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jects\SCE\2021 &amp; 2022 SCE DR Evaluations\RTP\2021\Deliverables\02 Table Generators\Draft Final Submittal\"/>
    </mc:Choice>
  </mc:AlternateContent>
  <bookViews>
    <workbookView xWindow="90" yWindow="90" windowWidth="17220" windowHeight="9270" tabRatio="851" activeTab="1"/>
  </bookViews>
  <sheets>
    <sheet name="Confidentiality Declaration" sheetId="8" r:id="rId1"/>
    <sheet name="Summary" sheetId="3" r:id="rId2"/>
    <sheet name="Event_Char" sheetId="4" state="hidden" r:id="rId3"/>
    <sheet name="Interval_Char" sheetId="5" state="hidden" r:id="rId4"/>
    <sheet name="Helpers" sheetId="6" state="hidden" r:id="rId5"/>
  </sheets>
  <definedNames>
    <definedName name="_xlnm._FilterDatabase" localSheetId="2" hidden="1">Event_Char!$A$1:$I$1</definedName>
    <definedName name="_xlnm._FilterDatabase" localSheetId="3" hidden="1">Interval_Char!$A$1:$K$18001</definedName>
    <definedName name="category">Summary!$C$7</definedName>
    <definedName name="category_options">Helpers!$G$5:$G$13</definedName>
    <definedName name="daytype">Summary!$C$9</definedName>
    <definedName name="daytype_list">Helpers!$B$9:$B$10</definedName>
    <definedName name="eventlookup">Helpers!$M$5</definedName>
    <definedName name="events">Event_Char!$A:$I</definedName>
    <definedName name="events_x">Event_Char!$1:$1</definedName>
    <definedName name="events_y">Event_Char!$A:$A</definedName>
    <definedName name="intervallookup">Helpers!$M$6</definedName>
    <definedName name="intervals">Interval_Char!$A:$J</definedName>
    <definedName name="intervals_x">Interval_Char!$1:$1</definedName>
    <definedName name="intervals_y">Interval_Char!$A:$A</definedName>
    <definedName name="level">Summary!$C$6</definedName>
    <definedName name="level_list">Helpers!$B$5:$B$6</definedName>
    <definedName name="month">Summary!$C$10</definedName>
    <definedName name="month_list">Helpers!$B$13:$B$24</definedName>
    <definedName name="multiplier">Helpers!$L$17</definedName>
    <definedName name="multiplier_table">Helpers!$K$13:$L$16</definedName>
    <definedName name="segment">Summary!$C$8</definedName>
    <definedName name="segment_options">Helpers!$I$5:$I$14</definedName>
    <definedName name="sites">Summary!$C$13</definedName>
    <definedName name="units">Helpers!$K$9</definedName>
  </definedNames>
  <calcPr calcId="162913"/>
  <fileRecoveryPr autoRecover="0"/>
</workbook>
</file>

<file path=xl/calcChain.xml><?xml version="1.0" encoding="utf-8"?>
<calcChain xmlns="http://schemas.openxmlformats.org/spreadsheetml/2006/main">
  <c r="B15" i="3" l="1"/>
  <c r="I12" i="6" l="1"/>
  <c r="I11" i="6"/>
  <c r="I10" i="6"/>
  <c r="K9" i="6"/>
  <c r="I9" i="6"/>
  <c r="I8" i="6"/>
  <c r="I7" i="6"/>
  <c r="M6" i="6"/>
  <c r="I6" i="6"/>
  <c r="M5" i="6"/>
  <c r="I5" i="6"/>
  <c r="A18001" i="5"/>
  <c r="A18000" i="5"/>
  <c r="A17999" i="5"/>
  <c r="A17998" i="5"/>
  <c r="A17997" i="5"/>
  <c r="A17996" i="5"/>
  <c r="A17995" i="5"/>
  <c r="A17994" i="5"/>
  <c r="A17993" i="5"/>
  <c r="A17992" i="5"/>
  <c r="A17991" i="5"/>
  <c r="A17990" i="5"/>
  <c r="A17989" i="5"/>
  <c r="A17988" i="5"/>
  <c r="A17987" i="5"/>
  <c r="A17986" i="5"/>
  <c r="A17985" i="5"/>
  <c r="A17984" i="5"/>
  <c r="A17983" i="5"/>
  <c r="A17982" i="5"/>
  <c r="A17981" i="5"/>
  <c r="A17980" i="5"/>
  <c r="A17979" i="5"/>
  <c r="A17978" i="5"/>
  <c r="A17977" i="5"/>
  <c r="A17976" i="5"/>
  <c r="A17975" i="5"/>
  <c r="A17974" i="5"/>
  <c r="A17973" i="5"/>
  <c r="A17972" i="5"/>
  <c r="A17971" i="5"/>
  <c r="A17970" i="5"/>
  <c r="A17969" i="5"/>
  <c r="A17968" i="5"/>
  <c r="A17967" i="5"/>
  <c r="A17966" i="5"/>
  <c r="A17965" i="5"/>
  <c r="A17964" i="5"/>
  <c r="A17963" i="5"/>
  <c r="A17962" i="5"/>
  <c r="A17961" i="5"/>
  <c r="A17960" i="5"/>
  <c r="A17959" i="5"/>
  <c r="A17958" i="5"/>
  <c r="A17957" i="5"/>
  <c r="A17956" i="5"/>
  <c r="A17955" i="5"/>
  <c r="A17954" i="5"/>
  <c r="A17953" i="5"/>
  <c r="A17952" i="5"/>
  <c r="A17951" i="5"/>
  <c r="A17950" i="5"/>
  <c r="A17949" i="5"/>
  <c r="A17948" i="5"/>
  <c r="A17947" i="5"/>
  <c r="A17946" i="5"/>
  <c r="A17945" i="5"/>
  <c r="A17944" i="5"/>
  <c r="A17943" i="5"/>
  <c r="A17942" i="5"/>
  <c r="A17941" i="5"/>
  <c r="A17940" i="5"/>
  <c r="A17939" i="5"/>
  <c r="A17938" i="5"/>
  <c r="A17937" i="5"/>
  <c r="A17936" i="5"/>
  <c r="A17935" i="5"/>
  <c r="A17934" i="5"/>
  <c r="A17933" i="5"/>
  <c r="A17932" i="5"/>
  <c r="A17931" i="5"/>
  <c r="A17930" i="5"/>
  <c r="A17929" i="5"/>
  <c r="A17928" i="5"/>
  <c r="A17927" i="5"/>
  <c r="A17926" i="5"/>
  <c r="A17925" i="5"/>
  <c r="A17924" i="5"/>
  <c r="A17923" i="5"/>
  <c r="A17922" i="5"/>
  <c r="A17921" i="5"/>
  <c r="A17920" i="5"/>
  <c r="A17919" i="5"/>
  <c r="A17918" i="5"/>
  <c r="A17917" i="5"/>
  <c r="A17916" i="5"/>
  <c r="A17915" i="5"/>
  <c r="A17914" i="5"/>
  <c r="A17913" i="5"/>
  <c r="A17912" i="5"/>
  <c r="A17911" i="5"/>
  <c r="A17910" i="5"/>
  <c r="A17909" i="5"/>
  <c r="A17908" i="5"/>
  <c r="A17907" i="5"/>
  <c r="A17906" i="5"/>
  <c r="A17905" i="5"/>
  <c r="A17904" i="5"/>
  <c r="A17903" i="5"/>
  <c r="A17902" i="5"/>
  <c r="A17901" i="5"/>
  <c r="A17900" i="5"/>
  <c r="A17899" i="5"/>
  <c r="A17898" i="5"/>
  <c r="A17897" i="5"/>
  <c r="A17896" i="5"/>
  <c r="A17895" i="5"/>
  <c r="A17894" i="5"/>
  <c r="A17893" i="5"/>
  <c r="A17892" i="5"/>
  <c r="A17891" i="5"/>
  <c r="A17890" i="5"/>
  <c r="A17889" i="5"/>
  <c r="A17888" i="5"/>
  <c r="A17887" i="5"/>
  <c r="A17886" i="5"/>
  <c r="A17885" i="5"/>
  <c r="A17884" i="5"/>
  <c r="A17883" i="5"/>
  <c r="A17882" i="5"/>
  <c r="A17881" i="5"/>
  <c r="A17880" i="5"/>
  <c r="A17879" i="5"/>
  <c r="A17878" i="5"/>
  <c r="A17877" i="5"/>
  <c r="A17876" i="5"/>
  <c r="A17875" i="5"/>
  <c r="A17874" i="5"/>
  <c r="A17873" i="5"/>
  <c r="A17872" i="5"/>
  <c r="A17871" i="5"/>
  <c r="A17870" i="5"/>
  <c r="A17869" i="5"/>
  <c r="A17868" i="5"/>
  <c r="A17867" i="5"/>
  <c r="A17866" i="5"/>
  <c r="A17865" i="5"/>
  <c r="A17864" i="5"/>
  <c r="A17863" i="5"/>
  <c r="A17862" i="5"/>
  <c r="A17861" i="5"/>
  <c r="A17860" i="5"/>
  <c r="A17859" i="5"/>
  <c r="A17858" i="5"/>
  <c r="A17857" i="5"/>
  <c r="A17856" i="5"/>
  <c r="A17855" i="5"/>
  <c r="A17854" i="5"/>
  <c r="A17853" i="5"/>
  <c r="A17852" i="5"/>
  <c r="A17851" i="5"/>
  <c r="A17850" i="5"/>
  <c r="A17849" i="5"/>
  <c r="A17848" i="5"/>
  <c r="A17847" i="5"/>
  <c r="A17846" i="5"/>
  <c r="A17845" i="5"/>
  <c r="A17844" i="5"/>
  <c r="A17843" i="5"/>
  <c r="A17842" i="5"/>
  <c r="A17841" i="5"/>
  <c r="A17840" i="5"/>
  <c r="A17839" i="5"/>
  <c r="A17838" i="5"/>
  <c r="A17837" i="5"/>
  <c r="A17836" i="5"/>
  <c r="A17835" i="5"/>
  <c r="A17834" i="5"/>
  <c r="A17833" i="5"/>
  <c r="A17832" i="5"/>
  <c r="A17831" i="5"/>
  <c r="A17830" i="5"/>
  <c r="A17829" i="5"/>
  <c r="A17828" i="5"/>
  <c r="A17827" i="5"/>
  <c r="A17826" i="5"/>
  <c r="A17825" i="5"/>
  <c r="A17824" i="5"/>
  <c r="A17823" i="5"/>
  <c r="A17822" i="5"/>
  <c r="A17821" i="5"/>
  <c r="A17820" i="5"/>
  <c r="A17819" i="5"/>
  <c r="A17818" i="5"/>
  <c r="A17817" i="5"/>
  <c r="A17816" i="5"/>
  <c r="A17815" i="5"/>
  <c r="A17814" i="5"/>
  <c r="A17813" i="5"/>
  <c r="A17812" i="5"/>
  <c r="A17811" i="5"/>
  <c r="A17810" i="5"/>
  <c r="A17809" i="5"/>
  <c r="A17808" i="5"/>
  <c r="A17807" i="5"/>
  <c r="A17806" i="5"/>
  <c r="A17805" i="5"/>
  <c r="A17804" i="5"/>
  <c r="A17803" i="5"/>
  <c r="A17802" i="5"/>
  <c r="A17801" i="5"/>
  <c r="A17800" i="5"/>
  <c r="A17799" i="5"/>
  <c r="A17798" i="5"/>
  <c r="A17797" i="5"/>
  <c r="A17796" i="5"/>
  <c r="A17795" i="5"/>
  <c r="A17794" i="5"/>
  <c r="A17793" i="5"/>
  <c r="A17792" i="5"/>
  <c r="A17791" i="5"/>
  <c r="A17790" i="5"/>
  <c r="A17789" i="5"/>
  <c r="A17788" i="5"/>
  <c r="A17787" i="5"/>
  <c r="A17786" i="5"/>
  <c r="A17785" i="5"/>
  <c r="A17784" i="5"/>
  <c r="A17783" i="5"/>
  <c r="A17782" i="5"/>
  <c r="A17781" i="5"/>
  <c r="A17780" i="5"/>
  <c r="A17779" i="5"/>
  <c r="A17778" i="5"/>
  <c r="A17777" i="5"/>
  <c r="A17776" i="5"/>
  <c r="A17775" i="5"/>
  <c r="A17774" i="5"/>
  <c r="A17773" i="5"/>
  <c r="A17772" i="5"/>
  <c r="A17771" i="5"/>
  <c r="A17770" i="5"/>
  <c r="A17769" i="5"/>
  <c r="A17768" i="5"/>
  <c r="A17767" i="5"/>
  <c r="A17766" i="5"/>
  <c r="A17765" i="5"/>
  <c r="A17764" i="5"/>
  <c r="A17763" i="5"/>
  <c r="A17762" i="5"/>
  <c r="A17761" i="5"/>
  <c r="A17760" i="5"/>
  <c r="A17759" i="5"/>
  <c r="A17758" i="5"/>
  <c r="A17757" i="5"/>
  <c r="A17756" i="5"/>
  <c r="A17755" i="5"/>
  <c r="A17754" i="5"/>
  <c r="A17753" i="5"/>
  <c r="A17752" i="5"/>
  <c r="A17751" i="5"/>
  <c r="A17750" i="5"/>
  <c r="A17749" i="5"/>
  <c r="A17748" i="5"/>
  <c r="A17747" i="5"/>
  <c r="A17746" i="5"/>
  <c r="A17745" i="5"/>
  <c r="A17744" i="5"/>
  <c r="A17743" i="5"/>
  <c r="A17742" i="5"/>
  <c r="A17741" i="5"/>
  <c r="A17740" i="5"/>
  <c r="A17739" i="5"/>
  <c r="A17738" i="5"/>
  <c r="A17737" i="5"/>
  <c r="A17736" i="5"/>
  <c r="A17735" i="5"/>
  <c r="A17734" i="5"/>
  <c r="A17733" i="5"/>
  <c r="A17732" i="5"/>
  <c r="A17731" i="5"/>
  <c r="A17730" i="5"/>
  <c r="A17729" i="5"/>
  <c r="A17728" i="5"/>
  <c r="A17727" i="5"/>
  <c r="A17726" i="5"/>
  <c r="A17725" i="5"/>
  <c r="A17724" i="5"/>
  <c r="A17723" i="5"/>
  <c r="A17722" i="5"/>
  <c r="A17721" i="5"/>
  <c r="A17720" i="5"/>
  <c r="A17719" i="5"/>
  <c r="A17718" i="5"/>
  <c r="A17717" i="5"/>
  <c r="A17716" i="5"/>
  <c r="A17715" i="5"/>
  <c r="A17714" i="5"/>
  <c r="A17713" i="5"/>
  <c r="A17712" i="5"/>
  <c r="A17711" i="5"/>
  <c r="A17710" i="5"/>
  <c r="A17709" i="5"/>
  <c r="A17708" i="5"/>
  <c r="A17707" i="5"/>
  <c r="A17706" i="5"/>
  <c r="A17705" i="5"/>
  <c r="A17704" i="5"/>
  <c r="A17703" i="5"/>
  <c r="A17702" i="5"/>
  <c r="A17701" i="5"/>
  <c r="A17700" i="5"/>
  <c r="A17699" i="5"/>
  <c r="A17698" i="5"/>
  <c r="A17697" i="5"/>
  <c r="A17696" i="5"/>
  <c r="A17695" i="5"/>
  <c r="A17694" i="5"/>
  <c r="A17693" i="5"/>
  <c r="A17692" i="5"/>
  <c r="A17691" i="5"/>
  <c r="A17690" i="5"/>
  <c r="A17689" i="5"/>
  <c r="A17688" i="5"/>
  <c r="A17687" i="5"/>
  <c r="A17686" i="5"/>
  <c r="A17685" i="5"/>
  <c r="A17684" i="5"/>
  <c r="A17683" i="5"/>
  <c r="A17682" i="5"/>
  <c r="A17681" i="5"/>
  <c r="A17680" i="5"/>
  <c r="A17679" i="5"/>
  <c r="A17678" i="5"/>
  <c r="A17677" i="5"/>
  <c r="A17676" i="5"/>
  <c r="A17675" i="5"/>
  <c r="A17674" i="5"/>
  <c r="A17673" i="5"/>
  <c r="A17672" i="5"/>
  <c r="A17671" i="5"/>
  <c r="A17670" i="5"/>
  <c r="A17669" i="5"/>
  <c r="A17668" i="5"/>
  <c r="A17667" i="5"/>
  <c r="A17666" i="5"/>
  <c r="A17665" i="5"/>
  <c r="A17664" i="5"/>
  <c r="A17663" i="5"/>
  <c r="A17662" i="5"/>
  <c r="A17661" i="5"/>
  <c r="A17660" i="5"/>
  <c r="A17659" i="5"/>
  <c r="A17658" i="5"/>
  <c r="A17657" i="5"/>
  <c r="A17656" i="5"/>
  <c r="A17655" i="5"/>
  <c r="A17654" i="5"/>
  <c r="A17653" i="5"/>
  <c r="A17652" i="5"/>
  <c r="A17651" i="5"/>
  <c r="A17650" i="5"/>
  <c r="A17649" i="5"/>
  <c r="A17648" i="5"/>
  <c r="A17647" i="5"/>
  <c r="A17646" i="5"/>
  <c r="A17645" i="5"/>
  <c r="A17644" i="5"/>
  <c r="A17643" i="5"/>
  <c r="A17642" i="5"/>
  <c r="A17641" i="5"/>
  <c r="A17640" i="5"/>
  <c r="A17639" i="5"/>
  <c r="A17638" i="5"/>
  <c r="A17637" i="5"/>
  <c r="A17636" i="5"/>
  <c r="A17635" i="5"/>
  <c r="A17634" i="5"/>
  <c r="A17633" i="5"/>
  <c r="A17632" i="5"/>
  <c r="A17631" i="5"/>
  <c r="A17630" i="5"/>
  <c r="A17629" i="5"/>
  <c r="A17628" i="5"/>
  <c r="A17627" i="5"/>
  <c r="A17626" i="5"/>
  <c r="A17625" i="5"/>
  <c r="A17624" i="5"/>
  <c r="A17623" i="5"/>
  <c r="A17622" i="5"/>
  <c r="A17621" i="5"/>
  <c r="A17620" i="5"/>
  <c r="A17619" i="5"/>
  <c r="A17618" i="5"/>
  <c r="A17617" i="5"/>
  <c r="A17616" i="5"/>
  <c r="A17615" i="5"/>
  <c r="A17614" i="5"/>
  <c r="A17613" i="5"/>
  <c r="A17612" i="5"/>
  <c r="A17611" i="5"/>
  <c r="A17610" i="5"/>
  <c r="A17609" i="5"/>
  <c r="A17608" i="5"/>
  <c r="A17607" i="5"/>
  <c r="A17606" i="5"/>
  <c r="A17605" i="5"/>
  <c r="A17604" i="5"/>
  <c r="A17603" i="5"/>
  <c r="A17602" i="5"/>
  <c r="A17601" i="5"/>
  <c r="A17600" i="5"/>
  <c r="A17599" i="5"/>
  <c r="A17598" i="5"/>
  <c r="A17597" i="5"/>
  <c r="A17596" i="5"/>
  <c r="A17595" i="5"/>
  <c r="A17594" i="5"/>
  <c r="A17593" i="5"/>
  <c r="A17592" i="5"/>
  <c r="A17591" i="5"/>
  <c r="A17590" i="5"/>
  <c r="A17589" i="5"/>
  <c r="A17588" i="5"/>
  <c r="A17587" i="5"/>
  <c r="A17586" i="5"/>
  <c r="A17585" i="5"/>
  <c r="A17584" i="5"/>
  <c r="A17583" i="5"/>
  <c r="A17582" i="5"/>
  <c r="A17581" i="5"/>
  <c r="A17580" i="5"/>
  <c r="A17579" i="5"/>
  <c r="A17578" i="5"/>
  <c r="A17577" i="5"/>
  <c r="A17576" i="5"/>
  <c r="A17575" i="5"/>
  <c r="A17574" i="5"/>
  <c r="A17573" i="5"/>
  <c r="A17572" i="5"/>
  <c r="A17571" i="5"/>
  <c r="A17570" i="5"/>
  <c r="A17569" i="5"/>
  <c r="A17568" i="5"/>
  <c r="A17567" i="5"/>
  <c r="A17566" i="5"/>
  <c r="A17565" i="5"/>
  <c r="A17564" i="5"/>
  <c r="A17563" i="5"/>
  <c r="A17562" i="5"/>
  <c r="A17561" i="5"/>
  <c r="A17560" i="5"/>
  <c r="A17559" i="5"/>
  <c r="A17558" i="5"/>
  <c r="A17557" i="5"/>
  <c r="A17556" i="5"/>
  <c r="A17555" i="5"/>
  <c r="A17554" i="5"/>
  <c r="A17553" i="5"/>
  <c r="A17552" i="5"/>
  <c r="A17551" i="5"/>
  <c r="A17550" i="5"/>
  <c r="A17549" i="5"/>
  <c r="A17548" i="5"/>
  <c r="A17547" i="5"/>
  <c r="A17546" i="5"/>
  <c r="A17545" i="5"/>
  <c r="A17544" i="5"/>
  <c r="A17543" i="5"/>
  <c r="A17542" i="5"/>
  <c r="A17541" i="5"/>
  <c r="A17540" i="5"/>
  <c r="A17539" i="5"/>
  <c r="A17538" i="5"/>
  <c r="A17537" i="5"/>
  <c r="A17536" i="5"/>
  <c r="A17535" i="5"/>
  <c r="A17534" i="5"/>
  <c r="A17533" i="5"/>
  <c r="A17532" i="5"/>
  <c r="A17531" i="5"/>
  <c r="A17530" i="5"/>
  <c r="A17529" i="5"/>
  <c r="A17528" i="5"/>
  <c r="A17527" i="5"/>
  <c r="A17526" i="5"/>
  <c r="A17525" i="5"/>
  <c r="A17524" i="5"/>
  <c r="A17523" i="5"/>
  <c r="A17522" i="5"/>
  <c r="A17521" i="5"/>
  <c r="A17520" i="5"/>
  <c r="A17519" i="5"/>
  <c r="A17518" i="5"/>
  <c r="A17517" i="5"/>
  <c r="A17516" i="5"/>
  <c r="A17515" i="5"/>
  <c r="A17514" i="5"/>
  <c r="A17513" i="5"/>
  <c r="A17512" i="5"/>
  <c r="A17511" i="5"/>
  <c r="A17510" i="5"/>
  <c r="A17509" i="5"/>
  <c r="A17508" i="5"/>
  <c r="A17507" i="5"/>
  <c r="A17506" i="5"/>
  <c r="A17505" i="5"/>
  <c r="A17504" i="5"/>
  <c r="A17503" i="5"/>
  <c r="A17502" i="5"/>
  <c r="A17501" i="5"/>
  <c r="A17500" i="5"/>
  <c r="A17499" i="5"/>
  <c r="A17498" i="5"/>
  <c r="A17497" i="5"/>
  <c r="A17496" i="5"/>
  <c r="A17495" i="5"/>
  <c r="A17494" i="5"/>
  <c r="A17493" i="5"/>
  <c r="A17492" i="5"/>
  <c r="A17491" i="5"/>
  <c r="A17490" i="5"/>
  <c r="A17489" i="5"/>
  <c r="A17488" i="5"/>
  <c r="A17487" i="5"/>
  <c r="A17486" i="5"/>
  <c r="A17485" i="5"/>
  <c r="A17484" i="5"/>
  <c r="A17483" i="5"/>
  <c r="A17482" i="5"/>
  <c r="A17481" i="5"/>
  <c r="A17480" i="5"/>
  <c r="A17479" i="5"/>
  <c r="A17478" i="5"/>
  <c r="A17477" i="5"/>
  <c r="A17476" i="5"/>
  <c r="A17475" i="5"/>
  <c r="A17474" i="5"/>
  <c r="A17473" i="5"/>
  <c r="A17472" i="5"/>
  <c r="A17471" i="5"/>
  <c r="A17470" i="5"/>
  <c r="A17469" i="5"/>
  <c r="A17468" i="5"/>
  <c r="A17467" i="5"/>
  <c r="A17466" i="5"/>
  <c r="A17465" i="5"/>
  <c r="A17464" i="5"/>
  <c r="A17463" i="5"/>
  <c r="A17462" i="5"/>
  <c r="A17461" i="5"/>
  <c r="A17460" i="5"/>
  <c r="A17459" i="5"/>
  <c r="A17458" i="5"/>
  <c r="A17457" i="5"/>
  <c r="A17456" i="5"/>
  <c r="A17455" i="5"/>
  <c r="A17454" i="5"/>
  <c r="A17453" i="5"/>
  <c r="A17452" i="5"/>
  <c r="A17451" i="5"/>
  <c r="A17450" i="5"/>
  <c r="A17449" i="5"/>
  <c r="A17448" i="5"/>
  <c r="A17447" i="5"/>
  <c r="A17446" i="5"/>
  <c r="A17445" i="5"/>
  <c r="A17444" i="5"/>
  <c r="A17443" i="5"/>
  <c r="A17442" i="5"/>
  <c r="A17441" i="5"/>
  <c r="A17440" i="5"/>
  <c r="A17439" i="5"/>
  <c r="A17438" i="5"/>
  <c r="A17437" i="5"/>
  <c r="A17436" i="5"/>
  <c r="A17435" i="5"/>
  <c r="A17434" i="5"/>
  <c r="A17433" i="5"/>
  <c r="A17432" i="5"/>
  <c r="A17431" i="5"/>
  <c r="A17430" i="5"/>
  <c r="A17429" i="5"/>
  <c r="A17428" i="5"/>
  <c r="A17427" i="5"/>
  <c r="A17426" i="5"/>
  <c r="A17425" i="5"/>
  <c r="A17424" i="5"/>
  <c r="A17423" i="5"/>
  <c r="A17422" i="5"/>
  <c r="A17421" i="5"/>
  <c r="A17420" i="5"/>
  <c r="A17419" i="5"/>
  <c r="A17418" i="5"/>
  <c r="A17417" i="5"/>
  <c r="A17416" i="5"/>
  <c r="A17415" i="5"/>
  <c r="A17414" i="5"/>
  <c r="A17413" i="5"/>
  <c r="A17412" i="5"/>
  <c r="A17411" i="5"/>
  <c r="A17410" i="5"/>
  <c r="A17409" i="5"/>
  <c r="A17408" i="5"/>
  <c r="A17407" i="5"/>
  <c r="A17406" i="5"/>
  <c r="A17405" i="5"/>
  <c r="A17404" i="5"/>
  <c r="A17403" i="5"/>
  <c r="A17402" i="5"/>
  <c r="A17401" i="5"/>
  <c r="A17400" i="5"/>
  <c r="A17399" i="5"/>
  <c r="A17398" i="5"/>
  <c r="A17397" i="5"/>
  <c r="A17396" i="5"/>
  <c r="A17395" i="5"/>
  <c r="A17394" i="5"/>
  <c r="A17393" i="5"/>
  <c r="A17392" i="5"/>
  <c r="A17391" i="5"/>
  <c r="A17390" i="5"/>
  <c r="A17389" i="5"/>
  <c r="A17388" i="5"/>
  <c r="A17387" i="5"/>
  <c r="A17386" i="5"/>
  <c r="A17385" i="5"/>
  <c r="A17384" i="5"/>
  <c r="A17383" i="5"/>
  <c r="A17382" i="5"/>
  <c r="A17381" i="5"/>
  <c r="A17380" i="5"/>
  <c r="A17379" i="5"/>
  <c r="A17378" i="5"/>
  <c r="A17377" i="5"/>
  <c r="A17376" i="5"/>
  <c r="A17375" i="5"/>
  <c r="A17374" i="5"/>
  <c r="A17373" i="5"/>
  <c r="A17372" i="5"/>
  <c r="A17371" i="5"/>
  <c r="A17370" i="5"/>
  <c r="A17369" i="5"/>
  <c r="A17368" i="5"/>
  <c r="A17367" i="5"/>
  <c r="A17366" i="5"/>
  <c r="A17365" i="5"/>
  <c r="A17364" i="5"/>
  <c r="A17363" i="5"/>
  <c r="A17362" i="5"/>
  <c r="A17361" i="5"/>
  <c r="A17360" i="5"/>
  <c r="A17359" i="5"/>
  <c r="A17358" i="5"/>
  <c r="A17357" i="5"/>
  <c r="A17356" i="5"/>
  <c r="A17355" i="5"/>
  <c r="A17354" i="5"/>
  <c r="A17353" i="5"/>
  <c r="A17352" i="5"/>
  <c r="A17351" i="5"/>
  <c r="A17350" i="5"/>
  <c r="A17349" i="5"/>
  <c r="A17348" i="5"/>
  <c r="A17347" i="5"/>
  <c r="A17346" i="5"/>
  <c r="A17345" i="5"/>
  <c r="A17344" i="5"/>
  <c r="A17343" i="5"/>
  <c r="A17342" i="5"/>
  <c r="A17341" i="5"/>
  <c r="A17340" i="5"/>
  <c r="A17339" i="5"/>
  <c r="A17338" i="5"/>
  <c r="A17337" i="5"/>
  <c r="A17336" i="5"/>
  <c r="A17335" i="5"/>
  <c r="A17334" i="5"/>
  <c r="A17333" i="5"/>
  <c r="A17332" i="5"/>
  <c r="A17331" i="5"/>
  <c r="A17330" i="5"/>
  <c r="A17329" i="5"/>
  <c r="A17328" i="5"/>
  <c r="A17327" i="5"/>
  <c r="A17326" i="5"/>
  <c r="A17325" i="5"/>
  <c r="A17324" i="5"/>
  <c r="A17323" i="5"/>
  <c r="A17322" i="5"/>
  <c r="A17321" i="5"/>
  <c r="A17320" i="5"/>
  <c r="A17319" i="5"/>
  <c r="A17318" i="5"/>
  <c r="A17317" i="5"/>
  <c r="A17316" i="5"/>
  <c r="A17315" i="5"/>
  <c r="A17314" i="5"/>
  <c r="A17313" i="5"/>
  <c r="A17312" i="5"/>
  <c r="A17311" i="5"/>
  <c r="A17310" i="5"/>
  <c r="A17309" i="5"/>
  <c r="A17308" i="5"/>
  <c r="A17307" i="5"/>
  <c r="A17306" i="5"/>
  <c r="A17305" i="5"/>
  <c r="A17304" i="5"/>
  <c r="A17303" i="5"/>
  <c r="A17302" i="5"/>
  <c r="A17301" i="5"/>
  <c r="A17300" i="5"/>
  <c r="A17299" i="5"/>
  <c r="A17298" i="5"/>
  <c r="A17297" i="5"/>
  <c r="A17296" i="5"/>
  <c r="A17295" i="5"/>
  <c r="A17294" i="5"/>
  <c r="A17293" i="5"/>
  <c r="A17292" i="5"/>
  <c r="A17291" i="5"/>
  <c r="A17290" i="5"/>
  <c r="A17289" i="5"/>
  <c r="A17288" i="5"/>
  <c r="A17287" i="5"/>
  <c r="A17286" i="5"/>
  <c r="A17285" i="5"/>
  <c r="A17284" i="5"/>
  <c r="A17283" i="5"/>
  <c r="A17282" i="5"/>
  <c r="A17281" i="5"/>
  <c r="A17280" i="5"/>
  <c r="A17279" i="5"/>
  <c r="A17278" i="5"/>
  <c r="A17277" i="5"/>
  <c r="A17276" i="5"/>
  <c r="A17275" i="5"/>
  <c r="A17274" i="5"/>
  <c r="A17273" i="5"/>
  <c r="A17272" i="5"/>
  <c r="A17271" i="5"/>
  <c r="A17270" i="5"/>
  <c r="A17269" i="5"/>
  <c r="A17268" i="5"/>
  <c r="A17267" i="5"/>
  <c r="A17266" i="5"/>
  <c r="A17265" i="5"/>
  <c r="A17264" i="5"/>
  <c r="A17263" i="5"/>
  <c r="A17262" i="5"/>
  <c r="A17261" i="5"/>
  <c r="A17260" i="5"/>
  <c r="A17259" i="5"/>
  <c r="A17258" i="5"/>
  <c r="A17257" i="5"/>
  <c r="A17256" i="5"/>
  <c r="A17255" i="5"/>
  <c r="A17254" i="5"/>
  <c r="A17253" i="5"/>
  <c r="A17252" i="5"/>
  <c r="A17251" i="5"/>
  <c r="A17250" i="5"/>
  <c r="A17249" i="5"/>
  <c r="A17248" i="5"/>
  <c r="A17247" i="5"/>
  <c r="A17246" i="5"/>
  <c r="A17245" i="5"/>
  <c r="A17244" i="5"/>
  <c r="A17243" i="5"/>
  <c r="A17242" i="5"/>
  <c r="A17241" i="5"/>
  <c r="A17240" i="5"/>
  <c r="A17239" i="5"/>
  <c r="A17238" i="5"/>
  <c r="A17237" i="5"/>
  <c r="A17236" i="5"/>
  <c r="A17235" i="5"/>
  <c r="A17234" i="5"/>
  <c r="A17233" i="5"/>
  <c r="A17232" i="5"/>
  <c r="A17231" i="5"/>
  <c r="A17230" i="5"/>
  <c r="A17229" i="5"/>
  <c r="A17228" i="5"/>
  <c r="A17227" i="5"/>
  <c r="A17226" i="5"/>
  <c r="A17225" i="5"/>
  <c r="A17224" i="5"/>
  <c r="A17223" i="5"/>
  <c r="A17222" i="5"/>
  <c r="A17221" i="5"/>
  <c r="A17220" i="5"/>
  <c r="A17219" i="5"/>
  <c r="A17218" i="5"/>
  <c r="A17217" i="5"/>
  <c r="A17216" i="5"/>
  <c r="A17215" i="5"/>
  <c r="A17214" i="5"/>
  <c r="A17213" i="5"/>
  <c r="A17212" i="5"/>
  <c r="A17211" i="5"/>
  <c r="A17210" i="5"/>
  <c r="A17209" i="5"/>
  <c r="A17208" i="5"/>
  <c r="A17207" i="5"/>
  <c r="A17206" i="5"/>
  <c r="A17205" i="5"/>
  <c r="A17204" i="5"/>
  <c r="A17203" i="5"/>
  <c r="A17202" i="5"/>
  <c r="A17201" i="5"/>
  <c r="A17200" i="5"/>
  <c r="A17199" i="5"/>
  <c r="A17198" i="5"/>
  <c r="A17197" i="5"/>
  <c r="A17196" i="5"/>
  <c r="A17195" i="5"/>
  <c r="A17194" i="5"/>
  <c r="A17193" i="5"/>
  <c r="A17192" i="5"/>
  <c r="A17191" i="5"/>
  <c r="A17190" i="5"/>
  <c r="A17189" i="5"/>
  <c r="A17188" i="5"/>
  <c r="A17187" i="5"/>
  <c r="A17186" i="5"/>
  <c r="A17185" i="5"/>
  <c r="A17184" i="5"/>
  <c r="A17183" i="5"/>
  <c r="A17182" i="5"/>
  <c r="A17181" i="5"/>
  <c r="A17180" i="5"/>
  <c r="A17179" i="5"/>
  <c r="A17178" i="5"/>
  <c r="A17177" i="5"/>
  <c r="A17176" i="5"/>
  <c r="A17175" i="5"/>
  <c r="A17174" i="5"/>
  <c r="A17173" i="5"/>
  <c r="A17172" i="5"/>
  <c r="A17171" i="5"/>
  <c r="A17170" i="5"/>
  <c r="A17169" i="5"/>
  <c r="A17168" i="5"/>
  <c r="A17167" i="5"/>
  <c r="A17166" i="5"/>
  <c r="A17165" i="5"/>
  <c r="A17164" i="5"/>
  <c r="A17163" i="5"/>
  <c r="A17162" i="5"/>
  <c r="A17161" i="5"/>
  <c r="A17160" i="5"/>
  <c r="A17159" i="5"/>
  <c r="A17158" i="5"/>
  <c r="A17157" i="5"/>
  <c r="A17156" i="5"/>
  <c r="A17155" i="5"/>
  <c r="A17154" i="5"/>
  <c r="A17153" i="5"/>
  <c r="A17152" i="5"/>
  <c r="A17151" i="5"/>
  <c r="A17150" i="5"/>
  <c r="A17149" i="5"/>
  <c r="A17148" i="5"/>
  <c r="A17147" i="5"/>
  <c r="A17146" i="5"/>
  <c r="A17145" i="5"/>
  <c r="A17144" i="5"/>
  <c r="A17143" i="5"/>
  <c r="A17142" i="5"/>
  <c r="A17141" i="5"/>
  <c r="A17140" i="5"/>
  <c r="A17139" i="5"/>
  <c r="A17138" i="5"/>
  <c r="A17137" i="5"/>
  <c r="A17136" i="5"/>
  <c r="A17135" i="5"/>
  <c r="A17134" i="5"/>
  <c r="A17133" i="5"/>
  <c r="A17132" i="5"/>
  <c r="A17131" i="5"/>
  <c r="A17130" i="5"/>
  <c r="A17129" i="5"/>
  <c r="A17128" i="5"/>
  <c r="A17127" i="5"/>
  <c r="A17126" i="5"/>
  <c r="A17125" i="5"/>
  <c r="A17124" i="5"/>
  <c r="A17123" i="5"/>
  <c r="A17122" i="5"/>
  <c r="A17121" i="5"/>
  <c r="A17120" i="5"/>
  <c r="A17119" i="5"/>
  <c r="A17118" i="5"/>
  <c r="A17117" i="5"/>
  <c r="A17116" i="5"/>
  <c r="A17115" i="5"/>
  <c r="A17114" i="5"/>
  <c r="A17113" i="5"/>
  <c r="A17112" i="5"/>
  <c r="A17111" i="5"/>
  <c r="A17110" i="5"/>
  <c r="A17109" i="5"/>
  <c r="A17108" i="5"/>
  <c r="A17107" i="5"/>
  <c r="A17106" i="5"/>
  <c r="A17105" i="5"/>
  <c r="A17104" i="5"/>
  <c r="A17103" i="5"/>
  <c r="A17102" i="5"/>
  <c r="A17101" i="5"/>
  <c r="A17100" i="5"/>
  <c r="A17099" i="5"/>
  <c r="A17098" i="5"/>
  <c r="A17097" i="5"/>
  <c r="A17096" i="5"/>
  <c r="A17095" i="5"/>
  <c r="A17094" i="5"/>
  <c r="A17093" i="5"/>
  <c r="A17092" i="5"/>
  <c r="A17091" i="5"/>
  <c r="A17090" i="5"/>
  <c r="A17089" i="5"/>
  <c r="A17088" i="5"/>
  <c r="A17087" i="5"/>
  <c r="A17086" i="5"/>
  <c r="A17085" i="5"/>
  <c r="A17084" i="5"/>
  <c r="A17083" i="5"/>
  <c r="A17082" i="5"/>
  <c r="A17081" i="5"/>
  <c r="A17080" i="5"/>
  <c r="A17079" i="5"/>
  <c r="A17078" i="5"/>
  <c r="A17077" i="5"/>
  <c r="A17076" i="5"/>
  <c r="A17075" i="5"/>
  <c r="A17074" i="5"/>
  <c r="A17073" i="5"/>
  <c r="A17072" i="5"/>
  <c r="A17071" i="5"/>
  <c r="A17070" i="5"/>
  <c r="A17069" i="5"/>
  <c r="A17068" i="5"/>
  <c r="A17067" i="5"/>
  <c r="A17066" i="5"/>
  <c r="A17065" i="5"/>
  <c r="A17064" i="5"/>
  <c r="A17063" i="5"/>
  <c r="A17062" i="5"/>
  <c r="A17061" i="5"/>
  <c r="A17060" i="5"/>
  <c r="A17059" i="5"/>
  <c r="A17058" i="5"/>
  <c r="A17057" i="5"/>
  <c r="A17056" i="5"/>
  <c r="A17055" i="5"/>
  <c r="A17054" i="5"/>
  <c r="A17053" i="5"/>
  <c r="A17052" i="5"/>
  <c r="A17051" i="5"/>
  <c r="A17050" i="5"/>
  <c r="A17049" i="5"/>
  <c r="A17048" i="5"/>
  <c r="A17047" i="5"/>
  <c r="A17046" i="5"/>
  <c r="A17045" i="5"/>
  <c r="A17044" i="5"/>
  <c r="A17043" i="5"/>
  <c r="A17042" i="5"/>
  <c r="A17041" i="5"/>
  <c r="A17040" i="5"/>
  <c r="A17039" i="5"/>
  <c r="A17038" i="5"/>
  <c r="A17037" i="5"/>
  <c r="A17036" i="5"/>
  <c r="A17035" i="5"/>
  <c r="A17034" i="5"/>
  <c r="A17033" i="5"/>
  <c r="A17032" i="5"/>
  <c r="A17031" i="5"/>
  <c r="A17030" i="5"/>
  <c r="A17029" i="5"/>
  <c r="A17028" i="5"/>
  <c r="A17027" i="5"/>
  <c r="A17026" i="5"/>
  <c r="A17025" i="5"/>
  <c r="A17024" i="5"/>
  <c r="A17023" i="5"/>
  <c r="A17022" i="5"/>
  <c r="A17021" i="5"/>
  <c r="A17020" i="5"/>
  <c r="A17019" i="5"/>
  <c r="A17018" i="5"/>
  <c r="A17017" i="5"/>
  <c r="A17016" i="5"/>
  <c r="A17015" i="5"/>
  <c r="A17014" i="5"/>
  <c r="A17013" i="5"/>
  <c r="A17012" i="5"/>
  <c r="A17011" i="5"/>
  <c r="A17010" i="5"/>
  <c r="A17009" i="5"/>
  <c r="A17008" i="5"/>
  <c r="A17007" i="5"/>
  <c r="A17006" i="5"/>
  <c r="A17005" i="5"/>
  <c r="A17004" i="5"/>
  <c r="A17003" i="5"/>
  <c r="A17002" i="5"/>
  <c r="A17001" i="5"/>
  <c r="A17000" i="5"/>
  <c r="A16999" i="5"/>
  <c r="A16998" i="5"/>
  <c r="A16997" i="5"/>
  <c r="A16996" i="5"/>
  <c r="A16995" i="5"/>
  <c r="A16994" i="5"/>
  <c r="A16993" i="5"/>
  <c r="A16992" i="5"/>
  <c r="A16991" i="5"/>
  <c r="A16990" i="5"/>
  <c r="A16989" i="5"/>
  <c r="A16988" i="5"/>
  <c r="A16987" i="5"/>
  <c r="A16986" i="5"/>
  <c r="A16985" i="5"/>
  <c r="A16984" i="5"/>
  <c r="A16983" i="5"/>
  <c r="A16982" i="5"/>
  <c r="A16981" i="5"/>
  <c r="A16980" i="5"/>
  <c r="A16979" i="5"/>
  <c r="A16978" i="5"/>
  <c r="A16977" i="5"/>
  <c r="A16976" i="5"/>
  <c r="A16975" i="5"/>
  <c r="A16974" i="5"/>
  <c r="A16973" i="5"/>
  <c r="A16972" i="5"/>
  <c r="A16971" i="5"/>
  <c r="A16970" i="5"/>
  <c r="A16969" i="5"/>
  <c r="A16968" i="5"/>
  <c r="A16967" i="5"/>
  <c r="A16966" i="5"/>
  <c r="A16965" i="5"/>
  <c r="A16964" i="5"/>
  <c r="A16963" i="5"/>
  <c r="A16962" i="5"/>
  <c r="A16961" i="5"/>
  <c r="A16960" i="5"/>
  <c r="A16959" i="5"/>
  <c r="A16958" i="5"/>
  <c r="A16957" i="5"/>
  <c r="A16956" i="5"/>
  <c r="A16955" i="5"/>
  <c r="A16954" i="5"/>
  <c r="A16953" i="5"/>
  <c r="A16952" i="5"/>
  <c r="A16951" i="5"/>
  <c r="A16950" i="5"/>
  <c r="A16949" i="5"/>
  <c r="A16948" i="5"/>
  <c r="A16947" i="5"/>
  <c r="A16946" i="5"/>
  <c r="A16945" i="5"/>
  <c r="A16944" i="5"/>
  <c r="A16943" i="5"/>
  <c r="A16942" i="5"/>
  <c r="A16941" i="5"/>
  <c r="A16940" i="5"/>
  <c r="A16939" i="5"/>
  <c r="A16938" i="5"/>
  <c r="A16937" i="5"/>
  <c r="A16936" i="5"/>
  <c r="A16935" i="5"/>
  <c r="A16934" i="5"/>
  <c r="A16933" i="5"/>
  <c r="A16932" i="5"/>
  <c r="A16931" i="5"/>
  <c r="A16930" i="5"/>
  <c r="A16929" i="5"/>
  <c r="A16928" i="5"/>
  <c r="A16927" i="5"/>
  <c r="A16926" i="5"/>
  <c r="A16925" i="5"/>
  <c r="A16924" i="5"/>
  <c r="A16923" i="5"/>
  <c r="A16922" i="5"/>
  <c r="A16921" i="5"/>
  <c r="A16920" i="5"/>
  <c r="A16919" i="5"/>
  <c r="A16918" i="5"/>
  <c r="A16917" i="5"/>
  <c r="A16916" i="5"/>
  <c r="A16915" i="5"/>
  <c r="A16914" i="5"/>
  <c r="A16913" i="5"/>
  <c r="A16912" i="5"/>
  <c r="A16911" i="5"/>
  <c r="A16910" i="5"/>
  <c r="A16909" i="5"/>
  <c r="A16908" i="5"/>
  <c r="A16907" i="5"/>
  <c r="A16906" i="5"/>
  <c r="A16905" i="5"/>
  <c r="A16904" i="5"/>
  <c r="A16903" i="5"/>
  <c r="A16902" i="5"/>
  <c r="A16901" i="5"/>
  <c r="A16900" i="5"/>
  <c r="A16899" i="5"/>
  <c r="A16898" i="5"/>
  <c r="A16897" i="5"/>
  <c r="A16896" i="5"/>
  <c r="A16895" i="5"/>
  <c r="A16894" i="5"/>
  <c r="A16893" i="5"/>
  <c r="A16892" i="5"/>
  <c r="A16891" i="5"/>
  <c r="A16890" i="5"/>
  <c r="A16889" i="5"/>
  <c r="A16888" i="5"/>
  <c r="A16887" i="5"/>
  <c r="A16886" i="5"/>
  <c r="A16885" i="5"/>
  <c r="A16884" i="5"/>
  <c r="A16883" i="5"/>
  <c r="A16882" i="5"/>
  <c r="A16881" i="5"/>
  <c r="A16880" i="5"/>
  <c r="A16879" i="5"/>
  <c r="A16878" i="5"/>
  <c r="A16877" i="5"/>
  <c r="A16876" i="5"/>
  <c r="A16875" i="5"/>
  <c r="A16874" i="5"/>
  <c r="A16873" i="5"/>
  <c r="A16872" i="5"/>
  <c r="A16871" i="5"/>
  <c r="A16870" i="5"/>
  <c r="A16869" i="5"/>
  <c r="A16868" i="5"/>
  <c r="A16867" i="5"/>
  <c r="A16866" i="5"/>
  <c r="A16865" i="5"/>
  <c r="A16864" i="5"/>
  <c r="A16863" i="5"/>
  <c r="A16862" i="5"/>
  <c r="A16861" i="5"/>
  <c r="A16860" i="5"/>
  <c r="A16859" i="5"/>
  <c r="A16858" i="5"/>
  <c r="A16857" i="5"/>
  <c r="A16856" i="5"/>
  <c r="A16855" i="5"/>
  <c r="A16854" i="5"/>
  <c r="A16853" i="5"/>
  <c r="A16852" i="5"/>
  <c r="A16851" i="5"/>
  <c r="A16850" i="5"/>
  <c r="A16849" i="5"/>
  <c r="A16848" i="5"/>
  <c r="A16847" i="5"/>
  <c r="A16846" i="5"/>
  <c r="A16845" i="5"/>
  <c r="A16844" i="5"/>
  <c r="A16843" i="5"/>
  <c r="A16842" i="5"/>
  <c r="A16841" i="5"/>
  <c r="A16840" i="5"/>
  <c r="A16839" i="5"/>
  <c r="A16838" i="5"/>
  <c r="A16837" i="5"/>
  <c r="A16836" i="5"/>
  <c r="A16835" i="5"/>
  <c r="A16834" i="5"/>
  <c r="A16833" i="5"/>
  <c r="A16832" i="5"/>
  <c r="A16831" i="5"/>
  <c r="A16830" i="5"/>
  <c r="A16829" i="5"/>
  <c r="A16828" i="5"/>
  <c r="A16827" i="5"/>
  <c r="A16826" i="5"/>
  <c r="A16825" i="5"/>
  <c r="A16824" i="5"/>
  <c r="A16823" i="5"/>
  <c r="A16822" i="5"/>
  <c r="A16821" i="5"/>
  <c r="A16820" i="5"/>
  <c r="A16819" i="5"/>
  <c r="A16818" i="5"/>
  <c r="A16817" i="5"/>
  <c r="A16816" i="5"/>
  <c r="A16815" i="5"/>
  <c r="A16814" i="5"/>
  <c r="A16813" i="5"/>
  <c r="A16812" i="5"/>
  <c r="A16811" i="5"/>
  <c r="A16810" i="5"/>
  <c r="A16809" i="5"/>
  <c r="A16808" i="5"/>
  <c r="A16807" i="5"/>
  <c r="A16806" i="5"/>
  <c r="A16805" i="5"/>
  <c r="A16804" i="5"/>
  <c r="A16803" i="5"/>
  <c r="A16802" i="5"/>
  <c r="A16801" i="5"/>
  <c r="A16800" i="5"/>
  <c r="A16799" i="5"/>
  <c r="A16798" i="5"/>
  <c r="A16797" i="5"/>
  <c r="A16796" i="5"/>
  <c r="A16795" i="5"/>
  <c r="A16794" i="5"/>
  <c r="A16793" i="5"/>
  <c r="A16792" i="5"/>
  <c r="A16791" i="5"/>
  <c r="A16790" i="5"/>
  <c r="A16789" i="5"/>
  <c r="A16788" i="5"/>
  <c r="A16787" i="5"/>
  <c r="A16786" i="5"/>
  <c r="A16785" i="5"/>
  <c r="A16784" i="5"/>
  <c r="A16783" i="5"/>
  <c r="A16782" i="5"/>
  <c r="A16781" i="5"/>
  <c r="A16780" i="5"/>
  <c r="A16779" i="5"/>
  <c r="A16778" i="5"/>
  <c r="A16777" i="5"/>
  <c r="A16776" i="5"/>
  <c r="A16775" i="5"/>
  <c r="A16774" i="5"/>
  <c r="A16773" i="5"/>
  <c r="A16772" i="5"/>
  <c r="A16771" i="5"/>
  <c r="A16770" i="5"/>
  <c r="A16769" i="5"/>
  <c r="A16768" i="5"/>
  <c r="A16767" i="5"/>
  <c r="A16766" i="5"/>
  <c r="A16765" i="5"/>
  <c r="A16764" i="5"/>
  <c r="A16763" i="5"/>
  <c r="A16762" i="5"/>
  <c r="A16761" i="5"/>
  <c r="A16760" i="5"/>
  <c r="A16759" i="5"/>
  <c r="A16758" i="5"/>
  <c r="A16757" i="5"/>
  <c r="A16756" i="5"/>
  <c r="A16755" i="5"/>
  <c r="A16754" i="5"/>
  <c r="A16753" i="5"/>
  <c r="A16752" i="5"/>
  <c r="A16751" i="5"/>
  <c r="A16750" i="5"/>
  <c r="A16749" i="5"/>
  <c r="A16748" i="5"/>
  <c r="A16747" i="5"/>
  <c r="A16746" i="5"/>
  <c r="A16745" i="5"/>
  <c r="A16744" i="5"/>
  <c r="A16743" i="5"/>
  <c r="A16742" i="5"/>
  <c r="A16741" i="5"/>
  <c r="A16740" i="5"/>
  <c r="A16739" i="5"/>
  <c r="A16738" i="5"/>
  <c r="A16737" i="5"/>
  <c r="A16736" i="5"/>
  <c r="A16735" i="5"/>
  <c r="A16734" i="5"/>
  <c r="A16733" i="5"/>
  <c r="A16732" i="5"/>
  <c r="A16731" i="5"/>
  <c r="A16730" i="5"/>
  <c r="A16729" i="5"/>
  <c r="A16728" i="5"/>
  <c r="A16727" i="5"/>
  <c r="A16726" i="5"/>
  <c r="A16725" i="5"/>
  <c r="A16724" i="5"/>
  <c r="A16723" i="5"/>
  <c r="A16722" i="5"/>
  <c r="A16721" i="5"/>
  <c r="A16720" i="5"/>
  <c r="A16719" i="5"/>
  <c r="A16718" i="5"/>
  <c r="A16717" i="5"/>
  <c r="A16716" i="5"/>
  <c r="A16715" i="5"/>
  <c r="A16714" i="5"/>
  <c r="A16713" i="5"/>
  <c r="A16712" i="5"/>
  <c r="A16711" i="5"/>
  <c r="A16710" i="5"/>
  <c r="A16709" i="5"/>
  <c r="A16708" i="5"/>
  <c r="A16707" i="5"/>
  <c r="A16706" i="5"/>
  <c r="A16705" i="5"/>
  <c r="A16704" i="5"/>
  <c r="A16703" i="5"/>
  <c r="A16702" i="5"/>
  <c r="A16701" i="5"/>
  <c r="A16700" i="5"/>
  <c r="A16699" i="5"/>
  <c r="A16698" i="5"/>
  <c r="A16697" i="5"/>
  <c r="A16696" i="5"/>
  <c r="A16695" i="5"/>
  <c r="A16694" i="5"/>
  <c r="A16693" i="5"/>
  <c r="A16692" i="5"/>
  <c r="A16691" i="5"/>
  <c r="A16690" i="5"/>
  <c r="A16689" i="5"/>
  <c r="A16688" i="5"/>
  <c r="A16687" i="5"/>
  <c r="A16686" i="5"/>
  <c r="A16685" i="5"/>
  <c r="A16684" i="5"/>
  <c r="A16683" i="5"/>
  <c r="A16682" i="5"/>
  <c r="A16681" i="5"/>
  <c r="A16680" i="5"/>
  <c r="A16679" i="5"/>
  <c r="A16678" i="5"/>
  <c r="A16677" i="5"/>
  <c r="A16676" i="5"/>
  <c r="A16675" i="5"/>
  <c r="A16674" i="5"/>
  <c r="A16673" i="5"/>
  <c r="A16672" i="5"/>
  <c r="A16671" i="5"/>
  <c r="A16670" i="5"/>
  <c r="A16669" i="5"/>
  <c r="A16668" i="5"/>
  <c r="A16667" i="5"/>
  <c r="A16666" i="5"/>
  <c r="A16665" i="5"/>
  <c r="A16664" i="5"/>
  <c r="A16663" i="5"/>
  <c r="A16662" i="5"/>
  <c r="A16661" i="5"/>
  <c r="A16660" i="5"/>
  <c r="A16659" i="5"/>
  <c r="A16658" i="5"/>
  <c r="A16657" i="5"/>
  <c r="A16656" i="5"/>
  <c r="A16655" i="5"/>
  <c r="A16654" i="5"/>
  <c r="A16653" i="5"/>
  <c r="A16652" i="5"/>
  <c r="A16651" i="5"/>
  <c r="A16650" i="5"/>
  <c r="A16649" i="5"/>
  <c r="A16648" i="5"/>
  <c r="A16647" i="5"/>
  <c r="A16646" i="5"/>
  <c r="A16645" i="5"/>
  <c r="A16644" i="5"/>
  <c r="A16643" i="5"/>
  <c r="A16642" i="5"/>
  <c r="A16641" i="5"/>
  <c r="A16640" i="5"/>
  <c r="A16639" i="5"/>
  <c r="A16638" i="5"/>
  <c r="A16637" i="5"/>
  <c r="A16636" i="5"/>
  <c r="A16635" i="5"/>
  <c r="A16634" i="5"/>
  <c r="A16633" i="5"/>
  <c r="A16632" i="5"/>
  <c r="A16631" i="5"/>
  <c r="A16630" i="5"/>
  <c r="A16629" i="5"/>
  <c r="A16628" i="5"/>
  <c r="A16627" i="5"/>
  <c r="A16626" i="5"/>
  <c r="A16625" i="5"/>
  <c r="A16624" i="5"/>
  <c r="A16623" i="5"/>
  <c r="A16622" i="5"/>
  <c r="A16621" i="5"/>
  <c r="A16620" i="5"/>
  <c r="A16619" i="5"/>
  <c r="A16618" i="5"/>
  <c r="A16617" i="5"/>
  <c r="A16616" i="5"/>
  <c r="A16615" i="5"/>
  <c r="A16614" i="5"/>
  <c r="A16613" i="5"/>
  <c r="A16612" i="5"/>
  <c r="A16611" i="5"/>
  <c r="A16610" i="5"/>
  <c r="A16609" i="5"/>
  <c r="A16608" i="5"/>
  <c r="A16607" i="5"/>
  <c r="A16606" i="5"/>
  <c r="A16605" i="5"/>
  <c r="A16604" i="5"/>
  <c r="A16603" i="5"/>
  <c r="A16602" i="5"/>
  <c r="A16601" i="5"/>
  <c r="A16600" i="5"/>
  <c r="A16599" i="5"/>
  <c r="A16598" i="5"/>
  <c r="A16597" i="5"/>
  <c r="A16596" i="5"/>
  <c r="A16595" i="5"/>
  <c r="A16594" i="5"/>
  <c r="A16593" i="5"/>
  <c r="A16592" i="5"/>
  <c r="A16591" i="5"/>
  <c r="A16590" i="5"/>
  <c r="A16589" i="5"/>
  <c r="A16588" i="5"/>
  <c r="A16587" i="5"/>
  <c r="A16586" i="5"/>
  <c r="A16585" i="5"/>
  <c r="A16584" i="5"/>
  <c r="A16583" i="5"/>
  <c r="A16582" i="5"/>
  <c r="A16581" i="5"/>
  <c r="A16580" i="5"/>
  <c r="A16579" i="5"/>
  <c r="A16578" i="5"/>
  <c r="A16577" i="5"/>
  <c r="A16576" i="5"/>
  <c r="A16575" i="5"/>
  <c r="A16574" i="5"/>
  <c r="A16573" i="5"/>
  <c r="A16572" i="5"/>
  <c r="A16571" i="5"/>
  <c r="A16570" i="5"/>
  <c r="A16569" i="5"/>
  <c r="A16568" i="5"/>
  <c r="A16567" i="5"/>
  <c r="A16566" i="5"/>
  <c r="A16565" i="5"/>
  <c r="A16564" i="5"/>
  <c r="A16563" i="5"/>
  <c r="A16562" i="5"/>
  <c r="A16561" i="5"/>
  <c r="A16560" i="5"/>
  <c r="A16559" i="5"/>
  <c r="A16558" i="5"/>
  <c r="A16557" i="5"/>
  <c r="A16556" i="5"/>
  <c r="A16555" i="5"/>
  <c r="A16554" i="5"/>
  <c r="A16553" i="5"/>
  <c r="A16552" i="5"/>
  <c r="A16551" i="5"/>
  <c r="A16550" i="5"/>
  <c r="A16549" i="5"/>
  <c r="A16548" i="5"/>
  <c r="A16547" i="5"/>
  <c r="A16546" i="5"/>
  <c r="A16545" i="5"/>
  <c r="A16544" i="5"/>
  <c r="A16543" i="5"/>
  <c r="A16542" i="5"/>
  <c r="A16541" i="5"/>
  <c r="A16540" i="5"/>
  <c r="A16539" i="5"/>
  <c r="A16538" i="5"/>
  <c r="A16537" i="5"/>
  <c r="A16536" i="5"/>
  <c r="A16535" i="5"/>
  <c r="A16534" i="5"/>
  <c r="A16533" i="5"/>
  <c r="A16532" i="5"/>
  <c r="A16531" i="5"/>
  <c r="A16530" i="5"/>
  <c r="A16529" i="5"/>
  <c r="A16528" i="5"/>
  <c r="A16527" i="5"/>
  <c r="A16526" i="5"/>
  <c r="A16525" i="5"/>
  <c r="A16524" i="5"/>
  <c r="A16523" i="5"/>
  <c r="A16522" i="5"/>
  <c r="A16521" i="5"/>
  <c r="A16520" i="5"/>
  <c r="A16519" i="5"/>
  <c r="A16518" i="5"/>
  <c r="A16517" i="5"/>
  <c r="A16516" i="5"/>
  <c r="A16515" i="5"/>
  <c r="A16514" i="5"/>
  <c r="A16513" i="5"/>
  <c r="A16512" i="5"/>
  <c r="A16511" i="5"/>
  <c r="A16510" i="5"/>
  <c r="A16509" i="5"/>
  <c r="A16508" i="5"/>
  <c r="A16507" i="5"/>
  <c r="A16506" i="5"/>
  <c r="A16505" i="5"/>
  <c r="A16504" i="5"/>
  <c r="A16503" i="5"/>
  <c r="A16502" i="5"/>
  <c r="A16501" i="5"/>
  <c r="A16500" i="5"/>
  <c r="A16499" i="5"/>
  <c r="A16498" i="5"/>
  <c r="A16497" i="5"/>
  <c r="A16496" i="5"/>
  <c r="A16495" i="5"/>
  <c r="A16494" i="5"/>
  <c r="A16493" i="5"/>
  <c r="A16492" i="5"/>
  <c r="A16491" i="5"/>
  <c r="A16490" i="5"/>
  <c r="A16489" i="5"/>
  <c r="A16488" i="5"/>
  <c r="A16487" i="5"/>
  <c r="A16486" i="5"/>
  <c r="A16485" i="5"/>
  <c r="A16484" i="5"/>
  <c r="A16483" i="5"/>
  <c r="A16482" i="5"/>
  <c r="A16481" i="5"/>
  <c r="A16480" i="5"/>
  <c r="A16479" i="5"/>
  <c r="A16478" i="5"/>
  <c r="A16477" i="5"/>
  <c r="A16476" i="5"/>
  <c r="A16475" i="5"/>
  <c r="A16474" i="5"/>
  <c r="A16473" i="5"/>
  <c r="A16472" i="5"/>
  <c r="A16471" i="5"/>
  <c r="A16470" i="5"/>
  <c r="A16469" i="5"/>
  <c r="A16468" i="5"/>
  <c r="A16467" i="5"/>
  <c r="A16466" i="5"/>
  <c r="A16465" i="5"/>
  <c r="A16464" i="5"/>
  <c r="A16463" i="5"/>
  <c r="A16462" i="5"/>
  <c r="A16461" i="5"/>
  <c r="A16460" i="5"/>
  <c r="A16459" i="5"/>
  <c r="A16458" i="5"/>
  <c r="A16457" i="5"/>
  <c r="A16456" i="5"/>
  <c r="A16455" i="5"/>
  <c r="A16454" i="5"/>
  <c r="A16453" i="5"/>
  <c r="A16452" i="5"/>
  <c r="A16451" i="5"/>
  <c r="A16450" i="5"/>
  <c r="A16449" i="5"/>
  <c r="A16448" i="5"/>
  <c r="A16447" i="5"/>
  <c r="A16446" i="5"/>
  <c r="A16445" i="5"/>
  <c r="A16444" i="5"/>
  <c r="A16443" i="5"/>
  <c r="A16442" i="5"/>
  <c r="A16441" i="5"/>
  <c r="A16440" i="5"/>
  <c r="A16439" i="5"/>
  <c r="A16438" i="5"/>
  <c r="A16437" i="5"/>
  <c r="A16436" i="5"/>
  <c r="A16435" i="5"/>
  <c r="A16434" i="5"/>
  <c r="A16433" i="5"/>
  <c r="A16432" i="5"/>
  <c r="A16431" i="5"/>
  <c r="A16430" i="5"/>
  <c r="A16429" i="5"/>
  <c r="A16428" i="5"/>
  <c r="A16427" i="5"/>
  <c r="A16426" i="5"/>
  <c r="A16425" i="5"/>
  <c r="A16424" i="5"/>
  <c r="A16423" i="5"/>
  <c r="A16422" i="5"/>
  <c r="A16421" i="5"/>
  <c r="A16420" i="5"/>
  <c r="A16419" i="5"/>
  <c r="A16418" i="5"/>
  <c r="A16417" i="5"/>
  <c r="A16416" i="5"/>
  <c r="A16415" i="5"/>
  <c r="A16414" i="5"/>
  <c r="A16413" i="5"/>
  <c r="A16412" i="5"/>
  <c r="A16411" i="5"/>
  <c r="A16410" i="5"/>
  <c r="A16409" i="5"/>
  <c r="A16408" i="5"/>
  <c r="A16407" i="5"/>
  <c r="A16406" i="5"/>
  <c r="A16405" i="5"/>
  <c r="A16404" i="5"/>
  <c r="A16403" i="5"/>
  <c r="A16402" i="5"/>
  <c r="A16401" i="5"/>
  <c r="A16400" i="5"/>
  <c r="A16399" i="5"/>
  <c r="A16398" i="5"/>
  <c r="A16397" i="5"/>
  <c r="A16396" i="5"/>
  <c r="A16395" i="5"/>
  <c r="A16394" i="5"/>
  <c r="A16393" i="5"/>
  <c r="A16392" i="5"/>
  <c r="A16391" i="5"/>
  <c r="A16390" i="5"/>
  <c r="A16389" i="5"/>
  <c r="A16388" i="5"/>
  <c r="A16387" i="5"/>
  <c r="A16386" i="5"/>
  <c r="A16385" i="5"/>
  <c r="A16384" i="5"/>
  <c r="A16383" i="5"/>
  <c r="A16382" i="5"/>
  <c r="A16381" i="5"/>
  <c r="A16380" i="5"/>
  <c r="A16379" i="5"/>
  <c r="A16378" i="5"/>
  <c r="A16377" i="5"/>
  <c r="A16376" i="5"/>
  <c r="A16375" i="5"/>
  <c r="A16374" i="5"/>
  <c r="A16373" i="5"/>
  <c r="A16372" i="5"/>
  <c r="A16371" i="5"/>
  <c r="A16370" i="5"/>
  <c r="A16369" i="5"/>
  <c r="A16368" i="5"/>
  <c r="A16367" i="5"/>
  <c r="A16366" i="5"/>
  <c r="A16365" i="5"/>
  <c r="A16364" i="5"/>
  <c r="A16363" i="5"/>
  <c r="A16362" i="5"/>
  <c r="A16361" i="5"/>
  <c r="A16360" i="5"/>
  <c r="A16359" i="5"/>
  <c r="A16358" i="5"/>
  <c r="A16357" i="5"/>
  <c r="A16356" i="5"/>
  <c r="A16355" i="5"/>
  <c r="A16354" i="5"/>
  <c r="A16353" i="5"/>
  <c r="A16352" i="5"/>
  <c r="A16351" i="5"/>
  <c r="A16350" i="5"/>
  <c r="A16349" i="5"/>
  <c r="A16348" i="5"/>
  <c r="A16347" i="5"/>
  <c r="A16346" i="5"/>
  <c r="A16345" i="5"/>
  <c r="A16344" i="5"/>
  <c r="A16343" i="5"/>
  <c r="A16342" i="5"/>
  <c r="A16341" i="5"/>
  <c r="A16340" i="5"/>
  <c r="A16339" i="5"/>
  <c r="A16338" i="5"/>
  <c r="A16337" i="5"/>
  <c r="A16336" i="5"/>
  <c r="A16335" i="5"/>
  <c r="A16334" i="5"/>
  <c r="A16333" i="5"/>
  <c r="A16332" i="5"/>
  <c r="A16331" i="5"/>
  <c r="A16330" i="5"/>
  <c r="A16329" i="5"/>
  <c r="A16328" i="5"/>
  <c r="A16327" i="5"/>
  <c r="A16326" i="5"/>
  <c r="A16325" i="5"/>
  <c r="A16324" i="5"/>
  <c r="A16323" i="5"/>
  <c r="A16322" i="5"/>
  <c r="A16321" i="5"/>
  <c r="A16320" i="5"/>
  <c r="A16319" i="5"/>
  <c r="A16318" i="5"/>
  <c r="A16317" i="5"/>
  <c r="A16316" i="5"/>
  <c r="A16315" i="5"/>
  <c r="A16314" i="5"/>
  <c r="A16313" i="5"/>
  <c r="A16312" i="5"/>
  <c r="A16311" i="5"/>
  <c r="A16310" i="5"/>
  <c r="A16309" i="5"/>
  <c r="A16308" i="5"/>
  <c r="A16307" i="5"/>
  <c r="A16306" i="5"/>
  <c r="A16305" i="5"/>
  <c r="A16304" i="5"/>
  <c r="A16303" i="5"/>
  <c r="A16302" i="5"/>
  <c r="A16301" i="5"/>
  <c r="A16300" i="5"/>
  <c r="A16299" i="5"/>
  <c r="A16298" i="5"/>
  <c r="A16297" i="5"/>
  <c r="A16296" i="5"/>
  <c r="A16295" i="5"/>
  <c r="A16294" i="5"/>
  <c r="A16293" i="5"/>
  <c r="A16292" i="5"/>
  <c r="A16291" i="5"/>
  <c r="A16290" i="5"/>
  <c r="A16289" i="5"/>
  <c r="A16288" i="5"/>
  <c r="A16287" i="5"/>
  <c r="A16286" i="5"/>
  <c r="A16285" i="5"/>
  <c r="A16284" i="5"/>
  <c r="A16283" i="5"/>
  <c r="A16282" i="5"/>
  <c r="A16281" i="5"/>
  <c r="A16280" i="5"/>
  <c r="A16279" i="5"/>
  <c r="A16278" i="5"/>
  <c r="A16277" i="5"/>
  <c r="A16276" i="5"/>
  <c r="A16275" i="5"/>
  <c r="A16274" i="5"/>
  <c r="A16273" i="5"/>
  <c r="A16272" i="5"/>
  <c r="A16271" i="5"/>
  <c r="A16270" i="5"/>
  <c r="A16269" i="5"/>
  <c r="A16268" i="5"/>
  <c r="A16267" i="5"/>
  <c r="A16266" i="5"/>
  <c r="A16265" i="5"/>
  <c r="A16264" i="5"/>
  <c r="A16263" i="5"/>
  <c r="A16262" i="5"/>
  <c r="A16261" i="5"/>
  <c r="A16260" i="5"/>
  <c r="A16259" i="5"/>
  <c r="A16258" i="5"/>
  <c r="A16257" i="5"/>
  <c r="A16256" i="5"/>
  <c r="A16255" i="5"/>
  <c r="A16254" i="5"/>
  <c r="A16253" i="5"/>
  <c r="A16252" i="5"/>
  <c r="A16251" i="5"/>
  <c r="A16250" i="5"/>
  <c r="A16249" i="5"/>
  <c r="A16248" i="5"/>
  <c r="A16247" i="5"/>
  <c r="A16246" i="5"/>
  <c r="A16245" i="5"/>
  <c r="A16244" i="5"/>
  <c r="A16243" i="5"/>
  <c r="A16242" i="5"/>
  <c r="A16241" i="5"/>
  <c r="A16240" i="5"/>
  <c r="A16239" i="5"/>
  <c r="A16238" i="5"/>
  <c r="A16237" i="5"/>
  <c r="A16236" i="5"/>
  <c r="A16235" i="5"/>
  <c r="A16234" i="5"/>
  <c r="A16233" i="5"/>
  <c r="A16232" i="5"/>
  <c r="A16231" i="5"/>
  <c r="A16230" i="5"/>
  <c r="A16229" i="5"/>
  <c r="A16228" i="5"/>
  <c r="A16227" i="5"/>
  <c r="A16226" i="5"/>
  <c r="A16225" i="5"/>
  <c r="A16224" i="5"/>
  <c r="A16223" i="5"/>
  <c r="A16222" i="5"/>
  <c r="A16221" i="5"/>
  <c r="A16220" i="5"/>
  <c r="A16219" i="5"/>
  <c r="A16218" i="5"/>
  <c r="A16217" i="5"/>
  <c r="A16216" i="5"/>
  <c r="A16215" i="5"/>
  <c r="A16214" i="5"/>
  <c r="A16213" i="5"/>
  <c r="A16212" i="5"/>
  <c r="A16211" i="5"/>
  <c r="A16210" i="5"/>
  <c r="A16209" i="5"/>
  <c r="A16208" i="5"/>
  <c r="A16207" i="5"/>
  <c r="A16206" i="5"/>
  <c r="A16205" i="5"/>
  <c r="A16204" i="5"/>
  <c r="A16203" i="5"/>
  <c r="A16202" i="5"/>
  <c r="A16201" i="5"/>
  <c r="A16200" i="5"/>
  <c r="A16199" i="5"/>
  <c r="A16198" i="5"/>
  <c r="A16197" i="5"/>
  <c r="A16196" i="5"/>
  <c r="A16195" i="5"/>
  <c r="A16194" i="5"/>
  <c r="A16193" i="5"/>
  <c r="A16192" i="5"/>
  <c r="A16191" i="5"/>
  <c r="A16190" i="5"/>
  <c r="A16189" i="5"/>
  <c r="A16188" i="5"/>
  <c r="A16187" i="5"/>
  <c r="A16186" i="5"/>
  <c r="A16185" i="5"/>
  <c r="A16184" i="5"/>
  <c r="A16183" i="5"/>
  <c r="A16182" i="5"/>
  <c r="A16181" i="5"/>
  <c r="A16180" i="5"/>
  <c r="A16179" i="5"/>
  <c r="A16178" i="5"/>
  <c r="A16177" i="5"/>
  <c r="A16176" i="5"/>
  <c r="A16175" i="5"/>
  <c r="A16174" i="5"/>
  <c r="A16173" i="5"/>
  <c r="A16172" i="5"/>
  <c r="A16171" i="5"/>
  <c r="A16170" i="5"/>
  <c r="A16169" i="5"/>
  <c r="A16168" i="5"/>
  <c r="A16167" i="5"/>
  <c r="A16166" i="5"/>
  <c r="A16165" i="5"/>
  <c r="A16164" i="5"/>
  <c r="A16163" i="5"/>
  <c r="A16162" i="5"/>
  <c r="A16161" i="5"/>
  <c r="A16160" i="5"/>
  <c r="A16159" i="5"/>
  <c r="A16158" i="5"/>
  <c r="A16157" i="5"/>
  <c r="A16156" i="5"/>
  <c r="A16155" i="5"/>
  <c r="A16154" i="5"/>
  <c r="A16153" i="5"/>
  <c r="A16152" i="5"/>
  <c r="A16151" i="5"/>
  <c r="A16150" i="5"/>
  <c r="A16149" i="5"/>
  <c r="A16148" i="5"/>
  <c r="A16147" i="5"/>
  <c r="A16146" i="5"/>
  <c r="A16145" i="5"/>
  <c r="A16144" i="5"/>
  <c r="A16143" i="5"/>
  <c r="A16142" i="5"/>
  <c r="A16141" i="5"/>
  <c r="A16140" i="5"/>
  <c r="A16139" i="5"/>
  <c r="A16138" i="5"/>
  <c r="A16137" i="5"/>
  <c r="A16136" i="5"/>
  <c r="A16135" i="5"/>
  <c r="A16134" i="5"/>
  <c r="A16133" i="5"/>
  <c r="A16132" i="5"/>
  <c r="A16131" i="5"/>
  <c r="A16130" i="5"/>
  <c r="A16129" i="5"/>
  <c r="A16128" i="5"/>
  <c r="A16127" i="5"/>
  <c r="A16126" i="5"/>
  <c r="A16125" i="5"/>
  <c r="A16124" i="5"/>
  <c r="A16123" i="5"/>
  <c r="A16122" i="5"/>
  <c r="A16121" i="5"/>
  <c r="A16120" i="5"/>
  <c r="A16119" i="5"/>
  <c r="A16118" i="5"/>
  <c r="A16117" i="5"/>
  <c r="A16116" i="5"/>
  <c r="A16115" i="5"/>
  <c r="A16114" i="5"/>
  <c r="A16113" i="5"/>
  <c r="A16112" i="5"/>
  <c r="A16111" i="5"/>
  <c r="A16110" i="5"/>
  <c r="A16109" i="5"/>
  <c r="A16108" i="5"/>
  <c r="A16107" i="5"/>
  <c r="A16106" i="5"/>
  <c r="A16105" i="5"/>
  <c r="A16104" i="5"/>
  <c r="A16103" i="5"/>
  <c r="A16102" i="5"/>
  <c r="A16101" i="5"/>
  <c r="A16100" i="5"/>
  <c r="A16099" i="5"/>
  <c r="A16098" i="5"/>
  <c r="A16097" i="5"/>
  <c r="A16096" i="5"/>
  <c r="A16095" i="5"/>
  <c r="A16094" i="5"/>
  <c r="A16093" i="5"/>
  <c r="A16092" i="5"/>
  <c r="A16091" i="5"/>
  <c r="A16090" i="5"/>
  <c r="A16089" i="5"/>
  <c r="A16088" i="5"/>
  <c r="A16087" i="5"/>
  <c r="A16086" i="5"/>
  <c r="A16085" i="5"/>
  <c r="A16084" i="5"/>
  <c r="A16083" i="5"/>
  <c r="A16082" i="5"/>
  <c r="A16081" i="5"/>
  <c r="A16080" i="5"/>
  <c r="A16079" i="5"/>
  <c r="A16078" i="5"/>
  <c r="A16077" i="5"/>
  <c r="A16076" i="5"/>
  <c r="A16075" i="5"/>
  <c r="A16074" i="5"/>
  <c r="A16073" i="5"/>
  <c r="A16072" i="5"/>
  <c r="A16071" i="5"/>
  <c r="A16070" i="5"/>
  <c r="A16069" i="5"/>
  <c r="A16068" i="5"/>
  <c r="A16067" i="5"/>
  <c r="A16066" i="5"/>
  <c r="A16065" i="5"/>
  <c r="A16064" i="5"/>
  <c r="A16063" i="5"/>
  <c r="A16062" i="5"/>
  <c r="A16061" i="5"/>
  <c r="A16060" i="5"/>
  <c r="A16059" i="5"/>
  <c r="A16058" i="5"/>
  <c r="A16057" i="5"/>
  <c r="A16056" i="5"/>
  <c r="A16055" i="5"/>
  <c r="A16054" i="5"/>
  <c r="A16053" i="5"/>
  <c r="A16052" i="5"/>
  <c r="A16051" i="5"/>
  <c r="A16050" i="5"/>
  <c r="A16049" i="5"/>
  <c r="A16048" i="5"/>
  <c r="A16047" i="5"/>
  <c r="A16046" i="5"/>
  <c r="A16045" i="5"/>
  <c r="A16044" i="5"/>
  <c r="A16043" i="5"/>
  <c r="A16042" i="5"/>
  <c r="A16041" i="5"/>
  <c r="A16040" i="5"/>
  <c r="A16039" i="5"/>
  <c r="A16038" i="5"/>
  <c r="A16037" i="5"/>
  <c r="A16036" i="5"/>
  <c r="A16035" i="5"/>
  <c r="A16034" i="5"/>
  <c r="A16033" i="5"/>
  <c r="A16032" i="5"/>
  <c r="A16031" i="5"/>
  <c r="A16030" i="5"/>
  <c r="A16029" i="5"/>
  <c r="A16028" i="5"/>
  <c r="A16027" i="5"/>
  <c r="A16026" i="5"/>
  <c r="A16025" i="5"/>
  <c r="A16024" i="5"/>
  <c r="A16023" i="5"/>
  <c r="A16022" i="5"/>
  <c r="A16021" i="5"/>
  <c r="A16020" i="5"/>
  <c r="A16019" i="5"/>
  <c r="A16018" i="5"/>
  <c r="A16017" i="5"/>
  <c r="A16016" i="5"/>
  <c r="A16015" i="5"/>
  <c r="A16014" i="5"/>
  <c r="A16013" i="5"/>
  <c r="A16012" i="5"/>
  <c r="A16011" i="5"/>
  <c r="A16010" i="5"/>
  <c r="A16009" i="5"/>
  <c r="A16008" i="5"/>
  <c r="A16007" i="5"/>
  <c r="A16006" i="5"/>
  <c r="A16005" i="5"/>
  <c r="A16004" i="5"/>
  <c r="A16003" i="5"/>
  <c r="A16002" i="5"/>
  <c r="A16001" i="5"/>
  <c r="A16000" i="5"/>
  <c r="A15999" i="5"/>
  <c r="A15998" i="5"/>
  <c r="A15997" i="5"/>
  <c r="A15996" i="5"/>
  <c r="A15995" i="5"/>
  <c r="A15994" i="5"/>
  <c r="A15993" i="5"/>
  <c r="A15992" i="5"/>
  <c r="A15991" i="5"/>
  <c r="A15990" i="5"/>
  <c r="A15989" i="5"/>
  <c r="A15988" i="5"/>
  <c r="A15987" i="5"/>
  <c r="A15986" i="5"/>
  <c r="A15985" i="5"/>
  <c r="A15984" i="5"/>
  <c r="A15983" i="5"/>
  <c r="A15982" i="5"/>
  <c r="A15981" i="5"/>
  <c r="A15980" i="5"/>
  <c r="A15979" i="5"/>
  <c r="A15978" i="5"/>
  <c r="A15977" i="5"/>
  <c r="A15976" i="5"/>
  <c r="A15975" i="5"/>
  <c r="A15974" i="5"/>
  <c r="A15973" i="5"/>
  <c r="A15972" i="5"/>
  <c r="A15971" i="5"/>
  <c r="A15970" i="5"/>
  <c r="A15969" i="5"/>
  <c r="A15968" i="5"/>
  <c r="A15967" i="5"/>
  <c r="A15966" i="5"/>
  <c r="A15965" i="5"/>
  <c r="A15964" i="5"/>
  <c r="A15963" i="5"/>
  <c r="A15962" i="5"/>
  <c r="A15961" i="5"/>
  <c r="A15960" i="5"/>
  <c r="A15959" i="5"/>
  <c r="A15958" i="5"/>
  <c r="A15957" i="5"/>
  <c r="A15956" i="5"/>
  <c r="A15955" i="5"/>
  <c r="A15954" i="5"/>
  <c r="A15953" i="5"/>
  <c r="A15952" i="5"/>
  <c r="A15951" i="5"/>
  <c r="A15950" i="5"/>
  <c r="A15949" i="5"/>
  <c r="A15948" i="5"/>
  <c r="A15947" i="5"/>
  <c r="A15946" i="5"/>
  <c r="A15945" i="5"/>
  <c r="A15944" i="5"/>
  <c r="A15943" i="5"/>
  <c r="A15942" i="5"/>
  <c r="A15941" i="5"/>
  <c r="A15940" i="5"/>
  <c r="A15939" i="5"/>
  <c r="A15938" i="5"/>
  <c r="A15937" i="5"/>
  <c r="A15936" i="5"/>
  <c r="A15935" i="5"/>
  <c r="A15934" i="5"/>
  <c r="A15933" i="5"/>
  <c r="A15932" i="5"/>
  <c r="A15931" i="5"/>
  <c r="A15930" i="5"/>
  <c r="A15929" i="5"/>
  <c r="A15928" i="5"/>
  <c r="A15927" i="5"/>
  <c r="A15926" i="5"/>
  <c r="A15925" i="5"/>
  <c r="A15924" i="5"/>
  <c r="A15923" i="5"/>
  <c r="A15922" i="5"/>
  <c r="A15921" i="5"/>
  <c r="A15920" i="5"/>
  <c r="A15919" i="5"/>
  <c r="A15918" i="5"/>
  <c r="A15917" i="5"/>
  <c r="A15916" i="5"/>
  <c r="A15915" i="5"/>
  <c r="A15914" i="5"/>
  <c r="A15913" i="5"/>
  <c r="A15912" i="5"/>
  <c r="A15911" i="5"/>
  <c r="A15910" i="5"/>
  <c r="A15909" i="5"/>
  <c r="A15908" i="5"/>
  <c r="A15907" i="5"/>
  <c r="A15906" i="5"/>
  <c r="A15905" i="5"/>
  <c r="A15904" i="5"/>
  <c r="A15903" i="5"/>
  <c r="A15902" i="5"/>
  <c r="A15901" i="5"/>
  <c r="A15900" i="5"/>
  <c r="A15899" i="5"/>
  <c r="A15898" i="5"/>
  <c r="A15897" i="5"/>
  <c r="A15896" i="5"/>
  <c r="A15895" i="5"/>
  <c r="A15894" i="5"/>
  <c r="A15893" i="5"/>
  <c r="A15892" i="5"/>
  <c r="A15891" i="5"/>
  <c r="A15890" i="5"/>
  <c r="A15889" i="5"/>
  <c r="A15888" i="5"/>
  <c r="A15887" i="5"/>
  <c r="A15886" i="5"/>
  <c r="A15885" i="5"/>
  <c r="A15884" i="5"/>
  <c r="A15883" i="5"/>
  <c r="A15882" i="5"/>
  <c r="A15881" i="5"/>
  <c r="A15880" i="5"/>
  <c r="A15879" i="5"/>
  <c r="A15878" i="5"/>
  <c r="A15877" i="5"/>
  <c r="A15876" i="5"/>
  <c r="A15875" i="5"/>
  <c r="A15874" i="5"/>
  <c r="A15873" i="5"/>
  <c r="A15872" i="5"/>
  <c r="A15871" i="5"/>
  <c r="A15870" i="5"/>
  <c r="A15869" i="5"/>
  <c r="A15868" i="5"/>
  <c r="A15867" i="5"/>
  <c r="A15866" i="5"/>
  <c r="A15865" i="5"/>
  <c r="A15864" i="5"/>
  <c r="A15863" i="5"/>
  <c r="A15862" i="5"/>
  <c r="A15861" i="5"/>
  <c r="A15860" i="5"/>
  <c r="A15859" i="5"/>
  <c r="A15858" i="5"/>
  <c r="A15857" i="5"/>
  <c r="A15856" i="5"/>
  <c r="A15855" i="5"/>
  <c r="A15854" i="5"/>
  <c r="A15853" i="5"/>
  <c r="A15852" i="5"/>
  <c r="A15851" i="5"/>
  <c r="A15850" i="5"/>
  <c r="A15849" i="5"/>
  <c r="A15848" i="5"/>
  <c r="A15847" i="5"/>
  <c r="A15846" i="5"/>
  <c r="A15845" i="5"/>
  <c r="A15844" i="5"/>
  <c r="A15843" i="5"/>
  <c r="A15842" i="5"/>
  <c r="A15841" i="5"/>
  <c r="A15840" i="5"/>
  <c r="A15839" i="5"/>
  <c r="A15838" i="5"/>
  <c r="A15837" i="5"/>
  <c r="A15836" i="5"/>
  <c r="A15835" i="5"/>
  <c r="A15834" i="5"/>
  <c r="A15833" i="5"/>
  <c r="A15832" i="5"/>
  <c r="A15831" i="5"/>
  <c r="A15830" i="5"/>
  <c r="A15829" i="5"/>
  <c r="A15828" i="5"/>
  <c r="A15827" i="5"/>
  <c r="A15826" i="5"/>
  <c r="A15825" i="5"/>
  <c r="A15824" i="5"/>
  <c r="A15823" i="5"/>
  <c r="A15822" i="5"/>
  <c r="A15821" i="5"/>
  <c r="A15820" i="5"/>
  <c r="A15819" i="5"/>
  <c r="A15818" i="5"/>
  <c r="A15817" i="5"/>
  <c r="A15816" i="5"/>
  <c r="A15815" i="5"/>
  <c r="A15814" i="5"/>
  <c r="A15813" i="5"/>
  <c r="A15812" i="5"/>
  <c r="A15811" i="5"/>
  <c r="A15810" i="5"/>
  <c r="A15809" i="5"/>
  <c r="A15808" i="5"/>
  <c r="A15807" i="5"/>
  <c r="A15806" i="5"/>
  <c r="A15805" i="5"/>
  <c r="A15804" i="5"/>
  <c r="A15803" i="5"/>
  <c r="A15802" i="5"/>
  <c r="A15801" i="5"/>
  <c r="A15800" i="5"/>
  <c r="A15799" i="5"/>
  <c r="A15798" i="5"/>
  <c r="A15797" i="5"/>
  <c r="A15796" i="5"/>
  <c r="A15795" i="5"/>
  <c r="A15794" i="5"/>
  <c r="A15793" i="5"/>
  <c r="A15792" i="5"/>
  <c r="A15791" i="5"/>
  <c r="A15790" i="5"/>
  <c r="A15789" i="5"/>
  <c r="A15788" i="5"/>
  <c r="A15787" i="5"/>
  <c r="A15786" i="5"/>
  <c r="A15785" i="5"/>
  <c r="A15784" i="5"/>
  <c r="A15783" i="5"/>
  <c r="A15782" i="5"/>
  <c r="A15781" i="5"/>
  <c r="A15780" i="5"/>
  <c r="A15779" i="5"/>
  <c r="A15778" i="5"/>
  <c r="A15777" i="5"/>
  <c r="A15776" i="5"/>
  <c r="A15775" i="5"/>
  <c r="A15774" i="5"/>
  <c r="A15773" i="5"/>
  <c r="A15772" i="5"/>
  <c r="A15771" i="5"/>
  <c r="A15770" i="5"/>
  <c r="A15769" i="5"/>
  <c r="A15768" i="5"/>
  <c r="A15767" i="5"/>
  <c r="A15766" i="5"/>
  <c r="A15765" i="5"/>
  <c r="A15764" i="5"/>
  <c r="A15763" i="5"/>
  <c r="A15762" i="5"/>
  <c r="A15761" i="5"/>
  <c r="A15760" i="5"/>
  <c r="A15759" i="5"/>
  <c r="A15758" i="5"/>
  <c r="A15757" i="5"/>
  <c r="A15756" i="5"/>
  <c r="A15755" i="5"/>
  <c r="A15754" i="5"/>
  <c r="A15753" i="5"/>
  <c r="A15752" i="5"/>
  <c r="A15751" i="5"/>
  <c r="A15750" i="5"/>
  <c r="A15749" i="5"/>
  <c r="A15748" i="5"/>
  <c r="A15747" i="5"/>
  <c r="A15746" i="5"/>
  <c r="A15745" i="5"/>
  <c r="A15744" i="5"/>
  <c r="A15743" i="5"/>
  <c r="A15742" i="5"/>
  <c r="A15741" i="5"/>
  <c r="A15740" i="5"/>
  <c r="A15739" i="5"/>
  <c r="A15738" i="5"/>
  <c r="A15737" i="5"/>
  <c r="A15736" i="5"/>
  <c r="A15735" i="5"/>
  <c r="A15734" i="5"/>
  <c r="A15733" i="5"/>
  <c r="A15732" i="5"/>
  <c r="A15731" i="5"/>
  <c r="A15730" i="5"/>
  <c r="A15729" i="5"/>
  <c r="A15728" i="5"/>
  <c r="A15727" i="5"/>
  <c r="A15726" i="5"/>
  <c r="A15725" i="5"/>
  <c r="A15724" i="5"/>
  <c r="A15723" i="5"/>
  <c r="A15722" i="5"/>
  <c r="A15721" i="5"/>
  <c r="A15720" i="5"/>
  <c r="A15719" i="5"/>
  <c r="A15718" i="5"/>
  <c r="A15717" i="5"/>
  <c r="A15716" i="5"/>
  <c r="A15715" i="5"/>
  <c r="A15714" i="5"/>
  <c r="A15713" i="5"/>
  <c r="A15712" i="5"/>
  <c r="A15711" i="5"/>
  <c r="A15710" i="5"/>
  <c r="A15709" i="5"/>
  <c r="A15708" i="5"/>
  <c r="A15707" i="5"/>
  <c r="A15706" i="5"/>
  <c r="A15705" i="5"/>
  <c r="A15704" i="5"/>
  <c r="A15703" i="5"/>
  <c r="A15702" i="5"/>
  <c r="A15701" i="5"/>
  <c r="A15700" i="5"/>
  <c r="A15699" i="5"/>
  <c r="A15698" i="5"/>
  <c r="A15697" i="5"/>
  <c r="A15696" i="5"/>
  <c r="A15695" i="5"/>
  <c r="A15694" i="5"/>
  <c r="A15693" i="5"/>
  <c r="A15692" i="5"/>
  <c r="A15691" i="5"/>
  <c r="A15690" i="5"/>
  <c r="A15689" i="5"/>
  <c r="A15688" i="5"/>
  <c r="A15687" i="5"/>
  <c r="A15686" i="5"/>
  <c r="A15685" i="5"/>
  <c r="A15684" i="5"/>
  <c r="A15683" i="5"/>
  <c r="A15682" i="5"/>
  <c r="A15681" i="5"/>
  <c r="A15680" i="5"/>
  <c r="A15679" i="5"/>
  <c r="A15678" i="5"/>
  <c r="A15677" i="5"/>
  <c r="A15676" i="5"/>
  <c r="A15675" i="5"/>
  <c r="A15674" i="5"/>
  <c r="A15673" i="5"/>
  <c r="A15672" i="5"/>
  <c r="A15671" i="5"/>
  <c r="A15670" i="5"/>
  <c r="A15669" i="5"/>
  <c r="A15668" i="5"/>
  <c r="A15667" i="5"/>
  <c r="A15666" i="5"/>
  <c r="A15665" i="5"/>
  <c r="A15664" i="5"/>
  <c r="A15663" i="5"/>
  <c r="A15662" i="5"/>
  <c r="A15661" i="5"/>
  <c r="A15660" i="5"/>
  <c r="A15659" i="5"/>
  <c r="A15658" i="5"/>
  <c r="A15657" i="5"/>
  <c r="A15656" i="5"/>
  <c r="A15655" i="5"/>
  <c r="A15654" i="5"/>
  <c r="A15653" i="5"/>
  <c r="A15652" i="5"/>
  <c r="A15651" i="5"/>
  <c r="A15650" i="5"/>
  <c r="A15649" i="5"/>
  <c r="A15648" i="5"/>
  <c r="A15647" i="5"/>
  <c r="A15646" i="5"/>
  <c r="A15645" i="5"/>
  <c r="A15644" i="5"/>
  <c r="A15643" i="5"/>
  <c r="A15642" i="5"/>
  <c r="A15641" i="5"/>
  <c r="A15640" i="5"/>
  <c r="A15639" i="5"/>
  <c r="A15638" i="5"/>
  <c r="A15637" i="5"/>
  <c r="A15636" i="5"/>
  <c r="A15635" i="5"/>
  <c r="A15634" i="5"/>
  <c r="A15633" i="5"/>
  <c r="A15632" i="5"/>
  <c r="A15631" i="5"/>
  <c r="A15630" i="5"/>
  <c r="A15629" i="5"/>
  <c r="A15628" i="5"/>
  <c r="A15627" i="5"/>
  <c r="A15626" i="5"/>
  <c r="A15625" i="5"/>
  <c r="A15624" i="5"/>
  <c r="A15623" i="5"/>
  <c r="A15622" i="5"/>
  <c r="A15621" i="5"/>
  <c r="A15620" i="5"/>
  <c r="A15619" i="5"/>
  <c r="A15618" i="5"/>
  <c r="A15617" i="5"/>
  <c r="A15616" i="5"/>
  <c r="A15615" i="5"/>
  <c r="A15614" i="5"/>
  <c r="A15613" i="5"/>
  <c r="A15612" i="5"/>
  <c r="A15611" i="5"/>
  <c r="A15610" i="5"/>
  <c r="A15609" i="5"/>
  <c r="A15608" i="5"/>
  <c r="A15607" i="5"/>
  <c r="A15606" i="5"/>
  <c r="A15605" i="5"/>
  <c r="A15604" i="5"/>
  <c r="A15603" i="5"/>
  <c r="A15602" i="5"/>
  <c r="A15601" i="5"/>
  <c r="A15600" i="5"/>
  <c r="A15599" i="5"/>
  <c r="A15598" i="5"/>
  <c r="A15597" i="5"/>
  <c r="A15596" i="5"/>
  <c r="A15595" i="5"/>
  <c r="A15594" i="5"/>
  <c r="A15593" i="5"/>
  <c r="A15592" i="5"/>
  <c r="A15591" i="5"/>
  <c r="A15590" i="5"/>
  <c r="A15589" i="5"/>
  <c r="A15588" i="5"/>
  <c r="A15587" i="5"/>
  <c r="A15586" i="5"/>
  <c r="A15585" i="5"/>
  <c r="A15584" i="5"/>
  <c r="A15583" i="5"/>
  <c r="A15582" i="5"/>
  <c r="A15581" i="5"/>
  <c r="A15580" i="5"/>
  <c r="A15579" i="5"/>
  <c r="A15578" i="5"/>
  <c r="A15577" i="5"/>
  <c r="A15576" i="5"/>
  <c r="A15575" i="5"/>
  <c r="A15574" i="5"/>
  <c r="A15573" i="5"/>
  <c r="A15572" i="5"/>
  <c r="A15571" i="5"/>
  <c r="A15570" i="5"/>
  <c r="A15569" i="5"/>
  <c r="A15568" i="5"/>
  <c r="A15567" i="5"/>
  <c r="A15566" i="5"/>
  <c r="A15565" i="5"/>
  <c r="A15564" i="5"/>
  <c r="A15563" i="5"/>
  <c r="A15562" i="5"/>
  <c r="A15561" i="5"/>
  <c r="A15560" i="5"/>
  <c r="A15559" i="5"/>
  <c r="A15558" i="5"/>
  <c r="A15557" i="5"/>
  <c r="A15556" i="5"/>
  <c r="A15555" i="5"/>
  <c r="A15554" i="5"/>
  <c r="A15553" i="5"/>
  <c r="A15552" i="5"/>
  <c r="A15551" i="5"/>
  <c r="A15550" i="5"/>
  <c r="A15549" i="5"/>
  <c r="A15548" i="5"/>
  <c r="A15547" i="5"/>
  <c r="A15546" i="5"/>
  <c r="A15545" i="5"/>
  <c r="A15544" i="5"/>
  <c r="A15543" i="5"/>
  <c r="A15542" i="5"/>
  <c r="A15541" i="5"/>
  <c r="A15540" i="5"/>
  <c r="A15539" i="5"/>
  <c r="A15538" i="5"/>
  <c r="A15537" i="5"/>
  <c r="A15536" i="5"/>
  <c r="A15535" i="5"/>
  <c r="A15534" i="5"/>
  <c r="A15533" i="5"/>
  <c r="A15532" i="5"/>
  <c r="A15531" i="5"/>
  <c r="A15530" i="5"/>
  <c r="A15529" i="5"/>
  <c r="A15528" i="5"/>
  <c r="A15527" i="5"/>
  <c r="A15526" i="5"/>
  <c r="A15525" i="5"/>
  <c r="A15524" i="5"/>
  <c r="A15523" i="5"/>
  <c r="A15522" i="5"/>
  <c r="A15521" i="5"/>
  <c r="A15520" i="5"/>
  <c r="A15519" i="5"/>
  <c r="A15518" i="5"/>
  <c r="A15517" i="5"/>
  <c r="A15516" i="5"/>
  <c r="A15515" i="5"/>
  <c r="A15514" i="5"/>
  <c r="A15513" i="5"/>
  <c r="A15512" i="5"/>
  <c r="A15511" i="5"/>
  <c r="A15510" i="5"/>
  <c r="A15509" i="5"/>
  <c r="A15508" i="5"/>
  <c r="A15507" i="5"/>
  <c r="A15506" i="5"/>
  <c r="A15505" i="5"/>
  <c r="A15504" i="5"/>
  <c r="A15503" i="5"/>
  <c r="A15502" i="5"/>
  <c r="A15501" i="5"/>
  <c r="A15500" i="5"/>
  <c r="A15499" i="5"/>
  <c r="A15498" i="5"/>
  <c r="A15497" i="5"/>
  <c r="A15496" i="5"/>
  <c r="A15495" i="5"/>
  <c r="A15494" i="5"/>
  <c r="A15493" i="5"/>
  <c r="A15492" i="5"/>
  <c r="A15491" i="5"/>
  <c r="A15490" i="5"/>
  <c r="A15489" i="5"/>
  <c r="A15488" i="5"/>
  <c r="A15487" i="5"/>
  <c r="A15486" i="5"/>
  <c r="A15485" i="5"/>
  <c r="A15484" i="5"/>
  <c r="A15483" i="5"/>
  <c r="A15482" i="5"/>
  <c r="A15481" i="5"/>
  <c r="A15480" i="5"/>
  <c r="A15479" i="5"/>
  <c r="A15478" i="5"/>
  <c r="A15477" i="5"/>
  <c r="A15476" i="5"/>
  <c r="A15475" i="5"/>
  <c r="A15474" i="5"/>
  <c r="A15473" i="5"/>
  <c r="A15472" i="5"/>
  <c r="A15471" i="5"/>
  <c r="A15470" i="5"/>
  <c r="A15469" i="5"/>
  <c r="A15468" i="5"/>
  <c r="A15467" i="5"/>
  <c r="A15466" i="5"/>
  <c r="A15465" i="5"/>
  <c r="A15464" i="5"/>
  <c r="A15463" i="5"/>
  <c r="A15462" i="5"/>
  <c r="A15461" i="5"/>
  <c r="A15460" i="5"/>
  <c r="A15459" i="5"/>
  <c r="A15458" i="5"/>
  <c r="A15457" i="5"/>
  <c r="A15456" i="5"/>
  <c r="A15455" i="5"/>
  <c r="A15454" i="5"/>
  <c r="A15453" i="5"/>
  <c r="A15452" i="5"/>
  <c r="A15451" i="5"/>
  <c r="A15450" i="5"/>
  <c r="A15449" i="5"/>
  <c r="A15448" i="5"/>
  <c r="A15447" i="5"/>
  <c r="A15446" i="5"/>
  <c r="A15445" i="5"/>
  <c r="A15444" i="5"/>
  <c r="A15443" i="5"/>
  <c r="A15442" i="5"/>
  <c r="A15441" i="5"/>
  <c r="A15440" i="5"/>
  <c r="A15439" i="5"/>
  <c r="A15438" i="5"/>
  <c r="A15437" i="5"/>
  <c r="A15436" i="5"/>
  <c r="A15435" i="5"/>
  <c r="A15434" i="5"/>
  <c r="A15433" i="5"/>
  <c r="A15432" i="5"/>
  <c r="A15431" i="5"/>
  <c r="A15430" i="5"/>
  <c r="A15429" i="5"/>
  <c r="A15428" i="5"/>
  <c r="A15427" i="5"/>
  <c r="A15426" i="5"/>
  <c r="A15425" i="5"/>
  <c r="A15424" i="5"/>
  <c r="A15423" i="5"/>
  <c r="A15422" i="5"/>
  <c r="A15421" i="5"/>
  <c r="A15420" i="5"/>
  <c r="A15419" i="5"/>
  <c r="A15418" i="5"/>
  <c r="A15417" i="5"/>
  <c r="A15416" i="5"/>
  <c r="A15415" i="5"/>
  <c r="A15414" i="5"/>
  <c r="A15413" i="5"/>
  <c r="A15412" i="5"/>
  <c r="A15411" i="5"/>
  <c r="A15410" i="5"/>
  <c r="A15409" i="5"/>
  <c r="A15408" i="5"/>
  <c r="A15407" i="5"/>
  <c r="A15406" i="5"/>
  <c r="A15405" i="5"/>
  <c r="A15404" i="5"/>
  <c r="A15403" i="5"/>
  <c r="A15402" i="5"/>
  <c r="A15401" i="5"/>
  <c r="A15400" i="5"/>
  <c r="A15399" i="5"/>
  <c r="A15398" i="5"/>
  <c r="A15397" i="5"/>
  <c r="A15396" i="5"/>
  <c r="A15395" i="5"/>
  <c r="A15394" i="5"/>
  <c r="A15393" i="5"/>
  <c r="A15392" i="5"/>
  <c r="A15391" i="5"/>
  <c r="A15390" i="5"/>
  <c r="A15389" i="5"/>
  <c r="A15388" i="5"/>
  <c r="A15387" i="5"/>
  <c r="A15386" i="5"/>
  <c r="A15385" i="5"/>
  <c r="A15384" i="5"/>
  <c r="A15383" i="5"/>
  <c r="A15382" i="5"/>
  <c r="A15381" i="5"/>
  <c r="A15380" i="5"/>
  <c r="A15379" i="5"/>
  <c r="A15378" i="5"/>
  <c r="A15377" i="5"/>
  <c r="A15376" i="5"/>
  <c r="A15375" i="5"/>
  <c r="A15374" i="5"/>
  <c r="A15373" i="5"/>
  <c r="A15372" i="5"/>
  <c r="A15371" i="5"/>
  <c r="A15370" i="5"/>
  <c r="A15369" i="5"/>
  <c r="A15368" i="5"/>
  <c r="A15367" i="5"/>
  <c r="A15366" i="5"/>
  <c r="A15365" i="5"/>
  <c r="A15364" i="5"/>
  <c r="A15363" i="5"/>
  <c r="A15362" i="5"/>
  <c r="A15361" i="5"/>
  <c r="A15360" i="5"/>
  <c r="A15359" i="5"/>
  <c r="A15358" i="5"/>
  <c r="A15357" i="5"/>
  <c r="A15356" i="5"/>
  <c r="A15355" i="5"/>
  <c r="A15354" i="5"/>
  <c r="A15353" i="5"/>
  <c r="A15352" i="5"/>
  <c r="A15351" i="5"/>
  <c r="A15350" i="5"/>
  <c r="A15349" i="5"/>
  <c r="A15348" i="5"/>
  <c r="A15347" i="5"/>
  <c r="A15346" i="5"/>
  <c r="A15345" i="5"/>
  <c r="A15344" i="5"/>
  <c r="A15343" i="5"/>
  <c r="A15342" i="5"/>
  <c r="A15341" i="5"/>
  <c r="A15340" i="5"/>
  <c r="A15339" i="5"/>
  <c r="A15338" i="5"/>
  <c r="A15337" i="5"/>
  <c r="A15336" i="5"/>
  <c r="A15335" i="5"/>
  <c r="A15334" i="5"/>
  <c r="A15333" i="5"/>
  <c r="A15332" i="5"/>
  <c r="A15331" i="5"/>
  <c r="A15330" i="5"/>
  <c r="A15329" i="5"/>
  <c r="A15328" i="5"/>
  <c r="A15327" i="5"/>
  <c r="A15326" i="5"/>
  <c r="A15325" i="5"/>
  <c r="A15324" i="5"/>
  <c r="A15323" i="5"/>
  <c r="A15322" i="5"/>
  <c r="A15321" i="5"/>
  <c r="A15320" i="5"/>
  <c r="A15319" i="5"/>
  <c r="A15318" i="5"/>
  <c r="A15317" i="5"/>
  <c r="A15316" i="5"/>
  <c r="A15315" i="5"/>
  <c r="A15314" i="5"/>
  <c r="A15313" i="5"/>
  <c r="A15312" i="5"/>
  <c r="A15311" i="5"/>
  <c r="A15310" i="5"/>
  <c r="A15309" i="5"/>
  <c r="A15308" i="5"/>
  <c r="A15307" i="5"/>
  <c r="A15306" i="5"/>
  <c r="A15305" i="5"/>
  <c r="A15304" i="5"/>
  <c r="A15303" i="5"/>
  <c r="A15302" i="5"/>
  <c r="A15301" i="5"/>
  <c r="A15300" i="5"/>
  <c r="A15299" i="5"/>
  <c r="A15298" i="5"/>
  <c r="A15297" i="5"/>
  <c r="A15296" i="5"/>
  <c r="A15295" i="5"/>
  <c r="A15294" i="5"/>
  <c r="A15293" i="5"/>
  <c r="A15292" i="5"/>
  <c r="A15291" i="5"/>
  <c r="A15290" i="5"/>
  <c r="A15289" i="5"/>
  <c r="A15288" i="5"/>
  <c r="A15287" i="5"/>
  <c r="A15286" i="5"/>
  <c r="A15285" i="5"/>
  <c r="A15284" i="5"/>
  <c r="A15283" i="5"/>
  <c r="A15282" i="5"/>
  <c r="A15281" i="5"/>
  <c r="A15280" i="5"/>
  <c r="A15279" i="5"/>
  <c r="A15278" i="5"/>
  <c r="A15277" i="5"/>
  <c r="A15276" i="5"/>
  <c r="A15275" i="5"/>
  <c r="A15274" i="5"/>
  <c r="A15273" i="5"/>
  <c r="A15272" i="5"/>
  <c r="A15271" i="5"/>
  <c r="A15270" i="5"/>
  <c r="A15269" i="5"/>
  <c r="A15268" i="5"/>
  <c r="A15267" i="5"/>
  <c r="A15266" i="5"/>
  <c r="A15265" i="5"/>
  <c r="A15264" i="5"/>
  <c r="A15263" i="5"/>
  <c r="A15262" i="5"/>
  <c r="A15261" i="5"/>
  <c r="A15260" i="5"/>
  <c r="A15259" i="5"/>
  <c r="A15258" i="5"/>
  <c r="A15257" i="5"/>
  <c r="A15256" i="5"/>
  <c r="A15255" i="5"/>
  <c r="A15254" i="5"/>
  <c r="A15253" i="5"/>
  <c r="A15252" i="5"/>
  <c r="A15251" i="5"/>
  <c r="A15250" i="5"/>
  <c r="A15249" i="5"/>
  <c r="A15248" i="5"/>
  <c r="A15247" i="5"/>
  <c r="A15246" i="5"/>
  <c r="A15245" i="5"/>
  <c r="A15244" i="5"/>
  <c r="A15243" i="5"/>
  <c r="A15242" i="5"/>
  <c r="A15241" i="5"/>
  <c r="A15240" i="5"/>
  <c r="A15239" i="5"/>
  <c r="A15238" i="5"/>
  <c r="A15237" i="5"/>
  <c r="A15236" i="5"/>
  <c r="A15235" i="5"/>
  <c r="A15234" i="5"/>
  <c r="A15233" i="5"/>
  <c r="A15232" i="5"/>
  <c r="A15231" i="5"/>
  <c r="A15230" i="5"/>
  <c r="A15229" i="5"/>
  <c r="A15228" i="5"/>
  <c r="A15227" i="5"/>
  <c r="A15226" i="5"/>
  <c r="A15225" i="5"/>
  <c r="A15224" i="5"/>
  <c r="A15223" i="5"/>
  <c r="A15222" i="5"/>
  <c r="A15221" i="5"/>
  <c r="A15220" i="5"/>
  <c r="A15219" i="5"/>
  <c r="A15218" i="5"/>
  <c r="A15217" i="5"/>
  <c r="A15216" i="5"/>
  <c r="A15215" i="5"/>
  <c r="A15214" i="5"/>
  <c r="A15213" i="5"/>
  <c r="A15212" i="5"/>
  <c r="A15211" i="5"/>
  <c r="A15210" i="5"/>
  <c r="A15209" i="5"/>
  <c r="A15208" i="5"/>
  <c r="A15207" i="5"/>
  <c r="A15206" i="5"/>
  <c r="A15205" i="5"/>
  <c r="A15204" i="5"/>
  <c r="A15203" i="5"/>
  <c r="A15202" i="5"/>
  <c r="A15201" i="5"/>
  <c r="A15200" i="5"/>
  <c r="A15199" i="5"/>
  <c r="A15198" i="5"/>
  <c r="A15197" i="5"/>
  <c r="A15196" i="5"/>
  <c r="A15195" i="5"/>
  <c r="A15194" i="5"/>
  <c r="A15193" i="5"/>
  <c r="A15192" i="5"/>
  <c r="A15191" i="5"/>
  <c r="A15190" i="5"/>
  <c r="A15189" i="5"/>
  <c r="A15188" i="5"/>
  <c r="A15187" i="5"/>
  <c r="A15186" i="5"/>
  <c r="A15185" i="5"/>
  <c r="A15184" i="5"/>
  <c r="A15183" i="5"/>
  <c r="A15182" i="5"/>
  <c r="A15181" i="5"/>
  <c r="A15180" i="5"/>
  <c r="A15179" i="5"/>
  <c r="A15178" i="5"/>
  <c r="A15177" i="5"/>
  <c r="A15176" i="5"/>
  <c r="A15175" i="5"/>
  <c r="A15174" i="5"/>
  <c r="A15173" i="5"/>
  <c r="A15172" i="5"/>
  <c r="A15171" i="5"/>
  <c r="A15170" i="5"/>
  <c r="A15169" i="5"/>
  <c r="A15168" i="5"/>
  <c r="A15167" i="5"/>
  <c r="A15166" i="5"/>
  <c r="A15165" i="5"/>
  <c r="A15164" i="5"/>
  <c r="A15163" i="5"/>
  <c r="A15162" i="5"/>
  <c r="A15161" i="5"/>
  <c r="A15160" i="5"/>
  <c r="A15159" i="5"/>
  <c r="A15158" i="5"/>
  <c r="A15157" i="5"/>
  <c r="A15156" i="5"/>
  <c r="A15155" i="5"/>
  <c r="A15154" i="5"/>
  <c r="A15153" i="5"/>
  <c r="A15152" i="5"/>
  <c r="A15151" i="5"/>
  <c r="A15150" i="5"/>
  <c r="A15149" i="5"/>
  <c r="A15148" i="5"/>
  <c r="A15147" i="5"/>
  <c r="A15146" i="5"/>
  <c r="A15145" i="5"/>
  <c r="A15144" i="5"/>
  <c r="A15143" i="5"/>
  <c r="A15142" i="5"/>
  <c r="A15141" i="5"/>
  <c r="A15140" i="5"/>
  <c r="A15139" i="5"/>
  <c r="A15138" i="5"/>
  <c r="A15137" i="5"/>
  <c r="A15136" i="5"/>
  <c r="A15135" i="5"/>
  <c r="A15134" i="5"/>
  <c r="A15133" i="5"/>
  <c r="A15132" i="5"/>
  <c r="A15131" i="5"/>
  <c r="A15130" i="5"/>
  <c r="A15129" i="5"/>
  <c r="A15128" i="5"/>
  <c r="A15127" i="5"/>
  <c r="A15126" i="5"/>
  <c r="A15125" i="5"/>
  <c r="A15124" i="5"/>
  <c r="A15123" i="5"/>
  <c r="A15122" i="5"/>
  <c r="A15121" i="5"/>
  <c r="A15120" i="5"/>
  <c r="A15119" i="5"/>
  <c r="A15118" i="5"/>
  <c r="A15117" i="5"/>
  <c r="A15116" i="5"/>
  <c r="A15115" i="5"/>
  <c r="A15114" i="5"/>
  <c r="A15113" i="5"/>
  <c r="A15112" i="5"/>
  <c r="A15111" i="5"/>
  <c r="A15110" i="5"/>
  <c r="A15109" i="5"/>
  <c r="A15108" i="5"/>
  <c r="A15107" i="5"/>
  <c r="A15106" i="5"/>
  <c r="A15105" i="5"/>
  <c r="A15104" i="5"/>
  <c r="A15103" i="5"/>
  <c r="A15102" i="5"/>
  <c r="A15101" i="5"/>
  <c r="A15100" i="5"/>
  <c r="A15099" i="5"/>
  <c r="A15098" i="5"/>
  <c r="A15097" i="5"/>
  <c r="A15096" i="5"/>
  <c r="A15095" i="5"/>
  <c r="A15094" i="5"/>
  <c r="A15093" i="5"/>
  <c r="A15092" i="5"/>
  <c r="A15091" i="5"/>
  <c r="A15090" i="5"/>
  <c r="A15089" i="5"/>
  <c r="A15088" i="5"/>
  <c r="A15087" i="5"/>
  <c r="A15086" i="5"/>
  <c r="A15085" i="5"/>
  <c r="A15084" i="5"/>
  <c r="A15083" i="5"/>
  <c r="A15082" i="5"/>
  <c r="A15081" i="5"/>
  <c r="A15080" i="5"/>
  <c r="A15079" i="5"/>
  <c r="A15078" i="5"/>
  <c r="A15077" i="5"/>
  <c r="A15076" i="5"/>
  <c r="A15075" i="5"/>
  <c r="A15074" i="5"/>
  <c r="A15073" i="5"/>
  <c r="A15072" i="5"/>
  <c r="A15071" i="5"/>
  <c r="A15070" i="5"/>
  <c r="A15069" i="5"/>
  <c r="A15068" i="5"/>
  <c r="A15067" i="5"/>
  <c r="A15066" i="5"/>
  <c r="A15065" i="5"/>
  <c r="A15064" i="5"/>
  <c r="A15063" i="5"/>
  <c r="A15062" i="5"/>
  <c r="A15061" i="5"/>
  <c r="A15060" i="5"/>
  <c r="A15059" i="5"/>
  <c r="A15058" i="5"/>
  <c r="A15057" i="5"/>
  <c r="A15056" i="5"/>
  <c r="A15055" i="5"/>
  <c r="A15054" i="5"/>
  <c r="A15053" i="5"/>
  <c r="A15052" i="5"/>
  <c r="A15051" i="5"/>
  <c r="A15050" i="5"/>
  <c r="A15049" i="5"/>
  <c r="A15048" i="5"/>
  <c r="A15047" i="5"/>
  <c r="A15046" i="5"/>
  <c r="A15045" i="5"/>
  <c r="A15044" i="5"/>
  <c r="A15043" i="5"/>
  <c r="A15042" i="5"/>
  <c r="A15041" i="5"/>
  <c r="A15040" i="5"/>
  <c r="A15039" i="5"/>
  <c r="A15038" i="5"/>
  <c r="A15037" i="5"/>
  <c r="A15036" i="5"/>
  <c r="A15035" i="5"/>
  <c r="A15034" i="5"/>
  <c r="A15033" i="5"/>
  <c r="A15032" i="5"/>
  <c r="A15031" i="5"/>
  <c r="A15030" i="5"/>
  <c r="A15029" i="5"/>
  <c r="A15028" i="5"/>
  <c r="A15027" i="5"/>
  <c r="A15026" i="5"/>
  <c r="A15025" i="5"/>
  <c r="A15024" i="5"/>
  <c r="A15023" i="5"/>
  <c r="A15022" i="5"/>
  <c r="A15021" i="5"/>
  <c r="A15020" i="5"/>
  <c r="A15019" i="5"/>
  <c r="A15018" i="5"/>
  <c r="A15017" i="5"/>
  <c r="A15016" i="5"/>
  <c r="A15015" i="5"/>
  <c r="A15014" i="5"/>
  <c r="A15013" i="5"/>
  <c r="A15012" i="5"/>
  <c r="A15011" i="5"/>
  <c r="A15010" i="5"/>
  <c r="A15009" i="5"/>
  <c r="A15008" i="5"/>
  <c r="A15007" i="5"/>
  <c r="A15006" i="5"/>
  <c r="A15005" i="5"/>
  <c r="A15004" i="5"/>
  <c r="A15003" i="5"/>
  <c r="A15002" i="5"/>
  <c r="A15001" i="5"/>
  <c r="A15000" i="5"/>
  <c r="A14999" i="5"/>
  <c r="A14998" i="5"/>
  <c r="A14997" i="5"/>
  <c r="A14996" i="5"/>
  <c r="A14995" i="5"/>
  <c r="A14994" i="5"/>
  <c r="A14993" i="5"/>
  <c r="A14992" i="5"/>
  <c r="A14991" i="5"/>
  <c r="A14990" i="5"/>
  <c r="A14989" i="5"/>
  <c r="A14988" i="5"/>
  <c r="A14987" i="5"/>
  <c r="A14986" i="5"/>
  <c r="A14985" i="5"/>
  <c r="A14984" i="5"/>
  <c r="A14983" i="5"/>
  <c r="A14982" i="5"/>
  <c r="A14981" i="5"/>
  <c r="A14980" i="5"/>
  <c r="A14979" i="5"/>
  <c r="A14978" i="5"/>
  <c r="A14977" i="5"/>
  <c r="A14976" i="5"/>
  <c r="A14975" i="5"/>
  <c r="A14974" i="5"/>
  <c r="A14973" i="5"/>
  <c r="A14972" i="5"/>
  <c r="A14971" i="5"/>
  <c r="A14970" i="5"/>
  <c r="A14969" i="5"/>
  <c r="A14968" i="5"/>
  <c r="A14967" i="5"/>
  <c r="A14966" i="5"/>
  <c r="A14965" i="5"/>
  <c r="A14964" i="5"/>
  <c r="A14963" i="5"/>
  <c r="A14962" i="5"/>
  <c r="A14961" i="5"/>
  <c r="A14960" i="5"/>
  <c r="A14959" i="5"/>
  <c r="A14958" i="5"/>
  <c r="A14957" i="5"/>
  <c r="A14956" i="5"/>
  <c r="A14955" i="5"/>
  <c r="A14954" i="5"/>
  <c r="A14953" i="5"/>
  <c r="A14952" i="5"/>
  <c r="A14951" i="5"/>
  <c r="A14950" i="5"/>
  <c r="A14949" i="5"/>
  <c r="A14948" i="5"/>
  <c r="A14947" i="5"/>
  <c r="A14946" i="5"/>
  <c r="A14945" i="5"/>
  <c r="A14944" i="5"/>
  <c r="A14943" i="5"/>
  <c r="A14942" i="5"/>
  <c r="A14941" i="5"/>
  <c r="A14940" i="5"/>
  <c r="A14939" i="5"/>
  <c r="A14938" i="5"/>
  <c r="A14937" i="5"/>
  <c r="A14936" i="5"/>
  <c r="A14935" i="5"/>
  <c r="A14934" i="5"/>
  <c r="A14933" i="5"/>
  <c r="A14932" i="5"/>
  <c r="A14931" i="5"/>
  <c r="A14930" i="5"/>
  <c r="A14929" i="5"/>
  <c r="A14928" i="5"/>
  <c r="A14927" i="5"/>
  <c r="A14926" i="5"/>
  <c r="A14925" i="5"/>
  <c r="A14924" i="5"/>
  <c r="A14923" i="5"/>
  <c r="A14922" i="5"/>
  <c r="A14921" i="5"/>
  <c r="A14920" i="5"/>
  <c r="A14919" i="5"/>
  <c r="A14918" i="5"/>
  <c r="A14917" i="5"/>
  <c r="A14916" i="5"/>
  <c r="A14915" i="5"/>
  <c r="A14914" i="5"/>
  <c r="A14913" i="5"/>
  <c r="A14912" i="5"/>
  <c r="A14911" i="5"/>
  <c r="A14910" i="5"/>
  <c r="A14909" i="5"/>
  <c r="A14908" i="5"/>
  <c r="A14907" i="5"/>
  <c r="A14906" i="5"/>
  <c r="A14905" i="5"/>
  <c r="A14904" i="5"/>
  <c r="A14903" i="5"/>
  <c r="A14902" i="5"/>
  <c r="A14901" i="5"/>
  <c r="A14900" i="5"/>
  <c r="A14899" i="5"/>
  <c r="A14898" i="5"/>
  <c r="A14897" i="5"/>
  <c r="A14896" i="5"/>
  <c r="A14895" i="5"/>
  <c r="A14894" i="5"/>
  <c r="A14893" i="5"/>
  <c r="A14892" i="5"/>
  <c r="A14891" i="5"/>
  <c r="A14890" i="5"/>
  <c r="A14889" i="5"/>
  <c r="A14888" i="5"/>
  <c r="A14887" i="5"/>
  <c r="A14886" i="5"/>
  <c r="A14885" i="5"/>
  <c r="A14884" i="5"/>
  <c r="A14883" i="5"/>
  <c r="A14882" i="5"/>
  <c r="A14881" i="5"/>
  <c r="A14880" i="5"/>
  <c r="A14879" i="5"/>
  <c r="A14878" i="5"/>
  <c r="A14877" i="5"/>
  <c r="A14876" i="5"/>
  <c r="A14875" i="5"/>
  <c r="A14874" i="5"/>
  <c r="A14873" i="5"/>
  <c r="A14872" i="5"/>
  <c r="A14871" i="5"/>
  <c r="A14870" i="5"/>
  <c r="A14869" i="5"/>
  <c r="A14868" i="5"/>
  <c r="A14867" i="5"/>
  <c r="A14866" i="5"/>
  <c r="A14865" i="5"/>
  <c r="A14864" i="5"/>
  <c r="A14863" i="5"/>
  <c r="A14862" i="5"/>
  <c r="A14861" i="5"/>
  <c r="A14860" i="5"/>
  <c r="A14859" i="5"/>
  <c r="A14858" i="5"/>
  <c r="A14857" i="5"/>
  <c r="A14856" i="5"/>
  <c r="A14855" i="5"/>
  <c r="A14854" i="5"/>
  <c r="A14853" i="5"/>
  <c r="A14852" i="5"/>
  <c r="A14851" i="5"/>
  <c r="A14850" i="5"/>
  <c r="A14849" i="5"/>
  <c r="A14848" i="5"/>
  <c r="A14847" i="5"/>
  <c r="A14846" i="5"/>
  <c r="A14845" i="5"/>
  <c r="A14844" i="5"/>
  <c r="A14843" i="5"/>
  <c r="A14842" i="5"/>
  <c r="A14841" i="5"/>
  <c r="A14840" i="5"/>
  <c r="A14839" i="5"/>
  <c r="A14838" i="5"/>
  <c r="A14837" i="5"/>
  <c r="A14836" i="5"/>
  <c r="A14835" i="5"/>
  <c r="A14834" i="5"/>
  <c r="A14833" i="5"/>
  <c r="A14832" i="5"/>
  <c r="A14831" i="5"/>
  <c r="A14830" i="5"/>
  <c r="A14829" i="5"/>
  <c r="A14828" i="5"/>
  <c r="A14827" i="5"/>
  <c r="A14826" i="5"/>
  <c r="A14825" i="5"/>
  <c r="A14824" i="5"/>
  <c r="A14823" i="5"/>
  <c r="A14822" i="5"/>
  <c r="A14821" i="5"/>
  <c r="A14820" i="5"/>
  <c r="A14819" i="5"/>
  <c r="A14818" i="5"/>
  <c r="A14817" i="5"/>
  <c r="A14816" i="5"/>
  <c r="A14815" i="5"/>
  <c r="A14814" i="5"/>
  <c r="A14813" i="5"/>
  <c r="A14812" i="5"/>
  <c r="A14811" i="5"/>
  <c r="A14810" i="5"/>
  <c r="A14809" i="5"/>
  <c r="A14808" i="5"/>
  <c r="A14807" i="5"/>
  <c r="A14806" i="5"/>
  <c r="A14805" i="5"/>
  <c r="A14804" i="5"/>
  <c r="A14803" i="5"/>
  <c r="A14802" i="5"/>
  <c r="A14801" i="5"/>
  <c r="A14800" i="5"/>
  <c r="A14799" i="5"/>
  <c r="A14798" i="5"/>
  <c r="A14797" i="5"/>
  <c r="A14796" i="5"/>
  <c r="A14795" i="5"/>
  <c r="A14794" i="5"/>
  <c r="A14793" i="5"/>
  <c r="A14792" i="5"/>
  <c r="A14791" i="5"/>
  <c r="A14790" i="5"/>
  <c r="A14789" i="5"/>
  <c r="A14788" i="5"/>
  <c r="A14787" i="5"/>
  <c r="A14786" i="5"/>
  <c r="A14785" i="5"/>
  <c r="A14784" i="5"/>
  <c r="A14783" i="5"/>
  <c r="A14782" i="5"/>
  <c r="A14781" i="5"/>
  <c r="A14780" i="5"/>
  <c r="A14779" i="5"/>
  <c r="A14778" i="5"/>
  <c r="A14777" i="5"/>
  <c r="A14776" i="5"/>
  <c r="A14775" i="5"/>
  <c r="A14774" i="5"/>
  <c r="A14773" i="5"/>
  <c r="A14772" i="5"/>
  <c r="A14771" i="5"/>
  <c r="A14770" i="5"/>
  <c r="A14769" i="5"/>
  <c r="A14768" i="5"/>
  <c r="A14767" i="5"/>
  <c r="A14766" i="5"/>
  <c r="A14765" i="5"/>
  <c r="A14764" i="5"/>
  <c r="A14763" i="5"/>
  <c r="A14762" i="5"/>
  <c r="A14761" i="5"/>
  <c r="A14760" i="5"/>
  <c r="A14759" i="5"/>
  <c r="A14758" i="5"/>
  <c r="A14757" i="5"/>
  <c r="A14756" i="5"/>
  <c r="A14755" i="5"/>
  <c r="A14754" i="5"/>
  <c r="A14753" i="5"/>
  <c r="A14752" i="5"/>
  <c r="A14751" i="5"/>
  <c r="A14750" i="5"/>
  <c r="A14749" i="5"/>
  <c r="A14748" i="5"/>
  <c r="A14747" i="5"/>
  <c r="A14746" i="5"/>
  <c r="A14745" i="5"/>
  <c r="A14744" i="5"/>
  <c r="A14743" i="5"/>
  <c r="A14742" i="5"/>
  <c r="A14741" i="5"/>
  <c r="A14740" i="5"/>
  <c r="A14739" i="5"/>
  <c r="A14738" i="5"/>
  <c r="A14737" i="5"/>
  <c r="A14736" i="5"/>
  <c r="A14735" i="5"/>
  <c r="A14734" i="5"/>
  <c r="A14733" i="5"/>
  <c r="A14732" i="5"/>
  <c r="A14731" i="5"/>
  <c r="A14730" i="5"/>
  <c r="A14729" i="5"/>
  <c r="A14728" i="5"/>
  <c r="A14727" i="5"/>
  <c r="A14726" i="5"/>
  <c r="A14725" i="5"/>
  <c r="A14724" i="5"/>
  <c r="A14723" i="5"/>
  <c r="A14722" i="5"/>
  <c r="A14721" i="5"/>
  <c r="A14720" i="5"/>
  <c r="A14719" i="5"/>
  <c r="A14718" i="5"/>
  <c r="A14717" i="5"/>
  <c r="A14716" i="5"/>
  <c r="A14715" i="5"/>
  <c r="A14714" i="5"/>
  <c r="A14713" i="5"/>
  <c r="A14712" i="5"/>
  <c r="A14711" i="5"/>
  <c r="A14710" i="5"/>
  <c r="A14709" i="5"/>
  <c r="A14708" i="5"/>
  <c r="A14707" i="5"/>
  <c r="A14706" i="5"/>
  <c r="A14705" i="5"/>
  <c r="A14704" i="5"/>
  <c r="A14703" i="5"/>
  <c r="A14702" i="5"/>
  <c r="A14701" i="5"/>
  <c r="A14700" i="5"/>
  <c r="A14699" i="5"/>
  <c r="A14698" i="5"/>
  <c r="A14697" i="5"/>
  <c r="A14696" i="5"/>
  <c r="A14695" i="5"/>
  <c r="A14694" i="5"/>
  <c r="A14693" i="5"/>
  <c r="A14692" i="5"/>
  <c r="A14691" i="5"/>
  <c r="A14690" i="5"/>
  <c r="A14689" i="5"/>
  <c r="A14688" i="5"/>
  <c r="A14687" i="5"/>
  <c r="A14686" i="5"/>
  <c r="A14685" i="5"/>
  <c r="A14684" i="5"/>
  <c r="A14683" i="5"/>
  <c r="A14682" i="5"/>
  <c r="A14681" i="5"/>
  <c r="A14680" i="5"/>
  <c r="A14679" i="5"/>
  <c r="A14678" i="5"/>
  <c r="A14677" i="5"/>
  <c r="A14676" i="5"/>
  <c r="A14675" i="5"/>
  <c r="A14674" i="5"/>
  <c r="A14673" i="5"/>
  <c r="A14672" i="5"/>
  <c r="A14671" i="5"/>
  <c r="A14670" i="5"/>
  <c r="A14669" i="5"/>
  <c r="A14668" i="5"/>
  <c r="A14667" i="5"/>
  <c r="A14666" i="5"/>
  <c r="A14665" i="5"/>
  <c r="A14664" i="5"/>
  <c r="A14663" i="5"/>
  <c r="A14662" i="5"/>
  <c r="A14661" i="5"/>
  <c r="A14660" i="5"/>
  <c r="A14659" i="5"/>
  <c r="A14658" i="5"/>
  <c r="A14657" i="5"/>
  <c r="A14656" i="5"/>
  <c r="A14655" i="5"/>
  <c r="A14654" i="5"/>
  <c r="A14653" i="5"/>
  <c r="A14652" i="5"/>
  <c r="A14651" i="5"/>
  <c r="A14650" i="5"/>
  <c r="A14649" i="5"/>
  <c r="A14648" i="5"/>
  <c r="A14647" i="5"/>
  <c r="A14646" i="5"/>
  <c r="A14645" i="5"/>
  <c r="A14644" i="5"/>
  <c r="A14643" i="5"/>
  <c r="A14642" i="5"/>
  <c r="A14641" i="5"/>
  <c r="A14640" i="5"/>
  <c r="A14639" i="5"/>
  <c r="A14638" i="5"/>
  <c r="A14637" i="5"/>
  <c r="A14636" i="5"/>
  <c r="A14635" i="5"/>
  <c r="A14634" i="5"/>
  <c r="A14633" i="5"/>
  <c r="A14632" i="5"/>
  <c r="A14631" i="5"/>
  <c r="A14630" i="5"/>
  <c r="A14629" i="5"/>
  <c r="A14628" i="5"/>
  <c r="A14627" i="5"/>
  <c r="A14626" i="5"/>
  <c r="A14625" i="5"/>
  <c r="A14624" i="5"/>
  <c r="A14623" i="5"/>
  <c r="A14622" i="5"/>
  <c r="A14621" i="5"/>
  <c r="A14620" i="5"/>
  <c r="A14619" i="5"/>
  <c r="A14618" i="5"/>
  <c r="A14617" i="5"/>
  <c r="A14616" i="5"/>
  <c r="A14615" i="5"/>
  <c r="A14614" i="5"/>
  <c r="A14613" i="5"/>
  <c r="A14612" i="5"/>
  <c r="A14611" i="5"/>
  <c r="A14610" i="5"/>
  <c r="A14609" i="5"/>
  <c r="A14608" i="5"/>
  <c r="A14607" i="5"/>
  <c r="A14606" i="5"/>
  <c r="A14605" i="5"/>
  <c r="A14604" i="5"/>
  <c r="A14603" i="5"/>
  <c r="A14602" i="5"/>
  <c r="A14601" i="5"/>
  <c r="A14600" i="5"/>
  <c r="A14599" i="5"/>
  <c r="A14598" i="5"/>
  <c r="A14597" i="5"/>
  <c r="A14596" i="5"/>
  <c r="A14595" i="5"/>
  <c r="A14594" i="5"/>
  <c r="A14593" i="5"/>
  <c r="A14592" i="5"/>
  <c r="A14591" i="5"/>
  <c r="A14590" i="5"/>
  <c r="A14589" i="5"/>
  <c r="A14588" i="5"/>
  <c r="A14587" i="5"/>
  <c r="A14586" i="5"/>
  <c r="A14585" i="5"/>
  <c r="A14584" i="5"/>
  <c r="A14583" i="5"/>
  <c r="A14582" i="5"/>
  <c r="A14581" i="5"/>
  <c r="A14580" i="5"/>
  <c r="A14579" i="5"/>
  <c r="A14578" i="5"/>
  <c r="A14577" i="5"/>
  <c r="A14576" i="5"/>
  <c r="A14575" i="5"/>
  <c r="A14574" i="5"/>
  <c r="A14573" i="5"/>
  <c r="A14572" i="5"/>
  <c r="A14571" i="5"/>
  <c r="A14570" i="5"/>
  <c r="A14569" i="5"/>
  <c r="A14568" i="5"/>
  <c r="A14567" i="5"/>
  <c r="A14566" i="5"/>
  <c r="A14565" i="5"/>
  <c r="A14564" i="5"/>
  <c r="A14563" i="5"/>
  <c r="A14562" i="5"/>
  <c r="A14561" i="5"/>
  <c r="A14560" i="5"/>
  <c r="A14559" i="5"/>
  <c r="A14558" i="5"/>
  <c r="A14557" i="5"/>
  <c r="A14556" i="5"/>
  <c r="A14555" i="5"/>
  <c r="A14554" i="5"/>
  <c r="A14553" i="5"/>
  <c r="A14552" i="5"/>
  <c r="A14551" i="5"/>
  <c r="A14550" i="5"/>
  <c r="A14549" i="5"/>
  <c r="A14548" i="5"/>
  <c r="A14547" i="5"/>
  <c r="A14546" i="5"/>
  <c r="A14545" i="5"/>
  <c r="A14544" i="5"/>
  <c r="A14543" i="5"/>
  <c r="A14542" i="5"/>
  <c r="A14541" i="5"/>
  <c r="A14540" i="5"/>
  <c r="A14539" i="5"/>
  <c r="A14538" i="5"/>
  <c r="A14537" i="5"/>
  <c r="A14536" i="5"/>
  <c r="A14535" i="5"/>
  <c r="A14534" i="5"/>
  <c r="A14533" i="5"/>
  <c r="A14532" i="5"/>
  <c r="A14531" i="5"/>
  <c r="A14530" i="5"/>
  <c r="A14529" i="5"/>
  <c r="A14528" i="5"/>
  <c r="A14527" i="5"/>
  <c r="A14526" i="5"/>
  <c r="A14525" i="5"/>
  <c r="A14524" i="5"/>
  <c r="A14523" i="5"/>
  <c r="A14522" i="5"/>
  <c r="A14521" i="5"/>
  <c r="A14520" i="5"/>
  <c r="A14519" i="5"/>
  <c r="A14518" i="5"/>
  <c r="A14517" i="5"/>
  <c r="A14516" i="5"/>
  <c r="A14515" i="5"/>
  <c r="A14514" i="5"/>
  <c r="A14513" i="5"/>
  <c r="A14512" i="5"/>
  <c r="A14511" i="5"/>
  <c r="A14510" i="5"/>
  <c r="A14509" i="5"/>
  <c r="A14508" i="5"/>
  <c r="A14507" i="5"/>
  <c r="A14506" i="5"/>
  <c r="A14505" i="5"/>
  <c r="A14504" i="5"/>
  <c r="A14503" i="5"/>
  <c r="A14502" i="5"/>
  <c r="A14501" i="5"/>
  <c r="A14500" i="5"/>
  <c r="A14499" i="5"/>
  <c r="A14498" i="5"/>
  <c r="A14497" i="5"/>
  <c r="A14496" i="5"/>
  <c r="A14495" i="5"/>
  <c r="A14494" i="5"/>
  <c r="A14493" i="5"/>
  <c r="A14492" i="5"/>
  <c r="A14491" i="5"/>
  <c r="A14490" i="5"/>
  <c r="A14489" i="5"/>
  <c r="A14488" i="5"/>
  <c r="A14487" i="5"/>
  <c r="A14486" i="5"/>
  <c r="A14485" i="5"/>
  <c r="A14484" i="5"/>
  <c r="A14483" i="5"/>
  <c r="A14482" i="5"/>
  <c r="A14481" i="5"/>
  <c r="A14480" i="5"/>
  <c r="A14479" i="5"/>
  <c r="A14478" i="5"/>
  <c r="A14477" i="5"/>
  <c r="A14476" i="5"/>
  <c r="A14475" i="5"/>
  <c r="A14474" i="5"/>
  <c r="A14473" i="5"/>
  <c r="A14472" i="5"/>
  <c r="A14471" i="5"/>
  <c r="A14470" i="5"/>
  <c r="A14469" i="5"/>
  <c r="A14468" i="5"/>
  <c r="A14467" i="5"/>
  <c r="A14466" i="5"/>
  <c r="A14465" i="5"/>
  <c r="A14464" i="5"/>
  <c r="A14463" i="5"/>
  <c r="A14462" i="5"/>
  <c r="A14461" i="5"/>
  <c r="A14460" i="5"/>
  <c r="A14459" i="5"/>
  <c r="A14458" i="5"/>
  <c r="A14457" i="5"/>
  <c r="A14456" i="5"/>
  <c r="A14455" i="5"/>
  <c r="A14454" i="5"/>
  <c r="A14453" i="5"/>
  <c r="A14452" i="5"/>
  <c r="A14451" i="5"/>
  <c r="A14450" i="5"/>
  <c r="A14449" i="5"/>
  <c r="A14448" i="5"/>
  <c r="A14447" i="5"/>
  <c r="A14446" i="5"/>
  <c r="A14445" i="5"/>
  <c r="A14444" i="5"/>
  <c r="A14443" i="5"/>
  <c r="A14442" i="5"/>
  <c r="A14441" i="5"/>
  <c r="A14440" i="5"/>
  <c r="A14439" i="5"/>
  <c r="A14438" i="5"/>
  <c r="A14437" i="5"/>
  <c r="A14436" i="5"/>
  <c r="A14435" i="5"/>
  <c r="A14434" i="5"/>
  <c r="A14433" i="5"/>
  <c r="A14432" i="5"/>
  <c r="A14431" i="5"/>
  <c r="A14430" i="5"/>
  <c r="A14429" i="5"/>
  <c r="A14428" i="5"/>
  <c r="A14427" i="5"/>
  <c r="A14426" i="5"/>
  <c r="A14425" i="5"/>
  <c r="A14424" i="5"/>
  <c r="A14423" i="5"/>
  <c r="A14422" i="5"/>
  <c r="A14421" i="5"/>
  <c r="A14420" i="5"/>
  <c r="A14419" i="5"/>
  <c r="A14418" i="5"/>
  <c r="A14417" i="5"/>
  <c r="A14416" i="5"/>
  <c r="A14415" i="5"/>
  <c r="A14414" i="5"/>
  <c r="A14413" i="5"/>
  <c r="A14412" i="5"/>
  <c r="A14411" i="5"/>
  <c r="A14410" i="5"/>
  <c r="A14409" i="5"/>
  <c r="A14408" i="5"/>
  <c r="A14407" i="5"/>
  <c r="A14406" i="5"/>
  <c r="A14405" i="5"/>
  <c r="A14404" i="5"/>
  <c r="A14403" i="5"/>
  <c r="A14402" i="5"/>
  <c r="A14401" i="5"/>
  <c r="A14400" i="5"/>
  <c r="A14399" i="5"/>
  <c r="A14398" i="5"/>
  <c r="A14397" i="5"/>
  <c r="A14396" i="5"/>
  <c r="A14395" i="5"/>
  <c r="A14394" i="5"/>
  <c r="A14393" i="5"/>
  <c r="A14392" i="5"/>
  <c r="A14391" i="5"/>
  <c r="A14390" i="5"/>
  <c r="A14389" i="5"/>
  <c r="A14388" i="5"/>
  <c r="A14387" i="5"/>
  <c r="A14386" i="5"/>
  <c r="A14385" i="5"/>
  <c r="A14384" i="5"/>
  <c r="A14383" i="5"/>
  <c r="A14382" i="5"/>
  <c r="A14381" i="5"/>
  <c r="A14380" i="5"/>
  <c r="A14379" i="5"/>
  <c r="A14378" i="5"/>
  <c r="A14377" i="5"/>
  <c r="A14376" i="5"/>
  <c r="A14375" i="5"/>
  <c r="A14374" i="5"/>
  <c r="A14373" i="5"/>
  <c r="A14372" i="5"/>
  <c r="A14371" i="5"/>
  <c r="A14370" i="5"/>
  <c r="A14369" i="5"/>
  <c r="A14368" i="5"/>
  <c r="A14367" i="5"/>
  <c r="A14366" i="5"/>
  <c r="A14365" i="5"/>
  <c r="A14364" i="5"/>
  <c r="A14363" i="5"/>
  <c r="A14362" i="5"/>
  <c r="A14361" i="5"/>
  <c r="A14360" i="5"/>
  <c r="A14359" i="5"/>
  <c r="A14358" i="5"/>
  <c r="A14357" i="5"/>
  <c r="A14356" i="5"/>
  <c r="A14355" i="5"/>
  <c r="A14354" i="5"/>
  <c r="A14353" i="5"/>
  <c r="A14352" i="5"/>
  <c r="A14351" i="5"/>
  <c r="A14350" i="5"/>
  <c r="A14349" i="5"/>
  <c r="A14348" i="5"/>
  <c r="A14347" i="5"/>
  <c r="A14346" i="5"/>
  <c r="A14345" i="5"/>
  <c r="A14344" i="5"/>
  <c r="A14343" i="5"/>
  <c r="A14342" i="5"/>
  <c r="A14341" i="5"/>
  <c r="A14340" i="5"/>
  <c r="A14339" i="5"/>
  <c r="A14338" i="5"/>
  <c r="A14337" i="5"/>
  <c r="A14336" i="5"/>
  <c r="A14335" i="5"/>
  <c r="A14334" i="5"/>
  <c r="A14333" i="5"/>
  <c r="A14332" i="5"/>
  <c r="A14331" i="5"/>
  <c r="A14330" i="5"/>
  <c r="A14329" i="5"/>
  <c r="A14328" i="5"/>
  <c r="A14327" i="5"/>
  <c r="A14326" i="5"/>
  <c r="A14325" i="5"/>
  <c r="A14324" i="5"/>
  <c r="A14323" i="5"/>
  <c r="A14322" i="5"/>
  <c r="A14321" i="5"/>
  <c r="A14320" i="5"/>
  <c r="A14319" i="5"/>
  <c r="A14318" i="5"/>
  <c r="A14317" i="5"/>
  <c r="A14316" i="5"/>
  <c r="A14315" i="5"/>
  <c r="A14314" i="5"/>
  <c r="A14313" i="5"/>
  <c r="A14312" i="5"/>
  <c r="A14311" i="5"/>
  <c r="A14310" i="5"/>
  <c r="A14309" i="5"/>
  <c r="A14308" i="5"/>
  <c r="A14307" i="5"/>
  <c r="A14306" i="5"/>
  <c r="A14305" i="5"/>
  <c r="A14304" i="5"/>
  <c r="A14303" i="5"/>
  <c r="A14302" i="5"/>
  <c r="A14301" i="5"/>
  <c r="A14300" i="5"/>
  <c r="A14299" i="5"/>
  <c r="A14298" i="5"/>
  <c r="A14297" i="5"/>
  <c r="A14296" i="5"/>
  <c r="A14295" i="5"/>
  <c r="A14294" i="5"/>
  <c r="A14293" i="5"/>
  <c r="A14292" i="5"/>
  <c r="A14291" i="5"/>
  <c r="A14290" i="5"/>
  <c r="A14289" i="5"/>
  <c r="A14288" i="5"/>
  <c r="A14287" i="5"/>
  <c r="A14286" i="5"/>
  <c r="A14285" i="5"/>
  <c r="A14284" i="5"/>
  <c r="A14283" i="5"/>
  <c r="A14282" i="5"/>
  <c r="A14281" i="5"/>
  <c r="A14280" i="5"/>
  <c r="A14279" i="5"/>
  <c r="A14278" i="5"/>
  <c r="A14277" i="5"/>
  <c r="A14276" i="5"/>
  <c r="A14275" i="5"/>
  <c r="A14274" i="5"/>
  <c r="A14273" i="5"/>
  <c r="A14272" i="5"/>
  <c r="A14271" i="5"/>
  <c r="A14270" i="5"/>
  <c r="A14269" i="5"/>
  <c r="A14268" i="5"/>
  <c r="A14267" i="5"/>
  <c r="A14266" i="5"/>
  <c r="A14265" i="5"/>
  <c r="A14264" i="5"/>
  <c r="A14263" i="5"/>
  <c r="A14262" i="5"/>
  <c r="A14261" i="5"/>
  <c r="A14260" i="5"/>
  <c r="A14259" i="5"/>
  <c r="A14258" i="5"/>
  <c r="A14257" i="5"/>
  <c r="A14256" i="5"/>
  <c r="A14255" i="5"/>
  <c r="A14254" i="5"/>
  <c r="A14253" i="5"/>
  <c r="A14252" i="5"/>
  <c r="A14251" i="5"/>
  <c r="A14250" i="5"/>
  <c r="A14249" i="5"/>
  <c r="A14248" i="5"/>
  <c r="A14247" i="5"/>
  <c r="A14246" i="5"/>
  <c r="A14245" i="5"/>
  <c r="A14244" i="5"/>
  <c r="A14243" i="5"/>
  <c r="A14242" i="5"/>
  <c r="A14241" i="5"/>
  <c r="A14240" i="5"/>
  <c r="A14239" i="5"/>
  <c r="A14238" i="5"/>
  <c r="A14237" i="5"/>
  <c r="A14236" i="5"/>
  <c r="A14235" i="5"/>
  <c r="A14234" i="5"/>
  <c r="A14233" i="5"/>
  <c r="A14232" i="5"/>
  <c r="A14231" i="5"/>
  <c r="A14230" i="5"/>
  <c r="A14229" i="5"/>
  <c r="A14228" i="5"/>
  <c r="A14227" i="5"/>
  <c r="A14226" i="5"/>
  <c r="A14225" i="5"/>
  <c r="A14224" i="5"/>
  <c r="A14223" i="5"/>
  <c r="A14222" i="5"/>
  <c r="A14221" i="5"/>
  <c r="A14220" i="5"/>
  <c r="A14219" i="5"/>
  <c r="A14218" i="5"/>
  <c r="A14217" i="5"/>
  <c r="A14216" i="5"/>
  <c r="A14215" i="5"/>
  <c r="A14214" i="5"/>
  <c r="A14213" i="5"/>
  <c r="A14212" i="5"/>
  <c r="A14211" i="5"/>
  <c r="A14210" i="5"/>
  <c r="A14209" i="5"/>
  <c r="A14208" i="5"/>
  <c r="A14207" i="5"/>
  <c r="A14206" i="5"/>
  <c r="A14205" i="5"/>
  <c r="A14204" i="5"/>
  <c r="A14203" i="5"/>
  <c r="A14202" i="5"/>
  <c r="A14201" i="5"/>
  <c r="A14200" i="5"/>
  <c r="A14199" i="5"/>
  <c r="A14198" i="5"/>
  <c r="A14197" i="5"/>
  <c r="A14196" i="5"/>
  <c r="A14195" i="5"/>
  <c r="A14194" i="5"/>
  <c r="A14193" i="5"/>
  <c r="A14192" i="5"/>
  <c r="A14191" i="5"/>
  <c r="A14190" i="5"/>
  <c r="A14189" i="5"/>
  <c r="A14188" i="5"/>
  <c r="A14187" i="5"/>
  <c r="A14186" i="5"/>
  <c r="A14185" i="5"/>
  <c r="A14184" i="5"/>
  <c r="A14183" i="5"/>
  <c r="A14182" i="5"/>
  <c r="A14181" i="5"/>
  <c r="A14180" i="5"/>
  <c r="A14179" i="5"/>
  <c r="A14178" i="5"/>
  <c r="A14177" i="5"/>
  <c r="A14176" i="5"/>
  <c r="A14175" i="5"/>
  <c r="A14174" i="5"/>
  <c r="A14173" i="5"/>
  <c r="A14172" i="5"/>
  <c r="A14171" i="5"/>
  <c r="A14170" i="5"/>
  <c r="A14169" i="5"/>
  <c r="A14168" i="5"/>
  <c r="A14167" i="5"/>
  <c r="A14166" i="5"/>
  <c r="A14165" i="5"/>
  <c r="A14164" i="5"/>
  <c r="A14163" i="5"/>
  <c r="A14162" i="5"/>
  <c r="A14161" i="5"/>
  <c r="A14160" i="5"/>
  <c r="A14159" i="5"/>
  <c r="A14158" i="5"/>
  <c r="A14157" i="5"/>
  <c r="A14156" i="5"/>
  <c r="A14155" i="5"/>
  <c r="A14154" i="5"/>
  <c r="A14153" i="5"/>
  <c r="A14152" i="5"/>
  <c r="A14151" i="5"/>
  <c r="A14150" i="5"/>
  <c r="A14149" i="5"/>
  <c r="A14148" i="5"/>
  <c r="A14147" i="5"/>
  <c r="A14146" i="5"/>
  <c r="A14145" i="5"/>
  <c r="A14144" i="5"/>
  <c r="A14143" i="5"/>
  <c r="A14142" i="5"/>
  <c r="A14141" i="5"/>
  <c r="A14140" i="5"/>
  <c r="A14139" i="5"/>
  <c r="A14138" i="5"/>
  <c r="A14137" i="5"/>
  <c r="A14136" i="5"/>
  <c r="A14135" i="5"/>
  <c r="A14134" i="5"/>
  <c r="A14133" i="5"/>
  <c r="A14132" i="5"/>
  <c r="A14131" i="5"/>
  <c r="A14130" i="5"/>
  <c r="A14129" i="5"/>
  <c r="A14128" i="5"/>
  <c r="A14127" i="5"/>
  <c r="A14126" i="5"/>
  <c r="A14125" i="5"/>
  <c r="A14124" i="5"/>
  <c r="A14123" i="5"/>
  <c r="A14122" i="5"/>
  <c r="A14121" i="5"/>
  <c r="A14120" i="5"/>
  <c r="A14119" i="5"/>
  <c r="A14118" i="5"/>
  <c r="A14117" i="5"/>
  <c r="A14116" i="5"/>
  <c r="A14115" i="5"/>
  <c r="A14114" i="5"/>
  <c r="A14113" i="5"/>
  <c r="A14112" i="5"/>
  <c r="A14111" i="5"/>
  <c r="A14110" i="5"/>
  <c r="A14109" i="5"/>
  <c r="A14108" i="5"/>
  <c r="A14107" i="5"/>
  <c r="A14106" i="5"/>
  <c r="A14105" i="5"/>
  <c r="A14104" i="5"/>
  <c r="A14103" i="5"/>
  <c r="A14102" i="5"/>
  <c r="A14101" i="5"/>
  <c r="A14100" i="5"/>
  <c r="A14099" i="5"/>
  <c r="A14098" i="5"/>
  <c r="A14097" i="5"/>
  <c r="A14096" i="5"/>
  <c r="A14095" i="5"/>
  <c r="A14094" i="5"/>
  <c r="A14093" i="5"/>
  <c r="A14092" i="5"/>
  <c r="A14091" i="5"/>
  <c r="A14090" i="5"/>
  <c r="A14089" i="5"/>
  <c r="A14088" i="5"/>
  <c r="A14087" i="5"/>
  <c r="A14086" i="5"/>
  <c r="A14085" i="5"/>
  <c r="A14084" i="5"/>
  <c r="A14083" i="5"/>
  <c r="A14082" i="5"/>
  <c r="A14081" i="5"/>
  <c r="A14080" i="5"/>
  <c r="A14079" i="5"/>
  <c r="A14078" i="5"/>
  <c r="A14077" i="5"/>
  <c r="A14076" i="5"/>
  <c r="A14075" i="5"/>
  <c r="A14074" i="5"/>
  <c r="A14073" i="5"/>
  <c r="A14072" i="5"/>
  <c r="A14071" i="5"/>
  <c r="A14070" i="5"/>
  <c r="A14069" i="5"/>
  <c r="A14068" i="5"/>
  <c r="A14067" i="5"/>
  <c r="A14066" i="5"/>
  <c r="A14065" i="5"/>
  <c r="A14064" i="5"/>
  <c r="A14063" i="5"/>
  <c r="A14062" i="5"/>
  <c r="A14061" i="5"/>
  <c r="A14060" i="5"/>
  <c r="A14059" i="5"/>
  <c r="A14058" i="5"/>
  <c r="A14057" i="5"/>
  <c r="A14056" i="5"/>
  <c r="A14055" i="5"/>
  <c r="A14054" i="5"/>
  <c r="A14053" i="5"/>
  <c r="A14052" i="5"/>
  <c r="A14051" i="5"/>
  <c r="A14050" i="5"/>
  <c r="A14049" i="5"/>
  <c r="A14048" i="5"/>
  <c r="A14047" i="5"/>
  <c r="A14046" i="5"/>
  <c r="A14045" i="5"/>
  <c r="A14044" i="5"/>
  <c r="A14043" i="5"/>
  <c r="A14042" i="5"/>
  <c r="A14041" i="5"/>
  <c r="A14040" i="5"/>
  <c r="A14039" i="5"/>
  <c r="A14038" i="5"/>
  <c r="A14037" i="5"/>
  <c r="A14036" i="5"/>
  <c r="A14035" i="5"/>
  <c r="A14034" i="5"/>
  <c r="A14033" i="5"/>
  <c r="A14032" i="5"/>
  <c r="A14031" i="5"/>
  <c r="A14030" i="5"/>
  <c r="A14029" i="5"/>
  <c r="A14028" i="5"/>
  <c r="A14027" i="5"/>
  <c r="A14026" i="5"/>
  <c r="A14025" i="5"/>
  <c r="A14024" i="5"/>
  <c r="A14023" i="5"/>
  <c r="A14022" i="5"/>
  <c r="A14021" i="5"/>
  <c r="A14020" i="5"/>
  <c r="A14019" i="5"/>
  <c r="A14018" i="5"/>
  <c r="A14017" i="5"/>
  <c r="A14016" i="5"/>
  <c r="A14015" i="5"/>
  <c r="A14014" i="5"/>
  <c r="A14013" i="5"/>
  <c r="A14012" i="5"/>
  <c r="A14011" i="5"/>
  <c r="A14010" i="5"/>
  <c r="A14009" i="5"/>
  <c r="A14008" i="5"/>
  <c r="A14007" i="5"/>
  <c r="A14006" i="5"/>
  <c r="A14005" i="5"/>
  <c r="A14004" i="5"/>
  <c r="A14003" i="5"/>
  <c r="A14002" i="5"/>
  <c r="A14001" i="5"/>
  <c r="A14000" i="5"/>
  <c r="A13999" i="5"/>
  <c r="A13998" i="5"/>
  <c r="A13997" i="5"/>
  <c r="A13996" i="5"/>
  <c r="A13995" i="5"/>
  <c r="A13994" i="5"/>
  <c r="A13993" i="5"/>
  <c r="A13992" i="5"/>
  <c r="A13991" i="5"/>
  <c r="A13990" i="5"/>
  <c r="A13989" i="5"/>
  <c r="A13988" i="5"/>
  <c r="A13987" i="5"/>
  <c r="A13986" i="5"/>
  <c r="A13985" i="5"/>
  <c r="A13984" i="5"/>
  <c r="A13983" i="5"/>
  <c r="A13982" i="5"/>
  <c r="A13981" i="5"/>
  <c r="A13980" i="5"/>
  <c r="A13979" i="5"/>
  <c r="A13978" i="5"/>
  <c r="A13977" i="5"/>
  <c r="A13976" i="5"/>
  <c r="A13975" i="5"/>
  <c r="A13974" i="5"/>
  <c r="A13973" i="5"/>
  <c r="A13972" i="5"/>
  <c r="A13971" i="5"/>
  <c r="A13970" i="5"/>
  <c r="A13969" i="5"/>
  <c r="A13968" i="5"/>
  <c r="A13967" i="5"/>
  <c r="A13966" i="5"/>
  <c r="A13965" i="5"/>
  <c r="A13964" i="5"/>
  <c r="A13963" i="5"/>
  <c r="A13962" i="5"/>
  <c r="A13961" i="5"/>
  <c r="A13960" i="5"/>
  <c r="A13959" i="5"/>
  <c r="A13958" i="5"/>
  <c r="A13957" i="5"/>
  <c r="A13956" i="5"/>
  <c r="A13955" i="5"/>
  <c r="A13954" i="5"/>
  <c r="A13953" i="5"/>
  <c r="A13952" i="5"/>
  <c r="A13951" i="5"/>
  <c r="A13950" i="5"/>
  <c r="A13949" i="5"/>
  <c r="A13948" i="5"/>
  <c r="A13947" i="5"/>
  <c r="A13946" i="5"/>
  <c r="A13945" i="5"/>
  <c r="A13944" i="5"/>
  <c r="A13943" i="5"/>
  <c r="A13942" i="5"/>
  <c r="A13941" i="5"/>
  <c r="A13940" i="5"/>
  <c r="A13939" i="5"/>
  <c r="A13938" i="5"/>
  <c r="A13937" i="5"/>
  <c r="A13936" i="5"/>
  <c r="A13935" i="5"/>
  <c r="A13934" i="5"/>
  <c r="A13933" i="5"/>
  <c r="A13932" i="5"/>
  <c r="A13931" i="5"/>
  <c r="A13930" i="5"/>
  <c r="A13929" i="5"/>
  <c r="A13928" i="5"/>
  <c r="A13927" i="5"/>
  <c r="A13926" i="5"/>
  <c r="A13925" i="5"/>
  <c r="A13924" i="5"/>
  <c r="A13923" i="5"/>
  <c r="A13922" i="5"/>
  <c r="A13921" i="5"/>
  <c r="A13920" i="5"/>
  <c r="A13919" i="5"/>
  <c r="A13918" i="5"/>
  <c r="A13917" i="5"/>
  <c r="A13916" i="5"/>
  <c r="A13915" i="5"/>
  <c r="A13914" i="5"/>
  <c r="A13913" i="5"/>
  <c r="A13912" i="5"/>
  <c r="A13911" i="5"/>
  <c r="A13910" i="5"/>
  <c r="A13909" i="5"/>
  <c r="A13908" i="5"/>
  <c r="A13907" i="5"/>
  <c r="A13906" i="5"/>
  <c r="A13905" i="5"/>
  <c r="A13904" i="5"/>
  <c r="A13903" i="5"/>
  <c r="A13902" i="5"/>
  <c r="A13901" i="5"/>
  <c r="A13900" i="5"/>
  <c r="A13899" i="5"/>
  <c r="A13898" i="5"/>
  <c r="A13897" i="5"/>
  <c r="A13896" i="5"/>
  <c r="A13895" i="5"/>
  <c r="A13894" i="5"/>
  <c r="A13893" i="5"/>
  <c r="A13892" i="5"/>
  <c r="A13891" i="5"/>
  <c r="A13890" i="5"/>
  <c r="A13889" i="5"/>
  <c r="A13888" i="5"/>
  <c r="A13887" i="5"/>
  <c r="A13886" i="5"/>
  <c r="A13885" i="5"/>
  <c r="A13884" i="5"/>
  <c r="A13883" i="5"/>
  <c r="A13882" i="5"/>
  <c r="A13881" i="5"/>
  <c r="A13880" i="5"/>
  <c r="A13879" i="5"/>
  <c r="A13878" i="5"/>
  <c r="A13877" i="5"/>
  <c r="A13876" i="5"/>
  <c r="A13875" i="5"/>
  <c r="A13874" i="5"/>
  <c r="A13873" i="5"/>
  <c r="A13872" i="5"/>
  <c r="A13871" i="5"/>
  <c r="A13870" i="5"/>
  <c r="A13869" i="5"/>
  <c r="A13868" i="5"/>
  <c r="A13867" i="5"/>
  <c r="A13866" i="5"/>
  <c r="A13865" i="5"/>
  <c r="A13864" i="5"/>
  <c r="A13863" i="5"/>
  <c r="A13862" i="5"/>
  <c r="A13861" i="5"/>
  <c r="A13860" i="5"/>
  <c r="A13859" i="5"/>
  <c r="A13858" i="5"/>
  <c r="A13857" i="5"/>
  <c r="A13856" i="5"/>
  <c r="A13855" i="5"/>
  <c r="A13854" i="5"/>
  <c r="A13853" i="5"/>
  <c r="A13852" i="5"/>
  <c r="A13851" i="5"/>
  <c r="A13850" i="5"/>
  <c r="A13849" i="5"/>
  <c r="A13848" i="5"/>
  <c r="A13847" i="5"/>
  <c r="A13846" i="5"/>
  <c r="A13845" i="5"/>
  <c r="A13844" i="5"/>
  <c r="A13843" i="5"/>
  <c r="A13842" i="5"/>
  <c r="A13841" i="5"/>
  <c r="A13840" i="5"/>
  <c r="A13839" i="5"/>
  <c r="A13838" i="5"/>
  <c r="A13837" i="5"/>
  <c r="A13836" i="5"/>
  <c r="A13835" i="5"/>
  <c r="A13834" i="5"/>
  <c r="A13833" i="5"/>
  <c r="A13832" i="5"/>
  <c r="A13831" i="5"/>
  <c r="A13830" i="5"/>
  <c r="A13829" i="5"/>
  <c r="A13828" i="5"/>
  <c r="A13827" i="5"/>
  <c r="A13826" i="5"/>
  <c r="A13825" i="5"/>
  <c r="A13824" i="5"/>
  <c r="A13823" i="5"/>
  <c r="A13822" i="5"/>
  <c r="A13821" i="5"/>
  <c r="A13820" i="5"/>
  <c r="A13819" i="5"/>
  <c r="A13818" i="5"/>
  <c r="A13817" i="5"/>
  <c r="A13816" i="5"/>
  <c r="A13815" i="5"/>
  <c r="A13814" i="5"/>
  <c r="A13813" i="5"/>
  <c r="A13812" i="5"/>
  <c r="A13811" i="5"/>
  <c r="A13810" i="5"/>
  <c r="A13809" i="5"/>
  <c r="A13808" i="5"/>
  <c r="A13807" i="5"/>
  <c r="A13806" i="5"/>
  <c r="A13805" i="5"/>
  <c r="A13804" i="5"/>
  <c r="A13803" i="5"/>
  <c r="A13802" i="5"/>
  <c r="A13801" i="5"/>
  <c r="A13800" i="5"/>
  <c r="A13799" i="5"/>
  <c r="A13798" i="5"/>
  <c r="A13797" i="5"/>
  <c r="A13796" i="5"/>
  <c r="A13795" i="5"/>
  <c r="A13794" i="5"/>
  <c r="A13793" i="5"/>
  <c r="A13792" i="5"/>
  <c r="A13791" i="5"/>
  <c r="A13790" i="5"/>
  <c r="A13789" i="5"/>
  <c r="A13788" i="5"/>
  <c r="A13787" i="5"/>
  <c r="A13786" i="5"/>
  <c r="A13785" i="5"/>
  <c r="A13784" i="5"/>
  <c r="A13783" i="5"/>
  <c r="A13782" i="5"/>
  <c r="A13781" i="5"/>
  <c r="A13780" i="5"/>
  <c r="A13779" i="5"/>
  <c r="A13778" i="5"/>
  <c r="A13777" i="5"/>
  <c r="A13776" i="5"/>
  <c r="A13775" i="5"/>
  <c r="A13774" i="5"/>
  <c r="A13773" i="5"/>
  <c r="A13772" i="5"/>
  <c r="A13771" i="5"/>
  <c r="A13770" i="5"/>
  <c r="A13769" i="5"/>
  <c r="A13768" i="5"/>
  <c r="A13767" i="5"/>
  <c r="A13766" i="5"/>
  <c r="A13765" i="5"/>
  <c r="A13764" i="5"/>
  <c r="A13763" i="5"/>
  <c r="A13762" i="5"/>
  <c r="A13761" i="5"/>
  <c r="A13760" i="5"/>
  <c r="A13759" i="5"/>
  <c r="A13758" i="5"/>
  <c r="A13757" i="5"/>
  <c r="A13756" i="5"/>
  <c r="A13755" i="5"/>
  <c r="A13754" i="5"/>
  <c r="A13753" i="5"/>
  <c r="A13752" i="5"/>
  <c r="A13751" i="5"/>
  <c r="A13750" i="5"/>
  <c r="A13749" i="5"/>
  <c r="A13748" i="5"/>
  <c r="A13747" i="5"/>
  <c r="A13746" i="5"/>
  <c r="A13745" i="5"/>
  <c r="A13744" i="5"/>
  <c r="A13743" i="5"/>
  <c r="A13742" i="5"/>
  <c r="A13741" i="5"/>
  <c r="A13740" i="5"/>
  <c r="A13739" i="5"/>
  <c r="A13738" i="5"/>
  <c r="A13737" i="5"/>
  <c r="A13736" i="5"/>
  <c r="A13735" i="5"/>
  <c r="A13734" i="5"/>
  <c r="A13733" i="5"/>
  <c r="A13732" i="5"/>
  <c r="A13731" i="5"/>
  <c r="A13730" i="5"/>
  <c r="A13729" i="5"/>
  <c r="A13728" i="5"/>
  <c r="A13727" i="5"/>
  <c r="A13726" i="5"/>
  <c r="A13725" i="5"/>
  <c r="A13724" i="5"/>
  <c r="A13723" i="5"/>
  <c r="A13722" i="5"/>
  <c r="A13721" i="5"/>
  <c r="A13720" i="5"/>
  <c r="A13719" i="5"/>
  <c r="A13718" i="5"/>
  <c r="A13717" i="5"/>
  <c r="A13716" i="5"/>
  <c r="A13715" i="5"/>
  <c r="A13714" i="5"/>
  <c r="A13713" i="5"/>
  <c r="A13712" i="5"/>
  <c r="A13711" i="5"/>
  <c r="A13710" i="5"/>
  <c r="A13709" i="5"/>
  <c r="A13708" i="5"/>
  <c r="A13707" i="5"/>
  <c r="A13706" i="5"/>
  <c r="A13705" i="5"/>
  <c r="A13704" i="5"/>
  <c r="A13703" i="5"/>
  <c r="A13702" i="5"/>
  <c r="A13701" i="5"/>
  <c r="A13700" i="5"/>
  <c r="A13699" i="5"/>
  <c r="A13698" i="5"/>
  <c r="A13697" i="5"/>
  <c r="A13696" i="5"/>
  <c r="A13695" i="5"/>
  <c r="A13694" i="5"/>
  <c r="A13693" i="5"/>
  <c r="A13692" i="5"/>
  <c r="A13691" i="5"/>
  <c r="A13690" i="5"/>
  <c r="A13689" i="5"/>
  <c r="A13688" i="5"/>
  <c r="A13687" i="5"/>
  <c r="A13686" i="5"/>
  <c r="A13685" i="5"/>
  <c r="A13684" i="5"/>
  <c r="A13683" i="5"/>
  <c r="A13682" i="5"/>
  <c r="A13681" i="5"/>
  <c r="A13680" i="5"/>
  <c r="A13679" i="5"/>
  <c r="A13678" i="5"/>
  <c r="A13677" i="5"/>
  <c r="A13676" i="5"/>
  <c r="A13675" i="5"/>
  <c r="A13674" i="5"/>
  <c r="A13673" i="5"/>
  <c r="A13672" i="5"/>
  <c r="A13671" i="5"/>
  <c r="A13670" i="5"/>
  <c r="A13669" i="5"/>
  <c r="A13668" i="5"/>
  <c r="A13667" i="5"/>
  <c r="A13666" i="5"/>
  <c r="A13665" i="5"/>
  <c r="A13664" i="5"/>
  <c r="A13663" i="5"/>
  <c r="A13662" i="5"/>
  <c r="A13661" i="5"/>
  <c r="A13660" i="5"/>
  <c r="A13659" i="5"/>
  <c r="A13658" i="5"/>
  <c r="A13657" i="5"/>
  <c r="A13656" i="5"/>
  <c r="A13655" i="5"/>
  <c r="A13654" i="5"/>
  <c r="A13653" i="5"/>
  <c r="A13652" i="5"/>
  <c r="A13651" i="5"/>
  <c r="A13650" i="5"/>
  <c r="A13649" i="5"/>
  <c r="A13648" i="5"/>
  <c r="A13647" i="5"/>
  <c r="A13646" i="5"/>
  <c r="A13645" i="5"/>
  <c r="A13644" i="5"/>
  <c r="A13643" i="5"/>
  <c r="A13642" i="5"/>
  <c r="A13641" i="5"/>
  <c r="A13640" i="5"/>
  <c r="A13639" i="5"/>
  <c r="A13638" i="5"/>
  <c r="A13637" i="5"/>
  <c r="A13636" i="5"/>
  <c r="A13635" i="5"/>
  <c r="A13634" i="5"/>
  <c r="A13633" i="5"/>
  <c r="A13632" i="5"/>
  <c r="A13631" i="5"/>
  <c r="A13630" i="5"/>
  <c r="A13629" i="5"/>
  <c r="A13628" i="5"/>
  <c r="A13627" i="5"/>
  <c r="A13626" i="5"/>
  <c r="A13625" i="5"/>
  <c r="A13624" i="5"/>
  <c r="A13623" i="5"/>
  <c r="A13622" i="5"/>
  <c r="A13621" i="5"/>
  <c r="A13620" i="5"/>
  <c r="A13619" i="5"/>
  <c r="A13618" i="5"/>
  <c r="A13617" i="5"/>
  <c r="A13616" i="5"/>
  <c r="A13615" i="5"/>
  <c r="A13614" i="5"/>
  <c r="A13613" i="5"/>
  <c r="A13612" i="5"/>
  <c r="A13611" i="5"/>
  <c r="A13610" i="5"/>
  <c r="A13609" i="5"/>
  <c r="A13608" i="5"/>
  <c r="A13607" i="5"/>
  <c r="A13606" i="5"/>
  <c r="A13605" i="5"/>
  <c r="A13604" i="5"/>
  <c r="A13603" i="5"/>
  <c r="A13602" i="5"/>
  <c r="A13601" i="5"/>
  <c r="A13600" i="5"/>
  <c r="A13599" i="5"/>
  <c r="A13598" i="5"/>
  <c r="A13597" i="5"/>
  <c r="A13596" i="5"/>
  <c r="A13595" i="5"/>
  <c r="A13594" i="5"/>
  <c r="A13593" i="5"/>
  <c r="A13592" i="5"/>
  <c r="A13591" i="5"/>
  <c r="A13590" i="5"/>
  <c r="A13589" i="5"/>
  <c r="A13588" i="5"/>
  <c r="A13587" i="5"/>
  <c r="A13586" i="5"/>
  <c r="A13585" i="5"/>
  <c r="A13584" i="5"/>
  <c r="A13583" i="5"/>
  <c r="A13582" i="5"/>
  <c r="A13581" i="5"/>
  <c r="A13580" i="5"/>
  <c r="A13579" i="5"/>
  <c r="A13578" i="5"/>
  <c r="A13577" i="5"/>
  <c r="A13576" i="5"/>
  <c r="A13575" i="5"/>
  <c r="A13574" i="5"/>
  <c r="A13573" i="5"/>
  <c r="A13572" i="5"/>
  <c r="A13571" i="5"/>
  <c r="A13570" i="5"/>
  <c r="A13569" i="5"/>
  <c r="A13568" i="5"/>
  <c r="A13567" i="5"/>
  <c r="A13566" i="5"/>
  <c r="A13565" i="5"/>
  <c r="A13564" i="5"/>
  <c r="A13563" i="5"/>
  <c r="A13562" i="5"/>
  <c r="A13561" i="5"/>
  <c r="A13560" i="5"/>
  <c r="A13559" i="5"/>
  <c r="A13558" i="5"/>
  <c r="A13557" i="5"/>
  <c r="A13556" i="5"/>
  <c r="A13555" i="5"/>
  <c r="A13554" i="5"/>
  <c r="A13553" i="5"/>
  <c r="A13552" i="5"/>
  <c r="A13551" i="5"/>
  <c r="A13550" i="5"/>
  <c r="A13549" i="5"/>
  <c r="A13548" i="5"/>
  <c r="A13547" i="5"/>
  <c r="A13546" i="5"/>
  <c r="A13545" i="5"/>
  <c r="A13544" i="5"/>
  <c r="A13543" i="5"/>
  <c r="A13542" i="5"/>
  <c r="A13541" i="5"/>
  <c r="A13540" i="5"/>
  <c r="A13539" i="5"/>
  <c r="A13538" i="5"/>
  <c r="A13537" i="5"/>
  <c r="A13536" i="5"/>
  <c r="A13535" i="5"/>
  <c r="A13534" i="5"/>
  <c r="A13533" i="5"/>
  <c r="A13532" i="5"/>
  <c r="A13531" i="5"/>
  <c r="A13530" i="5"/>
  <c r="A13529" i="5"/>
  <c r="A13528" i="5"/>
  <c r="A13527" i="5"/>
  <c r="A13526" i="5"/>
  <c r="A13525" i="5"/>
  <c r="A13524" i="5"/>
  <c r="A13523" i="5"/>
  <c r="A13522" i="5"/>
  <c r="A13521" i="5"/>
  <c r="A13520" i="5"/>
  <c r="A13519" i="5"/>
  <c r="A13518" i="5"/>
  <c r="A13517" i="5"/>
  <c r="A13516" i="5"/>
  <c r="A13515" i="5"/>
  <c r="A13514" i="5"/>
  <c r="A13513" i="5"/>
  <c r="A13512" i="5"/>
  <c r="A13511" i="5"/>
  <c r="A13510" i="5"/>
  <c r="A13509" i="5"/>
  <c r="A13508" i="5"/>
  <c r="A13507" i="5"/>
  <c r="A13506" i="5"/>
  <c r="A13505" i="5"/>
  <c r="A13504" i="5"/>
  <c r="A13503" i="5"/>
  <c r="A13502" i="5"/>
  <c r="A13501" i="5"/>
  <c r="A13500" i="5"/>
  <c r="A13499" i="5"/>
  <c r="A13498" i="5"/>
  <c r="A13497" i="5"/>
  <c r="A13496" i="5"/>
  <c r="A13495" i="5"/>
  <c r="A13494" i="5"/>
  <c r="A13493" i="5"/>
  <c r="A13492" i="5"/>
  <c r="A13491" i="5"/>
  <c r="A13490" i="5"/>
  <c r="A13489" i="5"/>
  <c r="A13488" i="5"/>
  <c r="A13487" i="5"/>
  <c r="A13486" i="5"/>
  <c r="A13485" i="5"/>
  <c r="A13484" i="5"/>
  <c r="A13483" i="5"/>
  <c r="A13482" i="5"/>
  <c r="A13481" i="5"/>
  <c r="A13480" i="5"/>
  <c r="A13479" i="5"/>
  <c r="A13478" i="5"/>
  <c r="A13477" i="5"/>
  <c r="A13476" i="5"/>
  <c r="A13475" i="5"/>
  <c r="A13474" i="5"/>
  <c r="A13473" i="5"/>
  <c r="A13472" i="5"/>
  <c r="A13471" i="5"/>
  <c r="A13470" i="5"/>
  <c r="A13469" i="5"/>
  <c r="A13468" i="5"/>
  <c r="A13467" i="5"/>
  <c r="A13466" i="5"/>
  <c r="A13465" i="5"/>
  <c r="A13464" i="5"/>
  <c r="A13463" i="5"/>
  <c r="A13462" i="5"/>
  <c r="A13461" i="5"/>
  <c r="A13460" i="5"/>
  <c r="A13459" i="5"/>
  <c r="A13458" i="5"/>
  <c r="A13457" i="5"/>
  <c r="A13456" i="5"/>
  <c r="A13455" i="5"/>
  <c r="A13454" i="5"/>
  <c r="A13453" i="5"/>
  <c r="A13452" i="5"/>
  <c r="A13451" i="5"/>
  <c r="A13450" i="5"/>
  <c r="A13449" i="5"/>
  <c r="A13448" i="5"/>
  <c r="A13447" i="5"/>
  <c r="A13446" i="5"/>
  <c r="A13445" i="5"/>
  <c r="A13444" i="5"/>
  <c r="A13443" i="5"/>
  <c r="A13442" i="5"/>
  <c r="A13441" i="5"/>
  <c r="A13440" i="5"/>
  <c r="A13439" i="5"/>
  <c r="A13438" i="5"/>
  <c r="A13437" i="5"/>
  <c r="A13436" i="5"/>
  <c r="A13435" i="5"/>
  <c r="A13434" i="5"/>
  <c r="A13433" i="5"/>
  <c r="A13432" i="5"/>
  <c r="A13431" i="5"/>
  <c r="A13430" i="5"/>
  <c r="A13429" i="5"/>
  <c r="A13428" i="5"/>
  <c r="A13427" i="5"/>
  <c r="A13426" i="5"/>
  <c r="A13425" i="5"/>
  <c r="A13424" i="5"/>
  <c r="A13423" i="5"/>
  <c r="A13422" i="5"/>
  <c r="A13421" i="5"/>
  <c r="A13420" i="5"/>
  <c r="A13419" i="5"/>
  <c r="A13418" i="5"/>
  <c r="A13417" i="5"/>
  <c r="A13416" i="5"/>
  <c r="A13415" i="5"/>
  <c r="A13414" i="5"/>
  <c r="A13413" i="5"/>
  <c r="A13412" i="5"/>
  <c r="A13411" i="5"/>
  <c r="A13410" i="5"/>
  <c r="A13409" i="5"/>
  <c r="A13408" i="5"/>
  <c r="A13407" i="5"/>
  <c r="A13406" i="5"/>
  <c r="A13405" i="5"/>
  <c r="A13404" i="5"/>
  <c r="A13403" i="5"/>
  <c r="A13402" i="5"/>
  <c r="A13401" i="5"/>
  <c r="A13400" i="5"/>
  <c r="A13399" i="5"/>
  <c r="A13398" i="5"/>
  <c r="A13397" i="5"/>
  <c r="A13396" i="5"/>
  <c r="A13395" i="5"/>
  <c r="A13394" i="5"/>
  <c r="A13393" i="5"/>
  <c r="A13392" i="5"/>
  <c r="A13391" i="5"/>
  <c r="A13390" i="5"/>
  <c r="A13389" i="5"/>
  <c r="A13388" i="5"/>
  <c r="A13387" i="5"/>
  <c r="A13386" i="5"/>
  <c r="A13385" i="5"/>
  <c r="A13384" i="5"/>
  <c r="A13383" i="5"/>
  <c r="A13382" i="5"/>
  <c r="A13381" i="5"/>
  <c r="A13380" i="5"/>
  <c r="A13379" i="5"/>
  <c r="A13378" i="5"/>
  <c r="A13377" i="5"/>
  <c r="A13376" i="5"/>
  <c r="A13375" i="5"/>
  <c r="A13374" i="5"/>
  <c r="A13373" i="5"/>
  <c r="A13372" i="5"/>
  <c r="A13371" i="5"/>
  <c r="A13370" i="5"/>
  <c r="A13369" i="5"/>
  <c r="A13368" i="5"/>
  <c r="A13367" i="5"/>
  <c r="A13366" i="5"/>
  <c r="A13365" i="5"/>
  <c r="A13364" i="5"/>
  <c r="A13363" i="5"/>
  <c r="A13362" i="5"/>
  <c r="A13361" i="5"/>
  <c r="A13360" i="5"/>
  <c r="A13359" i="5"/>
  <c r="A13358" i="5"/>
  <c r="A13357" i="5"/>
  <c r="A13356" i="5"/>
  <c r="A13355" i="5"/>
  <c r="A13354" i="5"/>
  <c r="A13353" i="5"/>
  <c r="A13352" i="5"/>
  <c r="A13351" i="5"/>
  <c r="A13350" i="5"/>
  <c r="A13349" i="5"/>
  <c r="A13348" i="5"/>
  <c r="A13347" i="5"/>
  <c r="A13346" i="5"/>
  <c r="A13345" i="5"/>
  <c r="A13344" i="5"/>
  <c r="A13343" i="5"/>
  <c r="A13342" i="5"/>
  <c r="A13341" i="5"/>
  <c r="A13340" i="5"/>
  <c r="A13339" i="5"/>
  <c r="A13338" i="5"/>
  <c r="A13337" i="5"/>
  <c r="A13336" i="5"/>
  <c r="A13335" i="5"/>
  <c r="A13334" i="5"/>
  <c r="A13333" i="5"/>
  <c r="A13332" i="5"/>
  <c r="A13331" i="5"/>
  <c r="A13330" i="5"/>
  <c r="A13329" i="5"/>
  <c r="A13328" i="5"/>
  <c r="A13327" i="5"/>
  <c r="A13326" i="5"/>
  <c r="A13325" i="5"/>
  <c r="A13324" i="5"/>
  <c r="A13323" i="5"/>
  <c r="A13322" i="5"/>
  <c r="A13321" i="5"/>
  <c r="A13320" i="5"/>
  <c r="A13319" i="5"/>
  <c r="A13318" i="5"/>
  <c r="A13317" i="5"/>
  <c r="A13316" i="5"/>
  <c r="A13315" i="5"/>
  <c r="A13314" i="5"/>
  <c r="A13313" i="5"/>
  <c r="A13312" i="5"/>
  <c r="A13311" i="5"/>
  <c r="A13310" i="5"/>
  <c r="A13309" i="5"/>
  <c r="A13308" i="5"/>
  <c r="A13307" i="5"/>
  <c r="A13306" i="5"/>
  <c r="A13305" i="5"/>
  <c r="A13304" i="5"/>
  <c r="A13303" i="5"/>
  <c r="A13302" i="5"/>
  <c r="A13301" i="5"/>
  <c r="A13300" i="5"/>
  <c r="A13299" i="5"/>
  <c r="A13298" i="5"/>
  <c r="A13297" i="5"/>
  <c r="A13296" i="5"/>
  <c r="A13295" i="5"/>
  <c r="A13294" i="5"/>
  <c r="A13293" i="5"/>
  <c r="A13292" i="5"/>
  <c r="A13291" i="5"/>
  <c r="A13290" i="5"/>
  <c r="A13289" i="5"/>
  <c r="A13288" i="5"/>
  <c r="A13287" i="5"/>
  <c r="A13286" i="5"/>
  <c r="A13285" i="5"/>
  <c r="A13284" i="5"/>
  <c r="A13283" i="5"/>
  <c r="A13282" i="5"/>
  <c r="A13281" i="5"/>
  <c r="A13280" i="5"/>
  <c r="A13279" i="5"/>
  <c r="A13278" i="5"/>
  <c r="A13277" i="5"/>
  <c r="A13276" i="5"/>
  <c r="A13275" i="5"/>
  <c r="A13274" i="5"/>
  <c r="A13273" i="5"/>
  <c r="A13272" i="5"/>
  <c r="A13271" i="5"/>
  <c r="A13270" i="5"/>
  <c r="A13269" i="5"/>
  <c r="A13268" i="5"/>
  <c r="A13267" i="5"/>
  <c r="A13266" i="5"/>
  <c r="A13265" i="5"/>
  <c r="A13264" i="5"/>
  <c r="A13263" i="5"/>
  <c r="A13262" i="5"/>
  <c r="A13261" i="5"/>
  <c r="A13260" i="5"/>
  <c r="A13259" i="5"/>
  <c r="A13258" i="5"/>
  <c r="A13257" i="5"/>
  <c r="A13256" i="5"/>
  <c r="A13255" i="5"/>
  <c r="A13254" i="5"/>
  <c r="A13253" i="5"/>
  <c r="A13252" i="5"/>
  <c r="A13251" i="5"/>
  <c r="A13250" i="5"/>
  <c r="A13249" i="5"/>
  <c r="A13248" i="5"/>
  <c r="A13247" i="5"/>
  <c r="A13246" i="5"/>
  <c r="A13245" i="5"/>
  <c r="A13244" i="5"/>
  <c r="A13243" i="5"/>
  <c r="A13242" i="5"/>
  <c r="A13241" i="5"/>
  <c r="A13240" i="5"/>
  <c r="A13239" i="5"/>
  <c r="A13238" i="5"/>
  <c r="A13237" i="5"/>
  <c r="A13236" i="5"/>
  <c r="A13235" i="5"/>
  <c r="A13234" i="5"/>
  <c r="A13233" i="5"/>
  <c r="A13232" i="5"/>
  <c r="A13231" i="5"/>
  <c r="A13230" i="5"/>
  <c r="A13229" i="5"/>
  <c r="A13228" i="5"/>
  <c r="A13227" i="5"/>
  <c r="A13226" i="5"/>
  <c r="A13225" i="5"/>
  <c r="A13224" i="5"/>
  <c r="A13223" i="5"/>
  <c r="A13222" i="5"/>
  <c r="A13221" i="5"/>
  <c r="A13220" i="5"/>
  <c r="A13219" i="5"/>
  <c r="A13218" i="5"/>
  <c r="A13217" i="5"/>
  <c r="A13216" i="5"/>
  <c r="A13215" i="5"/>
  <c r="A13214" i="5"/>
  <c r="A13213" i="5"/>
  <c r="A13212" i="5"/>
  <c r="A13211" i="5"/>
  <c r="A13210" i="5"/>
  <c r="A13209" i="5"/>
  <c r="A13208" i="5"/>
  <c r="A13207" i="5"/>
  <c r="A13206" i="5"/>
  <c r="A13205" i="5"/>
  <c r="A13204" i="5"/>
  <c r="A13203" i="5"/>
  <c r="A13202" i="5"/>
  <c r="A13201" i="5"/>
  <c r="A13200" i="5"/>
  <c r="A13199" i="5"/>
  <c r="A13198" i="5"/>
  <c r="A13197" i="5"/>
  <c r="A13196" i="5"/>
  <c r="A13195" i="5"/>
  <c r="A13194" i="5"/>
  <c r="A13193" i="5"/>
  <c r="A13192" i="5"/>
  <c r="A13191" i="5"/>
  <c r="A13190" i="5"/>
  <c r="A13189" i="5"/>
  <c r="A13188" i="5"/>
  <c r="A13187" i="5"/>
  <c r="A13186" i="5"/>
  <c r="A13185" i="5"/>
  <c r="A13184" i="5"/>
  <c r="A13183" i="5"/>
  <c r="A13182" i="5"/>
  <c r="A13181" i="5"/>
  <c r="A13180" i="5"/>
  <c r="A13179" i="5"/>
  <c r="A13178" i="5"/>
  <c r="A13177" i="5"/>
  <c r="A13176" i="5"/>
  <c r="A13175" i="5"/>
  <c r="A13174" i="5"/>
  <c r="A13173" i="5"/>
  <c r="A13172" i="5"/>
  <c r="A13171" i="5"/>
  <c r="A13170" i="5"/>
  <c r="A13169" i="5"/>
  <c r="A13168" i="5"/>
  <c r="A13167" i="5"/>
  <c r="A13166" i="5"/>
  <c r="A13165" i="5"/>
  <c r="A13164" i="5"/>
  <c r="A13163" i="5"/>
  <c r="A13162" i="5"/>
  <c r="A13161" i="5"/>
  <c r="A13160" i="5"/>
  <c r="A13159" i="5"/>
  <c r="A13158" i="5"/>
  <c r="A13157" i="5"/>
  <c r="A13156" i="5"/>
  <c r="A13155" i="5"/>
  <c r="A13154" i="5"/>
  <c r="A13153" i="5"/>
  <c r="A13152" i="5"/>
  <c r="A13151" i="5"/>
  <c r="A13150" i="5"/>
  <c r="A13149" i="5"/>
  <c r="A13148" i="5"/>
  <c r="A13147" i="5"/>
  <c r="A13146" i="5"/>
  <c r="A13145" i="5"/>
  <c r="A13144" i="5"/>
  <c r="A13143" i="5"/>
  <c r="A13142" i="5"/>
  <c r="A13141" i="5"/>
  <c r="A13140" i="5"/>
  <c r="A13139" i="5"/>
  <c r="A13138" i="5"/>
  <c r="A13137" i="5"/>
  <c r="A13136" i="5"/>
  <c r="A13135" i="5"/>
  <c r="A13134" i="5"/>
  <c r="A13133" i="5"/>
  <c r="A13132" i="5"/>
  <c r="A13131" i="5"/>
  <c r="A13130" i="5"/>
  <c r="A13129" i="5"/>
  <c r="A13128" i="5"/>
  <c r="A13127" i="5"/>
  <c r="A13126" i="5"/>
  <c r="A13125" i="5"/>
  <c r="A13124" i="5"/>
  <c r="A13123" i="5"/>
  <c r="A13122" i="5"/>
  <c r="A13121" i="5"/>
  <c r="A13120" i="5"/>
  <c r="A13119" i="5"/>
  <c r="A13118" i="5"/>
  <c r="A13117" i="5"/>
  <c r="A13116" i="5"/>
  <c r="A13115" i="5"/>
  <c r="A13114" i="5"/>
  <c r="A13113" i="5"/>
  <c r="A13112" i="5"/>
  <c r="A13111" i="5"/>
  <c r="A13110" i="5"/>
  <c r="A13109" i="5"/>
  <c r="A13108" i="5"/>
  <c r="A13107" i="5"/>
  <c r="A13106" i="5"/>
  <c r="A13105" i="5"/>
  <c r="A13104" i="5"/>
  <c r="A13103" i="5"/>
  <c r="A13102" i="5"/>
  <c r="A13101" i="5"/>
  <c r="A13100" i="5"/>
  <c r="A13099" i="5"/>
  <c r="A13098" i="5"/>
  <c r="A13097" i="5"/>
  <c r="A13096" i="5"/>
  <c r="A13095" i="5"/>
  <c r="A13094" i="5"/>
  <c r="A13093" i="5"/>
  <c r="A13092" i="5"/>
  <c r="A13091" i="5"/>
  <c r="A13090" i="5"/>
  <c r="A13089" i="5"/>
  <c r="A13088" i="5"/>
  <c r="A13087" i="5"/>
  <c r="A13086" i="5"/>
  <c r="A13085" i="5"/>
  <c r="A13084" i="5"/>
  <c r="A13083" i="5"/>
  <c r="A13082" i="5"/>
  <c r="A13081" i="5"/>
  <c r="A13080" i="5"/>
  <c r="A13079" i="5"/>
  <c r="A13078" i="5"/>
  <c r="A13077" i="5"/>
  <c r="A13076" i="5"/>
  <c r="A13075" i="5"/>
  <c r="A13074" i="5"/>
  <c r="A13073" i="5"/>
  <c r="A13072" i="5"/>
  <c r="A13071" i="5"/>
  <c r="A13070" i="5"/>
  <c r="A13069" i="5"/>
  <c r="A13068" i="5"/>
  <c r="A13067" i="5"/>
  <c r="A13066" i="5"/>
  <c r="A13065" i="5"/>
  <c r="A13064" i="5"/>
  <c r="A13063" i="5"/>
  <c r="A13062" i="5"/>
  <c r="A13061" i="5"/>
  <c r="A13060" i="5"/>
  <c r="A13059" i="5"/>
  <c r="A13058" i="5"/>
  <c r="A13057" i="5"/>
  <c r="A13056" i="5"/>
  <c r="A13055" i="5"/>
  <c r="A13054" i="5"/>
  <c r="A13053" i="5"/>
  <c r="A13052" i="5"/>
  <c r="A13051" i="5"/>
  <c r="A13050" i="5"/>
  <c r="A13049" i="5"/>
  <c r="A13048" i="5"/>
  <c r="A13047" i="5"/>
  <c r="A13046" i="5"/>
  <c r="A13045" i="5"/>
  <c r="A13044" i="5"/>
  <c r="A13043" i="5"/>
  <c r="A13042" i="5"/>
  <c r="A13041" i="5"/>
  <c r="A13040" i="5"/>
  <c r="A13039" i="5"/>
  <c r="A13038" i="5"/>
  <c r="A13037" i="5"/>
  <c r="A13036" i="5"/>
  <c r="A13035" i="5"/>
  <c r="A13034" i="5"/>
  <c r="A13033" i="5"/>
  <c r="A13032" i="5"/>
  <c r="A13031" i="5"/>
  <c r="A13030" i="5"/>
  <c r="A13029" i="5"/>
  <c r="A13028" i="5"/>
  <c r="A13027" i="5"/>
  <c r="A13026" i="5"/>
  <c r="A13025" i="5"/>
  <c r="A13024" i="5"/>
  <c r="A13023" i="5"/>
  <c r="A13022" i="5"/>
  <c r="A13021" i="5"/>
  <c r="A13020" i="5"/>
  <c r="A13019" i="5"/>
  <c r="A13018" i="5"/>
  <c r="A13017" i="5"/>
  <c r="A13016" i="5"/>
  <c r="A13015" i="5"/>
  <c r="A13014" i="5"/>
  <c r="A13013" i="5"/>
  <c r="A13012" i="5"/>
  <c r="A13011" i="5"/>
  <c r="A13010" i="5"/>
  <c r="A13009" i="5"/>
  <c r="A13008" i="5"/>
  <c r="A13007" i="5"/>
  <c r="A13006" i="5"/>
  <c r="A13005" i="5"/>
  <c r="A13004" i="5"/>
  <c r="A13003" i="5"/>
  <c r="A13002" i="5"/>
  <c r="A13001" i="5"/>
  <c r="A13000" i="5"/>
  <c r="A12999" i="5"/>
  <c r="A12998" i="5"/>
  <c r="A12997" i="5"/>
  <c r="A12996" i="5"/>
  <c r="A12995" i="5"/>
  <c r="A12994" i="5"/>
  <c r="A12993" i="5"/>
  <c r="A12992" i="5"/>
  <c r="A12991" i="5"/>
  <c r="A12990" i="5"/>
  <c r="A12989" i="5"/>
  <c r="A12988" i="5"/>
  <c r="A12987" i="5"/>
  <c r="A12986" i="5"/>
  <c r="A12985" i="5"/>
  <c r="A12984" i="5"/>
  <c r="A12983" i="5"/>
  <c r="A12982" i="5"/>
  <c r="A12981" i="5"/>
  <c r="A12980" i="5"/>
  <c r="A12979" i="5"/>
  <c r="A12978" i="5"/>
  <c r="A12977" i="5"/>
  <c r="A12976" i="5"/>
  <c r="A12975" i="5"/>
  <c r="A12974" i="5"/>
  <c r="A12973" i="5"/>
  <c r="A12972" i="5"/>
  <c r="A12971" i="5"/>
  <c r="A12970" i="5"/>
  <c r="A12969" i="5"/>
  <c r="A12968" i="5"/>
  <c r="A12967" i="5"/>
  <c r="A12966" i="5"/>
  <c r="A12965" i="5"/>
  <c r="A12964" i="5"/>
  <c r="A12963" i="5"/>
  <c r="A12962" i="5"/>
  <c r="A12961" i="5"/>
  <c r="A12960" i="5"/>
  <c r="A12959" i="5"/>
  <c r="A12958" i="5"/>
  <c r="A12957" i="5"/>
  <c r="A12956" i="5"/>
  <c r="A12955" i="5"/>
  <c r="A12954" i="5"/>
  <c r="A12953" i="5"/>
  <c r="A12952" i="5"/>
  <c r="A12951" i="5"/>
  <c r="A12950" i="5"/>
  <c r="A12949" i="5"/>
  <c r="A12948" i="5"/>
  <c r="A12947" i="5"/>
  <c r="A12946" i="5"/>
  <c r="A12945" i="5"/>
  <c r="A12944" i="5"/>
  <c r="A12943" i="5"/>
  <c r="A12942" i="5"/>
  <c r="A12941" i="5"/>
  <c r="A12940" i="5"/>
  <c r="A12939" i="5"/>
  <c r="A12938" i="5"/>
  <c r="A12937" i="5"/>
  <c r="A12936" i="5"/>
  <c r="A12935" i="5"/>
  <c r="A12934" i="5"/>
  <c r="A12933" i="5"/>
  <c r="A12932" i="5"/>
  <c r="A12931" i="5"/>
  <c r="A12930" i="5"/>
  <c r="A12929" i="5"/>
  <c r="A12928" i="5"/>
  <c r="A12927" i="5"/>
  <c r="A12926" i="5"/>
  <c r="A12925" i="5"/>
  <c r="A12924" i="5"/>
  <c r="A12923" i="5"/>
  <c r="A12922" i="5"/>
  <c r="A12921" i="5"/>
  <c r="A12920" i="5"/>
  <c r="A12919" i="5"/>
  <c r="A12918" i="5"/>
  <c r="A12917" i="5"/>
  <c r="A12916" i="5"/>
  <c r="A12915" i="5"/>
  <c r="A12914" i="5"/>
  <c r="A12913" i="5"/>
  <c r="A12912" i="5"/>
  <c r="A12911" i="5"/>
  <c r="A12910" i="5"/>
  <c r="A12909" i="5"/>
  <c r="A12908" i="5"/>
  <c r="A12907" i="5"/>
  <c r="A12906" i="5"/>
  <c r="A12905" i="5"/>
  <c r="A12904" i="5"/>
  <c r="A12903" i="5"/>
  <c r="A12902" i="5"/>
  <c r="A12901" i="5"/>
  <c r="A12900" i="5"/>
  <c r="A12899" i="5"/>
  <c r="A12898" i="5"/>
  <c r="A12897" i="5"/>
  <c r="A12896" i="5"/>
  <c r="A12895" i="5"/>
  <c r="A12894" i="5"/>
  <c r="A12893" i="5"/>
  <c r="A12892" i="5"/>
  <c r="A12891" i="5"/>
  <c r="A12890" i="5"/>
  <c r="A12889" i="5"/>
  <c r="A12888" i="5"/>
  <c r="A12887" i="5"/>
  <c r="A12886" i="5"/>
  <c r="A12885" i="5"/>
  <c r="A12884" i="5"/>
  <c r="A12883" i="5"/>
  <c r="A12882" i="5"/>
  <c r="A12881" i="5"/>
  <c r="A12880" i="5"/>
  <c r="A12879" i="5"/>
  <c r="A12878" i="5"/>
  <c r="A12877" i="5"/>
  <c r="A12876" i="5"/>
  <c r="A12875" i="5"/>
  <c r="A12874" i="5"/>
  <c r="A12873" i="5"/>
  <c r="A12872" i="5"/>
  <c r="A12871" i="5"/>
  <c r="A12870" i="5"/>
  <c r="A12869" i="5"/>
  <c r="A12868" i="5"/>
  <c r="A12867" i="5"/>
  <c r="A12866" i="5"/>
  <c r="A12865" i="5"/>
  <c r="A12864" i="5"/>
  <c r="A12863" i="5"/>
  <c r="A12862" i="5"/>
  <c r="A12861" i="5"/>
  <c r="A12860" i="5"/>
  <c r="A12859" i="5"/>
  <c r="A12858" i="5"/>
  <c r="A12857" i="5"/>
  <c r="A12856" i="5"/>
  <c r="A12855" i="5"/>
  <c r="A12854" i="5"/>
  <c r="A12853" i="5"/>
  <c r="A12852" i="5"/>
  <c r="A12851" i="5"/>
  <c r="A12850" i="5"/>
  <c r="A12849" i="5"/>
  <c r="A12848" i="5"/>
  <c r="A12847" i="5"/>
  <c r="A12846" i="5"/>
  <c r="A12845" i="5"/>
  <c r="A12844" i="5"/>
  <c r="A12843" i="5"/>
  <c r="A12842" i="5"/>
  <c r="A12841" i="5"/>
  <c r="A12840" i="5"/>
  <c r="A12839" i="5"/>
  <c r="A12838" i="5"/>
  <c r="A12837" i="5"/>
  <c r="A12836" i="5"/>
  <c r="A12835" i="5"/>
  <c r="A12834" i="5"/>
  <c r="A12833" i="5"/>
  <c r="A12832" i="5"/>
  <c r="A12831" i="5"/>
  <c r="A12830" i="5"/>
  <c r="A12829" i="5"/>
  <c r="A12828" i="5"/>
  <c r="A12827" i="5"/>
  <c r="A12826" i="5"/>
  <c r="A12825" i="5"/>
  <c r="A12824" i="5"/>
  <c r="A12823" i="5"/>
  <c r="A12822" i="5"/>
  <c r="A12821" i="5"/>
  <c r="A12820" i="5"/>
  <c r="A12819" i="5"/>
  <c r="A12818" i="5"/>
  <c r="A12817" i="5"/>
  <c r="A12816" i="5"/>
  <c r="A12815" i="5"/>
  <c r="A12814" i="5"/>
  <c r="A12813" i="5"/>
  <c r="A12812" i="5"/>
  <c r="A12811" i="5"/>
  <c r="A12810" i="5"/>
  <c r="A12809" i="5"/>
  <c r="A12808" i="5"/>
  <c r="A12807" i="5"/>
  <c r="A12806" i="5"/>
  <c r="A12805" i="5"/>
  <c r="A12804" i="5"/>
  <c r="A12803" i="5"/>
  <c r="A12802" i="5"/>
  <c r="A12801" i="5"/>
  <c r="A12800" i="5"/>
  <c r="A12799" i="5"/>
  <c r="A12798" i="5"/>
  <c r="A12797" i="5"/>
  <c r="A12796" i="5"/>
  <c r="A12795" i="5"/>
  <c r="A12794" i="5"/>
  <c r="A12793" i="5"/>
  <c r="A12792" i="5"/>
  <c r="A12791" i="5"/>
  <c r="A12790" i="5"/>
  <c r="A12789" i="5"/>
  <c r="A12788" i="5"/>
  <c r="A12787" i="5"/>
  <c r="A12786" i="5"/>
  <c r="A12785" i="5"/>
  <c r="A12784" i="5"/>
  <c r="A12783" i="5"/>
  <c r="A12782" i="5"/>
  <c r="A12781" i="5"/>
  <c r="A12780" i="5"/>
  <c r="A12779" i="5"/>
  <c r="A12778" i="5"/>
  <c r="A12777" i="5"/>
  <c r="A12776" i="5"/>
  <c r="A12775" i="5"/>
  <c r="A12774" i="5"/>
  <c r="A12773" i="5"/>
  <c r="A12772" i="5"/>
  <c r="A12771" i="5"/>
  <c r="A12770" i="5"/>
  <c r="A12769" i="5"/>
  <c r="A12768" i="5"/>
  <c r="A12767" i="5"/>
  <c r="A12766" i="5"/>
  <c r="A12765" i="5"/>
  <c r="A12764" i="5"/>
  <c r="A12763" i="5"/>
  <c r="A12762" i="5"/>
  <c r="A12761" i="5"/>
  <c r="A12760" i="5"/>
  <c r="A12759" i="5"/>
  <c r="A12758" i="5"/>
  <c r="A12757" i="5"/>
  <c r="A12756" i="5"/>
  <c r="A12755" i="5"/>
  <c r="A12754" i="5"/>
  <c r="A12753" i="5"/>
  <c r="A12752" i="5"/>
  <c r="A12751" i="5"/>
  <c r="A12750" i="5"/>
  <c r="A12749" i="5"/>
  <c r="A12748" i="5"/>
  <c r="A12747" i="5"/>
  <c r="A12746" i="5"/>
  <c r="A12745" i="5"/>
  <c r="A12744" i="5"/>
  <c r="A12743" i="5"/>
  <c r="A12742" i="5"/>
  <c r="A12741" i="5"/>
  <c r="A12740" i="5"/>
  <c r="A12739" i="5"/>
  <c r="A12738" i="5"/>
  <c r="A12737" i="5"/>
  <c r="A12736" i="5"/>
  <c r="A12735" i="5"/>
  <c r="A12734" i="5"/>
  <c r="A12733" i="5"/>
  <c r="A12732" i="5"/>
  <c r="A12731" i="5"/>
  <c r="A12730" i="5"/>
  <c r="A12729" i="5"/>
  <c r="A12728" i="5"/>
  <c r="A12727" i="5"/>
  <c r="A12726" i="5"/>
  <c r="A12725" i="5"/>
  <c r="A12724" i="5"/>
  <c r="A12723" i="5"/>
  <c r="A12722" i="5"/>
  <c r="A12721" i="5"/>
  <c r="A12720" i="5"/>
  <c r="A12719" i="5"/>
  <c r="A12718" i="5"/>
  <c r="A12717" i="5"/>
  <c r="A12716" i="5"/>
  <c r="A12715" i="5"/>
  <c r="A12714" i="5"/>
  <c r="A12713" i="5"/>
  <c r="A12712" i="5"/>
  <c r="A12711" i="5"/>
  <c r="A12710" i="5"/>
  <c r="A12709" i="5"/>
  <c r="A12708" i="5"/>
  <c r="A12707" i="5"/>
  <c r="A12706" i="5"/>
  <c r="A12705" i="5"/>
  <c r="A12704" i="5"/>
  <c r="A12703" i="5"/>
  <c r="A12702" i="5"/>
  <c r="A12701" i="5"/>
  <c r="A12700" i="5"/>
  <c r="A12699" i="5"/>
  <c r="A12698" i="5"/>
  <c r="A12697" i="5"/>
  <c r="A12696" i="5"/>
  <c r="A12695" i="5"/>
  <c r="A12694" i="5"/>
  <c r="A12693" i="5"/>
  <c r="A12692" i="5"/>
  <c r="A12691" i="5"/>
  <c r="A12690" i="5"/>
  <c r="A12689" i="5"/>
  <c r="A12688" i="5"/>
  <c r="A12687" i="5"/>
  <c r="A12686" i="5"/>
  <c r="A12685" i="5"/>
  <c r="A12684" i="5"/>
  <c r="A12683" i="5"/>
  <c r="A12682" i="5"/>
  <c r="A12681" i="5"/>
  <c r="A12680" i="5"/>
  <c r="A12679" i="5"/>
  <c r="A12678" i="5"/>
  <c r="A12677" i="5"/>
  <c r="A12676" i="5"/>
  <c r="A12675" i="5"/>
  <c r="A12674" i="5"/>
  <c r="A12673" i="5"/>
  <c r="A12672" i="5"/>
  <c r="A12671" i="5"/>
  <c r="A12670" i="5"/>
  <c r="A12669" i="5"/>
  <c r="A12668" i="5"/>
  <c r="A12667" i="5"/>
  <c r="A12666" i="5"/>
  <c r="A12665" i="5"/>
  <c r="A12664" i="5"/>
  <c r="A12663" i="5"/>
  <c r="A12662" i="5"/>
  <c r="A12661" i="5"/>
  <c r="A12660" i="5"/>
  <c r="A12659" i="5"/>
  <c r="A12658" i="5"/>
  <c r="A12657" i="5"/>
  <c r="A12656" i="5"/>
  <c r="A12655" i="5"/>
  <c r="A12654" i="5"/>
  <c r="A12653" i="5"/>
  <c r="A12652" i="5"/>
  <c r="A12651" i="5"/>
  <c r="A12650" i="5"/>
  <c r="A12649" i="5"/>
  <c r="A12648" i="5"/>
  <c r="A12647" i="5"/>
  <c r="A12646" i="5"/>
  <c r="A12645" i="5"/>
  <c r="A12644" i="5"/>
  <c r="A12643" i="5"/>
  <c r="A12642" i="5"/>
  <c r="A12641" i="5"/>
  <c r="A12640" i="5"/>
  <c r="A12639" i="5"/>
  <c r="A12638" i="5"/>
  <c r="A12637" i="5"/>
  <c r="A12636" i="5"/>
  <c r="A12635" i="5"/>
  <c r="A12634" i="5"/>
  <c r="A12633" i="5"/>
  <c r="A12632" i="5"/>
  <c r="A12631" i="5"/>
  <c r="A12630" i="5"/>
  <c r="A12629" i="5"/>
  <c r="A12628" i="5"/>
  <c r="A12627" i="5"/>
  <c r="A12626" i="5"/>
  <c r="A12625" i="5"/>
  <c r="A12624" i="5"/>
  <c r="A12623" i="5"/>
  <c r="A12622" i="5"/>
  <c r="A12621" i="5"/>
  <c r="A12620" i="5"/>
  <c r="A12619" i="5"/>
  <c r="A12618" i="5"/>
  <c r="A12617" i="5"/>
  <c r="A12616" i="5"/>
  <c r="A12615" i="5"/>
  <c r="A12614" i="5"/>
  <c r="A12613" i="5"/>
  <c r="A12612" i="5"/>
  <c r="A12611" i="5"/>
  <c r="A12610" i="5"/>
  <c r="A12609" i="5"/>
  <c r="A12608" i="5"/>
  <c r="A12607" i="5"/>
  <c r="A12606" i="5"/>
  <c r="A12605" i="5"/>
  <c r="A12604" i="5"/>
  <c r="A12603" i="5"/>
  <c r="A12602" i="5"/>
  <c r="A12601" i="5"/>
  <c r="A12600" i="5"/>
  <c r="A12599" i="5"/>
  <c r="A12598" i="5"/>
  <c r="A12597" i="5"/>
  <c r="A12596" i="5"/>
  <c r="A12595" i="5"/>
  <c r="A12594" i="5"/>
  <c r="A12593" i="5"/>
  <c r="A12592" i="5"/>
  <c r="A12591" i="5"/>
  <c r="A12590" i="5"/>
  <c r="A12589" i="5"/>
  <c r="A12588" i="5"/>
  <c r="A12587" i="5"/>
  <c r="A12586" i="5"/>
  <c r="A12585" i="5"/>
  <c r="A12584" i="5"/>
  <c r="A12583" i="5"/>
  <c r="A12582" i="5"/>
  <c r="A12581" i="5"/>
  <c r="A12580" i="5"/>
  <c r="A12579" i="5"/>
  <c r="A12578" i="5"/>
  <c r="A12577" i="5"/>
  <c r="A12576" i="5"/>
  <c r="A12575" i="5"/>
  <c r="A12574" i="5"/>
  <c r="A12573" i="5"/>
  <c r="A12572" i="5"/>
  <c r="A12571" i="5"/>
  <c r="A12570" i="5"/>
  <c r="A12569" i="5"/>
  <c r="A12568" i="5"/>
  <c r="A12567" i="5"/>
  <c r="A12566" i="5"/>
  <c r="A12565" i="5"/>
  <c r="A12564" i="5"/>
  <c r="A12563" i="5"/>
  <c r="A12562" i="5"/>
  <c r="A12561" i="5"/>
  <c r="A12560" i="5"/>
  <c r="A12559" i="5"/>
  <c r="A12558" i="5"/>
  <c r="A12557" i="5"/>
  <c r="A12556" i="5"/>
  <c r="A12555" i="5"/>
  <c r="A12554" i="5"/>
  <c r="A12553" i="5"/>
  <c r="A12552" i="5"/>
  <c r="A12551" i="5"/>
  <c r="A12550" i="5"/>
  <c r="A12549" i="5"/>
  <c r="A12548" i="5"/>
  <c r="A12547" i="5"/>
  <c r="A12546" i="5"/>
  <c r="A12545" i="5"/>
  <c r="A12544" i="5"/>
  <c r="A12543" i="5"/>
  <c r="A12542" i="5"/>
  <c r="A12541" i="5"/>
  <c r="A12540" i="5"/>
  <c r="A12539" i="5"/>
  <c r="A12538" i="5"/>
  <c r="A12537" i="5"/>
  <c r="A12536" i="5"/>
  <c r="A12535" i="5"/>
  <c r="A12534" i="5"/>
  <c r="A12533" i="5"/>
  <c r="A12532" i="5"/>
  <c r="A12531" i="5"/>
  <c r="A12530" i="5"/>
  <c r="A12529" i="5"/>
  <c r="A12528" i="5"/>
  <c r="A12527" i="5"/>
  <c r="A12526" i="5"/>
  <c r="A12525" i="5"/>
  <c r="A12524" i="5"/>
  <c r="A12523" i="5"/>
  <c r="A12522" i="5"/>
  <c r="A12521" i="5"/>
  <c r="A12520" i="5"/>
  <c r="A12519" i="5"/>
  <c r="A12518" i="5"/>
  <c r="A12517" i="5"/>
  <c r="A12516" i="5"/>
  <c r="A12515" i="5"/>
  <c r="A12514" i="5"/>
  <c r="A12513" i="5"/>
  <c r="A12512" i="5"/>
  <c r="A12511" i="5"/>
  <c r="A12510" i="5"/>
  <c r="A12509" i="5"/>
  <c r="A12508" i="5"/>
  <c r="A12507" i="5"/>
  <c r="A12506" i="5"/>
  <c r="A12505" i="5"/>
  <c r="A12504" i="5"/>
  <c r="A12503" i="5"/>
  <c r="A12502" i="5"/>
  <c r="A12501" i="5"/>
  <c r="A12500" i="5"/>
  <c r="A12499" i="5"/>
  <c r="A12498" i="5"/>
  <c r="A12497" i="5"/>
  <c r="A12496" i="5"/>
  <c r="A12495" i="5"/>
  <c r="A12494" i="5"/>
  <c r="A12493" i="5"/>
  <c r="A12492" i="5"/>
  <c r="A12491" i="5"/>
  <c r="A12490" i="5"/>
  <c r="A12489" i="5"/>
  <c r="A12488" i="5"/>
  <c r="A12487" i="5"/>
  <c r="A12486" i="5"/>
  <c r="A12485" i="5"/>
  <c r="A12484" i="5"/>
  <c r="A12483" i="5"/>
  <c r="A12482" i="5"/>
  <c r="A12481" i="5"/>
  <c r="A12480" i="5"/>
  <c r="A12479" i="5"/>
  <c r="A12478" i="5"/>
  <c r="A12477" i="5"/>
  <c r="A12476" i="5"/>
  <c r="A12475" i="5"/>
  <c r="A12474" i="5"/>
  <c r="A12473" i="5"/>
  <c r="A12472" i="5"/>
  <c r="A12471" i="5"/>
  <c r="A12470" i="5"/>
  <c r="A12469" i="5"/>
  <c r="A12468" i="5"/>
  <c r="A12467" i="5"/>
  <c r="A12466" i="5"/>
  <c r="A12465" i="5"/>
  <c r="A12464" i="5"/>
  <c r="A12463" i="5"/>
  <c r="A12462" i="5"/>
  <c r="A12461" i="5"/>
  <c r="A12460" i="5"/>
  <c r="A12459" i="5"/>
  <c r="A12458" i="5"/>
  <c r="A12457" i="5"/>
  <c r="A12456" i="5"/>
  <c r="A12455" i="5"/>
  <c r="A12454" i="5"/>
  <c r="A12453" i="5"/>
  <c r="A12452" i="5"/>
  <c r="A12451" i="5"/>
  <c r="A12450" i="5"/>
  <c r="A12449" i="5"/>
  <c r="A12448" i="5"/>
  <c r="A12447" i="5"/>
  <c r="A12446" i="5"/>
  <c r="A12445" i="5"/>
  <c r="A12444" i="5"/>
  <c r="A12443" i="5"/>
  <c r="A12442" i="5"/>
  <c r="A12441" i="5"/>
  <c r="A12440" i="5"/>
  <c r="A12439" i="5"/>
  <c r="A12438" i="5"/>
  <c r="A12437" i="5"/>
  <c r="A12436" i="5"/>
  <c r="A12435" i="5"/>
  <c r="A12434" i="5"/>
  <c r="A12433" i="5"/>
  <c r="A12432" i="5"/>
  <c r="A12431" i="5"/>
  <c r="A12430" i="5"/>
  <c r="A12429" i="5"/>
  <c r="A12428" i="5"/>
  <c r="A12427" i="5"/>
  <c r="A12426" i="5"/>
  <c r="A12425" i="5"/>
  <c r="A12424" i="5"/>
  <c r="A12423" i="5"/>
  <c r="A12422" i="5"/>
  <c r="A12421" i="5"/>
  <c r="A12420" i="5"/>
  <c r="A12419" i="5"/>
  <c r="A12418" i="5"/>
  <c r="A12417" i="5"/>
  <c r="A12416" i="5"/>
  <c r="A12415" i="5"/>
  <c r="A12414" i="5"/>
  <c r="A12413" i="5"/>
  <c r="A12412" i="5"/>
  <c r="A12411" i="5"/>
  <c r="A12410" i="5"/>
  <c r="A12409" i="5"/>
  <c r="A12408" i="5"/>
  <c r="A12407" i="5"/>
  <c r="A12406" i="5"/>
  <c r="A12405" i="5"/>
  <c r="A12404" i="5"/>
  <c r="A12403" i="5"/>
  <c r="A12402" i="5"/>
  <c r="A12401" i="5"/>
  <c r="A12400" i="5"/>
  <c r="A12399" i="5"/>
  <c r="A12398" i="5"/>
  <c r="A12397" i="5"/>
  <c r="A12396" i="5"/>
  <c r="A12395" i="5"/>
  <c r="A12394" i="5"/>
  <c r="A12393" i="5"/>
  <c r="A12392" i="5"/>
  <c r="A12391" i="5"/>
  <c r="A12390" i="5"/>
  <c r="A12389" i="5"/>
  <c r="A12388" i="5"/>
  <c r="A12387" i="5"/>
  <c r="A12386" i="5"/>
  <c r="A12385" i="5"/>
  <c r="A12384" i="5"/>
  <c r="A12383" i="5"/>
  <c r="A12382" i="5"/>
  <c r="A12381" i="5"/>
  <c r="A12380" i="5"/>
  <c r="A12379" i="5"/>
  <c r="A12378" i="5"/>
  <c r="A12377" i="5"/>
  <c r="A12376" i="5"/>
  <c r="A12375" i="5"/>
  <c r="A12374" i="5"/>
  <c r="A12373" i="5"/>
  <c r="A12372" i="5"/>
  <c r="A12371" i="5"/>
  <c r="A12370" i="5"/>
  <c r="A12369" i="5"/>
  <c r="A12368" i="5"/>
  <c r="A12367" i="5"/>
  <c r="A12366" i="5"/>
  <c r="A12365" i="5"/>
  <c r="A12364" i="5"/>
  <c r="A12363" i="5"/>
  <c r="A12362" i="5"/>
  <c r="A12361" i="5"/>
  <c r="A12360" i="5"/>
  <c r="A12359" i="5"/>
  <c r="A12358" i="5"/>
  <c r="A12357" i="5"/>
  <c r="A12356" i="5"/>
  <c r="A12355" i="5"/>
  <c r="A12354" i="5"/>
  <c r="A12353" i="5"/>
  <c r="A12352" i="5"/>
  <c r="A12351" i="5"/>
  <c r="A12350" i="5"/>
  <c r="A12349" i="5"/>
  <c r="A12348" i="5"/>
  <c r="A12347" i="5"/>
  <c r="A12346" i="5"/>
  <c r="A12345" i="5"/>
  <c r="A12344" i="5"/>
  <c r="A12343" i="5"/>
  <c r="A12342" i="5"/>
  <c r="A12341" i="5"/>
  <c r="A12340" i="5"/>
  <c r="A12339" i="5"/>
  <c r="A12338" i="5"/>
  <c r="A12337" i="5"/>
  <c r="A12336" i="5"/>
  <c r="A12335" i="5"/>
  <c r="A12334" i="5"/>
  <c r="A12333" i="5"/>
  <c r="A12332" i="5"/>
  <c r="A12331" i="5"/>
  <c r="A12330" i="5"/>
  <c r="A12329" i="5"/>
  <c r="A12328" i="5"/>
  <c r="A12327" i="5"/>
  <c r="A12326" i="5"/>
  <c r="A12325" i="5"/>
  <c r="A12324" i="5"/>
  <c r="A12323" i="5"/>
  <c r="A12322" i="5"/>
  <c r="A12321" i="5"/>
  <c r="A12320" i="5"/>
  <c r="A12319" i="5"/>
  <c r="A12318" i="5"/>
  <c r="A12317" i="5"/>
  <c r="A12316" i="5"/>
  <c r="A12315" i="5"/>
  <c r="A12314" i="5"/>
  <c r="A12313" i="5"/>
  <c r="A12312" i="5"/>
  <c r="A12311" i="5"/>
  <c r="A12310" i="5"/>
  <c r="A12309" i="5"/>
  <c r="A12308" i="5"/>
  <c r="A12307" i="5"/>
  <c r="A12306" i="5"/>
  <c r="A12305" i="5"/>
  <c r="A12304" i="5"/>
  <c r="A12303" i="5"/>
  <c r="A12302" i="5"/>
  <c r="A12301" i="5"/>
  <c r="A12300" i="5"/>
  <c r="A12299" i="5"/>
  <c r="A12298" i="5"/>
  <c r="A12297" i="5"/>
  <c r="A12296" i="5"/>
  <c r="A12295" i="5"/>
  <c r="A12294" i="5"/>
  <c r="A12293" i="5"/>
  <c r="A12292" i="5"/>
  <c r="A12291" i="5"/>
  <c r="A12290" i="5"/>
  <c r="A12289" i="5"/>
  <c r="A12288" i="5"/>
  <c r="A12287" i="5"/>
  <c r="A12286" i="5"/>
  <c r="A12285" i="5"/>
  <c r="A12284" i="5"/>
  <c r="A12283" i="5"/>
  <c r="A12282" i="5"/>
  <c r="A12281" i="5"/>
  <c r="A12280" i="5"/>
  <c r="A12279" i="5"/>
  <c r="A12278" i="5"/>
  <c r="A12277" i="5"/>
  <c r="A12276" i="5"/>
  <c r="A12275" i="5"/>
  <c r="A12274" i="5"/>
  <c r="A12273" i="5"/>
  <c r="A12272" i="5"/>
  <c r="A12271" i="5"/>
  <c r="A12270" i="5"/>
  <c r="A12269" i="5"/>
  <c r="A12268" i="5"/>
  <c r="A12267" i="5"/>
  <c r="A12266" i="5"/>
  <c r="A12265" i="5"/>
  <c r="A12264" i="5"/>
  <c r="A12263" i="5"/>
  <c r="A12262" i="5"/>
  <c r="A12261" i="5"/>
  <c r="A12260" i="5"/>
  <c r="A12259" i="5"/>
  <c r="A12258" i="5"/>
  <c r="A12257" i="5"/>
  <c r="A12256" i="5"/>
  <c r="A12255" i="5"/>
  <c r="A12254" i="5"/>
  <c r="A12253" i="5"/>
  <c r="A12252" i="5"/>
  <c r="A12251" i="5"/>
  <c r="A12250" i="5"/>
  <c r="A12249" i="5"/>
  <c r="A12248" i="5"/>
  <c r="A12247" i="5"/>
  <c r="A12246" i="5"/>
  <c r="A12245" i="5"/>
  <c r="A12244" i="5"/>
  <c r="A12243" i="5"/>
  <c r="A12242" i="5"/>
  <c r="A12241" i="5"/>
  <c r="A12240" i="5"/>
  <c r="A12239" i="5"/>
  <c r="A12238" i="5"/>
  <c r="A12237" i="5"/>
  <c r="A12236" i="5"/>
  <c r="A12235" i="5"/>
  <c r="A12234" i="5"/>
  <c r="A12233" i="5"/>
  <c r="A12232" i="5"/>
  <c r="A12231" i="5"/>
  <c r="A12230" i="5"/>
  <c r="A12229" i="5"/>
  <c r="A12228" i="5"/>
  <c r="A12227" i="5"/>
  <c r="A12226" i="5"/>
  <c r="A12225" i="5"/>
  <c r="A12224" i="5"/>
  <c r="A12223" i="5"/>
  <c r="A12222" i="5"/>
  <c r="A12221" i="5"/>
  <c r="A12220" i="5"/>
  <c r="A12219" i="5"/>
  <c r="A12218" i="5"/>
  <c r="A12217" i="5"/>
  <c r="A12216" i="5"/>
  <c r="A12215" i="5"/>
  <c r="A12214" i="5"/>
  <c r="A12213" i="5"/>
  <c r="A12212" i="5"/>
  <c r="A12211" i="5"/>
  <c r="A12210" i="5"/>
  <c r="A12209" i="5"/>
  <c r="A12208" i="5"/>
  <c r="A12207" i="5"/>
  <c r="A12206" i="5"/>
  <c r="A12205" i="5"/>
  <c r="A12204" i="5"/>
  <c r="A12203" i="5"/>
  <c r="A12202" i="5"/>
  <c r="A12201" i="5"/>
  <c r="A12200" i="5"/>
  <c r="A12199" i="5"/>
  <c r="A12198" i="5"/>
  <c r="A12197" i="5"/>
  <c r="A12196" i="5"/>
  <c r="A12195" i="5"/>
  <c r="A12194" i="5"/>
  <c r="A12193" i="5"/>
  <c r="A12192" i="5"/>
  <c r="A12191" i="5"/>
  <c r="A12190" i="5"/>
  <c r="A12189" i="5"/>
  <c r="A12188" i="5"/>
  <c r="A12187" i="5"/>
  <c r="A12186" i="5"/>
  <c r="A12185" i="5"/>
  <c r="A12184" i="5"/>
  <c r="A12183" i="5"/>
  <c r="A12182" i="5"/>
  <c r="A12181" i="5"/>
  <c r="A12180" i="5"/>
  <c r="A12179" i="5"/>
  <c r="A12178" i="5"/>
  <c r="A12177" i="5"/>
  <c r="A12176" i="5"/>
  <c r="A12175" i="5"/>
  <c r="A12174" i="5"/>
  <c r="A12173" i="5"/>
  <c r="A12172" i="5"/>
  <c r="A12171" i="5"/>
  <c r="A12170" i="5"/>
  <c r="A12169" i="5"/>
  <c r="A12168" i="5"/>
  <c r="A12167" i="5"/>
  <c r="A12166" i="5"/>
  <c r="A12165" i="5"/>
  <c r="A12164" i="5"/>
  <c r="A12163" i="5"/>
  <c r="A12162" i="5"/>
  <c r="A12161" i="5"/>
  <c r="A12160" i="5"/>
  <c r="A12159" i="5"/>
  <c r="A12158" i="5"/>
  <c r="A12157" i="5"/>
  <c r="A12156" i="5"/>
  <c r="A12155" i="5"/>
  <c r="A12154" i="5"/>
  <c r="A12153" i="5"/>
  <c r="A12152" i="5"/>
  <c r="A12151" i="5"/>
  <c r="A12150" i="5"/>
  <c r="A12149" i="5"/>
  <c r="A12148" i="5"/>
  <c r="A12147" i="5"/>
  <c r="A12146" i="5"/>
  <c r="A12145" i="5"/>
  <c r="A12144" i="5"/>
  <c r="A12143" i="5"/>
  <c r="A12142" i="5"/>
  <c r="A12141" i="5"/>
  <c r="A12140" i="5"/>
  <c r="A12139" i="5"/>
  <c r="A12138" i="5"/>
  <c r="A12137" i="5"/>
  <c r="A12136" i="5"/>
  <c r="A12135" i="5"/>
  <c r="A12134" i="5"/>
  <c r="A12133" i="5"/>
  <c r="A12132" i="5"/>
  <c r="A12131" i="5"/>
  <c r="A12130" i="5"/>
  <c r="A12129" i="5"/>
  <c r="A12128" i="5"/>
  <c r="A12127" i="5"/>
  <c r="A12126" i="5"/>
  <c r="A12125" i="5"/>
  <c r="A12124" i="5"/>
  <c r="A12123" i="5"/>
  <c r="A12122" i="5"/>
  <c r="A12121" i="5"/>
  <c r="A12120" i="5"/>
  <c r="A12119" i="5"/>
  <c r="A12118" i="5"/>
  <c r="A12117" i="5"/>
  <c r="A12116" i="5"/>
  <c r="A12115" i="5"/>
  <c r="A12114" i="5"/>
  <c r="A12113" i="5"/>
  <c r="A12112" i="5"/>
  <c r="A12111" i="5"/>
  <c r="A12110" i="5"/>
  <c r="A12109" i="5"/>
  <c r="A12108" i="5"/>
  <c r="A12107" i="5"/>
  <c r="A12106" i="5"/>
  <c r="A12105" i="5"/>
  <c r="A12104" i="5"/>
  <c r="A12103" i="5"/>
  <c r="A12102" i="5"/>
  <c r="A12101" i="5"/>
  <c r="A12100" i="5"/>
  <c r="A12099" i="5"/>
  <c r="A12098" i="5"/>
  <c r="A12097" i="5"/>
  <c r="A12096" i="5"/>
  <c r="A12095" i="5"/>
  <c r="A12094" i="5"/>
  <c r="A12093" i="5"/>
  <c r="A12092" i="5"/>
  <c r="A12091" i="5"/>
  <c r="A12090" i="5"/>
  <c r="A12089" i="5"/>
  <c r="A12088" i="5"/>
  <c r="A12087" i="5"/>
  <c r="A12086" i="5"/>
  <c r="A12085" i="5"/>
  <c r="A12084" i="5"/>
  <c r="A12083" i="5"/>
  <c r="A12082" i="5"/>
  <c r="A12081" i="5"/>
  <c r="A12080" i="5"/>
  <c r="A12079" i="5"/>
  <c r="A12078" i="5"/>
  <c r="A12077" i="5"/>
  <c r="A12076" i="5"/>
  <c r="A12075" i="5"/>
  <c r="A12074" i="5"/>
  <c r="A12073" i="5"/>
  <c r="A12072" i="5"/>
  <c r="A12071" i="5"/>
  <c r="A12070" i="5"/>
  <c r="A12069" i="5"/>
  <c r="A12068" i="5"/>
  <c r="A12067" i="5"/>
  <c r="A12066" i="5"/>
  <c r="A12065" i="5"/>
  <c r="A12064" i="5"/>
  <c r="A12063" i="5"/>
  <c r="A12062" i="5"/>
  <c r="A12061" i="5"/>
  <c r="A12060" i="5"/>
  <c r="A12059" i="5"/>
  <c r="A12058" i="5"/>
  <c r="A12057" i="5"/>
  <c r="A12056" i="5"/>
  <c r="A12055" i="5"/>
  <c r="A12054" i="5"/>
  <c r="A12053" i="5"/>
  <c r="A12052" i="5"/>
  <c r="A12051" i="5"/>
  <c r="A12050" i="5"/>
  <c r="A12049" i="5"/>
  <c r="A12048" i="5"/>
  <c r="A12047" i="5"/>
  <c r="A12046" i="5"/>
  <c r="A12045" i="5"/>
  <c r="A12044" i="5"/>
  <c r="A12043" i="5"/>
  <c r="A12042" i="5"/>
  <c r="A12041" i="5"/>
  <c r="A12040" i="5"/>
  <c r="A12039" i="5"/>
  <c r="A12038" i="5"/>
  <c r="A12037" i="5"/>
  <c r="A12036" i="5"/>
  <c r="A12035" i="5"/>
  <c r="A12034" i="5"/>
  <c r="A12033" i="5"/>
  <c r="A12032" i="5"/>
  <c r="A12031" i="5"/>
  <c r="A12030" i="5"/>
  <c r="A12029" i="5"/>
  <c r="A12028" i="5"/>
  <c r="A12027" i="5"/>
  <c r="A12026" i="5"/>
  <c r="A12025" i="5"/>
  <c r="A12024" i="5"/>
  <c r="A12023" i="5"/>
  <c r="A12022" i="5"/>
  <c r="A12021" i="5"/>
  <c r="A12020" i="5"/>
  <c r="A12019" i="5"/>
  <c r="A12018" i="5"/>
  <c r="A12017" i="5"/>
  <c r="A12016" i="5"/>
  <c r="A12015" i="5"/>
  <c r="A12014" i="5"/>
  <c r="A12013" i="5"/>
  <c r="A12012" i="5"/>
  <c r="A12011" i="5"/>
  <c r="A12010" i="5"/>
  <c r="A12009" i="5"/>
  <c r="A12008" i="5"/>
  <c r="A12007" i="5"/>
  <c r="A12006" i="5"/>
  <c r="A12005" i="5"/>
  <c r="A12004" i="5"/>
  <c r="A12003" i="5"/>
  <c r="A12002" i="5"/>
  <c r="A12001" i="5"/>
  <c r="A12000" i="5"/>
  <c r="A11999" i="5"/>
  <c r="A11998" i="5"/>
  <c r="A11997" i="5"/>
  <c r="A11996" i="5"/>
  <c r="A11995" i="5"/>
  <c r="A11994" i="5"/>
  <c r="A11993" i="5"/>
  <c r="A11992" i="5"/>
  <c r="A11991" i="5"/>
  <c r="A11990" i="5"/>
  <c r="A11989" i="5"/>
  <c r="A11988" i="5"/>
  <c r="A11987" i="5"/>
  <c r="A11986" i="5"/>
  <c r="A11985" i="5"/>
  <c r="A11984" i="5"/>
  <c r="A11983" i="5"/>
  <c r="A11982" i="5"/>
  <c r="A11981" i="5"/>
  <c r="A11980" i="5"/>
  <c r="A11979" i="5"/>
  <c r="A11978" i="5"/>
  <c r="A11977" i="5"/>
  <c r="A11976" i="5"/>
  <c r="A11975" i="5"/>
  <c r="A11974" i="5"/>
  <c r="A11973" i="5"/>
  <c r="A11972" i="5"/>
  <c r="A11971" i="5"/>
  <c r="A11970" i="5"/>
  <c r="A11969" i="5"/>
  <c r="A11968" i="5"/>
  <c r="A11967" i="5"/>
  <c r="A11966" i="5"/>
  <c r="A11965" i="5"/>
  <c r="A11964" i="5"/>
  <c r="A11963" i="5"/>
  <c r="A11962" i="5"/>
  <c r="A11961" i="5"/>
  <c r="A11960" i="5"/>
  <c r="A11959" i="5"/>
  <c r="A11958" i="5"/>
  <c r="A11957" i="5"/>
  <c r="A11956" i="5"/>
  <c r="A11955" i="5"/>
  <c r="A11954" i="5"/>
  <c r="A11953" i="5"/>
  <c r="A11952" i="5"/>
  <c r="A11951" i="5"/>
  <c r="A11950" i="5"/>
  <c r="A11949" i="5"/>
  <c r="A11948" i="5"/>
  <c r="A11947" i="5"/>
  <c r="A11946" i="5"/>
  <c r="A11945" i="5"/>
  <c r="A11944" i="5"/>
  <c r="A11943" i="5"/>
  <c r="A11942" i="5"/>
  <c r="A11941" i="5"/>
  <c r="A11940" i="5"/>
  <c r="A11939" i="5"/>
  <c r="A11938" i="5"/>
  <c r="A11937" i="5"/>
  <c r="A11936" i="5"/>
  <c r="A11935" i="5"/>
  <c r="A11934" i="5"/>
  <c r="A11933" i="5"/>
  <c r="A11932" i="5"/>
  <c r="A11931" i="5"/>
  <c r="A11930" i="5"/>
  <c r="A11929" i="5"/>
  <c r="A11928" i="5"/>
  <c r="A11927" i="5"/>
  <c r="A11926" i="5"/>
  <c r="A11925" i="5"/>
  <c r="A11924" i="5"/>
  <c r="A11923" i="5"/>
  <c r="A11922" i="5"/>
  <c r="A11921" i="5"/>
  <c r="A11920" i="5"/>
  <c r="A11919" i="5"/>
  <c r="A11918" i="5"/>
  <c r="A11917" i="5"/>
  <c r="A11916" i="5"/>
  <c r="A11915" i="5"/>
  <c r="A11914" i="5"/>
  <c r="A11913" i="5"/>
  <c r="A11912" i="5"/>
  <c r="A11911" i="5"/>
  <c r="A11910" i="5"/>
  <c r="A11909" i="5"/>
  <c r="A11908" i="5"/>
  <c r="A11907" i="5"/>
  <c r="A11906" i="5"/>
  <c r="A11905" i="5"/>
  <c r="A11904" i="5"/>
  <c r="A11903" i="5"/>
  <c r="A11902" i="5"/>
  <c r="A11901" i="5"/>
  <c r="A11900" i="5"/>
  <c r="A11899" i="5"/>
  <c r="A11898" i="5"/>
  <c r="A11897" i="5"/>
  <c r="A11896" i="5"/>
  <c r="A11895" i="5"/>
  <c r="A11894" i="5"/>
  <c r="A11893" i="5"/>
  <c r="A11892" i="5"/>
  <c r="A11891" i="5"/>
  <c r="A11890" i="5"/>
  <c r="A11889" i="5"/>
  <c r="A11888" i="5"/>
  <c r="A11887" i="5"/>
  <c r="A11886" i="5"/>
  <c r="A11885" i="5"/>
  <c r="A11884" i="5"/>
  <c r="A11883" i="5"/>
  <c r="A11882" i="5"/>
  <c r="A11881" i="5"/>
  <c r="A11880" i="5"/>
  <c r="A11879" i="5"/>
  <c r="A11878" i="5"/>
  <c r="A11877" i="5"/>
  <c r="A11876" i="5"/>
  <c r="A11875" i="5"/>
  <c r="A11874" i="5"/>
  <c r="A11873" i="5"/>
  <c r="A11872" i="5"/>
  <c r="A11871" i="5"/>
  <c r="A11870" i="5"/>
  <c r="A11869" i="5"/>
  <c r="A11868" i="5"/>
  <c r="A11867" i="5"/>
  <c r="A11866" i="5"/>
  <c r="A11865" i="5"/>
  <c r="A11864" i="5"/>
  <c r="A11863" i="5"/>
  <c r="A11862" i="5"/>
  <c r="A11861" i="5"/>
  <c r="A11860" i="5"/>
  <c r="A11859" i="5"/>
  <c r="A11858" i="5"/>
  <c r="A11857" i="5"/>
  <c r="A11856" i="5"/>
  <c r="A11855" i="5"/>
  <c r="A11854" i="5"/>
  <c r="A11853" i="5"/>
  <c r="A11852" i="5"/>
  <c r="A11851" i="5"/>
  <c r="A11850" i="5"/>
  <c r="A11849" i="5"/>
  <c r="A11848" i="5"/>
  <c r="A11847" i="5"/>
  <c r="A11846" i="5"/>
  <c r="A11845" i="5"/>
  <c r="A11844" i="5"/>
  <c r="A11843" i="5"/>
  <c r="A11842" i="5"/>
  <c r="A11841" i="5"/>
  <c r="A11840" i="5"/>
  <c r="A11839" i="5"/>
  <c r="A11838" i="5"/>
  <c r="A11837" i="5"/>
  <c r="A11836" i="5"/>
  <c r="A11835" i="5"/>
  <c r="A11834" i="5"/>
  <c r="A11833" i="5"/>
  <c r="A11832" i="5"/>
  <c r="A11831" i="5"/>
  <c r="A11830" i="5"/>
  <c r="A11829" i="5"/>
  <c r="A11828" i="5"/>
  <c r="A11827" i="5"/>
  <c r="A11826" i="5"/>
  <c r="A11825" i="5"/>
  <c r="A11824" i="5"/>
  <c r="A11823" i="5"/>
  <c r="A11822" i="5"/>
  <c r="A11821" i="5"/>
  <c r="A11820" i="5"/>
  <c r="A11819" i="5"/>
  <c r="A11818" i="5"/>
  <c r="A11817" i="5"/>
  <c r="A11816" i="5"/>
  <c r="A11815" i="5"/>
  <c r="A11814" i="5"/>
  <c r="A11813" i="5"/>
  <c r="A11812" i="5"/>
  <c r="A11811" i="5"/>
  <c r="A11810" i="5"/>
  <c r="A11809" i="5"/>
  <c r="A11808" i="5"/>
  <c r="A11807" i="5"/>
  <c r="A11806" i="5"/>
  <c r="A11805" i="5"/>
  <c r="A11804" i="5"/>
  <c r="A11803" i="5"/>
  <c r="A11802" i="5"/>
  <c r="A11801" i="5"/>
  <c r="A11800" i="5"/>
  <c r="A11799" i="5"/>
  <c r="A11798" i="5"/>
  <c r="A11797" i="5"/>
  <c r="A11796" i="5"/>
  <c r="A11795" i="5"/>
  <c r="A11794" i="5"/>
  <c r="A11793" i="5"/>
  <c r="A11792" i="5"/>
  <c r="A11791" i="5"/>
  <c r="A11790" i="5"/>
  <c r="A11789" i="5"/>
  <c r="A11788" i="5"/>
  <c r="A11787" i="5"/>
  <c r="A11786" i="5"/>
  <c r="A11785" i="5"/>
  <c r="A11784" i="5"/>
  <c r="A11783" i="5"/>
  <c r="A11782" i="5"/>
  <c r="A11781" i="5"/>
  <c r="A11780" i="5"/>
  <c r="A11779" i="5"/>
  <c r="A11778" i="5"/>
  <c r="A11777" i="5"/>
  <c r="A11776" i="5"/>
  <c r="A11775" i="5"/>
  <c r="A11774" i="5"/>
  <c r="A11773" i="5"/>
  <c r="A11772" i="5"/>
  <c r="A11771" i="5"/>
  <c r="A11770" i="5"/>
  <c r="A11769" i="5"/>
  <c r="A11768" i="5"/>
  <c r="A11767" i="5"/>
  <c r="A11766" i="5"/>
  <c r="A11765" i="5"/>
  <c r="A11764" i="5"/>
  <c r="A11763" i="5"/>
  <c r="A11762" i="5"/>
  <c r="A11761" i="5"/>
  <c r="A11760" i="5"/>
  <c r="A11759" i="5"/>
  <c r="A11758" i="5"/>
  <c r="A11757" i="5"/>
  <c r="A11756" i="5"/>
  <c r="A11755" i="5"/>
  <c r="A11754" i="5"/>
  <c r="A11753" i="5"/>
  <c r="A11752" i="5"/>
  <c r="A11751" i="5"/>
  <c r="A11750" i="5"/>
  <c r="A11749" i="5"/>
  <c r="A11748" i="5"/>
  <c r="A11747" i="5"/>
  <c r="A11746" i="5"/>
  <c r="A11745" i="5"/>
  <c r="A11744" i="5"/>
  <c r="A11743" i="5"/>
  <c r="A11742" i="5"/>
  <c r="A11741" i="5"/>
  <c r="A11740" i="5"/>
  <c r="A11739" i="5"/>
  <c r="A11738" i="5"/>
  <c r="A11737" i="5"/>
  <c r="A11736" i="5"/>
  <c r="A11735" i="5"/>
  <c r="A11734" i="5"/>
  <c r="A11733" i="5"/>
  <c r="A11732" i="5"/>
  <c r="A11731" i="5"/>
  <c r="A11730" i="5"/>
  <c r="A11729" i="5"/>
  <c r="A11728" i="5"/>
  <c r="A11727" i="5"/>
  <c r="A11726" i="5"/>
  <c r="A11725" i="5"/>
  <c r="A11724" i="5"/>
  <c r="A11723" i="5"/>
  <c r="A11722" i="5"/>
  <c r="A11721" i="5"/>
  <c r="A11720" i="5"/>
  <c r="A11719" i="5"/>
  <c r="A11718" i="5"/>
  <c r="A11717" i="5"/>
  <c r="A11716" i="5"/>
  <c r="A11715" i="5"/>
  <c r="A11714" i="5"/>
  <c r="A11713" i="5"/>
  <c r="A11712" i="5"/>
  <c r="A11711" i="5"/>
  <c r="A11710" i="5"/>
  <c r="A11709" i="5"/>
  <c r="A11708" i="5"/>
  <c r="A11707" i="5"/>
  <c r="A11706" i="5"/>
  <c r="A11705" i="5"/>
  <c r="A11704" i="5"/>
  <c r="A11703" i="5"/>
  <c r="A11702" i="5"/>
  <c r="A11701" i="5"/>
  <c r="A11700" i="5"/>
  <c r="A11699" i="5"/>
  <c r="A11698" i="5"/>
  <c r="A11697" i="5"/>
  <c r="A11696" i="5"/>
  <c r="A11695" i="5"/>
  <c r="A11694" i="5"/>
  <c r="A11693" i="5"/>
  <c r="A11692" i="5"/>
  <c r="A11691" i="5"/>
  <c r="A11690" i="5"/>
  <c r="A11689" i="5"/>
  <c r="A11688" i="5"/>
  <c r="A11687" i="5"/>
  <c r="A11686" i="5"/>
  <c r="A11685" i="5"/>
  <c r="A11684" i="5"/>
  <c r="A11683" i="5"/>
  <c r="A11682" i="5"/>
  <c r="A11681" i="5"/>
  <c r="A11680" i="5"/>
  <c r="A11679" i="5"/>
  <c r="A11678" i="5"/>
  <c r="A11677" i="5"/>
  <c r="A11676" i="5"/>
  <c r="A11675" i="5"/>
  <c r="A11674" i="5"/>
  <c r="A11673" i="5"/>
  <c r="A11672" i="5"/>
  <c r="A11671" i="5"/>
  <c r="A11670" i="5"/>
  <c r="A11669" i="5"/>
  <c r="A11668" i="5"/>
  <c r="A11667" i="5"/>
  <c r="A11666" i="5"/>
  <c r="A11665" i="5"/>
  <c r="A11664" i="5"/>
  <c r="A11663" i="5"/>
  <c r="A11662" i="5"/>
  <c r="A11661" i="5"/>
  <c r="A11660" i="5"/>
  <c r="A11659" i="5"/>
  <c r="A11658" i="5"/>
  <c r="A11657" i="5"/>
  <c r="A11656" i="5"/>
  <c r="A11655" i="5"/>
  <c r="A11654" i="5"/>
  <c r="A11653" i="5"/>
  <c r="A11652" i="5"/>
  <c r="A11651" i="5"/>
  <c r="A11650" i="5"/>
  <c r="A11649" i="5"/>
  <c r="A11648" i="5"/>
  <c r="A11647" i="5"/>
  <c r="A11646" i="5"/>
  <c r="A11645" i="5"/>
  <c r="A11644" i="5"/>
  <c r="A11643" i="5"/>
  <c r="A11642" i="5"/>
  <c r="A11641" i="5"/>
  <c r="A11640" i="5"/>
  <c r="A11639" i="5"/>
  <c r="A11638" i="5"/>
  <c r="A11637" i="5"/>
  <c r="A11636" i="5"/>
  <c r="A11635" i="5"/>
  <c r="A11634" i="5"/>
  <c r="A11633" i="5"/>
  <c r="A11632" i="5"/>
  <c r="A11631" i="5"/>
  <c r="A11630" i="5"/>
  <c r="A11629" i="5"/>
  <c r="A11628" i="5"/>
  <c r="A11627" i="5"/>
  <c r="A11626" i="5"/>
  <c r="A11625" i="5"/>
  <c r="A11624" i="5"/>
  <c r="A11623" i="5"/>
  <c r="A11622" i="5"/>
  <c r="A11621" i="5"/>
  <c r="A11620" i="5"/>
  <c r="A11619" i="5"/>
  <c r="A11618" i="5"/>
  <c r="A11617" i="5"/>
  <c r="A11616" i="5"/>
  <c r="A11615" i="5"/>
  <c r="A11614" i="5"/>
  <c r="A11613" i="5"/>
  <c r="A11612" i="5"/>
  <c r="A11611" i="5"/>
  <c r="A11610" i="5"/>
  <c r="A11609" i="5"/>
  <c r="A11608" i="5"/>
  <c r="A11607" i="5"/>
  <c r="A11606" i="5"/>
  <c r="A11605" i="5"/>
  <c r="A11604" i="5"/>
  <c r="A11603" i="5"/>
  <c r="A11602" i="5"/>
  <c r="A11601" i="5"/>
  <c r="A11600" i="5"/>
  <c r="A11599" i="5"/>
  <c r="A11598" i="5"/>
  <c r="A11597" i="5"/>
  <c r="A11596" i="5"/>
  <c r="A11595" i="5"/>
  <c r="A11594" i="5"/>
  <c r="A11593" i="5"/>
  <c r="A11592" i="5"/>
  <c r="A11591" i="5"/>
  <c r="A11590" i="5"/>
  <c r="A11589" i="5"/>
  <c r="A11588" i="5"/>
  <c r="A11587" i="5"/>
  <c r="A11586" i="5"/>
  <c r="A11585" i="5"/>
  <c r="A11584" i="5"/>
  <c r="A11583" i="5"/>
  <c r="A11582" i="5"/>
  <c r="A11581" i="5"/>
  <c r="A11580" i="5"/>
  <c r="A11579" i="5"/>
  <c r="A11578" i="5"/>
  <c r="A11577" i="5"/>
  <c r="A11576" i="5"/>
  <c r="A11575" i="5"/>
  <c r="A11574" i="5"/>
  <c r="A11573" i="5"/>
  <c r="A11572" i="5"/>
  <c r="A11571" i="5"/>
  <c r="A11570" i="5"/>
  <c r="A11569" i="5"/>
  <c r="A11568" i="5"/>
  <c r="A11567" i="5"/>
  <c r="A11566" i="5"/>
  <c r="A11565" i="5"/>
  <c r="A11564" i="5"/>
  <c r="A11563" i="5"/>
  <c r="A11562" i="5"/>
  <c r="A11561" i="5"/>
  <c r="A11560" i="5"/>
  <c r="A11559" i="5"/>
  <c r="A11558" i="5"/>
  <c r="A11557" i="5"/>
  <c r="A11556" i="5"/>
  <c r="A11555" i="5"/>
  <c r="A11554" i="5"/>
  <c r="A11553" i="5"/>
  <c r="A11552" i="5"/>
  <c r="A11551" i="5"/>
  <c r="A11550" i="5"/>
  <c r="A11549" i="5"/>
  <c r="A11548" i="5"/>
  <c r="A11547" i="5"/>
  <c r="A11546" i="5"/>
  <c r="A11545" i="5"/>
  <c r="A11544" i="5"/>
  <c r="A11543" i="5"/>
  <c r="A11542" i="5"/>
  <c r="A11541" i="5"/>
  <c r="A11540" i="5"/>
  <c r="A11539" i="5"/>
  <c r="A11538" i="5"/>
  <c r="A11537" i="5"/>
  <c r="A11536" i="5"/>
  <c r="A11535" i="5"/>
  <c r="A11534" i="5"/>
  <c r="A11533" i="5"/>
  <c r="A11532" i="5"/>
  <c r="A11531" i="5"/>
  <c r="A11530" i="5"/>
  <c r="A11529" i="5"/>
  <c r="A11528" i="5"/>
  <c r="A11527" i="5"/>
  <c r="A11526" i="5"/>
  <c r="A11525" i="5"/>
  <c r="A11524" i="5"/>
  <c r="A11523" i="5"/>
  <c r="A11522" i="5"/>
  <c r="A11521" i="5"/>
  <c r="A11520" i="5"/>
  <c r="A11519" i="5"/>
  <c r="A11518" i="5"/>
  <c r="A11517" i="5"/>
  <c r="A11516" i="5"/>
  <c r="A11515" i="5"/>
  <c r="A11514" i="5"/>
  <c r="A11513" i="5"/>
  <c r="A11512" i="5"/>
  <c r="A11511" i="5"/>
  <c r="A11510" i="5"/>
  <c r="A11509" i="5"/>
  <c r="A11508" i="5"/>
  <c r="A11507" i="5"/>
  <c r="A11506" i="5"/>
  <c r="A11505" i="5"/>
  <c r="A11504" i="5"/>
  <c r="A11503" i="5"/>
  <c r="A11502" i="5"/>
  <c r="A11501" i="5"/>
  <c r="A11500" i="5"/>
  <c r="A11499" i="5"/>
  <c r="A11498" i="5"/>
  <c r="A11497" i="5"/>
  <c r="A11496" i="5"/>
  <c r="A11495" i="5"/>
  <c r="A11494" i="5"/>
  <c r="A11493" i="5"/>
  <c r="A11492" i="5"/>
  <c r="A11491" i="5"/>
  <c r="A11490" i="5"/>
  <c r="A11489" i="5"/>
  <c r="A11488" i="5"/>
  <c r="A11487" i="5"/>
  <c r="A11486" i="5"/>
  <c r="A11485" i="5"/>
  <c r="A11484" i="5"/>
  <c r="A11483" i="5"/>
  <c r="A11482" i="5"/>
  <c r="A11481" i="5"/>
  <c r="A11480" i="5"/>
  <c r="A11479" i="5"/>
  <c r="A11478" i="5"/>
  <c r="A11477" i="5"/>
  <c r="A11476" i="5"/>
  <c r="A11475" i="5"/>
  <c r="A11474" i="5"/>
  <c r="A11473" i="5"/>
  <c r="A11472" i="5"/>
  <c r="A11471" i="5"/>
  <c r="A11470" i="5"/>
  <c r="A11469" i="5"/>
  <c r="A11468" i="5"/>
  <c r="A11467" i="5"/>
  <c r="A11466" i="5"/>
  <c r="A11465" i="5"/>
  <c r="A11464" i="5"/>
  <c r="A11463" i="5"/>
  <c r="A11462" i="5"/>
  <c r="A11461" i="5"/>
  <c r="A11460" i="5"/>
  <c r="A11459" i="5"/>
  <c r="A11458" i="5"/>
  <c r="A11457" i="5"/>
  <c r="A11456" i="5"/>
  <c r="A11455" i="5"/>
  <c r="A11454" i="5"/>
  <c r="A11453" i="5"/>
  <c r="A11452" i="5"/>
  <c r="A11451" i="5"/>
  <c r="A11450" i="5"/>
  <c r="A11449" i="5"/>
  <c r="A11448" i="5"/>
  <c r="A11447" i="5"/>
  <c r="A11446" i="5"/>
  <c r="A11445" i="5"/>
  <c r="A11444" i="5"/>
  <c r="A11443" i="5"/>
  <c r="A11442" i="5"/>
  <c r="A11441" i="5"/>
  <c r="A11440" i="5"/>
  <c r="A11439" i="5"/>
  <c r="A11438" i="5"/>
  <c r="A11437" i="5"/>
  <c r="A11436" i="5"/>
  <c r="A11435" i="5"/>
  <c r="A11434" i="5"/>
  <c r="A11433" i="5"/>
  <c r="A11432" i="5"/>
  <c r="A11431" i="5"/>
  <c r="A11430" i="5"/>
  <c r="A11429" i="5"/>
  <c r="A11428" i="5"/>
  <c r="A11427" i="5"/>
  <c r="A11426" i="5"/>
  <c r="A11425" i="5"/>
  <c r="A11424" i="5"/>
  <c r="A11423" i="5"/>
  <c r="A11422" i="5"/>
  <c r="A11421" i="5"/>
  <c r="A11420" i="5"/>
  <c r="A11419" i="5"/>
  <c r="A11418" i="5"/>
  <c r="A11417" i="5"/>
  <c r="A11416" i="5"/>
  <c r="A11415" i="5"/>
  <c r="A11414" i="5"/>
  <c r="A11413" i="5"/>
  <c r="A11412" i="5"/>
  <c r="A11411" i="5"/>
  <c r="A11410" i="5"/>
  <c r="A11409" i="5"/>
  <c r="A11408" i="5"/>
  <c r="A11407" i="5"/>
  <c r="A11406" i="5"/>
  <c r="A11405" i="5"/>
  <c r="A11404" i="5"/>
  <c r="A11403" i="5"/>
  <c r="A11402" i="5"/>
  <c r="A11401" i="5"/>
  <c r="A11400" i="5"/>
  <c r="A11399" i="5"/>
  <c r="A11398" i="5"/>
  <c r="A11397" i="5"/>
  <c r="A11396" i="5"/>
  <c r="A11395" i="5"/>
  <c r="A11394" i="5"/>
  <c r="A11393" i="5"/>
  <c r="A11392" i="5"/>
  <c r="A11391" i="5"/>
  <c r="A11390" i="5"/>
  <c r="A11389" i="5"/>
  <c r="A11388" i="5"/>
  <c r="A11387" i="5"/>
  <c r="A11386" i="5"/>
  <c r="A11385" i="5"/>
  <c r="A11384" i="5"/>
  <c r="A11383" i="5"/>
  <c r="A11382" i="5"/>
  <c r="A11381" i="5"/>
  <c r="A11380" i="5"/>
  <c r="A11379" i="5"/>
  <c r="A11378" i="5"/>
  <c r="A11377" i="5"/>
  <c r="A11376" i="5"/>
  <c r="A11375" i="5"/>
  <c r="A11374" i="5"/>
  <c r="A11373" i="5"/>
  <c r="A11372" i="5"/>
  <c r="A11371" i="5"/>
  <c r="A11370" i="5"/>
  <c r="A11369" i="5"/>
  <c r="A11368" i="5"/>
  <c r="A11367" i="5"/>
  <c r="A11366" i="5"/>
  <c r="A11365" i="5"/>
  <c r="A11364" i="5"/>
  <c r="A11363" i="5"/>
  <c r="A11362" i="5"/>
  <c r="A11361" i="5"/>
  <c r="A11360" i="5"/>
  <c r="A11359" i="5"/>
  <c r="A11358" i="5"/>
  <c r="A11357" i="5"/>
  <c r="A11356" i="5"/>
  <c r="A11355" i="5"/>
  <c r="A11354" i="5"/>
  <c r="A11353" i="5"/>
  <c r="A11352" i="5"/>
  <c r="A11351" i="5"/>
  <c r="A11350" i="5"/>
  <c r="A11349" i="5"/>
  <c r="A11348" i="5"/>
  <c r="A11347" i="5"/>
  <c r="A11346" i="5"/>
  <c r="A11345" i="5"/>
  <c r="A11344" i="5"/>
  <c r="A11343" i="5"/>
  <c r="A11342" i="5"/>
  <c r="A11341" i="5"/>
  <c r="A11340" i="5"/>
  <c r="A11339" i="5"/>
  <c r="A11338" i="5"/>
  <c r="A11337" i="5"/>
  <c r="A11336" i="5"/>
  <c r="A11335" i="5"/>
  <c r="A11334" i="5"/>
  <c r="A11333" i="5"/>
  <c r="A11332" i="5"/>
  <c r="A11331" i="5"/>
  <c r="A11330" i="5"/>
  <c r="A11329" i="5"/>
  <c r="A11328" i="5"/>
  <c r="A11327" i="5"/>
  <c r="A11326" i="5"/>
  <c r="A11325" i="5"/>
  <c r="A11324" i="5"/>
  <c r="A11323" i="5"/>
  <c r="A11322" i="5"/>
  <c r="A11321" i="5"/>
  <c r="A11320" i="5"/>
  <c r="A11319" i="5"/>
  <c r="A11318" i="5"/>
  <c r="A11317" i="5"/>
  <c r="A11316" i="5"/>
  <c r="A11315" i="5"/>
  <c r="A11314" i="5"/>
  <c r="A11313" i="5"/>
  <c r="A11312" i="5"/>
  <c r="A11311" i="5"/>
  <c r="A11310" i="5"/>
  <c r="A11309" i="5"/>
  <c r="A11308" i="5"/>
  <c r="A11307" i="5"/>
  <c r="A11306" i="5"/>
  <c r="A11305" i="5"/>
  <c r="A11304" i="5"/>
  <c r="A11303" i="5"/>
  <c r="A11302" i="5"/>
  <c r="A11301" i="5"/>
  <c r="A11300" i="5"/>
  <c r="A11299" i="5"/>
  <c r="A11298" i="5"/>
  <c r="A11297" i="5"/>
  <c r="A11296" i="5"/>
  <c r="A11295" i="5"/>
  <c r="A11294" i="5"/>
  <c r="A11293" i="5"/>
  <c r="A11292" i="5"/>
  <c r="A11291" i="5"/>
  <c r="A11290" i="5"/>
  <c r="A11289" i="5"/>
  <c r="A11288" i="5"/>
  <c r="A11287" i="5"/>
  <c r="A11286" i="5"/>
  <c r="A11285" i="5"/>
  <c r="A11284" i="5"/>
  <c r="A11283" i="5"/>
  <c r="A11282" i="5"/>
  <c r="A11281" i="5"/>
  <c r="A11280" i="5"/>
  <c r="A11279" i="5"/>
  <c r="A11278" i="5"/>
  <c r="A11277" i="5"/>
  <c r="A11276" i="5"/>
  <c r="A11275" i="5"/>
  <c r="A11274" i="5"/>
  <c r="A11273" i="5"/>
  <c r="A11272" i="5"/>
  <c r="A11271" i="5"/>
  <c r="A11270" i="5"/>
  <c r="A11269" i="5"/>
  <c r="A11268" i="5"/>
  <c r="A11267" i="5"/>
  <c r="A11266" i="5"/>
  <c r="A11265" i="5"/>
  <c r="A11264" i="5"/>
  <c r="A11263" i="5"/>
  <c r="A11262" i="5"/>
  <c r="A11261" i="5"/>
  <c r="A11260" i="5"/>
  <c r="A11259" i="5"/>
  <c r="A11258" i="5"/>
  <c r="A11257" i="5"/>
  <c r="A11256" i="5"/>
  <c r="A11255" i="5"/>
  <c r="A11254" i="5"/>
  <c r="A11253" i="5"/>
  <c r="A11252" i="5"/>
  <c r="A11251" i="5"/>
  <c r="A11250" i="5"/>
  <c r="A11249" i="5"/>
  <c r="A11248" i="5"/>
  <c r="A11247" i="5"/>
  <c r="A11246" i="5"/>
  <c r="A11245" i="5"/>
  <c r="A11244" i="5"/>
  <c r="A11243" i="5"/>
  <c r="A11242" i="5"/>
  <c r="A11241" i="5"/>
  <c r="A11240" i="5"/>
  <c r="A11239" i="5"/>
  <c r="A11238" i="5"/>
  <c r="A11237" i="5"/>
  <c r="A11236" i="5"/>
  <c r="A11235" i="5"/>
  <c r="A11234" i="5"/>
  <c r="A11233" i="5"/>
  <c r="A11232" i="5"/>
  <c r="A11231" i="5"/>
  <c r="A11230" i="5"/>
  <c r="A11229" i="5"/>
  <c r="A11228" i="5"/>
  <c r="A11227" i="5"/>
  <c r="A11226" i="5"/>
  <c r="A11225" i="5"/>
  <c r="A11224" i="5"/>
  <c r="A11223" i="5"/>
  <c r="A11222" i="5"/>
  <c r="A11221" i="5"/>
  <c r="A11220" i="5"/>
  <c r="A11219" i="5"/>
  <c r="A11218" i="5"/>
  <c r="A11217" i="5"/>
  <c r="A11216" i="5"/>
  <c r="A11215" i="5"/>
  <c r="A11214" i="5"/>
  <c r="A11213" i="5"/>
  <c r="A11212" i="5"/>
  <c r="A11211" i="5"/>
  <c r="A11210" i="5"/>
  <c r="A11209" i="5"/>
  <c r="A11208" i="5"/>
  <c r="A11207" i="5"/>
  <c r="A11206" i="5"/>
  <c r="A11205" i="5"/>
  <c r="A11204" i="5"/>
  <c r="A11203" i="5"/>
  <c r="A11202" i="5"/>
  <c r="A11201" i="5"/>
  <c r="A11200" i="5"/>
  <c r="A11199" i="5"/>
  <c r="A11198" i="5"/>
  <c r="A11197" i="5"/>
  <c r="A11196" i="5"/>
  <c r="A11195" i="5"/>
  <c r="A11194" i="5"/>
  <c r="A11193" i="5"/>
  <c r="A11192" i="5"/>
  <c r="A11191" i="5"/>
  <c r="A11190" i="5"/>
  <c r="A11189" i="5"/>
  <c r="A11188" i="5"/>
  <c r="A11187" i="5"/>
  <c r="A11186" i="5"/>
  <c r="A11185" i="5"/>
  <c r="A11184" i="5"/>
  <c r="A11183" i="5"/>
  <c r="A11182" i="5"/>
  <c r="A11181" i="5"/>
  <c r="A11180" i="5"/>
  <c r="A11179" i="5"/>
  <c r="A11178" i="5"/>
  <c r="A11177" i="5"/>
  <c r="A11176" i="5"/>
  <c r="A11175" i="5"/>
  <c r="A11174" i="5"/>
  <c r="A11173" i="5"/>
  <c r="A11172" i="5"/>
  <c r="A11171" i="5"/>
  <c r="A11170" i="5"/>
  <c r="A11169" i="5"/>
  <c r="A11168" i="5"/>
  <c r="A11167" i="5"/>
  <c r="A11166" i="5"/>
  <c r="A11165" i="5"/>
  <c r="A11164" i="5"/>
  <c r="A11163" i="5"/>
  <c r="A11162" i="5"/>
  <c r="A11161" i="5"/>
  <c r="A11160" i="5"/>
  <c r="A11159" i="5"/>
  <c r="A11158" i="5"/>
  <c r="A11157" i="5"/>
  <c r="A11156" i="5"/>
  <c r="A11155" i="5"/>
  <c r="A11154" i="5"/>
  <c r="A11153" i="5"/>
  <c r="A11152" i="5"/>
  <c r="A11151" i="5"/>
  <c r="A11150" i="5"/>
  <c r="A11149" i="5"/>
  <c r="A11148" i="5"/>
  <c r="A11147" i="5"/>
  <c r="A11146" i="5"/>
  <c r="A11145" i="5"/>
  <c r="A11144" i="5"/>
  <c r="A11143" i="5"/>
  <c r="A11142" i="5"/>
  <c r="A11141" i="5"/>
  <c r="A11140" i="5"/>
  <c r="A11139" i="5"/>
  <c r="A11138" i="5"/>
  <c r="A11137" i="5"/>
  <c r="A11136" i="5"/>
  <c r="A11135" i="5"/>
  <c r="A11134" i="5"/>
  <c r="A11133" i="5"/>
  <c r="A11132" i="5"/>
  <c r="A11131" i="5"/>
  <c r="A11130" i="5"/>
  <c r="A11129" i="5"/>
  <c r="A11128" i="5"/>
  <c r="A11127" i="5"/>
  <c r="A11126" i="5"/>
  <c r="A11125" i="5"/>
  <c r="A11124" i="5"/>
  <c r="A11123" i="5"/>
  <c r="A11122" i="5"/>
  <c r="A11121" i="5"/>
  <c r="A11120" i="5"/>
  <c r="A11119" i="5"/>
  <c r="A11118" i="5"/>
  <c r="A11117" i="5"/>
  <c r="A11116" i="5"/>
  <c r="A11115" i="5"/>
  <c r="A11114" i="5"/>
  <c r="A11113" i="5"/>
  <c r="A11112" i="5"/>
  <c r="A11111" i="5"/>
  <c r="A11110" i="5"/>
  <c r="A11109" i="5"/>
  <c r="A11108" i="5"/>
  <c r="A11107" i="5"/>
  <c r="A11106" i="5"/>
  <c r="A11105" i="5"/>
  <c r="A11104" i="5"/>
  <c r="A11103" i="5"/>
  <c r="A11102" i="5"/>
  <c r="A11101" i="5"/>
  <c r="A11100" i="5"/>
  <c r="A11099" i="5"/>
  <c r="A11098" i="5"/>
  <c r="A11097" i="5"/>
  <c r="A11096" i="5"/>
  <c r="A11095" i="5"/>
  <c r="A11094" i="5"/>
  <c r="A11093" i="5"/>
  <c r="A11092" i="5"/>
  <c r="A11091" i="5"/>
  <c r="A11090" i="5"/>
  <c r="A11089" i="5"/>
  <c r="A11088" i="5"/>
  <c r="A11087" i="5"/>
  <c r="A11086" i="5"/>
  <c r="A11085" i="5"/>
  <c r="A11084" i="5"/>
  <c r="A11083" i="5"/>
  <c r="A11082" i="5"/>
  <c r="A11081" i="5"/>
  <c r="A11080" i="5"/>
  <c r="A11079" i="5"/>
  <c r="A11078" i="5"/>
  <c r="A11077" i="5"/>
  <c r="A11076" i="5"/>
  <c r="A11075" i="5"/>
  <c r="A11074" i="5"/>
  <c r="A11073" i="5"/>
  <c r="A11072" i="5"/>
  <c r="A11071" i="5"/>
  <c r="A11070" i="5"/>
  <c r="A11069" i="5"/>
  <c r="A11068" i="5"/>
  <c r="A11067" i="5"/>
  <c r="A11066" i="5"/>
  <c r="A11065" i="5"/>
  <c r="A11064" i="5"/>
  <c r="A11063" i="5"/>
  <c r="A11062" i="5"/>
  <c r="A11061" i="5"/>
  <c r="A11060" i="5"/>
  <c r="A11059" i="5"/>
  <c r="A11058" i="5"/>
  <c r="A11057" i="5"/>
  <c r="A11056" i="5"/>
  <c r="A11055" i="5"/>
  <c r="A11054" i="5"/>
  <c r="A11053" i="5"/>
  <c r="A11052" i="5"/>
  <c r="A11051" i="5"/>
  <c r="A11050" i="5"/>
  <c r="A11049" i="5"/>
  <c r="A11048" i="5"/>
  <c r="A11047" i="5"/>
  <c r="A11046" i="5"/>
  <c r="A11045" i="5"/>
  <c r="A11044" i="5"/>
  <c r="A11043" i="5"/>
  <c r="A11042" i="5"/>
  <c r="A11041" i="5"/>
  <c r="A11040" i="5"/>
  <c r="A11039" i="5"/>
  <c r="A11038" i="5"/>
  <c r="A11037" i="5"/>
  <c r="A11036" i="5"/>
  <c r="A11035" i="5"/>
  <c r="A11034" i="5"/>
  <c r="A11033" i="5"/>
  <c r="A11032" i="5"/>
  <c r="A11031" i="5"/>
  <c r="A11030" i="5"/>
  <c r="A11029" i="5"/>
  <c r="A11028" i="5"/>
  <c r="A11027" i="5"/>
  <c r="A11026" i="5"/>
  <c r="A11025" i="5"/>
  <c r="A11024" i="5"/>
  <c r="A11023" i="5"/>
  <c r="A11022" i="5"/>
  <c r="A11021" i="5"/>
  <c r="A11020" i="5"/>
  <c r="A11019" i="5"/>
  <c r="A11018" i="5"/>
  <c r="A11017" i="5"/>
  <c r="A11016" i="5"/>
  <c r="A11015" i="5"/>
  <c r="A11014" i="5"/>
  <c r="A11013" i="5"/>
  <c r="A11012" i="5"/>
  <c r="A11011" i="5"/>
  <c r="A11010" i="5"/>
  <c r="A11009" i="5"/>
  <c r="A11008" i="5"/>
  <c r="A11007" i="5"/>
  <c r="A11006" i="5"/>
  <c r="A11005" i="5"/>
  <c r="A11004" i="5"/>
  <c r="A11003" i="5"/>
  <c r="A11002" i="5"/>
  <c r="A11001" i="5"/>
  <c r="A11000" i="5"/>
  <c r="A10999" i="5"/>
  <c r="A10998" i="5"/>
  <c r="A10997" i="5"/>
  <c r="A10996" i="5"/>
  <c r="A10995" i="5"/>
  <c r="A10994" i="5"/>
  <c r="A10993" i="5"/>
  <c r="A10992" i="5"/>
  <c r="A10991" i="5"/>
  <c r="A10990" i="5"/>
  <c r="A10989" i="5"/>
  <c r="A10988" i="5"/>
  <c r="A10987" i="5"/>
  <c r="A10986" i="5"/>
  <c r="A10985" i="5"/>
  <c r="A10984" i="5"/>
  <c r="A10983" i="5"/>
  <c r="A10982" i="5"/>
  <c r="A10981" i="5"/>
  <c r="A10980" i="5"/>
  <c r="A10979" i="5"/>
  <c r="A10978" i="5"/>
  <c r="A10977" i="5"/>
  <c r="A10976" i="5"/>
  <c r="A10975" i="5"/>
  <c r="A10974" i="5"/>
  <c r="A10973" i="5"/>
  <c r="A10972" i="5"/>
  <c r="A10971" i="5"/>
  <c r="A10970" i="5"/>
  <c r="A10969" i="5"/>
  <c r="A10968" i="5"/>
  <c r="A10967" i="5"/>
  <c r="A10966" i="5"/>
  <c r="A10965" i="5"/>
  <c r="A10964" i="5"/>
  <c r="A10963" i="5"/>
  <c r="A10962" i="5"/>
  <c r="A10961" i="5"/>
  <c r="A10960" i="5"/>
  <c r="A10959" i="5"/>
  <c r="A10958" i="5"/>
  <c r="A10957" i="5"/>
  <c r="A10956" i="5"/>
  <c r="A10955" i="5"/>
  <c r="A10954" i="5"/>
  <c r="A10953" i="5"/>
  <c r="A10952" i="5"/>
  <c r="A10951" i="5"/>
  <c r="A10950" i="5"/>
  <c r="A10949" i="5"/>
  <c r="A10948" i="5"/>
  <c r="A10947" i="5"/>
  <c r="A10946" i="5"/>
  <c r="A10945" i="5"/>
  <c r="A10944" i="5"/>
  <c r="A10943" i="5"/>
  <c r="A10942" i="5"/>
  <c r="A10941" i="5"/>
  <c r="A10940" i="5"/>
  <c r="A10939" i="5"/>
  <c r="A10938" i="5"/>
  <c r="A10937" i="5"/>
  <c r="A10936" i="5"/>
  <c r="A10935" i="5"/>
  <c r="A10934" i="5"/>
  <c r="A10933" i="5"/>
  <c r="A10932" i="5"/>
  <c r="A10931" i="5"/>
  <c r="A10930" i="5"/>
  <c r="A10929" i="5"/>
  <c r="A10928" i="5"/>
  <c r="A10927" i="5"/>
  <c r="A10926" i="5"/>
  <c r="A10925" i="5"/>
  <c r="A10924" i="5"/>
  <c r="A10923" i="5"/>
  <c r="A10922" i="5"/>
  <c r="A10921" i="5"/>
  <c r="A10920" i="5"/>
  <c r="A10919" i="5"/>
  <c r="A10918" i="5"/>
  <c r="A10917" i="5"/>
  <c r="A10916" i="5"/>
  <c r="A10915" i="5"/>
  <c r="A10914" i="5"/>
  <c r="A10913" i="5"/>
  <c r="A10912" i="5"/>
  <c r="A10911" i="5"/>
  <c r="A10910" i="5"/>
  <c r="A10909" i="5"/>
  <c r="A10908" i="5"/>
  <c r="A10907" i="5"/>
  <c r="A10906" i="5"/>
  <c r="A10905" i="5"/>
  <c r="A10904" i="5"/>
  <c r="A10903" i="5"/>
  <c r="A10902" i="5"/>
  <c r="A10901" i="5"/>
  <c r="A10900" i="5"/>
  <c r="A10899" i="5"/>
  <c r="A10898" i="5"/>
  <c r="A10897" i="5"/>
  <c r="A10896" i="5"/>
  <c r="A10895" i="5"/>
  <c r="A10894" i="5"/>
  <c r="A10893" i="5"/>
  <c r="A10892" i="5"/>
  <c r="A10891" i="5"/>
  <c r="A10890" i="5"/>
  <c r="A10889" i="5"/>
  <c r="A10888" i="5"/>
  <c r="A10887" i="5"/>
  <c r="A10886" i="5"/>
  <c r="A10885" i="5"/>
  <c r="A10884" i="5"/>
  <c r="A10883" i="5"/>
  <c r="A10882" i="5"/>
  <c r="A10881" i="5"/>
  <c r="A10880" i="5"/>
  <c r="A10879" i="5"/>
  <c r="A10878" i="5"/>
  <c r="A10877" i="5"/>
  <c r="A10876" i="5"/>
  <c r="A10875" i="5"/>
  <c r="A10874" i="5"/>
  <c r="A10873" i="5"/>
  <c r="A10872" i="5"/>
  <c r="A10871" i="5"/>
  <c r="A10870" i="5"/>
  <c r="A10869" i="5"/>
  <c r="A10868" i="5"/>
  <c r="A10867" i="5"/>
  <c r="A10866" i="5"/>
  <c r="A10865" i="5"/>
  <c r="A10864" i="5"/>
  <c r="A10863" i="5"/>
  <c r="A10862" i="5"/>
  <c r="A10861" i="5"/>
  <c r="A10860" i="5"/>
  <c r="A10859" i="5"/>
  <c r="A10858" i="5"/>
  <c r="A10857" i="5"/>
  <c r="A10856" i="5"/>
  <c r="A10855" i="5"/>
  <c r="A10854" i="5"/>
  <c r="A10853" i="5"/>
  <c r="A10852" i="5"/>
  <c r="A10851" i="5"/>
  <c r="A10850" i="5"/>
  <c r="A10849" i="5"/>
  <c r="A10848" i="5"/>
  <c r="A10847" i="5"/>
  <c r="A10846" i="5"/>
  <c r="A10845" i="5"/>
  <c r="A10844" i="5"/>
  <c r="A10843" i="5"/>
  <c r="A10842" i="5"/>
  <c r="A10841" i="5"/>
  <c r="A10840" i="5"/>
  <c r="A10839" i="5"/>
  <c r="A10838" i="5"/>
  <c r="A10837" i="5"/>
  <c r="A10836" i="5"/>
  <c r="A10835" i="5"/>
  <c r="A10834" i="5"/>
  <c r="A10833" i="5"/>
  <c r="A10832" i="5"/>
  <c r="A10831" i="5"/>
  <c r="A10830" i="5"/>
  <c r="A10829" i="5"/>
  <c r="A10828" i="5"/>
  <c r="A10827" i="5"/>
  <c r="A10826" i="5"/>
  <c r="A10825" i="5"/>
  <c r="A10824" i="5"/>
  <c r="A10823" i="5"/>
  <c r="A10822" i="5"/>
  <c r="A10821" i="5"/>
  <c r="A10820" i="5"/>
  <c r="A10819" i="5"/>
  <c r="A10818" i="5"/>
  <c r="A10817" i="5"/>
  <c r="A10816" i="5"/>
  <c r="A10815" i="5"/>
  <c r="A10814" i="5"/>
  <c r="A10813" i="5"/>
  <c r="A10812" i="5"/>
  <c r="A10811" i="5"/>
  <c r="A10810" i="5"/>
  <c r="A10809" i="5"/>
  <c r="A10808" i="5"/>
  <c r="A10807" i="5"/>
  <c r="A10806" i="5"/>
  <c r="A10805" i="5"/>
  <c r="A10804" i="5"/>
  <c r="A10803" i="5"/>
  <c r="A10802" i="5"/>
  <c r="A10801" i="5"/>
  <c r="A10800" i="5"/>
  <c r="A10799" i="5"/>
  <c r="A10798" i="5"/>
  <c r="A10797" i="5"/>
  <c r="A10796" i="5"/>
  <c r="A10795" i="5"/>
  <c r="A10794" i="5"/>
  <c r="A10793" i="5"/>
  <c r="A10792" i="5"/>
  <c r="A10791" i="5"/>
  <c r="A10790" i="5"/>
  <c r="A10789" i="5"/>
  <c r="A10788" i="5"/>
  <c r="A10787" i="5"/>
  <c r="A10786" i="5"/>
  <c r="A10785" i="5"/>
  <c r="A10784" i="5"/>
  <c r="A10783" i="5"/>
  <c r="A10782" i="5"/>
  <c r="A10781" i="5"/>
  <c r="A10780" i="5"/>
  <c r="A10779" i="5"/>
  <c r="A10778" i="5"/>
  <c r="A10777" i="5"/>
  <c r="A10776" i="5"/>
  <c r="A10775" i="5"/>
  <c r="A10774" i="5"/>
  <c r="A10773" i="5"/>
  <c r="A10772" i="5"/>
  <c r="A10771" i="5"/>
  <c r="A10770" i="5"/>
  <c r="A10769" i="5"/>
  <c r="A10768" i="5"/>
  <c r="A10767" i="5"/>
  <c r="A10766" i="5"/>
  <c r="A10765" i="5"/>
  <c r="A10764" i="5"/>
  <c r="A10763" i="5"/>
  <c r="A10762" i="5"/>
  <c r="A10761" i="5"/>
  <c r="A10760" i="5"/>
  <c r="A10759" i="5"/>
  <c r="A10758" i="5"/>
  <c r="A10757" i="5"/>
  <c r="A10756" i="5"/>
  <c r="A10755" i="5"/>
  <c r="A10754" i="5"/>
  <c r="A10753" i="5"/>
  <c r="A10752" i="5"/>
  <c r="A10751" i="5"/>
  <c r="A10750" i="5"/>
  <c r="A10749" i="5"/>
  <c r="A10748" i="5"/>
  <c r="A10747" i="5"/>
  <c r="A10746" i="5"/>
  <c r="A10745" i="5"/>
  <c r="A10744" i="5"/>
  <c r="A10743" i="5"/>
  <c r="A10742" i="5"/>
  <c r="A10741" i="5"/>
  <c r="A10740" i="5"/>
  <c r="A10739" i="5"/>
  <c r="A10738" i="5"/>
  <c r="A10737" i="5"/>
  <c r="A10736" i="5"/>
  <c r="A10735" i="5"/>
  <c r="A10734" i="5"/>
  <c r="A10733" i="5"/>
  <c r="A10732" i="5"/>
  <c r="A10731" i="5"/>
  <c r="A10730" i="5"/>
  <c r="A10729" i="5"/>
  <c r="A10728" i="5"/>
  <c r="A10727" i="5"/>
  <c r="A10726" i="5"/>
  <c r="A10725" i="5"/>
  <c r="A10724" i="5"/>
  <c r="A10723" i="5"/>
  <c r="A10722" i="5"/>
  <c r="A10721" i="5"/>
  <c r="A10720" i="5"/>
  <c r="A10719" i="5"/>
  <c r="A10718" i="5"/>
  <c r="A10717" i="5"/>
  <c r="A10716" i="5"/>
  <c r="A10715" i="5"/>
  <c r="A10714" i="5"/>
  <c r="A10713" i="5"/>
  <c r="A10712" i="5"/>
  <c r="A10711" i="5"/>
  <c r="A10710" i="5"/>
  <c r="A10709" i="5"/>
  <c r="A10708" i="5"/>
  <c r="A10707" i="5"/>
  <c r="A10706" i="5"/>
  <c r="A10705" i="5"/>
  <c r="A10704" i="5"/>
  <c r="A10703" i="5"/>
  <c r="A10702" i="5"/>
  <c r="A10701" i="5"/>
  <c r="A10700" i="5"/>
  <c r="A10699" i="5"/>
  <c r="A10698" i="5"/>
  <c r="A10697" i="5"/>
  <c r="A10696" i="5"/>
  <c r="A10695" i="5"/>
  <c r="A10694" i="5"/>
  <c r="A10693" i="5"/>
  <c r="A10692" i="5"/>
  <c r="A10691" i="5"/>
  <c r="A10690" i="5"/>
  <c r="A10689" i="5"/>
  <c r="A10688" i="5"/>
  <c r="A10687" i="5"/>
  <c r="A10686" i="5"/>
  <c r="A10685" i="5"/>
  <c r="A10684" i="5"/>
  <c r="A10683" i="5"/>
  <c r="A10682" i="5"/>
  <c r="A10681" i="5"/>
  <c r="A10680" i="5"/>
  <c r="A10679" i="5"/>
  <c r="A10678" i="5"/>
  <c r="A10677" i="5"/>
  <c r="A10676" i="5"/>
  <c r="A10675" i="5"/>
  <c r="A10674" i="5"/>
  <c r="A10673" i="5"/>
  <c r="A10672" i="5"/>
  <c r="A10671" i="5"/>
  <c r="A10670" i="5"/>
  <c r="A10669" i="5"/>
  <c r="A10668" i="5"/>
  <c r="A10667" i="5"/>
  <c r="A10666" i="5"/>
  <c r="A10665" i="5"/>
  <c r="A10664" i="5"/>
  <c r="A10663" i="5"/>
  <c r="A10662" i="5"/>
  <c r="A10661" i="5"/>
  <c r="A10660" i="5"/>
  <c r="A10659" i="5"/>
  <c r="A10658" i="5"/>
  <c r="A10657" i="5"/>
  <c r="A10656" i="5"/>
  <c r="A10655" i="5"/>
  <c r="A10654" i="5"/>
  <c r="A10653" i="5"/>
  <c r="A10652" i="5"/>
  <c r="A10651" i="5"/>
  <c r="A10650" i="5"/>
  <c r="A10649" i="5"/>
  <c r="A10648" i="5"/>
  <c r="A10647" i="5"/>
  <c r="A10646" i="5"/>
  <c r="A10645" i="5"/>
  <c r="A10644" i="5"/>
  <c r="A10643" i="5"/>
  <c r="A10642" i="5"/>
  <c r="A10641" i="5"/>
  <c r="A10640" i="5"/>
  <c r="A10639" i="5"/>
  <c r="A10638" i="5"/>
  <c r="A10637" i="5"/>
  <c r="A10636" i="5"/>
  <c r="A10635" i="5"/>
  <c r="A10634" i="5"/>
  <c r="A10633" i="5"/>
  <c r="A10632" i="5"/>
  <c r="A10631" i="5"/>
  <c r="A10630" i="5"/>
  <c r="A10629" i="5"/>
  <c r="A10628" i="5"/>
  <c r="A10627" i="5"/>
  <c r="A10626" i="5"/>
  <c r="A10625" i="5"/>
  <c r="A10624" i="5"/>
  <c r="A10623" i="5"/>
  <c r="A10622" i="5"/>
  <c r="A10621" i="5"/>
  <c r="A10620" i="5"/>
  <c r="A10619" i="5"/>
  <c r="A10618" i="5"/>
  <c r="A10617" i="5"/>
  <c r="A10616" i="5"/>
  <c r="A10615" i="5"/>
  <c r="A10614" i="5"/>
  <c r="A10613" i="5"/>
  <c r="A10612" i="5"/>
  <c r="A10611" i="5"/>
  <c r="A10610" i="5"/>
  <c r="A10609" i="5"/>
  <c r="A10608" i="5"/>
  <c r="A10607" i="5"/>
  <c r="A10606" i="5"/>
  <c r="A10605" i="5"/>
  <c r="A10604" i="5"/>
  <c r="A10603" i="5"/>
  <c r="A10602" i="5"/>
  <c r="A10601" i="5"/>
  <c r="A10600" i="5"/>
  <c r="A10599" i="5"/>
  <c r="A10598" i="5"/>
  <c r="A10597" i="5"/>
  <c r="A10596" i="5"/>
  <c r="A10595" i="5"/>
  <c r="A10594" i="5"/>
  <c r="A10593" i="5"/>
  <c r="A10592" i="5"/>
  <c r="A10591" i="5"/>
  <c r="A10590" i="5"/>
  <c r="A10589" i="5"/>
  <c r="A10588" i="5"/>
  <c r="A10587" i="5"/>
  <c r="A10586" i="5"/>
  <c r="A10585" i="5"/>
  <c r="A10584" i="5"/>
  <c r="A10583" i="5"/>
  <c r="A10582" i="5"/>
  <c r="A10581" i="5"/>
  <c r="A10580" i="5"/>
  <c r="A10579" i="5"/>
  <c r="A10578" i="5"/>
  <c r="A10577" i="5"/>
  <c r="A10576" i="5"/>
  <c r="A10575" i="5"/>
  <c r="A10574" i="5"/>
  <c r="A10573" i="5"/>
  <c r="A10572" i="5"/>
  <c r="A10571" i="5"/>
  <c r="A10570" i="5"/>
  <c r="A10569" i="5"/>
  <c r="A10568" i="5"/>
  <c r="A10567" i="5"/>
  <c r="A10566" i="5"/>
  <c r="A10565" i="5"/>
  <c r="A10564" i="5"/>
  <c r="A10563" i="5"/>
  <c r="A10562" i="5"/>
  <c r="A10561" i="5"/>
  <c r="A10560" i="5"/>
  <c r="A10559" i="5"/>
  <c r="A10558" i="5"/>
  <c r="A10557" i="5"/>
  <c r="A10556" i="5"/>
  <c r="A10555" i="5"/>
  <c r="A10554" i="5"/>
  <c r="A10553" i="5"/>
  <c r="A10552" i="5"/>
  <c r="A10551" i="5"/>
  <c r="A10550" i="5"/>
  <c r="A10549" i="5"/>
  <c r="A10548" i="5"/>
  <c r="A10547" i="5"/>
  <c r="A10546" i="5"/>
  <c r="A10545" i="5"/>
  <c r="A10544" i="5"/>
  <c r="A10543" i="5"/>
  <c r="A10542" i="5"/>
  <c r="A10541" i="5"/>
  <c r="A10540" i="5"/>
  <c r="A10539" i="5"/>
  <c r="A10538" i="5"/>
  <c r="A10537" i="5"/>
  <c r="A10536" i="5"/>
  <c r="A10535" i="5"/>
  <c r="A10534" i="5"/>
  <c r="A10533" i="5"/>
  <c r="A10532" i="5"/>
  <c r="A10531" i="5"/>
  <c r="A10530" i="5"/>
  <c r="A10529" i="5"/>
  <c r="A10528" i="5"/>
  <c r="A10527" i="5"/>
  <c r="A10526" i="5"/>
  <c r="A10525" i="5"/>
  <c r="A10524" i="5"/>
  <c r="A10523" i="5"/>
  <c r="A10522" i="5"/>
  <c r="A10521" i="5"/>
  <c r="A10520" i="5"/>
  <c r="A10519" i="5"/>
  <c r="A10518" i="5"/>
  <c r="A10517" i="5"/>
  <c r="A10516" i="5"/>
  <c r="A10515" i="5"/>
  <c r="A10514" i="5"/>
  <c r="A10513" i="5"/>
  <c r="A10512" i="5"/>
  <c r="A10511" i="5"/>
  <c r="A10510" i="5"/>
  <c r="A10509" i="5"/>
  <c r="A10508" i="5"/>
  <c r="A10507" i="5"/>
  <c r="A10506" i="5"/>
  <c r="A10505" i="5"/>
  <c r="A10504" i="5"/>
  <c r="A10503" i="5"/>
  <c r="A10502" i="5"/>
  <c r="A10501" i="5"/>
  <c r="A10500" i="5"/>
  <c r="A10499" i="5"/>
  <c r="A10498" i="5"/>
  <c r="A10497" i="5"/>
  <c r="A10496" i="5"/>
  <c r="A10495" i="5"/>
  <c r="A10494" i="5"/>
  <c r="A10493" i="5"/>
  <c r="A10492" i="5"/>
  <c r="A10491" i="5"/>
  <c r="A10490" i="5"/>
  <c r="A10489" i="5"/>
  <c r="A10488" i="5"/>
  <c r="A10487" i="5"/>
  <c r="A10486" i="5"/>
  <c r="A10485" i="5"/>
  <c r="A10484" i="5"/>
  <c r="A10483" i="5"/>
  <c r="A10482" i="5"/>
  <c r="A10481" i="5"/>
  <c r="A10480" i="5"/>
  <c r="A10479" i="5"/>
  <c r="A10478" i="5"/>
  <c r="A10477" i="5"/>
  <c r="A10476" i="5"/>
  <c r="A10475" i="5"/>
  <c r="A10474" i="5"/>
  <c r="A10473" i="5"/>
  <c r="A10472" i="5"/>
  <c r="A10471" i="5"/>
  <c r="A10470" i="5"/>
  <c r="A10469" i="5"/>
  <c r="A10468" i="5"/>
  <c r="A10467" i="5"/>
  <c r="A10466" i="5"/>
  <c r="A10465" i="5"/>
  <c r="A10464" i="5"/>
  <c r="A10463" i="5"/>
  <c r="A10462" i="5"/>
  <c r="A10461" i="5"/>
  <c r="A10460" i="5"/>
  <c r="A10459" i="5"/>
  <c r="A10458" i="5"/>
  <c r="A10457" i="5"/>
  <c r="A10456" i="5"/>
  <c r="A10455" i="5"/>
  <c r="A10454" i="5"/>
  <c r="A10453" i="5"/>
  <c r="A10452" i="5"/>
  <c r="A10451" i="5"/>
  <c r="A10450" i="5"/>
  <c r="A10449" i="5"/>
  <c r="A10448" i="5"/>
  <c r="A10447" i="5"/>
  <c r="A10446" i="5"/>
  <c r="A10445" i="5"/>
  <c r="A10444" i="5"/>
  <c r="A10443" i="5"/>
  <c r="A10442" i="5"/>
  <c r="A10441" i="5"/>
  <c r="A10440" i="5"/>
  <c r="A10439" i="5"/>
  <c r="A10438" i="5"/>
  <c r="A10437" i="5"/>
  <c r="A10436" i="5"/>
  <c r="A10435" i="5"/>
  <c r="A10434" i="5"/>
  <c r="A10433" i="5"/>
  <c r="A10432" i="5"/>
  <c r="A10431" i="5"/>
  <c r="A10430" i="5"/>
  <c r="A10429" i="5"/>
  <c r="A10428" i="5"/>
  <c r="A10427" i="5"/>
  <c r="A10426" i="5"/>
  <c r="A10425" i="5"/>
  <c r="A10424" i="5"/>
  <c r="A10423" i="5"/>
  <c r="A10422" i="5"/>
  <c r="A10421" i="5"/>
  <c r="A10420" i="5"/>
  <c r="A10419" i="5"/>
  <c r="A10418" i="5"/>
  <c r="A10417" i="5"/>
  <c r="A10416" i="5"/>
  <c r="A10415" i="5"/>
  <c r="A10414" i="5"/>
  <c r="A10413" i="5"/>
  <c r="A10412" i="5"/>
  <c r="A10411" i="5"/>
  <c r="A10410" i="5"/>
  <c r="A10409" i="5"/>
  <c r="A10408" i="5"/>
  <c r="A10407" i="5"/>
  <c r="A10406" i="5"/>
  <c r="A10405" i="5"/>
  <c r="A10404" i="5"/>
  <c r="A10403" i="5"/>
  <c r="A10402" i="5"/>
  <c r="A10401" i="5"/>
  <c r="A10400" i="5"/>
  <c r="A10399" i="5"/>
  <c r="A10398" i="5"/>
  <c r="A10397" i="5"/>
  <c r="A10396" i="5"/>
  <c r="A10395" i="5"/>
  <c r="A10394" i="5"/>
  <c r="A10393" i="5"/>
  <c r="A10392" i="5"/>
  <c r="A10391" i="5"/>
  <c r="A10390" i="5"/>
  <c r="A10389" i="5"/>
  <c r="A10388" i="5"/>
  <c r="A10387" i="5"/>
  <c r="A10386" i="5"/>
  <c r="A10385" i="5"/>
  <c r="A10384" i="5"/>
  <c r="A10383" i="5"/>
  <c r="A10382" i="5"/>
  <c r="A10381" i="5"/>
  <c r="A10380" i="5"/>
  <c r="A10379" i="5"/>
  <c r="A10378" i="5"/>
  <c r="A10377" i="5"/>
  <c r="A10376" i="5"/>
  <c r="A10375" i="5"/>
  <c r="A10374" i="5"/>
  <c r="A10373" i="5"/>
  <c r="A10372" i="5"/>
  <c r="A10371" i="5"/>
  <c r="A10370" i="5"/>
  <c r="A10369" i="5"/>
  <c r="A10368" i="5"/>
  <c r="A10367" i="5"/>
  <c r="A10366" i="5"/>
  <c r="A10365" i="5"/>
  <c r="A10364" i="5"/>
  <c r="A10363" i="5"/>
  <c r="A10362" i="5"/>
  <c r="A10361" i="5"/>
  <c r="A10360" i="5"/>
  <c r="A10359" i="5"/>
  <c r="A10358" i="5"/>
  <c r="A10357" i="5"/>
  <c r="A10356" i="5"/>
  <c r="A10355" i="5"/>
  <c r="A10354" i="5"/>
  <c r="A10353" i="5"/>
  <c r="A10352" i="5"/>
  <c r="A10351" i="5"/>
  <c r="A10350" i="5"/>
  <c r="A10349" i="5"/>
  <c r="A10348" i="5"/>
  <c r="A10347" i="5"/>
  <c r="A10346" i="5"/>
  <c r="A10345" i="5"/>
  <c r="A10344" i="5"/>
  <c r="A10343" i="5"/>
  <c r="A10342" i="5"/>
  <c r="A10341" i="5"/>
  <c r="A10340" i="5"/>
  <c r="A10339" i="5"/>
  <c r="A10338" i="5"/>
  <c r="A10337" i="5"/>
  <c r="A10336" i="5"/>
  <c r="A10335" i="5"/>
  <c r="A10334" i="5"/>
  <c r="A10333" i="5"/>
  <c r="A10332" i="5"/>
  <c r="A10331" i="5"/>
  <c r="A10330" i="5"/>
  <c r="A10329" i="5"/>
  <c r="A10328" i="5"/>
  <c r="A10327" i="5"/>
  <c r="A10326" i="5"/>
  <c r="A10325" i="5"/>
  <c r="A10324" i="5"/>
  <c r="A10323" i="5"/>
  <c r="A10322" i="5"/>
  <c r="A10321" i="5"/>
  <c r="A10320" i="5"/>
  <c r="A10319" i="5"/>
  <c r="A10318" i="5"/>
  <c r="A10317" i="5"/>
  <c r="A10316" i="5"/>
  <c r="A10315" i="5"/>
  <c r="A10314" i="5"/>
  <c r="A10313" i="5"/>
  <c r="A10312" i="5"/>
  <c r="A10311" i="5"/>
  <c r="A10310" i="5"/>
  <c r="A10309" i="5"/>
  <c r="A10308" i="5"/>
  <c r="A10307" i="5"/>
  <c r="A10306" i="5"/>
  <c r="A10305" i="5"/>
  <c r="A10304" i="5"/>
  <c r="A10303" i="5"/>
  <c r="A10302" i="5"/>
  <c r="A10301" i="5"/>
  <c r="A10300" i="5"/>
  <c r="A10299" i="5"/>
  <c r="A10298" i="5"/>
  <c r="A10297" i="5"/>
  <c r="A10296" i="5"/>
  <c r="A10295" i="5"/>
  <c r="A10294" i="5"/>
  <c r="A10293" i="5"/>
  <c r="A10292" i="5"/>
  <c r="A10291" i="5"/>
  <c r="A10290" i="5"/>
  <c r="A10289" i="5"/>
  <c r="A10288" i="5"/>
  <c r="A10287" i="5"/>
  <c r="A10286" i="5"/>
  <c r="A10285" i="5"/>
  <c r="A10284" i="5"/>
  <c r="A10283" i="5"/>
  <c r="A10282" i="5"/>
  <c r="A10281" i="5"/>
  <c r="A10280" i="5"/>
  <c r="A10279" i="5"/>
  <c r="A10278" i="5"/>
  <c r="A10277" i="5"/>
  <c r="A10276" i="5"/>
  <c r="A10275" i="5"/>
  <c r="A10274" i="5"/>
  <c r="A10273" i="5"/>
  <c r="A10272" i="5"/>
  <c r="A10271" i="5"/>
  <c r="A10270" i="5"/>
  <c r="A10269" i="5"/>
  <c r="A10268" i="5"/>
  <c r="A10267" i="5"/>
  <c r="A10266" i="5"/>
  <c r="A10265" i="5"/>
  <c r="A10264" i="5"/>
  <c r="A10263" i="5"/>
  <c r="A10262" i="5"/>
  <c r="A10261" i="5"/>
  <c r="A10260" i="5"/>
  <c r="A10259" i="5"/>
  <c r="A10258" i="5"/>
  <c r="A10257" i="5"/>
  <c r="A10256" i="5"/>
  <c r="A10255" i="5"/>
  <c r="A10254" i="5"/>
  <c r="A10253" i="5"/>
  <c r="A10252" i="5"/>
  <c r="A10251" i="5"/>
  <c r="A10250" i="5"/>
  <c r="A10249" i="5"/>
  <c r="A10248" i="5"/>
  <c r="A10247" i="5"/>
  <c r="A10246" i="5"/>
  <c r="A10245" i="5"/>
  <c r="A10244" i="5"/>
  <c r="A10243" i="5"/>
  <c r="A10242" i="5"/>
  <c r="A10241" i="5"/>
  <c r="A10240" i="5"/>
  <c r="A10239" i="5"/>
  <c r="A10238" i="5"/>
  <c r="A10237" i="5"/>
  <c r="A10236" i="5"/>
  <c r="A10235" i="5"/>
  <c r="A10234" i="5"/>
  <c r="A10233" i="5"/>
  <c r="A10232" i="5"/>
  <c r="A10231" i="5"/>
  <c r="A10230" i="5"/>
  <c r="A10229" i="5"/>
  <c r="A10228" i="5"/>
  <c r="A10227" i="5"/>
  <c r="A10226" i="5"/>
  <c r="A10225" i="5"/>
  <c r="A10224" i="5"/>
  <c r="A10223" i="5"/>
  <c r="A10222" i="5"/>
  <c r="A10221" i="5"/>
  <c r="A10220" i="5"/>
  <c r="A10219" i="5"/>
  <c r="A10218" i="5"/>
  <c r="A10217" i="5"/>
  <c r="A10216" i="5"/>
  <c r="A10215" i="5"/>
  <c r="A10214" i="5"/>
  <c r="A10213" i="5"/>
  <c r="A10212" i="5"/>
  <c r="A10211" i="5"/>
  <c r="A10210" i="5"/>
  <c r="A10209" i="5"/>
  <c r="A10208" i="5"/>
  <c r="A10207" i="5"/>
  <c r="A10206" i="5"/>
  <c r="A10205" i="5"/>
  <c r="A10204" i="5"/>
  <c r="A10203" i="5"/>
  <c r="A10202" i="5"/>
  <c r="A10201" i="5"/>
  <c r="A10200" i="5"/>
  <c r="A10199" i="5"/>
  <c r="A10198" i="5"/>
  <c r="A10197" i="5"/>
  <c r="A10196" i="5"/>
  <c r="A10195" i="5"/>
  <c r="A10194" i="5"/>
  <c r="A10193" i="5"/>
  <c r="A10192" i="5"/>
  <c r="A10191" i="5"/>
  <c r="A10190" i="5"/>
  <c r="A10189" i="5"/>
  <c r="A10188" i="5"/>
  <c r="A10187" i="5"/>
  <c r="A10186" i="5"/>
  <c r="A10185" i="5"/>
  <c r="A10184" i="5"/>
  <c r="A10183" i="5"/>
  <c r="A10182" i="5"/>
  <c r="A10181" i="5"/>
  <c r="A10180" i="5"/>
  <c r="A10179" i="5"/>
  <c r="A10178" i="5"/>
  <c r="A10177" i="5"/>
  <c r="A10176" i="5"/>
  <c r="A10175" i="5"/>
  <c r="A10174" i="5"/>
  <c r="A10173" i="5"/>
  <c r="A10172" i="5"/>
  <c r="A10171" i="5"/>
  <c r="A10170" i="5"/>
  <c r="A10169" i="5"/>
  <c r="A10168" i="5"/>
  <c r="A10167" i="5"/>
  <c r="A10166" i="5"/>
  <c r="A10165" i="5"/>
  <c r="A10164" i="5"/>
  <c r="A10163" i="5"/>
  <c r="A10162" i="5"/>
  <c r="A10161" i="5"/>
  <c r="A10160" i="5"/>
  <c r="A10159" i="5"/>
  <c r="A10158" i="5"/>
  <c r="A10157" i="5"/>
  <c r="A10156" i="5"/>
  <c r="A10155" i="5"/>
  <c r="A10154" i="5"/>
  <c r="A10153" i="5"/>
  <c r="A10152" i="5"/>
  <c r="A10151" i="5"/>
  <c r="A10150" i="5"/>
  <c r="A10149" i="5"/>
  <c r="A10148" i="5"/>
  <c r="A10147" i="5"/>
  <c r="A10146" i="5"/>
  <c r="A10145" i="5"/>
  <c r="A10144" i="5"/>
  <c r="A10143" i="5"/>
  <c r="A10142" i="5"/>
  <c r="A10141" i="5"/>
  <c r="A10140" i="5"/>
  <c r="A10139" i="5"/>
  <c r="A10138" i="5"/>
  <c r="A10137" i="5"/>
  <c r="A10136" i="5"/>
  <c r="A10135" i="5"/>
  <c r="A10134" i="5"/>
  <c r="A10133" i="5"/>
  <c r="A10132" i="5"/>
  <c r="A10131" i="5"/>
  <c r="A10130" i="5"/>
  <c r="A10129" i="5"/>
  <c r="A10128" i="5"/>
  <c r="A10127" i="5"/>
  <c r="A10126" i="5"/>
  <c r="A10125" i="5"/>
  <c r="A10124" i="5"/>
  <c r="A10123" i="5"/>
  <c r="A10122" i="5"/>
  <c r="A10121" i="5"/>
  <c r="A10120" i="5"/>
  <c r="A10119" i="5"/>
  <c r="A10118" i="5"/>
  <c r="A10117" i="5"/>
  <c r="A10116" i="5"/>
  <c r="A10115" i="5"/>
  <c r="A10114" i="5"/>
  <c r="A10113" i="5"/>
  <c r="A10112" i="5"/>
  <c r="A10111" i="5"/>
  <c r="A10110" i="5"/>
  <c r="A10109" i="5"/>
  <c r="A10108" i="5"/>
  <c r="A10107" i="5"/>
  <c r="A10106" i="5"/>
  <c r="A10105" i="5"/>
  <c r="A10104" i="5"/>
  <c r="A10103" i="5"/>
  <c r="A10102" i="5"/>
  <c r="A10101" i="5"/>
  <c r="A10100" i="5"/>
  <c r="A10099" i="5"/>
  <c r="A10098" i="5"/>
  <c r="A10097" i="5"/>
  <c r="A10096" i="5"/>
  <c r="A10095" i="5"/>
  <c r="A10094" i="5"/>
  <c r="A10093" i="5"/>
  <c r="A10092" i="5"/>
  <c r="A10091" i="5"/>
  <c r="A10090" i="5"/>
  <c r="A10089" i="5"/>
  <c r="A10088" i="5"/>
  <c r="A10087" i="5"/>
  <c r="A10086" i="5"/>
  <c r="A10085" i="5"/>
  <c r="A10084" i="5"/>
  <c r="A10083" i="5"/>
  <c r="A10082" i="5"/>
  <c r="A10081" i="5"/>
  <c r="A10080" i="5"/>
  <c r="A10079" i="5"/>
  <c r="A10078" i="5"/>
  <c r="A10077" i="5"/>
  <c r="A10076" i="5"/>
  <c r="A10075" i="5"/>
  <c r="A10074" i="5"/>
  <c r="A10073" i="5"/>
  <c r="A10072" i="5"/>
  <c r="A10071" i="5"/>
  <c r="A10070" i="5"/>
  <c r="A10069" i="5"/>
  <c r="A10068" i="5"/>
  <c r="A10067" i="5"/>
  <c r="A10066" i="5"/>
  <c r="A10065" i="5"/>
  <c r="A10064" i="5"/>
  <c r="A10063" i="5"/>
  <c r="A10062" i="5"/>
  <c r="A10061" i="5"/>
  <c r="A10060" i="5"/>
  <c r="A10059" i="5"/>
  <c r="A10058" i="5"/>
  <c r="A10057" i="5"/>
  <c r="A10056" i="5"/>
  <c r="A10055" i="5"/>
  <c r="A10054" i="5"/>
  <c r="A10053" i="5"/>
  <c r="A10052" i="5"/>
  <c r="A10051" i="5"/>
  <c r="A10050" i="5"/>
  <c r="A10049" i="5"/>
  <c r="A10048" i="5"/>
  <c r="A10047" i="5"/>
  <c r="A10046" i="5"/>
  <c r="A10045" i="5"/>
  <c r="A10044" i="5"/>
  <c r="A10043" i="5"/>
  <c r="A10042" i="5"/>
  <c r="A10041" i="5"/>
  <c r="A10040" i="5"/>
  <c r="A10039" i="5"/>
  <c r="A10038" i="5"/>
  <c r="A10037" i="5"/>
  <c r="A10036" i="5"/>
  <c r="A10035" i="5"/>
  <c r="A10034" i="5"/>
  <c r="A10033" i="5"/>
  <c r="A10032" i="5"/>
  <c r="A10031" i="5"/>
  <c r="A10030" i="5"/>
  <c r="A10029" i="5"/>
  <c r="A10028" i="5"/>
  <c r="A10027" i="5"/>
  <c r="A10026" i="5"/>
  <c r="A10025" i="5"/>
  <c r="A10024" i="5"/>
  <c r="A10023" i="5"/>
  <c r="A10022" i="5"/>
  <c r="A10021" i="5"/>
  <c r="A10020" i="5"/>
  <c r="A10019" i="5"/>
  <c r="A10018" i="5"/>
  <c r="A10017" i="5"/>
  <c r="A10016" i="5"/>
  <c r="A10015" i="5"/>
  <c r="A10014" i="5"/>
  <c r="A10013" i="5"/>
  <c r="A10012" i="5"/>
  <c r="A10011" i="5"/>
  <c r="A10010" i="5"/>
  <c r="A10009" i="5"/>
  <c r="A10008" i="5"/>
  <c r="A10007" i="5"/>
  <c r="A10006" i="5"/>
  <c r="A10005" i="5"/>
  <c r="A10004" i="5"/>
  <c r="A10003" i="5"/>
  <c r="A10002" i="5"/>
  <c r="A10001" i="5"/>
  <c r="A10000" i="5"/>
  <c r="A9999" i="5"/>
  <c r="A9998" i="5"/>
  <c r="A9997" i="5"/>
  <c r="A9996" i="5"/>
  <c r="A9995" i="5"/>
  <c r="A9994" i="5"/>
  <c r="A9993" i="5"/>
  <c r="A9992" i="5"/>
  <c r="A9991" i="5"/>
  <c r="A9990" i="5"/>
  <c r="A9989" i="5"/>
  <c r="A9988" i="5"/>
  <c r="A9987" i="5"/>
  <c r="A9986" i="5"/>
  <c r="A9985" i="5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" i="4"/>
  <c r="K1898" i="5" s="1"/>
  <c r="Q33" i="3"/>
  <c r="P33" i="3"/>
  <c r="O33" i="3"/>
  <c r="N33" i="3"/>
  <c r="M33" i="3"/>
  <c r="L33" i="3"/>
  <c r="K33" i="3"/>
  <c r="H33" i="3"/>
  <c r="G33" i="3"/>
  <c r="F33" i="3"/>
  <c r="J32" i="3"/>
  <c r="H5" i="3"/>
  <c r="H32" i="3" s="1"/>
  <c r="G5" i="3"/>
  <c r="G32" i="3" s="1"/>
  <c r="F5" i="3"/>
  <c r="F32" i="3" s="1"/>
  <c r="B11" i="3" l="1"/>
  <c r="J14" i="3"/>
  <c r="K6" i="5"/>
  <c r="K118" i="5"/>
  <c r="K390" i="5"/>
  <c r="K150" i="5"/>
  <c r="K422" i="5"/>
  <c r="K182" i="5"/>
  <c r="K454" i="5"/>
  <c r="K214" i="5"/>
  <c r="K486" i="5"/>
  <c r="K246" i="5"/>
  <c r="K278" i="5"/>
  <c r="K38" i="5"/>
  <c r="K310" i="5"/>
  <c r="K1265" i="5"/>
  <c r="K70" i="5"/>
  <c r="K342" i="5"/>
  <c r="K102" i="5"/>
  <c r="K374" i="5"/>
  <c r="K134" i="5"/>
  <c r="K406" i="5"/>
  <c r="K166" i="5"/>
  <c r="K438" i="5"/>
  <c r="K198" i="5"/>
  <c r="K470" i="5"/>
  <c r="K230" i="5"/>
  <c r="K502" i="5"/>
  <c r="K262" i="5"/>
  <c r="K22" i="5"/>
  <c r="K294" i="5"/>
  <c r="K54" i="5"/>
  <c r="K326" i="5"/>
  <c r="K86" i="5"/>
  <c r="K358" i="5"/>
  <c r="K571" i="5"/>
  <c r="K628" i="5"/>
  <c r="K707" i="5"/>
  <c r="K792" i="5"/>
  <c r="K865" i="5"/>
  <c r="K915" i="5"/>
  <c r="J8" i="3"/>
  <c r="K519" i="5"/>
  <c r="K536" i="5"/>
  <c r="K553" i="5"/>
  <c r="K609" i="5"/>
  <c r="K648" i="5"/>
  <c r="K668" i="5"/>
  <c r="K688" i="5"/>
  <c r="K728" i="5"/>
  <c r="K771" i="5"/>
  <c r="K817" i="5"/>
  <c r="K841" i="5"/>
  <c r="K1024" i="5"/>
  <c r="K1185" i="5"/>
  <c r="K1239" i="5"/>
  <c r="K1457" i="5"/>
  <c r="K7" i="5"/>
  <c r="K23" i="5"/>
  <c r="K39" i="5"/>
  <c r="K55" i="5"/>
  <c r="K71" i="5"/>
  <c r="K87" i="5"/>
  <c r="K103" i="5"/>
  <c r="K119" i="5"/>
  <c r="K135" i="5"/>
  <c r="K151" i="5"/>
  <c r="K167" i="5"/>
  <c r="K183" i="5"/>
  <c r="K199" i="5"/>
  <c r="K215" i="5"/>
  <c r="K231" i="5"/>
  <c r="K247" i="5"/>
  <c r="K263" i="5"/>
  <c r="K279" i="5"/>
  <c r="K295" i="5"/>
  <c r="K311" i="5"/>
  <c r="K327" i="5"/>
  <c r="K343" i="5"/>
  <c r="K359" i="5"/>
  <c r="K375" i="5"/>
  <c r="K391" i="5"/>
  <c r="K407" i="5"/>
  <c r="K423" i="5"/>
  <c r="K439" i="5"/>
  <c r="K455" i="5"/>
  <c r="K471" i="5"/>
  <c r="K487" i="5"/>
  <c r="K503" i="5"/>
  <c r="K572" i="5"/>
  <c r="K591" i="5"/>
  <c r="K708" i="5"/>
  <c r="K793" i="5"/>
  <c r="K944" i="5"/>
  <c r="K1105" i="5"/>
  <c r="K1159" i="5"/>
  <c r="K1691" i="5"/>
  <c r="K1775" i="5"/>
  <c r="K1924" i="5"/>
  <c r="K520" i="5"/>
  <c r="K537" i="5"/>
  <c r="K630" i="5"/>
  <c r="K649" i="5"/>
  <c r="K689" i="5"/>
  <c r="K729" i="5"/>
  <c r="K751" i="5"/>
  <c r="K772" i="5"/>
  <c r="K867" i="5"/>
  <c r="K1025" i="5"/>
  <c r="K1079" i="5"/>
  <c r="K1376" i="5"/>
  <c r="K1488" i="5"/>
  <c r="K1603" i="5"/>
  <c r="K1805" i="5"/>
  <c r="J29" i="3"/>
  <c r="K8" i="5"/>
  <c r="K24" i="5"/>
  <c r="K40" i="5"/>
  <c r="K56" i="5"/>
  <c r="K72" i="5"/>
  <c r="K88" i="5"/>
  <c r="K104" i="5"/>
  <c r="K120" i="5"/>
  <c r="K136" i="5"/>
  <c r="K152" i="5"/>
  <c r="K168" i="5"/>
  <c r="K184" i="5"/>
  <c r="K200" i="5"/>
  <c r="K216" i="5"/>
  <c r="K232" i="5"/>
  <c r="K248" i="5"/>
  <c r="K264" i="5"/>
  <c r="K280" i="5"/>
  <c r="K296" i="5"/>
  <c r="K312" i="5"/>
  <c r="K328" i="5"/>
  <c r="K344" i="5"/>
  <c r="K360" i="5"/>
  <c r="K376" i="5"/>
  <c r="K392" i="5"/>
  <c r="K408" i="5"/>
  <c r="K424" i="5"/>
  <c r="K440" i="5"/>
  <c r="K456" i="5"/>
  <c r="K472" i="5"/>
  <c r="K488" i="5"/>
  <c r="K504" i="5"/>
  <c r="K555" i="5"/>
  <c r="K573" i="5"/>
  <c r="K592" i="5"/>
  <c r="K611" i="5"/>
  <c r="K819" i="5"/>
  <c r="K945" i="5"/>
  <c r="K999" i="5"/>
  <c r="K1296" i="5"/>
  <c r="K521" i="5"/>
  <c r="K538" i="5"/>
  <c r="K631" i="5"/>
  <c r="K671" i="5"/>
  <c r="K752" i="5"/>
  <c r="K919" i="5"/>
  <c r="K1216" i="5"/>
  <c r="K1377" i="5"/>
  <c r="K1489" i="5"/>
  <c r="K1635" i="5"/>
  <c r="K1751" i="5"/>
  <c r="K1897" i="5"/>
  <c r="J27" i="3"/>
  <c r="K9" i="5"/>
  <c r="K25" i="5"/>
  <c r="K41" i="5"/>
  <c r="K57" i="5"/>
  <c r="K73" i="5"/>
  <c r="K89" i="5"/>
  <c r="K105" i="5"/>
  <c r="K121" i="5"/>
  <c r="K137" i="5"/>
  <c r="K153" i="5"/>
  <c r="K169" i="5"/>
  <c r="K185" i="5"/>
  <c r="K201" i="5"/>
  <c r="K217" i="5"/>
  <c r="K233" i="5"/>
  <c r="K249" i="5"/>
  <c r="K265" i="5"/>
  <c r="K281" i="5"/>
  <c r="K297" i="5"/>
  <c r="K313" i="5"/>
  <c r="K329" i="5"/>
  <c r="K345" i="5"/>
  <c r="K361" i="5"/>
  <c r="K377" i="5"/>
  <c r="K393" i="5"/>
  <c r="K409" i="5"/>
  <c r="K425" i="5"/>
  <c r="K441" i="5"/>
  <c r="K457" i="5"/>
  <c r="K473" i="5"/>
  <c r="K489" i="5"/>
  <c r="K505" i="5"/>
  <c r="K556" i="5"/>
  <c r="K593" i="5"/>
  <c r="K612" i="5"/>
  <c r="K691" i="5"/>
  <c r="K711" i="5"/>
  <c r="K1136" i="5"/>
  <c r="K1297" i="5"/>
  <c r="K1351" i="5"/>
  <c r="K1724" i="5"/>
  <c r="K522" i="5"/>
  <c r="K539" i="5"/>
  <c r="K575" i="5"/>
  <c r="K632" i="5"/>
  <c r="K652" i="5"/>
  <c r="K672" i="5"/>
  <c r="K732" i="5"/>
  <c r="K753" i="5"/>
  <c r="K775" i="5"/>
  <c r="K896" i="5"/>
  <c r="K1056" i="5"/>
  <c r="K1217" i="5"/>
  <c r="K1271" i="5"/>
  <c r="K1520" i="5"/>
  <c r="K1636" i="5"/>
  <c r="K1752" i="5"/>
  <c r="K1319" i="5"/>
  <c r="J25" i="3"/>
  <c r="K17992" i="5"/>
  <c r="K17976" i="5"/>
  <c r="K17960" i="5"/>
  <c r="K17944" i="5"/>
  <c r="K17928" i="5"/>
  <c r="K17912" i="5"/>
  <c r="K17896" i="5"/>
  <c r="K17880" i="5"/>
  <c r="K17864" i="5"/>
  <c r="K17848" i="5"/>
  <c r="K17832" i="5"/>
  <c r="K17816" i="5"/>
  <c r="K17800" i="5"/>
  <c r="K17784" i="5"/>
  <c r="K17768" i="5"/>
  <c r="K17752" i="5"/>
  <c r="K17736" i="5"/>
  <c r="K17720" i="5"/>
  <c r="K17704" i="5"/>
  <c r="K17688" i="5"/>
  <c r="K17672" i="5"/>
  <c r="K17656" i="5"/>
  <c r="K17640" i="5"/>
  <c r="K17624" i="5"/>
  <c r="K17608" i="5"/>
  <c r="K17592" i="5"/>
  <c r="K17576" i="5"/>
  <c r="K17560" i="5"/>
  <c r="K17544" i="5"/>
  <c r="K17528" i="5"/>
  <c r="K17512" i="5"/>
  <c r="K17496" i="5"/>
  <c r="K17480" i="5"/>
  <c r="K17464" i="5"/>
  <c r="K17448" i="5"/>
  <c r="K17432" i="5"/>
  <c r="K17416" i="5"/>
  <c r="K17400" i="5"/>
  <c r="K17384" i="5"/>
  <c r="K17368" i="5"/>
  <c r="K17352" i="5"/>
  <c r="K17336" i="5"/>
  <c r="K17320" i="5"/>
  <c r="K17304" i="5"/>
  <c r="K17288" i="5"/>
  <c r="K17272" i="5"/>
  <c r="K17256" i="5"/>
  <c r="K17240" i="5"/>
  <c r="K17224" i="5"/>
  <c r="K17208" i="5"/>
  <c r="K17192" i="5"/>
  <c r="K17176" i="5"/>
  <c r="K17160" i="5"/>
  <c r="K17144" i="5"/>
  <c r="K17128" i="5"/>
  <c r="K17112" i="5"/>
  <c r="K17096" i="5"/>
  <c r="K17080" i="5"/>
  <c r="K17064" i="5"/>
  <c r="K17048" i="5"/>
  <c r="K17032" i="5"/>
  <c r="K17016" i="5"/>
  <c r="K17000" i="5"/>
  <c r="K16984" i="5"/>
  <c r="K16968" i="5"/>
  <c r="K16952" i="5"/>
  <c r="K16936" i="5"/>
  <c r="K16920" i="5"/>
  <c r="K16904" i="5"/>
  <c r="K16888" i="5"/>
  <c r="K16872" i="5"/>
  <c r="K16856" i="5"/>
  <c r="K16840" i="5"/>
  <c r="K16824" i="5"/>
  <c r="K16808" i="5"/>
  <c r="K16792" i="5"/>
  <c r="K16776" i="5"/>
  <c r="K16760" i="5"/>
  <c r="K16744" i="5"/>
  <c r="K16728" i="5"/>
  <c r="K16712" i="5"/>
  <c r="K16696" i="5"/>
  <c r="K17991" i="5"/>
  <c r="K17975" i="5"/>
  <c r="K17959" i="5"/>
  <c r="K17943" i="5"/>
  <c r="K17927" i="5"/>
  <c r="K17911" i="5"/>
  <c r="K17895" i="5"/>
  <c r="K17879" i="5"/>
  <c r="K17863" i="5"/>
  <c r="K17847" i="5"/>
  <c r="K17831" i="5"/>
  <c r="K17815" i="5"/>
  <c r="K17799" i="5"/>
  <c r="K17783" i="5"/>
  <c r="K17767" i="5"/>
  <c r="K17751" i="5"/>
  <c r="K17735" i="5"/>
  <c r="K17719" i="5"/>
  <c r="K17703" i="5"/>
  <c r="K17687" i="5"/>
  <c r="K17671" i="5"/>
  <c r="K17655" i="5"/>
  <c r="K17639" i="5"/>
  <c r="K17623" i="5"/>
  <c r="K17607" i="5"/>
  <c r="K17591" i="5"/>
  <c r="K17575" i="5"/>
  <c r="K17559" i="5"/>
  <c r="K17543" i="5"/>
  <c r="K17527" i="5"/>
  <c r="K17511" i="5"/>
  <c r="K17495" i="5"/>
  <c r="K17479" i="5"/>
  <c r="K17463" i="5"/>
  <c r="K17447" i="5"/>
  <c r="K17431" i="5"/>
  <c r="K17415" i="5"/>
  <c r="K17399" i="5"/>
  <c r="K17383" i="5"/>
  <c r="K17367" i="5"/>
  <c r="K17351" i="5"/>
  <c r="K17335" i="5"/>
  <c r="K17319" i="5"/>
  <c r="K17303" i="5"/>
  <c r="K17287" i="5"/>
  <c r="K17271" i="5"/>
  <c r="K17255" i="5"/>
  <c r="K17239" i="5"/>
  <c r="K17223" i="5"/>
  <c r="K17207" i="5"/>
  <c r="K17191" i="5"/>
  <c r="K17175" i="5"/>
  <c r="K17159" i="5"/>
  <c r="K17143" i="5"/>
  <c r="K17127" i="5"/>
  <c r="K17111" i="5"/>
  <c r="K17095" i="5"/>
  <c r="K17079" i="5"/>
  <c r="K17063" i="5"/>
  <c r="K17047" i="5"/>
  <c r="K17031" i="5"/>
  <c r="K17015" i="5"/>
  <c r="K16999" i="5"/>
  <c r="K16983" i="5"/>
  <c r="K16967" i="5"/>
  <c r="K16951" i="5"/>
  <c r="K16935" i="5"/>
  <c r="K16919" i="5"/>
  <c r="K16903" i="5"/>
  <c r="K16887" i="5"/>
  <c r="K16871" i="5"/>
  <c r="K16855" i="5"/>
  <c r="K16839" i="5"/>
  <c r="K16823" i="5"/>
  <c r="K16807" i="5"/>
  <c r="K16791" i="5"/>
  <c r="K16775" i="5"/>
  <c r="K16759" i="5"/>
  <c r="K16743" i="5"/>
  <c r="K16727" i="5"/>
  <c r="K16711" i="5"/>
  <c r="K16695" i="5"/>
  <c r="K16679" i="5"/>
  <c r="K16663" i="5"/>
  <c r="K17990" i="5"/>
  <c r="K17973" i="5"/>
  <c r="K17956" i="5"/>
  <c r="K17939" i="5"/>
  <c r="K17922" i="5"/>
  <c r="K17905" i="5"/>
  <c r="K17888" i="5"/>
  <c r="K17871" i="5"/>
  <c r="K17854" i="5"/>
  <c r="K17837" i="5"/>
  <c r="K17820" i="5"/>
  <c r="K17803" i="5"/>
  <c r="K17786" i="5"/>
  <c r="K17769" i="5"/>
  <c r="K17734" i="5"/>
  <c r="K17717" i="5"/>
  <c r="K17700" i="5"/>
  <c r="K17683" i="5"/>
  <c r="K17666" i="5"/>
  <c r="K17649" i="5"/>
  <c r="K17632" i="5"/>
  <c r="K17615" i="5"/>
  <c r="K17598" i="5"/>
  <c r="K17581" i="5"/>
  <c r="K17564" i="5"/>
  <c r="K17547" i="5"/>
  <c r="K17530" i="5"/>
  <c r="K17513" i="5"/>
  <c r="K17478" i="5"/>
  <c r="K17461" i="5"/>
  <c r="K17444" i="5"/>
  <c r="K17427" i="5"/>
  <c r="K17410" i="5"/>
  <c r="K17393" i="5"/>
  <c r="K17376" i="5"/>
  <c r="K17359" i="5"/>
  <c r="K17342" i="5"/>
  <c r="K17325" i="5"/>
  <c r="K17308" i="5"/>
  <c r="K17291" i="5"/>
  <c r="K17274" i="5"/>
  <c r="K17257" i="5"/>
  <c r="K17222" i="5"/>
  <c r="K17205" i="5"/>
  <c r="K17188" i="5"/>
  <c r="K17171" i="5"/>
  <c r="K17154" i="5"/>
  <c r="K17137" i="5"/>
  <c r="K17120" i="5"/>
  <c r="K17103" i="5"/>
  <c r="K17086" i="5"/>
  <c r="K17069" i="5"/>
  <c r="K17052" i="5"/>
  <c r="K17035" i="5"/>
  <c r="K17018" i="5"/>
  <c r="K17001" i="5"/>
  <c r="K16966" i="5"/>
  <c r="K16949" i="5"/>
  <c r="K16932" i="5"/>
  <c r="K16915" i="5"/>
  <c r="K16898" i="5"/>
  <c r="K16881" i="5"/>
  <c r="K16864" i="5"/>
  <c r="K16847" i="5"/>
  <c r="K16830" i="5"/>
  <c r="K16813" i="5"/>
  <c r="K16796" i="5"/>
  <c r="K16779" i="5"/>
  <c r="K16762" i="5"/>
  <c r="K16745" i="5"/>
  <c r="K16710" i="5"/>
  <c r="K16693" i="5"/>
  <c r="K16660" i="5"/>
  <c r="K16644" i="5"/>
  <c r="K16628" i="5"/>
  <c r="K16612" i="5"/>
  <c r="K16596" i="5"/>
  <c r="K16580" i="5"/>
  <c r="K16564" i="5"/>
  <c r="K16548" i="5"/>
  <c r="K16532" i="5"/>
  <c r="K16516" i="5"/>
  <c r="K16500" i="5"/>
  <c r="K16484" i="5"/>
  <c r="K16468" i="5"/>
  <c r="K16676" i="5"/>
  <c r="K17989" i="5"/>
  <c r="K17972" i="5"/>
  <c r="K17955" i="5"/>
  <c r="K17938" i="5"/>
  <c r="K17921" i="5"/>
  <c r="K17904" i="5"/>
  <c r="K17887" i="5"/>
  <c r="K17870" i="5"/>
  <c r="K17853" i="5"/>
  <c r="K17836" i="5"/>
  <c r="K17819" i="5"/>
  <c r="K17802" i="5"/>
  <c r="K17785" i="5"/>
  <c r="K17750" i="5"/>
  <c r="K17733" i="5"/>
  <c r="K17716" i="5"/>
  <c r="K17699" i="5"/>
  <c r="K17682" i="5"/>
  <c r="K17665" i="5"/>
  <c r="K17648" i="5"/>
  <c r="K17631" i="5"/>
  <c r="K17614" i="5"/>
  <c r="K17597" i="5"/>
  <c r="K17580" i="5"/>
  <c r="K17563" i="5"/>
  <c r="K17546" i="5"/>
  <c r="K17529" i="5"/>
  <c r="K17494" i="5"/>
  <c r="K17477" i="5"/>
  <c r="K17460" i="5"/>
  <c r="K17443" i="5"/>
  <c r="K17426" i="5"/>
  <c r="K17409" i="5"/>
  <c r="K17392" i="5"/>
  <c r="K17375" i="5"/>
  <c r="K17358" i="5"/>
  <c r="K17341" i="5"/>
  <c r="K17324" i="5"/>
  <c r="K17307" i="5"/>
  <c r="K17290" i="5"/>
  <c r="K17273" i="5"/>
  <c r="K17238" i="5"/>
  <c r="K17221" i="5"/>
  <c r="K17204" i="5"/>
  <c r="K17187" i="5"/>
  <c r="K17170" i="5"/>
  <c r="K17153" i="5"/>
  <c r="K17136" i="5"/>
  <c r="K17119" i="5"/>
  <c r="K17102" i="5"/>
  <c r="K17085" i="5"/>
  <c r="K17068" i="5"/>
  <c r="K17051" i="5"/>
  <c r="K17034" i="5"/>
  <c r="K17017" i="5"/>
  <c r="K16982" i="5"/>
  <c r="K16965" i="5"/>
  <c r="K16948" i="5"/>
  <c r="K16931" i="5"/>
  <c r="K16914" i="5"/>
  <c r="K17988" i="5"/>
  <c r="K17971" i="5"/>
  <c r="K17954" i="5"/>
  <c r="K17937" i="5"/>
  <c r="K17920" i="5"/>
  <c r="K17903" i="5"/>
  <c r="K17886" i="5"/>
  <c r="K17869" i="5"/>
  <c r="K17852" i="5"/>
  <c r="K17835" i="5"/>
  <c r="K17818" i="5"/>
  <c r="K17801" i="5"/>
  <c r="K17766" i="5"/>
  <c r="K17749" i="5"/>
  <c r="K17732" i="5"/>
  <c r="K17715" i="5"/>
  <c r="K17698" i="5"/>
  <c r="K17681" i="5"/>
  <c r="K17664" i="5"/>
  <c r="K17647" i="5"/>
  <c r="K17630" i="5"/>
  <c r="K17613" i="5"/>
  <c r="K17596" i="5"/>
  <c r="K17579" i="5"/>
  <c r="K17562" i="5"/>
  <c r="K17545" i="5"/>
  <c r="K17510" i="5"/>
  <c r="K17493" i="5"/>
  <c r="K17476" i="5"/>
  <c r="K17459" i="5"/>
  <c r="K17442" i="5"/>
  <c r="K17425" i="5"/>
  <c r="K17408" i="5"/>
  <c r="K17391" i="5"/>
  <c r="K17374" i="5"/>
  <c r="K17357" i="5"/>
  <c r="K17340" i="5"/>
  <c r="K17323" i="5"/>
  <c r="K17306" i="5"/>
  <c r="K17289" i="5"/>
  <c r="K17254" i="5"/>
  <c r="K17237" i="5"/>
  <c r="K17220" i="5"/>
  <c r="K17203" i="5"/>
  <c r="K17186" i="5"/>
  <c r="K17169" i="5"/>
  <c r="K17152" i="5"/>
  <c r="K17135" i="5"/>
  <c r="K17118" i="5"/>
  <c r="K17101" i="5"/>
  <c r="K17084" i="5"/>
  <c r="K17067" i="5"/>
  <c r="K17050" i="5"/>
  <c r="K17033" i="5"/>
  <c r="K16998" i="5"/>
  <c r="K16981" i="5"/>
  <c r="K16964" i="5"/>
  <c r="K16947" i="5"/>
  <c r="K16930" i="5"/>
  <c r="K16913" i="5"/>
  <c r="K16896" i="5"/>
  <c r="K16879" i="5"/>
  <c r="K16862" i="5"/>
  <c r="K16845" i="5"/>
  <c r="K16828" i="5"/>
  <c r="K16811" i="5"/>
  <c r="K16794" i="5"/>
  <c r="K16777" i="5"/>
  <c r="K16742" i="5"/>
  <c r="K16725" i="5"/>
  <c r="K16708" i="5"/>
  <c r="K16691" i="5"/>
  <c r="K16658" i="5"/>
  <c r="K16642" i="5"/>
  <c r="K16626" i="5"/>
  <c r="K16610" i="5"/>
  <c r="K16594" i="5"/>
  <c r="K16578" i="5"/>
  <c r="K16562" i="5"/>
  <c r="K17987" i="5"/>
  <c r="K17970" i="5"/>
  <c r="K17953" i="5"/>
  <c r="K17936" i="5"/>
  <c r="K17919" i="5"/>
  <c r="K17902" i="5"/>
  <c r="K17885" i="5"/>
  <c r="K17868" i="5"/>
  <c r="K17851" i="5"/>
  <c r="K17834" i="5"/>
  <c r="K17817" i="5"/>
  <c r="K17782" i="5"/>
  <c r="K17765" i="5"/>
  <c r="K17748" i="5"/>
  <c r="K17731" i="5"/>
  <c r="K17714" i="5"/>
  <c r="K17697" i="5"/>
  <c r="K17680" i="5"/>
  <c r="K17663" i="5"/>
  <c r="K17646" i="5"/>
  <c r="K17629" i="5"/>
  <c r="K17612" i="5"/>
  <c r="K17595" i="5"/>
  <c r="K17578" i="5"/>
  <c r="K17561" i="5"/>
  <c r="K17526" i="5"/>
  <c r="K17509" i="5"/>
  <c r="K17492" i="5"/>
  <c r="K17475" i="5"/>
  <c r="K17458" i="5"/>
  <c r="K17441" i="5"/>
  <c r="K17424" i="5"/>
  <c r="K17407" i="5"/>
  <c r="K17390" i="5"/>
  <c r="K17373" i="5"/>
  <c r="K17356" i="5"/>
  <c r="K17339" i="5"/>
  <c r="K17322" i="5"/>
  <c r="K17305" i="5"/>
  <c r="K17270" i="5"/>
  <c r="K17253" i="5"/>
  <c r="K17236" i="5"/>
  <c r="K17219" i="5"/>
  <c r="K17202" i="5"/>
  <c r="K17185" i="5"/>
  <c r="K17168" i="5"/>
  <c r="K17151" i="5"/>
  <c r="K17134" i="5"/>
  <c r="K17117" i="5"/>
  <c r="K17100" i="5"/>
  <c r="K17083" i="5"/>
  <c r="K17066" i="5"/>
  <c r="K17049" i="5"/>
  <c r="K17014" i="5"/>
  <c r="K16673" i="5"/>
  <c r="K17986" i="5"/>
  <c r="K17969" i="5"/>
  <c r="K17952" i="5"/>
  <c r="K17935" i="5"/>
  <c r="K17918" i="5"/>
  <c r="K17901" i="5"/>
  <c r="K17884" i="5"/>
  <c r="K17867" i="5"/>
  <c r="K17850" i="5"/>
  <c r="K17833" i="5"/>
  <c r="K17798" i="5"/>
  <c r="K17781" i="5"/>
  <c r="K17764" i="5"/>
  <c r="K17747" i="5"/>
  <c r="K17730" i="5"/>
  <c r="K17713" i="5"/>
  <c r="K17696" i="5"/>
  <c r="K17679" i="5"/>
  <c r="K17662" i="5"/>
  <c r="K17645" i="5"/>
  <c r="K17628" i="5"/>
  <c r="K17611" i="5"/>
  <c r="K17594" i="5"/>
  <c r="K17577" i="5"/>
  <c r="K17542" i="5"/>
  <c r="K17525" i="5"/>
  <c r="K17508" i="5"/>
  <c r="K17491" i="5"/>
  <c r="K17474" i="5"/>
  <c r="K17457" i="5"/>
  <c r="K17440" i="5"/>
  <c r="K17423" i="5"/>
  <c r="K17406" i="5"/>
  <c r="K17389" i="5"/>
  <c r="K17372" i="5"/>
  <c r="K17355" i="5"/>
  <c r="K17338" i="5"/>
  <c r="K17321" i="5"/>
  <c r="K17286" i="5"/>
  <c r="K17269" i="5"/>
  <c r="K17252" i="5"/>
  <c r="K17235" i="5"/>
  <c r="K17218" i="5"/>
  <c r="K17201" i="5"/>
  <c r="K17184" i="5"/>
  <c r="K17167" i="5"/>
  <c r="K17150" i="5"/>
  <c r="K17133" i="5"/>
  <c r="K17116" i="5"/>
  <c r="K17099" i="5"/>
  <c r="K17082" i="5"/>
  <c r="K17065" i="5"/>
  <c r="K17030" i="5"/>
  <c r="K17013" i="5"/>
  <c r="K16996" i="5"/>
  <c r="K16979" i="5"/>
  <c r="K16962" i="5"/>
  <c r="K16945" i="5"/>
  <c r="K16928" i="5"/>
  <c r="K16911" i="5"/>
  <c r="K16894" i="5"/>
  <c r="K16877" i="5"/>
  <c r="K16860" i="5"/>
  <c r="K16843" i="5"/>
  <c r="K16826" i="5"/>
  <c r="K16809" i="5"/>
  <c r="K16774" i="5"/>
  <c r="K17985" i="5"/>
  <c r="K17968" i="5"/>
  <c r="K17951" i="5"/>
  <c r="K17934" i="5"/>
  <c r="K17917" i="5"/>
  <c r="K17900" i="5"/>
  <c r="K17883" i="5"/>
  <c r="K17866" i="5"/>
  <c r="K17849" i="5"/>
  <c r="K17814" i="5"/>
  <c r="K17797" i="5"/>
  <c r="K17780" i="5"/>
  <c r="K17763" i="5"/>
  <c r="K17746" i="5"/>
  <c r="K17729" i="5"/>
  <c r="K17712" i="5"/>
  <c r="K17695" i="5"/>
  <c r="K17678" i="5"/>
  <c r="K17661" i="5"/>
  <c r="K17644" i="5"/>
  <c r="K17627" i="5"/>
  <c r="K17610" i="5"/>
  <c r="K17593" i="5"/>
  <c r="K17558" i="5"/>
  <c r="K17541" i="5"/>
  <c r="K17524" i="5"/>
  <c r="K17507" i="5"/>
  <c r="K17490" i="5"/>
  <c r="K17473" i="5"/>
  <c r="K17456" i="5"/>
  <c r="K17439" i="5"/>
  <c r="K17422" i="5"/>
  <c r="K17405" i="5"/>
  <c r="K17388" i="5"/>
  <c r="K17371" i="5"/>
  <c r="K17354" i="5"/>
  <c r="K17337" i="5"/>
  <c r="K17302" i="5"/>
  <c r="K17285" i="5"/>
  <c r="K17268" i="5"/>
  <c r="K17251" i="5"/>
  <c r="K17234" i="5"/>
  <c r="K17217" i="5"/>
  <c r="K17200" i="5"/>
  <c r="K17183" i="5"/>
  <c r="K17166" i="5"/>
  <c r="K17149" i="5"/>
  <c r="K17132" i="5"/>
  <c r="K17115" i="5"/>
  <c r="K17098" i="5"/>
  <c r="K17081" i="5"/>
  <c r="K17046" i="5"/>
  <c r="K17029" i="5"/>
  <c r="K17012" i="5"/>
  <c r="K16995" i="5"/>
  <c r="K16978" i="5"/>
  <c r="K16961" i="5"/>
  <c r="K16944" i="5"/>
  <c r="K16927" i="5"/>
  <c r="K16910" i="5"/>
  <c r="K16893" i="5"/>
  <c r="K18001" i="5"/>
  <c r="K17984" i="5"/>
  <c r="K17967" i="5"/>
  <c r="K17950" i="5"/>
  <c r="K17933" i="5"/>
  <c r="K17916" i="5"/>
  <c r="K17899" i="5"/>
  <c r="K17882" i="5"/>
  <c r="K17865" i="5"/>
  <c r="K17830" i="5"/>
  <c r="K17813" i="5"/>
  <c r="K17796" i="5"/>
  <c r="K17779" i="5"/>
  <c r="K17762" i="5"/>
  <c r="K17745" i="5"/>
  <c r="K17728" i="5"/>
  <c r="K17711" i="5"/>
  <c r="K17694" i="5"/>
  <c r="K17677" i="5"/>
  <c r="K17660" i="5"/>
  <c r="K17643" i="5"/>
  <c r="K17626" i="5"/>
  <c r="K17609" i="5"/>
  <c r="K17574" i="5"/>
  <c r="K17557" i="5"/>
  <c r="K17540" i="5"/>
  <c r="K17523" i="5"/>
  <c r="K17506" i="5"/>
  <c r="K17489" i="5"/>
  <c r="K17472" i="5"/>
  <c r="K17455" i="5"/>
  <c r="K17438" i="5"/>
  <c r="K17421" i="5"/>
  <c r="K17404" i="5"/>
  <c r="K17387" i="5"/>
  <c r="K17370" i="5"/>
  <c r="K17353" i="5"/>
  <c r="K17318" i="5"/>
  <c r="K17301" i="5"/>
  <c r="K17284" i="5"/>
  <c r="K17267" i="5"/>
  <c r="K17250" i="5"/>
  <c r="K17233" i="5"/>
  <c r="K17216" i="5"/>
  <c r="K17199" i="5"/>
  <c r="K17182" i="5"/>
  <c r="K17165" i="5"/>
  <c r="K17148" i="5"/>
  <c r="K17131" i="5"/>
  <c r="K17114" i="5"/>
  <c r="K17097" i="5"/>
  <c r="K17062" i="5"/>
  <c r="K17045" i="5"/>
  <c r="K17028" i="5"/>
  <c r="K17011" i="5"/>
  <c r="K16994" i="5"/>
  <c r="K16977" i="5"/>
  <c r="K16960" i="5"/>
  <c r="K16943" i="5"/>
  <c r="K16926" i="5"/>
  <c r="K16909" i="5"/>
  <c r="K16892" i="5"/>
  <c r="K16875" i="5"/>
  <c r="K16858" i="5"/>
  <c r="K16841" i="5"/>
  <c r="K16806" i="5"/>
  <c r="K16789" i="5"/>
  <c r="K16772" i="5"/>
  <c r="K18000" i="5"/>
  <c r="K17983" i="5"/>
  <c r="K17966" i="5"/>
  <c r="K17949" i="5"/>
  <c r="K17932" i="5"/>
  <c r="K17915" i="5"/>
  <c r="K17898" i="5"/>
  <c r="K17881" i="5"/>
  <c r="K17846" i="5"/>
  <c r="K17829" i="5"/>
  <c r="K17812" i="5"/>
  <c r="K17795" i="5"/>
  <c r="K17778" i="5"/>
  <c r="K17761" i="5"/>
  <c r="K17744" i="5"/>
  <c r="K17727" i="5"/>
  <c r="K17710" i="5"/>
  <c r="K17693" i="5"/>
  <c r="K17676" i="5"/>
  <c r="K17659" i="5"/>
  <c r="K17642" i="5"/>
  <c r="K17625" i="5"/>
  <c r="K17590" i="5"/>
  <c r="K17573" i="5"/>
  <c r="K17556" i="5"/>
  <c r="K17539" i="5"/>
  <c r="K17522" i="5"/>
  <c r="K17505" i="5"/>
  <c r="K17488" i="5"/>
  <c r="K17471" i="5"/>
  <c r="K17454" i="5"/>
  <c r="K17437" i="5"/>
  <c r="K17420" i="5"/>
  <c r="K17403" i="5"/>
  <c r="K17386" i="5"/>
  <c r="K17369" i="5"/>
  <c r="K17334" i="5"/>
  <c r="K17317" i="5"/>
  <c r="K17300" i="5"/>
  <c r="K17283" i="5"/>
  <c r="K17266" i="5"/>
  <c r="K17249" i="5"/>
  <c r="K17232" i="5"/>
  <c r="K17215" i="5"/>
  <c r="K17198" i="5"/>
  <c r="K17181" i="5"/>
  <c r="K17164" i="5"/>
  <c r="K17147" i="5"/>
  <c r="K17130" i="5"/>
  <c r="K17113" i="5"/>
  <c r="K17078" i="5"/>
  <c r="K17061" i="5"/>
  <c r="K17044" i="5"/>
  <c r="K17027" i="5"/>
  <c r="K17010" i="5"/>
  <c r="K16993" i="5"/>
  <c r="K16976" i="5"/>
  <c r="K16959" i="5"/>
  <c r="K16942" i="5"/>
  <c r="K16925" i="5"/>
  <c r="K16908" i="5"/>
  <c r="K16891" i="5"/>
  <c r="K16874" i="5"/>
  <c r="K16857" i="5"/>
  <c r="K16822" i="5"/>
  <c r="K16805" i="5"/>
  <c r="K16788" i="5"/>
  <c r="K16771" i="5"/>
  <c r="K16754" i="5"/>
  <c r="K16737" i="5"/>
  <c r="K17999" i="5"/>
  <c r="K17982" i="5"/>
  <c r="K17965" i="5"/>
  <c r="K17948" i="5"/>
  <c r="K17931" i="5"/>
  <c r="K17914" i="5"/>
  <c r="K17897" i="5"/>
  <c r="K17862" i="5"/>
  <c r="K17845" i="5"/>
  <c r="K17828" i="5"/>
  <c r="K17811" i="5"/>
  <c r="K17794" i="5"/>
  <c r="K17777" i="5"/>
  <c r="K17760" i="5"/>
  <c r="K17743" i="5"/>
  <c r="K17726" i="5"/>
  <c r="K17709" i="5"/>
  <c r="K17692" i="5"/>
  <c r="K17675" i="5"/>
  <c r="K17658" i="5"/>
  <c r="K17641" i="5"/>
  <c r="K17606" i="5"/>
  <c r="K17589" i="5"/>
  <c r="K17572" i="5"/>
  <c r="K17555" i="5"/>
  <c r="K17538" i="5"/>
  <c r="K17521" i="5"/>
  <c r="K17504" i="5"/>
  <c r="K17487" i="5"/>
  <c r="K17470" i="5"/>
  <c r="K17453" i="5"/>
  <c r="K17436" i="5"/>
  <c r="K17419" i="5"/>
  <c r="K17402" i="5"/>
  <c r="K17385" i="5"/>
  <c r="K17350" i="5"/>
  <c r="K17333" i="5"/>
  <c r="K17316" i="5"/>
  <c r="K17299" i="5"/>
  <c r="K17282" i="5"/>
  <c r="K17265" i="5"/>
  <c r="K17248" i="5"/>
  <c r="K17231" i="5"/>
  <c r="K17214" i="5"/>
  <c r="K17197" i="5"/>
  <c r="K17180" i="5"/>
  <c r="K17163" i="5"/>
  <c r="K17146" i="5"/>
  <c r="K17129" i="5"/>
  <c r="K17094" i="5"/>
  <c r="K17077" i="5"/>
  <c r="K17060" i="5"/>
  <c r="K17043" i="5"/>
  <c r="K17026" i="5"/>
  <c r="K17009" i="5"/>
  <c r="K16992" i="5"/>
  <c r="K16975" i="5"/>
  <c r="K16958" i="5"/>
  <c r="K16941" i="5"/>
  <c r="K17998" i="5"/>
  <c r="K17981" i="5"/>
  <c r="K17964" i="5"/>
  <c r="K17947" i="5"/>
  <c r="K17930" i="5"/>
  <c r="K17913" i="5"/>
  <c r="K17878" i="5"/>
  <c r="K17861" i="5"/>
  <c r="K17844" i="5"/>
  <c r="K17827" i="5"/>
  <c r="K17810" i="5"/>
  <c r="K17793" i="5"/>
  <c r="K17776" i="5"/>
  <c r="K17759" i="5"/>
  <c r="K17742" i="5"/>
  <c r="K17725" i="5"/>
  <c r="K17708" i="5"/>
  <c r="K17691" i="5"/>
  <c r="K17674" i="5"/>
  <c r="K17657" i="5"/>
  <c r="K17622" i="5"/>
  <c r="K17605" i="5"/>
  <c r="K17588" i="5"/>
  <c r="K17571" i="5"/>
  <c r="K17554" i="5"/>
  <c r="K17537" i="5"/>
  <c r="K17996" i="5"/>
  <c r="K17979" i="5"/>
  <c r="K17962" i="5"/>
  <c r="K17945" i="5"/>
  <c r="K17910" i="5"/>
  <c r="K17893" i="5"/>
  <c r="K17876" i="5"/>
  <c r="K17859" i="5"/>
  <c r="K17842" i="5"/>
  <c r="K17825" i="5"/>
  <c r="K17808" i="5"/>
  <c r="K17791" i="5"/>
  <c r="K17774" i="5"/>
  <c r="K17757" i="5"/>
  <c r="K17740" i="5"/>
  <c r="K17723" i="5"/>
  <c r="K17706" i="5"/>
  <c r="K17689" i="5"/>
  <c r="K17654" i="5"/>
  <c r="K17637" i="5"/>
  <c r="K17620" i="5"/>
  <c r="K17603" i="5"/>
  <c r="K17586" i="5"/>
  <c r="K17569" i="5"/>
  <c r="K17552" i="5"/>
  <c r="K17535" i="5"/>
  <c r="K17518" i="5"/>
  <c r="K17501" i="5"/>
  <c r="K17484" i="5"/>
  <c r="K17467" i="5"/>
  <c r="K17450" i="5"/>
  <c r="K17433" i="5"/>
  <c r="K17398" i="5"/>
  <c r="K17381" i="5"/>
  <c r="K17364" i="5"/>
  <c r="K17347" i="5"/>
  <c r="K17330" i="5"/>
  <c r="K17313" i="5"/>
  <c r="K17296" i="5"/>
  <c r="K17279" i="5"/>
  <c r="K17262" i="5"/>
  <c r="K17245" i="5"/>
  <c r="K17228" i="5"/>
  <c r="K17211" i="5"/>
  <c r="K17194" i="5"/>
  <c r="K17177" i="5"/>
  <c r="K17142" i="5"/>
  <c r="K17125" i="5"/>
  <c r="K17108" i="5"/>
  <c r="K17091" i="5"/>
  <c r="K17074" i="5"/>
  <c r="K17057" i="5"/>
  <c r="K17040" i="5"/>
  <c r="K17023" i="5"/>
  <c r="K17006" i="5"/>
  <c r="K16989" i="5"/>
  <c r="K16972" i="5"/>
  <c r="K16955" i="5"/>
  <c r="K16938" i="5"/>
  <c r="K16921" i="5"/>
  <c r="K16886" i="5"/>
  <c r="K16869" i="5"/>
  <c r="K16852" i="5"/>
  <c r="K16835" i="5"/>
  <c r="K16818" i="5"/>
  <c r="K16801" i="5"/>
  <c r="K16784" i="5"/>
  <c r="K16767" i="5"/>
  <c r="K17995" i="5"/>
  <c r="K17978" i="5"/>
  <c r="K17961" i="5"/>
  <c r="K17926" i="5"/>
  <c r="K17909" i="5"/>
  <c r="K17892" i="5"/>
  <c r="K17875" i="5"/>
  <c r="K17858" i="5"/>
  <c r="K17841" i="5"/>
  <c r="K17824" i="5"/>
  <c r="K17807" i="5"/>
  <c r="K17790" i="5"/>
  <c r="K17773" i="5"/>
  <c r="K17756" i="5"/>
  <c r="K17739" i="5"/>
  <c r="K17722" i="5"/>
  <c r="K17705" i="5"/>
  <c r="K17670" i="5"/>
  <c r="K17653" i="5"/>
  <c r="K17636" i="5"/>
  <c r="K17619" i="5"/>
  <c r="K17602" i="5"/>
  <c r="K17585" i="5"/>
  <c r="K17568" i="5"/>
  <c r="K17551" i="5"/>
  <c r="K17534" i="5"/>
  <c r="K17517" i="5"/>
  <c r="K17500" i="5"/>
  <c r="K17483" i="5"/>
  <c r="K17466" i="5"/>
  <c r="K17449" i="5"/>
  <c r="K17414" i="5"/>
  <c r="K17397" i="5"/>
  <c r="K17380" i="5"/>
  <c r="K17363" i="5"/>
  <c r="K17346" i="5"/>
  <c r="K17329" i="5"/>
  <c r="K17312" i="5"/>
  <c r="K17295" i="5"/>
  <c r="K17278" i="5"/>
  <c r="K17261" i="5"/>
  <c r="K17244" i="5"/>
  <c r="K17227" i="5"/>
  <c r="K17210" i="5"/>
  <c r="K17193" i="5"/>
  <c r="K17158" i="5"/>
  <c r="K17141" i="5"/>
  <c r="K17124" i="5"/>
  <c r="K17107" i="5"/>
  <c r="K17994" i="5"/>
  <c r="K17977" i="5"/>
  <c r="K17942" i="5"/>
  <c r="K17925" i="5"/>
  <c r="K17908" i="5"/>
  <c r="K17891" i="5"/>
  <c r="K17874" i="5"/>
  <c r="K17857" i="5"/>
  <c r="K17840" i="5"/>
  <c r="K17823" i="5"/>
  <c r="K17806" i="5"/>
  <c r="K17789" i="5"/>
  <c r="K17772" i="5"/>
  <c r="K17755" i="5"/>
  <c r="K17738" i="5"/>
  <c r="K17721" i="5"/>
  <c r="K17686" i="5"/>
  <c r="K17669" i="5"/>
  <c r="K17652" i="5"/>
  <c r="K17635" i="5"/>
  <c r="K17618" i="5"/>
  <c r="K17601" i="5"/>
  <c r="K17584" i="5"/>
  <c r="K17567" i="5"/>
  <c r="K17550" i="5"/>
  <c r="K17533" i="5"/>
  <c r="K17516" i="5"/>
  <c r="K17499" i="5"/>
  <c r="K17482" i="5"/>
  <c r="K17465" i="5"/>
  <c r="K17430" i="5"/>
  <c r="K17413" i="5"/>
  <c r="K17396" i="5"/>
  <c r="K17379" i="5"/>
  <c r="K17362" i="5"/>
  <c r="K17345" i="5"/>
  <c r="K17328" i="5"/>
  <c r="K17311" i="5"/>
  <c r="K17294" i="5"/>
  <c r="K17277" i="5"/>
  <c r="K17260" i="5"/>
  <c r="K17243" i="5"/>
  <c r="K17226" i="5"/>
  <c r="K17209" i="5"/>
  <c r="K17174" i="5"/>
  <c r="K17157" i="5"/>
  <c r="K17140" i="5"/>
  <c r="K17123" i="5"/>
  <c r="K17106" i="5"/>
  <c r="K17089" i="5"/>
  <c r="K17072" i="5"/>
  <c r="K17055" i="5"/>
  <c r="K17974" i="5"/>
  <c r="K17957" i="5"/>
  <c r="K17940" i="5"/>
  <c r="K17923" i="5"/>
  <c r="K17906" i="5"/>
  <c r="K17889" i="5"/>
  <c r="K17872" i="5"/>
  <c r="K17855" i="5"/>
  <c r="K17838" i="5"/>
  <c r="K17821" i="5"/>
  <c r="K17804" i="5"/>
  <c r="K17787" i="5"/>
  <c r="K17770" i="5"/>
  <c r="K17753" i="5"/>
  <c r="K17718" i="5"/>
  <c r="K17701" i="5"/>
  <c r="K17684" i="5"/>
  <c r="K17667" i="5"/>
  <c r="K17650" i="5"/>
  <c r="K17633" i="5"/>
  <c r="K17616" i="5"/>
  <c r="K17599" i="5"/>
  <c r="K17582" i="5"/>
  <c r="K17809" i="5"/>
  <c r="K17498" i="5"/>
  <c r="K17445" i="5"/>
  <c r="K17418" i="5"/>
  <c r="K17365" i="5"/>
  <c r="K17156" i="5"/>
  <c r="K17005" i="5"/>
  <c r="K16849" i="5"/>
  <c r="K16829" i="5"/>
  <c r="K16787" i="5"/>
  <c r="K16730" i="5"/>
  <c r="K16539" i="5"/>
  <c r="K16506" i="5"/>
  <c r="K16473" i="5"/>
  <c r="K17924" i="5"/>
  <c r="K17894" i="5"/>
  <c r="K17076" i="5"/>
  <c r="K17053" i="5"/>
  <c r="K16912" i="5"/>
  <c r="K16890" i="5"/>
  <c r="K16766" i="5"/>
  <c r="K16748" i="5"/>
  <c r="K16675" i="5"/>
  <c r="K16657" i="5"/>
  <c r="K16640" i="5"/>
  <c r="K16623" i="5"/>
  <c r="K16606" i="5"/>
  <c r="K16589" i="5"/>
  <c r="K16572" i="5"/>
  <c r="K16555" i="5"/>
  <c r="K16522" i="5"/>
  <c r="K16489" i="5"/>
  <c r="K16456" i="5"/>
  <c r="K16440" i="5"/>
  <c r="K16424" i="5"/>
  <c r="K16408" i="5"/>
  <c r="K16392" i="5"/>
  <c r="K16376" i="5"/>
  <c r="K16360" i="5"/>
  <c r="K16344" i="5"/>
  <c r="K16328" i="5"/>
  <c r="K16312" i="5"/>
  <c r="K16296" i="5"/>
  <c r="K16280" i="5"/>
  <c r="K16264" i="5"/>
  <c r="K16248" i="5"/>
  <c r="K16232" i="5"/>
  <c r="K16216" i="5"/>
  <c r="K16200" i="5"/>
  <c r="K16184" i="5"/>
  <c r="K16168" i="5"/>
  <c r="K16152" i="5"/>
  <c r="K16136" i="5"/>
  <c r="K16120" i="5"/>
  <c r="K16104" i="5"/>
  <c r="K16088" i="5"/>
  <c r="K16072" i="5"/>
  <c r="K16056" i="5"/>
  <c r="K16040" i="5"/>
  <c r="K16024" i="5"/>
  <c r="K16008" i="5"/>
  <c r="K15992" i="5"/>
  <c r="K15976" i="5"/>
  <c r="K15960" i="5"/>
  <c r="K15944" i="5"/>
  <c r="K15928" i="5"/>
  <c r="K15912" i="5"/>
  <c r="K15896" i="5"/>
  <c r="K15880" i="5"/>
  <c r="K15864" i="5"/>
  <c r="K15848" i="5"/>
  <c r="K15832" i="5"/>
  <c r="K15816" i="5"/>
  <c r="K15800" i="5"/>
  <c r="K15784" i="5"/>
  <c r="K15768" i="5"/>
  <c r="K15752" i="5"/>
  <c r="K15736" i="5"/>
  <c r="K15720" i="5"/>
  <c r="K15704" i="5"/>
  <c r="K15688" i="5"/>
  <c r="K15672" i="5"/>
  <c r="K15656" i="5"/>
  <c r="K15640" i="5"/>
  <c r="K15624" i="5"/>
  <c r="K15608" i="5"/>
  <c r="K15592" i="5"/>
  <c r="K15576" i="5"/>
  <c r="K15560" i="5"/>
  <c r="K15544" i="5"/>
  <c r="K15528" i="5"/>
  <c r="K15512" i="5"/>
  <c r="K15496" i="5"/>
  <c r="K15480" i="5"/>
  <c r="K15464" i="5"/>
  <c r="K17634" i="5"/>
  <c r="K17549" i="5"/>
  <c r="K17497" i="5"/>
  <c r="K17469" i="5"/>
  <c r="K17417" i="5"/>
  <c r="K17155" i="5"/>
  <c r="K17004" i="5"/>
  <c r="K16957" i="5"/>
  <c r="K16934" i="5"/>
  <c r="K16868" i="5"/>
  <c r="K16848" i="5"/>
  <c r="K16786" i="5"/>
  <c r="K16729" i="5"/>
  <c r="K16692" i="5"/>
  <c r="K16538" i="5"/>
  <c r="K16505" i="5"/>
  <c r="K16472" i="5"/>
  <c r="K17980" i="5"/>
  <c r="K17604" i="5"/>
  <c r="K17259" i="5"/>
  <c r="K17206" i="5"/>
  <c r="K17179" i="5"/>
  <c r="K17126" i="5"/>
  <c r="K17075" i="5"/>
  <c r="K16889" i="5"/>
  <c r="K16827" i="5"/>
  <c r="K16765" i="5"/>
  <c r="K16747" i="5"/>
  <c r="K16674" i="5"/>
  <c r="K16656" i="5"/>
  <c r="K16639" i="5"/>
  <c r="K16622" i="5"/>
  <c r="K16605" i="5"/>
  <c r="K16588" i="5"/>
  <c r="K16571" i="5"/>
  <c r="K16554" i="5"/>
  <c r="K16521" i="5"/>
  <c r="K16488" i="5"/>
  <c r="K16455" i="5"/>
  <c r="K16439" i="5"/>
  <c r="K16423" i="5"/>
  <c r="K16407" i="5"/>
  <c r="K16391" i="5"/>
  <c r="K16375" i="5"/>
  <c r="K16359" i="5"/>
  <c r="K16343" i="5"/>
  <c r="K16327" i="5"/>
  <c r="K16311" i="5"/>
  <c r="K16295" i="5"/>
  <c r="K16279" i="5"/>
  <c r="K16263" i="5"/>
  <c r="K16247" i="5"/>
  <c r="K16231" i="5"/>
  <c r="K16215" i="5"/>
  <c r="K16199" i="5"/>
  <c r="K16183" i="5"/>
  <c r="K16167" i="5"/>
  <c r="K16151" i="5"/>
  <c r="K16135" i="5"/>
  <c r="K16119" i="5"/>
  <c r="K16103" i="5"/>
  <c r="K16087" i="5"/>
  <c r="K16071" i="5"/>
  <c r="K16055" i="5"/>
  <c r="K16039" i="5"/>
  <c r="K16023" i="5"/>
  <c r="K16007" i="5"/>
  <c r="K15991" i="5"/>
  <c r="K15975" i="5"/>
  <c r="K15959" i="5"/>
  <c r="K15943" i="5"/>
  <c r="K15927" i="5"/>
  <c r="K15911" i="5"/>
  <c r="K15895" i="5"/>
  <c r="K15879" i="5"/>
  <c r="K15863" i="5"/>
  <c r="K15847" i="5"/>
  <c r="K15831" i="5"/>
  <c r="K15815" i="5"/>
  <c r="K15799" i="5"/>
  <c r="K15783" i="5"/>
  <c r="K15767" i="5"/>
  <c r="K15751" i="5"/>
  <c r="K15735" i="5"/>
  <c r="K15719" i="5"/>
  <c r="K15703" i="5"/>
  <c r="K15687" i="5"/>
  <c r="K15671" i="5"/>
  <c r="K15655" i="5"/>
  <c r="K17690" i="5"/>
  <c r="K17548" i="5"/>
  <c r="K17520" i="5"/>
  <c r="K17468" i="5"/>
  <c r="K17310" i="5"/>
  <c r="K17025" i="5"/>
  <c r="K17003" i="5"/>
  <c r="K16980" i="5"/>
  <c r="K16956" i="5"/>
  <c r="K16933" i="5"/>
  <c r="K16867" i="5"/>
  <c r="K16785" i="5"/>
  <c r="K16709" i="5"/>
  <c r="K16537" i="5"/>
  <c r="K16504" i="5"/>
  <c r="K16471" i="5"/>
  <c r="K17805" i="5"/>
  <c r="K17361" i="5"/>
  <c r="K17258" i="5"/>
  <c r="K17178" i="5"/>
  <c r="K16846" i="5"/>
  <c r="K16804" i="5"/>
  <c r="K16764" i="5"/>
  <c r="K16746" i="5"/>
  <c r="K16690" i="5"/>
  <c r="K16655" i="5"/>
  <c r="K16638" i="5"/>
  <c r="K16621" i="5"/>
  <c r="K16604" i="5"/>
  <c r="K16587" i="5"/>
  <c r="K16570" i="5"/>
  <c r="K16553" i="5"/>
  <c r="K16520" i="5"/>
  <c r="K16487" i="5"/>
  <c r="K16454" i="5"/>
  <c r="K16438" i="5"/>
  <c r="K16422" i="5"/>
  <c r="K16406" i="5"/>
  <c r="K16390" i="5"/>
  <c r="K16374" i="5"/>
  <c r="K16358" i="5"/>
  <c r="K16342" i="5"/>
  <c r="K16326" i="5"/>
  <c r="K16310" i="5"/>
  <c r="K16294" i="5"/>
  <c r="K16278" i="5"/>
  <c r="K16262" i="5"/>
  <c r="K16246" i="5"/>
  <c r="K16230" i="5"/>
  <c r="K16214" i="5"/>
  <c r="K16198" i="5"/>
  <c r="K16182" i="5"/>
  <c r="K16166" i="5"/>
  <c r="K16150" i="5"/>
  <c r="K16134" i="5"/>
  <c r="K16118" i="5"/>
  <c r="K16102" i="5"/>
  <c r="K16086" i="5"/>
  <c r="K16070" i="5"/>
  <c r="K16054" i="5"/>
  <c r="K16038" i="5"/>
  <c r="K16022" i="5"/>
  <c r="K16006" i="5"/>
  <c r="K15990" i="5"/>
  <c r="K15974" i="5"/>
  <c r="K15958" i="5"/>
  <c r="K15942" i="5"/>
  <c r="K15926" i="5"/>
  <c r="K15910" i="5"/>
  <c r="K15894" i="5"/>
  <c r="K15878" i="5"/>
  <c r="K15862" i="5"/>
  <c r="K15846" i="5"/>
  <c r="K15830" i="5"/>
  <c r="K15814" i="5"/>
  <c r="K15798" i="5"/>
  <c r="K15782" i="5"/>
  <c r="K15766" i="5"/>
  <c r="K15750" i="5"/>
  <c r="K15734" i="5"/>
  <c r="K15718" i="5"/>
  <c r="K15702" i="5"/>
  <c r="K15686" i="5"/>
  <c r="K15670" i="5"/>
  <c r="K15654" i="5"/>
  <c r="K17890" i="5"/>
  <c r="K17775" i="5"/>
  <c r="K17519" i="5"/>
  <c r="K17309" i="5"/>
  <c r="K17230" i="5"/>
  <c r="K17073" i="5"/>
  <c r="K17024" i="5"/>
  <c r="K17002" i="5"/>
  <c r="K16866" i="5"/>
  <c r="K16825" i="5"/>
  <c r="K16726" i="5"/>
  <c r="K16672" i="5"/>
  <c r="K16536" i="5"/>
  <c r="K16503" i="5"/>
  <c r="K16470" i="5"/>
  <c r="K17860" i="5"/>
  <c r="K17360" i="5"/>
  <c r="K17281" i="5"/>
  <c r="K16954" i="5"/>
  <c r="K16907" i="5"/>
  <c r="K16803" i="5"/>
  <c r="K16783" i="5"/>
  <c r="K16763" i="5"/>
  <c r="K16707" i="5"/>
  <c r="K16689" i="5"/>
  <c r="K16654" i="5"/>
  <c r="K16637" i="5"/>
  <c r="K16620" i="5"/>
  <c r="K16603" i="5"/>
  <c r="K16586" i="5"/>
  <c r="K16569" i="5"/>
  <c r="K16552" i="5"/>
  <c r="K16519" i="5"/>
  <c r="K16486" i="5"/>
  <c r="K16453" i="5"/>
  <c r="K16437" i="5"/>
  <c r="K16421" i="5"/>
  <c r="K16405" i="5"/>
  <c r="K16389" i="5"/>
  <c r="K16373" i="5"/>
  <c r="K16357" i="5"/>
  <c r="K16341" i="5"/>
  <c r="K16325" i="5"/>
  <c r="K16309" i="5"/>
  <c r="K16293" i="5"/>
  <c r="K16277" i="5"/>
  <c r="K16261" i="5"/>
  <c r="K16245" i="5"/>
  <c r="K16229" i="5"/>
  <c r="K16213" i="5"/>
  <c r="K16197" i="5"/>
  <c r="K16181" i="5"/>
  <c r="K16165" i="5"/>
  <c r="K16149" i="5"/>
  <c r="K16133" i="5"/>
  <c r="K16117" i="5"/>
  <c r="K16101" i="5"/>
  <c r="K16085" i="5"/>
  <c r="K16069" i="5"/>
  <c r="K16053" i="5"/>
  <c r="K16037" i="5"/>
  <c r="K16021" i="5"/>
  <c r="K16005" i="5"/>
  <c r="K15989" i="5"/>
  <c r="K15973" i="5"/>
  <c r="K15957" i="5"/>
  <c r="K15941" i="5"/>
  <c r="K15925" i="5"/>
  <c r="K15909" i="5"/>
  <c r="K15893" i="5"/>
  <c r="K15877" i="5"/>
  <c r="K15861" i="5"/>
  <c r="K15845" i="5"/>
  <c r="K15829" i="5"/>
  <c r="K15813" i="5"/>
  <c r="K15797" i="5"/>
  <c r="K15781" i="5"/>
  <c r="K15765" i="5"/>
  <c r="K15749" i="5"/>
  <c r="K15733" i="5"/>
  <c r="K15717" i="5"/>
  <c r="K15701" i="5"/>
  <c r="K15685" i="5"/>
  <c r="K15669" i="5"/>
  <c r="K15653" i="5"/>
  <c r="K15637" i="5"/>
  <c r="K15621" i="5"/>
  <c r="K15605" i="5"/>
  <c r="K15589" i="5"/>
  <c r="K15573" i="5"/>
  <c r="K15557" i="5"/>
  <c r="K15541" i="5"/>
  <c r="K15525" i="5"/>
  <c r="K15509" i="5"/>
  <c r="K15493" i="5"/>
  <c r="K15477" i="5"/>
  <c r="K15461" i="5"/>
  <c r="K15445" i="5"/>
  <c r="K15429" i="5"/>
  <c r="K15413" i="5"/>
  <c r="K17946" i="5"/>
  <c r="K17600" i="5"/>
  <c r="K17412" i="5"/>
  <c r="K17332" i="5"/>
  <c r="K17229" i="5"/>
  <c r="K17122" i="5"/>
  <c r="K16885" i="5"/>
  <c r="K16865" i="5"/>
  <c r="K16844" i="5"/>
  <c r="K16671" i="5"/>
  <c r="K16535" i="5"/>
  <c r="K16502" i="5"/>
  <c r="K16469" i="5"/>
  <c r="K17570" i="5"/>
  <c r="K17280" i="5"/>
  <c r="K17071" i="5"/>
  <c r="K17022" i="5"/>
  <c r="K16953" i="5"/>
  <c r="K16929" i="5"/>
  <c r="K16906" i="5"/>
  <c r="K16802" i="5"/>
  <c r="K16782" i="5"/>
  <c r="K16724" i="5"/>
  <c r="K16706" i="5"/>
  <c r="K16688" i="5"/>
  <c r="K16653" i="5"/>
  <c r="K16636" i="5"/>
  <c r="K16619" i="5"/>
  <c r="K16602" i="5"/>
  <c r="K16585" i="5"/>
  <c r="K16568" i="5"/>
  <c r="K16551" i="5"/>
  <c r="K16518" i="5"/>
  <c r="K16485" i="5"/>
  <c r="K16452" i="5"/>
  <c r="K16436" i="5"/>
  <c r="K16420" i="5"/>
  <c r="K16404" i="5"/>
  <c r="K16388" i="5"/>
  <c r="K16372" i="5"/>
  <c r="K16356" i="5"/>
  <c r="K16340" i="5"/>
  <c r="K16324" i="5"/>
  <c r="K16308" i="5"/>
  <c r="K16292" i="5"/>
  <c r="K16276" i="5"/>
  <c r="K16260" i="5"/>
  <c r="K16244" i="5"/>
  <c r="K16228" i="5"/>
  <c r="K16212" i="5"/>
  <c r="K16196" i="5"/>
  <c r="K16180" i="5"/>
  <c r="K16164" i="5"/>
  <c r="K16148" i="5"/>
  <c r="K16132" i="5"/>
  <c r="K16116" i="5"/>
  <c r="K16100" i="5"/>
  <c r="K16084" i="5"/>
  <c r="K16068" i="5"/>
  <c r="K16052" i="5"/>
  <c r="K16036" i="5"/>
  <c r="K16020" i="5"/>
  <c r="K16004" i="5"/>
  <c r="K15988" i="5"/>
  <c r="K15972" i="5"/>
  <c r="K15956" i="5"/>
  <c r="K15940" i="5"/>
  <c r="K15924" i="5"/>
  <c r="K15908" i="5"/>
  <c r="K15892" i="5"/>
  <c r="K15876" i="5"/>
  <c r="K15860" i="5"/>
  <c r="K15844" i="5"/>
  <c r="K15828" i="5"/>
  <c r="K15812" i="5"/>
  <c r="K15796" i="5"/>
  <c r="K15780" i="5"/>
  <c r="K15764" i="5"/>
  <c r="K15748" i="5"/>
  <c r="K15732" i="5"/>
  <c r="K15716" i="5"/>
  <c r="K15700" i="5"/>
  <c r="K15684" i="5"/>
  <c r="K15668" i="5"/>
  <c r="K15652" i="5"/>
  <c r="K15636" i="5"/>
  <c r="K15620" i="5"/>
  <c r="K15604" i="5"/>
  <c r="K15588" i="5"/>
  <c r="K15572" i="5"/>
  <c r="K17685" i="5"/>
  <c r="K17411" i="5"/>
  <c r="K17331" i="5"/>
  <c r="K17121" i="5"/>
  <c r="K16884" i="5"/>
  <c r="K16761" i="5"/>
  <c r="K16670" i="5"/>
  <c r="K16534" i="5"/>
  <c r="K16501" i="5"/>
  <c r="K17771" i="5"/>
  <c r="K17515" i="5"/>
  <c r="K17462" i="5"/>
  <c r="K17435" i="5"/>
  <c r="K17382" i="5"/>
  <c r="K17173" i="5"/>
  <c r="K17093" i="5"/>
  <c r="K17070" i="5"/>
  <c r="K17021" i="5"/>
  <c r="K16974" i="5"/>
  <c r="K16905" i="5"/>
  <c r="K16863" i="5"/>
  <c r="K16842" i="5"/>
  <c r="K16821" i="5"/>
  <c r="K16781" i="5"/>
  <c r="K16741" i="5"/>
  <c r="K16723" i="5"/>
  <c r="K16705" i="5"/>
  <c r="K16687" i="5"/>
  <c r="K16652" i="5"/>
  <c r="K16635" i="5"/>
  <c r="K16618" i="5"/>
  <c r="K16601" i="5"/>
  <c r="K16584" i="5"/>
  <c r="K16567" i="5"/>
  <c r="K16550" i="5"/>
  <c r="K16517" i="5"/>
  <c r="K16467" i="5"/>
  <c r="K16451" i="5"/>
  <c r="K16435" i="5"/>
  <c r="K16419" i="5"/>
  <c r="K16403" i="5"/>
  <c r="K16387" i="5"/>
  <c r="K16371" i="5"/>
  <c r="K16355" i="5"/>
  <c r="K16339" i="5"/>
  <c r="K16323" i="5"/>
  <c r="K16307" i="5"/>
  <c r="K16291" i="5"/>
  <c r="K16275" i="5"/>
  <c r="K16259" i="5"/>
  <c r="K16243" i="5"/>
  <c r="K16227" i="5"/>
  <c r="K16211" i="5"/>
  <c r="K16195" i="5"/>
  <c r="K16179" i="5"/>
  <c r="K16163" i="5"/>
  <c r="K16147" i="5"/>
  <c r="K16131" i="5"/>
  <c r="K16115" i="5"/>
  <c r="K16099" i="5"/>
  <c r="K16083" i="5"/>
  <c r="K16067" i="5"/>
  <c r="K16051" i="5"/>
  <c r="K16035" i="5"/>
  <c r="K16019" i="5"/>
  <c r="K16003" i="5"/>
  <c r="K15987" i="5"/>
  <c r="K15971" i="5"/>
  <c r="K15955" i="5"/>
  <c r="K15939" i="5"/>
  <c r="K15923" i="5"/>
  <c r="K15907" i="5"/>
  <c r="K15891" i="5"/>
  <c r="K15875" i="5"/>
  <c r="K15859" i="5"/>
  <c r="K15843" i="5"/>
  <c r="K15827" i="5"/>
  <c r="K15811" i="5"/>
  <c r="K15795" i="5"/>
  <c r="K15779" i="5"/>
  <c r="K15763" i="5"/>
  <c r="K15747" i="5"/>
  <c r="K15731" i="5"/>
  <c r="K15715" i="5"/>
  <c r="K15699" i="5"/>
  <c r="K15683" i="5"/>
  <c r="K15667" i="5"/>
  <c r="K17856" i="5"/>
  <c r="K17741" i="5"/>
  <c r="K16997" i="5"/>
  <c r="K16883" i="5"/>
  <c r="K16800" i="5"/>
  <c r="K16669" i="5"/>
  <c r="K16533" i="5"/>
  <c r="K16483" i="5"/>
  <c r="K17826" i="5"/>
  <c r="K17514" i="5"/>
  <c r="K17434" i="5"/>
  <c r="K17225" i="5"/>
  <c r="K17172" i="5"/>
  <c r="K17145" i="5"/>
  <c r="K17092" i="5"/>
  <c r="K17042" i="5"/>
  <c r="K17020" i="5"/>
  <c r="K16973" i="5"/>
  <c r="K16950" i="5"/>
  <c r="K16820" i="5"/>
  <c r="K16780" i="5"/>
  <c r="K16740" i="5"/>
  <c r="K16722" i="5"/>
  <c r="K16704" i="5"/>
  <c r="K16686" i="5"/>
  <c r="K16651" i="5"/>
  <c r="K16634" i="5"/>
  <c r="K16617" i="5"/>
  <c r="K16600" i="5"/>
  <c r="K16583" i="5"/>
  <c r="K16566" i="5"/>
  <c r="K16549" i="5"/>
  <c r="K16499" i="5"/>
  <c r="K16466" i="5"/>
  <c r="K16450" i="5"/>
  <c r="K16434" i="5"/>
  <c r="K16418" i="5"/>
  <c r="K16402" i="5"/>
  <c r="K16386" i="5"/>
  <c r="K16370" i="5"/>
  <c r="K16354" i="5"/>
  <c r="K16338" i="5"/>
  <c r="K16322" i="5"/>
  <c r="K16306" i="5"/>
  <c r="K16290" i="5"/>
  <c r="K16274" i="5"/>
  <c r="K16258" i="5"/>
  <c r="K16242" i="5"/>
  <c r="K16226" i="5"/>
  <c r="K16210" i="5"/>
  <c r="K16194" i="5"/>
  <c r="K16178" i="5"/>
  <c r="K16162" i="5"/>
  <c r="K16146" i="5"/>
  <c r="K16130" i="5"/>
  <c r="K16114" i="5"/>
  <c r="K16098" i="5"/>
  <c r="K16082" i="5"/>
  <c r="K16066" i="5"/>
  <c r="K16050" i="5"/>
  <c r="K16034" i="5"/>
  <c r="K16018" i="5"/>
  <c r="K16002" i="5"/>
  <c r="K15986" i="5"/>
  <c r="K15970" i="5"/>
  <c r="K15954" i="5"/>
  <c r="K15938" i="5"/>
  <c r="K15922" i="5"/>
  <c r="K15906" i="5"/>
  <c r="K15890" i="5"/>
  <c r="K15874" i="5"/>
  <c r="K15858" i="5"/>
  <c r="K15842" i="5"/>
  <c r="K15826" i="5"/>
  <c r="K15810" i="5"/>
  <c r="K15794" i="5"/>
  <c r="K15778" i="5"/>
  <c r="K15762" i="5"/>
  <c r="K17941" i="5"/>
  <c r="K17566" i="5"/>
  <c r="K17486" i="5"/>
  <c r="K17276" i="5"/>
  <c r="K17196" i="5"/>
  <c r="K16882" i="5"/>
  <c r="K16861" i="5"/>
  <c r="K16799" i="5"/>
  <c r="K16758" i="5"/>
  <c r="K16668" i="5"/>
  <c r="K16515" i="5"/>
  <c r="K16482" i="5"/>
  <c r="K17651" i="5"/>
  <c r="K17327" i="5"/>
  <c r="K17041" i="5"/>
  <c r="K17019" i="5"/>
  <c r="K16924" i="5"/>
  <c r="K16902" i="5"/>
  <c r="K16819" i="5"/>
  <c r="K16739" i="5"/>
  <c r="K16721" i="5"/>
  <c r="K16703" i="5"/>
  <c r="K16685" i="5"/>
  <c r="K16650" i="5"/>
  <c r="K16633" i="5"/>
  <c r="K16616" i="5"/>
  <c r="K16599" i="5"/>
  <c r="K16582" i="5"/>
  <c r="K16565" i="5"/>
  <c r="K16531" i="5"/>
  <c r="K16498" i="5"/>
  <c r="K16465" i="5"/>
  <c r="K16449" i="5"/>
  <c r="K16433" i="5"/>
  <c r="K16417" i="5"/>
  <c r="K16401" i="5"/>
  <c r="K16385" i="5"/>
  <c r="K16369" i="5"/>
  <c r="K16353" i="5"/>
  <c r="K16337" i="5"/>
  <c r="K16321" i="5"/>
  <c r="K16305" i="5"/>
  <c r="K16289" i="5"/>
  <c r="K16273" i="5"/>
  <c r="K16257" i="5"/>
  <c r="K16241" i="5"/>
  <c r="K16225" i="5"/>
  <c r="K16209" i="5"/>
  <c r="K16193" i="5"/>
  <c r="K16177" i="5"/>
  <c r="K16161" i="5"/>
  <c r="K16145" i="5"/>
  <c r="K16129" i="5"/>
  <c r="K16113" i="5"/>
  <c r="K16097" i="5"/>
  <c r="K16081" i="5"/>
  <c r="K16065" i="5"/>
  <c r="K16049" i="5"/>
  <c r="K16033" i="5"/>
  <c r="K16017" i="5"/>
  <c r="K16001" i="5"/>
  <c r="K15985" i="5"/>
  <c r="K17997" i="5"/>
  <c r="K17621" i="5"/>
  <c r="K17565" i="5"/>
  <c r="K17485" i="5"/>
  <c r="K17378" i="5"/>
  <c r="K17275" i="5"/>
  <c r="K17195" i="5"/>
  <c r="K17090" i="5"/>
  <c r="K16971" i="5"/>
  <c r="K16838" i="5"/>
  <c r="K16798" i="5"/>
  <c r="K16778" i="5"/>
  <c r="K16757" i="5"/>
  <c r="K16667" i="5"/>
  <c r="K16547" i="5"/>
  <c r="K16514" i="5"/>
  <c r="K16481" i="5"/>
  <c r="K17737" i="5"/>
  <c r="K17707" i="5"/>
  <c r="K17536" i="5"/>
  <c r="K17326" i="5"/>
  <c r="K17247" i="5"/>
  <c r="K16923" i="5"/>
  <c r="K16901" i="5"/>
  <c r="K16880" i="5"/>
  <c r="K16859" i="5"/>
  <c r="K16738" i="5"/>
  <c r="K16720" i="5"/>
  <c r="K16702" i="5"/>
  <c r="K16684" i="5"/>
  <c r="K16649" i="5"/>
  <c r="K16632" i="5"/>
  <c r="K16615" i="5"/>
  <c r="K16598" i="5"/>
  <c r="K16581" i="5"/>
  <c r="K16530" i="5"/>
  <c r="K16497" i="5"/>
  <c r="K16464" i="5"/>
  <c r="K16448" i="5"/>
  <c r="K16432" i="5"/>
  <c r="K16416" i="5"/>
  <c r="K16400" i="5"/>
  <c r="K16384" i="5"/>
  <c r="K16368" i="5"/>
  <c r="K16352" i="5"/>
  <c r="K16336" i="5"/>
  <c r="K16320" i="5"/>
  <c r="K16304" i="5"/>
  <c r="K16288" i="5"/>
  <c r="K16272" i="5"/>
  <c r="K16256" i="5"/>
  <c r="K16240" i="5"/>
  <c r="K16224" i="5"/>
  <c r="K16208" i="5"/>
  <c r="K16192" i="5"/>
  <c r="K16176" i="5"/>
  <c r="K16160" i="5"/>
  <c r="K16144" i="5"/>
  <c r="K16128" i="5"/>
  <c r="K16112" i="5"/>
  <c r="K16096" i="5"/>
  <c r="K16080" i="5"/>
  <c r="K16064" i="5"/>
  <c r="K16048" i="5"/>
  <c r="K16032" i="5"/>
  <c r="K16016" i="5"/>
  <c r="K16000" i="5"/>
  <c r="K15984" i="5"/>
  <c r="K15968" i="5"/>
  <c r="K15952" i="5"/>
  <c r="K15936" i="5"/>
  <c r="K15920" i="5"/>
  <c r="K15904" i="5"/>
  <c r="K15888" i="5"/>
  <c r="K15872" i="5"/>
  <c r="K15856" i="5"/>
  <c r="K15840" i="5"/>
  <c r="K17822" i="5"/>
  <c r="K17377" i="5"/>
  <c r="K17298" i="5"/>
  <c r="K17039" i="5"/>
  <c r="K16970" i="5"/>
  <c r="K16946" i="5"/>
  <c r="K16837" i="5"/>
  <c r="K16817" i="5"/>
  <c r="K16797" i="5"/>
  <c r="K16756" i="5"/>
  <c r="K16666" i="5"/>
  <c r="K16563" i="5"/>
  <c r="K16546" i="5"/>
  <c r="K16513" i="5"/>
  <c r="K16480" i="5"/>
  <c r="K17907" i="5"/>
  <c r="K17792" i="5"/>
  <c r="K17429" i="5"/>
  <c r="K17349" i="5"/>
  <c r="K17246" i="5"/>
  <c r="K17088" i="5"/>
  <c r="K16991" i="5"/>
  <c r="K16922" i="5"/>
  <c r="K16900" i="5"/>
  <c r="K16719" i="5"/>
  <c r="K16701" i="5"/>
  <c r="K16683" i="5"/>
  <c r="K16648" i="5"/>
  <c r="K16631" i="5"/>
  <c r="K16614" i="5"/>
  <c r="K16597" i="5"/>
  <c r="K16529" i="5"/>
  <c r="K16496" i="5"/>
  <c r="K16463" i="5"/>
  <c r="K16447" i="5"/>
  <c r="K16431" i="5"/>
  <c r="K16415" i="5"/>
  <c r="K16399" i="5"/>
  <c r="K16383" i="5"/>
  <c r="K16367" i="5"/>
  <c r="K16351" i="5"/>
  <c r="K16335" i="5"/>
  <c r="K16319" i="5"/>
  <c r="K16303" i="5"/>
  <c r="K16287" i="5"/>
  <c r="K16271" i="5"/>
  <c r="K16255" i="5"/>
  <c r="K16239" i="5"/>
  <c r="K16223" i="5"/>
  <c r="K16207" i="5"/>
  <c r="K16191" i="5"/>
  <c r="K16175" i="5"/>
  <c r="K16159" i="5"/>
  <c r="K16143" i="5"/>
  <c r="K16127" i="5"/>
  <c r="K16111" i="5"/>
  <c r="K16095" i="5"/>
  <c r="K16079" i="5"/>
  <c r="K16063" i="5"/>
  <c r="K16047" i="5"/>
  <c r="K16031" i="5"/>
  <c r="K16015" i="5"/>
  <c r="K15999" i="5"/>
  <c r="K15983" i="5"/>
  <c r="K15967" i="5"/>
  <c r="K15951" i="5"/>
  <c r="K15935" i="5"/>
  <c r="K15919" i="5"/>
  <c r="K15903" i="5"/>
  <c r="K15887" i="5"/>
  <c r="K15871" i="5"/>
  <c r="K15855" i="5"/>
  <c r="K15839" i="5"/>
  <c r="K15823" i="5"/>
  <c r="K15807" i="5"/>
  <c r="K15791" i="5"/>
  <c r="K17877" i="5"/>
  <c r="K17297" i="5"/>
  <c r="K17139" i="5"/>
  <c r="K17038" i="5"/>
  <c r="K16969" i="5"/>
  <c r="K16878" i="5"/>
  <c r="K16836" i="5"/>
  <c r="K16816" i="5"/>
  <c r="K16755" i="5"/>
  <c r="K16736" i="5"/>
  <c r="K16665" i="5"/>
  <c r="K16579" i="5"/>
  <c r="K16545" i="5"/>
  <c r="K16512" i="5"/>
  <c r="K16479" i="5"/>
  <c r="K17993" i="5"/>
  <c r="K17963" i="5"/>
  <c r="K17617" i="5"/>
  <c r="K17481" i="5"/>
  <c r="K17428" i="5"/>
  <c r="K17401" i="5"/>
  <c r="K17348" i="5"/>
  <c r="K17087" i="5"/>
  <c r="K16990" i="5"/>
  <c r="K16899" i="5"/>
  <c r="K16795" i="5"/>
  <c r="K16718" i="5"/>
  <c r="K16700" i="5"/>
  <c r="K16682" i="5"/>
  <c r="K16647" i="5"/>
  <c r="K16630" i="5"/>
  <c r="K16613" i="5"/>
  <c r="K16561" i="5"/>
  <c r="K16528" i="5"/>
  <c r="K16495" i="5"/>
  <c r="K16462" i="5"/>
  <c r="K16446" i="5"/>
  <c r="K16430" i="5"/>
  <c r="K16414" i="5"/>
  <c r="K16398" i="5"/>
  <c r="K16382" i="5"/>
  <c r="K16366" i="5"/>
  <c r="K16350" i="5"/>
  <c r="K16334" i="5"/>
  <c r="K16318" i="5"/>
  <c r="K16302" i="5"/>
  <c r="K16286" i="5"/>
  <c r="K16270" i="5"/>
  <c r="K16254" i="5"/>
  <c r="K16238" i="5"/>
  <c r="K16222" i="5"/>
  <c r="K16206" i="5"/>
  <c r="K16190" i="5"/>
  <c r="K16174" i="5"/>
  <c r="K16158" i="5"/>
  <c r="K16142" i="5"/>
  <c r="K16126" i="5"/>
  <c r="K16110" i="5"/>
  <c r="K16094" i="5"/>
  <c r="K16078" i="5"/>
  <c r="K16062" i="5"/>
  <c r="K16046" i="5"/>
  <c r="K16030" i="5"/>
  <c r="K16014" i="5"/>
  <c r="K15998" i="5"/>
  <c r="K15982" i="5"/>
  <c r="K15966" i="5"/>
  <c r="K15950" i="5"/>
  <c r="K17587" i="5"/>
  <c r="K17532" i="5"/>
  <c r="K17452" i="5"/>
  <c r="K17190" i="5"/>
  <c r="K17138" i="5"/>
  <c r="K17110" i="5"/>
  <c r="K17037" i="5"/>
  <c r="K16815" i="5"/>
  <c r="K16773" i="5"/>
  <c r="K16735" i="5"/>
  <c r="K16664" i="5"/>
  <c r="K16595" i="5"/>
  <c r="K16544" i="5"/>
  <c r="K16511" i="5"/>
  <c r="K16478" i="5"/>
  <c r="K17702" i="5"/>
  <c r="K17673" i="5"/>
  <c r="K17059" i="5"/>
  <c r="K16876" i="5"/>
  <c r="K16854" i="5"/>
  <c r="K16834" i="5"/>
  <c r="K16753" i="5"/>
  <c r="K16717" i="5"/>
  <c r="K16699" i="5"/>
  <c r="K16681" i="5"/>
  <c r="K16646" i="5"/>
  <c r="K16629" i="5"/>
  <c r="K16577" i="5"/>
  <c r="K16560" i="5"/>
  <c r="K16527" i="5"/>
  <c r="K16494" i="5"/>
  <c r="K16461" i="5"/>
  <c r="K16445" i="5"/>
  <c r="K16429" i="5"/>
  <c r="K16413" i="5"/>
  <c r="K16397" i="5"/>
  <c r="K16381" i="5"/>
  <c r="K16365" i="5"/>
  <c r="K16349" i="5"/>
  <c r="K16333" i="5"/>
  <c r="K16317" i="5"/>
  <c r="K16301" i="5"/>
  <c r="K16285" i="5"/>
  <c r="K16269" i="5"/>
  <c r="K16253" i="5"/>
  <c r="K16237" i="5"/>
  <c r="K16221" i="5"/>
  <c r="K16205" i="5"/>
  <c r="K16189" i="5"/>
  <c r="K16173" i="5"/>
  <c r="K16157" i="5"/>
  <c r="K16141" i="5"/>
  <c r="K17843" i="5"/>
  <c r="K17344" i="5"/>
  <c r="K17241" i="5"/>
  <c r="K17213" i="5"/>
  <c r="K17161" i="5"/>
  <c r="K16987" i="5"/>
  <c r="K16917" i="5"/>
  <c r="K16770" i="5"/>
  <c r="K16733" i="5"/>
  <c r="K16627" i="5"/>
  <c r="K16542" i="5"/>
  <c r="K16509" i="5"/>
  <c r="K16476" i="5"/>
  <c r="K17958" i="5"/>
  <c r="K17929" i="5"/>
  <c r="K17583" i="5"/>
  <c r="K17502" i="5"/>
  <c r="K17292" i="5"/>
  <c r="K17008" i="5"/>
  <c r="K16963" i="5"/>
  <c r="K16939" i="5"/>
  <c r="K16895" i="5"/>
  <c r="K16873" i="5"/>
  <c r="K17395" i="5"/>
  <c r="K17343" i="5"/>
  <c r="K17264" i="5"/>
  <c r="K17212" i="5"/>
  <c r="K17056" i="5"/>
  <c r="K16986" i="5"/>
  <c r="K16916" i="5"/>
  <c r="K16851" i="5"/>
  <c r="K16790" i="5"/>
  <c r="K16769" i="5"/>
  <c r="K16732" i="5"/>
  <c r="K16678" i="5"/>
  <c r="K16643" i="5"/>
  <c r="K16541" i="5"/>
  <c r="K16508" i="5"/>
  <c r="K16475" i="5"/>
  <c r="K17668" i="5"/>
  <c r="K17638" i="5"/>
  <c r="K17553" i="5"/>
  <c r="K17315" i="5"/>
  <c r="K17754" i="5"/>
  <c r="K17446" i="5"/>
  <c r="K17394" i="5"/>
  <c r="K17366" i="5"/>
  <c r="K17263" i="5"/>
  <c r="K16985" i="5"/>
  <c r="K16937" i="5"/>
  <c r="K16850" i="5"/>
  <c r="K16810" i="5"/>
  <c r="K16768" i="5"/>
  <c r="K16731" i="5"/>
  <c r="K16677" i="5"/>
  <c r="K16659" i="5"/>
  <c r="K16540" i="5"/>
  <c r="K16507" i="5"/>
  <c r="K16474" i="5"/>
  <c r="K16029" i="5"/>
  <c r="K15934" i="5"/>
  <c r="K15868" i="5"/>
  <c r="K15803" i="5"/>
  <c r="K15760" i="5"/>
  <c r="K15741" i="5"/>
  <c r="K15722" i="5"/>
  <c r="K15681" i="5"/>
  <c r="K15662" i="5"/>
  <c r="K15626" i="5"/>
  <c r="K15555" i="5"/>
  <c r="K15538" i="5"/>
  <c r="K15521" i="5"/>
  <c r="K15504" i="5"/>
  <c r="K15487" i="5"/>
  <c r="K15470" i="5"/>
  <c r="K15453" i="5"/>
  <c r="K15420" i="5"/>
  <c r="K17007" i="5"/>
  <c r="K16853" i="5"/>
  <c r="K16680" i="5"/>
  <c r="K16543" i="5"/>
  <c r="K16459" i="5"/>
  <c r="K16409" i="5"/>
  <c r="K16331" i="5"/>
  <c r="K16281" i="5"/>
  <c r="K16203" i="5"/>
  <c r="K16153" i="5"/>
  <c r="K16077" i="5"/>
  <c r="K15980" i="5"/>
  <c r="K15913" i="5"/>
  <c r="K15889" i="5"/>
  <c r="K15643" i="5"/>
  <c r="K15590" i="5"/>
  <c r="K15436" i="5"/>
  <c r="K15403" i="5"/>
  <c r="K15387" i="5"/>
  <c r="K15371" i="5"/>
  <c r="K15355" i="5"/>
  <c r="K15339" i="5"/>
  <c r="K15323" i="5"/>
  <c r="K15307" i="5"/>
  <c r="K17758" i="5"/>
  <c r="K16125" i="5"/>
  <c r="K16028" i="5"/>
  <c r="K15933" i="5"/>
  <c r="K15867" i="5"/>
  <c r="K15822" i="5"/>
  <c r="K15802" i="5"/>
  <c r="K15759" i="5"/>
  <c r="K15740" i="5"/>
  <c r="K15721" i="5"/>
  <c r="K15680" i="5"/>
  <c r="K15661" i="5"/>
  <c r="K15625" i="5"/>
  <c r="K15607" i="5"/>
  <c r="K15571" i="5"/>
  <c r="K15554" i="5"/>
  <c r="K15537" i="5"/>
  <c r="K15520" i="5"/>
  <c r="K15503" i="5"/>
  <c r="K15486" i="5"/>
  <c r="K15469" i="5"/>
  <c r="K15452" i="5"/>
  <c r="K15419" i="5"/>
  <c r="K17788" i="5"/>
  <c r="K17314" i="5"/>
  <c r="K17189" i="5"/>
  <c r="K17036" i="5"/>
  <c r="K16793" i="5"/>
  <c r="K16734" i="5"/>
  <c r="K16593" i="5"/>
  <c r="K16458" i="5"/>
  <c r="K16380" i="5"/>
  <c r="K16330" i="5"/>
  <c r="K16252" i="5"/>
  <c r="K16202" i="5"/>
  <c r="K16076" i="5"/>
  <c r="K15979" i="5"/>
  <c r="K15642" i="5"/>
  <c r="K15435" i="5"/>
  <c r="K15402" i="5"/>
  <c r="K15386" i="5"/>
  <c r="K15370" i="5"/>
  <c r="K15354" i="5"/>
  <c r="K15338" i="5"/>
  <c r="K15322" i="5"/>
  <c r="K15306" i="5"/>
  <c r="K15290" i="5"/>
  <c r="K15274" i="5"/>
  <c r="K15258" i="5"/>
  <c r="K15242" i="5"/>
  <c r="K15226" i="5"/>
  <c r="K15210" i="5"/>
  <c r="K15194" i="5"/>
  <c r="K15178" i="5"/>
  <c r="K15162" i="5"/>
  <c r="K15146" i="5"/>
  <c r="K15130" i="5"/>
  <c r="K15114" i="5"/>
  <c r="K15098" i="5"/>
  <c r="K15082" i="5"/>
  <c r="K15066" i="5"/>
  <c r="K15050" i="5"/>
  <c r="K15034" i="5"/>
  <c r="K15018" i="5"/>
  <c r="K15002" i="5"/>
  <c r="K14986" i="5"/>
  <c r="K14970" i="5"/>
  <c r="K14954" i="5"/>
  <c r="K14938" i="5"/>
  <c r="K14922" i="5"/>
  <c r="K14906" i="5"/>
  <c r="K14890" i="5"/>
  <c r="K14874" i="5"/>
  <c r="K14858" i="5"/>
  <c r="K14842" i="5"/>
  <c r="K14826" i="5"/>
  <c r="K14810" i="5"/>
  <c r="K14794" i="5"/>
  <c r="K14778" i="5"/>
  <c r="K14762" i="5"/>
  <c r="K14746" i="5"/>
  <c r="K14730" i="5"/>
  <c r="K14714" i="5"/>
  <c r="K14698" i="5"/>
  <c r="K14682" i="5"/>
  <c r="K14666" i="5"/>
  <c r="K14650" i="5"/>
  <c r="K14634" i="5"/>
  <c r="K14618" i="5"/>
  <c r="K14602" i="5"/>
  <c r="K14586" i="5"/>
  <c r="K14570" i="5"/>
  <c r="K14554" i="5"/>
  <c r="K14538" i="5"/>
  <c r="K14522" i="5"/>
  <c r="K14506" i="5"/>
  <c r="K14490" i="5"/>
  <c r="K14474" i="5"/>
  <c r="K14458" i="5"/>
  <c r="K14442" i="5"/>
  <c r="K17503" i="5"/>
  <c r="K16124" i="5"/>
  <c r="K16027" i="5"/>
  <c r="K15932" i="5"/>
  <c r="K15866" i="5"/>
  <c r="K15821" i="5"/>
  <c r="K15801" i="5"/>
  <c r="K15758" i="5"/>
  <c r="K15739" i="5"/>
  <c r="K15698" i="5"/>
  <c r="K15679" i="5"/>
  <c r="K15660" i="5"/>
  <c r="K15606" i="5"/>
  <c r="K15570" i="5"/>
  <c r="K15553" i="5"/>
  <c r="K15536" i="5"/>
  <c r="K15519" i="5"/>
  <c r="K15502" i="5"/>
  <c r="K15485" i="5"/>
  <c r="K15468" i="5"/>
  <c r="K15451" i="5"/>
  <c r="K15418" i="5"/>
  <c r="K17724" i="5"/>
  <c r="K16592" i="5"/>
  <c r="K16457" i="5"/>
  <c r="K16379" i="5"/>
  <c r="K16329" i="5"/>
  <c r="K16251" i="5"/>
  <c r="K16201" i="5"/>
  <c r="K16075" i="5"/>
  <c r="K15978" i="5"/>
  <c r="K15886" i="5"/>
  <c r="K15777" i="5"/>
  <c r="K15641" i="5"/>
  <c r="K15623" i="5"/>
  <c r="K15587" i="5"/>
  <c r="K15434" i="5"/>
  <c r="K15401" i="5"/>
  <c r="K15385" i="5"/>
  <c r="K15369" i="5"/>
  <c r="K15353" i="5"/>
  <c r="K15337" i="5"/>
  <c r="K15321" i="5"/>
  <c r="K15305" i="5"/>
  <c r="K15289" i="5"/>
  <c r="K15273" i="5"/>
  <c r="K15257" i="5"/>
  <c r="K15241" i="5"/>
  <c r="K15225" i="5"/>
  <c r="K15209" i="5"/>
  <c r="K15193" i="5"/>
  <c r="K15177" i="5"/>
  <c r="K15161" i="5"/>
  <c r="K15145" i="5"/>
  <c r="K15129" i="5"/>
  <c r="K15113" i="5"/>
  <c r="K15097" i="5"/>
  <c r="K15081" i="5"/>
  <c r="K15065" i="5"/>
  <c r="K15049" i="5"/>
  <c r="K15033" i="5"/>
  <c r="K15017" i="5"/>
  <c r="K15001" i="5"/>
  <c r="K14985" i="5"/>
  <c r="K14969" i="5"/>
  <c r="K14953" i="5"/>
  <c r="K14937" i="5"/>
  <c r="K14921" i="5"/>
  <c r="K14905" i="5"/>
  <c r="K14889" i="5"/>
  <c r="K14873" i="5"/>
  <c r="K14857" i="5"/>
  <c r="K14841" i="5"/>
  <c r="K14825" i="5"/>
  <c r="K14809" i="5"/>
  <c r="K14793" i="5"/>
  <c r="K14777" i="5"/>
  <c r="K14761" i="5"/>
  <c r="K14745" i="5"/>
  <c r="K14729" i="5"/>
  <c r="K14713" i="5"/>
  <c r="K14697" i="5"/>
  <c r="K14681" i="5"/>
  <c r="K14665" i="5"/>
  <c r="K14649" i="5"/>
  <c r="K14633" i="5"/>
  <c r="K14617" i="5"/>
  <c r="K14601" i="5"/>
  <c r="K14585" i="5"/>
  <c r="K14569" i="5"/>
  <c r="K14553" i="5"/>
  <c r="K14537" i="5"/>
  <c r="K14521" i="5"/>
  <c r="K14505" i="5"/>
  <c r="K14489" i="5"/>
  <c r="K14473" i="5"/>
  <c r="K14457" i="5"/>
  <c r="K14441" i="5"/>
  <c r="K14425" i="5"/>
  <c r="K14409" i="5"/>
  <c r="K14393" i="5"/>
  <c r="K14377" i="5"/>
  <c r="K14361" i="5"/>
  <c r="K14345" i="5"/>
  <c r="K14329" i="5"/>
  <c r="K14313" i="5"/>
  <c r="K14297" i="5"/>
  <c r="K16940" i="5"/>
  <c r="K16123" i="5"/>
  <c r="K16026" i="5"/>
  <c r="K15953" i="5"/>
  <c r="K15931" i="5"/>
  <c r="K15865" i="5"/>
  <c r="K15841" i="5"/>
  <c r="K15820" i="5"/>
  <c r="K15757" i="5"/>
  <c r="K15738" i="5"/>
  <c r="K15697" i="5"/>
  <c r="K15678" i="5"/>
  <c r="K15659" i="5"/>
  <c r="K15569" i="5"/>
  <c r="K15552" i="5"/>
  <c r="K15535" i="5"/>
  <c r="K15518" i="5"/>
  <c r="K15501" i="5"/>
  <c r="K15484" i="5"/>
  <c r="K15467" i="5"/>
  <c r="K15450" i="5"/>
  <c r="K15417" i="5"/>
  <c r="K17531" i="5"/>
  <c r="K16645" i="5"/>
  <c r="K16591" i="5"/>
  <c r="K16510" i="5"/>
  <c r="K16428" i="5"/>
  <c r="K16378" i="5"/>
  <c r="K16300" i="5"/>
  <c r="K16250" i="5"/>
  <c r="K16172" i="5"/>
  <c r="K16074" i="5"/>
  <c r="K15977" i="5"/>
  <c r="K15885" i="5"/>
  <c r="K15776" i="5"/>
  <c r="K15622" i="5"/>
  <c r="K15586" i="5"/>
  <c r="K15433" i="5"/>
  <c r="K15400" i="5"/>
  <c r="K15384" i="5"/>
  <c r="K15368" i="5"/>
  <c r="K15352" i="5"/>
  <c r="K15336" i="5"/>
  <c r="K15320" i="5"/>
  <c r="K15304" i="5"/>
  <c r="K15288" i="5"/>
  <c r="K15272" i="5"/>
  <c r="K15256" i="5"/>
  <c r="K15240" i="5"/>
  <c r="K15224" i="5"/>
  <c r="K15208" i="5"/>
  <c r="K15192" i="5"/>
  <c r="K15176" i="5"/>
  <c r="K15160" i="5"/>
  <c r="K15144" i="5"/>
  <c r="K15128" i="5"/>
  <c r="K15112" i="5"/>
  <c r="K15096" i="5"/>
  <c r="K15080" i="5"/>
  <c r="K15064" i="5"/>
  <c r="K15048" i="5"/>
  <c r="K15032" i="5"/>
  <c r="K15016" i="5"/>
  <c r="K15000" i="5"/>
  <c r="K14984" i="5"/>
  <c r="K14968" i="5"/>
  <c r="K14952" i="5"/>
  <c r="K14936" i="5"/>
  <c r="K14920" i="5"/>
  <c r="K14904" i="5"/>
  <c r="K14888" i="5"/>
  <c r="K14872" i="5"/>
  <c r="K14856" i="5"/>
  <c r="K14840" i="5"/>
  <c r="K14824" i="5"/>
  <c r="K14808" i="5"/>
  <c r="K14792" i="5"/>
  <c r="K14776" i="5"/>
  <c r="K14760" i="5"/>
  <c r="K14744" i="5"/>
  <c r="K14728" i="5"/>
  <c r="K14712" i="5"/>
  <c r="K14696" i="5"/>
  <c r="K14680" i="5"/>
  <c r="K14664" i="5"/>
  <c r="K14648" i="5"/>
  <c r="K14632" i="5"/>
  <c r="K14616" i="5"/>
  <c r="K14600" i="5"/>
  <c r="K14584" i="5"/>
  <c r="K14568" i="5"/>
  <c r="K14552" i="5"/>
  <c r="K14536" i="5"/>
  <c r="K14520" i="5"/>
  <c r="K14504" i="5"/>
  <c r="K14488" i="5"/>
  <c r="K14472" i="5"/>
  <c r="K14456" i="5"/>
  <c r="K14440" i="5"/>
  <c r="K14424" i="5"/>
  <c r="K14408" i="5"/>
  <c r="K14392" i="5"/>
  <c r="K14376" i="5"/>
  <c r="K14360" i="5"/>
  <c r="K14344" i="5"/>
  <c r="K14328" i="5"/>
  <c r="K14312" i="5"/>
  <c r="K14296" i="5"/>
  <c r="K14280" i="5"/>
  <c r="K14264" i="5"/>
  <c r="K14248" i="5"/>
  <c r="K14232" i="5"/>
  <c r="K14216" i="5"/>
  <c r="K14200" i="5"/>
  <c r="K14184" i="5"/>
  <c r="K14168" i="5"/>
  <c r="K14152" i="5"/>
  <c r="K14136" i="5"/>
  <c r="K14120" i="5"/>
  <c r="K14104" i="5"/>
  <c r="K14088" i="5"/>
  <c r="K14072" i="5"/>
  <c r="K14056" i="5"/>
  <c r="K16122" i="5"/>
  <c r="K16025" i="5"/>
  <c r="K15930" i="5"/>
  <c r="K15819" i="5"/>
  <c r="K15756" i="5"/>
  <c r="K15737" i="5"/>
  <c r="K15696" i="5"/>
  <c r="K15677" i="5"/>
  <c r="K15658" i="5"/>
  <c r="K15639" i="5"/>
  <c r="K15603" i="5"/>
  <c r="K15568" i="5"/>
  <c r="K15551" i="5"/>
  <c r="K15534" i="5"/>
  <c r="K15517" i="5"/>
  <c r="K15500" i="5"/>
  <c r="K15483" i="5"/>
  <c r="K15466" i="5"/>
  <c r="K15449" i="5"/>
  <c r="K15416" i="5"/>
  <c r="K16590" i="5"/>
  <c r="K16427" i="5"/>
  <c r="K16377" i="5"/>
  <c r="K16299" i="5"/>
  <c r="K16249" i="5"/>
  <c r="K16171" i="5"/>
  <c r="K16073" i="5"/>
  <c r="K15884" i="5"/>
  <c r="K15775" i="5"/>
  <c r="K15585" i="5"/>
  <c r="K15432" i="5"/>
  <c r="K15399" i="5"/>
  <c r="K15383" i="5"/>
  <c r="K15367" i="5"/>
  <c r="K15351" i="5"/>
  <c r="K15335" i="5"/>
  <c r="K15319" i="5"/>
  <c r="K15303" i="5"/>
  <c r="K15287" i="5"/>
  <c r="K15271" i="5"/>
  <c r="K15255" i="5"/>
  <c r="K15239" i="5"/>
  <c r="K15223" i="5"/>
  <c r="K15207" i="5"/>
  <c r="K15191" i="5"/>
  <c r="K15175" i="5"/>
  <c r="K15159" i="5"/>
  <c r="K15143" i="5"/>
  <c r="K15127" i="5"/>
  <c r="K15111" i="5"/>
  <c r="K15095" i="5"/>
  <c r="K15079" i="5"/>
  <c r="K15063" i="5"/>
  <c r="K15047" i="5"/>
  <c r="K15031" i="5"/>
  <c r="K15015" i="5"/>
  <c r="K14999" i="5"/>
  <c r="K14983" i="5"/>
  <c r="K14967" i="5"/>
  <c r="K14951" i="5"/>
  <c r="K14935" i="5"/>
  <c r="K14919" i="5"/>
  <c r="K14903" i="5"/>
  <c r="K14887" i="5"/>
  <c r="K14871" i="5"/>
  <c r="K14855" i="5"/>
  <c r="K14839" i="5"/>
  <c r="K14823" i="5"/>
  <c r="K14807" i="5"/>
  <c r="K14791" i="5"/>
  <c r="K14775" i="5"/>
  <c r="K14759" i="5"/>
  <c r="K14743" i="5"/>
  <c r="K14727" i="5"/>
  <c r="K14711" i="5"/>
  <c r="K14695" i="5"/>
  <c r="K14679" i="5"/>
  <c r="K14663" i="5"/>
  <c r="K14647" i="5"/>
  <c r="K14631" i="5"/>
  <c r="K14615" i="5"/>
  <c r="K14599" i="5"/>
  <c r="K14583" i="5"/>
  <c r="K14567" i="5"/>
  <c r="K14551" i="5"/>
  <c r="K14535" i="5"/>
  <c r="K14519" i="5"/>
  <c r="K14503" i="5"/>
  <c r="K14487" i="5"/>
  <c r="K14471" i="5"/>
  <c r="K14455" i="5"/>
  <c r="K14439" i="5"/>
  <c r="K14423" i="5"/>
  <c r="K14407" i="5"/>
  <c r="K14391" i="5"/>
  <c r="K14375" i="5"/>
  <c r="K14359" i="5"/>
  <c r="K14343" i="5"/>
  <c r="K14327" i="5"/>
  <c r="K14311" i="5"/>
  <c r="K16121" i="5"/>
  <c r="K15997" i="5"/>
  <c r="K15929" i="5"/>
  <c r="K15905" i="5"/>
  <c r="K15838" i="5"/>
  <c r="K15818" i="5"/>
  <c r="K15755" i="5"/>
  <c r="K15714" i="5"/>
  <c r="K15695" i="5"/>
  <c r="K15676" i="5"/>
  <c r="K15657" i="5"/>
  <c r="K15638" i="5"/>
  <c r="K15602" i="5"/>
  <c r="K15567" i="5"/>
  <c r="K15550" i="5"/>
  <c r="K15533" i="5"/>
  <c r="K15516" i="5"/>
  <c r="K15499" i="5"/>
  <c r="K15482" i="5"/>
  <c r="K15465" i="5"/>
  <c r="K15448" i="5"/>
  <c r="K15415" i="5"/>
  <c r="K17058" i="5"/>
  <c r="K16426" i="5"/>
  <c r="K16348" i="5"/>
  <c r="K16298" i="5"/>
  <c r="K16220" i="5"/>
  <c r="K16170" i="5"/>
  <c r="K16045" i="5"/>
  <c r="K15949" i="5"/>
  <c r="K15883" i="5"/>
  <c r="K15774" i="5"/>
  <c r="K15619" i="5"/>
  <c r="K15584" i="5"/>
  <c r="K15431" i="5"/>
  <c r="K15398" i="5"/>
  <c r="K15382" i="5"/>
  <c r="K15366" i="5"/>
  <c r="K15350" i="5"/>
  <c r="K15334" i="5"/>
  <c r="K15318" i="5"/>
  <c r="K15302" i="5"/>
  <c r="K15286" i="5"/>
  <c r="K15270" i="5"/>
  <c r="K15254" i="5"/>
  <c r="K15238" i="5"/>
  <c r="K15222" i="5"/>
  <c r="K15206" i="5"/>
  <c r="K15190" i="5"/>
  <c r="K15174" i="5"/>
  <c r="K15158" i="5"/>
  <c r="K15142" i="5"/>
  <c r="K15126" i="5"/>
  <c r="K15110" i="5"/>
  <c r="K15094" i="5"/>
  <c r="K15078" i="5"/>
  <c r="K15062" i="5"/>
  <c r="K15046" i="5"/>
  <c r="K15030" i="5"/>
  <c r="K15014" i="5"/>
  <c r="K14998" i="5"/>
  <c r="K14982" i="5"/>
  <c r="K14966" i="5"/>
  <c r="K14950" i="5"/>
  <c r="K14934" i="5"/>
  <c r="K14918" i="5"/>
  <c r="K14902" i="5"/>
  <c r="K14886" i="5"/>
  <c r="K14870" i="5"/>
  <c r="K14854" i="5"/>
  <c r="K14838" i="5"/>
  <c r="K14822" i="5"/>
  <c r="K14806" i="5"/>
  <c r="K14790" i="5"/>
  <c r="K14774" i="5"/>
  <c r="K14758" i="5"/>
  <c r="K14742" i="5"/>
  <c r="K14726" i="5"/>
  <c r="K14710" i="5"/>
  <c r="K14694" i="5"/>
  <c r="K14678" i="5"/>
  <c r="K14662" i="5"/>
  <c r="K14646" i="5"/>
  <c r="K14630" i="5"/>
  <c r="K14614" i="5"/>
  <c r="K14598" i="5"/>
  <c r="K14582" i="5"/>
  <c r="K14566" i="5"/>
  <c r="K14550" i="5"/>
  <c r="K14534" i="5"/>
  <c r="K14518" i="5"/>
  <c r="K14502" i="5"/>
  <c r="K14486" i="5"/>
  <c r="K14470" i="5"/>
  <c r="K14454" i="5"/>
  <c r="K14438" i="5"/>
  <c r="K14422" i="5"/>
  <c r="K14406" i="5"/>
  <c r="K14390" i="5"/>
  <c r="K14374" i="5"/>
  <c r="K14358" i="5"/>
  <c r="K14342" i="5"/>
  <c r="K14326" i="5"/>
  <c r="K14310" i="5"/>
  <c r="K14294" i="5"/>
  <c r="K14278" i="5"/>
  <c r="K14262" i="5"/>
  <c r="K17873" i="5"/>
  <c r="K16814" i="5"/>
  <c r="K16698" i="5"/>
  <c r="K16641" i="5"/>
  <c r="K16093" i="5"/>
  <c r="K15996" i="5"/>
  <c r="K15837" i="5"/>
  <c r="K15817" i="5"/>
  <c r="K15754" i="5"/>
  <c r="K15713" i="5"/>
  <c r="K15694" i="5"/>
  <c r="K15675" i="5"/>
  <c r="K15601" i="5"/>
  <c r="K15566" i="5"/>
  <c r="K15549" i="5"/>
  <c r="K15532" i="5"/>
  <c r="K15515" i="5"/>
  <c r="K15498" i="5"/>
  <c r="K15481" i="5"/>
  <c r="K15447" i="5"/>
  <c r="K15414" i="5"/>
  <c r="K17242" i="5"/>
  <c r="K16752" i="5"/>
  <c r="K16611" i="5"/>
  <c r="K16559" i="5"/>
  <c r="K16477" i="5"/>
  <c r="K16425" i="5"/>
  <c r="K16347" i="5"/>
  <c r="K16297" i="5"/>
  <c r="K16219" i="5"/>
  <c r="K16169" i="5"/>
  <c r="K16044" i="5"/>
  <c r="K15948" i="5"/>
  <c r="K15882" i="5"/>
  <c r="K15793" i="5"/>
  <c r="K15773" i="5"/>
  <c r="K15618" i="5"/>
  <c r="K15583" i="5"/>
  <c r="K15463" i="5"/>
  <c r="K15430" i="5"/>
  <c r="K15397" i="5"/>
  <c r="K15381" i="5"/>
  <c r="K15365" i="5"/>
  <c r="K15349" i="5"/>
  <c r="K15333" i="5"/>
  <c r="K15317" i="5"/>
  <c r="K15301" i="5"/>
  <c r="K15285" i="5"/>
  <c r="K15269" i="5"/>
  <c r="K15253" i="5"/>
  <c r="K15237" i="5"/>
  <c r="K15221" i="5"/>
  <c r="K15205" i="5"/>
  <c r="K15189" i="5"/>
  <c r="K15173" i="5"/>
  <c r="K15157" i="5"/>
  <c r="K15141" i="5"/>
  <c r="K15125" i="5"/>
  <c r="K15109" i="5"/>
  <c r="K15093" i="5"/>
  <c r="K15077" i="5"/>
  <c r="K15061" i="5"/>
  <c r="K15045" i="5"/>
  <c r="K15029" i="5"/>
  <c r="K15013" i="5"/>
  <c r="K14997" i="5"/>
  <c r="K14981" i="5"/>
  <c r="K14965" i="5"/>
  <c r="K14949" i="5"/>
  <c r="K14933" i="5"/>
  <c r="K14917" i="5"/>
  <c r="K14901" i="5"/>
  <c r="K14885" i="5"/>
  <c r="K14869" i="5"/>
  <c r="K14853" i="5"/>
  <c r="K14837" i="5"/>
  <c r="K14821" i="5"/>
  <c r="K14805" i="5"/>
  <c r="K14789" i="5"/>
  <c r="K14773" i="5"/>
  <c r="K14757" i="5"/>
  <c r="K14741" i="5"/>
  <c r="K14725" i="5"/>
  <c r="K14709" i="5"/>
  <c r="K14693" i="5"/>
  <c r="K14677" i="5"/>
  <c r="K14661" i="5"/>
  <c r="K14645" i="5"/>
  <c r="K14629" i="5"/>
  <c r="K14613" i="5"/>
  <c r="K14597" i="5"/>
  <c r="K14581" i="5"/>
  <c r="K14565" i="5"/>
  <c r="K14549" i="5"/>
  <c r="K14533" i="5"/>
  <c r="K14517" i="5"/>
  <c r="K14501" i="5"/>
  <c r="K14485" i="5"/>
  <c r="K14469" i="5"/>
  <c r="K14453" i="5"/>
  <c r="K16697" i="5"/>
  <c r="K16092" i="5"/>
  <c r="K15995" i="5"/>
  <c r="K15902" i="5"/>
  <c r="K15836" i="5"/>
  <c r="K15753" i="5"/>
  <c r="K15712" i="5"/>
  <c r="K15693" i="5"/>
  <c r="K15674" i="5"/>
  <c r="K15635" i="5"/>
  <c r="K15600" i="5"/>
  <c r="K15565" i="5"/>
  <c r="K15548" i="5"/>
  <c r="K15531" i="5"/>
  <c r="K15514" i="5"/>
  <c r="K15497" i="5"/>
  <c r="K15446" i="5"/>
  <c r="K17839" i="5"/>
  <c r="K16870" i="5"/>
  <c r="K16812" i="5"/>
  <c r="K16751" i="5"/>
  <c r="K16558" i="5"/>
  <c r="K16396" i="5"/>
  <c r="K16346" i="5"/>
  <c r="K16268" i="5"/>
  <c r="K16218" i="5"/>
  <c r="K16140" i="5"/>
  <c r="K16043" i="5"/>
  <c r="K15947" i="5"/>
  <c r="K15881" i="5"/>
  <c r="K15857" i="5"/>
  <c r="K15792" i="5"/>
  <c r="K15772" i="5"/>
  <c r="K15617" i="5"/>
  <c r="K15582" i="5"/>
  <c r="K15479" i="5"/>
  <c r="K15462" i="5"/>
  <c r="K15412" i="5"/>
  <c r="K15396" i="5"/>
  <c r="K15380" i="5"/>
  <c r="K15364" i="5"/>
  <c r="K15348" i="5"/>
  <c r="K15332" i="5"/>
  <c r="K15316" i="5"/>
  <c r="K15300" i="5"/>
  <c r="K15284" i="5"/>
  <c r="K15268" i="5"/>
  <c r="K15252" i="5"/>
  <c r="K15236" i="5"/>
  <c r="K15220" i="5"/>
  <c r="K15204" i="5"/>
  <c r="K15188" i="5"/>
  <c r="K15172" i="5"/>
  <c r="K15156" i="5"/>
  <c r="K15140" i="5"/>
  <c r="K15124" i="5"/>
  <c r="K15108" i="5"/>
  <c r="K15092" i="5"/>
  <c r="K15076" i="5"/>
  <c r="K15060" i="5"/>
  <c r="K15044" i="5"/>
  <c r="K15028" i="5"/>
  <c r="K15012" i="5"/>
  <c r="K14996" i="5"/>
  <c r="K14980" i="5"/>
  <c r="K14964" i="5"/>
  <c r="K14948" i="5"/>
  <c r="K14932" i="5"/>
  <c r="K14916" i="5"/>
  <c r="K14900" i="5"/>
  <c r="K14884" i="5"/>
  <c r="K14868" i="5"/>
  <c r="K14852" i="5"/>
  <c r="K14836" i="5"/>
  <c r="K14820" i="5"/>
  <c r="K14804" i="5"/>
  <c r="K14788" i="5"/>
  <c r="K14772" i="5"/>
  <c r="K14756" i="5"/>
  <c r="K14740" i="5"/>
  <c r="K14724" i="5"/>
  <c r="K14708" i="5"/>
  <c r="K14692" i="5"/>
  <c r="K14676" i="5"/>
  <c r="K14660" i="5"/>
  <c r="K17054" i="5"/>
  <c r="K16609" i="5"/>
  <c r="K16091" i="5"/>
  <c r="K15994" i="5"/>
  <c r="K15969" i="5"/>
  <c r="K15901" i="5"/>
  <c r="K15835" i="5"/>
  <c r="K15730" i="5"/>
  <c r="K15711" i="5"/>
  <c r="K15692" i="5"/>
  <c r="K15673" i="5"/>
  <c r="K15634" i="5"/>
  <c r="K15599" i="5"/>
  <c r="K15564" i="5"/>
  <c r="K15547" i="5"/>
  <c r="K15530" i="5"/>
  <c r="K15513" i="5"/>
  <c r="K15428" i="5"/>
  <c r="K16750" i="5"/>
  <c r="K16557" i="5"/>
  <c r="K16395" i="5"/>
  <c r="K16345" i="5"/>
  <c r="K16267" i="5"/>
  <c r="K16217" i="5"/>
  <c r="K16139" i="5"/>
  <c r="K16042" i="5"/>
  <c r="K15946" i="5"/>
  <c r="K15771" i="5"/>
  <c r="K15651" i="5"/>
  <c r="K15616" i="5"/>
  <c r="K15581" i="5"/>
  <c r="K15495" i="5"/>
  <c r="K15478" i="5"/>
  <c r="K15444" i="5"/>
  <c r="K15411" i="5"/>
  <c r="K15395" i="5"/>
  <c r="K15379" i="5"/>
  <c r="K15363" i="5"/>
  <c r="K15347" i="5"/>
  <c r="K15331" i="5"/>
  <c r="K15315" i="5"/>
  <c r="K15299" i="5"/>
  <c r="K15283" i="5"/>
  <c r="K15267" i="5"/>
  <c r="K15251" i="5"/>
  <c r="K15235" i="5"/>
  <c r="K15219" i="5"/>
  <c r="K15203" i="5"/>
  <c r="K15187" i="5"/>
  <c r="K15171" i="5"/>
  <c r="K15155" i="5"/>
  <c r="K15139" i="5"/>
  <c r="K15123" i="5"/>
  <c r="K15107" i="5"/>
  <c r="K15091" i="5"/>
  <c r="K15075" i="5"/>
  <c r="K15059" i="5"/>
  <c r="K15043" i="5"/>
  <c r="K15027" i="5"/>
  <c r="K15011" i="5"/>
  <c r="K14995" i="5"/>
  <c r="K14979" i="5"/>
  <c r="K14963" i="5"/>
  <c r="K14947" i="5"/>
  <c r="K14931" i="5"/>
  <c r="K14915" i="5"/>
  <c r="K14899" i="5"/>
  <c r="K14883" i="5"/>
  <c r="K14867" i="5"/>
  <c r="K14851" i="5"/>
  <c r="K14835" i="5"/>
  <c r="K14819" i="5"/>
  <c r="K14803" i="5"/>
  <c r="K14787" i="5"/>
  <c r="K14771" i="5"/>
  <c r="K14755" i="5"/>
  <c r="K14739" i="5"/>
  <c r="K14723" i="5"/>
  <c r="K14707" i="5"/>
  <c r="K14691" i="5"/>
  <c r="K14675" i="5"/>
  <c r="K14659" i="5"/>
  <c r="K14643" i="5"/>
  <c r="K14627" i="5"/>
  <c r="K14611" i="5"/>
  <c r="K14595" i="5"/>
  <c r="K14579" i="5"/>
  <c r="K14563" i="5"/>
  <c r="K14547" i="5"/>
  <c r="K14531" i="5"/>
  <c r="K14515" i="5"/>
  <c r="K14499" i="5"/>
  <c r="K14483" i="5"/>
  <c r="K14467" i="5"/>
  <c r="K14451" i="5"/>
  <c r="K14435" i="5"/>
  <c r="K16694" i="5"/>
  <c r="K16608" i="5"/>
  <c r="K16090" i="5"/>
  <c r="K15993" i="5"/>
  <c r="K15900" i="5"/>
  <c r="K15834" i="5"/>
  <c r="K15790" i="5"/>
  <c r="K15729" i="5"/>
  <c r="K15710" i="5"/>
  <c r="K15691" i="5"/>
  <c r="K15633" i="5"/>
  <c r="K15598" i="5"/>
  <c r="K15563" i="5"/>
  <c r="K15546" i="5"/>
  <c r="K15529" i="5"/>
  <c r="K15460" i="5"/>
  <c r="K15427" i="5"/>
  <c r="K16897" i="5"/>
  <c r="K16749" i="5"/>
  <c r="K16556" i="5"/>
  <c r="K16526" i="5"/>
  <c r="K16444" i="5"/>
  <c r="K16394" i="5"/>
  <c r="K16316" i="5"/>
  <c r="K16266" i="5"/>
  <c r="K16188" i="5"/>
  <c r="K16138" i="5"/>
  <c r="K16041" i="5"/>
  <c r="K15945" i="5"/>
  <c r="K15921" i="5"/>
  <c r="K15854" i="5"/>
  <c r="K15770" i="5"/>
  <c r="K15650" i="5"/>
  <c r="K15615" i="5"/>
  <c r="K15580" i="5"/>
  <c r="K15511" i="5"/>
  <c r="K15494" i="5"/>
  <c r="K15443" i="5"/>
  <c r="K15410" i="5"/>
  <c r="K15394" i="5"/>
  <c r="K15378" i="5"/>
  <c r="K15362" i="5"/>
  <c r="K15346" i="5"/>
  <c r="K15330" i="5"/>
  <c r="K15314" i="5"/>
  <c r="K15298" i="5"/>
  <c r="K15282" i="5"/>
  <c r="K15266" i="5"/>
  <c r="K15250" i="5"/>
  <c r="K15234" i="5"/>
  <c r="K15218" i="5"/>
  <c r="K15202" i="5"/>
  <c r="K15186" i="5"/>
  <c r="K15170" i="5"/>
  <c r="K15154" i="5"/>
  <c r="K15138" i="5"/>
  <c r="K15122" i="5"/>
  <c r="K15106" i="5"/>
  <c r="K15090" i="5"/>
  <c r="K15074" i="5"/>
  <c r="K15058" i="5"/>
  <c r="K15042" i="5"/>
  <c r="K15026" i="5"/>
  <c r="K15010" i="5"/>
  <c r="K14994" i="5"/>
  <c r="K14978" i="5"/>
  <c r="K14962" i="5"/>
  <c r="K14946" i="5"/>
  <c r="K14930" i="5"/>
  <c r="K14914" i="5"/>
  <c r="K14898" i="5"/>
  <c r="K14882" i="5"/>
  <c r="K14866" i="5"/>
  <c r="K14850" i="5"/>
  <c r="K14834" i="5"/>
  <c r="K14818" i="5"/>
  <c r="K14802" i="5"/>
  <c r="K14786" i="5"/>
  <c r="K14770" i="5"/>
  <c r="K14754" i="5"/>
  <c r="K14738" i="5"/>
  <c r="K14722" i="5"/>
  <c r="K14706" i="5"/>
  <c r="K14690" i="5"/>
  <c r="K14674" i="5"/>
  <c r="K14658" i="5"/>
  <c r="K14642" i="5"/>
  <c r="K14626" i="5"/>
  <c r="K14610" i="5"/>
  <c r="K14594" i="5"/>
  <c r="K16662" i="5"/>
  <c r="K16607" i="5"/>
  <c r="K16089" i="5"/>
  <c r="K15899" i="5"/>
  <c r="K15833" i="5"/>
  <c r="K15789" i="5"/>
  <c r="K15728" i="5"/>
  <c r="K15709" i="5"/>
  <c r="K15690" i="5"/>
  <c r="K15632" i="5"/>
  <c r="K15597" i="5"/>
  <c r="K15562" i="5"/>
  <c r="K15545" i="5"/>
  <c r="K15476" i="5"/>
  <c r="K15459" i="5"/>
  <c r="K15426" i="5"/>
  <c r="K17109" i="5"/>
  <c r="K16988" i="5"/>
  <c r="K16525" i="5"/>
  <c r="K16443" i="5"/>
  <c r="K16393" i="5"/>
  <c r="K16315" i="5"/>
  <c r="K16265" i="5"/>
  <c r="K16187" i="5"/>
  <c r="K16137" i="5"/>
  <c r="K16013" i="5"/>
  <c r="K15965" i="5"/>
  <c r="K15853" i="5"/>
  <c r="K15809" i="5"/>
  <c r="K15769" i="5"/>
  <c r="K15649" i="5"/>
  <c r="K15614" i="5"/>
  <c r="K15579" i="5"/>
  <c r="K15527" i="5"/>
  <c r="K15510" i="5"/>
  <c r="K15442" i="5"/>
  <c r="K15409" i="5"/>
  <c r="K15393" i="5"/>
  <c r="K15377" i="5"/>
  <c r="K15361" i="5"/>
  <c r="K15345" i="5"/>
  <c r="K15329" i="5"/>
  <c r="K15313" i="5"/>
  <c r="K15297" i="5"/>
  <c r="K15281" i="5"/>
  <c r="K15265" i="5"/>
  <c r="K15249" i="5"/>
  <c r="K15233" i="5"/>
  <c r="K15217" i="5"/>
  <c r="K15201" i="5"/>
  <c r="K15185" i="5"/>
  <c r="K15169" i="5"/>
  <c r="K15153" i="5"/>
  <c r="K15137" i="5"/>
  <c r="K15121" i="5"/>
  <c r="K15105" i="5"/>
  <c r="K15089" i="5"/>
  <c r="K15073" i="5"/>
  <c r="K15057" i="5"/>
  <c r="K15041" i="5"/>
  <c r="K15025" i="5"/>
  <c r="K15009" i="5"/>
  <c r="K14993" i="5"/>
  <c r="K14977" i="5"/>
  <c r="K14961" i="5"/>
  <c r="K14945" i="5"/>
  <c r="K14929" i="5"/>
  <c r="K14913" i="5"/>
  <c r="K14897" i="5"/>
  <c r="K14881" i="5"/>
  <c r="K14865" i="5"/>
  <c r="K14849" i="5"/>
  <c r="K14833" i="5"/>
  <c r="K14817" i="5"/>
  <c r="K14801" i="5"/>
  <c r="K14785" i="5"/>
  <c r="K14769" i="5"/>
  <c r="K14753" i="5"/>
  <c r="K14737" i="5"/>
  <c r="K14721" i="5"/>
  <c r="K14705" i="5"/>
  <c r="K14689" i="5"/>
  <c r="K14673" i="5"/>
  <c r="K16833" i="5"/>
  <c r="K16716" i="5"/>
  <c r="K16661" i="5"/>
  <c r="K16061" i="5"/>
  <c r="K15898" i="5"/>
  <c r="K15788" i="5"/>
  <c r="K15746" i="5"/>
  <c r="K15727" i="5"/>
  <c r="K15708" i="5"/>
  <c r="K15689" i="5"/>
  <c r="K15631" i="5"/>
  <c r="K15596" i="5"/>
  <c r="K15561" i="5"/>
  <c r="K15492" i="5"/>
  <c r="K15475" i="5"/>
  <c r="K15458" i="5"/>
  <c r="K15425" i="5"/>
  <c r="K16524" i="5"/>
  <c r="K16442" i="5"/>
  <c r="K16364" i="5"/>
  <c r="K16314" i="5"/>
  <c r="K16236" i="5"/>
  <c r="K16186" i="5"/>
  <c r="K16109" i="5"/>
  <c r="K16012" i="5"/>
  <c r="K15964" i="5"/>
  <c r="K15918" i="5"/>
  <c r="K15852" i="5"/>
  <c r="K15808" i="5"/>
  <c r="K15648" i="5"/>
  <c r="K15613" i="5"/>
  <c r="K15578" i="5"/>
  <c r="K15543" i="5"/>
  <c r="K15526" i="5"/>
  <c r="K15441" i="5"/>
  <c r="K15408" i="5"/>
  <c r="K15392" i="5"/>
  <c r="K15376" i="5"/>
  <c r="K15360" i="5"/>
  <c r="K15344" i="5"/>
  <c r="K15328" i="5"/>
  <c r="K15312" i="5"/>
  <c r="K15296" i="5"/>
  <c r="K15280" i="5"/>
  <c r="K15264" i="5"/>
  <c r="K15248" i="5"/>
  <c r="K15232" i="5"/>
  <c r="K15216" i="5"/>
  <c r="K15200" i="5"/>
  <c r="K15184" i="5"/>
  <c r="K15168" i="5"/>
  <c r="K15152" i="5"/>
  <c r="K15136" i="5"/>
  <c r="K15120" i="5"/>
  <c r="K15104" i="5"/>
  <c r="K15088" i="5"/>
  <c r="K15072" i="5"/>
  <c r="K15056" i="5"/>
  <c r="K15040" i="5"/>
  <c r="K15024" i="5"/>
  <c r="K15008" i="5"/>
  <c r="K14992" i="5"/>
  <c r="K14976" i="5"/>
  <c r="K14960" i="5"/>
  <c r="K14944" i="5"/>
  <c r="K14928" i="5"/>
  <c r="K14912" i="5"/>
  <c r="K14896" i="5"/>
  <c r="K14880" i="5"/>
  <c r="K14864" i="5"/>
  <c r="K14848" i="5"/>
  <c r="K14832" i="5"/>
  <c r="K14816" i="5"/>
  <c r="K14800" i="5"/>
  <c r="K16832" i="5"/>
  <c r="K16715" i="5"/>
  <c r="K16576" i="5"/>
  <c r="K16060" i="5"/>
  <c r="K15897" i="5"/>
  <c r="K15873" i="5"/>
  <c r="K15787" i="5"/>
  <c r="K15745" i="5"/>
  <c r="K15726" i="5"/>
  <c r="K15707" i="5"/>
  <c r="K15666" i="5"/>
  <c r="K15630" i="5"/>
  <c r="K15595" i="5"/>
  <c r="K15508" i="5"/>
  <c r="K15491" i="5"/>
  <c r="K15474" i="5"/>
  <c r="K15457" i="5"/>
  <c r="K15424" i="5"/>
  <c r="K17451" i="5"/>
  <c r="K17293" i="5"/>
  <c r="K16523" i="5"/>
  <c r="K16493" i="5"/>
  <c r="K16441" i="5"/>
  <c r="K16363" i="5"/>
  <c r="K16313" i="5"/>
  <c r="K16235" i="5"/>
  <c r="K16185" i="5"/>
  <c r="K16108" i="5"/>
  <c r="K16011" i="5"/>
  <c r="K15963" i="5"/>
  <c r="K15917" i="5"/>
  <c r="K15851" i="5"/>
  <c r="K15647" i="5"/>
  <c r="K15612" i="5"/>
  <c r="K15577" i="5"/>
  <c r="K15559" i="5"/>
  <c r="K15542" i="5"/>
  <c r="K15440" i="5"/>
  <c r="K15407" i="5"/>
  <c r="K15391" i="5"/>
  <c r="K15375" i="5"/>
  <c r="K15359" i="5"/>
  <c r="K15343" i="5"/>
  <c r="K15327" i="5"/>
  <c r="K15311" i="5"/>
  <c r="K15295" i="5"/>
  <c r="K15279" i="5"/>
  <c r="K15263" i="5"/>
  <c r="K15247" i="5"/>
  <c r="K15231" i="5"/>
  <c r="K15215" i="5"/>
  <c r="K15199" i="5"/>
  <c r="K15183" i="5"/>
  <c r="K15167" i="5"/>
  <c r="K15151" i="5"/>
  <c r="K15135" i="5"/>
  <c r="K15119" i="5"/>
  <c r="K15103" i="5"/>
  <c r="K15087" i="5"/>
  <c r="K15071" i="5"/>
  <c r="K15055" i="5"/>
  <c r="K15039" i="5"/>
  <c r="K15023" i="5"/>
  <c r="K15007" i="5"/>
  <c r="K14991" i="5"/>
  <c r="K14975" i="5"/>
  <c r="K14959" i="5"/>
  <c r="K14943" i="5"/>
  <c r="K14927" i="5"/>
  <c r="K14911" i="5"/>
  <c r="K14895" i="5"/>
  <c r="K17105" i="5"/>
  <c r="K16831" i="5"/>
  <c r="K16714" i="5"/>
  <c r="K16575" i="5"/>
  <c r="K16059" i="5"/>
  <c r="K15806" i="5"/>
  <c r="K15786" i="5"/>
  <c r="K15744" i="5"/>
  <c r="K15725" i="5"/>
  <c r="K15706" i="5"/>
  <c r="K15665" i="5"/>
  <c r="K15629" i="5"/>
  <c r="K15594" i="5"/>
  <c r="K15524" i="5"/>
  <c r="K15507" i="5"/>
  <c r="K15490" i="5"/>
  <c r="K15473" i="5"/>
  <c r="K15456" i="5"/>
  <c r="K15423" i="5"/>
  <c r="K16492" i="5"/>
  <c r="K16412" i="5"/>
  <c r="K16362" i="5"/>
  <c r="K16284" i="5"/>
  <c r="K16234" i="5"/>
  <c r="K16156" i="5"/>
  <c r="K16107" i="5"/>
  <c r="K16010" i="5"/>
  <c r="K15962" i="5"/>
  <c r="K15916" i="5"/>
  <c r="K15850" i="5"/>
  <c r="K15646" i="5"/>
  <c r="K15611" i="5"/>
  <c r="K15558" i="5"/>
  <c r="K15439" i="5"/>
  <c r="K15406" i="5"/>
  <c r="K15390" i="5"/>
  <c r="K15374" i="5"/>
  <c r="K15358" i="5"/>
  <c r="K15342" i="5"/>
  <c r="K15326" i="5"/>
  <c r="K15310" i="5"/>
  <c r="K15294" i="5"/>
  <c r="K15278" i="5"/>
  <c r="K15262" i="5"/>
  <c r="K15246" i="5"/>
  <c r="K15230" i="5"/>
  <c r="K15214" i="5"/>
  <c r="K15198" i="5"/>
  <c r="K15182" i="5"/>
  <c r="K15166" i="5"/>
  <c r="K15150" i="5"/>
  <c r="K15134" i="5"/>
  <c r="K15118" i="5"/>
  <c r="K15102" i="5"/>
  <c r="K15086" i="5"/>
  <c r="K15070" i="5"/>
  <c r="K15054" i="5"/>
  <c r="K15038" i="5"/>
  <c r="K15022" i="5"/>
  <c r="K15006" i="5"/>
  <c r="K14990" i="5"/>
  <c r="K14974" i="5"/>
  <c r="K14958" i="5"/>
  <c r="K14942" i="5"/>
  <c r="K14926" i="5"/>
  <c r="K17104" i="5"/>
  <c r="K16713" i="5"/>
  <c r="K16574" i="5"/>
  <c r="K16058" i="5"/>
  <c r="K15937" i="5"/>
  <c r="K15870" i="5"/>
  <c r="K15805" i="5"/>
  <c r="K15785" i="5"/>
  <c r="K15743" i="5"/>
  <c r="K15724" i="5"/>
  <c r="K15705" i="5"/>
  <c r="K15664" i="5"/>
  <c r="K15628" i="5"/>
  <c r="K15593" i="5"/>
  <c r="K15575" i="5"/>
  <c r="K15540" i="5"/>
  <c r="K15523" i="5"/>
  <c r="K15506" i="5"/>
  <c r="K15489" i="5"/>
  <c r="K15472" i="5"/>
  <c r="K15455" i="5"/>
  <c r="K15422" i="5"/>
  <c r="K16918" i="5"/>
  <c r="K16625" i="5"/>
  <c r="K16491" i="5"/>
  <c r="K16411" i="5"/>
  <c r="K16361" i="5"/>
  <c r="K16283" i="5"/>
  <c r="K16233" i="5"/>
  <c r="K16155" i="5"/>
  <c r="K16106" i="5"/>
  <c r="K16009" i="5"/>
  <c r="K15961" i="5"/>
  <c r="K15915" i="5"/>
  <c r="K15849" i="5"/>
  <c r="K15825" i="5"/>
  <c r="K15645" i="5"/>
  <c r="K15610" i="5"/>
  <c r="K15438" i="5"/>
  <c r="K15405" i="5"/>
  <c r="K15389" i="5"/>
  <c r="K15373" i="5"/>
  <c r="K15357" i="5"/>
  <c r="K15341" i="5"/>
  <c r="K15325" i="5"/>
  <c r="K15309" i="5"/>
  <c r="K15293" i="5"/>
  <c r="K15277" i="5"/>
  <c r="K15261" i="5"/>
  <c r="K15245" i="5"/>
  <c r="K15229" i="5"/>
  <c r="K15213" i="5"/>
  <c r="K15197" i="5"/>
  <c r="K15181" i="5"/>
  <c r="K15165" i="5"/>
  <c r="K15149" i="5"/>
  <c r="K15133" i="5"/>
  <c r="K15117" i="5"/>
  <c r="K16573" i="5"/>
  <c r="K16057" i="5"/>
  <c r="K15869" i="5"/>
  <c r="K15804" i="5"/>
  <c r="K15761" i="5"/>
  <c r="K15742" i="5"/>
  <c r="K15723" i="5"/>
  <c r="K15682" i="5"/>
  <c r="K15663" i="5"/>
  <c r="K15627" i="5"/>
  <c r="K15574" i="5"/>
  <c r="K15556" i="5"/>
  <c r="K15539" i="5"/>
  <c r="K15522" i="5"/>
  <c r="K15505" i="5"/>
  <c r="K15488" i="5"/>
  <c r="K15471" i="5"/>
  <c r="K15454" i="5"/>
  <c r="K15421" i="5"/>
  <c r="K17162" i="5"/>
  <c r="K16624" i="5"/>
  <c r="K16490" i="5"/>
  <c r="K16460" i="5"/>
  <c r="K16410" i="5"/>
  <c r="K16332" i="5"/>
  <c r="K16282" i="5"/>
  <c r="K16204" i="5"/>
  <c r="K16154" i="5"/>
  <c r="K16105" i="5"/>
  <c r="K15981" i="5"/>
  <c r="K15914" i="5"/>
  <c r="K15824" i="5"/>
  <c r="K15644" i="5"/>
  <c r="K15609" i="5"/>
  <c r="K15591" i="5"/>
  <c r="K15101" i="5"/>
  <c r="K14940" i="5"/>
  <c r="K14814" i="5"/>
  <c r="K14652" i="5"/>
  <c r="K14608" i="5"/>
  <c r="K14588" i="5"/>
  <c r="K14526" i="5"/>
  <c r="K14484" i="5"/>
  <c r="K14464" i="5"/>
  <c r="K14229" i="5"/>
  <c r="K14196" i="5"/>
  <c r="K14163" i="5"/>
  <c r="K14130" i="5"/>
  <c r="K14097" i="5"/>
  <c r="K14064" i="5"/>
  <c r="K15243" i="5"/>
  <c r="K15020" i="5"/>
  <c r="K14862" i="5"/>
  <c r="K14766" i="5"/>
  <c r="K14719" i="5"/>
  <c r="K14672" i="5"/>
  <c r="K14545" i="5"/>
  <c r="K14444" i="5"/>
  <c r="K14405" i="5"/>
  <c r="K14387" i="5"/>
  <c r="K14369" i="5"/>
  <c r="K14351" i="5"/>
  <c r="K14333" i="5"/>
  <c r="K14315" i="5"/>
  <c r="K14279" i="5"/>
  <c r="K14245" i="5"/>
  <c r="K14212" i="5"/>
  <c r="K14179" i="5"/>
  <c r="K14146" i="5"/>
  <c r="K14113" i="5"/>
  <c r="K14080" i="5"/>
  <c r="K14047" i="5"/>
  <c r="K14031" i="5"/>
  <c r="K14015" i="5"/>
  <c r="K13999" i="5"/>
  <c r="K13983" i="5"/>
  <c r="K13967" i="5"/>
  <c r="K13951" i="5"/>
  <c r="K13935" i="5"/>
  <c r="K13919" i="5"/>
  <c r="K13903" i="5"/>
  <c r="K13887" i="5"/>
  <c r="K13871" i="5"/>
  <c r="K13855" i="5"/>
  <c r="K13839" i="5"/>
  <c r="K13823" i="5"/>
  <c r="K13807" i="5"/>
  <c r="K13791" i="5"/>
  <c r="K13775" i="5"/>
  <c r="K13759" i="5"/>
  <c r="K13743" i="5"/>
  <c r="K13727" i="5"/>
  <c r="K13711" i="5"/>
  <c r="K13695" i="5"/>
  <c r="K13679" i="5"/>
  <c r="K13663" i="5"/>
  <c r="K13647" i="5"/>
  <c r="K13631" i="5"/>
  <c r="K13615" i="5"/>
  <c r="K13599" i="5"/>
  <c r="K13583" i="5"/>
  <c r="K13567" i="5"/>
  <c r="K13551" i="5"/>
  <c r="K13535" i="5"/>
  <c r="K13519" i="5"/>
  <c r="K13503" i="5"/>
  <c r="K13487" i="5"/>
  <c r="K13471" i="5"/>
  <c r="K13455" i="5"/>
  <c r="K13439" i="5"/>
  <c r="K13423" i="5"/>
  <c r="K13407" i="5"/>
  <c r="K13391" i="5"/>
  <c r="K13375" i="5"/>
  <c r="K13359" i="5"/>
  <c r="K13343" i="5"/>
  <c r="K13327" i="5"/>
  <c r="K13311" i="5"/>
  <c r="K13295" i="5"/>
  <c r="K13279" i="5"/>
  <c r="K13263" i="5"/>
  <c r="K13247" i="5"/>
  <c r="K13231" i="5"/>
  <c r="K13215" i="5"/>
  <c r="K13199" i="5"/>
  <c r="K13183" i="5"/>
  <c r="K13167" i="5"/>
  <c r="K13151" i="5"/>
  <c r="K13135" i="5"/>
  <c r="K13119" i="5"/>
  <c r="K13103" i="5"/>
  <c r="K13087" i="5"/>
  <c r="K13071" i="5"/>
  <c r="K13055" i="5"/>
  <c r="K13039" i="5"/>
  <c r="K15100" i="5"/>
  <c r="K14939" i="5"/>
  <c r="K14813" i="5"/>
  <c r="K14651" i="5"/>
  <c r="K14628" i="5"/>
  <c r="K14607" i="5"/>
  <c r="K14587" i="5"/>
  <c r="K14525" i="5"/>
  <c r="K14463" i="5"/>
  <c r="K14261" i="5"/>
  <c r="K14228" i="5"/>
  <c r="K14195" i="5"/>
  <c r="K14162" i="5"/>
  <c r="K14129" i="5"/>
  <c r="K14096" i="5"/>
  <c r="K14063" i="5"/>
  <c r="K15388" i="5"/>
  <c r="K15212" i="5"/>
  <c r="K15019" i="5"/>
  <c r="K14910" i="5"/>
  <c r="K14861" i="5"/>
  <c r="K14765" i="5"/>
  <c r="K14718" i="5"/>
  <c r="K14671" i="5"/>
  <c r="K14564" i="5"/>
  <c r="K14544" i="5"/>
  <c r="K14482" i="5"/>
  <c r="K14443" i="5"/>
  <c r="K14404" i="5"/>
  <c r="K14386" i="5"/>
  <c r="K14368" i="5"/>
  <c r="K14350" i="5"/>
  <c r="K14332" i="5"/>
  <c r="K14314" i="5"/>
  <c r="K14295" i="5"/>
  <c r="K14244" i="5"/>
  <c r="K14211" i="5"/>
  <c r="K14178" i="5"/>
  <c r="K14145" i="5"/>
  <c r="K14112" i="5"/>
  <c r="K14079" i="5"/>
  <c r="K14046" i="5"/>
  <c r="K14030" i="5"/>
  <c r="K14014" i="5"/>
  <c r="K13998" i="5"/>
  <c r="K13982" i="5"/>
  <c r="K13966" i="5"/>
  <c r="K13950" i="5"/>
  <c r="K13934" i="5"/>
  <c r="K13918" i="5"/>
  <c r="K13902" i="5"/>
  <c r="K13886" i="5"/>
  <c r="K13870" i="5"/>
  <c r="K13854" i="5"/>
  <c r="K13838" i="5"/>
  <c r="K13822" i="5"/>
  <c r="K13806" i="5"/>
  <c r="K13790" i="5"/>
  <c r="K13774" i="5"/>
  <c r="K13758" i="5"/>
  <c r="K13742" i="5"/>
  <c r="K13726" i="5"/>
  <c r="K13710" i="5"/>
  <c r="K13694" i="5"/>
  <c r="K13678" i="5"/>
  <c r="K13662" i="5"/>
  <c r="K13646" i="5"/>
  <c r="K13630" i="5"/>
  <c r="K13614" i="5"/>
  <c r="K13598" i="5"/>
  <c r="K13582" i="5"/>
  <c r="K13566" i="5"/>
  <c r="K13550" i="5"/>
  <c r="K13534" i="5"/>
  <c r="K13518" i="5"/>
  <c r="K13502" i="5"/>
  <c r="K13486" i="5"/>
  <c r="K13470" i="5"/>
  <c r="K13454" i="5"/>
  <c r="K13438" i="5"/>
  <c r="K13422" i="5"/>
  <c r="K13406" i="5"/>
  <c r="K13390" i="5"/>
  <c r="K13374" i="5"/>
  <c r="K13358" i="5"/>
  <c r="K13342" i="5"/>
  <c r="K13326" i="5"/>
  <c r="K13310" i="5"/>
  <c r="K13294" i="5"/>
  <c r="K13278" i="5"/>
  <c r="K13262" i="5"/>
  <c r="K13246" i="5"/>
  <c r="K13230" i="5"/>
  <c r="K13214" i="5"/>
  <c r="K13198" i="5"/>
  <c r="K13182" i="5"/>
  <c r="K13166" i="5"/>
  <c r="K15099" i="5"/>
  <c r="K14812" i="5"/>
  <c r="K14606" i="5"/>
  <c r="K14524" i="5"/>
  <c r="K14462" i="5"/>
  <c r="K14277" i="5"/>
  <c r="K14260" i="5"/>
  <c r="K14227" i="5"/>
  <c r="K14194" i="5"/>
  <c r="K14161" i="5"/>
  <c r="K14128" i="5"/>
  <c r="K14095" i="5"/>
  <c r="K14062" i="5"/>
  <c r="K15356" i="5"/>
  <c r="K15211" i="5"/>
  <c r="K14989" i="5"/>
  <c r="K14909" i="5"/>
  <c r="K14860" i="5"/>
  <c r="K14764" i="5"/>
  <c r="K14717" i="5"/>
  <c r="K14670" i="5"/>
  <c r="K14543" i="5"/>
  <c r="K14481" i="5"/>
  <c r="K14421" i="5"/>
  <c r="K14403" i="5"/>
  <c r="K14385" i="5"/>
  <c r="K14367" i="5"/>
  <c r="K14349" i="5"/>
  <c r="K14331" i="5"/>
  <c r="K14243" i="5"/>
  <c r="K14210" i="5"/>
  <c r="K14177" i="5"/>
  <c r="K14144" i="5"/>
  <c r="K14111" i="5"/>
  <c r="K14078" i="5"/>
  <c r="K14045" i="5"/>
  <c r="K14029" i="5"/>
  <c r="K14013" i="5"/>
  <c r="K13997" i="5"/>
  <c r="K13981" i="5"/>
  <c r="K13965" i="5"/>
  <c r="K13949" i="5"/>
  <c r="K13933" i="5"/>
  <c r="K13917" i="5"/>
  <c r="K13901" i="5"/>
  <c r="K13885" i="5"/>
  <c r="K13869" i="5"/>
  <c r="K13853" i="5"/>
  <c r="K13837" i="5"/>
  <c r="K13821" i="5"/>
  <c r="K13805" i="5"/>
  <c r="K13789" i="5"/>
  <c r="K13773" i="5"/>
  <c r="K13757" i="5"/>
  <c r="K13741" i="5"/>
  <c r="K13725" i="5"/>
  <c r="K13709" i="5"/>
  <c r="K13693" i="5"/>
  <c r="K13677" i="5"/>
  <c r="K13661" i="5"/>
  <c r="K13645" i="5"/>
  <c r="K13629" i="5"/>
  <c r="K13613" i="5"/>
  <c r="K13597" i="5"/>
  <c r="K13581" i="5"/>
  <c r="K13565" i="5"/>
  <c r="K13549" i="5"/>
  <c r="K13533" i="5"/>
  <c r="K13517" i="5"/>
  <c r="K13501" i="5"/>
  <c r="K13485" i="5"/>
  <c r="K13469" i="5"/>
  <c r="K13453" i="5"/>
  <c r="K13437" i="5"/>
  <c r="K13421" i="5"/>
  <c r="K13405" i="5"/>
  <c r="K13389" i="5"/>
  <c r="K13373" i="5"/>
  <c r="K13357" i="5"/>
  <c r="K13341" i="5"/>
  <c r="K13325" i="5"/>
  <c r="K13309" i="5"/>
  <c r="K13293" i="5"/>
  <c r="K13277" i="5"/>
  <c r="K13261" i="5"/>
  <c r="K13245" i="5"/>
  <c r="K13229" i="5"/>
  <c r="K15069" i="5"/>
  <c r="K14811" i="5"/>
  <c r="K14625" i="5"/>
  <c r="K14605" i="5"/>
  <c r="K14562" i="5"/>
  <c r="K14523" i="5"/>
  <c r="K14461" i="5"/>
  <c r="K14293" i="5"/>
  <c r="K14276" i="5"/>
  <c r="K14259" i="5"/>
  <c r="K14226" i="5"/>
  <c r="K14193" i="5"/>
  <c r="K14160" i="5"/>
  <c r="K14127" i="5"/>
  <c r="K14094" i="5"/>
  <c r="K14061" i="5"/>
  <c r="K15324" i="5"/>
  <c r="K15180" i="5"/>
  <c r="K14988" i="5"/>
  <c r="K14908" i="5"/>
  <c r="K14859" i="5"/>
  <c r="K14784" i="5"/>
  <c r="K14763" i="5"/>
  <c r="K14716" i="5"/>
  <c r="K14669" i="5"/>
  <c r="K14542" i="5"/>
  <c r="K14500" i="5"/>
  <c r="K14480" i="5"/>
  <c r="K14420" i="5"/>
  <c r="K14402" i="5"/>
  <c r="K14384" i="5"/>
  <c r="K14366" i="5"/>
  <c r="K14348" i="5"/>
  <c r="K14330" i="5"/>
  <c r="K14242" i="5"/>
  <c r="K14209" i="5"/>
  <c r="K14176" i="5"/>
  <c r="K14143" i="5"/>
  <c r="K14110" i="5"/>
  <c r="K14077" i="5"/>
  <c r="K14044" i="5"/>
  <c r="K14028" i="5"/>
  <c r="K14012" i="5"/>
  <c r="K13996" i="5"/>
  <c r="K13980" i="5"/>
  <c r="K13964" i="5"/>
  <c r="K13948" i="5"/>
  <c r="K13932" i="5"/>
  <c r="K13916" i="5"/>
  <c r="K13900" i="5"/>
  <c r="K13884" i="5"/>
  <c r="K13868" i="5"/>
  <c r="K13852" i="5"/>
  <c r="K13836" i="5"/>
  <c r="K13820" i="5"/>
  <c r="K13804" i="5"/>
  <c r="K13788" i="5"/>
  <c r="K13772" i="5"/>
  <c r="K13756" i="5"/>
  <c r="K13740" i="5"/>
  <c r="K13724" i="5"/>
  <c r="K13708" i="5"/>
  <c r="K13692" i="5"/>
  <c r="K13676" i="5"/>
  <c r="K13660" i="5"/>
  <c r="K13644" i="5"/>
  <c r="K13628" i="5"/>
  <c r="K13612" i="5"/>
  <c r="K13596" i="5"/>
  <c r="K13580" i="5"/>
  <c r="K13564" i="5"/>
  <c r="K13548" i="5"/>
  <c r="K13532" i="5"/>
  <c r="K13516" i="5"/>
  <c r="K13500" i="5"/>
  <c r="K13484" i="5"/>
  <c r="K13468" i="5"/>
  <c r="K13452" i="5"/>
  <c r="K13436" i="5"/>
  <c r="K13420" i="5"/>
  <c r="K13404" i="5"/>
  <c r="K13388" i="5"/>
  <c r="K13372" i="5"/>
  <c r="K13356" i="5"/>
  <c r="K13340" i="5"/>
  <c r="K13324" i="5"/>
  <c r="K13308" i="5"/>
  <c r="K13292" i="5"/>
  <c r="K13276" i="5"/>
  <c r="K13260" i="5"/>
  <c r="K13244" i="5"/>
  <c r="K13228" i="5"/>
  <c r="K13212" i="5"/>
  <c r="K13196" i="5"/>
  <c r="K13180" i="5"/>
  <c r="K13164" i="5"/>
  <c r="K13148" i="5"/>
  <c r="K13132" i="5"/>
  <c r="K13116" i="5"/>
  <c r="K13100" i="5"/>
  <c r="K13084" i="5"/>
  <c r="K13068" i="5"/>
  <c r="K13052" i="5"/>
  <c r="K13036" i="5"/>
  <c r="K13020" i="5"/>
  <c r="K13004" i="5"/>
  <c r="K12988" i="5"/>
  <c r="K12972" i="5"/>
  <c r="K12956" i="5"/>
  <c r="K12940" i="5"/>
  <c r="K15068" i="5"/>
  <c r="K14624" i="5"/>
  <c r="K14604" i="5"/>
  <c r="K14561" i="5"/>
  <c r="K14460" i="5"/>
  <c r="K14292" i="5"/>
  <c r="K14275" i="5"/>
  <c r="K14258" i="5"/>
  <c r="K14225" i="5"/>
  <c r="K14192" i="5"/>
  <c r="K14159" i="5"/>
  <c r="K14126" i="5"/>
  <c r="K14093" i="5"/>
  <c r="K14060" i="5"/>
  <c r="K15292" i="5"/>
  <c r="K15179" i="5"/>
  <c r="K14987" i="5"/>
  <c r="K14907" i="5"/>
  <c r="K14831" i="5"/>
  <c r="K14783" i="5"/>
  <c r="K14736" i="5"/>
  <c r="K14715" i="5"/>
  <c r="K14668" i="5"/>
  <c r="K14541" i="5"/>
  <c r="K14479" i="5"/>
  <c r="K14419" i="5"/>
  <c r="K14401" i="5"/>
  <c r="K14383" i="5"/>
  <c r="K14365" i="5"/>
  <c r="K14347" i="5"/>
  <c r="K14309" i="5"/>
  <c r="K14241" i="5"/>
  <c r="K14208" i="5"/>
  <c r="K14175" i="5"/>
  <c r="K14142" i="5"/>
  <c r="K14109" i="5"/>
  <c r="K14076" i="5"/>
  <c r="K14043" i="5"/>
  <c r="K14027" i="5"/>
  <c r="K14011" i="5"/>
  <c r="K13995" i="5"/>
  <c r="K13979" i="5"/>
  <c r="K13963" i="5"/>
  <c r="K13947" i="5"/>
  <c r="K13931" i="5"/>
  <c r="K13915" i="5"/>
  <c r="K13899" i="5"/>
  <c r="K13883" i="5"/>
  <c r="K13867" i="5"/>
  <c r="K13851" i="5"/>
  <c r="K13835" i="5"/>
  <c r="K13819" i="5"/>
  <c r="K13803" i="5"/>
  <c r="K13787" i="5"/>
  <c r="K13771" i="5"/>
  <c r="K13755" i="5"/>
  <c r="K13739" i="5"/>
  <c r="K13723" i="5"/>
  <c r="K13707" i="5"/>
  <c r="K13691" i="5"/>
  <c r="K13675" i="5"/>
  <c r="K13659" i="5"/>
  <c r="K13643" i="5"/>
  <c r="K13627" i="5"/>
  <c r="K13611" i="5"/>
  <c r="K13595" i="5"/>
  <c r="K13579" i="5"/>
  <c r="K13563" i="5"/>
  <c r="K13547" i="5"/>
  <c r="K13531" i="5"/>
  <c r="K13515" i="5"/>
  <c r="K13499" i="5"/>
  <c r="K13483" i="5"/>
  <c r="K13467" i="5"/>
  <c r="K13451" i="5"/>
  <c r="K13435" i="5"/>
  <c r="K13419" i="5"/>
  <c r="K13403" i="5"/>
  <c r="K13387" i="5"/>
  <c r="K13371" i="5"/>
  <c r="K13355" i="5"/>
  <c r="K13339" i="5"/>
  <c r="K13323" i="5"/>
  <c r="K13307" i="5"/>
  <c r="K13291" i="5"/>
  <c r="K13275" i="5"/>
  <c r="K13259" i="5"/>
  <c r="K15067" i="5"/>
  <c r="K14879" i="5"/>
  <c r="K14644" i="5"/>
  <c r="K14623" i="5"/>
  <c r="K14603" i="5"/>
  <c r="K14580" i="5"/>
  <c r="K14560" i="5"/>
  <c r="K14498" i="5"/>
  <c r="K14459" i="5"/>
  <c r="K14437" i="5"/>
  <c r="K14291" i="5"/>
  <c r="K14274" i="5"/>
  <c r="K14257" i="5"/>
  <c r="K14224" i="5"/>
  <c r="K14191" i="5"/>
  <c r="K14158" i="5"/>
  <c r="K14125" i="5"/>
  <c r="K14092" i="5"/>
  <c r="K14059" i="5"/>
  <c r="K15291" i="5"/>
  <c r="K15148" i="5"/>
  <c r="K14957" i="5"/>
  <c r="K14830" i="5"/>
  <c r="K14782" i="5"/>
  <c r="K14735" i="5"/>
  <c r="K14688" i="5"/>
  <c r="K14667" i="5"/>
  <c r="K14540" i="5"/>
  <c r="K14478" i="5"/>
  <c r="K14418" i="5"/>
  <c r="K14400" i="5"/>
  <c r="K14382" i="5"/>
  <c r="K14364" i="5"/>
  <c r="K14346" i="5"/>
  <c r="K14308" i="5"/>
  <c r="K14240" i="5"/>
  <c r="K14207" i="5"/>
  <c r="K14174" i="5"/>
  <c r="K14141" i="5"/>
  <c r="K14108" i="5"/>
  <c r="K14075" i="5"/>
  <c r="K14042" i="5"/>
  <c r="K14026" i="5"/>
  <c r="K14010" i="5"/>
  <c r="K13994" i="5"/>
  <c r="K13978" i="5"/>
  <c r="K13962" i="5"/>
  <c r="K13946" i="5"/>
  <c r="K13930" i="5"/>
  <c r="K13914" i="5"/>
  <c r="K13898" i="5"/>
  <c r="K13882" i="5"/>
  <c r="K13866" i="5"/>
  <c r="K13850" i="5"/>
  <c r="K13834" i="5"/>
  <c r="K13818" i="5"/>
  <c r="K13802" i="5"/>
  <c r="K13786" i="5"/>
  <c r="K13770" i="5"/>
  <c r="K13754" i="5"/>
  <c r="K13738" i="5"/>
  <c r="K13722" i="5"/>
  <c r="K13706" i="5"/>
  <c r="K13690" i="5"/>
  <c r="K13674" i="5"/>
  <c r="K13658" i="5"/>
  <c r="K13642" i="5"/>
  <c r="K13626" i="5"/>
  <c r="K13610" i="5"/>
  <c r="K13594" i="5"/>
  <c r="K13578" i="5"/>
  <c r="K13562" i="5"/>
  <c r="K13546" i="5"/>
  <c r="K13530" i="5"/>
  <c r="K13514" i="5"/>
  <c r="K13498" i="5"/>
  <c r="K13482" i="5"/>
  <c r="K13466" i="5"/>
  <c r="K13450" i="5"/>
  <c r="K13434" i="5"/>
  <c r="K13418" i="5"/>
  <c r="K13402" i="5"/>
  <c r="K13386" i="5"/>
  <c r="K13370" i="5"/>
  <c r="K13354" i="5"/>
  <c r="K13338" i="5"/>
  <c r="K13322" i="5"/>
  <c r="K13306" i="5"/>
  <c r="K13290" i="5"/>
  <c r="K13274" i="5"/>
  <c r="K13258" i="5"/>
  <c r="K13242" i="5"/>
  <c r="K13226" i="5"/>
  <c r="K13210" i="5"/>
  <c r="K13194" i="5"/>
  <c r="K13178" i="5"/>
  <c r="K13162" i="5"/>
  <c r="K13146" i="5"/>
  <c r="K13130" i="5"/>
  <c r="K13114" i="5"/>
  <c r="K13098" i="5"/>
  <c r="K13082" i="5"/>
  <c r="K13066" i="5"/>
  <c r="K13050" i="5"/>
  <c r="K15037" i="5"/>
  <c r="K14878" i="5"/>
  <c r="K14622" i="5"/>
  <c r="K14559" i="5"/>
  <c r="K14497" i="5"/>
  <c r="K14436" i="5"/>
  <c r="K14290" i="5"/>
  <c r="K14273" i="5"/>
  <c r="K14256" i="5"/>
  <c r="K14223" i="5"/>
  <c r="K14190" i="5"/>
  <c r="K14157" i="5"/>
  <c r="K14124" i="5"/>
  <c r="K14091" i="5"/>
  <c r="K14058" i="5"/>
  <c r="K15260" i="5"/>
  <c r="K15147" i="5"/>
  <c r="K14956" i="5"/>
  <c r="K14829" i="5"/>
  <c r="K14781" i="5"/>
  <c r="K14734" i="5"/>
  <c r="K14687" i="5"/>
  <c r="K14578" i="5"/>
  <c r="K14539" i="5"/>
  <c r="K14477" i="5"/>
  <c r="K14417" i="5"/>
  <c r="K14399" i="5"/>
  <c r="K14381" i="5"/>
  <c r="K14363" i="5"/>
  <c r="K14325" i="5"/>
  <c r="K14307" i="5"/>
  <c r="K14239" i="5"/>
  <c r="K14206" i="5"/>
  <c r="K14173" i="5"/>
  <c r="K14140" i="5"/>
  <c r="K14107" i="5"/>
  <c r="K14074" i="5"/>
  <c r="K14041" i="5"/>
  <c r="K14025" i="5"/>
  <c r="K14009" i="5"/>
  <c r="K13993" i="5"/>
  <c r="K13977" i="5"/>
  <c r="K13961" i="5"/>
  <c r="K13945" i="5"/>
  <c r="K13929" i="5"/>
  <c r="K13913" i="5"/>
  <c r="K13897" i="5"/>
  <c r="K13881" i="5"/>
  <c r="K13865" i="5"/>
  <c r="K13849" i="5"/>
  <c r="K13833" i="5"/>
  <c r="K13817" i="5"/>
  <c r="K13801" i="5"/>
  <c r="K13785" i="5"/>
  <c r="K13769" i="5"/>
  <c r="K13753" i="5"/>
  <c r="K13737" i="5"/>
  <c r="K13721" i="5"/>
  <c r="K13705" i="5"/>
  <c r="K13689" i="5"/>
  <c r="K13673" i="5"/>
  <c r="K13657" i="5"/>
  <c r="K13641" i="5"/>
  <c r="K13625" i="5"/>
  <c r="K13609" i="5"/>
  <c r="K13593" i="5"/>
  <c r="K13577" i="5"/>
  <c r="K13561" i="5"/>
  <c r="K13545" i="5"/>
  <c r="K13529" i="5"/>
  <c r="K13513" i="5"/>
  <c r="K13497" i="5"/>
  <c r="K13481" i="5"/>
  <c r="K13465" i="5"/>
  <c r="K15036" i="5"/>
  <c r="K14877" i="5"/>
  <c r="K14641" i="5"/>
  <c r="K14621" i="5"/>
  <c r="K14558" i="5"/>
  <c r="K14516" i="5"/>
  <c r="K14496" i="5"/>
  <c r="K14289" i="5"/>
  <c r="K14272" i="5"/>
  <c r="K14255" i="5"/>
  <c r="K14222" i="5"/>
  <c r="K14189" i="5"/>
  <c r="K14156" i="5"/>
  <c r="K14123" i="5"/>
  <c r="K14090" i="5"/>
  <c r="K14057" i="5"/>
  <c r="K15259" i="5"/>
  <c r="K15116" i="5"/>
  <c r="K14955" i="5"/>
  <c r="K14828" i="5"/>
  <c r="K14780" i="5"/>
  <c r="K14733" i="5"/>
  <c r="K14686" i="5"/>
  <c r="K14577" i="5"/>
  <c r="K14476" i="5"/>
  <c r="K14434" i="5"/>
  <c r="K14416" i="5"/>
  <c r="K14398" i="5"/>
  <c r="K14380" i="5"/>
  <c r="K14362" i="5"/>
  <c r="K14324" i="5"/>
  <c r="K14306" i="5"/>
  <c r="K14238" i="5"/>
  <c r="K14205" i="5"/>
  <c r="K14172" i="5"/>
  <c r="K14139" i="5"/>
  <c r="K14106" i="5"/>
  <c r="K14073" i="5"/>
  <c r="K14040" i="5"/>
  <c r="K14024" i="5"/>
  <c r="K14008" i="5"/>
  <c r="K13992" i="5"/>
  <c r="K13976" i="5"/>
  <c r="K13960" i="5"/>
  <c r="K13944" i="5"/>
  <c r="K13928" i="5"/>
  <c r="K13912" i="5"/>
  <c r="K13896" i="5"/>
  <c r="K13880" i="5"/>
  <c r="K13864" i="5"/>
  <c r="K13848" i="5"/>
  <c r="K13832" i="5"/>
  <c r="K13816" i="5"/>
  <c r="K13800" i="5"/>
  <c r="K13784" i="5"/>
  <c r="K13768" i="5"/>
  <c r="K13752" i="5"/>
  <c r="K13736" i="5"/>
  <c r="K13720" i="5"/>
  <c r="K13704" i="5"/>
  <c r="K13688" i="5"/>
  <c r="K13672" i="5"/>
  <c r="K13656" i="5"/>
  <c r="K13640" i="5"/>
  <c r="K13624" i="5"/>
  <c r="K13608" i="5"/>
  <c r="K13592" i="5"/>
  <c r="K13576" i="5"/>
  <c r="K13560" i="5"/>
  <c r="K13544" i="5"/>
  <c r="K13528" i="5"/>
  <c r="K13512" i="5"/>
  <c r="K13496" i="5"/>
  <c r="K13480" i="5"/>
  <c r="K13464" i="5"/>
  <c r="K13448" i="5"/>
  <c r="K13432" i="5"/>
  <c r="K13416" i="5"/>
  <c r="K15437" i="5"/>
  <c r="K15035" i="5"/>
  <c r="K14876" i="5"/>
  <c r="K14640" i="5"/>
  <c r="K14620" i="5"/>
  <c r="K14557" i="5"/>
  <c r="K14495" i="5"/>
  <c r="K14288" i="5"/>
  <c r="K14271" i="5"/>
  <c r="K14254" i="5"/>
  <c r="K14221" i="5"/>
  <c r="K14188" i="5"/>
  <c r="K14155" i="5"/>
  <c r="K14122" i="5"/>
  <c r="K14089" i="5"/>
  <c r="K15228" i="5"/>
  <c r="K15115" i="5"/>
  <c r="K14925" i="5"/>
  <c r="K14827" i="5"/>
  <c r="K14779" i="5"/>
  <c r="K14732" i="5"/>
  <c r="K14685" i="5"/>
  <c r="K14576" i="5"/>
  <c r="K14514" i="5"/>
  <c r="K14475" i="5"/>
  <c r="K14433" i="5"/>
  <c r="K14415" i="5"/>
  <c r="K14397" i="5"/>
  <c r="K14379" i="5"/>
  <c r="K14341" i="5"/>
  <c r="K14323" i="5"/>
  <c r="K14305" i="5"/>
  <c r="K14237" i="5"/>
  <c r="K14204" i="5"/>
  <c r="K14171" i="5"/>
  <c r="K14138" i="5"/>
  <c r="K14105" i="5"/>
  <c r="K14055" i="5"/>
  <c r="K14039" i="5"/>
  <c r="K14023" i="5"/>
  <c r="K14007" i="5"/>
  <c r="K15404" i="5"/>
  <c r="K15005" i="5"/>
  <c r="K14875" i="5"/>
  <c r="K14639" i="5"/>
  <c r="K14619" i="5"/>
  <c r="K14596" i="5"/>
  <c r="K14556" i="5"/>
  <c r="K14494" i="5"/>
  <c r="K14452" i="5"/>
  <c r="K14287" i="5"/>
  <c r="K14270" i="5"/>
  <c r="K14253" i="5"/>
  <c r="K14220" i="5"/>
  <c r="K14187" i="5"/>
  <c r="K14154" i="5"/>
  <c r="K14121" i="5"/>
  <c r="K14071" i="5"/>
  <c r="K15227" i="5"/>
  <c r="K15085" i="5"/>
  <c r="K14924" i="5"/>
  <c r="K14799" i="5"/>
  <c r="K14752" i="5"/>
  <c r="K14731" i="5"/>
  <c r="K14684" i="5"/>
  <c r="K14575" i="5"/>
  <c r="K14513" i="5"/>
  <c r="K14432" i="5"/>
  <c r="K14414" i="5"/>
  <c r="K14396" i="5"/>
  <c r="K14378" i="5"/>
  <c r="K14340" i="5"/>
  <c r="K14322" i="5"/>
  <c r="K14304" i="5"/>
  <c r="K14236" i="5"/>
  <c r="K14203" i="5"/>
  <c r="K14170" i="5"/>
  <c r="K14137" i="5"/>
  <c r="K14087" i="5"/>
  <c r="K14054" i="5"/>
  <c r="K14038" i="5"/>
  <c r="K14022" i="5"/>
  <c r="K14006" i="5"/>
  <c r="K13990" i="5"/>
  <c r="K13974" i="5"/>
  <c r="K13958" i="5"/>
  <c r="K13942" i="5"/>
  <c r="K13926" i="5"/>
  <c r="K13910" i="5"/>
  <c r="K13894" i="5"/>
  <c r="K13878" i="5"/>
  <c r="K13862" i="5"/>
  <c r="K13846" i="5"/>
  <c r="K13830" i="5"/>
  <c r="K13814" i="5"/>
  <c r="K13798" i="5"/>
  <c r="K13782" i="5"/>
  <c r="K13766" i="5"/>
  <c r="K13750" i="5"/>
  <c r="K13734" i="5"/>
  <c r="K13718" i="5"/>
  <c r="K13702" i="5"/>
  <c r="K13686" i="5"/>
  <c r="K13670" i="5"/>
  <c r="K13654" i="5"/>
  <c r="K13638" i="5"/>
  <c r="K13622" i="5"/>
  <c r="K13606" i="5"/>
  <c r="K13590" i="5"/>
  <c r="K13574" i="5"/>
  <c r="K13558" i="5"/>
  <c r="K13542" i="5"/>
  <c r="K13526" i="5"/>
  <c r="K13510" i="5"/>
  <c r="K13494" i="5"/>
  <c r="K13478" i="5"/>
  <c r="K13462" i="5"/>
  <c r="K13446" i="5"/>
  <c r="K13430" i="5"/>
  <c r="K13414" i="5"/>
  <c r="K13398" i="5"/>
  <c r="K15372" i="5"/>
  <c r="K15004" i="5"/>
  <c r="K14847" i="5"/>
  <c r="K14638" i="5"/>
  <c r="K14555" i="5"/>
  <c r="K14493" i="5"/>
  <c r="K14286" i="5"/>
  <c r="K14269" i="5"/>
  <c r="K14252" i="5"/>
  <c r="K14219" i="5"/>
  <c r="K14186" i="5"/>
  <c r="K14153" i="5"/>
  <c r="K14103" i="5"/>
  <c r="K14070" i="5"/>
  <c r="K15196" i="5"/>
  <c r="K15084" i="5"/>
  <c r="K14923" i="5"/>
  <c r="K14798" i="5"/>
  <c r="K14751" i="5"/>
  <c r="K14704" i="5"/>
  <c r="K14683" i="5"/>
  <c r="K14574" i="5"/>
  <c r="K14532" i="5"/>
  <c r="K14512" i="5"/>
  <c r="K14450" i="5"/>
  <c r="K14431" i="5"/>
  <c r="K14413" i="5"/>
  <c r="K14395" i="5"/>
  <c r="K14357" i="5"/>
  <c r="K14339" i="5"/>
  <c r="K14321" i="5"/>
  <c r="K14303" i="5"/>
  <c r="K14235" i="5"/>
  <c r="K14202" i="5"/>
  <c r="K14169" i="5"/>
  <c r="K14119" i="5"/>
  <c r="K14086" i="5"/>
  <c r="K14053" i="5"/>
  <c r="K14037" i="5"/>
  <c r="K14021" i="5"/>
  <c r="K14005" i="5"/>
  <c r="K13989" i="5"/>
  <c r="K13973" i="5"/>
  <c r="K13957" i="5"/>
  <c r="K13941" i="5"/>
  <c r="K13925" i="5"/>
  <c r="K13909" i="5"/>
  <c r="K13893" i="5"/>
  <c r="K13877" i="5"/>
  <c r="K13861" i="5"/>
  <c r="K13845" i="5"/>
  <c r="K13829" i="5"/>
  <c r="K13813" i="5"/>
  <c r="K13797" i="5"/>
  <c r="K13781" i="5"/>
  <c r="K13765" i="5"/>
  <c r="K13749" i="5"/>
  <c r="K13733" i="5"/>
  <c r="K13717" i="5"/>
  <c r="K13701" i="5"/>
  <c r="K13685" i="5"/>
  <c r="K13669" i="5"/>
  <c r="K13653" i="5"/>
  <c r="K13637" i="5"/>
  <c r="K13621" i="5"/>
  <c r="K13605" i="5"/>
  <c r="K15340" i="5"/>
  <c r="K15003" i="5"/>
  <c r="K14846" i="5"/>
  <c r="K14657" i="5"/>
  <c r="K14637" i="5"/>
  <c r="K14593" i="5"/>
  <c r="K14492" i="5"/>
  <c r="K14285" i="5"/>
  <c r="K14268" i="5"/>
  <c r="K14251" i="5"/>
  <c r="K14218" i="5"/>
  <c r="K14185" i="5"/>
  <c r="K14135" i="5"/>
  <c r="K14102" i="5"/>
  <c r="K14069" i="5"/>
  <c r="K15195" i="5"/>
  <c r="K15083" i="5"/>
  <c r="K14894" i="5"/>
  <c r="K14797" i="5"/>
  <c r="K14750" i="5"/>
  <c r="K14703" i="5"/>
  <c r="K14573" i="5"/>
  <c r="K14511" i="5"/>
  <c r="K14449" i="5"/>
  <c r="K14430" i="5"/>
  <c r="K14412" i="5"/>
  <c r="K14394" i="5"/>
  <c r="K14356" i="5"/>
  <c r="K14338" i="5"/>
  <c r="K14320" i="5"/>
  <c r="K14302" i="5"/>
  <c r="K14234" i="5"/>
  <c r="K14201" i="5"/>
  <c r="K14151" i="5"/>
  <c r="K14118" i="5"/>
  <c r="K14085" i="5"/>
  <c r="K14052" i="5"/>
  <c r="K14036" i="5"/>
  <c r="K14020" i="5"/>
  <c r="K14004" i="5"/>
  <c r="K13988" i="5"/>
  <c r="K13972" i="5"/>
  <c r="K13956" i="5"/>
  <c r="K13940" i="5"/>
  <c r="K13924" i="5"/>
  <c r="K13908" i="5"/>
  <c r="K13892" i="5"/>
  <c r="K13876" i="5"/>
  <c r="K13860" i="5"/>
  <c r="K13844" i="5"/>
  <c r="K13828" i="5"/>
  <c r="K13812" i="5"/>
  <c r="K13796" i="5"/>
  <c r="K13780" i="5"/>
  <c r="K13764" i="5"/>
  <c r="K13748" i="5"/>
  <c r="K13732" i="5"/>
  <c r="K13716" i="5"/>
  <c r="K13700" i="5"/>
  <c r="K13684" i="5"/>
  <c r="K13668" i="5"/>
  <c r="K13652" i="5"/>
  <c r="K13636" i="5"/>
  <c r="K13620" i="5"/>
  <c r="K15308" i="5"/>
  <c r="K14973" i="5"/>
  <c r="K14845" i="5"/>
  <c r="K14656" i="5"/>
  <c r="K14636" i="5"/>
  <c r="K14592" i="5"/>
  <c r="K14530" i="5"/>
  <c r="K14491" i="5"/>
  <c r="K14284" i="5"/>
  <c r="K14267" i="5"/>
  <c r="K14250" i="5"/>
  <c r="K14217" i="5"/>
  <c r="K14167" i="5"/>
  <c r="K14134" i="5"/>
  <c r="K14101" i="5"/>
  <c r="K14068" i="5"/>
  <c r="K15164" i="5"/>
  <c r="K15053" i="5"/>
  <c r="K14893" i="5"/>
  <c r="K14796" i="5"/>
  <c r="K14749" i="5"/>
  <c r="K14702" i="5"/>
  <c r="K14572" i="5"/>
  <c r="K14510" i="5"/>
  <c r="K14468" i="5"/>
  <c r="K14448" i="5"/>
  <c r="K14429" i="5"/>
  <c r="K14411" i="5"/>
  <c r="K14373" i="5"/>
  <c r="K14355" i="5"/>
  <c r="K14337" i="5"/>
  <c r="K14319" i="5"/>
  <c r="K14301" i="5"/>
  <c r="K14233" i="5"/>
  <c r="K14183" i="5"/>
  <c r="K14150" i="5"/>
  <c r="K14117" i="5"/>
  <c r="K14084" i="5"/>
  <c r="K14051" i="5"/>
  <c r="K14035" i="5"/>
  <c r="K14019" i="5"/>
  <c r="K14003" i="5"/>
  <c r="K13987" i="5"/>
  <c r="K13971" i="5"/>
  <c r="K13955" i="5"/>
  <c r="K13939" i="5"/>
  <c r="K13923" i="5"/>
  <c r="K13907" i="5"/>
  <c r="K13891" i="5"/>
  <c r="K13875" i="5"/>
  <c r="K13859" i="5"/>
  <c r="K13843" i="5"/>
  <c r="K13827" i="5"/>
  <c r="K13811" i="5"/>
  <c r="K13795" i="5"/>
  <c r="K13779" i="5"/>
  <c r="K13763" i="5"/>
  <c r="K13747" i="5"/>
  <c r="K14972" i="5"/>
  <c r="K14844" i="5"/>
  <c r="K14655" i="5"/>
  <c r="K14635" i="5"/>
  <c r="K14612" i="5"/>
  <c r="K14591" i="5"/>
  <c r="K14529" i="5"/>
  <c r="K14283" i="5"/>
  <c r="K14266" i="5"/>
  <c r="K14249" i="5"/>
  <c r="K14199" i="5"/>
  <c r="K14166" i="5"/>
  <c r="K14133" i="5"/>
  <c r="K14100" i="5"/>
  <c r="K14067" i="5"/>
  <c r="K15276" i="5"/>
  <c r="K15163" i="5"/>
  <c r="K15052" i="5"/>
  <c r="K14892" i="5"/>
  <c r="K14795" i="5"/>
  <c r="K14748" i="5"/>
  <c r="K14701" i="5"/>
  <c r="K14571" i="5"/>
  <c r="K14509" i="5"/>
  <c r="K14447" i="5"/>
  <c r="K14428" i="5"/>
  <c r="K14410" i="5"/>
  <c r="K14372" i="5"/>
  <c r="K14354" i="5"/>
  <c r="K14336" i="5"/>
  <c r="K14318" i="5"/>
  <c r="K14300" i="5"/>
  <c r="K14215" i="5"/>
  <c r="K14182" i="5"/>
  <c r="K14149" i="5"/>
  <c r="K14116" i="5"/>
  <c r="K14083" i="5"/>
  <c r="K14050" i="5"/>
  <c r="K14034" i="5"/>
  <c r="K14018" i="5"/>
  <c r="K14002" i="5"/>
  <c r="K13986" i="5"/>
  <c r="K13970" i="5"/>
  <c r="K13954" i="5"/>
  <c r="K13938" i="5"/>
  <c r="K13922" i="5"/>
  <c r="K13906" i="5"/>
  <c r="K13890" i="5"/>
  <c r="K13874" i="5"/>
  <c r="K13858" i="5"/>
  <c r="K13842" i="5"/>
  <c r="K13826" i="5"/>
  <c r="K13810" i="5"/>
  <c r="K13794" i="5"/>
  <c r="K13778" i="5"/>
  <c r="K13762" i="5"/>
  <c r="K13746" i="5"/>
  <c r="K13730" i="5"/>
  <c r="K13714" i="5"/>
  <c r="K13698" i="5"/>
  <c r="K13682" i="5"/>
  <c r="K13666" i="5"/>
  <c r="K13650" i="5"/>
  <c r="K14971" i="5"/>
  <c r="K14843" i="5"/>
  <c r="K14654" i="5"/>
  <c r="K14590" i="5"/>
  <c r="K14548" i="5"/>
  <c r="K14528" i="5"/>
  <c r="K14466" i="5"/>
  <c r="K14282" i="5"/>
  <c r="K14265" i="5"/>
  <c r="K14231" i="5"/>
  <c r="K14198" i="5"/>
  <c r="K14165" i="5"/>
  <c r="K14132" i="5"/>
  <c r="K14099" i="5"/>
  <c r="K14066" i="5"/>
  <c r="K15275" i="5"/>
  <c r="K15132" i="5"/>
  <c r="K15051" i="5"/>
  <c r="K14891" i="5"/>
  <c r="K14768" i="5"/>
  <c r="K14747" i="5"/>
  <c r="K14700" i="5"/>
  <c r="K14508" i="5"/>
  <c r="K14446" i="5"/>
  <c r="K14427" i="5"/>
  <c r="K14389" i="5"/>
  <c r="K14371" i="5"/>
  <c r="K14353" i="5"/>
  <c r="K14335" i="5"/>
  <c r="K14317" i="5"/>
  <c r="K14299" i="5"/>
  <c r="K14247" i="5"/>
  <c r="K14214" i="5"/>
  <c r="K14181" i="5"/>
  <c r="K14148" i="5"/>
  <c r="K14115" i="5"/>
  <c r="K14082" i="5"/>
  <c r="K14049" i="5"/>
  <c r="K14033" i="5"/>
  <c r="K14017" i="5"/>
  <c r="K14001" i="5"/>
  <c r="K13985" i="5"/>
  <c r="K13969" i="5"/>
  <c r="K13953" i="5"/>
  <c r="K13937" i="5"/>
  <c r="K13921" i="5"/>
  <c r="K13905" i="5"/>
  <c r="K13889" i="5"/>
  <c r="K13873" i="5"/>
  <c r="K13857" i="5"/>
  <c r="K13841" i="5"/>
  <c r="K13825" i="5"/>
  <c r="K13809" i="5"/>
  <c r="K13793" i="5"/>
  <c r="K13777" i="5"/>
  <c r="K13761" i="5"/>
  <c r="K13745" i="5"/>
  <c r="K14941" i="5"/>
  <c r="K14815" i="5"/>
  <c r="K14653" i="5"/>
  <c r="K14609" i="5"/>
  <c r="K14589" i="5"/>
  <c r="K14197" i="5"/>
  <c r="K14016" i="5"/>
  <c r="K13731" i="5"/>
  <c r="K13584" i="5"/>
  <c r="K13493" i="5"/>
  <c r="K13449" i="5"/>
  <c r="K13428" i="5"/>
  <c r="K13408" i="5"/>
  <c r="K13211" i="5"/>
  <c r="K13139" i="5"/>
  <c r="K13104" i="5"/>
  <c r="K13086" i="5"/>
  <c r="K13033" i="5"/>
  <c r="K13000" i="5"/>
  <c r="K12967" i="5"/>
  <c r="K12934" i="5"/>
  <c r="K12918" i="5"/>
  <c r="K12902" i="5"/>
  <c r="K12886" i="5"/>
  <c r="K12870" i="5"/>
  <c r="K12854" i="5"/>
  <c r="K12838" i="5"/>
  <c r="K12822" i="5"/>
  <c r="K12806" i="5"/>
  <c r="K12790" i="5"/>
  <c r="K12774" i="5"/>
  <c r="K12758" i="5"/>
  <c r="K12742" i="5"/>
  <c r="K12726" i="5"/>
  <c r="K12710" i="5"/>
  <c r="K12694" i="5"/>
  <c r="K12678" i="5"/>
  <c r="K12662" i="5"/>
  <c r="K12646" i="5"/>
  <c r="K12630" i="5"/>
  <c r="K12614" i="5"/>
  <c r="K12598" i="5"/>
  <c r="K12582" i="5"/>
  <c r="K12566" i="5"/>
  <c r="K12550" i="5"/>
  <c r="K12534" i="5"/>
  <c r="K12518" i="5"/>
  <c r="K12502" i="5"/>
  <c r="K12486" i="5"/>
  <c r="K12470" i="5"/>
  <c r="K12454" i="5"/>
  <c r="K12438" i="5"/>
  <c r="K12422" i="5"/>
  <c r="K12406" i="5"/>
  <c r="K12390" i="5"/>
  <c r="K12374" i="5"/>
  <c r="K12358" i="5"/>
  <c r="K12342" i="5"/>
  <c r="K12326" i="5"/>
  <c r="K12310" i="5"/>
  <c r="K12294" i="5"/>
  <c r="K12278" i="5"/>
  <c r="K12262" i="5"/>
  <c r="K12246" i="5"/>
  <c r="K12230" i="5"/>
  <c r="K12214" i="5"/>
  <c r="K12198" i="5"/>
  <c r="K12182" i="5"/>
  <c r="K12166" i="5"/>
  <c r="K12150" i="5"/>
  <c r="K12134" i="5"/>
  <c r="K12118" i="5"/>
  <c r="K12102" i="5"/>
  <c r="K12086" i="5"/>
  <c r="K12070" i="5"/>
  <c r="K12054" i="5"/>
  <c r="K12038" i="5"/>
  <c r="K12022" i="5"/>
  <c r="K12006" i="5"/>
  <c r="K11990" i="5"/>
  <c r="K11974" i="5"/>
  <c r="K11958" i="5"/>
  <c r="K11942" i="5"/>
  <c r="K11926" i="5"/>
  <c r="K11910" i="5"/>
  <c r="K11894" i="5"/>
  <c r="K13872" i="5"/>
  <c r="K13815" i="5"/>
  <c r="K13680" i="5"/>
  <c r="K13604" i="5"/>
  <c r="K13559" i="5"/>
  <c r="K13538" i="5"/>
  <c r="K13472" i="5"/>
  <c r="K13385" i="5"/>
  <c r="K13366" i="5"/>
  <c r="K13347" i="5"/>
  <c r="K13328" i="5"/>
  <c r="K13287" i="5"/>
  <c r="K13268" i="5"/>
  <c r="K13249" i="5"/>
  <c r="K13192" i="5"/>
  <c r="K13174" i="5"/>
  <c r="K13156" i="5"/>
  <c r="K13121" i="5"/>
  <c r="K13016" i="5"/>
  <c r="K12983" i="5"/>
  <c r="K12950" i="5"/>
  <c r="K14720" i="5"/>
  <c r="K14316" i="5"/>
  <c r="K13492" i="5"/>
  <c r="K13427" i="5"/>
  <c r="K13138" i="5"/>
  <c r="K13085" i="5"/>
  <c r="K13067" i="5"/>
  <c r="K13049" i="5"/>
  <c r="K13032" i="5"/>
  <c r="K12999" i="5"/>
  <c r="K12966" i="5"/>
  <c r="K12933" i="5"/>
  <c r="K12917" i="5"/>
  <c r="K12901" i="5"/>
  <c r="K12885" i="5"/>
  <c r="K12869" i="5"/>
  <c r="K12853" i="5"/>
  <c r="K12837" i="5"/>
  <c r="K12821" i="5"/>
  <c r="K12805" i="5"/>
  <c r="K12789" i="5"/>
  <c r="K12773" i="5"/>
  <c r="K12757" i="5"/>
  <c r="K12741" i="5"/>
  <c r="K12725" i="5"/>
  <c r="K12709" i="5"/>
  <c r="K12693" i="5"/>
  <c r="K12677" i="5"/>
  <c r="K12661" i="5"/>
  <c r="K12645" i="5"/>
  <c r="K12629" i="5"/>
  <c r="K12613" i="5"/>
  <c r="K12597" i="5"/>
  <c r="K12581" i="5"/>
  <c r="K12565" i="5"/>
  <c r="K12549" i="5"/>
  <c r="K12533" i="5"/>
  <c r="K12517" i="5"/>
  <c r="K12501" i="5"/>
  <c r="K12485" i="5"/>
  <c r="K12469" i="5"/>
  <c r="K12453" i="5"/>
  <c r="K12437" i="5"/>
  <c r="K12421" i="5"/>
  <c r="K12405" i="5"/>
  <c r="K12389" i="5"/>
  <c r="K12373" i="5"/>
  <c r="K12357" i="5"/>
  <c r="K12341" i="5"/>
  <c r="K12325" i="5"/>
  <c r="K12309" i="5"/>
  <c r="K12293" i="5"/>
  <c r="K12277" i="5"/>
  <c r="K12261" i="5"/>
  <c r="K12245" i="5"/>
  <c r="K12229" i="5"/>
  <c r="K12213" i="5"/>
  <c r="K12197" i="5"/>
  <c r="K12181" i="5"/>
  <c r="K12165" i="5"/>
  <c r="K12149" i="5"/>
  <c r="K12133" i="5"/>
  <c r="K12117" i="5"/>
  <c r="K12101" i="5"/>
  <c r="K12085" i="5"/>
  <c r="K15131" i="5"/>
  <c r="K14164" i="5"/>
  <c r="K13984" i="5"/>
  <c r="K13927" i="5"/>
  <c r="K13729" i="5"/>
  <c r="K13703" i="5"/>
  <c r="K13603" i="5"/>
  <c r="K13537" i="5"/>
  <c r="K13447" i="5"/>
  <c r="K13384" i="5"/>
  <c r="K13365" i="5"/>
  <c r="K13346" i="5"/>
  <c r="K13305" i="5"/>
  <c r="K13286" i="5"/>
  <c r="K13267" i="5"/>
  <c r="K13248" i="5"/>
  <c r="K13209" i="5"/>
  <c r="K13191" i="5"/>
  <c r="K13173" i="5"/>
  <c r="K13155" i="5"/>
  <c r="K13120" i="5"/>
  <c r="K13102" i="5"/>
  <c r="K13015" i="5"/>
  <c r="K12982" i="5"/>
  <c r="K12949" i="5"/>
  <c r="K13651" i="5"/>
  <c r="K13557" i="5"/>
  <c r="K13491" i="5"/>
  <c r="K13426" i="5"/>
  <c r="K13227" i="5"/>
  <c r="K13137" i="5"/>
  <c r="K13048" i="5"/>
  <c r="K13031" i="5"/>
  <c r="K12998" i="5"/>
  <c r="K12965" i="5"/>
  <c r="K12932" i="5"/>
  <c r="K12916" i="5"/>
  <c r="K12900" i="5"/>
  <c r="K12884" i="5"/>
  <c r="K12868" i="5"/>
  <c r="K12852" i="5"/>
  <c r="K12836" i="5"/>
  <c r="K12820" i="5"/>
  <c r="K12804" i="5"/>
  <c r="K12788" i="5"/>
  <c r="K12772" i="5"/>
  <c r="K12756" i="5"/>
  <c r="K12740" i="5"/>
  <c r="K12724" i="5"/>
  <c r="K12708" i="5"/>
  <c r="K12692" i="5"/>
  <c r="K12676" i="5"/>
  <c r="K12660" i="5"/>
  <c r="K12644" i="5"/>
  <c r="K12628" i="5"/>
  <c r="K12612" i="5"/>
  <c r="K12596" i="5"/>
  <c r="K12580" i="5"/>
  <c r="K12564" i="5"/>
  <c r="K12548" i="5"/>
  <c r="K12532" i="5"/>
  <c r="K12516" i="5"/>
  <c r="K12500" i="5"/>
  <c r="K12484" i="5"/>
  <c r="K12468" i="5"/>
  <c r="K12452" i="5"/>
  <c r="K12436" i="5"/>
  <c r="K12420" i="5"/>
  <c r="K12404" i="5"/>
  <c r="K12388" i="5"/>
  <c r="K12372" i="5"/>
  <c r="K12356" i="5"/>
  <c r="K12340" i="5"/>
  <c r="K12324" i="5"/>
  <c r="K12308" i="5"/>
  <c r="K12292" i="5"/>
  <c r="K12276" i="5"/>
  <c r="K12260" i="5"/>
  <c r="K12244" i="5"/>
  <c r="K12228" i="5"/>
  <c r="K12212" i="5"/>
  <c r="K12196" i="5"/>
  <c r="K12180" i="5"/>
  <c r="K12164" i="5"/>
  <c r="K12148" i="5"/>
  <c r="K12132" i="5"/>
  <c r="K12116" i="5"/>
  <c r="K12100" i="5"/>
  <c r="K12084" i="5"/>
  <c r="K13840" i="5"/>
  <c r="K13783" i="5"/>
  <c r="K13728" i="5"/>
  <c r="K13602" i="5"/>
  <c r="K13536" i="5"/>
  <c r="K13383" i="5"/>
  <c r="K13364" i="5"/>
  <c r="K13345" i="5"/>
  <c r="K13304" i="5"/>
  <c r="K13285" i="5"/>
  <c r="K13266" i="5"/>
  <c r="K13208" i="5"/>
  <c r="K13190" i="5"/>
  <c r="K13172" i="5"/>
  <c r="K13154" i="5"/>
  <c r="K13101" i="5"/>
  <c r="K13083" i="5"/>
  <c r="K13065" i="5"/>
  <c r="K13014" i="5"/>
  <c r="K12981" i="5"/>
  <c r="K12948" i="5"/>
  <c r="K14527" i="5"/>
  <c r="K14465" i="5"/>
  <c r="K14131" i="5"/>
  <c r="K13556" i="5"/>
  <c r="K13511" i="5"/>
  <c r="K13490" i="5"/>
  <c r="K13445" i="5"/>
  <c r="K13425" i="5"/>
  <c r="K13136" i="5"/>
  <c r="K13118" i="5"/>
  <c r="K13047" i="5"/>
  <c r="K13030" i="5"/>
  <c r="K12997" i="5"/>
  <c r="K12964" i="5"/>
  <c r="K12931" i="5"/>
  <c r="K12915" i="5"/>
  <c r="K12899" i="5"/>
  <c r="K12883" i="5"/>
  <c r="K12867" i="5"/>
  <c r="K12851" i="5"/>
  <c r="K12835" i="5"/>
  <c r="K12819" i="5"/>
  <c r="K12803" i="5"/>
  <c r="K12787" i="5"/>
  <c r="K12771" i="5"/>
  <c r="K12755" i="5"/>
  <c r="K12739" i="5"/>
  <c r="K12723" i="5"/>
  <c r="K12707" i="5"/>
  <c r="K12691" i="5"/>
  <c r="K12675" i="5"/>
  <c r="K12659" i="5"/>
  <c r="K12643" i="5"/>
  <c r="K12627" i="5"/>
  <c r="K12611" i="5"/>
  <c r="K12595" i="5"/>
  <c r="K12579" i="5"/>
  <c r="K12563" i="5"/>
  <c r="K12547" i="5"/>
  <c r="K12531" i="5"/>
  <c r="K12515" i="5"/>
  <c r="K12499" i="5"/>
  <c r="K12483" i="5"/>
  <c r="K12467" i="5"/>
  <c r="K12451" i="5"/>
  <c r="K12435" i="5"/>
  <c r="K12419" i="5"/>
  <c r="K12403" i="5"/>
  <c r="K12387" i="5"/>
  <c r="K12371" i="5"/>
  <c r="K12355" i="5"/>
  <c r="K12339" i="5"/>
  <c r="K12323" i="5"/>
  <c r="K12307" i="5"/>
  <c r="K12291" i="5"/>
  <c r="K12275" i="5"/>
  <c r="K12259" i="5"/>
  <c r="K12243" i="5"/>
  <c r="K14281" i="5"/>
  <c r="K13952" i="5"/>
  <c r="K13895" i="5"/>
  <c r="K13649" i="5"/>
  <c r="K13601" i="5"/>
  <c r="K13382" i="5"/>
  <c r="K13363" i="5"/>
  <c r="K13344" i="5"/>
  <c r="K13303" i="5"/>
  <c r="K13284" i="5"/>
  <c r="K13265" i="5"/>
  <c r="K13225" i="5"/>
  <c r="K13207" i="5"/>
  <c r="K13189" i="5"/>
  <c r="K13171" i="5"/>
  <c r="K13153" i="5"/>
  <c r="K13064" i="5"/>
  <c r="K13013" i="5"/>
  <c r="K12980" i="5"/>
  <c r="K12947" i="5"/>
  <c r="K13699" i="5"/>
  <c r="K13623" i="5"/>
  <c r="K13555" i="5"/>
  <c r="K13489" i="5"/>
  <c r="K13444" i="5"/>
  <c r="K13424" i="5"/>
  <c r="K13401" i="5"/>
  <c r="K13117" i="5"/>
  <c r="K13099" i="5"/>
  <c r="K13081" i="5"/>
  <c r="K13046" i="5"/>
  <c r="K13029" i="5"/>
  <c r="K12996" i="5"/>
  <c r="K12963" i="5"/>
  <c r="K12930" i="5"/>
  <c r="K12914" i="5"/>
  <c r="K12898" i="5"/>
  <c r="K12882" i="5"/>
  <c r="K12866" i="5"/>
  <c r="K12850" i="5"/>
  <c r="K12834" i="5"/>
  <c r="K12818" i="5"/>
  <c r="K12802" i="5"/>
  <c r="K12786" i="5"/>
  <c r="K12770" i="5"/>
  <c r="K12754" i="5"/>
  <c r="K12738" i="5"/>
  <c r="K12722" i="5"/>
  <c r="K12706" i="5"/>
  <c r="K12690" i="5"/>
  <c r="K12674" i="5"/>
  <c r="K12658" i="5"/>
  <c r="K12642" i="5"/>
  <c r="K12626" i="5"/>
  <c r="K12610" i="5"/>
  <c r="K12594" i="5"/>
  <c r="K12578" i="5"/>
  <c r="K12562" i="5"/>
  <c r="K12546" i="5"/>
  <c r="K12530" i="5"/>
  <c r="K12514" i="5"/>
  <c r="K12498" i="5"/>
  <c r="K12482" i="5"/>
  <c r="K12466" i="5"/>
  <c r="K12450" i="5"/>
  <c r="K12434" i="5"/>
  <c r="K12418" i="5"/>
  <c r="K12402" i="5"/>
  <c r="K12386" i="5"/>
  <c r="K12370" i="5"/>
  <c r="K12354" i="5"/>
  <c r="K12338" i="5"/>
  <c r="K12322" i="5"/>
  <c r="K12306" i="5"/>
  <c r="K12290" i="5"/>
  <c r="K12274" i="5"/>
  <c r="K12258" i="5"/>
  <c r="K12242" i="5"/>
  <c r="K12226" i="5"/>
  <c r="K12210" i="5"/>
  <c r="K12194" i="5"/>
  <c r="K12178" i="5"/>
  <c r="K12162" i="5"/>
  <c r="K12146" i="5"/>
  <c r="K12130" i="5"/>
  <c r="K12114" i="5"/>
  <c r="K12098" i="5"/>
  <c r="K12082" i="5"/>
  <c r="K12066" i="5"/>
  <c r="K12050" i="5"/>
  <c r="K12034" i="5"/>
  <c r="K12018" i="5"/>
  <c r="K12002" i="5"/>
  <c r="K11986" i="5"/>
  <c r="K11970" i="5"/>
  <c r="K11954" i="5"/>
  <c r="K11938" i="5"/>
  <c r="K11922" i="5"/>
  <c r="K11906" i="5"/>
  <c r="K11890" i="5"/>
  <c r="K11874" i="5"/>
  <c r="K11858" i="5"/>
  <c r="K11842" i="5"/>
  <c r="K11826" i="5"/>
  <c r="K11810" i="5"/>
  <c r="K14370" i="5"/>
  <c r="K14098" i="5"/>
  <c r="K13808" i="5"/>
  <c r="K13751" i="5"/>
  <c r="K13648" i="5"/>
  <c r="K13600" i="5"/>
  <c r="K13509" i="5"/>
  <c r="K13381" i="5"/>
  <c r="K13362" i="5"/>
  <c r="K13321" i="5"/>
  <c r="K13302" i="5"/>
  <c r="K13283" i="5"/>
  <c r="K13264" i="5"/>
  <c r="K13243" i="5"/>
  <c r="K13224" i="5"/>
  <c r="K13206" i="5"/>
  <c r="K13188" i="5"/>
  <c r="K13170" i="5"/>
  <c r="K13152" i="5"/>
  <c r="K13134" i="5"/>
  <c r="K13063" i="5"/>
  <c r="K13012" i="5"/>
  <c r="K12979" i="5"/>
  <c r="K12946" i="5"/>
  <c r="K13575" i="5"/>
  <c r="K13554" i="5"/>
  <c r="K13488" i="5"/>
  <c r="K13443" i="5"/>
  <c r="K13400" i="5"/>
  <c r="K13080" i="5"/>
  <c r="K13045" i="5"/>
  <c r="K13028" i="5"/>
  <c r="K12995" i="5"/>
  <c r="K12962" i="5"/>
  <c r="K12929" i="5"/>
  <c r="K12913" i="5"/>
  <c r="K12897" i="5"/>
  <c r="K12881" i="5"/>
  <c r="K12865" i="5"/>
  <c r="K12849" i="5"/>
  <c r="K12833" i="5"/>
  <c r="K12817" i="5"/>
  <c r="K12801" i="5"/>
  <c r="K12785" i="5"/>
  <c r="K12769" i="5"/>
  <c r="K12753" i="5"/>
  <c r="K12737" i="5"/>
  <c r="K12721" i="5"/>
  <c r="K12705" i="5"/>
  <c r="K12689" i="5"/>
  <c r="K12673" i="5"/>
  <c r="K12657" i="5"/>
  <c r="K12641" i="5"/>
  <c r="K12625" i="5"/>
  <c r="K12609" i="5"/>
  <c r="K12593" i="5"/>
  <c r="K12577" i="5"/>
  <c r="K12561" i="5"/>
  <c r="K12545" i="5"/>
  <c r="K12529" i="5"/>
  <c r="K12513" i="5"/>
  <c r="K12497" i="5"/>
  <c r="K12481" i="5"/>
  <c r="K12465" i="5"/>
  <c r="K12449" i="5"/>
  <c r="K12433" i="5"/>
  <c r="K12417" i="5"/>
  <c r="K12401" i="5"/>
  <c r="K12385" i="5"/>
  <c r="K12369" i="5"/>
  <c r="K12353" i="5"/>
  <c r="K12337" i="5"/>
  <c r="K12321" i="5"/>
  <c r="K12305" i="5"/>
  <c r="K12289" i="5"/>
  <c r="K12273" i="5"/>
  <c r="K12257" i="5"/>
  <c r="K12241" i="5"/>
  <c r="K12225" i="5"/>
  <c r="K12209" i="5"/>
  <c r="K12193" i="5"/>
  <c r="K12177" i="5"/>
  <c r="K12161" i="5"/>
  <c r="K12145" i="5"/>
  <c r="K12129" i="5"/>
  <c r="K12113" i="5"/>
  <c r="K12097" i="5"/>
  <c r="K12081" i="5"/>
  <c r="K13920" i="5"/>
  <c r="K13863" i="5"/>
  <c r="K13697" i="5"/>
  <c r="K13671" i="5"/>
  <c r="K13508" i="5"/>
  <c r="K13463" i="5"/>
  <c r="K13380" i="5"/>
  <c r="K13361" i="5"/>
  <c r="K13320" i="5"/>
  <c r="K13301" i="5"/>
  <c r="K13282" i="5"/>
  <c r="K13223" i="5"/>
  <c r="K13205" i="5"/>
  <c r="K13187" i="5"/>
  <c r="K13169" i="5"/>
  <c r="K13133" i="5"/>
  <c r="K13115" i="5"/>
  <c r="K13097" i="5"/>
  <c r="K13062" i="5"/>
  <c r="K13011" i="5"/>
  <c r="K12978" i="5"/>
  <c r="K12945" i="5"/>
  <c r="K14246" i="5"/>
  <c r="K14065" i="5"/>
  <c r="K13553" i="5"/>
  <c r="K13442" i="5"/>
  <c r="K13399" i="5"/>
  <c r="K13241" i="5"/>
  <c r="K13150" i="5"/>
  <c r="K13079" i="5"/>
  <c r="K13044" i="5"/>
  <c r="K13027" i="5"/>
  <c r="K12994" i="5"/>
  <c r="K12961" i="5"/>
  <c r="K12928" i="5"/>
  <c r="K12912" i="5"/>
  <c r="K12896" i="5"/>
  <c r="K12880" i="5"/>
  <c r="K12864" i="5"/>
  <c r="K12848" i="5"/>
  <c r="K12832" i="5"/>
  <c r="K12816" i="5"/>
  <c r="K12800" i="5"/>
  <c r="K12784" i="5"/>
  <c r="K12768" i="5"/>
  <c r="K12752" i="5"/>
  <c r="K12736" i="5"/>
  <c r="K12720" i="5"/>
  <c r="K12704" i="5"/>
  <c r="K12688" i="5"/>
  <c r="K12672" i="5"/>
  <c r="K12656" i="5"/>
  <c r="K12640" i="5"/>
  <c r="K12624" i="5"/>
  <c r="K12608" i="5"/>
  <c r="K12592" i="5"/>
  <c r="K12576" i="5"/>
  <c r="K12560" i="5"/>
  <c r="K12544" i="5"/>
  <c r="K12528" i="5"/>
  <c r="K12512" i="5"/>
  <c r="K12496" i="5"/>
  <c r="K12480" i="5"/>
  <c r="K12464" i="5"/>
  <c r="K12448" i="5"/>
  <c r="K12432" i="5"/>
  <c r="K12416" i="5"/>
  <c r="K12400" i="5"/>
  <c r="K12384" i="5"/>
  <c r="K12368" i="5"/>
  <c r="K12352" i="5"/>
  <c r="K12336" i="5"/>
  <c r="K12320" i="5"/>
  <c r="K12304" i="5"/>
  <c r="K12288" i="5"/>
  <c r="K12272" i="5"/>
  <c r="K12256" i="5"/>
  <c r="K12240" i="5"/>
  <c r="K12224" i="5"/>
  <c r="K12208" i="5"/>
  <c r="K12192" i="5"/>
  <c r="K12176" i="5"/>
  <c r="K12160" i="5"/>
  <c r="K12144" i="5"/>
  <c r="K13975" i="5"/>
  <c r="K13776" i="5"/>
  <c r="K13696" i="5"/>
  <c r="K13619" i="5"/>
  <c r="K13573" i="5"/>
  <c r="K13507" i="5"/>
  <c r="K13379" i="5"/>
  <c r="K13360" i="5"/>
  <c r="K13319" i="5"/>
  <c r="K13300" i="5"/>
  <c r="K13281" i="5"/>
  <c r="K13222" i="5"/>
  <c r="K13204" i="5"/>
  <c r="K13186" i="5"/>
  <c r="K13168" i="5"/>
  <c r="K13096" i="5"/>
  <c r="K13061" i="5"/>
  <c r="K13010" i="5"/>
  <c r="K12977" i="5"/>
  <c r="K12944" i="5"/>
  <c r="K13552" i="5"/>
  <c r="K13461" i="5"/>
  <c r="K13441" i="5"/>
  <c r="K13240" i="5"/>
  <c r="K13149" i="5"/>
  <c r="K13131" i="5"/>
  <c r="K13113" i="5"/>
  <c r="K13078" i="5"/>
  <c r="K13043" i="5"/>
  <c r="K13026" i="5"/>
  <c r="K12993" i="5"/>
  <c r="K12960" i="5"/>
  <c r="K12927" i="5"/>
  <c r="K12911" i="5"/>
  <c r="K12895" i="5"/>
  <c r="K12879" i="5"/>
  <c r="K12863" i="5"/>
  <c r="K12847" i="5"/>
  <c r="K12831" i="5"/>
  <c r="K12815" i="5"/>
  <c r="K12799" i="5"/>
  <c r="K12783" i="5"/>
  <c r="K12767" i="5"/>
  <c r="K12751" i="5"/>
  <c r="K12735" i="5"/>
  <c r="K12719" i="5"/>
  <c r="K12703" i="5"/>
  <c r="K12687" i="5"/>
  <c r="K12671" i="5"/>
  <c r="K12655" i="5"/>
  <c r="K12639" i="5"/>
  <c r="K12623" i="5"/>
  <c r="K12607" i="5"/>
  <c r="K12591" i="5"/>
  <c r="K12575" i="5"/>
  <c r="K12559" i="5"/>
  <c r="K12543" i="5"/>
  <c r="K12527" i="5"/>
  <c r="K12511" i="5"/>
  <c r="K12495" i="5"/>
  <c r="K12479" i="5"/>
  <c r="K12463" i="5"/>
  <c r="K12447" i="5"/>
  <c r="K12431" i="5"/>
  <c r="K12415" i="5"/>
  <c r="K12399" i="5"/>
  <c r="K12383" i="5"/>
  <c r="K12367" i="5"/>
  <c r="K12351" i="5"/>
  <c r="K12335" i="5"/>
  <c r="K12319" i="5"/>
  <c r="K12303" i="5"/>
  <c r="K12287" i="5"/>
  <c r="K12271" i="5"/>
  <c r="K12255" i="5"/>
  <c r="K12239" i="5"/>
  <c r="K12223" i="5"/>
  <c r="K12207" i="5"/>
  <c r="K12191" i="5"/>
  <c r="K12175" i="5"/>
  <c r="K12159" i="5"/>
  <c r="K14426" i="5"/>
  <c r="K14334" i="5"/>
  <c r="K14213" i="5"/>
  <c r="K14032" i="5"/>
  <c r="K13888" i="5"/>
  <c r="K13831" i="5"/>
  <c r="K13719" i="5"/>
  <c r="K13618" i="5"/>
  <c r="K13572" i="5"/>
  <c r="K13527" i="5"/>
  <c r="K13506" i="5"/>
  <c r="K13397" i="5"/>
  <c r="K13378" i="5"/>
  <c r="K13337" i="5"/>
  <c r="K13318" i="5"/>
  <c r="K13299" i="5"/>
  <c r="K13280" i="5"/>
  <c r="K13221" i="5"/>
  <c r="K13203" i="5"/>
  <c r="K13185" i="5"/>
  <c r="K13095" i="5"/>
  <c r="K13060" i="5"/>
  <c r="K13009" i="5"/>
  <c r="K12976" i="5"/>
  <c r="K12943" i="5"/>
  <c r="K13667" i="5"/>
  <c r="K13460" i="5"/>
  <c r="K13440" i="5"/>
  <c r="K13417" i="5"/>
  <c r="K13239" i="5"/>
  <c r="K13112" i="5"/>
  <c r="K13077" i="5"/>
  <c r="K13042" i="5"/>
  <c r="K13025" i="5"/>
  <c r="K12992" i="5"/>
  <c r="K12959" i="5"/>
  <c r="K12926" i="5"/>
  <c r="K12910" i="5"/>
  <c r="K12894" i="5"/>
  <c r="K12878" i="5"/>
  <c r="K12862" i="5"/>
  <c r="K12846" i="5"/>
  <c r="K12830" i="5"/>
  <c r="K12814" i="5"/>
  <c r="K12798" i="5"/>
  <c r="K12782" i="5"/>
  <c r="K12766" i="5"/>
  <c r="K12750" i="5"/>
  <c r="K12734" i="5"/>
  <c r="K12718" i="5"/>
  <c r="K12702" i="5"/>
  <c r="K12686" i="5"/>
  <c r="K12670" i="5"/>
  <c r="K12654" i="5"/>
  <c r="K12638" i="5"/>
  <c r="K12622" i="5"/>
  <c r="K12606" i="5"/>
  <c r="K12590" i="5"/>
  <c r="K12574" i="5"/>
  <c r="K12558" i="5"/>
  <c r="K12542" i="5"/>
  <c r="K12526" i="5"/>
  <c r="K12510" i="5"/>
  <c r="K12494" i="5"/>
  <c r="K12478" i="5"/>
  <c r="K12462" i="5"/>
  <c r="K12446" i="5"/>
  <c r="K12430" i="5"/>
  <c r="K12414" i="5"/>
  <c r="K12398" i="5"/>
  <c r="K12382" i="5"/>
  <c r="K12366" i="5"/>
  <c r="K12350" i="5"/>
  <c r="K12334" i="5"/>
  <c r="K12318" i="5"/>
  <c r="K12302" i="5"/>
  <c r="K12286" i="5"/>
  <c r="K12270" i="5"/>
  <c r="K12254" i="5"/>
  <c r="K15244" i="5"/>
  <c r="K14863" i="5"/>
  <c r="K14000" i="5"/>
  <c r="K13943" i="5"/>
  <c r="K13744" i="5"/>
  <c r="K13617" i="5"/>
  <c r="K13571" i="5"/>
  <c r="K13505" i="5"/>
  <c r="K13396" i="5"/>
  <c r="K13377" i="5"/>
  <c r="K13336" i="5"/>
  <c r="K13317" i="5"/>
  <c r="K13298" i="5"/>
  <c r="K13257" i="5"/>
  <c r="K13220" i="5"/>
  <c r="K13202" i="5"/>
  <c r="K13184" i="5"/>
  <c r="K13165" i="5"/>
  <c r="K13147" i="5"/>
  <c r="K13129" i="5"/>
  <c r="K13094" i="5"/>
  <c r="K13059" i="5"/>
  <c r="K13008" i="5"/>
  <c r="K12975" i="5"/>
  <c r="K12942" i="5"/>
  <c r="K15021" i="5"/>
  <c r="K14767" i="5"/>
  <c r="K14546" i="5"/>
  <c r="K14180" i="5"/>
  <c r="K13525" i="5"/>
  <c r="K13459" i="5"/>
  <c r="K13238" i="5"/>
  <c r="K13111" i="5"/>
  <c r="K13076" i="5"/>
  <c r="K13041" i="5"/>
  <c r="K13024" i="5"/>
  <c r="K12991" i="5"/>
  <c r="K12958" i="5"/>
  <c r="K12925" i="5"/>
  <c r="K12909" i="5"/>
  <c r="K12893" i="5"/>
  <c r="K12877" i="5"/>
  <c r="K12861" i="5"/>
  <c r="K12845" i="5"/>
  <c r="K12829" i="5"/>
  <c r="K12813" i="5"/>
  <c r="K12797" i="5"/>
  <c r="K12781" i="5"/>
  <c r="K12765" i="5"/>
  <c r="K12749" i="5"/>
  <c r="K12733" i="5"/>
  <c r="K12717" i="5"/>
  <c r="K12701" i="5"/>
  <c r="K12685" i="5"/>
  <c r="K12669" i="5"/>
  <c r="K12653" i="5"/>
  <c r="K12637" i="5"/>
  <c r="K12621" i="5"/>
  <c r="K12605" i="5"/>
  <c r="K12589" i="5"/>
  <c r="K12573" i="5"/>
  <c r="K12557" i="5"/>
  <c r="K12541" i="5"/>
  <c r="K12525" i="5"/>
  <c r="K12509" i="5"/>
  <c r="K12493" i="5"/>
  <c r="K12477" i="5"/>
  <c r="K12461" i="5"/>
  <c r="K12445" i="5"/>
  <c r="K12429" i="5"/>
  <c r="K12413" i="5"/>
  <c r="K12397" i="5"/>
  <c r="K12381" i="5"/>
  <c r="K12365" i="5"/>
  <c r="K12349" i="5"/>
  <c r="K12333" i="5"/>
  <c r="K12317" i="5"/>
  <c r="K12301" i="5"/>
  <c r="K12285" i="5"/>
  <c r="K12269" i="5"/>
  <c r="K12253" i="5"/>
  <c r="K12237" i="5"/>
  <c r="K12221" i="5"/>
  <c r="K12205" i="5"/>
  <c r="K12189" i="5"/>
  <c r="K12173" i="5"/>
  <c r="K12157" i="5"/>
  <c r="K12141" i="5"/>
  <c r="K12125" i="5"/>
  <c r="K12109" i="5"/>
  <c r="K13856" i="5"/>
  <c r="K13799" i="5"/>
  <c r="K13665" i="5"/>
  <c r="K13639" i="5"/>
  <c r="K13616" i="5"/>
  <c r="K13591" i="5"/>
  <c r="K13570" i="5"/>
  <c r="K13504" i="5"/>
  <c r="K13415" i="5"/>
  <c r="K13395" i="5"/>
  <c r="K13376" i="5"/>
  <c r="K13335" i="5"/>
  <c r="K13316" i="5"/>
  <c r="K13297" i="5"/>
  <c r="K13256" i="5"/>
  <c r="K13219" i="5"/>
  <c r="K13201" i="5"/>
  <c r="K13128" i="5"/>
  <c r="K13093" i="5"/>
  <c r="K13058" i="5"/>
  <c r="K13007" i="5"/>
  <c r="K12974" i="5"/>
  <c r="K12941" i="5"/>
  <c r="K13715" i="5"/>
  <c r="K13524" i="5"/>
  <c r="K13479" i="5"/>
  <c r="K13458" i="5"/>
  <c r="K13237" i="5"/>
  <c r="K13163" i="5"/>
  <c r="K13145" i="5"/>
  <c r="K13110" i="5"/>
  <c r="K13075" i="5"/>
  <c r="K13040" i="5"/>
  <c r="K13023" i="5"/>
  <c r="K12990" i="5"/>
  <c r="K12957" i="5"/>
  <c r="K12924" i="5"/>
  <c r="K12908" i="5"/>
  <c r="K12892" i="5"/>
  <c r="K12876" i="5"/>
  <c r="K12860" i="5"/>
  <c r="K12844" i="5"/>
  <c r="K12828" i="5"/>
  <c r="K12812" i="5"/>
  <c r="K12796" i="5"/>
  <c r="K12780" i="5"/>
  <c r="K12764" i="5"/>
  <c r="K12748" i="5"/>
  <c r="K12732" i="5"/>
  <c r="K12716" i="5"/>
  <c r="K12700" i="5"/>
  <c r="K12684" i="5"/>
  <c r="K12668" i="5"/>
  <c r="K12652" i="5"/>
  <c r="K12636" i="5"/>
  <c r="K12620" i="5"/>
  <c r="K12604" i="5"/>
  <c r="K12588" i="5"/>
  <c r="K12572" i="5"/>
  <c r="K12556" i="5"/>
  <c r="K12540" i="5"/>
  <c r="K12524" i="5"/>
  <c r="K12508" i="5"/>
  <c r="K12492" i="5"/>
  <c r="K12476" i="5"/>
  <c r="K12460" i="5"/>
  <c r="K12444" i="5"/>
  <c r="K12428" i="5"/>
  <c r="K12412" i="5"/>
  <c r="K12396" i="5"/>
  <c r="K12380" i="5"/>
  <c r="K12364" i="5"/>
  <c r="K12348" i="5"/>
  <c r="K12332" i="5"/>
  <c r="K12316" i="5"/>
  <c r="K12300" i="5"/>
  <c r="K12284" i="5"/>
  <c r="K12268" i="5"/>
  <c r="K14298" i="5"/>
  <c r="K14147" i="5"/>
  <c r="K13968" i="5"/>
  <c r="K13911" i="5"/>
  <c r="K13664" i="5"/>
  <c r="K13569" i="5"/>
  <c r="K13394" i="5"/>
  <c r="K13353" i="5"/>
  <c r="K13334" i="5"/>
  <c r="K13315" i="5"/>
  <c r="K13296" i="5"/>
  <c r="K13255" i="5"/>
  <c r="K13218" i="5"/>
  <c r="K13200" i="5"/>
  <c r="K13181" i="5"/>
  <c r="K13127" i="5"/>
  <c r="K13092" i="5"/>
  <c r="K13057" i="5"/>
  <c r="K13006" i="5"/>
  <c r="K12973" i="5"/>
  <c r="K14388" i="5"/>
  <c r="K13589" i="5"/>
  <c r="K13523" i="5"/>
  <c r="K13457" i="5"/>
  <c r="K13413" i="5"/>
  <c r="K13236" i="5"/>
  <c r="K13144" i="5"/>
  <c r="K13109" i="5"/>
  <c r="K13074" i="5"/>
  <c r="K13022" i="5"/>
  <c r="K12989" i="5"/>
  <c r="K12939" i="5"/>
  <c r="K12923" i="5"/>
  <c r="K12907" i="5"/>
  <c r="K12891" i="5"/>
  <c r="K12875" i="5"/>
  <c r="K12859" i="5"/>
  <c r="K12843" i="5"/>
  <c r="K12827" i="5"/>
  <c r="K12811" i="5"/>
  <c r="K12795" i="5"/>
  <c r="K12779" i="5"/>
  <c r="K12763" i="5"/>
  <c r="K12747" i="5"/>
  <c r="K12731" i="5"/>
  <c r="K12715" i="5"/>
  <c r="K12699" i="5"/>
  <c r="K12683" i="5"/>
  <c r="K12667" i="5"/>
  <c r="K12651" i="5"/>
  <c r="K12635" i="5"/>
  <c r="K12619" i="5"/>
  <c r="K12603" i="5"/>
  <c r="K12587" i="5"/>
  <c r="K12571" i="5"/>
  <c r="K12555" i="5"/>
  <c r="K12539" i="5"/>
  <c r="K12523" i="5"/>
  <c r="K12507" i="5"/>
  <c r="K12491" i="5"/>
  <c r="K12475" i="5"/>
  <c r="K12459" i="5"/>
  <c r="K12443" i="5"/>
  <c r="K12427" i="5"/>
  <c r="K12411" i="5"/>
  <c r="K12395" i="5"/>
  <c r="K12379" i="5"/>
  <c r="K12363" i="5"/>
  <c r="K12347" i="5"/>
  <c r="K12331" i="5"/>
  <c r="K12315" i="5"/>
  <c r="K12299" i="5"/>
  <c r="K12283" i="5"/>
  <c r="K12267" i="5"/>
  <c r="K12251" i="5"/>
  <c r="K12235" i="5"/>
  <c r="K12219" i="5"/>
  <c r="K12203" i="5"/>
  <c r="K12187" i="5"/>
  <c r="K12171" i="5"/>
  <c r="K12155" i="5"/>
  <c r="K12139" i="5"/>
  <c r="K12123" i="5"/>
  <c r="K13824" i="5"/>
  <c r="K13767" i="5"/>
  <c r="K13713" i="5"/>
  <c r="K13687" i="5"/>
  <c r="K13568" i="5"/>
  <c r="K13477" i="5"/>
  <c r="K13393" i="5"/>
  <c r="K13352" i="5"/>
  <c r="K13333" i="5"/>
  <c r="K13314" i="5"/>
  <c r="K13273" i="5"/>
  <c r="K13254" i="5"/>
  <c r="K13217" i="5"/>
  <c r="K13161" i="5"/>
  <c r="K13126" i="5"/>
  <c r="K13091" i="5"/>
  <c r="K13056" i="5"/>
  <c r="K13038" i="5"/>
  <c r="K13005" i="5"/>
  <c r="K12955" i="5"/>
  <c r="K14699" i="5"/>
  <c r="K14114" i="5"/>
  <c r="K13635" i="5"/>
  <c r="K13588" i="5"/>
  <c r="K13543" i="5"/>
  <c r="K13522" i="5"/>
  <c r="K13456" i="5"/>
  <c r="K13433" i="5"/>
  <c r="K13412" i="5"/>
  <c r="K13235" i="5"/>
  <c r="K13179" i="5"/>
  <c r="K13143" i="5"/>
  <c r="K13108" i="5"/>
  <c r="K13073" i="5"/>
  <c r="K13021" i="5"/>
  <c r="K12971" i="5"/>
  <c r="K12938" i="5"/>
  <c r="K12922" i="5"/>
  <c r="K12906" i="5"/>
  <c r="K12890" i="5"/>
  <c r="K12874" i="5"/>
  <c r="K12858" i="5"/>
  <c r="K12842" i="5"/>
  <c r="K12826" i="5"/>
  <c r="K12810" i="5"/>
  <c r="K12794" i="5"/>
  <c r="K12778" i="5"/>
  <c r="K12762" i="5"/>
  <c r="K12746" i="5"/>
  <c r="K12730" i="5"/>
  <c r="K12714" i="5"/>
  <c r="K12698" i="5"/>
  <c r="K12682" i="5"/>
  <c r="K12666" i="5"/>
  <c r="K12650" i="5"/>
  <c r="K12634" i="5"/>
  <c r="K12618" i="5"/>
  <c r="K12602" i="5"/>
  <c r="K12586" i="5"/>
  <c r="K12570" i="5"/>
  <c r="K12554" i="5"/>
  <c r="K12538" i="5"/>
  <c r="K12522" i="5"/>
  <c r="K12506" i="5"/>
  <c r="K12490" i="5"/>
  <c r="K12474" i="5"/>
  <c r="K12458" i="5"/>
  <c r="K12442" i="5"/>
  <c r="K12426" i="5"/>
  <c r="K12410" i="5"/>
  <c r="K12394" i="5"/>
  <c r="K12378" i="5"/>
  <c r="K12362" i="5"/>
  <c r="K12346" i="5"/>
  <c r="K12330" i="5"/>
  <c r="K12314" i="5"/>
  <c r="K12298" i="5"/>
  <c r="K12282" i="5"/>
  <c r="K12266" i="5"/>
  <c r="K13936" i="5"/>
  <c r="K13879" i="5"/>
  <c r="K13712" i="5"/>
  <c r="K13476" i="5"/>
  <c r="K13392" i="5"/>
  <c r="K13351" i="5"/>
  <c r="K13332" i="5"/>
  <c r="K13313" i="5"/>
  <c r="K13272" i="5"/>
  <c r="K13253" i="5"/>
  <c r="K13216" i="5"/>
  <c r="K13197" i="5"/>
  <c r="K13160" i="5"/>
  <c r="K13125" i="5"/>
  <c r="K13090" i="5"/>
  <c r="K13037" i="5"/>
  <c r="K12987" i="5"/>
  <c r="K12954" i="5"/>
  <c r="K14263" i="5"/>
  <c r="K13634" i="5"/>
  <c r="K13587" i="5"/>
  <c r="K13521" i="5"/>
  <c r="K13411" i="5"/>
  <c r="K13234" i="5"/>
  <c r="K13142" i="5"/>
  <c r="K13107" i="5"/>
  <c r="K13072" i="5"/>
  <c r="K13054" i="5"/>
  <c r="K13003" i="5"/>
  <c r="K12970" i="5"/>
  <c r="K12937" i="5"/>
  <c r="K12921" i="5"/>
  <c r="K12905" i="5"/>
  <c r="K12889" i="5"/>
  <c r="K12873" i="5"/>
  <c r="K12857" i="5"/>
  <c r="K12841" i="5"/>
  <c r="K12825" i="5"/>
  <c r="K12809" i="5"/>
  <c r="K12793" i="5"/>
  <c r="K12777" i="5"/>
  <c r="K12761" i="5"/>
  <c r="K12745" i="5"/>
  <c r="K12729" i="5"/>
  <c r="K12713" i="5"/>
  <c r="K12697" i="5"/>
  <c r="K12681" i="5"/>
  <c r="K12665" i="5"/>
  <c r="K12649" i="5"/>
  <c r="K12633" i="5"/>
  <c r="K12617" i="5"/>
  <c r="K12601" i="5"/>
  <c r="K12585" i="5"/>
  <c r="K12569" i="5"/>
  <c r="K12553" i="5"/>
  <c r="K12537" i="5"/>
  <c r="K12521" i="5"/>
  <c r="K12505" i="5"/>
  <c r="K12489" i="5"/>
  <c r="K12473" i="5"/>
  <c r="K12457" i="5"/>
  <c r="K12441" i="5"/>
  <c r="K14507" i="5"/>
  <c r="K14445" i="5"/>
  <c r="K14081" i="5"/>
  <c r="K13991" i="5"/>
  <c r="K13792" i="5"/>
  <c r="K13735" i="5"/>
  <c r="K13541" i="5"/>
  <c r="K13475" i="5"/>
  <c r="K13431" i="5"/>
  <c r="K13369" i="5"/>
  <c r="K13350" i="5"/>
  <c r="K13331" i="5"/>
  <c r="K13312" i="5"/>
  <c r="K13271" i="5"/>
  <c r="K13252" i="5"/>
  <c r="K13177" i="5"/>
  <c r="K13159" i="5"/>
  <c r="K13124" i="5"/>
  <c r="K13089" i="5"/>
  <c r="K13019" i="5"/>
  <c r="K12986" i="5"/>
  <c r="K12953" i="5"/>
  <c r="K14352" i="5"/>
  <c r="K13683" i="5"/>
  <c r="K13633" i="5"/>
  <c r="K13586" i="5"/>
  <c r="K13520" i="5"/>
  <c r="K13410" i="5"/>
  <c r="K13233" i="5"/>
  <c r="K13195" i="5"/>
  <c r="K13141" i="5"/>
  <c r="K13106" i="5"/>
  <c r="K13053" i="5"/>
  <c r="K13035" i="5"/>
  <c r="K13002" i="5"/>
  <c r="K12969" i="5"/>
  <c r="K12936" i="5"/>
  <c r="K12920" i="5"/>
  <c r="K12904" i="5"/>
  <c r="K12888" i="5"/>
  <c r="K12872" i="5"/>
  <c r="K12856" i="5"/>
  <c r="K12840" i="5"/>
  <c r="K12824" i="5"/>
  <c r="K12808" i="5"/>
  <c r="K12792" i="5"/>
  <c r="K12776" i="5"/>
  <c r="K12760" i="5"/>
  <c r="K12744" i="5"/>
  <c r="K12728" i="5"/>
  <c r="K12712" i="5"/>
  <c r="K12696" i="5"/>
  <c r="K12680" i="5"/>
  <c r="K12664" i="5"/>
  <c r="K12648" i="5"/>
  <c r="K12632" i="5"/>
  <c r="K12616" i="5"/>
  <c r="K12600" i="5"/>
  <c r="K12584" i="5"/>
  <c r="K12568" i="5"/>
  <c r="K12552" i="5"/>
  <c r="K12536" i="5"/>
  <c r="K12520" i="5"/>
  <c r="K12504" i="5"/>
  <c r="K12488" i="5"/>
  <c r="K12472" i="5"/>
  <c r="K12456" i="5"/>
  <c r="K12440" i="5"/>
  <c r="K12424" i="5"/>
  <c r="K12408" i="5"/>
  <c r="K12392" i="5"/>
  <c r="K12376" i="5"/>
  <c r="K12360" i="5"/>
  <c r="K12344" i="5"/>
  <c r="K12328" i="5"/>
  <c r="K12312" i="5"/>
  <c r="K12296" i="5"/>
  <c r="K14048" i="5"/>
  <c r="K13632" i="5"/>
  <c r="K13585" i="5"/>
  <c r="K13429" i="5"/>
  <c r="K13409" i="5"/>
  <c r="K13232" i="5"/>
  <c r="K13140" i="5"/>
  <c r="K13105" i="5"/>
  <c r="K13034" i="5"/>
  <c r="K13001" i="5"/>
  <c r="K12968" i="5"/>
  <c r="K12935" i="5"/>
  <c r="K12919" i="5"/>
  <c r="K12903" i="5"/>
  <c r="K12887" i="5"/>
  <c r="K12871" i="5"/>
  <c r="K12855" i="5"/>
  <c r="K12839" i="5"/>
  <c r="K12823" i="5"/>
  <c r="K12807" i="5"/>
  <c r="K12791" i="5"/>
  <c r="K12775" i="5"/>
  <c r="K12759" i="5"/>
  <c r="K12743" i="5"/>
  <c r="K12727" i="5"/>
  <c r="K12711" i="5"/>
  <c r="K12695" i="5"/>
  <c r="K12679" i="5"/>
  <c r="K12663" i="5"/>
  <c r="K12647" i="5"/>
  <c r="K12631" i="5"/>
  <c r="K12615" i="5"/>
  <c r="K12599" i="5"/>
  <c r="K12583" i="5"/>
  <c r="K12567" i="5"/>
  <c r="K12551" i="5"/>
  <c r="K12535" i="5"/>
  <c r="K12519" i="5"/>
  <c r="K12503" i="5"/>
  <c r="K12487" i="5"/>
  <c r="K12471" i="5"/>
  <c r="K12455" i="5"/>
  <c r="K12439" i="5"/>
  <c r="K12423" i="5"/>
  <c r="K12407" i="5"/>
  <c r="K12391" i="5"/>
  <c r="K12375" i="5"/>
  <c r="K12359" i="5"/>
  <c r="K12343" i="5"/>
  <c r="K12327" i="5"/>
  <c r="K12311" i="5"/>
  <c r="K12295" i="5"/>
  <c r="K12279" i="5"/>
  <c r="K13176" i="5"/>
  <c r="K12158" i="5"/>
  <c r="K12137" i="5"/>
  <c r="K12096" i="5"/>
  <c r="K11941" i="5"/>
  <c r="K11924" i="5"/>
  <c r="K11907" i="5"/>
  <c r="K11873" i="5"/>
  <c r="K11840" i="5"/>
  <c r="K11807" i="5"/>
  <c r="K11791" i="5"/>
  <c r="K11775" i="5"/>
  <c r="K11759" i="5"/>
  <c r="K11743" i="5"/>
  <c r="K11727" i="5"/>
  <c r="K11711" i="5"/>
  <c r="K11695" i="5"/>
  <c r="K11679" i="5"/>
  <c r="K11663" i="5"/>
  <c r="K11647" i="5"/>
  <c r="K11631" i="5"/>
  <c r="K11615" i="5"/>
  <c r="K11599" i="5"/>
  <c r="K11583" i="5"/>
  <c r="K11567" i="5"/>
  <c r="K11551" i="5"/>
  <c r="K11535" i="5"/>
  <c r="K11519" i="5"/>
  <c r="K11503" i="5"/>
  <c r="K11487" i="5"/>
  <c r="K11471" i="5"/>
  <c r="K11455" i="5"/>
  <c r="K11439" i="5"/>
  <c r="K11423" i="5"/>
  <c r="K11407" i="5"/>
  <c r="K11391" i="5"/>
  <c r="K11375" i="5"/>
  <c r="K11359" i="5"/>
  <c r="K11343" i="5"/>
  <c r="K11327" i="5"/>
  <c r="K11311" i="5"/>
  <c r="K11295" i="5"/>
  <c r="K11279" i="5"/>
  <c r="K11263" i="5"/>
  <c r="K11247" i="5"/>
  <c r="K11231" i="5"/>
  <c r="K11215" i="5"/>
  <c r="K11199" i="5"/>
  <c r="K11183" i="5"/>
  <c r="K11167" i="5"/>
  <c r="K11151" i="5"/>
  <c r="K11135" i="5"/>
  <c r="K11119" i="5"/>
  <c r="K11103" i="5"/>
  <c r="K11087" i="5"/>
  <c r="K11071" i="5"/>
  <c r="K11055" i="5"/>
  <c r="K11039" i="5"/>
  <c r="K11023" i="5"/>
  <c r="K11007" i="5"/>
  <c r="K10991" i="5"/>
  <c r="K10975" i="5"/>
  <c r="K10959" i="5"/>
  <c r="K10943" i="5"/>
  <c r="K10927" i="5"/>
  <c r="K10911" i="5"/>
  <c r="K10895" i="5"/>
  <c r="K10879" i="5"/>
  <c r="K10863" i="5"/>
  <c r="K10847" i="5"/>
  <c r="K10831" i="5"/>
  <c r="K10815" i="5"/>
  <c r="K10799" i="5"/>
  <c r="K10783" i="5"/>
  <c r="K10767" i="5"/>
  <c r="K10751" i="5"/>
  <c r="K10735" i="5"/>
  <c r="K10719" i="5"/>
  <c r="K10703" i="5"/>
  <c r="K10687" i="5"/>
  <c r="K10671" i="5"/>
  <c r="K13760" i="5"/>
  <c r="K13540" i="5"/>
  <c r="K12393" i="5"/>
  <c r="K12248" i="5"/>
  <c r="K12202" i="5"/>
  <c r="K12077" i="5"/>
  <c r="K12060" i="5"/>
  <c r="K12043" i="5"/>
  <c r="K12026" i="5"/>
  <c r="K12009" i="5"/>
  <c r="K11992" i="5"/>
  <c r="K11975" i="5"/>
  <c r="K11889" i="5"/>
  <c r="K11856" i="5"/>
  <c r="K11823" i="5"/>
  <c r="K13175" i="5"/>
  <c r="K12136" i="5"/>
  <c r="K12115" i="5"/>
  <c r="K12095" i="5"/>
  <c r="K11957" i="5"/>
  <c r="K11940" i="5"/>
  <c r="K11923" i="5"/>
  <c r="K11872" i="5"/>
  <c r="K11839" i="5"/>
  <c r="K11806" i="5"/>
  <c r="K11790" i="5"/>
  <c r="K11774" i="5"/>
  <c r="K11758" i="5"/>
  <c r="K11742" i="5"/>
  <c r="K11726" i="5"/>
  <c r="K11710" i="5"/>
  <c r="K11694" i="5"/>
  <c r="K11678" i="5"/>
  <c r="K11662" i="5"/>
  <c r="K11646" i="5"/>
  <c r="K11630" i="5"/>
  <c r="K11614" i="5"/>
  <c r="K11598" i="5"/>
  <c r="K11582" i="5"/>
  <c r="K11566" i="5"/>
  <c r="K11550" i="5"/>
  <c r="K11534" i="5"/>
  <c r="K11518" i="5"/>
  <c r="K11502" i="5"/>
  <c r="K11486" i="5"/>
  <c r="K11470" i="5"/>
  <c r="K11454" i="5"/>
  <c r="K11438" i="5"/>
  <c r="K11422" i="5"/>
  <c r="K11406" i="5"/>
  <c r="K11390" i="5"/>
  <c r="K11374" i="5"/>
  <c r="K11358" i="5"/>
  <c r="K11342" i="5"/>
  <c r="K11326" i="5"/>
  <c r="K11310" i="5"/>
  <c r="K11294" i="5"/>
  <c r="K11278" i="5"/>
  <c r="K11262" i="5"/>
  <c r="K11246" i="5"/>
  <c r="K11230" i="5"/>
  <c r="K11214" i="5"/>
  <c r="K11198" i="5"/>
  <c r="K11182" i="5"/>
  <c r="K11166" i="5"/>
  <c r="K11150" i="5"/>
  <c r="K11134" i="5"/>
  <c r="K11118" i="5"/>
  <c r="K11102" i="5"/>
  <c r="K11086" i="5"/>
  <c r="K11070" i="5"/>
  <c r="K11054" i="5"/>
  <c r="K11038" i="5"/>
  <c r="K11022" i="5"/>
  <c r="K11006" i="5"/>
  <c r="K10990" i="5"/>
  <c r="K10974" i="5"/>
  <c r="K10958" i="5"/>
  <c r="K10942" i="5"/>
  <c r="K10926" i="5"/>
  <c r="K10910" i="5"/>
  <c r="K10894" i="5"/>
  <c r="K10878" i="5"/>
  <c r="K10862" i="5"/>
  <c r="K10846" i="5"/>
  <c r="K10830" i="5"/>
  <c r="K10814" i="5"/>
  <c r="K10798" i="5"/>
  <c r="K10782" i="5"/>
  <c r="K10766" i="5"/>
  <c r="K10750" i="5"/>
  <c r="K10734" i="5"/>
  <c r="K13539" i="5"/>
  <c r="K12361" i="5"/>
  <c r="K12247" i="5"/>
  <c r="K12201" i="5"/>
  <c r="K12179" i="5"/>
  <c r="K12156" i="5"/>
  <c r="K12076" i="5"/>
  <c r="K12059" i="5"/>
  <c r="K12042" i="5"/>
  <c r="K12025" i="5"/>
  <c r="K12008" i="5"/>
  <c r="K11991" i="5"/>
  <c r="K11905" i="5"/>
  <c r="K11888" i="5"/>
  <c r="K11855" i="5"/>
  <c r="K11822" i="5"/>
  <c r="K12222" i="5"/>
  <c r="K12135" i="5"/>
  <c r="K12094" i="5"/>
  <c r="K11973" i="5"/>
  <c r="K11956" i="5"/>
  <c r="K11939" i="5"/>
  <c r="K11871" i="5"/>
  <c r="K11838" i="5"/>
  <c r="K11805" i="5"/>
  <c r="K11789" i="5"/>
  <c r="K11773" i="5"/>
  <c r="K11757" i="5"/>
  <c r="K11741" i="5"/>
  <c r="K11725" i="5"/>
  <c r="K11709" i="5"/>
  <c r="K11693" i="5"/>
  <c r="K11677" i="5"/>
  <c r="K11661" i="5"/>
  <c r="K11645" i="5"/>
  <c r="K11629" i="5"/>
  <c r="K11613" i="5"/>
  <c r="K11597" i="5"/>
  <c r="K11581" i="5"/>
  <c r="K11565" i="5"/>
  <c r="K11549" i="5"/>
  <c r="K11533" i="5"/>
  <c r="K11517" i="5"/>
  <c r="K11501" i="5"/>
  <c r="K11485" i="5"/>
  <c r="K11469" i="5"/>
  <c r="K11453" i="5"/>
  <c r="K11437" i="5"/>
  <c r="K11421" i="5"/>
  <c r="K11405" i="5"/>
  <c r="K11389" i="5"/>
  <c r="K11373" i="5"/>
  <c r="K11357" i="5"/>
  <c r="K11341" i="5"/>
  <c r="K11325" i="5"/>
  <c r="K11309" i="5"/>
  <c r="K11293" i="5"/>
  <c r="K11277" i="5"/>
  <c r="K11261" i="5"/>
  <c r="K11245" i="5"/>
  <c r="K11229" i="5"/>
  <c r="K11213" i="5"/>
  <c r="K11197" i="5"/>
  <c r="K11181" i="5"/>
  <c r="K11165" i="5"/>
  <c r="K11149" i="5"/>
  <c r="K11133" i="5"/>
  <c r="K11117" i="5"/>
  <c r="K11101" i="5"/>
  <c r="K11085" i="5"/>
  <c r="K11069" i="5"/>
  <c r="K11053" i="5"/>
  <c r="K11037" i="5"/>
  <c r="K11021" i="5"/>
  <c r="K11005" i="5"/>
  <c r="K10989" i="5"/>
  <c r="K10973" i="5"/>
  <c r="K10957" i="5"/>
  <c r="K10941" i="5"/>
  <c r="K10925" i="5"/>
  <c r="K10909" i="5"/>
  <c r="K10893" i="5"/>
  <c r="K10877" i="5"/>
  <c r="K10861" i="5"/>
  <c r="K10845" i="5"/>
  <c r="K10829" i="5"/>
  <c r="K10813" i="5"/>
  <c r="K10797" i="5"/>
  <c r="K10781" i="5"/>
  <c r="K10765" i="5"/>
  <c r="K10749" i="5"/>
  <c r="K10733" i="5"/>
  <c r="K12329" i="5"/>
  <c r="K12200" i="5"/>
  <c r="K12075" i="5"/>
  <c r="K12058" i="5"/>
  <c r="K12041" i="5"/>
  <c r="K12024" i="5"/>
  <c r="K12007" i="5"/>
  <c r="K11921" i="5"/>
  <c r="K11904" i="5"/>
  <c r="K11887" i="5"/>
  <c r="K11854" i="5"/>
  <c r="K11821" i="5"/>
  <c r="K13474" i="5"/>
  <c r="K13051" i="5"/>
  <c r="K12154" i="5"/>
  <c r="K12112" i="5"/>
  <c r="K12093" i="5"/>
  <c r="K11989" i="5"/>
  <c r="K11972" i="5"/>
  <c r="K11955" i="5"/>
  <c r="K11870" i="5"/>
  <c r="K11837" i="5"/>
  <c r="K11804" i="5"/>
  <c r="K11788" i="5"/>
  <c r="K11772" i="5"/>
  <c r="K11756" i="5"/>
  <c r="K11740" i="5"/>
  <c r="K11724" i="5"/>
  <c r="K11708" i="5"/>
  <c r="K11692" i="5"/>
  <c r="K11676" i="5"/>
  <c r="K11660" i="5"/>
  <c r="K11644" i="5"/>
  <c r="K11628" i="5"/>
  <c r="K11612" i="5"/>
  <c r="K11596" i="5"/>
  <c r="K11580" i="5"/>
  <c r="K11564" i="5"/>
  <c r="K11548" i="5"/>
  <c r="K11532" i="5"/>
  <c r="K11516" i="5"/>
  <c r="K11500" i="5"/>
  <c r="K11484" i="5"/>
  <c r="K11468" i="5"/>
  <c r="K11452" i="5"/>
  <c r="K11436" i="5"/>
  <c r="K11420" i="5"/>
  <c r="K11404" i="5"/>
  <c r="K11388" i="5"/>
  <c r="K11372" i="5"/>
  <c r="K11356" i="5"/>
  <c r="K11340" i="5"/>
  <c r="K11324" i="5"/>
  <c r="K11308" i="5"/>
  <c r="K11292" i="5"/>
  <c r="K11276" i="5"/>
  <c r="K11260" i="5"/>
  <c r="K11244" i="5"/>
  <c r="K11228" i="5"/>
  <c r="K11212" i="5"/>
  <c r="K11196" i="5"/>
  <c r="K11180" i="5"/>
  <c r="K11164" i="5"/>
  <c r="K11148" i="5"/>
  <c r="K11132" i="5"/>
  <c r="K11116" i="5"/>
  <c r="K11100" i="5"/>
  <c r="K11084" i="5"/>
  <c r="K11068" i="5"/>
  <c r="K11052" i="5"/>
  <c r="K11036" i="5"/>
  <c r="K11020" i="5"/>
  <c r="K11004" i="5"/>
  <c r="K10988" i="5"/>
  <c r="K10972" i="5"/>
  <c r="K10956" i="5"/>
  <c r="K10940" i="5"/>
  <c r="K14230" i="5"/>
  <c r="K13349" i="5"/>
  <c r="K13289" i="5"/>
  <c r="K12297" i="5"/>
  <c r="K12220" i="5"/>
  <c r="K12199" i="5"/>
  <c r="K12074" i="5"/>
  <c r="K12057" i="5"/>
  <c r="K12040" i="5"/>
  <c r="K12023" i="5"/>
  <c r="K11937" i="5"/>
  <c r="K11920" i="5"/>
  <c r="K11903" i="5"/>
  <c r="K11886" i="5"/>
  <c r="K11853" i="5"/>
  <c r="K11820" i="5"/>
  <c r="K13473" i="5"/>
  <c r="K13018" i="5"/>
  <c r="K12153" i="5"/>
  <c r="K12111" i="5"/>
  <c r="K12092" i="5"/>
  <c r="K12005" i="5"/>
  <c r="K11988" i="5"/>
  <c r="K11971" i="5"/>
  <c r="K11869" i="5"/>
  <c r="K11836" i="5"/>
  <c r="K11803" i="5"/>
  <c r="K11787" i="5"/>
  <c r="K11771" i="5"/>
  <c r="K11755" i="5"/>
  <c r="K11739" i="5"/>
  <c r="K11723" i="5"/>
  <c r="K11707" i="5"/>
  <c r="K11691" i="5"/>
  <c r="K11675" i="5"/>
  <c r="K11659" i="5"/>
  <c r="K11643" i="5"/>
  <c r="K11627" i="5"/>
  <c r="K11611" i="5"/>
  <c r="K11595" i="5"/>
  <c r="K11579" i="5"/>
  <c r="K11563" i="5"/>
  <c r="K11547" i="5"/>
  <c r="K11531" i="5"/>
  <c r="K11515" i="5"/>
  <c r="K11499" i="5"/>
  <c r="K11483" i="5"/>
  <c r="K11467" i="5"/>
  <c r="K11451" i="5"/>
  <c r="K11435" i="5"/>
  <c r="K11419" i="5"/>
  <c r="K11403" i="5"/>
  <c r="K11387" i="5"/>
  <c r="K11371" i="5"/>
  <c r="K11355" i="5"/>
  <c r="K11339" i="5"/>
  <c r="K11323" i="5"/>
  <c r="K11307" i="5"/>
  <c r="K11291" i="5"/>
  <c r="K11275" i="5"/>
  <c r="K11259" i="5"/>
  <c r="K11243" i="5"/>
  <c r="K11227" i="5"/>
  <c r="K11211" i="5"/>
  <c r="K11195" i="5"/>
  <c r="K11179" i="5"/>
  <c r="K11163" i="5"/>
  <c r="K11147" i="5"/>
  <c r="K11131" i="5"/>
  <c r="K11115" i="5"/>
  <c r="K11099" i="5"/>
  <c r="K11083" i="5"/>
  <c r="K11067" i="5"/>
  <c r="K11051" i="5"/>
  <c r="K11035" i="5"/>
  <c r="K11019" i="5"/>
  <c r="K11003" i="5"/>
  <c r="K10987" i="5"/>
  <c r="K10971" i="5"/>
  <c r="K10955" i="5"/>
  <c r="K10939" i="5"/>
  <c r="K10923" i="5"/>
  <c r="K10907" i="5"/>
  <c r="K10891" i="5"/>
  <c r="K10875" i="5"/>
  <c r="K10859" i="5"/>
  <c r="K10843" i="5"/>
  <c r="K10827" i="5"/>
  <c r="K10811" i="5"/>
  <c r="K10795" i="5"/>
  <c r="K10779" i="5"/>
  <c r="K10763" i="5"/>
  <c r="K10747" i="5"/>
  <c r="K10731" i="5"/>
  <c r="K10715" i="5"/>
  <c r="K10699" i="5"/>
  <c r="K10683" i="5"/>
  <c r="K10667" i="5"/>
  <c r="K10651" i="5"/>
  <c r="K10635" i="5"/>
  <c r="K10619" i="5"/>
  <c r="K10603" i="5"/>
  <c r="K10587" i="5"/>
  <c r="K13847" i="5"/>
  <c r="K13348" i="5"/>
  <c r="K13288" i="5"/>
  <c r="K12174" i="5"/>
  <c r="K12131" i="5"/>
  <c r="K12073" i="5"/>
  <c r="K12056" i="5"/>
  <c r="K12039" i="5"/>
  <c r="K11953" i="5"/>
  <c r="K11936" i="5"/>
  <c r="K11919" i="5"/>
  <c r="K11902" i="5"/>
  <c r="K11885" i="5"/>
  <c r="K11852" i="5"/>
  <c r="K11819" i="5"/>
  <c r="K13017" i="5"/>
  <c r="K12265" i="5"/>
  <c r="K12218" i="5"/>
  <c r="K12152" i="5"/>
  <c r="K12110" i="5"/>
  <c r="K12091" i="5"/>
  <c r="K12021" i="5"/>
  <c r="K12004" i="5"/>
  <c r="K11987" i="5"/>
  <c r="K11868" i="5"/>
  <c r="K11835" i="5"/>
  <c r="K11802" i="5"/>
  <c r="K11786" i="5"/>
  <c r="K11770" i="5"/>
  <c r="K11754" i="5"/>
  <c r="K11738" i="5"/>
  <c r="K11722" i="5"/>
  <c r="K11706" i="5"/>
  <c r="K11690" i="5"/>
  <c r="K11674" i="5"/>
  <c r="K11658" i="5"/>
  <c r="K11642" i="5"/>
  <c r="K11626" i="5"/>
  <c r="K11610" i="5"/>
  <c r="K11594" i="5"/>
  <c r="K11578" i="5"/>
  <c r="K11562" i="5"/>
  <c r="K11546" i="5"/>
  <c r="K11530" i="5"/>
  <c r="K11514" i="5"/>
  <c r="K11498" i="5"/>
  <c r="K11482" i="5"/>
  <c r="K11466" i="5"/>
  <c r="K11450" i="5"/>
  <c r="K11434" i="5"/>
  <c r="K11418" i="5"/>
  <c r="K11402" i="5"/>
  <c r="K11386" i="5"/>
  <c r="K11370" i="5"/>
  <c r="K11354" i="5"/>
  <c r="K11338" i="5"/>
  <c r="K11322" i="5"/>
  <c r="K11306" i="5"/>
  <c r="K11290" i="5"/>
  <c r="K11274" i="5"/>
  <c r="K11258" i="5"/>
  <c r="K11242" i="5"/>
  <c r="K11226" i="5"/>
  <c r="K11210" i="5"/>
  <c r="K11194" i="5"/>
  <c r="K11178" i="5"/>
  <c r="K11162" i="5"/>
  <c r="K11146" i="5"/>
  <c r="K11130" i="5"/>
  <c r="K11114" i="5"/>
  <c r="K11098" i="5"/>
  <c r="K11082" i="5"/>
  <c r="K11066" i="5"/>
  <c r="K11050" i="5"/>
  <c r="K12985" i="5"/>
  <c r="K12072" i="5"/>
  <c r="K12055" i="5"/>
  <c r="K11969" i="5"/>
  <c r="K11952" i="5"/>
  <c r="K11935" i="5"/>
  <c r="K11918" i="5"/>
  <c r="K11901" i="5"/>
  <c r="K11884" i="5"/>
  <c r="K11851" i="5"/>
  <c r="K11818" i="5"/>
  <c r="K13655" i="5"/>
  <c r="K12264" i="5"/>
  <c r="K12217" i="5"/>
  <c r="K12195" i="5"/>
  <c r="K12172" i="5"/>
  <c r="K12151" i="5"/>
  <c r="K12090" i="5"/>
  <c r="K12037" i="5"/>
  <c r="K12020" i="5"/>
  <c r="K12003" i="5"/>
  <c r="K11867" i="5"/>
  <c r="K11834" i="5"/>
  <c r="K11801" i="5"/>
  <c r="K11785" i="5"/>
  <c r="K11769" i="5"/>
  <c r="K11753" i="5"/>
  <c r="K11737" i="5"/>
  <c r="K11721" i="5"/>
  <c r="K11705" i="5"/>
  <c r="K11689" i="5"/>
  <c r="K11673" i="5"/>
  <c r="K11657" i="5"/>
  <c r="K11641" i="5"/>
  <c r="K11625" i="5"/>
  <c r="K11609" i="5"/>
  <c r="K11593" i="5"/>
  <c r="K11577" i="5"/>
  <c r="K11561" i="5"/>
  <c r="K11545" i="5"/>
  <c r="K11529" i="5"/>
  <c r="K11513" i="5"/>
  <c r="K11497" i="5"/>
  <c r="K11481" i="5"/>
  <c r="K11465" i="5"/>
  <c r="K11449" i="5"/>
  <c r="K11433" i="5"/>
  <c r="K11417" i="5"/>
  <c r="K11401" i="5"/>
  <c r="K11385" i="5"/>
  <c r="K11369" i="5"/>
  <c r="K11353" i="5"/>
  <c r="K11337" i="5"/>
  <c r="K11321" i="5"/>
  <c r="K11305" i="5"/>
  <c r="K11289" i="5"/>
  <c r="K11273" i="5"/>
  <c r="K11257" i="5"/>
  <c r="K11241" i="5"/>
  <c r="K11225" i="5"/>
  <c r="K11209" i="5"/>
  <c r="K11193" i="5"/>
  <c r="K11177" i="5"/>
  <c r="K11161" i="5"/>
  <c r="K11145" i="5"/>
  <c r="K11129" i="5"/>
  <c r="K11113" i="5"/>
  <c r="K11097" i="5"/>
  <c r="K11081" i="5"/>
  <c r="K11065" i="5"/>
  <c r="K11049" i="5"/>
  <c r="K11033" i="5"/>
  <c r="K11017" i="5"/>
  <c r="K11001" i="5"/>
  <c r="K10985" i="5"/>
  <c r="K10969" i="5"/>
  <c r="K10953" i="5"/>
  <c r="K10937" i="5"/>
  <c r="K10921" i="5"/>
  <c r="K10905" i="5"/>
  <c r="K10889" i="5"/>
  <c r="K10873" i="5"/>
  <c r="K10857" i="5"/>
  <c r="K10841" i="5"/>
  <c r="K10825" i="5"/>
  <c r="K10809" i="5"/>
  <c r="K10793" i="5"/>
  <c r="K10777" i="5"/>
  <c r="K10761" i="5"/>
  <c r="K10745" i="5"/>
  <c r="K10729" i="5"/>
  <c r="K10713" i="5"/>
  <c r="K10697" i="5"/>
  <c r="K10681" i="5"/>
  <c r="K10665" i="5"/>
  <c r="K10649" i="5"/>
  <c r="K12984" i="5"/>
  <c r="K12238" i="5"/>
  <c r="K12128" i="5"/>
  <c r="K12108" i="5"/>
  <c r="K12071" i="5"/>
  <c r="K11985" i="5"/>
  <c r="K11968" i="5"/>
  <c r="K11951" i="5"/>
  <c r="K11934" i="5"/>
  <c r="K11917" i="5"/>
  <c r="K11900" i="5"/>
  <c r="K11883" i="5"/>
  <c r="K11850" i="5"/>
  <c r="K11817" i="5"/>
  <c r="K13193" i="5"/>
  <c r="K12952" i="5"/>
  <c r="K12263" i="5"/>
  <c r="K12216" i="5"/>
  <c r="K12089" i="5"/>
  <c r="K12053" i="5"/>
  <c r="K12036" i="5"/>
  <c r="K12019" i="5"/>
  <c r="K11866" i="5"/>
  <c r="K11833" i="5"/>
  <c r="K11800" i="5"/>
  <c r="K11784" i="5"/>
  <c r="K11768" i="5"/>
  <c r="K11752" i="5"/>
  <c r="K11736" i="5"/>
  <c r="K11720" i="5"/>
  <c r="K11704" i="5"/>
  <c r="K11688" i="5"/>
  <c r="K11672" i="5"/>
  <c r="K11656" i="5"/>
  <c r="K11640" i="5"/>
  <c r="K11624" i="5"/>
  <c r="K11608" i="5"/>
  <c r="K11592" i="5"/>
  <c r="K11576" i="5"/>
  <c r="K11560" i="5"/>
  <c r="K11544" i="5"/>
  <c r="K11528" i="5"/>
  <c r="K11512" i="5"/>
  <c r="K11496" i="5"/>
  <c r="K11480" i="5"/>
  <c r="K11464" i="5"/>
  <c r="K11448" i="5"/>
  <c r="K11432" i="5"/>
  <c r="K11416" i="5"/>
  <c r="K11400" i="5"/>
  <c r="K11384" i="5"/>
  <c r="K11368" i="5"/>
  <c r="K11352" i="5"/>
  <c r="K11336" i="5"/>
  <c r="K11320" i="5"/>
  <c r="K11304" i="5"/>
  <c r="K11288" i="5"/>
  <c r="K11272" i="5"/>
  <c r="K11256" i="5"/>
  <c r="K11240" i="5"/>
  <c r="K11224" i="5"/>
  <c r="K11208" i="5"/>
  <c r="K11192" i="5"/>
  <c r="K11176" i="5"/>
  <c r="K11160" i="5"/>
  <c r="K11144" i="5"/>
  <c r="K11128" i="5"/>
  <c r="K11112" i="5"/>
  <c r="K11096" i="5"/>
  <c r="K11080" i="5"/>
  <c r="K11064" i="5"/>
  <c r="K11048" i="5"/>
  <c r="K11032" i="5"/>
  <c r="K11016" i="5"/>
  <c r="K11000" i="5"/>
  <c r="K10984" i="5"/>
  <c r="K10968" i="5"/>
  <c r="K10952" i="5"/>
  <c r="K10936" i="5"/>
  <c r="K10920" i="5"/>
  <c r="K10904" i="5"/>
  <c r="K10888" i="5"/>
  <c r="K10872" i="5"/>
  <c r="K10856" i="5"/>
  <c r="K10840" i="5"/>
  <c r="K10824" i="5"/>
  <c r="K10808" i="5"/>
  <c r="K10792" i="5"/>
  <c r="K10776" i="5"/>
  <c r="K10760" i="5"/>
  <c r="K13904" i="5"/>
  <c r="K12170" i="5"/>
  <c r="K12127" i="5"/>
  <c r="K12107" i="5"/>
  <c r="K12001" i="5"/>
  <c r="K11984" i="5"/>
  <c r="K11967" i="5"/>
  <c r="K11950" i="5"/>
  <c r="K11933" i="5"/>
  <c r="K11916" i="5"/>
  <c r="K11899" i="5"/>
  <c r="K11882" i="5"/>
  <c r="K11849" i="5"/>
  <c r="K11816" i="5"/>
  <c r="K13495" i="5"/>
  <c r="K12951" i="5"/>
  <c r="K12409" i="5"/>
  <c r="K12236" i="5"/>
  <c r="K12215" i="5"/>
  <c r="K12088" i="5"/>
  <c r="K12069" i="5"/>
  <c r="K12052" i="5"/>
  <c r="K12035" i="5"/>
  <c r="K11865" i="5"/>
  <c r="K11832" i="5"/>
  <c r="K11799" i="5"/>
  <c r="K11783" i="5"/>
  <c r="K11767" i="5"/>
  <c r="K11751" i="5"/>
  <c r="K11735" i="5"/>
  <c r="K11719" i="5"/>
  <c r="K11703" i="5"/>
  <c r="K11687" i="5"/>
  <c r="K11671" i="5"/>
  <c r="K11655" i="5"/>
  <c r="K11639" i="5"/>
  <c r="K11623" i="5"/>
  <c r="K11607" i="5"/>
  <c r="K11591" i="5"/>
  <c r="K11575" i="5"/>
  <c r="K11559" i="5"/>
  <c r="K11543" i="5"/>
  <c r="K11527" i="5"/>
  <c r="K11511" i="5"/>
  <c r="K11495" i="5"/>
  <c r="K11479" i="5"/>
  <c r="K11463" i="5"/>
  <c r="K11447" i="5"/>
  <c r="K11431" i="5"/>
  <c r="K11415" i="5"/>
  <c r="K11399" i="5"/>
  <c r="K11383" i="5"/>
  <c r="K11367" i="5"/>
  <c r="K11351" i="5"/>
  <c r="K11335" i="5"/>
  <c r="K11319" i="5"/>
  <c r="K11303" i="5"/>
  <c r="K11287" i="5"/>
  <c r="K11271" i="5"/>
  <c r="K11255" i="5"/>
  <c r="K11239" i="5"/>
  <c r="K11223" i="5"/>
  <c r="K11207" i="5"/>
  <c r="K11191" i="5"/>
  <c r="K11175" i="5"/>
  <c r="K11159" i="5"/>
  <c r="K11143" i="5"/>
  <c r="K11127" i="5"/>
  <c r="K11111" i="5"/>
  <c r="K11095" i="5"/>
  <c r="K11079" i="5"/>
  <c r="K11063" i="5"/>
  <c r="K11047" i="5"/>
  <c r="K11031" i="5"/>
  <c r="K11015" i="5"/>
  <c r="K10999" i="5"/>
  <c r="K10983" i="5"/>
  <c r="K13681" i="5"/>
  <c r="K13251" i="5"/>
  <c r="K13070" i="5"/>
  <c r="K12169" i="5"/>
  <c r="K12147" i="5"/>
  <c r="K12126" i="5"/>
  <c r="K12106" i="5"/>
  <c r="K12017" i="5"/>
  <c r="K12000" i="5"/>
  <c r="K11983" i="5"/>
  <c r="K11966" i="5"/>
  <c r="K11949" i="5"/>
  <c r="K11932" i="5"/>
  <c r="K11915" i="5"/>
  <c r="K11898" i="5"/>
  <c r="K11881" i="5"/>
  <c r="K11848" i="5"/>
  <c r="K11815" i="5"/>
  <c r="K13368" i="5"/>
  <c r="K12377" i="5"/>
  <c r="K12190" i="5"/>
  <c r="K12087" i="5"/>
  <c r="K12068" i="5"/>
  <c r="K12051" i="5"/>
  <c r="K11864" i="5"/>
  <c r="K11831" i="5"/>
  <c r="K11798" i="5"/>
  <c r="K11782" i="5"/>
  <c r="K11766" i="5"/>
  <c r="K11750" i="5"/>
  <c r="K11734" i="5"/>
  <c r="K11718" i="5"/>
  <c r="K11702" i="5"/>
  <c r="K11686" i="5"/>
  <c r="K11670" i="5"/>
  <c r="K11654" i="5"/>
  <c r="K11638" i="5"/>
  <c r="K11622" i="5"/>
  <c r="K11606" i="5"/>
  <c r="K11590" i="5"/>
  <c r="K11574" i="5"/>
  <c r="K11558" i="5"/>
  <c r="K11542" i="5"/>
  <c r="K11526" i="5"/>
  <c r="K11510" i="5"/>
  <c r="K11494" i="5"/>
  <c r="K11478" i="5"/>
  <c r="K11462" i="5"/>
  <c r="K11446" i="5"/>
  <c r="K11430" i="5"/>
  <c r="K11414" i="5"/>
  <c r="K11398" i="5"/>
  <c r="K11382" i="5"/>
  <c r="K11366" i="5"/>
  <c r="K11350" i="5"/>
  <c r="K11334" i="5"/>
  <c r="K11318" i="5"/>
  <c r="K11302" i="5"/>
  <c r="K11286" i="5"/>
  <c r="K11270" i="5"/>
  <c r="K11254" i="5"/>
  <c r="K11238" i="5"/>
  <c r="K11222" i="5"/>
  <c r="K11206" i="5"/>
  <c r="K11190" i="5"/>
  <c r="K11174" i="5"/>
  <c r="K11158" i="5"/>
  <c r="K11142" i="5"/>
  <c r="K11126" i="5"/>
  <c r="K11110" i="5"/>
  <c r="K11094" i="5"/>
  <c r="K11078" i="5"/>
  <c r="K11062" i="5"/>
  <c r="K11046" i="5"/>
  <c r="K11030" i="5"/>
  <c r="K11014" i="5"/>
  <c r="K10998" i="5"/>
  <c r="K10982" i="5"/>
  <c r="K10966" i="5"/>
  <c r="K10950" i="5"/>
  <c r="K10934" i="5"/>
  <c r="K10918" i="5"/>
  <c r="K10902" i="5"/>
  <c r="K10886" i="5"/>
  <c r="K10870" i="5"/>
  <c r="K10854" i="5"/>
  <c r="K10838" i="5"/>
  <c r="K10822" i="5"/>
  <c r="K10806" i="5"/>
  <c r="K10790" i="5"/>
  <c r="K10774" i="5"/>
  <c r="K10758" i="5"/>
  <c r="K10742" i="5"/>
  <c r="K10726" i="5"/>
  <c r="K10710" i="5"/>
  <c r="K10694" i="5"/>
  <c r="K10678" i="5"/>
  <c r="K10662" i="5"/>
  <c r="K10646" i="5"/>
  <c r="K10630" i="5"/>
  <c r="K13250" i="5"/>
  <c r="K13069" i="5"/>
  <c r="K12234" i="5"/>
  <c r="K12168" i="5"/>
  <c r="K12105" i="5"/>
  <c r="K12033" i="5"/>
  <c r="K12016" i="5"/>
  <c r="K11999" i="5"/>
  <c r="K11982" i="5"/>
  <c r="K11965" i="5"/>
  <c r="K11948" i="5"/>
  <c r="K11931" i="5"/>
  <c r="K11914" i="5"/>
  <c r="K11897" i="5"/>
  <c r="K11880" i="5"/>
  <c r="K11847" i="5"/>
  <c r="K11814" i="5"/>
  <c r="K13367" i="5"/>
  <c r="K13158" i="5"/>
  <c r="K12345" i="5"/>
  <c r="K12124" i="5"/>
  <c r="K12067" i="5"/>
  <c r="K11863" i="5"/>
  <c r="K11830" i="5"/>
  <c r="K11797" i="5"/>
  <c r="K11781" i="5"/>
  <c r="K11765" i="5"/>
  <c r="K11749" i="5"/>
  <c r="K11733" i="5"/>
  <c r="K11717" i="5"/>
  <c r="K11701" i="5"/>
  <c r="K11685" i="5"/>
  <c r="K11669" i="5"/>
  <c r="K11653" i="5"/>
  <c r="K11637" i="5"/>
  <c r="K11621" i="5"/>
  <c r="K11605" i="5"/>
  <c r="K11589" i="5"/>
  <c r="K11573" i="5"/>
  <c r="K11557" i="5"/>
  <c r="K11541" i="5"/>
  <c r="K11525" i="5"/>
  <c r="K11509" i="5"/>
  <c r="K11493" i="5"/>
  <c r="K11477" i="5"/>
  <c r="K11461" i="5"/>
  <c r="K11445" i="5"/>
  <c r="K11429" i="5"/>
  <c r="K11413" i="5"/>
  <c r="K11397" i="5"/>
  <c r="K11381" i="5"/>
  <c r="K11365" i="5"/>
  <c r="K11349" i="5"/>
  <c r="K11333" i="5"/>
  <c r="K11317" i="5"/>
  <c r="K11301" i="5"/>
  <c r="K11285" i="5"/>
  <c r="K11269" i="5"/>
  <c r="K11253" i="5"/>
  <c r="K11237" i="5"/>
  <c r="K11221" i="5"/>
  <c r="K11205" i="5"/>
  <c r="K11189" i="5"/>
  <c r="K11173" i="5"/>
  <c r="K11157" i="5"/>
  <c r="K11141" i="5"/>
  <c r="K11125" i="5"/>
  <c r="K11109" i="5"/>
  <c r="K11093" i="5"/>
  <c r="K11077" i="5"/>
  <c r="K11061" i="5"/>
  <c r="K11045" i="5"/>
  <c r="K11029" i="5"/>
  <c r="K11013" i="5"/>
  <c r="K10997" i="5"/>
  <c r="K10981" i="5"/>
  <c r="K10965" i="5"/>
  <c r="K10949" i="5"/>
  <c r="K10933" i="5"/>
  <c r="K10917" i="5"/>
  <c r="K10901" i="5"/>
  <c r="K10885" i="5"/>
  <c r="K10869" i="5"/>
  <c r="K10853" i="5"/>
  <c r="K10837" i="5"/>
  <c r="K10821" i="5"/>
  <c r="K10805" i="5"/>
  <c r="K10789" i="5"/>
  <c r="K10773" i="5"/>
  <c r="K10757" i="5"/>
  <c r="K10741" i="5"/>
  <c r="K12233" i="5"/>
  <c r="K12211" i="5"/>
  <c r="K12188" i="5"/>
  <c r="K12167" i="5"/>
  <c r="K12104" i="5"/>
  <c r="K12049" i="5"/>
  <c r="K12032" i="5"/>
  <c r="K12015" i="5"/>
  <c r="K11998" i="5"/>
  <c r="K11981" i="5"/>
  <c r="K11964" i="5"/>
  <c r="K11947" i="5"/>
  <c r="K11930" i="5"/>
  <c r="K11913" i="5"/>
  <c r="K11896" i="5"/>
  <c r="K11879" i="5"/>
  <c r="K11846" i="5"/>
  <c r="K11813" i="5"/>
  <c r="K13157" i="5"/>
  <c r="K12313" i="5"/>
  <c r="K12143" i="5"/>
  <c r="K11862" i="5"/>
  <c r="K11829" i="5"/>
  <c r="K11796" i="5"/>
  <c r="K11780" i="5"/>
  <c r="K11764" i="5"/>
  <c r="K11748" i="5"/>
  <c r="K11732" i="5"/>
  <c r="K11716" i="5"/>
  <c r="K11700" i="5"/>
  <c r="K11684" i="5"/>
  <c r="K11668" i="5"/>
  <c r="K11652" i="5"/>
  <c r="K11636" i="5"/>
  <c r="K11620" i="5"/>
  <c r="K11604" i="5"/>
  <c r="K11588" i="5"/>
  <c r="K11572" i="5"/>
  <c r="K11556" i="5"/>
  <c r="K11540" i="5"/>
  <c r="K11524" i="5"/>
  <c r="K11508" i="5"/>
  <c r="K11492" i="5"/>
  <c r="K11476" i="5"/>
  <c r="K11460" i="5"/>
  <c r="K11444" i="5"/>
  <c r="K11428" i="5"/>
  <c r="K11412" i="5"/>
  <c r="K11396" i="5"/>
  <c r="K11380" i="5"/>
  <c r="K11364" i="5"/>
  <c r="K11348" i="5"/>
  <c r="K11332" i="5"/>
  <c r="K11316" i="5"/>
  <c r="K11300" i="5"/>
  <c r="K11284" i="5"/>
  <c r="K11268" i="5"/>
  <c r="K11252" i="5"/>
  <c r="K11236" i="5"/>
  <c r="K11220" i="5"/>
  <c r="K11204" i="5"/>
  <c r="K11188" i="5"/>
  <c r="K11172" i="5"/>
  <c r="K11156" i="5"/>
  <c r="K11140" i="5"/>
  <c r="K11124" i="5"/>
  <c r="K11108" i="5"/>
  <c r="K11092" i="5"/>
  <c r="K11076" i="5"/>
  <c r="K11060" i="5"/>
  <c r="K11044" i="5"/>
  <c r="K11028" i="5"/>
  <c r="K11012" i="5"/>
  <c r="K10996" i="5"/>
  <c r="K10980" i="5"/>
  <c r="K10964" i="5"/>
  <c r="K10948" i="5"/>
  <c r="K10932" i="5"/>
  <c r="K10916" i="5"/>
  <c r="K10900" i="5"/>
  <c r="K10884" i="5"/>
  <c r="K10868" i="5"/>
  <c r="K10852" i="5"/>
  <c r="K10836" i="5"/>
  <c r="K10820" i="5"/>
  <c r="K10804" i="5"/>
  <c r="K13959" i="5"/>
  <c r="K12232" i="5"/>
  <c r="K12122" i="5"/>
  <c r="K12103" i="5"/>
  <c r="K12083" i="5"/>
  <c r="K12065" i="5"/>
  <c r="K12048" i="5"/>
  <c r="K12031" i="5"/>
  <c r="K12014" i="5"/>
  <c r="K11997" i="5"/>
  <c r="K11980" i="5"/>
  <c r="K11963" i="5"/>
  <c r="K11946" i="5"/>
  <c r="K11929" i="5"/>
  <c r="K11912" i="5"/>
  <c r="K11895" i="5"/>
  <c r="K11878" i="5"/>
  <c r="K11845" i="5"/>
  <c r="K11812" i="5"/>
  <c r="K12281" i="5"/>
  <c r="K12186" i="5"/>
  <c r="K12142" i="5"/>
  <c r="K11861" i="5"/>
  <c r="K11828" i="5"/>
  <c r="K11795" i="5"/>
  <c r="K11779" i="5"/>
  <c r="K11763" i="5"/>
  <c r="K11747" i="5"/>
  <c r="K11731" i="5"/>
  <c r="K11715" i="5"/>
  <c r="K11699" i="5"/>
  <c r="K11683" i="5"/>
  <c r="K11667" i="5"/>
  <c r="K11651" i="5"/>
  <c r="K11635" i="5"/>
  <c r="K11619" i="5"/>
  <c r="K11603" i="5"/>
  <c r="K11587" i="5"/>
  <c r="K11571" i="5"/>
  <c r="K11555" i="5"/>
  <c r="K11539" i="5"/>
  <c r="K11523" i="5"/>
  <c r="K11507" i="5"/>
  <c r="K11491" i="5"/>
  <c r="K11475" i="5"/>
  <c r="K11459" i="5"/>
  <c r="K11443" i="5"/>
  <c r="K11427" i="5"/>
  <c r="K11411" i="5"/>
  <c r="K11395" i="5"/>
  <c r="K11379" i="5"/>
  <c r="K11363" i="5"/>
  <c r="K11347" i="5"/>
  <c r="K11331" i="5"/>
  <c r="K11315" i="5"/>
  <c r="K11299" i="5"/>
  <c r="K11283" i="5"/>
  <c r="K11267" i="5"/>
  <c r="K11251" i="5"/>
  <c r="K11235" i="5"/>
  <c r="K11219" i="5"/>
  <c r="K11203" i="5"/>
  <c r="K11187" i="5"/>
  <c r="K11171" i="5"/>
  <c r="K11155" i="5"/>
  <c r="K11139" i="5"/>
  <c r="K11123" i="5"/>
  <c r="K11107" i="5"/>
  <c r="K11091" i="5"/>
  <c r="K11075" i="5"/>
  <c r="K11059" i="5"/>
  <c r="K11043" i="5"/>
  <c r="K11027" i="5"/>
  <c r="K11011" i="5"/>
  <c r="K10995" i="5"/>
  <c r="K13213" i="5"/>
  <c r="K13123" i="5"/>
  <c r="K12231" i="5"/>
  <c r="K12121" i="5"/>
  <c r="K12064" i="5"/>
  <c r="K12047" i="5"/>
  <c r="K12030" i="5"/>
  <c r="K12013" i="5"/>
  <c r="K11996" i="5"/>
  <c r="K11979" i="5"/>
  <c r="K11962" i="5"/>
  <c r="K11945" i="5"/>
  <c r="K11928" i="5"/>
  <c r="K11911" i="5"/>
  <c r="K11877" i="5"/>
  <c r="K11844" i="5"/>
  <c r="K11811" i="5"/>
  <c r="K12280" i="5"/>
  <c r="K12252" i="5"/>
  <c r="K12185" i="5"/>
  <c r="K12163" i="5"/>
  <c r="K11893" i="5"/>
  <c r="K11860" i="5"/>
  <c r="K11827" i="5"/>
  <c r="K11794" i="5"/>
  <c r="K11778" i="5"/>
  <c r="K11762" i="5"/>
  <c r="K11746" i="5"/>
  <c r="K11730" i="5"/>
  <c r="K11714" i="5"/>
  <c r="K11698" i="5"/>
  <c r="K11682" i="5"/>
  <c r="K11666" i="5"/>
  <c r="K11650" i="5"/>
  <c r="K11634" i="5"/>
  <c r="K11618" i="5"/>
  <c r="K11602" i="5"/>
  <c r="K11586" i="5"/>
  <c r="K11570" i="5"/>
  <c r="K11554" i="5"/>
  <c r="K11538" i="5"/>
  <c r="K11522" i="5"/>
  <c r="K11506" i="5"/>
  <c r="K11490" i="5"/>
  <c r="K11474" i="5"/>
  <c r="K11458" i="5"/>
  <c r="K11442" i="5"/>
  <c r="K11426" i="5"/>
  <c r="K11410" i="5"/>
  <c r="K11394" i="5"/>
  <c r="K11378" i="5"/>
  <c r="K11362" i="5"/>
  <c r="K11346" i="5"/>
  <c r="K11330" i="5"/>
  <c r="K11314" i="5"/>
  <c r="K11298" i="5"/>
  <c r="K11282" i="5"/>
  <c r="K11266" i="5"/>
  <c r="K11250" i="5"/>
  <c r="K11234" i="5"/>
  <c r="K11218" i="5"/>
  <c r="K11202" i="5"/>
  <c r="K13122" i="5"/>
  <c r="K12206" i="5"/>
  <c r="K12140" i="5"/>
  <c r="K12120" i="5"/>
  <c r="K12080" i="5"/>
  <c r="K12063" i="5"/>
  <c r="K12046" i="5"/>
  <c r="K12029" i="5"/>
  <c r="K12012" i="5"/>
  <c r="K11995" i="5"/>
  <c r="K11978" i="5"/>
  <c r="K11961" i="5"/>
  <c r="K11944" i="5"/>
  <c r="K11927" i="5"/>
  <c r="K11876" i="5"/>
  <c r="K11843" i="5"/>
  <c r="K13330" i="5"/>
  <c r="K13270" i="5"/>
  <c r="K12184" i="5"/>
  <c r="K12099" i="5"/>
  <c r="K11909" i="5"/>
  <c r="K11892" i="5"/>
  <c r="K11859" i="5"/>
  <c r="K11809" i="5"/>
  <c r="K11793" i="5"/>
  <c r="K11777" i="5"/>
  <c r="K11761" i="5"/>
  <c r="K11745" i="5"/>
  <c r="K11729" i="5"/>
  <c r="K11713" i="5"/>
  <c r="K11697" i="5"/>
  <c r="K11681" i="5"/>
  <c r="K11665" i="5"/>
  <c r="K11649" i="5"/>
  <c r="K11633" i="5"/>
  <c r="K11617" i="5"/>
  <c r="K11601" i="5"/>
  <c r="K11585" i="5"/>
  <c r="K11569" i="5"/>
  <c r="K11553" i="5"/>
  <c r="K11537" i="5"/>
  <c r="K11521" i="5"/>
  <c r="K11505" i="5"/>
  <c r="K11489" i="5"/>
  <c r="K11473" i="5"/>
  <c r="K11457" i="5"/>
  <c r="K11441" i="5"/>
  <c r="K11425" i="5"/>
  <c r="K11409" i="5"/>
  <c r="K11393" i="5"/>
  <c r="K11377" i="5"/>
  <c r="K11361" i="5"/>
  <c r="K11345" i="5"/>
  <c r="K11329" i="5"/>
  <c r="K11313" i="5"/>
  <c r="K11297" i="5"/>
  <c r="K11281" i="5"/>
  <c r="K11265" i="5"/>
  <c r="K11249" i="5"/>
  <c r="K11233" i="5"/>
  <c r="K11217" i="5"/>
  <c r="K11201" i="5"/>
  <c r="K11185" i="5"/>
  <c r="K11169" i="5"/>
  <c r="K11153" i="5"/>
  <c r="K11137" i="5"/>
  <c r="K11121" i="5"/>
  <c r="K11105" i="5"/>
  <c r="K11089" i="5"/>
  <c r="K11073" i="5"/>
  <c r="K11057" i="5"/>
  <c r="K13607" i="5"/>
  <c r="K12250" i="5"/>
  <c r="K12119" i="5"/>
  <c r="K12079" i="5"/>
  <c r="K12062" i="5"/>
  <c r="K12045" i="5"/>
  <c r="K12028" i="5"/>
  <c r="K12011" i="5"/>
  <c r="K11994" i="5"/>
  <c r="K11977" i="5"/>
  <c r="K11960" i="5"/>
  <c r="K11943" i="5"/>
  <c r="K11875" i="5"/>
  <c r="K11825" i="5"/>
  <c r="K12010" i="5"/>
  <c r="K11857" i="5"/>
  <c r="K11616" i="5"/>
  <c r="K10976" i="5"/>
  <c r="K10929" i="5"/>
  <c r="K10753" i="5"/>
  <c r="K10732" i="5"/>
  <c r="K10695" i="5"/>
  <c r="K10641" i="5"/>
  <c r="K10624" i="5"/>
  <c r="K10591" i="5"/>
  <c r="K11344" i="5"/>
  <c r="K11025" i="5"/>
  <c r="K10951" i="5"/>
  <c r="K10906" i="5"/>
  <c r="K10883" i="5"/>
  <c r="K10839" i="5"/>
  <c r="K10817" i="5"/>
  <c r="K10676" i="5"/>
  <c r="K10658" i="5"/>
  <c r="K10607" i="5"/>
  <c r="K10574" i="5"/>
  <c r="K10558" i="5"/>
  <c r="K10542" i="5"/>
  <c r="K10526" i="5"/>
  <c r="K10510" i="5"/>
  <c r="K10494" i="5"/>
  <c r="K10478" i="5"/>
  <c r="K10462" i="5"/>
  <c r="K10446" i="5"/>
  <c r="K10430" i="5"/>
  <c r="K10414" i="5"/>
  <c r="K10398" i="5"/>
  <c r="K10382" i="5"/>
  <c r="K10366" i="5"/>
  <c r="K10350" i="5"/>
  <c r="K10334" i="5"/>
  <c r="K10318" i="5"/>
  <c r="K10302" i="5"/>
  <c r="K10286" i="5"/>
  <c r="K10270" i="5"/>
  <c r="K10254" i="5"/>
  <c r="K10238" i="5"/>
  <c r="K10222" i="5"/>
  <c r="K10206" i="5"/>
  <c r="K10190" i="5"/>
  <c r="K10174" i="5"/>
  <c r="K10158" i="5"/>
  <c r="K10142" i="5"/>
  <c r="K10126" i="5"/>
  <c r="K10110" i="5"/>
  <c r="K10094" i="5"/>
  <c r="K10078" i="5"/>
  <c r="K10062" i="5"/>
  <c r="K10046" i="5"/>
  <c r="K10030" i="5"/>
  <c r="K10014" i="5"/>
  <c r="K9998" i="5"/>
  <c r="K9982" i="5"/>
  <c r="K9966" i="5"/>
  <c r="K9950" i="5"/>
  <c r="K9934" i="5"/>
  <c r="K9918" i="5"/>
  <c r="K9902" i="5"/>
  <c r="K9886" i="5"/>
  <c r="K9870" i="5"/>
  <c r="K9854" i="5"/>
  <c r="K9838" i="5"/>
  <c r="K9822" i="5"/>
  <c r="K9806" i="5"/>
  <c r="K9790" i="5"/>
  <c r="K9774" i="5"/>
  <c r="K9758" i="5"/>
  <c r="K9742" i="5"/>
  <c r="K9726" i="5"/>
  <c r="K9710" i="5"/>
  <c r="K9694" i="5"/>
  <c r="K9678" i="5"/>
  <c r="K9662" i="5"/>
  <c r="K9646" i="5"/>
  <c r="K9630" i="5"/>
  <c r="K9614" i="5"/>
  <c r="K9598" i="5"/>
  <c r="K9582" i="5"/>
  <c r="K9566" i="5"/>
  <c r="K9550" i="5"/>
  <c r="K9534" i="5"/>
  <c r="K9518" i="5"/>
  <c r="K9502" i="5"/>
  <c r="K9486" i="5"/>
  <c r="K11584" i="5"/>
  <c r="K11136" i="5"/>
  <c r="K10928" i="5"/>
  <c r="K10794" i="5"/>
  <c r="K10772" i="5"/>
  <c r="K10752" i="5"/>
  <c r="K10712" i="5"/>
  <c r="K10640" i="5"/>
  <c r="K10623" i="5"/>
  <c r="K10590" i="5"/>
  <c r="K11824" i="5"/>
  <c r="K11312" i="5"/>
  <c r="K11106" i="5"/>
  <c r="K11024" i="5"/>
  <c r="K10882" i="5"/>
  <c r="K10860" i="5"/>
  <c r="K10816" i="5"/>
  <c r="K10730" i="5"/>
  <c r="K10693" i="5"/>
  <c r="K10675" i="5"/>
  <c r="K10657" i="5"/>
  <c r="K10606" i="5"/>
  <c r="K10573" i="5"/>
  <c r="K10557" i="5"/>
  <c r="K10541" i="5"/>
  <c r="K10525" i="5"/>
  <c r="K10509" i="5"/>
  <c r="K10493" i="5"/>
  <c r="K10477" i="5"/>
  <c r="K10461" i="5"/>
  <c r="K10445" i="5"/>
  <c r="K10429" i="5"/>
  <c r="K10413" i="5"/>
  <c r="K10397" i="5"/>
  <c r="K10381" i="5"/>
  <c r="K10365" i="5"/>
  <c r="K10349" i="5"/>
  <c r="K10333" i="5"/>
  <c r="K10317" i="5"/>
  <c r="K10301" i="5"/>
  <c r="K10285" i="5"/>
  <c r="K10269" i="5"/>
  <c r="K10253" i="5"/>
  <c r="K10237" i="5"/>
  <c r="K10221" i="5"/>
  <c r="K10205" i="5"/>
  <c r="K10189" i="5"/>
  <c r="K10173" i="5"/>
  <c r="K10157" i="5"/>
  <c r="K10141" i="5"/>
  <c r="K10125" i="5"/>
  <c r="K10109" i="5"/>
  <c r="K10093" i="5"/>
  <c r="K10077" i="5"/>
  <c r="K10061" i="5"/>
  <c r="K10045" i="5"/>
  <c r="K10029" i="5"/>
  <c r="K10013" i="5"/>
  <c r="K9997" i="5"/>
  <c r="K9981" i="5"/>
  <c r="K9965" i="5"/>
  <c r="K9949" i="5"/>
  <c r="K9933" i="5"/>
  <c r="K9917" i="5"/>
  <c r="K9901" i="5"/>
  <c r="K9885" i="5"/>
  <c r="K9869" i="5"/>
  <c r="K9853" i="5"/>
  <c r="K9837" i="5"/>
  <c r="K9821" i="5"/>
  <c r="K9805" i="5"/>
  <c r="K9789" i="5"/>
  <c r="K9773" i="5"/>
  <c r="K9757" i="5"/>
  <c r="K9741" i="5"/>
  <c r="K9725" i="5"/>
  <c r="K9709" i="5"/>
  <c r="K11976" i="5"/>
  <c r="K11552" i="5"/>
  <c r="K10771" i="5"/>
  <c r="K10711" i="5"/>
  <c r="K10639" i="5"/>
  <c r="K10622" i="5"/>
  <c r="K10589" i="5"/>
  <c r="K11792" i="5"/>
  <c r="K11280" i="5"/>
  <c r="K10903" i="5"/>
  <c r="K10881" i="5"/>
  <c r="K10692" i="5"/>
  <c r="K10674" i="5"/>
  <c r="K10656" i="5"/>
  <c r="K10605" i="5"/>
  <c r="K10572" i="5"/>
  <c r="K10556" i="5"/>
  <c r="K10540" i="5"/>
  <c r="K10524" i="5"/>
  <c r="K10508" i="5"/>
  <c r="K10492" i="5"/>
  <c r="K10476" i="5"/>
  <c r="K10460" i="5"/>
  <c r="K10444" i="5"/>
  <c r="K10428" i="5"/>
  <c r="K10412" i="5"/>
  <c r="K10396" i="5"/>
  <c r="K10380" i="5"/>
  <c r="K10364" i="5"/>
  <c r="K10348" i="5"/>
  <c r="K10332" i="5"/>
  <c r="K10316" i="5"/>
  <c r="K10300" i="5"/>
  <c r="K10284" i="5"/>
  <c r="K10268" i="5"/>
  <c r="K10252" i="5"/>
  <c r="K10236" i="5"/>
  <c r="K10220" i="5"/>
  <c r="K10204" i="5"/>
  <c r="K10188" i="5"/>
  <c r="K10172" i="5"/>
  <c r="K10156" i="5"/>
  <c r="K10140" i="5"/>
  <c r="K10124" i="5"/>
  <c r="K10108" i="5"/>
  <c r="K10092" i="5"/>
  <c r="K10076" i="5"/>
  <c r="K10060" i="5"/>
  <c r="K10044" i="5"/>
  <c r="K10028" i="5"/>
  <c r="K10012" i="5"/>
  <c r="K9996" i="5"/>
  <c r="K9980" i="5"/>
  <c r="K9964" i="5"/>
  <c r="K9948" i="5"/>
  <c r="K9932" i="5"/>
  <c r="K9916" i="5"/>
  <c r="K9900" i="5"/>
  <c r="K9884" i="5"/>
  <c r="K9868" i="5"/>
  <c r="K9852" i="5"/>
  <c r="K9836" i="5"/>
  <c r="K9820" i="5"/>
  <c r="K9804" i="5"/>
  <c r="K9788" i="5"/>
  <c r="K9772" i="5"/>
  <c r="K9756" i="5"/>
  <c r="K9740" i="5"/>
  <c r="K11520" i="5"/>
  <c r="K11104" i="5"/>
  <c r="K10947" i="5"/>
  <c r="K10858" i="5"/>
  <c r="K10835" i="5"/>
  <c r="K10791" i="5"/>
  <c r="K10770" i="5"/>
  <c r="K10728" i="5"/>
  <c r="K10638" i="5"/>
  <c r="K10621" i="5"/>
  <c r="K10588" i="5"/>
  <c r="K11760" i="5"/>
  <c r="K11248" i="5"/>
  <c r="K11074" i="5"/>
  <c r="K10994" i="5"/>
  <c r="K10970" i="5"/>
  <c r="K10924" i="5"/>
  <c r="K10880" i="5"/>
  <c r="K10748" i="5"/>
  <c r="K10709" i="5"/>
  <c r="K10691" i="5"/>
  <c r="K10673" i="5"/>
  <c r="K10655" i="5"/>
  <c r="K10604" i="5"/>
  <c r="K10571" i="5"/>
  <c r="K10555" i="5"/>
  <c r="K10539" i="5"/>
  <c r="K10523" i="5"/>
  <c r="K10507" i="5"/>
  <c r="K10491" i="5"/>
  <c r="K10475" i="5"/>
  <c r="K10459" i="5"/>
  <c r="K10443" i="5"/>
  <c r="K10427" i="5"/>
  <c r="K10411" i="5"/>
  <c r="K10395" i="5"/>
  <c r="K10379" i="5"/>
  <c r="K10363" i="5"/>
  <c r="K10347" i="5"/>
  <c r="K10331" i="5"/>
  <c r="K10315" i="5"/>
  <c r="K10299" i="5"/>
  <c r="K10283" i="5"/>
  <c r="K10267" i="5"/>
  <c r="K10251" i="5"/>
  <c r="K10235" i="5"/>
  <c r="K10219" i="5"/>
  <c r="K10203" i="5"/>
  <c r="K10187" i="5"/>
  <c r="K10171" i="5"/>
  <c r="K10155" i="5"/>
  <c r="K10139" i="5"/>
  <c r="K10123" i="5"/>
  <c r="K10107" i="5"/>
  <c r="K10091" i="5"/>
  <c r="K10075" i="5"/>
  <c r="K10059" i="5"/>
  <c r="K10043" i="5"/>
  <c r="K10027" i="5"/>
  <c r="K10011" i="5"/>
  <c r="K9995" i="5"/>
  <c r="K9979" i="5"/>
  <c r="K9963" i="5"/>
  <c r="K9947" i="5"/>
  <c r="K9931" i="5"/>
  <c r="K9915" i="5"/>
  <c r="K9899" i="5"/>
  <c r="K9883" i="5"/>
  <c r="K9867" i="5"/>
  <c r="K9851" i="5"/>
  <c r="K9835" i="5"/>
  <c r="K9819" i="5"/>
  <c r="K9803" i="5"/>
  <c r="K9787" i="5"/>
  <c r="K9771" i="5"/>
  <c r="K9755" i="5"/>
  <c r="K9739" i="5"/>
  <c r="K9723" i="5"/>
  <c r="K9707" i="5"/>
  <c r="K9691" i="5"/>
  <c r="K9675" i="5"/>
  <c r="K9659" i="5"/>
  <c r="K9643" i="5"/>
  <c r="K9627" i="5"/>
  <c r="K9611" i="5"/>
  <c r="K9595" i="5"/>
  <c r="K9579" i="5"/>
  <c r="K9563" i="5"/>
  <c r="K9547" i="5"/>
  <c r="K9531" i="5"/>
  <c r="K9515" i="5"/>
  <c r="K9499" i="5"/>
  <c r="K9483" i="5"/>
  <c r="K9467" i="5"/>
  <c r="K9451" i="5"/>
  <c r="K9435" i="5"/>
  <c r="K9419" i="5"/>
  <c r="K9403" i="5"/>
  <c r="K9387" i="5"/>
  <c r="K9371" i="5"/>
  <c r="K9355" i="5"/>
  <c r="K9339" i="5"/>
  <c r="K9323" i="5"/>
  <c r="K9307" i="5"/>
  <c r="K9291" i="5"/>
  <c r="K9275" i="5"/>
  <c r="K9259" i="5"/>
  <c r="K9243" i="5"/>
  <c r="K9227" i="5"/>
  <c r="K9211" i="5"/>
  <c r="K9195" i="5"/>
  <c r="K12249" i="5"/>
  <c r="K11488" i="5"/>
  <c r="K10946" i="5"/>
  <c r="K10834" i="5"/>
  <c r="K10812" i="5"/>
  <c r="K10769" i="5"/>
  <c r="K10727" i="5"/>
  <c r="K10637" i="5"/>
  <c r="K10620" i="5"/>
  <c r="K13269" i="5"/>
  <c r="K11728" i="5"/>
  <c r="K11216" i="5"/>
  <c r="K11186" i="5"/>
  <c r="K10993" i="5"/>
  <c r="K10708" i="5"/>
  <c r="K10690" i="5"/>
  <c r="K10672" i="5"/>
  <c r="K10654" i="5"/>
  <c r="K10586" i="5"/>
  <c r="K10570" i="5"/>
  <c r="K10554" i="5"/>
  <c r="K10538" i="5"/>
  <c r="K10522" i="5"/>
  <c r="K10506" i="5"/>
  <c r="K10490" i="5"/>
  <c r="K10474" i="5"/>
  <c r="K10458" i="5"/>
  <c r="K10442" i="5"/>
  <c r="K10426" i="5"/>
  <c r="K10410" i="5"/>
  <c r="K10394" i="5"/>
  <c r="K10378" i="5"/>
  <c r="K10362" i="5"/>
  <c r="K10346" i="5"/>
  <c r="K10330" i="5"/>
  <c r="K10314" i="5"/>
  <c r="K10298" i="5"/>
  <c r="K10282" i="5"/>
  <c r="K10266" i="5"/>
  <c r="K10250" i="5"/>
  <c r="K10234" i="5"/>
  <c r="K10218" i="5"/>
  <c r="K10202" i="5"/>
  <c r="K10186" i="5"/>
  <c r="K10170" i="5"/>
  <c r="K10154" i="5"/>
  <c r="K10138" i="5"/>
  <c r="K10122" i="5"/>
  <c r="K10106" i="5"/>
  <c r="K10090" i="5"/>
  <c r="K10074" i="5"/>
  <c r="K10058" i="5"/>
  <c r="K10042" i="5"/>
  <c r="K10026" i="5"/>
  <c r="K10010" i="5"/>
  <c r="K9994" i="5"/>
  <c r="K9978" i="5"/>
  <c r="K9962" i="5"/>
  <c r="K9946" i="5"/>
  <c r="K9930" i="5"/>
  <c r="K9914" i="5"/>
  <c r="K9898" i="5"/>
  <c r="K9882" i="5"/>
  <c r="K9866" i="5"/>
  <c r="K9850" i="5"/>
  <c r="K9834" i="5"/>
  <c r="K9818" i="5"/>
  <c r="K9802" i="5"/>
  <c r="K9786" i="5"/>
  <c r="K9770" i="5"/>
  <c r="K9754" i="5"/>
  <c r="K9738" i="5"/>
  <c r="K9722" i="5"/>
  <c r="K9706" i="5"/>
  <c r="K9690" i="5"/>
  <c r="K9674" i="5"/>
  <c r="K9658" i="5"/>
  <c r="K9642" i="5"/>
  <c r="K9626" i="5"/>
  <c r="K9610" i="5"/>
  <c r="K9594" i="5"/>
  <c r="K9578" i="5"/>
  <c r="K9562" i="5"/>
  <c r="K9546" i="5"/>
  <c r="K9530" i="5"/>
  <c r="K9514" i="5"/>
  <c r="K9498" i="5"/>
  <c r="K9482" i="5"/>
  <c r="K9466" i="5"/>
  <c r="K9450" i="5"/>
  <c r="K9434" i="5"/>
  <c r="K9418" i="5"/>
  <c r="K9402" i="5"/>
  <c r="K9386" i="5"/>
  <c r="K12061" i="5"/>
  <c r="K11456" i="5"/>
  <c r="K11072" i="5"/>
  <c r="K11018" i="5"/>
  <c r="K10945" i="5"/>
  <c r="K10922" i="5"/>
  <c r="K10899" i="5"/>
  <c r="K10855" i="5"/>
  <c r="K10833" i="5"/>
  <c r="K10788" i="5"/>
  <c r="K10768" i="5"/>
  <c r="K10746" i="5"/>
  <c r="K10636" i="5"/>
  <c r="K10602" i="5"/>
  <c r="K11908" i="5"/>
  <c r="K11696" i="5"/>
  <c r="K11042" i="5"/>
  <c r="K10992" i="5"/>
  <c r="K10967" i="5"/>
  <c r="K10810" i="5"/>
  <c r="K10725" i="5"/>
  <c r="K10707" i="5"/>
  <c r="K10689" i="5"/>
  <c r="K10653" i="5"/>
  <c r="K10618" i="5"/>
  <c r="K10585" i="5"/>
  <c r="K10569" i="5"/>
  <c r="K10553" i="5"/>
  <c r="K10537" i="5"/>
  <c r="K10521" i="5"/>
  <c r="K10505" i="5"/>
  <c r="K10489" i="5"/>
  <c r="K10473" i="5"/>
  <c r="K10457" i="5"/>
  <c r="K10441" i="5"/>
  <c r="K10425" i="5"/>
  <c r="K10409" i="5"/>
  <c r="K10393" i="5"/>
  <c r="K10377" i="5"/>
  <c r="K10361" i="5"/>
  <c r="K10345" i="5"/>
  <c r="K10329" i="5"/>
  <c r="K10313" i="5"/>
  <c r="K10297" i="5"/>
  <c r="K10281" i="5"/>
  <c r="K10265" i="5"/>
  <c r="K10249" i="5"/>
  <c r="K10233" i="5"/>
  <c r="K10217" i="5"/>
  <c r="K10201" i="5"/>
  <c r="K10185" i="5"/>
  <c r="K10169" i="5"/>
  <c r="K10153" i="5"/>
  <c r="K10137" i="5"/>
  <c r="K10121" i="5"/>
  <c r="K10105" i="5"/>
  <c r="K10089" i="5"/>
  <c r="K10073" i="5"/>
  <c r="K10057" i="5"/>
  <c r="K10041" i="5"/>
  <c r="K10025" i="5"/>
  <c r="K10009" i="5"/>
  <c r="K9993" i="5"/>
  <c r="K9977" i="5"/>
  <c r="K9961" i="5"/>
  <c r="K9945" i="5"/>
  <c r="K9929" i="5"/>
  <c r="K9913" i="5"/>
  <c r="K9897" i="5"/>
  <c r="K9881" i="5"/>
  <c r="K9865" i="5"/>
  <c r="K9849" i="5"/>
  <c r="K9833" i="5"/>
  <c r="K9817" i="5"/>
  <c r="K9801" i="5"/>
  <c r="K9785" i="5"/>
  <c r="K13329" i="5"/>
  <c r="K11424" i="5"/>
  <c r="K11184" i="5"/>
  <c r="K10944" i="5"/>
  <c r="K10898" i="5"/>
  <c r="K10876" i="5"/>
  <c r="K10832" i="5"/>
  <c r="K10787" i="5"/>
  <c r="K10670" i="5"/>
  <c r="K10601" i="5"/>
  <c r="K12183" i="5"/>
  <c r="K11664" i="5"/>
  <c r="K11154" i="5"/>
  <c r="K11041" i="5"/>
  <c r="K10744" i="5"/>
  <c r="K10724" i="5"/>
  <c r="K10706" i="5"/>
  <c r="K10688" i="5"/>
  <c r="K10652" i="5"/>
  <c r="K10634" i="5"/>
  <c r="K10617" i="5"/>
  <c r="K10584" i="5"/>
  <c r="K10568" i="5"/>
  <c r="K10552" i="5"/>
  <c r="K10536" i="5"/>
  <c r="K10520" i="5"/>
  <c r="K10504" i="5"/>
  <c r="K10488" i="5"/>
  <c r="K10472" i="5"/>
  <c r="K10456" i="5"/>
  <c r="K10440" i="5"/>
  <c r="K10424" i="5"/>
  <c r="K10408" i="5"/>
  <c r="K10392" i="5"/>
  <c r="K10376" i="5"/>
  <c r="K10360" i="5"/>
  <c r="K10344" i="5"/>
  <c r="K10328" i="5"/>
  <c r="K10312" i="5"/>
  <c r="K10296" i="5"/>
  <c r="K10280" i="5"/>
  <c r="K10264" i="5"/>
  <c r="K10248" i="5"/>
  <c r="K10232" i="5"/>
  <c r="K10216" i="5"/>
  <c r="K10200" i="5"/>
  <c r="K10184" i="5"/>
  <c r="K10168" i="5"/>
  <c r="K10152" i="5"/>
  <c r="K10136" i="5"/>
  <c r="K10120" i="5"/>
  <c r="K10104" i="5"/>
  <c r="K10088" i="5"/>
  <c r="K10072" i="5"/>
  <c r="K10056" i="5"/>
  <c r="K10040" i="5"/>
  <c r="K10024" i="5"/>
  <c r="K10008" i="5"/>
  <c r="K9992" i="5"/>
  <c r="K9976" i="5"/>
  <c r="K9960" i="5"/>
  <c r="K9944" i="5"/>
  <c r="K9928" i="5"/>
  <c r="K9912" i="5"/>
  <c r="K9896" i="5"/>
  <c r="K9880" i="5"/>
  <c r="K9864" i="5"/>
  <c r="K9848" i="5"/>
  <c r="K9832" i="5"/>
  <c r="K9816" i="5"/>
  <c r="K9800" i="5"/>
  <c r="K9784" i="5"/>
  <c r="K12027" i="5"/>
  <c r="K11392" i="5"/>
  <c r="K10919" i="5"/>
  <c r="K10897" i="5"/>
  <c r="K10786" i="5"/>
  <c r="K10669" i="5"/>
  <c r="K10600" i="5"/>
  <c r="K11632" i="5"/>
  <c r="K11040" i="5"/>
  <c r="K10874" i="5"/>
  <c r="K10851" i="5"/>
  <c r="K10807" i="5"/>
  <c r="K10764" i="5"/>
  <c r="K10743" i="5"/>
  <c r="K10723" i="5"/>
  <c r="K10705" i="5"/>
  <c r="K10633" i="5"/>
  <c r="K10616" i="5"/>
  <c r="K10583" i="5"/>
  <c r="K10567" i="5"/>
  <c r="K10551" i="5"/>
  <c r="K10535" i="5"/>
  <c r="K10519" i="5"/>
  <c r="K10503" i="5"/>
  <c r="K10487" i="5"/>
  <c r="K10471" i="5"/>
  <c r="K10455" i="5"/>
  <c r="K10439" i="5"/>
  <c r="K10423" i="5"/>
  <c r="K10407" i="5"/>
  <c r="K10391" i="5"/>
  <c r="K10375" i="5"/>
  <c r="K10359" i="5"/>
  <c r="K10343" i="5"/>
  <c r="K10327" i="5"/>
  <c r="K10311" i="5"/>
  <c r="K10295" i="5"/>
  <c r="K10279" i="5"/>
  <c r="K10263" i="5"/>
  <c r="K10247" i="5"/>
  <c r="K10231" i="5"/>
  <c r="K10215" i="5"/>
  <c r="K10199" i="5"/>
  <c r="K10183" i="5"/>
  <c r="K10167" i="5"/>
  <c r="K10151" i="5"/>
  <c r="K10135" i="5"/>
  <c r="K10119" i="5"/>
  <c r="K10103" i="5"/>
  <c r="K10087" i="5"/>
  <c r="K10071" i="5"/>
  <c r="K10055" i="5"/>
  <c r="K10039" i="5"/>
  <c r="K10023" i="5"/>
  <c r="K10007" i="5"/>
  <c r="K9991" i="5"/>
  <c r="K9975" i="5"/>
  <c r="K9959" i="5"/>
  <c r="K9943" i="5"/>
  <c r="K9927" i="5"/>
  <c r="K9911" i="5"/>
  <c r="K9895" i="5"/>
  <c r="K9879" i="5"/>
  <c r="K9863" i="5"/>
  <c r="K9847" i="5"/>
  <c r="K9831" i="5"/>
  <c r="K9815" i="5"/>
  <c r="K9799" i="5"/>
  <c r="K11360" i="5"/>
  <c r="K11152" i="5"/>
  <c r="K10963" i="5"/>
  <c r="K10896" i="5"/>
  <c r="K10785" i="5"/>
  <c r="K10686" i="5"/>
  <c r="K10668" i="5"/>
  <c r="K10650" i="5"/>
  <c r="K10599" i="5"/>
  <c r="K11841" i="5"/>
  <c r="K11600" i="5"/>
  <c r="K11122" i="5"/>
  <c r="K10850" i="5"/>
  <c r="K10828" i="5"/>
  <c r="K10722" i="5"/>
  <c r="K10704" i="5"/>
  <c r="K10632" i="5"/>
  <c r="K10615" i="5"/>
  <c r="K10582" i="5"/>
  <c r="K10566" i="5"/>
  <c r="K10550" i="5"/>
  <c r="K11993" i="5"/>
  <c r="K11328" i="5"/>
  <c r="K10986" i="5"/>
  <c r="K10962" i="5"/>
  <c r="K10784" i="5"/>
  <c r="K10762" i="5"/>
  <c r="K10685" i="5"/>
  <c r="K10598" i="5"/>
  <c r="K11568" i="5"/>
  <c r="K11010" i="5"/>
  <c r="K10938" i="5"/>
  <c r="K10915" i="5"/>
  <c r="K10871" i="5"/>
  <c r="K10849" i="5"/>
  <c r="K10740" i="5"/>
  <c r="K10721" i="5"/>
  <c r="K10666" i="5"/>
  <c r="K10648" i="5"/>
  <c r="K10631" i="5"/>
  <c r="K10614" i="5"/>
  <c r="K10581" i="5"/>
  <c r="K10565" i="5"/>
  <c r="K10549" i="5"/>
  <c r="K10533" i="5"/>
  <c r="K10517" i="5"/>
  <c r="K10501" i="5"/>
  <c r="K10485" i="5"/>
  <c r="K10469" i="5"/>
  <c r="K10453" i="5"/>
  <c r="K10437" i="5"/>
  <c r="K10421" i="5"/>
  <c r="K10405" i="5"/>
  <c r="K10389" i="5"/>
  <c r="K10373" i="5"/>
  <c r="K10357" i="5"/>
  <c r="K10341" i="5"/>
  <c r="K10325" i="5"/>
  <c r="K10309" i="5"/>
  <c r="K10293" i="5"/>
  <c r="K10277" i="5"/>
  <c r="K10261" i="5"/>
  <c r="K10245" i="5"/>
  <c r="K10229" i="5"/>
  <c r="K10213" i="5"/>
  <c r="K10197" i="5"/>
  <c r="K10181" i="5"/>
  <c r="K10165" i="5"/>
  <c r="K10149" i="5"/>
  <c r="K10133" i="5"/>
  <c r="K10117" i="5"/>
  <c r="K10101" i="5"/>
  <c r="K10085" i="5"/>
  <c r="K10069" i="5"/>
  <c r="K10053" i="5"/>
  <c r="K10037" i="5"/>
  <c r="K10021" i="5"/>
  <c r="K10005" i="5"/>
  <c r="K9989" i="5"/>
  <c r="K9973" i="5"/>
  <c r="K9957" i="5"/>
  <c r="K9941" i="5"/>
  <c r="K9925" i="5"/>
  <c r="K9909" i="5"/>
  <c r="K9893" i="5"/>
  <c r="K9877" i="5"/>
  <c r="K9861" i="5"/>
  <c r="K9845" i="5"/>
  <c r="K9829" i="5"/>
  <c r="K9813" i="5"/>
  <c r="K9797" i="5"/>
  <c r="K9781" i="5"/>
  <c r="K9765" i="5"/>
  <c r="K9749" i="5"/>
  <c r="K9733" i="5"/>
  <c r="K9717" i="5"/>
  <c r="K9701" i="5"/>
  <c r="K9685" i="5"/>
  <c r="K11808" i="5"/>
  <c r="K11296" i="5"/>
  <c r="K11120" i="5"/>
  <c r="K10961" i="5"/>
  <c r="K10826" i="5"/>
  <c r="K10803" i="5"/>
  <c r="K10702" i="5"/>
  <c r="K10684" i="5"/>
  <c r="K10597" i="5"/>
  <c r="K11536" i="5"/>
  <c r="K11090" i="5"/>
  <c r="K11009" i="5"/>
  <c r="K10914" i="5"/>
  <c r="K10892" i="5"/>
  <c r="K10848" i="5"/>
  <c r="K10739" i="5"/>
  <c r="K10720" i="5"/>
  <c r="K10647" i="5"/>
  <c r="K10613" i="5"/>
  <c r="K10580" i="5"/>
  <c r="K10564" i="5"/>
  <c r="K10548" i="5"/>
  <c r="K10532" i="5"/>
  <c r="K10516" i="5"/>
  <c r="K10500" i="5"/>
  <c r="K10484" i="5"/>
  <c r="K10468" i="5"/>
  <c r="K10452" i="5"/>
  <c r="K10436" i="5"/>
  <c r="K10420" i="5"/>
  <c r="K10404" i="5"/>
  <c r="K10388" i="5"/>
  <c r="K10372" i="5"/>
  <c r="K10356" i="5"/>
  <c r="K10340" i="5"/>
  <c r="K10324" i="5"/>
  <c r="K10308" i="5"/>
  <c r="K10292" i="5"/>
  <c r="K10276" i="5"/>
  <c r="K10260" i="5"/>
  <c r="K10244" i="5"/>
  <c r="K10228" i="5"/>
  <c r="K10212" i="5"/>
  <c r="K10196" i="5"/>
  <c r="K10180" i="5"/>
  <c r="K10164" i="5"/>
  <c r="K10148" i="5"/>
  <c r="K10132" i="5"/>
  <c r="K10116" i="5"/>
  <c r="K10100" i="5"/>
  <c r="K10084" i="5"/>
  <c r="K10068" i="5"/>
  <c r="K10052" i="5"/>
  <c r="K10036" i="5"/>
  <c r="K10020" i="5"/>
  <c r="K10004" i="5"/>
  <c r="K9988" i="5"/>
  <c r="K9972" i="5"/>
  <c r="K9956" i="5"/>
  <c r="K9940" i="5"/>
  <c r="K9924" i="5"/>
  <c r="K9908" i="5"/>
  <c r="K9892" i="5"/>
  <c r="K9876" i="5"/>
  <c r="K9860" i="5"/>
  <c r="K9844" i="5"/>
  <c r="K9828" i="5"/>
  <c r="K9812" i="5"/>
  <c r="K9796" i="5"/>
  <c r="K9780" i="5"/>
  <c r="K9764" i="5"/>
  <c r="K9748" i="5"/>
  <c r="K9732" i="5"/>
  <c r="K11959" i="5"/>
  <c r="K11776" i="5"/>
  <c r="K11264" i="5"/>
  <c r="K11034" i="5"/>
  <c r="K10960" i="5"/>
  <c r="K10802" i="5"/>
  <c r="K10759" i="5"/>
  <c r="K10701" i="5"/>
  <c r="K10664" i="5"/>
  <c r="K10629" i="5"/>
  <c r="K10596" i="5"/>
  <c r="K12425" i="5"/>
  <c r="K12204" i="5"/>
  <c r="K11504" i="5"/>
  <c r="K11008" i="5"/>
  <c r="K10935" i="5"/>
  <c r="K10913" i="5"/>
  <c r="K10780" i="5"/>
  <c r="K10738" i="5"/>
  <c r="K10682" i="5"/>
  <c r="K10612" i="5"/>
  <c r="K10579" i="5"/>
  <c r="K10563" i="5"/>
  <c r="K10547" i="5"/>
  <c r="K10531" i="5"/>
  <c r="K10515" i="5"/>
  <c r="K10499" i="5"/>
  <c r="K10483" i="5"/>
  <c r="K10467" i="5"/>
  <c r="K10451" i="5"/>
  <c r="K10435" i="5"/>
  <c r="K10419" i="5"/>
  <c r="K10403" i="5"/>
  <c r="K10387" i="5"/>
  <c r="K10371" i="5"/>
  <c r="K10355" i="5"/>
  <c r="K10339" i="5"/>
  <c r="K10323" i="5"/>
  <c r="K10307" i="5"/>
  <c r="K10291" i="5"/>
  <c r="K10275" i="5"/>
  <c r="K10259" i="5"/>
  <c r="K10243" i="5"/>
  <c r="K10227" i="5"/>
  <c r="K10211" i="5"/>
  <c r="K10195" i="5"/>
  <c r="K10179" i="5"/>
  <c r="K10163" i="5"/>
  <c r="K10147" i="5"/>
  <c r="K10131" i="5"/>
  <c r="K10115" i="5"/>
  <c r="K10099" i="5"/>
  <c r="K10083" i="5"/>
  <c r="K10067" i="5"/>
  <c r="K10051" i="5"/>
  <c r="K10035" i="5"/>
  <c r="K10019" i="5"/>
  <c r="K12078" i="5"/>
  <c r="K11744" i="5"/>
  <c r="K11232" i="5"/>
  <c r="K11088" i="5"/>
  <c r="K10890" i="5"/>
  <c r="K10867" i="5"/>
  <c r="K10823" i="5"/>
  <c r="K10801" i="5"/>
  <c r="K10718" i="5"/>
  <c r="K10700" i="5"/>
  <c r="K10663" i="5"/>
  <c r="K10645" i="5"/>
  <c r="K10628" i="5"/>
  <c r="K10595" i="5"/>
  <c r="K11925" i="5"/>
  <c r="K11472" i="5"/>
  <c r="K11058" i="5"/>
  <c r="K10912" i="5"/>
  <c r="K10737" i="5"/>
  <c r="K11712" i="5"/>
  <c r="K11200" i="5"/>
  <c r="K10979" i="5"/>
  <c r="K10866" i="5"/>
  <c r="K10844" i="5"/>
  <c r="K10800" i="5"/>
  <c r="K10778" i="5"/>
  <c r="K10756" i="5"/>
  <c r="K10717" i="5"/>
  <c r="K10680" i="5"/>
  <c r="K10644" i="5"/>
  <c r="K10627" i="5"/>
  <c r="K10594" i="5"/>
  <c r="K12138" i="5"/>
  <c r="K11440" i="5"/>
  <c r="K11170" i="5"/>
  <c r="K10736" i="5"/>
  <c r="K10698" i="5"/>
  <c r="K10661" i="5"/>
  <c r="K10610" i="5"/>
  <c r="K10577" i="5"/>
  <c r="K10561" i="5"/>
  <c r="K10545" i="5"/>
  <c r="K10529" i="5"/>
  <c r="K10513" i="5"/>
  <c r="K10497" i="5"/>
  <c r="K10481" i="5"/>
  <c r="K10465" i="5"/>
  <c r="K10449" i="5"/>
  <c r="K10433" i="5"/>
  <c r="K10417" i="5"/>
  <c r="K10401" i="5"/>
  <c r="K10385" i="5"/>
  <c r="K10369" i="5"/>
  <c r="K10353" i="5"/>
  <c r="K10337" i="5"/>
  <c r="K10321" i="5"/>
  <c r="K10305" i="5"/>
  <c r="K10289" i="5"/>
  <c r="K10273" i="5"/>
  <c r="K10257" i="5"/>
  <c r="K10241" i="5"/>
  <c r="K10225" i="5"/>
  <c r="K10209" i="5"/>
  <c r="K10193" i="5"/>
  <c r="K10177" i="5"/>
  <c r="K10161" i="5"/>
  <c r="K10145" i="5"/>
  <c r="K10129" i="5"/>
  <c r="K10113" i="5"/>
  <c r="K10097" i="5"/>
  <c r="K10081" i="5"/>
  <c r="K10065" i="5"/>
  <c r="K10049" i="5"/>
  <c r="K10033" i="5"/>
  <c r="K10017" i="5"/>
  <c r="K10001" i="5"/>
  <c r="K9985" i="5"/>
  <c r="K9969" i="5"/>
  <c r="K9953" i="5"/>
  <c r="K9937" i="5"/>
  <c r="K9921" i="5"/>
  <c r="K9905" i="5"/>
  <c r="K9889" i="5"/>
  <c r="K9873" i="5"/>
  <c r="K9857" i="5"/>
  <c r="K9841" i="5"/>
  <c r="K12044" i="5"/>
  <c r="K11680" i="5"/>
  <c r="K11056" i="5"/>
  <c r="K10978" i="5"/>
  <c r="K10931" i="5"/>
  <c r="K10887" i="5"/>
  <c r="K10865" i="5"/>
  <c r="K10755" i="5"/>
  <c r="K10716" i="5"/>
  <c r="K10679" i="5"/>
  <c r="K10643" i="5"/>
  <c r="K10626" i="5"/>
  <c r="K10593" i="5"/>
  <c r="K11891" i="5"/>
  <c r="K11408" i="5"/>
  <c r="K10954" i="5"/>
  <c r="K10842" i="5"/>
  <c r="K10819" i="5"/>
  <c r="K10660" i="5"/>
  <c r="K10609" i="5"/>
  <c r="K10576" i="5"/>
  <c r="K10560" i="5"/>
  <c r="K10544" i="5"/>
  <c r="K10528" i="5"/>
  <c r="K10512" i="5"/>
  <c r="K10496" i="5"/>
  <c r="K10480" i="5"/>
  <c r="K10464" i="5"/>
  <c r="K10448" i="5"/>
  <c r="K10432" i="5"/>
  <c r="K10416" i="5"/>
  <c r="K10400" i="5"/>
  <c r="K10384" i="5"/>
  <c r="K10368" i="5"/>
  <c r="K10352" i="5"/>
  <c r="K10336" i="5"/>
  <c r="K10320" i="5"/>
  <c r="K10304" i="5"/>
  <c r="K10288" i="5"/>
  <c r="K10272" i="5"/>
  <c r="K10256" i="5"/>
  <c r="K10240" i="5"/>
  <c r="K10224" i="5"/>
  <c r="K10208" i="5"/>
  <c r="K10192" i="5"/>
  <c r="K10176" i="5"/>
  <c r="K10160" i="5"/>
  <c r="K10144" i="5"/>
  <c r="K10128" i="5"/>
  <c r="K10112" i="5"/>
  <c r="K10096" i="5"/>
  <c r="K10080" i="5"/>
  <c r="K10064" i="5"/>
  <c r="K10048" i="5"/>
  <c r="K10032" i="5"/>
  <c r="K10016" i="5"/>
  <c r="K10000" i="5"/>
  <c r="K9984" i="5"/>
  <c r="K11648" i="5"/>
  <c r="K11168" i="5"/>
  <c r="K11002" i="5"/>
  <c r="K10977" i="5"/>
  <c r="K10930" i="5"/>
  <c r="K10908" i="5"/>
  <c r="K10864" i="5"/>
  <c r="K10775" i="5"/>
  <c r="K10754" i="5"/>
  <c r="K10696" i="5"/>
  <c r="K13088" i="5"/>
  <c r="K12227" i="5"/>
  <c r="K11376" i="5"/>
  <c r="K11138" i="5"/>
  <c r="K10514" i="5"/>
  <c r="K10406" i="5"/>
  <c r="K10191" i="5"/>
  <c r="K9904" i="5"/>
  <c r="K9830" i="5"/>
  <c r="K9808" i="5"/>
  <c r="K9763" i="5"/>
  <c r="K9650" i="5"/>
  <c r="K9615" i="5"/>
  <c r="K9597" i="5"/>
  <c r="K9561" i="5"/>
  <c r="K9526" i="5"/>
  <c r="K9491" i="5"/>
  <c r="K9338" i="5"/>
  <c r="K9305" i="5"/>
  <c r="K9272" i="5"/>
  <c r="K9239" i="5"/>
  <c r="K9206" i="5"/>
  <c r="K10486" i="5"/>
  <c r="K10271" i="5"/>
  <c r="K10082" i="5"/>
  <c r="K10002" i="5"/>
  <c r="K9952" i="5"/>
  <c r="K9878" i="5"/>
  <c r="K9855" i="5"/>
  <c r="K9783" i="5"/>
  <c r="K9743" i="5"/>
  <c r="K9703" i="5"/>
  <c r="K9667" i="5"/>
  <c r="K9632" i="5"/>
  <c r="K9543" i="5"/>
  <c r="K9508" i="5"/>
  <c r="K9473" i="5"/>
  <c r="K9456" i="5"/>
  <c r="K9439" i="5"/>
  <c r="K9422" i="5"/>
  <c r="K9405" i="5"/>
  <c r="K9388" i="5"/>
  <c r="K9354" i="5"/>
  <c r="K9321" i="5"/>
  <c r="K9288" i="5"/>
  <c r="K9255" i="5"/>
  <c r="K9222" i="5"/>
  <c r="K9189" i="5"/>
  <c r="K9173" i="5"/>
  <c r="K9157" i="5"/>
  <c r="K9141" i="5"/>
  <c r="K9125" i="5"/>
  <c r="K9109" i="5"/>
  <c r="K9093" i="5"/>
  <c r="K9077" i="5"/>
  <c r="K9061" i="5"/>
  <c r="K9045" i="5"/>
  <c r="K9029" i="5"/>
  <c r="K9013" i="5"/>
  <c r="K8997" i="5"/>
  <c r="K8981" i="5"/>
  <c r="K8965" i="5"/>
  <c r="K8949" i="5"/>
  <c r="K8933" i="5"/>
  <c r="K8917" i="5"/>
  <c r="K8901" i="5"/>
  <c r="K8885" i="5"/>
  <c r="K8869" i="5"/>
  <c r="K8853" i="5"/>
  <c r="K8837" i="5"/>
  <c r="K8821" i="5"/>
  <c r="K8805" i="5"/>
  <c r="K8789" i="5"/>
  <c r="K8773" i="5"/>
  <c r="K8757" i="5"/>
  <c r="K8741" i="5"/>
  <c r="K8725" i="5"/>
  <c r="K8709" i="5"/>
  <c r="K8693" i="5"/>
  <c r="K8677" i="5"/>
  <c r="K8661" i="5"/>
  <c r="K8645" i="5"/>
  <c r="K8629" i="5"/>
  <c r="K8613" i="5"/>
  <c r="K8597" i="5"/>
  <c r="K8581" i="5"/>
  <c r="K8565" i="5"/>
  <c r="K8549" i="5"/>
  <c r="K8533" i="5"/>
  <c r="K8517" i="5"/>
  <c r="K8501" i="5"/>
  <c r="K8485" i="5"/>
  <c r="K8469" i="5"/>
  <c r="K8453" i="5"/>
  <c r="K8437" i="5"/>
  <c r="K8421" i="5"/>
  <c r="K8405" i="5"/>
  <c r="K8389" i="5"/>
  <c r="K8373" i="5"/>
  <c r="K8357" i="5"/>
  <c r="K8341" i="5"/>
  <c r="K8325" i="5"/>
  <c r="K8309" i="5"/>
  <c r="K8293" i="5"/>
  <c r="K8277" i="5"/>
  <c r="K8261" i="5"/>
  <c r="K8245" i="5"/>
  <c r="K8229" i="5"/>
  <c r="K8213" i="5"/>
  <c r="K8197" i="5"/>
  <c r="K8181" i="5"/>
  <c r="K8165" i="5"/>
  <c r="K8149" i="5"/>
  <c r="K8133" i="5"/>
  <c r="K8117" i="5"/>
  <c r="K8101" i="5"/>
  <c r="K8085" i="5"/>
  <c r="K10351" i="5"/>
  <c r="K10162" i="5"/>
  <c r="K10054" i="5"/>
  <c r="K9926" i="5"/>
  <c r="K9903" i="5"/>
  <c r="K9807" i="5"/>
  <c r="K9762" i="5"/>
  <c r="K9721" i="5"/>
  <c r="K9684" i="5"/>
  <c r="K9649" i="5"/>
  <c r="K9596" i="5"/>
  <c r="K9560" i="5"/>
  <c r="K9525" i="5"/>
  <c r="K9490" i="5"/>
  <c r="K9370" i="5"/>
  <c r="K9337" i="5"/>
  <c r="K9304" i="5"/>
  <c r="K9271" i="5"/>
  <c r="K9238" i="5"/>
  <c r="K9205" i="5"/>
  <c r="K10625" i="5"/>
  <c r="K10431" i="5"/>
  <c r="K10242" i="5"/>
  <c r="K10134" i="5"/>
  <c r="K9974" i="5"/>
  <c r="K9951" i="5"/>
  <c r="K9782" i="5"/>
  <c r="K9702" i="5"/>
  <c r="K9666" i="5"/>
  <c r="K9631" i="5"/>
  <c r="K9613" i="5"/>
  <c r="K9577" i="5"/>
  <c r="K9542" i="5"/>
  <c r="K9507" i="5"/>
  <c r="K9472" i="5"/>
  <c r="K9455" i="5"/>
  <c r="K9438" i="5"/>
  <c r="K9421" i="5"/>
  <c r="K9404" i="5"/>
  <c r="K9353" i="5"/>
  <c r="K9320" i="5"/>
  <c r="K9287" i="5"/>
  <c r="K9254" i="5"/>
  <c r="K9221" i="5"/>
  <c r="K9188" i="5"/>
  <c r="K9172" i="5"/>
  <c r="K9156" i="5"/>
  <c r="K9140" i="5"/>
  <c r="K9124" i="5"/>
  <c r="K9108" i="5"/>
  <c r="K9092" i="5"/>
  <c r="K9076" i="5"/>
  <c r="K9060" i="5"/>
  <c r="K9044" i="5"/>
  <c r="K9028" i="5"/>
  <c r="K9012" i="5"/>
  <c r="K8996" i="5"/>
  <c r="K8980" i="5"/>
  <c r="K8964" i="5"/>
  <c r="K8948" i="5"/>
  <c r="K8932" i="5"/>
  <c r="K8916" i="5"/>
  <c r="K8900" i="5"/>
  <c r="K8884" i="5"/>
  <c r="K8868" i="5"/>
  <c r="K8852" i="5"/>
  <c r="K8836" i="5"/>
  <c r="K8820" i="5"/>
  <c r="K8804" i="5"/>
  <c r="K8788" i="5"/>
  <c r="K8772" i="5"/>
  <c r="K8756" i="5"/>
  <c r="K8740" i="5"/>
  <c r="K8724" i="5"/>
  <c r="K8708" i="5"/>
  <c r="K8692" i="5"/>
  <c r="K8676" i="5"/>
  <c r="K8660" i="5"/>
  <c r="K8644" i="5"/>
  <c r="K8628" i="5"/>
  <c r="K8612" i="5"/>
  <c r="K8596" i="5"/>
  <c r="K8580" i="5"/>
  <c r="K8564" i="5"/>
  <c r="K8548" i="5"/>
  <c r="K8532" i="5"/>
  <c r="K8516" i="5"/>
  <c r="K8500" i="5"/>
  <c r="K8484" i="5"/>
  <c r="K8468" i="5"/>
  <c r="K8452" i="5"/>
  <c r="K8436" i="5"/>
  <c r="K8420" i="5"/>
  <c r="K8404" i="5"/>
  <c r="K8388" i="5"/>
  <c r="K8372" i="5"/>
  <c r="K8356" i="5"/>
  <c r="K8340" i="5"/>
  <c r="K8324" i="5"/>
  <c r="K8308" i="5"/>
  <c r="K8292" i="5"/>
  <c r="K8276" i="5"/>
  <c r="K8260" i="5"/>
  <c r="K8244" i="5"/>
  <c r="K8228" i="5"/>
  <c r="K8212" i="5"/>
  <c r="K8196" i="5"/>
  <c r="K8180" i="5"/>
  <c r="K8164" i="5"/>
  <c r="K8148" i="5"/>
  <c r="K10511" i="5"/>
  <c r="K10322" i="5"/>
  <c r="K10214" i="5"/>
  <c r="K9827" i="5"/>
  <c r="K9761" i="5"/>
  <c r="K9720" i="5"/>
  <c r="K9683" i="5"/>
  <c r="K9648" i="5"/>
  <c r="K9559" i="5"/>
  <c r="K9524" i="5"/>
  <c r="K9489" i="5"/>
  <c r="K9369" i="5"/>
  <c r="K9336" i="5"/>
  <c r="K9303" i="5"/>
  <c r="K9270" i="5"/>
  <c r="K9237" i="5"/>
  <c r="K9204" i="5"/>
  <c r="K10402" i="5"/>
  <c r="K10294" i="5"/>
  <c r="K10079" i="5"/>
  <c r="K9999" i="5"/>
  <c r="K9875" i="5"/>
  <c r="K9665" i="5"/>
  <c r="K9612" i="5"/>
  <c r="K9576" i="5"/>
  <c r="K9541" i="5"/>
  <c r="K9506" i="5"/>
  <c r="K9471" i="5"/>
  <c r="K9454" i="5"/>
  <c r="K9437" i="5"/>
  <c r="K9420" i="5"/>
  <c r="K9385" i="5"/>
  <c r="K9352" i="5"/>
  <c r="K9319" i="5"/>
  <c r="K9286" i="5"/>
  <c r="K9253" i="5"/>
  <c r="K9220" i="5"/>
  <c r="K9187" i="5"/>
  <c r="K9171" i="5"/>
  <c r="K9155" i="5"/>
  <c r="K9139" i="5"/>
  <c r="K9123" i="5"/>
  <c r="K9107" i="5"/>
  <c r="K9091" i="5"/>
  <c r="K9075" i="5"/>
  <c r="K9059" i="5"/>
  <c r="K9043" i="5"/>
  <c r="K9027" i="5"/>
  <c r="K9011" i="5"/>
  <c r="K8995" i="5"/>
  <c r="K8979" i="5"/>
  <c r="K8963" i="5"/>
  <c r="K8947" i="5"/>
  <c r="K8931" i="5"/>
  <c r="K8915" i="5"/>
  <c r="K8899" i="5"/>
  <c r="K8883" i="5"/>
  <c r="K8867" i="5"/>
  <c r="K8851" i="5"/>
  <c r="K8835" i="5"/>
  <c r="K8819" i="5"/>
  <c r="K8803" i="5"/>
  <c r="K8787" i="5"/>
  <c r="K8771" i="5"/>
  <c r="K8755" i="5"/>
  <c r="K8739" i="5"/>
  <c r="K8723" i="5"/>
  <c r="K8707" i="5"/>
  <c r="K8691" i="5"/>
  <c r="K8675" i="5"/>
  <c r="K8659" i="5"/>
  <c r="K8643" i="5"/>
  <c r="K8627" i="5"/>
  <c r="K8611" i="5"/>
  <c r="K8595" i="5"/>
  <c r="K8579" i="5"/>
  <c r="K8563" i="5"/>
  <c r="K8547" i="5"/>
  <c r="K8531" i="5"/>
  <c r="K8515" i="5"/>
  <c r="K8499" i="5"/>
  <c r="K8483" i="5"/>
  <c r="K8467" i="5"/>
  <c r="K8451" i="5"/>
  <c r="K8435" i="5"/>
  <c r="K8419" i="5"/>
  <c r="K8403" i="5"/>
  <c r="K8387" i="5"/>
  <c r="K8371" i="5"/>
  <c r="K8355" i="5"/>
  <c r="K8339" i="5"/>
  <c r="K8323" i="5"/>
  <c r="K8307" i="5"/>
  <c r="K8291" i="5"/>
  <c r="K8275" i="5"/>
  <c r="K8259" i="5"/>
  <c r="K8243" i="5"/>
  <c r="K10714" i="5"/>
  <c r="K10482" i="5"/>
  <c r="K10374" i="5"/>
  <c r="K10159" i="5"/>
  <c r="K9923" i="5"/>
  <c r="K9826" i="5"/>
  <c r="K9760" i="5"/>
  <c r="K9719" i="5"/>
  <c r="K9700" i="5"/>
  <c r="K9682" i="5"/>
  <c r="K9647" i="5"/>
  <c r="K9629" i="5"/>
  <c r="K9593" i="5"/>
  <c r="K9558" i="5"/>
  <c r="K9523" i="5"/>
  <c r="K9488" i="5"/>
  <c r="K9368" i="5"/>
  <c r="K9335" i="5"/>
  <c r="K9302" i="5"/>
  <c r="K9269" i="5"/>
  <c r="K9236" i="5"/>
  <c r="K9203" i="5"/>
  <c r="K10592" i="5"/>
  <c r="K10454" i="5"/>
  <c r="K10239" i="5"/>
  <c r="K10050" i="5"/>
  <c r="K9971" i="5"/>
  <c r="K9874" i="5"/>
  <c r="K9779" i="5"/>
  <c r="K9664" i="5"/>
  <c r="K9575" i="5"/>
  <c r="K9540" i="5"/>
  <c r="K9505" i="5"/>
  <c r="K9470" i="5"/>
  <c r="K9453" i="5"/>
  <c r="K9436" i="5"/>
  <c r="K9401" i="5"/>
  <c r="K9384" i="5"/>
  <c r="K9351" i="5"/>
  <c r="K9318" i="5"/>
  <c r="K9285" i="5"/>
  <c r="K9252" i="5"/>
  <c r="K9219" i="5"/>
  <c r="K9186" i="5"/>
  <c r="K9170" i="5"/>
  <c r="K9154" i="5"/>
  <c r="K9138" i="5"/>
  <c r="K9122" i="5"/>
  <c r="K9106" i="5"/>
  <c r="K9090" i="5"/>
  <c r="K9074" i="5"/>
  <c r="K9058" i="5"/>
  <c r="K9042" i="5"/>
  <c r="K9026" i="5"/>
  <c r="K9010" i="5"/>
  <c r="K8994" i="5"/>
  <c r="K8978" i="5"/>
  <c r="K8962" i="5"/>
  <c r="K8946" i="5"/>
  <c r="K8930" i="5"/>
  <c r="K8914" i="5"/>
  <c r="K8898" i="5"/>
  <c r="K8882" i="5"/>
  <c r="K8866" i="5"/>
  <c r="K8850" i="5"/>
  <c r="K8834" i="5"/>
  <c r="K8818" i="5"/>
  <c r="K8802" i="5"/>
  <c r="K8786" i="5"/>
  <c r="K8770" i="5"/>
  <c r="K8754" i="5"/>
  <c r="K8738" i="5"/>
  <c r="K8722" i="5"/>
  <c r="K8706" i="5"/>
  <c r="K8690" i="5"/>
  <c r="K8674" i="5"/>
  <c r="K8658" i="5"/>
  <c r="K8642" i="5"/>
  <c r="K8626" i="5"/>
  <c r="K8610" i="5"/>
  <c r="K8594" i="5"/>
  <c r="K8578" i="5"/>
  <c r="K8562" i="5"/>
  <c r="K8546" i="5"/>
  <c r="K8530" i="5"/>
  <c r="K8514" i="5"/>
  <c r="K8498" i="5"/>
  <c r="K8482" i="5"/>
  <c r="K8466" i="5"/>
  <c r="K8450" i="5"/>
  <c r="K8434" i="5"/>
  <c r="K8418" i="5"/>
  <c r="K8402" i="5"/>
  <c r="K8386" i="5"/>
  <c r="K8370" i="5"/>
  <c r="K8354" i="5"/>
  <c r="K8338" i="5"/>
  <c r="K8322" i="5"/>
  <c r="K8306" i="5"/>
  <c r="K8290" i="5"/>
  <c r="K8274" i="5"/>
  <c r="K8258" i="5"/>
  <c r="K8242" i="5"/>
  <c r="K8226" i="5"/>
  <c r="K8210" i="5"/>
  <c r="K8194" i="5"/>
  <c r="K8178" i="5"/>
  <c r="K8162" i="5"/>
  <c r="K8146" i="5"/>
  <c r="K8130" i="5"/>
  <c r="K8114" i="5"/>
  <c r="K8098" i="5"/>
  <c r="K8082" i="5"/>
  <c r="K8066" i="5"/>
  <c r="K8050" i="5"/>
  <c r="K8034" i="5"/>
  <c r="K8018" i="5"/>
  <c r="K8002" i="5"/>
  <c r="K7986" i="5"/>
  <c r="K7970" i="5"/>
  <c r="K7954" i="5"/>
  <c r="K7938" i="5"/>
  <c r="K7922" i="5"/>
  <c r="K7906" i="5"/>
  <c r="K10562" i="5"/>
  <c r="K10534" i="5"/>
  <c r="K10319" i="5"/>
  <c r="K10130" i="5"/>
  <c r="K10022" i="5"/>
  <c r="K9922" i="5"/>
  <c r="K9825" i="5"/>
  <c r="K9759" i="5"/>
  <c r="K9737" i="5"/>
  <c r="K9718" i="5"/>
  <c r="K9699" i="5"/>
  <c r="K9681" i="5"/>
  <c r="K9628" i="5"/>
  <c r="K9592" i="5"/>
  <c r="K9557" i="5"/>
  <c r="K9522" i="5"/>
  <c r="K9487" i="5"/>
  <c r="K9367" i="5"/>
  <c r="K9334" i="5"/>
  <c r="K9301" i="5"/>
  <c r="K9268" i="5"/>
  <c r="K9235" i="5"/>
  <c r="K9202" i="5"/>
  <c r="K10399" i="5"/>
  <c r="K10210" i="5"/>
  <c r="K10102" i="5"/>
  <c r="K9970" i="5"/>
  <c r="K9778" i="5"/>
  <c r="K9663" i="5"/>
  <c r="K9645" i="5"/>
  <c r="K9609" i="5"/>
  <c r="K9574" i="5"/>
  <c r="K9539" i="5"/>
  <c r="K9504" i="5"/>
  <c r="K9469" i="5"/>
  <c r="K9452" i="5"/>
  <c r="K9417" i="5"/>
  <c r="K9400" i="5"/>
  <c r="K9383" i="5"/>
  <c r="K9350" i="5"/>
  <c r="K9317" i="5"/>
  <c r="K9284" i="5"/>
  <c r="K9251" i="5"/>
  <c r="K9218" i="5"/>
  <c r="K9185" i="5"/>
  <c r="K9169" i="5"/>
  <c r="K9153" i="5"/>
  <c r="K9137" i="5"/>
  <c r="K9121" i="5"/>
  <c r="K9105" i="5"/>
  <c r="K9089" i="5"/>
  <c r="K9073" i="5"/>
  <c r="K9057" i="5"/>
  <c r="K9041" i="5"/>
  <c r="K9025" i="5"/>
  <c r="K9009" i="5"/>
  <c r="K8993" i="5"/>
  <c r="K8977" i="5"/>
  <c r="K8961" i="5"/>
  <c r="K8945" i="5"/>
  <c r="K8929" i="5"/>
  <c r="K8913" i="5"/>
  <c r="K8897" i="5"/>
  <c r="K8881" i="5"/>
  <c r="K8865" i="5"/>
  <c r="K8849" i="5"/>
  <c r="K8833" i="5"/>
  <c r="K8817" i="5"/>
  <c r="K8801" i="5"/>
  <c r="K8785" i="5"/>
  <c r="K8769" i="5"/>
  <c r="K8753" i="5"/>
  <c r="K8737" i="5"/>
  <c r="K8721" i="5"/>
  <c r="K8705" i="5"/>
  <c r="K8689" i="5"/>
  <c r="K8673" i="5"/>
  <c r="K8657" i="5"/>
  <c r="K8641" i="5"/>
  <c r="K8625" i="5"/>
  <c r="K8609" i="5"/>
  <c r="K8593" i="5"/>
  <c r="K8577" i="5"/>
  <c r="K8561" i="5"/>
  <c r="K8545" i="5"/>
  <c r="K8529" i="5"/>
  <c r="K8513" i="5"/>
  <c r="K8497" i="5"/>
  <c r="K8481" i="5"/>
  <c r="K8465" i="5"/>
  <c r="K8449" i="5"/>
  <c r="K8433" i="5"/>
  <c r="K8417" i="5"/>
  <c r="K8401" i="5"/>
  <c r="K8385" i="5"/>
  <c r="K8369" i="5"/>
  <c r="K8353" i="5"/>
  <c r="K8337" i="5"/>
  <c r="K8321" i="5"/>
  <c r="K8305" i="5"/>
  <c r="K10479" i="5"/>
  <c r="K10290" i="5"/>
  <c r="K10182" i="5"/>
  <c r="K9872" i="5"/>
  <c r="K9824" i="5"/>
  <c r="K9736" i="5"/>
  <c r="K9698" i="5"/>
  <c r="K9680" i="5"/>
  <c r="K9591" i="5"/>
  <c r="K9556" i="5"/>
  <c r="K9521" i="5"/>
  <c r="K9366" i="5"/>
  <c r="K9333" i="5"/>
  <c r="K9300" i="5"/>
  <c r="K9267" i="5"/>
  <c r="K9234" i="5"/>
  <c r="K9201" i="5"/>
  <c r="K11026" i="5"/>
  <c r="K10370" i="5"/>
  <c r="K10262" i="5"/>
  <c r="K10047" i="5"/>
  <c r="K9920" i="5"/>
  <c r="K9846" i="5"/>
  <c r="K9777" i="5"/>
  <c r="K9716" i="5"/>
  <c r="K9644" i="5"/>
  <c r="K9608" i="5"/>
  <c r="K9573" i="5"/>
  <c r="K9538" i="5"/>
  <c r="K9503" i="5"/>
  <c r="K9485" i="5"/>
  <c r="K9468" i="5"/>
  <c r="K9433" i="5"/>
  <c r="K9416" i="5"/>
  <c r="K9399" i="5"/>
  <c r="K9382" i="5"/>
  <c r="K9349" i="5"/>
  <c r="K9316" i="5"/>
  <c r="K9283" i="5"/>
  <c r="K9250" i="5"/>
  <c r="K9217" i="5"/>
  <c r="K9184" i="5"/>
  <c r="K9168" i="5"/>
  <c r="K9152" i="5"/>
  <c r="K9136" i="5"/>
  <c r="K9120" i="5"/>
  <c r="K9104" i="5"/>
  <c r="K9088" i="5"/>
  <c r="K9072" i="5"/>
  <c r="K9056" i="5"/>
  <c r="K9040" i="5"/>
  <c r="K9024" i="5"/>
  <c r="K9008" i="5"/>
  <c r="K8992" i="5"/>
  <c r="K8976" i="5"/>
  <c r="K8960" i="5"/>
  <c r="K8944" i="5"/>
  <c r="K8928" i="5"/>
  <c r="K8912" i="5"/>
  <c r="K8896" i="5"/>
  <c r="K8880" i="5"/>
  <c r="K8864" i="5"/>
  <c r="K8848" i="5"/>
  <c r="K8832" i="5"/>
  <c r="K8816" i="5"/>
  <c r="K8800" i="5"/>
  <c r="K8784" i="5"/>
  <c r="K8768" i="5"/>
  <c r="K8752" i="5"/>
  <c r="K8736" i="5"/>
  <c r="K8720" i="5"/>
  <c r="K8704" i="5"/>
  <c r="K8688" i="5"/>
  <c r="K8672" i="5"/>
  <c r="K8656" i="5"/>
  <c r="K8640" i="5"/>
  <c r="K8624" i="5"/>
  <c r="K8608" i="5"/>
  <c r="K8592" i="5"/>
  <c r="K8576" i="5"/>
  <c r="K8560" i="5"/>
  <c r="K8544" i="5"/>
  <c r="K8528" i="5"/>
  <c r="K8512" i="5"/>
  <c r="K8496" i="5"/>
  <c r="K8480" i="5"/>
  <c r="K8464" i="5"/>
  <c r="K8448" i="5"/>
  <c r="K8432" i="5"/>
  <c r="K8416" i="5"/>
  <c r="K8400" i="5"/>
  <c r="K8384" i="5"/>
  <c r="K8368" i="5"/>
  <c r="K8352" i="5"/>
  <c r="K8336" i="5"/>
  <c r="K8320" i="5"/>
  <c r="K8304" i="5"/>
  <c r="K8288" i="5"/>
  <c r="K8272" i="5"/>
  <c r="K8256" i="5"/>
  <c r="K8240" i="5"/>
  <c r="K8224" i="5"/>
  <c r="K10677" i="5"/>
  <c r="K10559" i="5"/>
  <c r="K10450" i="5"/>
  <c r="K10342" i="5"/>
  <c r="K10127" i="5"/>
  <c r="K9968" i="5"/>
  <c r="K9894" i="5"/>
  <c r="K9871" i="5"/>
  <c r="K9823" i="5"/>
  <c r="K9798" i="5"/>
  <c r="K9735" i="5"/>
  <c r="K9697" i="5"/>
  <c r="K9679" i="5"/>
  <c r="K9661" i="5"/>
  <c r="K9625" i="5"/>
  <c r="K9590" i="5"/>
  <c r="K9555" i="5"/>
  <c r="K9520" i="5"/>
  <c r="K9365" i="5"/>
  <c r="K9332" i="5"/>
  <c r="K9299" i="5"/>
  <c r="K9266" i="5"/>
  <c r="K9233" i="5"/>
  <c r="K9200" i="5"/>
  <c r="K10530" i="5"/>
  <c r="K10422" i="5"/>
  <c r="K10207" i="5"/>
  <c r="K10018" i="5"/>
  <c r="K9942" i="5"/>
  <c r="K9919" i="5"/>
  <c r="K9776" i="5"/>
  <c r="K9715" i="5"/>
  <c r="K9607" i="5"/>
  <c r="K9572" i="5"/>
  <c r="K9537" i="5"/>
  <c r="K9484" i="5"/>
  <c r="K9449" i="5"/>
  <c r="K9432" i="5"/>
  <c r="K9415" i="5"/>
  <c r="K9398" i="5"/>
  <c r="K9381" i="5"/>
  <c r="K9348" i="5"/>
  <c r="K9315" i="5"/>
  <c r="K9282" i="5"/>
  <c r="K9249" i="5"/>
  <c r="K9216" i="5"/>
  <c r="K9183" i="5"/>
  <c r="K9167" i="5"/>
  <c r="K9151" i="5"/>
  <c r="K9135" i="5"/>
  <c r="K9119" i="5"/>
  <c r="K9103" i="5"/>
  <c r="K9087" i="5"/>
  <c r="K9071" i="5"/>
  <c r="K9055" i="5"/>
  <c r="K9039" i="5"/>
  <c r="K9023" i="5"/>
  <c r="K9007" i="5"/>
  <c r="K8991" i="5"/>
  <c r="K8975" i="5"/>
  <c r="K8959" i="5"/>
  <c r="K8943" i="5"/>
  <c r="K8927" i="5"/>
  <c r="K8911" i="5"/>
  <c r="K8895" i="5"/>
  <c r="K8879" i="5"/>
  <c r="K8863" i="5"/>
  <c r="K8847" i="5"/>
  <c r="K8831" i="5"/>
  <c r="K8815" i="5"/>
  <c r="K8799" i="5"/>
  <c r="K8783" i="5"/>
  <c r="K8767" i="5"/>
  <c r="K8751" i="5"/>
  <c r="K8735" i="5"/>
  <c r="K8719" i="5"/>
  <c r="K8703" i="5"/>
  <c r="K8687" i="5"/>
  <c r="K8671" i="5"/>
  <c r="K8655" i="5"/>
  <c r="K8639" i="5"/>
  <c r="K8623" i="5"/>
  <c r="K8607" i="5"/>
  <c r="K8591" i="5"/>
  <c r="K8575" i="5"/>
  <c r="K8559" i="5"/>
  <c r="K8543" i="5"/>
  <c r="K8527" i="5"/>
  <c r="K8511" i="5"/>
  <c r="K8495" i="5"/>
  <c r="K8479" i="5"/>
  <c r="K8463" i="5"/>
  <c r="K8447" i="5"/>
  <c r="K8431" i="5"/>
  <c r="K8415" i="5"/>
  <c r="K8399" i="5"/>
  <c r="K8383" i="5"/>
  <c r="K10502" i="5"/>
  <c r="K10287" i="5"/>
  <c r="K10098" i="5"/>
  <c r="K9967" i="5"/>
  <c r="K9734" i="5"/>
  <c r="K9696" i="5"/>
  <c r="K9660" i="5"/>
  <c r="K9624" i="5"/>
  <c r="K9589" i="5"/>
  <c r="K9554" i="5"/>
  <c r="K9519" i="5"/>
  <c r="K9501" i="5"/>
  <c r="K9364" i="5"/>
  <c r="K9331" i="5"/>
  <c r="K9298" i="5"/>
  <c r="K9265" i="5"/>
  <c r="K9232" i="5"/>
  <c r="K9199" i="5"/>
  <c r="K10367" i="5"/>
  <c r="K10178" i="5"/>
  <c r="K10070" i="5"/>
  <c r="K9990" i="5"/>
  <c r="K9843" i="5"/>
  <c r="K9775" i="5"/>
  <c r="K9753" i="5"/>
  <c r="K9714" i="5"/>
  <c r="K9677" i="5"/>
  <c r="K9641" i="5"/>
  <c r="K9606" i="5"/>
  <c r="K9571" i="5"/>
  <c r="K9536" i="5"/>
  <c r="K9465" i="5"/>
  <c r="K9448" i="5"/>
  <c r="K9431" i="5"/>
  <c r="K9414" i="5"/>
  <c r="K9397" i="5"/>
  <c r="K9380" i="5"/>
  <c r="K9347" i="5"/>
  <c r="K9314" i="5"/>
  <c r="K9281" i="5"/>
  <c r="K9248" i="5"/>
  <c r="K9215" i="5"/>
  <c r="K9182" i="5"/>
  <c r="K9166" i="5"/>
  <c r="K9150" i="5"/>
  <c r="K9134" i="5"/>
  <c r="K9118" i="5"/>
  <c r="K9102" i="5"/>
  <c r="K9086" i="5"/>
  <c r="K9070" i="5"/>
  <c r="K9054" i="5"/>
  <c r="K9038" i="5"/>
  <c r="K9022" i="5"/>
  <c r="K9006" i="5"/>
  <c r="K8990" i="5"/>
  <c r="K8974" i="5"/>
  <c r="K8958" i="5"/>
  <c r="K8942" i="5"/>
  <c r="K8926" i="5"/>
  <c r="K8910" i="5"/>
  <c r="K8894" i="5"/>
  <c r="K8878" i="5"/>
  <c r="K8862" i="5"/>
  <c r="K8846" i="5"/>
  <c r="K8830" i="5"/>
  <c r="K8814" i="5"/>
  <c r="K8798" i="5"/>
  <c r="K8782" i="5"/>
  <c r="K8766" i="5"/>
  <c r="K8750" i="5"/>
  <c r="K8734" i="5"/>
  <c r="K8718" i="5"/>
  <c r="K8702" i="5"/>
  <c r="K8686" i="5"/>
  <c r="K8670" i="5"/>
  <c r="K8654" i="5"/>
  <c r="K8638" i="5"/>
  <c r="K8622" i="5"/>
  <c r="K8606" i="5"/>
  <c r="K8590" i="5"/>
  <c r="K8574" i="5"/>
  <c r="K10447" i="5"/>
  <c r="K10258" i="5"/>
  <c r="K10150" i="5"/>
  <c r="K9891" i="5"/>
  <c r="K9795" i="5"/>
  <c r="K9695" i="5"/>
  <c r="K9623" i="5"/>
  <c r="K9588" i="5"/>
  <c r="K9553" i="5"/>
  <c r="K9500" i="5"/>
  <c r="K9363" i="5"/>
  <c r="K9330" i="5"/>
  <c r="K9297" i="5"/>
  <c r="K9264" i="5"/>
  <c r="K9231" i="5"/>
  <c r="K9198" i="5"/>
  <c r="K10642" i="5"/>
  <c r="K10527" i="5"/>
  <c r="K10338" i="5"/>
  <c r="K10230" i="5"/>
  <c r="K10015" i="5"/>
  <c r="K9939" i="5"/>
  <c r="K9842" i="5"/>
  <c r="K9752" i="5"/>
  <c r="K9713" i="5"/>
  <c r="K9676" i="5"/>
  <c r="K9640" i="5"/>
  <c r="K9605" i="5"/>
  <c r="K9570" i="5"/>
  <c r="K9535" i="5"/>
  <c r="K9517" i="5"/>
  <c r="K9481" i="5"/>
  <c r="K9464" i="5"/>
  <c r="K9447" i="5"/>
  <c r="K9430" i="5"/>
  <c r="K9413" i="5"/>
  <c r="K9396" i="5"/>
  <c r="K9379" i="5"/>
  <c r="K9346" i="5"/>
  <c r="K9313" i="5"/>
  <c r="K9280" i="5"/>
  <c r="K9247" i="5"/>
  <c r="K9214" i="5"/>
  <c r="K9181" i="5"/>
  <c r="K9165" i="5"/>
  <c r="K9149" i="5"/>
  <c r="K10611" i="5"/>
  <c r="K10418" i="5"/>
  <c r="K10310" i="5"/>
  <c r="K10095" i="5"/>
  <c r="K9890" i="5"/>
  <c r="K9794" i="5"/>
  <c r="K9731" i="5"/>
  <c r="K9657" i="5"/>
  <c r="K9622" i="5"/>
  <c r="K9587" i="5"/>
  <c r="K9552" i="5"/>
  <c r="K9362" i="5"/>
  <c r="K9329" i="5"/>
  <c r="K9296" i="5"/>
  <c r="K9263" i="5"/>
  <c r="K9230" i="5"/>
  <c r="K9197" i="5"/>
  <c r="K10796" i="5"/>
  <c r="K10498" i="5"/>
  <c r="K10390" i="5"/>
  <c r="K10175" i="5"/>
  <c r="K9987" i="5"/>
  <c r="K9938" i="5"/>
  <c r="K9751" i="5"/>
  <c r="K9712" i="5"/>
  <c r="K9693" i="5"/>
  <c r="K9639" i="5"/>
  <c r="K9604" i="5"/>
  <c r="K9569" i="5"/>
  <c r="K9516" i="5"/>
  <c r="K9480" i="5"/>
  <c r="K9463" i="5"/>
  <c r="K9446" i="5"/>
  <c r="K9429" i="5"/>
  <c r="K9412" i="5"/>
  <c r="K9395" i="5"/>
  <c r="K9378" i="5"/>
  <c r="K9345" i="5"/>
  <c r="K9312" i="5"/>
  <c r="K9279" i="5"/>
  <c r="K9246" i="5"/>
  <c r="K9213" i="5"/>
  <c r="K9180" i="5"/>
  <c r="K9164" i="5"/>
  <c r="K9148" i="5"/>
  <c r="K9132" i="5"/>
  <c r="K9116" i="5"/>
  <c r="K9100" i="5"/>
  <c r="K9084" i="5"/>
  <c r="K9068" i="5"/>
  <c r="K9052" i="5"/>
  <c r="K9036" i="5"/>
  <c r="K9020" i="5"/>
  <c r="K9004" i="5"/>
  <c r="K8988" i="5"/>
  <c r="K8972" i="5"/>
  <c r="K8956" i="5"/>
  <c r="K8940" i="5"/>
  <c r="K8924" i="5"/>
  <c r="K8908" i="5"/>
  <c r="K8892" i="5"/>
  <c r="K8876" i="5"/>
  <c r="K8860" i="5"/>
  <c r="K8844" i="5"/>
  <c r="K8828" i="5"/>
  <c r="K8812" i="5"/>
  <c r="K8796" i="5"/>
  <c r="K8780" i="5"/>
  <c r="K8764" i="5"/>
  <c r="K8748" i="5"/>
  <c r="K8732" i="5"/>
  <c r="K8716" i="5"/>
  <c r="K8700" i="5"/>
  <c r="K8684" i="5"/>
  <c r="K8668" i="5"/>
  <c r="K8652" i="5"/>
  <c r="K8636" i="5"/>
  <c r="K8620" i="5"/>
  <c r="K8604" i="5"/>
  <c r="K8588" i="5"/>
  <c r="K8572" i="5"/>
  <c r="K8556" i="5"/>
  <c r="K8540" i="5"/>
  <c r="K8524" i="5"/>
  <c r="K8508" i="5"/>
  <c r="K8492" i="5"/>
  <c r="K8476" i="5"/>
  <c r="K8460" i="5"/>
  <c r="K8444" i="5"/>
  <c r="K8428" i="5"/>
  <c r="K8412" i="5"/>
  <c r="K8396" i="5"/>
  <c r="K8380" i="5"/>
  <c r="K8364" i="5"/>
  <c r="K8348" i="5"/>
  <c r="K8332" i="5"/>
  <c r="K8316" i="5"/>
  <c r="K8300" i="5"/>
  <c r="K8284" i="5"/>
  <c r="K8268" i="5"/>
  <c r="K8252" i="5"/>
  <c r="K8236" i="5"/>
  <c r="K10470" i="5"/>
  <c r="K10255" i="5"/>
  <c r="K10066" i="5"/>
  <c r="K9840" i="5"/>
  <c r="K9793" i="5"/>
  <c r="K9730" i="5"/>
  <c r="K9656" i="5"/>
  <c r="K9621" i="5"/>
  <c r="K9586" i="5"/>
  <c r="K9551" i="5"/>
  <c r="K9533" i="5"/>
  <c r="K9497" i="5"/>
  <c r="K9361" i="5"/>
  <c r="K9328" i="5"/>
  <c r="K9295" i="5"/>
  <c r="K9262" i="5"/>
  <c r="K9229" i="5"/>
  <c r="K9196" i="5"/>
  <c r="K10335" i="5"/>
  <c r="K10146" i="5"/>
  <c r="K10038" i="5"/>
  <c r="K9986" i="5"/>
  <c r="K9888" i="5"/>
  <c r="K9750" i="5"/>
  <c r="K9711" i="5"/>
  <c r="K9692" i="5"/>
  <c r="K9673" i="5"/>
  <c r="K9638" i="5"/>
  <c r="K9603" i="5"/>
  <c r="K9568" i="5"/>
  <c r="K9479" i="5"/>
  <c r="K9462" i="5"/>
  <c r="K9445" i="5"/>
  <c r="K9428" i="5"/>
  <c r="K9411" i="5"/>
  <c r="K9394" i="5"/>
  <c r="K9377" i="5"/>
  <c r="K9344" i="5"/>
  <c r="K9311" i="5"/>
  <c r="K9278" i="5"/>
  <c r="K9245" i="5"/>
  <c r="K9212" i="5"/>
  <c r="K9179" i="5"/>
  <c r="K9163" i="5"/>
  <c r="K9147" i="5"/>
  <c r="K9131" i="5"/>
  <c r="K9115" i="5"/>
  <c r="K9099" i="5"/>
  <c r="K9083" i="5"/>
  <c r="K9067" i="5"/>
  <c r="K9051" i="5"/>
  <c r="K9035" i="5"/>
  <c r="K9019" i="5"/>
  <c r="K9003" i="5"/>
  <c r="K8987" i="5"/>
  <c r="K8971" i="5"/>
  <c r="K8955" i="5"/>
  <c r="K8939" i="5"/>
  <c r="K8923" i="5"/>
  <c r="K8907" i="5"/>
  <c r="K8891" i="5"/>
  <c r="K8875" i="5"/>
  <c r="K8859" i="5"/>
  <c r="K8843" i="5"/>
  <c r="K8827" i="5"/>
  <c r="K8811" i="5"/>
  <c r="K8795" i="5"/>
  <c r="K8779" i="5"/>
  <c r="K8763" i="5"/>
  <c r="K8747" i="5"/>
  <c r="K8731" i="5"/>
  <c r="K8715" i="5"/>
  <c r="K8699" i="5"/>
  <c r="K8683" i="5"/>
  <c r="K8667" i="5"/>
  <c r="K8651" i="5"/>
  <c r="K8635" i="5"/>
  <c r="K8619" i="5"/>
  <c r="K8603" i="5"/>
  <c r="K8587" i="5"/>
  <c r="K8571" i="5"/>
  <c r="K8555" i="5"/>
  <c r="K8539" i="5"/>
  <c r="K8523" i="5"/>
  <c r="K8507" i="5"/>
  <c r="K8491" i="5"/>
  <c r="K8475" i="5"/>
  <c r="K8459" i="5"/>
  <c r="K8443" i="5"/>
  <c r="K8427" i="5"/>
  <c r="K8411" i="5"/>
  <c r="K8395" i="5"/>
  <c r="K8379" i="5"/>
  <c r="K10608" i="5"/>
  <c r="K10578" i="5"/>
  <c r="K10415" i="5"/>
  <c r="K10226" i="5"/>
  <c r="K10118" i="5"/>
  <c r="K9936" i="5"/>
  <c r="K9862" i="5"/>
  <c r="K9839" i="5"/>
  <c r="K9814" i="5"/>
  <c r="K9792" i="5"/>
  <c r="K9769" i="5"/>
  <c r="K9729" i="5"/>
  <c r="K9655" i="5"/>
  <c r="K9620" i="5"/>
  <c r="K9585" i="5"/>
  <c r="K9532" i="5"/>
  <c r="K9496" i="5"/>
  <c r="K9360" i="5"/>
  <c r="K9327" i="5"/>
  <c r="K9294" i="5"/>
  <c r="K9261" i="5"/>
  <c r="K9228" i="5"/>
  <c r="K10495" i="5"/>
  <c r="K10306" i="5"/>
  <c r="K10198" i="5"/>
  <c r="K9910" i="5"/>
  <c r="K9887" i="5"/>
  <c r="K9672" i="5"/>
  <c r="K9637" i="5"/>
  <c r="K9602" i="5"/>
  <c r="K9567" i="5"/>
  <c r="K9549" i="5"/>
  <c r="K9513" i="5"/>
  <c r="K9478" i="5"/>
  <c r="K9461" i="5"/>
  <c r="K9444" i="5"/>
  <c r="K9427" i="5"/>
  <c r="K9410" i="5"/>
  <c r="K9393" i="5"/>
  <c r="K9376" i="5"/>
  <c r="K9343" i="5"/>
  <c r="K9310" i="5"/>
  <c r="K9277" i="5"/>
  <c r="K9244" i="5"/>
  <c r="K9194" i="5"/>
  <c r="K9178" i="5"/>
  <c r="K9162" i="5"/>
  <c r="K9146" i="5"/>
  <c r="K9130" i="5"/>
  <c r="K9114" i="5"/>
  <c r="K9098" i="5"/>
  <c r="K9082" i="5"/>
  <c r="K9066" i="5"/>
  <c r="K9050" i="5"/>
  <c r="K9034" i="5"/>
  <c r="K9018" i="5"/>
  <c r="K9002" i="5"/>
  <c r="K8986" i="5"/>
  <c r="K8970" i="5"/>
  <c r="K8954" i="5"/>
  <c r="K8938" i="5"/>
  <c r="K8922" i="5"/>
  <c r="K8906" i="5"/>
  <c r="K8890" i="5"/>
  <c r="K8874" i="5"/>
  <c r="K8858" i="5"/>
  <c r="K8842" i="5"/>
  <c r="K8826" i="5"/>
  <c r="K8810" i="5"/>
  <c r="K8794" i="5"/>
  <c r="K8778" i="5"/>
  <c r="K8762" i="5"/>
  <c r="K8746" i="5"/>
  <c r="K8730" i="5"/>
  <c r="K8714" i="5"/>
  <c r="K8698" i="5"/>
  <c r="K8682" i="5"/>
  <c r="K8666" i="5"/>
  <c r="K8650" i="5"/>
  <c r="K10386" i="5"/>
  <c r="K10278" i="5"/>
  <c r="K10063" i="5"/>
  <c r="K9958" i="5"/>
  <c r="K9935" i="5"/>
  <c r="K9791" i="5"/>
  <c r="K9768" i="5"/>
  <c r="K9728" i="5"/>
  <c r="K9654" i="5"/>
  <c r="K9619" i="5"/>
  <c r="K9584" i="5"/>
  <c r="K9495" i="5"/>
  <c r="K9359" i="5"/>
  <c r="K9326" i="5"/>
  <c r="K9293" i="5"/>
  <c r="K9260" i="5"/>
  <c r="K9210" i="5"/>
  <c r="K10466" i="5"/>
  <c r="K10358" i="5"/>
  <c r="K10143" i="5"/>
  <c r="K9983" i="5"/>
  <c r="K9747" i="5"/>
  <c r="K9708" i="5"/>
  <c r="K9689" i="5"/>
  <c r="K9671" i="5"/>
  <c r="K9636" i="5"/>
  <c r="K9601" i="5"/>
  <c r="K9548" i="5"/>
  <c r="K9512" i="5"/>
  <c r="K9477" i="5"/>
  <c r="K9460" i="5"/>
  <c r="K9443" i="5"/>
  <c r="K9426" i="5"/>
  <c r="K9409" i="5"/>
  <c r="K9392" i="5"/>
  <c r="K9375" i="5"/>
  <c r="K9342" i="5"/>
  <c r="K9309" i="5"/>
  <c r="K9276" i="5"/>
  <c r="K9226" i="5"/>
  <c r="K9193" i="5"/>
  <c r="K9177" i="5"/>
  <c r="K9161" i="5"/>
  <c r="K9145" i="5"/>
  <c r="K9129" i="5"/>
  <c r="K9113" i="5"/>
  <c r="K9097" i="5"/>
  <c r="K9081" i="5"/>
  <c r="K9065" i="5"/>
  <c r="K9049" i="5"/>
  <c r="K9033" i="5"/>
  <c r="K9017" i="5"/>
  <c r="K9001" i="5"/>
  <c r="K8985" i="5"/>
  <c r="K8969" i="5"/>
  <c r="K8953" i="5"/>
  <c r="K8937" i="5"/>
  <c r="K8921" i="5"/>
  <c r="K8905" i="5"/>
  <c r="K8889" i="5"/>
  <c r="K8873" i="5"/>
  <c r="K8857" i="5"/>
  <c r="K8841" i="5"/>
  <c r="K8825" i="5"/>
  <c r="K8809" i="5"/>
  <c r="K8793" i="5"/>
  <c r="K8777" i="5"/>
  <c r="K8761" i="5"/>
  <c r="K8745" i="5"/>
  <c r="K8729" i="5"/>
  <c r="K8713" i="5"/>
  <c r="K8697" i="5"/>
  <c r="K8681" i="5"/>
  <c r="K8665" i="5"/>
  <c r="K8649" i="5"/>
  <c r="K10575" i="5"/>
  <c r="K10546" i="5"/>
  <c r="K10438" i="5"/>
  <c r="K10223" i="5"/>
  <c r="K10034" i="5"/>
  <c r="K9859" i="5"/>
  <c r="K9811" i="5"/>
  <c r="K9767" i="5"/>
  <c r="K9727" i="5"/>
  <c r="K9653" i="5"/>
  <c r="K9618" i="5"/>
  <c r="K9583" i="5"/>
  <c r="K9565" i="5"/>
  <c r="K9529" i="5"/>
  <c r="K9494" i="5"/>
  <c r="K9358" i="5"/>
  <c r="K9325" i="5"/>
  <c r="K9292" i="5"/>
  <c r="K9242" i="5"/>
  <c r="K9209" i="5"/>
  <c r="K10518" i="5"/>
  <c r="K10303" i="5"/>
  <c r="K10114" i="5"/>
  <c r="K10006" i="5"/>
  <c r="K9907" i="5"/>
  <c r="K9746" i="5"/>
  <c r="K9688" i="5"/>
  <c r="K9670" i="5"/>
  <c r="K9635" i="5"/>
  <c r="K9600" i="5"/>
  <c r="K9511" i="5"/>
  <c r="K9476" i="5"/>
  <c r="K9459" i="5"/>
  <c r="K9442" i="5"/>
  <c r="K9425" i="5"/>
  <c r="K9408" i="5"/>
  <c r="K9391" i="5"/>
  <c r="K9374" i="5"/>
  <c r="K9341" i="5"/>
  <c r="K9308" i="5"/>
  <c r="K9258" i="5"/>
  <c r="K9225" i="5"/>
  <c r="K9192" i="5"/>
  <c r="K9176" i="5"/>
  <c r="K9160" i="5"/>
  <c r="K9144" i="5"/>
  <c r="K9128" i="5"/>
  <c r="K9112" i="5"/>
  <c r="K9096" i="5"/>
  <c r="K9080" i="5"/>
  <c r="K9064" i="5"/>
  <c r="K9048" i="5"/>
  <c r="K9032" i="5"/>
  <c r="K9016" i="5"/>
  <c r="K9000" i="5"/>
  <c r="K8984" i="5"/>
  <c r="K8968" i="5"/>
  <c r="K8952" i="5"/>
  <c r="K8936" i="5"/>
  <c r="K8920" i="5"/>
  <c r="K8904" i="5"/>
  <c r="K8888" i="5"/>
  <c r="K8872" i="5"/>
  <c r="K8856" i="5"/>
  <c r="K8840" i="5"/>
  <c r="K8824" i="5"/>
  <c r="K8808" i="5"/>
  <c r="K8792" i="5"/>
  <c r="K8776" i="5"/>
  <c r="K8760" i="5"/>
  <c r="K8744" i="5"/>
  <c r="K8728" i="5"/>
  <c r="K8712" i="5"/>
  <c r="K8696" i="5"/>
  <c r="K8680" i="5"/>
  <c r="K8664" i="5"/>
  <c r="K8648" i="5"/>
  <c r="K8632" i="5"/>
  <c r="K8616" i="5"/>
  <c r="K8600" i="5"/>
  <c r="K8584" i="5"/>
  <c r="K8568" i="5"/>
  <c r="K8552" i="5"/>
  <c r="K8536" i="5"/>
  <c r="K8520" i="5"/>
  <c r="K8504" i="5"/>
  <c r="K8488" i="5"/>
  <c r="K8472" i="5"/>
  <c r="K8456" i="5"/>
  <c r="K10818" i="5"/>
  <c r="K10383" i="5"/>
  <c r="K10194" i="5"/>
  <c r="K10086" i="5"/>
  <c r="K9955" i="5"/>
  <c r="K9858" i="5"/>
  <c r="K9810" i="5"/>
  <c r="K9766" i="5"/>
  <c r="K9652" i="5"/>
  <c r="K9617" i="5"/>
  <c r="K9564" i="5"/>
  <c r="K9528" i="5"/>
  <c r="K9493" i="5"/>
  <c r="K9357" i="5"/>
  <c r="K9324" i="5"/>
  <c r="K9274" i="5"/>
  <c r="K9241" i="5"/>
  <c r="K9208" i="5"/>
  <c r="K10463" i="5"/>
  <c r="K10274" i="5"/>
  <c r="K10166" i="5"/>
  <c r="K9906" i="5"/>
  <c r="K9745" i="5"/>
  <c r="K9705" i="5"/>
  <c r="K9687" i="5"/>
  <c r="K9669" i="5"/>
  <c r="K9634" i="5"/>
  <c r="K9599" i="5"/>
  <c r="K9581" i="5"/>
  <c r="K9545" i="5"/>
  <c r="K9510" i="5"/>
  <c r="K9475" i="5"/>
  <c r="K9458" i="5"/>
  <c r="K9441" i="5"/>
  <c r="K9424" i="5"/>
  <c r="K9407" i="5"/>
  <c r="K9390" i="5"/>
  <c r="K9373" i="5"/>
  <c r="K9340" i="5"/>
  <c r="K9290" i="5"/>
  <c r="K9257" i="5"/>
  <c r="K9224" i="5"/>
  <c r="K9191" i="5"/>
  <c r="K9175" i="5"/>
  <c r="K9159" i="5"/>
  <c r="K9143" i="5"/>
  <c r="K9127" i="5"/>
  <c r="K9111" i="5"/>
  <c r="K9095" i="5"/>
  <c r="K9079" i="5"/>
  <c r="K9063" i="5"/>
  <c r="K9047" i="5"/>
  <c r="K9031" i="5"/>
  <c r="K9015" i="5"/>
  <c r="K8999" i="5"/>
  <c r="K8983" i="5"/>
  <c r="K8967" i="5"/>
  <c r="K8951" i="5"/>
  <c r="K8935" i="5"/>
  <c r="K8919" i="5"/>
  <c r="K8903" i="5"/>
  <c r="K8887" i="5"/>
  <c r="K8871" i="5"/>
  <c r="K8855" i="5"/>
  <c r="K8839" i="5"/>
  <c r="K8823" i="5"/>
  <c r="K8807" i="5"/>
  <c r="K8791" i="5"/>
  <c r="K8775" i="5"/>
  <c r="K8759" i="5"/>
  <c r="K8743" i="5"/>
  <c r="K8727" i="5"/>
  <c r="K8711" i="5"/>
  <c r="K8695" i="5"/>
  <c r="K8679" i="5"/>
  <c r="K8663" i="5"/>
  <c r="K8647" i="5"/>
  <c r="K8631" i="5"/>
  <c r="K8615" i="5"/>
  <c r="K8599" i="5"/>
  <c r="K8583" i="5"/>
  <c r="K8567" i="5"/>
  <c r="K8551" i="5"/>
  <c r="K8535" i="5"/>
  <c r="K8519" i="5"/>
  <c r="K8503" i="5"/>
  <c r="K8487" i="5"/>
  <c r="K10543" i="5"/>
  <c r="K10354" i="5"/>
  <c r="K10246" i="5"/>
  <c r="K10031" i="5"/>
  <c r="K9954" i="5"/>
  <c r="K9809" i="5"/>
  <c r="K9457" i="5"/>
  <c r="K8423" i="5"/>
  <c r="K8358" i="5"/>
  <c r="K8296" i="5"/>
  <c r="K8218" i="5"/>
  <c r="K8183" i="5"/>
  <c r="K8147" i="5"/>
  <c r="K8062" i="5"/>
  <c r="K8029" i="5"/>
  <c r="K7996" i="5"/>
  <c r="K7963" i="5"/>
  <c r="K7930" i="5"/>
  <c r="K7897" i="5"/>
  <c r="K7881" i="5"/>
  <c r="K7865" i="5"/>
  <c r="K7849" i="5"/>
  <c r="K7833" i="5"/>
  <c r="K7817" i="5"/>
  <c r="K7801" i="5"/>
  <c r="K7785" i="5"/>
  <c r="K7769" i="5"/>
  <c r="K7753" i="5"/>
  <c r="K7737" i="5"/>
  <c r="K7721" i="5"/>
  <c r="K7705" i="5"/>
  <c r="K7689" i="5"/>
  <c r="K7673" i="5"/>
  <c r="K7657" i="5"/>
  <c r="K7641" i="5"/>
  <c r="K7625" i="5"/>
  <c r="K7609" i="5"/>
  <c r="K7593" i="5"/>
  <c r="K7577" i="5"/>
  <c r="K7561" i="5"/>
  <c r="K7545" i="5"/>
  <c r="K7529" i="5"/>
  <c r="K7513" i="5"/>
  <c r="K7497" i="5"/>
  <c r="K7481" i="5"/>
  <c r="K7465" i="5"/>
  <c r="K7449" i="5"/>
  <c r="K7433" i="5"/>
  <c r="K7417" i="5"/>
  <c r="K7401" i="5"/>
  <c r="K7385" i="5"/>
  <c r="K7369" i="5"/>
  <c r="K7353" i="5"/>
  <c r="K7337" i="5"/>
  <c r="K7321" i="5"/>
  <c r="K7305" i="5"/>
  <c r="K7289" i="5"/>
  <c r="K7273" i="5"/>
  <c r="K7257" i="5"/>
  <c r="K7241" i="5"/>
  <c r="K7225" i="5"/>
  <c r="K7209" i="5"/>
  <c r="K7193" i="5"/>
  <c r="K7177" i="5"/>
  <c r="K7161" i="5"/>
  <c r="K7145" i="5"/>
  <c r="K7129" i="5"/>
  <c r="K7113" i="5"/>
  <c r="K7097" i="5"/>
  <c r="K7081" i="5"/>
  <c r="K7065" i="5"/>
  <c r="K7049" i="5"/>
  <c r="K7033" i="5"/>
  <c r="K7017" i="5"/>
  <c r="K7001" i="5"/>
  <c r="K6985" i="5"/>
  <c r="K6969" i="5"/>
  <c r="K6953" i="5"/>
  <c r="K6937" i="5"/>
  <c r="K6921" i="5"/>
  <c r="K6905" i="5"/>
  <c r="K6889" i="5"/>
  <c r="K6873" i="5"/>
  <c r="K6857" i="5"/>
  <c r="K6841" i="5"/>
  <c r="K6825" i="5"/>
  <c r="K6809" i="5"/>
  <c r="K6793" i="5"/>
  <c r="K6777" i="5"/>
  <c r="K6761" i="5"/>
  <c r="K10111" i="5"/>
  <c r="K8982" i="5"/>
  <c r="K8925" i="5"/>
  <c r="K8726" i="5"/>
  <c r="K8669" i="5"/>
  <c r="K8589" i="5"/>
  <c r="K8377" i="5"/>
  <c r="K8335" i="5"/>
  <c r="K8315" i="5"/>
  <c r="K8255" i="5"/>
  <c r="K8200" i="5"/>
  <c r="K8129" i="5"/>
  <c r="K8112" i="5"/>
  <c r="K8095" i="5"/>
  <c r="K8078" i="5"/>
  <c r="K8045" i="5"/>
  <c r="K8012" i="5"/>
  <c r="K7979" i="5"/>
  <c r="K7946" i="5"/>
  <c r="K7913" i="5"/>
  <c r="K9856" i="5"/>
  <c r="K9273" i="5"/>
  <c r="K8490" i="5"/>
  <c r="K8422" i="5"/>
  <c r="K8398" i="5"/>
  <c r="K8295" i="5"/>
  <c r="K8235" i="5"/>
  <c r="K8217" i="5"/>
  <c r="K8182" i="5"/>
  <c r="K8061" i="5"/>
  <c r="K8028" i="5"/>
  <c r="K7995" i="5"/>
  <c r="K7962" i="5"/>
  <c r="K7929" i="5"/>
  <c r="K7896" i="5"/>
  <c r="K7880" i="5"/>
  <c r="K7864" i="5"/>
  <c r="K7848" i="5"/>
  <c r="K7832" i="5"/>
  <c r="K7816" i="5"/>
  <c r="K7800" i="5"/>
  <c r="K7784" i="5"/>
  <c r="K7768" i="5"/>
  <c r="K7752" i="5"/>
  <c r="K7736" i="5"/>
  <c r="K7720" i="5"/>
  <c r="K7704" i="5"/>
  <c r="K7688" i="5"/>
  <c r="K7672" i="5"/>
  <c r="K7656" i="5"/>
  <c r="K7640" i="5"/>
  <c r="K7624" i="5"/>
  <c r="K7608" i="5"/>
  <c r="K7592" i="5"/>
  <c r="K7576" i="5"/>
  <c r="K7560" i="5"/>
  <c r="K7544" i="5"/>
  <c r="K7528" i="5"/>
  <c r="K7512" i="5"/>
  <c r="K7496" i="5"/>
  <c r="K7480" i="5"/>
  <c r="K7464" i="5"/>
  <c r="K7448" i="5"/>
  <c r="K7432" i="5"/>
  <c r="K7416" i="5"/>
  <c r="K7400" i="5"/>
  <c r="K7384" i="5"/>
  <c r="K7368" i="5"/>
  <c r="K7352" i="5"/>
  <c r="K7336" i="5"/>
  <c r="K7320" i="5"/>
  <c r="K7304" i="5"/>
  <c r="K7288" i="5"/>
  <c r="K7272" i="5"/>
  <c r="K7256" i="5"/>
  <c r="K7240" i="5"/>
  <c r="K7224" i="5"/>
  <c r="K7208" i="5"/>
  <c r="K7192" i="5"/>
  <c r="K7176" i="5"/>
  <c r="K7160" i="5"/>
  <c r="K7144" i="5"/>
  <c r="K7128" i="5"/>
  <c r="K7112" i="5"/>
  <c r="K7096" i="5"/>
  <c r="K7080" i="5"/>
  <c r="K7064" i="5"/>
  <c r="K9668" i="5"/>
  <c r="K9094" i="5"/>
  <c r="K9037" i="5"/>
  <c r="K8838" i="5"/>
  <c r="K8781" i="5"/>
  <c r="K8614" i="5"/>
  <c r="K8538" i="5"/>
  <c r="K8442" i="5"/>
  <c r="K8376" i="5"/>
  <c r="K8334" i="5"/>
  <c r="K8314" i="5"/>
  <c r="K8254" i="5"/>
  <c r="K8199" i="5"/>
  <c r="K8163" i="5"/>
  <c r="K8145" i="5"/>
  <c r="K8128" i="5"/>
  <c r="K8111" i="5"/>
  <c r="K8094" i="5"/>
  <c r="K8077" i="5"/>
  <c r="K8044" i="5"/>
  <c r="K8011" i="5"/>
  <c r="K7978" i="5"/>
  <c r="K7945" i="5"/>
  <c r="K7912" i="5"/>
  <c r="K9544" i="5"/>
  <c r="K9423" i="5"/>
  <c r="K8489" i="5"/>
  <c r="K8397" i="5"/>
  <c r="K8294" i="5"/>
  <c r="K8273" i="5"/>
  <c r="K8234" i="5"/>
  <c r="K8216" i="5"/>
  <c r="K8060" i="5"/>
  <c r="K8027" i="5"/>
  <c r="K7994" i="5"/>
  <c r="K7961" i="5"/>
  <c r="K7928" i="5"/>
  <c r="K7895" i="5"/>
  <c r="K7879" i="5"/>
  <c r="K7863" i="5"/>
  <c r="K7847" i="5"/>
  <c r="K7831" i="5"/>
  <c r="K7815" i="5"/>
  <c r="K7799" i="5"/>
  <c r="K7783" i="5"/>
  <c r="K7767" i="5"/>
  <c r="K7751" i="5"/>
  <c r="K7735" i="5"/>
  <c r="K7719" i="5"/>
  <c r="K7703" i="5"/>
  <c r="K7687" i="5"/>
  <c r="K7671" i="5"/>
  <c r="K7655" i="5"/>
  <c r="K7639" i="5"/>
  <c r="K7623" i="5"/>
  <c r="K7607" i="5"/>
  <c r="K7591" i="5"/>
  <c r="K7575" i="5"/>
  <c r="K7559" i="5"/>
  <c r="K7543" i="5"/>
  <c r="K7527" i="5"/>
  <c r="K7511" i="5"/>
  <c r="K7495" i="5"/>
  <c r="K7479" i="5"/>
  <c r="K7463" i="5"/>
  <c r="K7447" i="5"/>
  <c r="K7431" i="5"/>
  <c r="K7415" i="5"/>
  <c r="K7399" i="5"/>
  <c r="K7383" i="5"/>
  <c r="K7367" i="5"/>
  <c r="K7351" i="5"/>
  <c r="K7335" i="5"/>
  <c r="K7319" i="5"/>
  <c r="K7303" i="5"/>
  <c r="K7287" i="5"/>
  <c r="K7271" i="5"/>
  <c r="K7255" i="5"/>
  <c r="K7239" i="5"/>
  <c r="K7223" i="5"/>
  <c r="K7207" i="5"/>
  <c r="K7191" i="5"/>
  <c r="K7175" i="5"/>
  <c r="K7159" i="5"/>
  <c r="K7143" i="5"/>
  <c r="K7127" i="5"/>
  <c r="K7111" i="5"/>
  <c r="K7095" i="5"/>
  <c r="K7079" i="5"/>
  <c r="K7063" i="5"/>
  <c r="K7047" i="5"/>
  <c r="K7031" i="5"/>
  <c r="K7015" i="5"/>
  <c r="K9240" i="5"/>
  <c r="K8950" i="5"/>
  <c r="K8893" i="5"/>
  <c r="K8694" i="5"/>
  <c r="K8637" i="5"/>
  <c r="K8586" i="5"/>
  <c r="K8537" i="5"/>
  <c r="K8441" i="5"/>
  <c r="K8375" i="5"/>
  <c r="K8333" i="5"/>
  <c r="K8313" i="5"/>
  <c r="K8253" i="5"/>
  <c r="K8198" i="5"/>
  <c r="K8144" i="5"/>
  <c r="K8127" i="5"/>
  <c r="K8110" i="5"/>
  <c r="K8093" i="5"/>
  <c r="K8076" i="5"/>
  <c r="K8043" i="5"/>
  <c r="K8010" i="5"/>
  <c r="K7977" i="5"/>
  <c r="K7944" i="5"/>
  <c r="K7911" i="5"/>
  <c r="K8233" i="5"/>
  <c r="K8215" i="5"/>
  <c r="K8179" i="5"/>
  <c r="K8161" i="5"/>
  <c r="K8059" i="5"/>
  <c r="K8026" i="5"/>
  <c r="K7993" i="5"/>
  <c r="K7960" i="5"/>
  <c r="K7927" i="5"/>
  <c r="K7894" i="5"/>
  <c r="K7878" i="5"/>
  <c r="K7862" i="5"/>
  <c r="K7846" i="5"/>
  <c r="K7830" i="5"/>
  <c r="K7814" i="5"/>
  <c r="K7798" i="5"/>
  <c r="K7782" i="5"/>
  <c r="K7766" i="5"/>
  <c r="K7750" i="5"/>
  <c r="K7734" i="5"/>
  <c r="K7718" i="5"/>
  <c r="K7702" i="5"/>
  <c r="K7686" i="5"/>
  <c r="K7670" i="5"/>
  <c r="K7654" i="5"/>
  <c r="K7638" i="5"/>
  <c r="K7622" i="5"/>
  <c r="K7606" i="5"/>
  <c r="K7590" i="5"/>
  <c r="K7574" i="5"/>
  <c r="K7558" i="5"/>
  <c r="K7542" i="5"/>
  <c r="K7526" i="5"/>
  <c r="K7510" i="5"/>
  <c r="K7494" i="5"/>
  <c r="K7478" i="5"/>
  <c r="K7462" i="5"/>
  <c r="K7446" i="5"/>
  <c r="K7430" i="5"/>
  <c r="K7414" i="5"/>
  <c r="K7398" i="5"/>
  <c r="K7382" i="5"/>
  <c r="K7366" i="5"/>
  <c r="K7350" i="5"/>
  <c r="K7334" i="5"/>
  <c r="K7318" i="5"/>
  <c r="K7302" i="5"/>
  <c r="K9062" i="5"/>
  <c r="K9005" i="5"/>
  <c r="K8806" i="5"/>
  <c r="K8749" i="5"/>
  <c r="K8585" i="5"/>
  <c r="K8510" i="5"/>
  <c r="K8462" i="5"/>
  <c r="K8440" i="5"/>
  <c r="K8374" i="5"/>
  <c r="K8312" i="5"/>
  <c r="K8271" i="5"/>
  <c r="K8143" i="5"/>
  <c r="K8126" i="5"/>
  <c r="K8109" i="5"/>
  <c r="K8092" i="5"/>
  <c r="K8075" i="5"/>
  <c r="K8042" i="5"/>
  <c r="K8009" i="5"/>
  <c r="K7976" i="5"/>
  <c r="K7943" i="5"/>
  <c r="K7910" i="5"/>
  <c r="K9724" i="5"/>
  <c r="K9633" i="5"/>
  <c r="K9389" i="5"/>
  <c r="K9207" i="5"/>
  <c r="K8558" i="5"/>
  <c r="K8486" i="5"/>
  <c r="K8394" i="5"/>
  <c r="K8351" i="5"/>
  <c r="K8331" i="5"/>
  <c r="K8251" i="5"/>
  <c r="K8232" i="5"/>
  <c r="K8214" i="5"/>
  <c r="K8160" i="5"/>
  <c r="K8058" i="5"/>
  <c r="K8025" i="5"/>
  <c r="K7992" i="5"/>
  <c r="K7959" i="5"/>
  <c r="K7926" i="5"/>
  <c r="K7893" i="5"/>
  <c r="K7877" i="5"/>
  <c r="K7861" i="5"/>
  <c r="K7845" i="5"/>
  <c r="K7829" i="5"/>
  <c r="K7813" i="5"/>
  <c r="K7797" i="5"/>
  <c r="K7781" i="5"/>
  <c r="K7765" i="5"/>
  <c r="K7749" i="5"/>
  <c r="K7733" i="5"/>
  <c r="K7717" i="5"/>
  <c r="K7701" i="5"/>
  <c r="K7685" i="5"/>
  <c r="K7669" i="5"/>
  <c r="K7653" i="5"/>
  <c r="K7637" i="5"/>
  <c r="K7621" i="5"/>
  <c r="K7605" i="5"/>
  <c r="K7589" i="5"/>
  <c r="K7573" i="5"/>
  <c r="K7557" i="5"/>
  <c r="K7541" i="5"/>
  <c r="K7525" i="5"/>
  <c r="K7509" i="5"/>
  <c r="K7493" i="5"/>
  <c r="K7477" i="5"/>
  <c r="K7461" i="5"/>
  <c r="K7445" i="5"/>
  <c r="K7429" i="5"/>
  <c r="K7413" i="5"/>
  <c r="K7397" i="5"/>
  <c r="K7381" i="5"/>
  <c r="K7365" i="5"/>
  <c r="K7349" i="5"/>
  <c r="K7333" i="5"/>
  <c r="K7317" i="5"/>
  <c r="K7301" i="5"/>
  <c r="K7285" i="5"/>
  <c r="K7269" i="5"/>
  <c r="K7253" i="5"/>
  <c r="K7237" i="5"/>
  <c r="K7221" i="5"/>
  <c r="K7205" i="5"/>
  <c r="K7189" i="5"/>
  <c r="K7173" i="5"/>
  <c r="K7157" i="5"/>
  <c r="K7141" i="5"/>
  <c r="K7125" i="5"/>
  <c r="K7109" i="5"/>
  <c r="K7093" i="5"/>
  <c r="K7077" i="5"/>
  <c r="K7061" i="5"/>
  <c r="K7045" i="5"/>
  <c r="K7029" i="5"/>
  <c r="K10326" i="5"/>
  <c r="K9509" i="5"/>
  <c r="K9117" i="5"/>
  <c r="K8918" i="5"/>
  <c r="K8861" i="5"/>
  <c r="K8662" i="5"/>
  <c r="K8634" i="5"/>
  <c r="K8534" i="5"/>
  <c r="K8509" i="5"/>
  <c r="K8461" i="5"/>
  <c r="K8439" i="5"/>
  <c r="K8311" i="5"/>
  <c r="K8270" i="5"/>
  <c r="K8195" i="5"/>
  <c r="K8177" i="5"/>
  <c r="K8142" i="5"/>
  <c r="K8125" i="5"/>
  <c r="K8108" i="5"/>
  <c r="K8091" i="5"/>
  <c r="K8074" i="5"/>
  <c r="K8041" i="5"/>
  <c r="K8008" i="5"/>
  <c r="K7975" i="5"/>
  <c r="K7942" i="5"/>
  <c r="K7909" i="5"/>
  <c r="K8557" i="5"/>
  <c r="K8393" i="5"/>
  <c r="K8350" i="5"/>
  <c r="K8330" i="5"/>
  <c r="K8289" i="5"/>
  <c r="K8250" i="5"/>
  <c r="K8231" i="5"/>
  <c r="K8159" i="5"/>
  <c r="K8057" i="5"/>
  <c r="K8024" i="5"/>
  <c r="K7991" i="5"/>
  <c r="K7958" i="5"/>
  <c r="K7925" i="5"/>
  <c r="K7892" i="5"/>
  <c r="K7876" i="5"/>
  <c r="K7860" i="5"/>
  <c r="K7844" i="5"/>
  <c r="K7828" i="5"/>
  <c r="K7812" i="5"/>
  <c r="K7796" i="5"/>
  <c r="K7780" i="5"/>
  <c r="K7764" i="5"/>
  <c r="K7748" i="5"/>
  <c r="K7732" i="5"/>
  <c r="K7716" i="5"/>
  <c r="K7700" i="5"/>
  <c r="K7684" i="5"/>
  <c r="K7668" i="5"/>
  <c r="K7652" i="5"/>
  <c r="K7636" i="5"/>
  <c r="K7620" i="5"/>
  <c r="K7604" i="5"/>
  <c r="K7588" i="5"/>
  <c r="K7572" i="5"/>
  <c r="K7556" i="5"/>
  <c r="K7540" i="5"/>
  <c r="K7524" i="5"/>
  <c r="K7508" i="5"/>
  <c r="K7492" i="5"/>
  <c r="K7476" i="5"/>
  <c r="K7460" i="5"/>
  <c r="K7444" i="5"/>
  <c r="K7428" i="5"/>
  <c r="K7412" i="5"/>
  <c r="K7396" i="5"/>
  <c r="K7380" i="5"/>
  <c r="K7364" i="5"/>
  <c r="K7348" i="5"/>
  <c r="K7332" i="5"/>
  <c r="K7316" i="5"/>
  <c r="K7300" i="5"/>
  <c r="K7284" i="5"/>
  <c r="K7268" i="5"/>
  <c r="K7252" i="5"/>
  <c r="K7236" i="5"/>
  <c r="K7220" i="5"/>
  <c r="K7204" i="5"/>
  <c r="K7188" i="5"/>
  <c r="K7172" i="5"/>
  <c r="K7156" i="5"/>
  <c r="K7140" i="5"/>
  <c r="K7124" i="5"/>
  <c r="K9356" i="5"/>
  <c r="K9174" i="5"/>
  <c r="K9030" i="5"/>
  <c r="K8973" i="5"/>
  <c r="K8774" i="5"/>
  <c r="K8717" i="5"/>
  <c r="K8633" i="5"/>
  <c r="K8582" i="5"/>
  <c r="K8438" i="5"/>
  <c r="K8414" i="5"/>
  <c r="K8310" i="5"/>
  <c r="K8269" i="5"/>
  <c r="K8176" i="5"/>
  <c r="K8141" i="5"/>
  <c r="K8124" i="5"/>
  <c r="K8107" i="5"/>
  <c r="K8090" i="5"/>
  <c r="K8073" i="5"/>
  <c r="K8040" i="5"/>
  <c r="K8007" i="5"/>
  <c r="K7974" i="5"/>
  <c r="K7941" i="5"/>
  <c r="K7908" i="5"/>
  <c r="K8392" i="5"/>
  <c r="K8349" i="5"/>
  <c r="K8329" i="5"/>
  <c r="K8249" i="5"/>
  <c r="K8230" i="5"/>
  <c r="K8211" i="5"/>
  <c r="K8193" i="5"/>
  <c r="K8158" i="5"/>
  <c r="K8056" i="5"/>
  <c r="K8023" i="5"/>
  <c r="K7990" i="5"/>
  <c r="K7957" i="5"/>
  <c r="K7924" i="5"/>
  <c r="K7891" i="5"/>
  <c r="K7875" i="5"/>
  <c r="K7859" i="5"/>
  <c r="K7843" i="5"/>
  <c r="K7827" i="5"/>
  <c r="K7811" i="5"/>
  <c r="K7795" i="5"/>
  <c r="K7779" i="5"/>
  <c r="K7763" i="5"/>
  <c r="K7747" i="5"/>
  <c r="K7731" i="5"/>
  <c r="K7715" i="5"/>
  <c r="K7699" i="5"/>
  <c r="K7683" i="5"/>
  <c r="K7667" i="5"/>
  <c r="K7651" i="5"/>
  <c r="K7635" i="5"/>
  <c r="K7619" i="5"/>
  <c r="K7603" i="5"/>
  <c r="K7587" i="5"/>
  <c r="K7571" i="5"/>
  <c r="K7555" i="5"/>
  <c r="K7539" i="5"/>
  <c r="K7523" i="5"/>
  <c r="K7507" i="5"/>
  <c r="K7491" i="5"/>
  <c r="K7475" i="5"/>
  <c r="K7459" i="5"/>
  <c r="K7443" i="5"/>
  <c r="K7427" i="5"/>
  <c r="K7411" i="5"/>
  <c r="K7395" i="5"/>
  <c r="K7379" i="5"/>
  <c r="K7363" i="5"/>
  <c r="K7347" i="5"/>
  <c r="K7331" i="5"/>
  <c r="K7315" i="5"/>
  <c r="K7299" i="5"/>
  <c r="K7283" i="5"/>
  <c r="K7267" i="5"/>
  <c r="K7251" i="5"/>
  <c r="K7235" i="5"/>
  <c r="K7219" i="5"/>
  <c r="K7203" i="5"/>
  <c r="K7187" i="5"/>
  <c r="K7171" i="5"/>
  <c r="K7155" i="5"/>
  <c r="K7139" i="5"/>
  <c r="K7123" i="5"/>
  <c r="K7107" i="5"/>
  <c r="K7091" i="5"/>
  <c r="K9142" i="5"/>
  <c r="K9085" i="5"/>
  <c r="K8886" i="5"/>
  <c r="K8829" i="5"/>
  <c r="K8605" i="5"/>
  <c r="K8506" i="5"/>
  <c r="K8458" i="5"/>
  <c r="K8413" i="5"/>
  <c r="K8287" i="5"/>
  <c r="K8175" i="5"/>
  <c r="K8140" i="5"/>
  <c r="K8123" i="5"/>
  <c r="K8106" i="5"/>
  <c r="K8089" i="5"/>
  <c r="K8072" i="5"/>
  <c r="K8039" i="5"/>
  <c r="K8006" i="5"/>
  <c r="K7973" i="5"/>
  <c r="K7940" i="5"/>
  <c r="K7907" i="5"/>
  <c r="K10003" i="5"/>
  <c r="K9474" i="5"/>
  <c r="K9322" i="5"/>
  <c r="K8554" i="5"/>
  <c r="K8391" i="5"/>
  <c r="K8328" i="5"/>
  <c r="K8267" i="5"/>
  <c r="K8248" i="5"/>
  <c r="K8192" i="5"/>
  <c r="K8157" i="5"/>
  <c r="K8055" i="5"/>
  <c r="K8022" i="5"/>
  <c r="K7989" i="5"/>
  <c r="K7956" i="5"/>
  <c r="K7923" i="5"/>
  <c r="K7890" i="5"/>
  <c r="K7874" i="5"/>
  <c r="K7858" i="5"/>
  <c r="K7842" i="5"/>
  <c r="K7826" i="5"/>
  <c r="K7810" i="5"/>
  <c r="K7794" i="5"/>
  <c r="K7778" i="5"/>
  <c r="K7762" i="5"/>
  <c r="K7746" i="5"/>
  <c r="K7730" i="5"/>
  <c r="K7714" i="5"/>
  <c r="K7698" i="5"/>
  <c r="K7682" i="5"/>
  <c r="K7666" i="5"/>
  <c r="K7650" i="5"/>
  <c r="K7634" i="5"/>
  <c r="K7618" i="5"/>
  <c r="K7602" i="5"/>
  <c r="K7586" i="5"/>
  <c r="K7570" i="5"/>
  <c r="K7554" i="5"/>
  <c r="K7538" i="5"/>
  <c r="K7522" i="5"/>
  <c r="K7506" i="5"/>
  <c r="K7490" i="5"/>
  <c r="K7474" i="5"/>
  <c r="K7458" i="5"/>
  <c r="K7442" i="5"/>
  <c r="K7426" i="5"/>
  <c r="K7410" i="5"/>
  <c r="K7394" i="5"/>
  <c r="K7378" i="5"/>
  <c r="K7362" i="5"/>
  <c r="K7346" i="5"/>
  <c r="K7330" i="5"/>
  <c r="K7314" i="5"/>
  <c r="K7298" i="5"/>
  <c r="K7282" i="5"/>
  <c r="K7266" i="5"/>
  <c r="K7250" i="5"/>
  <c r="K7234" i="5"/>
  <c r="K7218" i="5"/>
  <c r="K7202" i="5"/>
  <c r="K7186" i="5"/>
  <c r="K7170" i="5"/>
  <c r="K7154" i="5"/>
  <c r="K7138" i="5"/>
  <c r="K7122" i="5"/>
  <c r="K7106" i="5"/>
  <c r="K7090" i="5"/>
  <c r="K8998" i="5"/>
  <c r="K8941" i="5"/>
  <c r="K8742" i="5"/>
  <c r="K8685" i="5"/>
  <c r="K8630" i="5"/>
  <c r="K8505" i="5"/>
  <c r="K8457" i="5"/>
  <c r="K8367" i="5"/>
  <c r="K8347" i="5"/>
  <c r="K8286" i="5"/>
  <c r="K8209" i="5"/>
  <c r="K8174" i="5"/>
  <c r="K8139" i="5"/>
  <c r="K8122" i="5"/>
  <c r="K8105" i="5"/>
  <c r="K8088" i="5"/>
  <c r="K8071" i="5"/>
  <c r="K8038" i="5"/>
  <c r="K8005" i="5"/>
  <c r="K7972" i="5"/>
  <c r="K7939" i="5"/>
  <c r="K9686" i="5"/>
  <c r="K8553" i="5"/>
  <c r="K8390" i="5"/>
  <c r="K8327" i="5"/>
  <c r="K8266" i="5"/>
  <c r="K8247" i="5"/>
  <c r="K8227" i="5"/>
  <c r="K8191" i="5"/>
  <c r="K8156" i="5"/>
  <c r="K8054" i="5"/>
  <c r="K8021" i="5"/>
  <c r="K7988" i="5"/>
  <c r="K7955" i="5"/>
  <c r="K7905" i="5"/>
  <c r="K7889" i="5"/>
  <c r="K7873" i="5"/>
  <c r="K7857" i="5"/>
  <c r="K7841" i="5"/>
  <c r="K7825" i="5"/>
  <c r="K7809" i="5"/>
  <c r="K7793" i="5"/>
  <c r="K7777" i="5"/>
  <c r="K7761" i="5"/>
  <c r="K7745" i="5"/>
  <c r="K7729" i="5"/>
  <c r="K7713" i="5"/>
  <c r="K7697" i="5"/>
  <c r="K7681" i="5"/>
  <c r="K7665" i="5"/>
  <c r="K7649" i="5"/>
  <c r="K7633" i="5"/>
  <c r="K7617" i="5"/>
  <c r="K7601" i="5"/>
  <c r="K7585" i="5"/>
  <c r="K7569" i="5"/>
  <c r="K7553" i="5"/>
  <c r="K7537" i="5"/>
  <c r="K7521" i="5"/>
  <c r="K7505" i="5"/>
  <c r="K7489" i="5"/>
  <c r="K7473" i="5"/>
  <c r="K7457" i="5"/>
  <c r="K7441" i="5"/>
  <c r="K7425" i="5"/>
  <c r="K7409" i="5"/>
  <c r="K7393" i="5"/>
  <c r="K7377" i="5"/>
  <c r="K7361" i="5"/>
  <c r="K7345" i="5"/>
  <c r="K7329" i="5"/>
  <c r="K7313" i="5"/>
  <c r="K7297" i="5"/>
  <c r="K7281" i="5"/>
  <c r="K7265" i="5"/>
  <c r="K7249" i="5"/>
  <c r="K7233" i="5"/>
  <c r="K7217" i="5"/>
  <c r="K7201" i="5"/>
  <c r="K7185" i="5"/>
  <c r="K7169" i="5"/>
  <c r="K7153" i="5"/>
  <c r="K7137" i="5"/>
  <c r="K7121" i="5"/>
  <c r="K7105" i="5"/>
  <c r="K7089" i="5"/>
  <c r="K7073" i="5"/>
  <c r="K7057" i="5"/>
  <c r="K7041" i="5"/>
  <c r="K7025" i="5"/>
  <c r="K7009" i="5"/>
  <c r="K6993" i="5"/>
  <c r="K6977" i="5"/>
  <c r="K6961" i="5"/>
  <c r="K6945" i="5"/>
  <c r="K6929" i="5"/>
  <c r="K6913" i="5"/>
  <c r="K6897" i="5"/>
  <c r="K6881" i="5"/>
  <c r="K6865" i="5"/>
  <c r="K6849" i="5"/>
  <c r="K6833" i="5"/>
  <c r="K6817" i="5"/>
  <c r="K6801" i="5"/>
  <c r="K6785" i="5"/>
  <c r="K6769" i="5"/>
  <c r="K9289" i="5"/>
  <c r="K9110" i="5"/>
  <c r="K9053" i="5"/>
  <c r="K8854" i="5"/>
  <c r="K8797" i="5"/>
  <c r="K8602" i="5"/>
  <c r="K8478" i="5"/>
  <c r="K8410" i="5"/>
  <c r="K8366" i="5"/>
  <c r="K8346" i="5"/>
  <c r="K8285" i="5"/>
  <c r="K8208" i="5"/>
  <c r="K8173" i="5"/>
  <c r="K8138" i="5"/>
  <c r="K8121" i="5"/>
  <c r="K8104" i="5"/>
  <c r="K8087" i="5"/>
  <c r="K8070" i="5"/>
  <c r="K8037" i="5"/>
  <c r="K8004" i="5"/>
  <c r="K7971" i="5"/>
  <c r="K7921" i="5"/>
  <c r="K9440" i="5"/>
  <c r="K8526" i="5"/>
  <c r="K8455" i="5"/>
  <c r="K8326" i="5"/>
  <c r="K8265" i="5"/>
  <c r="K8246" i="5"/>
  <c r="K8190" i="5"/>
  <c r="K8155" i="5"/>
  <c r="K8053" i="5"/>
  <c r="K8020" i="5"/>
  <c r="K7987" i="5"/>
  <c r="K7937" i="5"/>
  <c r="K7904" i="5"/>
  <c r="K7888" i="5"/>
  <c r="K7872" i="5"/>
  <c r="K7856" i="5"/>
  <c r="K7840" i="5"/>
  <c r="K7824" i="5"/>
  <c r="K7808" i="5"/>
  <c r="K7792" i="5"/>
  <c r="K7776" i="5"/>
  <c r="K7760" i="5"/>
  <c r="K7744" i="5"/>
  <c r="K7728" i="5"/>
  <c r="K7712" i="5"/>
  <c r="K7696" i="5"/>
  <c r="K7680" i="5"/>
  <c r="K7664" i="5"/>
  <c r="K7648" i="5"/>
  <c r="K7632" i="5"/>
  <c r="K7616" i="5"/>
  <c r="K7600" i="5"/>
  <c r="K7584" i="5"/>
  <c r="K7568" i="5"/>
  <c r="K7552" i="5"/>
  <c r="K7536" i="5"/>
  <c r="K7520" i="5"/>
  <c r="K7504" i="5"/>
  <c r="K7488" i="5"/>
  <c r="K7472" i="5"/>
  <c r="K7456" i="5"/>
  <c r="K7440" i="5"/>
  <c r="K7424" i="5"/>
  <c r="K7408" i="5"/>
  <c r="K7392" i="5"/>
  <c r="K7376" i="5"/>
  <c r="K7360" i="5"/>
  <c r="K7344" i="5"/>
  <c r="K7328" i="5"/>
  <c r="K7312" i="5"/>
  <c r="K7296" i="5"/>
  <c r="K7280" i="5"/>
  <c r="K7264" i="5"/>
  <c r="K7248" i="5"/>
  <c r="K7232" i="5"/>
  <c r="K7216" i="5"/>
  <c r="K7200" i="5"/>
  <c r="K7184" i="5"/>
  <c r="K7168" i="5"/>
  <c r="K7152" i="5"/>
  <c r="K7136" i="5"/>
  <c r="K7120" i="5"/>
  <c r="K7104" i="5"/>
  <c r="K7088" i="5"/>
  <c r="K7072" i="5"/>
  <c r="K7056" i="5"/>
  <c r="K7040" i="5"/>
  <c r="K7024" i="5"/>
  <c r="K7008" i="5"/>
  <c r="K6992" i="5"/>
  <c r="K6976" i="5"/>
  <c r="K6960" i="5"/>
  <c r="K6944" i="5"/>
  <c r="K6928" i="5"/>
  <c r="K6912" i="5"/>
  <c r="K6896" i="5"/>
  <c r="K6880" i="5"/>
  <c r="K6864" i="5"/>
  <c r="K6848" i="5"/>
  <c r="K6832" i="5"/>
  <c r="K6816" i="5"/>
  <c r="K6800" i="5"/>
  <c r="K9744" i="5"/>
  <c r="K8966" i="5"/>
  <c r="K8909" i="5"/>
  <c r="K8710" i="5"/>
  <c r="K8653" i="5"/>
  <c r="K8601" i="5"/>
  <c r="K8502" i="5"/>
  <c r="K8477" i="5"/>
  <c r="K8409" i="5"/>
  <c r="K8365" i="5"/>
  <c r="K8345" i="5"/>
  <c r="K8303" i="5"/>
  <c r="K8225" i="5"/>
  <c r="K8207" i="5"/>
  <c r="K8172" i="5"/>
  <c r="K8137" i="5"/>
  <c r="K8120" i="5"/>
  <c r="K8103" i="5"/>
  <c r="K8086" i="5"/>
  <c r="K8069" i="5"/>
  <c r="K8036" i="5"/>
  <c r="K8003" i="5"/>
  <c r="K7953" i="5"/>
  <c r="K7920" i="5"/>
  <c r="K9256" i="5"/>
  <c r="K8550" i="5"/>
  <c r="K8525" i="5"/>
  <c r="K8454" i="5"/>
  <c r="K8430" i="5"/>
  <c r="K8283" i="5"/>
  <c r="K8264" i="5"/>
  <c r="K8189" i="5"/>
  <c r="K8154" i="5"/>
  <c r="K8052" i="5"/>
  <c r="K8019" i="5"/>
  <c r="K7969" i="5"/>
  <c r="K7936" i="5"/>
  <c r="K7903" i="5"/>
  <c r="K7887" i="5"/>
  <c r="K7871" i="5"/>
  <c r="K7855" i="5"/>
  <c r="K7839" i="5"/>
  <c r="K7823" i="5"/>
  <c r="K7807" i="5"/>
  <c r="K7791" i="5"/>
  <c r="K7775" i="5"/>
  <c r="K7759" i="5"/>
  <c r="K7743" i="5"/>
  <c r="K7727" i="5"/>
  <c r="K7711" i="5"/>
  <c r="K7695" i="5"/>
  <c r="K7679" i="5"/>
  <c r="K7663" i="5"/>
  <c r="K7647" i="5"/>
  <c r="K7631" i="5"/>
  <c r="K7615" i="5"/>
  <c r="K7599" i="5"/>
  <c r="K7583" i="5"/>
  <c r="K7567" i="5"/>
  <c r="K7551" i="5"/>
  <c r="K7535" i="5"/>
  <c r="K7519" i="5"/>
  <c r="K7503" i="5"/>
  <c r="K7487" i="5"/>
  <c r="K7471" i="5"/>
  <c r="K7455" i="5"/>
  <c r="K7439" i="5"/>
  <c r="K7423" i="5"/>
  <c r="K7407" i="5"/>
  <c r="K7391" i="5"/>
  <c r="K7375" i="5"/>
  <c r="K7359" i="5"/>
  <c r="K7343" i="5"/>
  <c r="K7327" i="5"/>
  <c r="K7311" i="5"/>
  <c r="K7295" i="5"/>
  <c r="K7279" i="5"/>
  <c r="K7263" i="5"/>
  <c r="K7247" i="5"/>
  <c r="K7231" i="5"/>
  <c r="K7215" i="5"/>
  <c r="K7199" i="5"/>
  <c r="K7183" i="5"/>
  <c r="K7167" i="5"/>
  <c r="K7151" i="5"/>
  <c r="K7135" i="5"/>
  <c r="K7119" i="5"/>
  <c r="K7103" i="5"/>
  <c r="K7087" i="5"/>
  <c r="K7071" i="5"/>
  <c r="K7055" i="5"/>
  <c r="K7039" i="5"/>
  <c r="K7023" i="5"/>
  <c r="K7007" i="5"/>
  <c r="K6991" i="5"/>
  <c r="K6975" i="5"/>
  <c r="K6959" i="5"/>
  <c r="K6943" i="5"/>
  <c r="K6927" i="5"/>
  <c r="K6911" i="5"/>
  <c r="K6895" i="5"/>
  <c r="K6879" i="5"/>
  <c r="K6863" i="5"/>
  <c r="K6847" i="5"/>
  <c r="K6831" i="5"/>
  <c r="K6815" i="5"/>
  <c r="K6799" i="5"/>
  <c r="K9651" i="5"/>
  <c r="K9078" i="5"/>
  <c r="K9021" i="5"/>
  <c r="K8822" i="5"/>
  <c r="K8765" i="5"/>
  <c r="K8573" i="5"/>
  <c r="K8408" i="5"/>
  <c r="K8344" i="5"/>
  <c r="K8302" i="5"/>
  <c r="K8206" i="5"/>
  <c r="K8171" i="5"/>
  <c r="K8136" i="5"/>
  <c r="K8119" i="5"/>
  <c r="K8102" i="5"/>
  <c r="K8068" i="5"/>
  <c r="K8035" i="5"/>
  <c r="K7985" i="5"/>
  <c r="K7952" i="5"/>
  <c r="K7919" i="5"/>
  <c r="K9527" i="5"/>
  <c r="K9406" i="5"/>
  <c r="K8429" i="5"/>
  <c r="K8363" i="5"/>
  <c r="K8282" i="5"/>
  <c r="K8263" i="5"/>
  <c r="K8223" i="5"/>
  <c r="K8188" i="5"/>
  <c r="K8153" i="5"/>
  <c r="K8084" i="5"/>
  <c r="K8051" i="5"/>
  <c r="K8001" i="5"/>
  <c r="K7968" i="5"/>
  <c r="K7935" i="5"/>
  <c r="K7902" i="5"/>
  <c r="K7886" i="5"/>
  <c r="K7870" i="5"/>
  <c r="K7854" i="5"/>
  <c r="K7838" i="5"/>
  <c r="K7822" i="5"/>
  <c r="K7806" i="5"/>
  <c r="K7790" i="5"/>
  <c r="K7774" i="5"/>
  <c r="K7758" i="5"/>
  <c r="K7742" i="5"/>
  <c r="K7726" i="5"/>
  <c r="K7710" i="5"/>
  <c r="K7694" i="5"/>
  <c r="K7678" i="5"/>
  <c r="K7662" i="5"/>
  <c r="K7646" i="5"/>
  <c r="K7630" i="5"/>
  <c r="K7614" i="5"/>
  <c r="K7598" i="5"/>
  <c r="K7582" i="5"/>
  <c r="K7566" i="5"/>
  <c r="K7550" i="5"/>
  <c r="K7534" i="5"/>
  <c r="K7518" i="5"/>
  <c r="K7502" i="5"/>
  <c r="K7486" i="5"/>
  <c r="K7470" i="5"/>
  <c r="K7454" i="5"/>
  <c r="K7438" i="5"/>
  <c r="K7422" i="5"/>
  <c r="K7406" i="5"/>
  <c r="K7390" i="5"/>
  <c r="K7374" i="5"/>
  <c r="K7358" i="5"/>
  <c r="K7342" i="5"/>
  <c r="K7326" i="5"/>
  <c r="K7310" i="5"/>
  <c r="K7294" i="5"/>
  <c r="K7278" i="5"/>
  <c r="K7262" i="5"/>
  <c r="K7246" i="5"/>
  <c r="K7230" i="5"/>
  <c r="K7214" i="5"/>
  <c r="K7198" i="5"/>
  <c r="K7182" i="5"/>
  <c r="K7166" i="5"/>
  <c r="K7150" i="5"/>
  <c r="K7134" i="5"/>
  <c r="K7118" i="5"/>
  <c r="K7102" i="5"/>
  <c r="K7086" i="5"/>
  <c r="K7070" i="5"/>
  <c r="K9223" i="5"/>
  <c r="K9133" i="5"/>
  <c r="K8934" i="5"/>
  <c r="K8877" i="5"/>
  <c r="K8678" i="5"/>
  <c r="K8598" i="5"/>
  <c r="K8474" i="5"/>
  <c r="K8407" i="5"/>
  <c r="K8343" i="5"/>
  <c r="K8301" i="5"/>
  <c r="K8205" i="5"/>
  <c r="K8170" i="5"/>
  <c r="K8135" i="5"/>
  <c r="K8118" i="5"/>
  <c r="K8067" i="5"/>
  <c r="K8017" i="5"/>
  <c r="K7984" i="5"/>
  <c r="K7951" i="5"/>
  <c r="K7918" i="5"/>
  <c r="K8522" i="5"/>
  <c r="K8362" i="5"/>
  <c r="K8281" i="5"/>
  <c r="K8262" i="5"/>
  <c r="K8241" i="5"/>
  <c r="K8222" i="5"/>
  <c r="K8187" i="5"/>
  <c r="K8152" i="5"/>
  <c r="K8100" i="5"/>
  <c r="K8083" i="5"/>
  <c r="K8033" i="5"/>
  <c r="K8000" i="5"/>
  <c r="K7967" i="5"/>
  <c r="K7934" i="5"/>
  <c r="K7901" i="5"/>
  <c r="K7885" i="5"/>
  <c r="K7869" i="5"/>
  <c r="K7853" i="5"/>
  <c r="K7837" i="5"/>
  <c r="K7821" i="5"/>
  <c r="K7805" i="5"/>
  <c r="K7789" i="5"/>
  <c r="K7773" i="5"/>
  <c r="K7757" i="5"/>
  <c r="K7741" i="5"/>
  <c r="K7725" i="5"/>
  <c r="K7709" i="5"/>
  <c r="K7693" i="5"/>
  <c r="K7677" i="5"/>
  <c r="K7661" i="5"/>
  <c r="K7645" i="5"/>
  <c r="K7629" i="5"/>
  <c r="K7613" i="5"/>
  <c r="K7597" i="5"/>
  <c r="K7581" i="5"/>
  <c r="K7565" i="5"/>
  <c r="K7549" i="5"/>
  <c r="K7533" i="5"/>
  <c r="K7517" i="5"/>
  <c r="K7501" i="5"/>
  <c r="K7485" i="5"/>
  <c r="K7469" i="5"/>
  <c r="K7453" i="5"/>
  <c r="K7437" i="5"/>
  <c r="K7421" i="5"/>
  <c r="K7405" i="5"/>
  <c r="K7389" i="5"/>
  <c r="K7373" i="5"/>
  <c r="K7357" i="5"/>
  <c r="K7341" i="5"/>
  <c r="K7325" i="5"/>
  <c r="K7309" i="5"/>
  <c r="K7293" i="5"/>
  <c r="K7277" i="5"/>
  <c r="K7261" i="5"/>
  <c r="K7245" i="5"/>
  <c r="K7229" i="5"/>
  <c r="K7213" i="5"/>
  <c r="K7197" i="5"/>
  <c r="K7181" i="5"/>
  <c r="K7165" i="5"/>
  <c r="K7149" i="5"/>
  <c r="K7133" i="5"/>
  <c r="K7117" i="5"/>
  <c r="K7101" i="5"/>
  <c r="K7085" i="5"/>
  <c r="K7069" i="5"/>
  <c r="K7053" i="5"/>
  <c r="K9046" i="5"/>
  <c r="K8989" i="5"/>
  <c r="K8790" i="5"/>
  <c r="K8733" i="5"/>
  <c r="K8621" i="5"/>
  <c r="K8570" i="5"/>
  <c r="K8473" i="5"/>
  <c r="K8406" i="5"/>
  <c r="K8382" i="5"/>
  <c r="K8342" i="5"/>
  <c r="K8204" i="5"/>
  <c r="K8169" i="5"/>
  <c r="K8134" i="5"/>
  <c r="K8049" i="5"/>
  <c r="K8016" i="5"/>
  <c r="K7983" i="5"/>
  <c r="K7950" i="5"/>
  <c r="K7917" i="5"/>
  <c r="K10659" i="5"/>
  <c r="K9616" i="5"/>
  <c r="K9372" i="5"/>
  <c r="K9190" i="5"/>
  <c r="K8521" i="5"/>
  <c r="K8426" i="5"/>
  <c r="K8361" i="5"/>
  <c r="K8319" i="5"/>
  <c r="K8299" i="5"/>
  <c r="K8280" i="5"/>
  <c r="K8221" i="5"/>
  <c r="K8186" i="5"/>
  <c r="K8151" i="5"/>
  <c r="K8116" i="5"/>
  <c r="K8099" i="5"/>
  <c r="K8065" i="5"/>
  <c r="K8032" i="5"/>
  <c r="K7999" i="5"/>
  <c r="K7966" i="5"/>
  <c r="K7933" i="5"/>
  <c r="K7900" i="5"/>
  <c r="K7884" i="5"/>
  <c r="K7868" i="5"/>
  <c r="K7852" i="5"/>
  <c r="K7836" i="5"/>
  <c r="K7820" i="5"/>
  <c r="K7804" i="5"/>
  <c r="K7788" i="5"/>
  <c r="K7772" i="5"/>
  <c r="K7756" i="5"/>
  <c r="K7740" i="5"/>
  <c r="K7724" i="5"/>
  <c r="K7708" i="5"/>
  <c r="K7692" i="5"/>
  <c r="K7676" i="5"/>
  <c r="K7660" i="5"/>
  <c r="K7644" i="5"/>
  <c r="K7628" i="5"/>
  <c r="K7612" i="5"/>
  <c r="K7596" i="5"/>
  <c r="K7580" i="5"/>
  <c r="K7564" i="5"/>
  <c r="K7548" i="5"/>
  <c r="K7532" i="5"/>
  <c r="K7516" i="5"/>
  <c r="K7500" i="5"/>
  <c r="K7484" i="5"/>
  <c r="K7468" i="5"/>
  <c r="K7452" i="5"/>
  <c r="K7436" i="5"/>
  <c r="K7420" i="5"/>
  <c r="K7404" i="5"/>
  <c r="K7388" i="5"/>
  <c r="K7372" i="5"/>
  <c r="K7356" i="5"/>
  <c r="K9492" i="5"/>
  <c r="K9101" i="5"/>
  <c r="K8902" i="5"/>
  <c r="K8845" i="5"/>
  <c r="K8646" i="5"/>
  <c r="K8569" i="5"/>
  <c r="K8381" i="5"/>
  <c r="K8239" i="5"/>
  <c r="K8203" i="5"/>
  <c r="K8168" i="5"/>
  <c r="K8081" i="5"/>
  <c r="K8048" i="5"/>
  <c r="K8015" i="5"/>
  <c r="K7982" i="5"/>
  <c r="K7949" i="5"/>
  <c r="K7916" i="5"/>
  <c r="K10434" i="5"/>
  <c r="K9158" i="5"/>
  <c r="K8494" i="5"/>
  <c r="K8471" i="5"/>
  <c r="K8425" i="5"/>
  <c r="K8360" i="5"/>
  <c r="K8318" i="5"/>
  <c r="K8298" i="5"/>
  <c r="K8279" i="5"/>
  <c r="K8220" i="5"/>
  <c r="K8185" i="5"/>
  <c r="K8150" i="5"/>
  <c r="K8132" i="5"/>
  <c r="K8115" i="5"/>
  <c r="K8064" i="5"/>
  <c r="K8031" i="5"/>
  <c r="K7998" i="5"/>
  <c r="K7965" i="5"/>
  <c r="K7932" i="5"/>
  <c r="K7899" i="5"/>
  <c r="K7883" i="5"/>
  <c r="K7867" i="5"/>
  <c r="K7851" i="5"/>
  <c r="K7835" i="5"/>
  <c r="K7819" i="5"/>
  <c r="K7803" i="5"/>
  <c r="K7787" i="5"/>
  <c r="K7771" i="5"/>
  <c r="K7755" i="5"/>
  <c r="K7739" i="5"/>
  <c r="K7723" i="5"/>
  <c r="K7707" i="5"/>
  <c r="K7691" i="5"/>
  <c r="K7675" i="5"/>
  <c r="K7659" i="5"/>
  <c r="K7643" i="5"/>
  <c r="K7627" i="5"/>
  <c r="K7611" i="5"/>
  <c r="K7595" i="5"/>
  <c r="K7579" i="5"/>
  <c r="K7563" i="5"/>
  <c r="K7547" i="5"/>
  <c r="K7531" i="5"/>
  <c r="K7515" i="5"/>
  <c r="K7499" i="5"/>
  <c r="K7483" i="5"/>
  <c r="K7467" i="5"/>
  <c r="K7451" i="5"/>
  <c r="K7435" i="5"/>
  <c r="K7419" i="5"/>
  <c r="K7403" i="5"/>
  <c r="K7387" i="5"/>
  <c r="K7371" i="5"/>
  <c r="K9704" i="5"/>
  <c r="K9014" i="5"/>
  <c r="K8957" i="5"/>
  <c r="K8758" i="5"/>
  <c r="K8701" i="5"/>
  <c r="K8618" i="5"/>
  <c r="K8542" i="5"/>
  <c r="K8446" i="5"/>
  <c r="K8238" i="5"/>
  <c r="K8202" i="5"/>
  <c r="K8167" i="5"/>
  <c r="K8097" i="5"/>
  <c r="K8080" i="5"/>
  <c r="K8047" i="5"/>
  <c r="K8014" i="5"/>
  <c r="K7981" i="5"/>
  <c r="K7948" i="5"/>
  <c r="K7915" i="5"/>
  <c r="K8518" i="5"/>
  <c r="K8493" i="5"/>
  <c r="K8470" i="5"/>
  <c r="K8424" i="5"/>
  <c r="K8359" i="5"/>
  <c r="K8317" i="5"/>
  <c r="K8297" i="5"/>
  <c r="K8278" i="5"/>
  <c r="K8257" i="5"/>
  <c r="K8219" i="5"/>
  <c r="K8184" i="5"/>
  <c r="K8131" i="5"/>
  <c r="K8063" i="5"/>
  <c r="K8030" i="5"/>
  <c r="K7997" i="5"/>
  <c r="K7964" i="5"/>
  <c r="K7931" i="5"/>
  <c r="K7898" i="5"/>
  <c r="K7882" i="5"/>
  <c r="K7866" i="5"/>
  <c r="K7850" i="5"/>
  <c r="K7834" i="5"/>
  <c r="K7818" i="5"/>
  <c r="K7802" i="5"/>
  <c r="K7786" i="5"/>
  <c r="K7770" i="5"/>
  <c r="K7754" i="5"/>
  <c r="K7738" i="5"/>
  <c r="K7722" i="5"/>
  <c r="K7706" i="5"/>
  <c r="K7690" i="5"/>
  <c r="K7674" i="5"/>
  <c r="K7658" i="5"/>
  <c r="K7642" i="5"/>
  <c r="K7626" i="5"/>
  <c r="K7610" i="5"/>
  <c r="K7594" i="5"/>
  <c r="K7578" i="5"/>
  <c r="K7562" i="5"/>
  <c r="K7546" i="5"/>
  <c r="K7530" i="5"/>
  <c r="K7514" i="5"/>
  <c r="K7498" i="5"/>
  <c r="K7482" i="5"/>
  <c r="K7466" i="5"/>
  <c r="K7450" i="5"/>
  <c r="K7434" i="5"/>
  <c r="K7418" i="5"/>
  <c r="K7402" i="5"/>
  <c r="K7386" i="5"/>
  <c r="K7370" i="5"/>
  <c r="K7354" i="5"/>
  <c r="K7338" i="5"/>
  <c r="K8201" i="5"/>
  <c r="K8046" i="5"/>
  <c r="K7292" i="5"/>
  <c r="K7242" i="5"/>
  <c r="K7164" i="5"/>
  <c r="K7114" i="5"/>
  <c r="K7026" i="5"/>
  <c r="K7006" i="5"/>
  <c r="K6988" i="5"/>
  <c r="K6970" i="5"/>
  <c r="K6878" i="5"/>
  <c r="K6860" i="5"/>
  <c r="K6842" i="5"/>
  <c r="K7190" i="5"/>
  <c r="K7066" i="5"/>
  <c r="K6951" i="5"/>
  <c r="K6933" i="5"/>
  <c r="K6915" i="5"/>
  <c r="K6823" i="5"/>
  <c r="K6805" i="5"/>
  <c r="K6787" i="5"/>
  <c r="K6770" i="5"/>
  <c r="K6753" i="5"/>
  <c r="K6737" i="5"/>
  <c r="K6721" i="5"/>
  <c r="K6705" i="5"/>
  <c r="K6689" i="5"/>
  <c r="K6673" i="5"/>
  <c r="K6657" i="5"/>
  <c r="K6641" i="5"/>
  <c r="K6625" i="5"/>
  <c r="K6609" i="5"/>
  <c r="K6593" i="5"/>
  <c r="K6577" i="5"/>
  <c r="K6561" i="5"/>
  <c r="K6545" i="5"/>
  <c r="K6529" i="5"/>
  <c r="K6513" i="5"/>
  <c r="K6497" i="5"/>
  <c r="K6481" i="5"/>
  <c r="K6465" i="5"/>
  <c r="K6449" i="5"/>
  <c r="K6433" i="5"/>
  <c r="K6417" i="5"/>
  <c r="K6401" i="5"/>
  <c r="K6385" i="5"/>
  <c r="K6369" i="5"/>
  <c r="K6353" i="5"/>
  <c r="K6337" i="5"/>
  <c r="K6321" i="5"/>
  <c r="K6305" i="5"/>
  <c r="K6289" i="5"/>
  <c r="K6273" i="5"/>
  <c r="K6257" i="5"/>
  <c r="K6241" i="5"/>
  <c r="K6225" i="5"/>
  <c r="K6209" i="5"/>
  <c r="K6193" i="5"/>
  <c r="K6177" i="5"/>
  <c r="K6161" i="5"/>
  <c r="K6145" i="5"/>
  <c r="K6129" i="5"/>
  <c r="K6113" i="5"/>
  <c r="K6097" i="5"/>
  <c r="K6081" i="5"/>
  <c r="K6065" i="5"/>
  <c r="K6049" i="5"/>
  <c r="K6033" i="5"/>
  <c r="K6017" i="5"/>
  <c r="K6001" i="5"/>
  <c r="K5985" i="5"/>
  <c r="K5969" i="5"/>
  <c r="K5953" i="5"/>
  <c r="K5937" i="5"/>
  <c r="K5921" i="5"/>
  <c r="K5905" i="5"/>
  <c r="K5889" i="5"/>
  <c r="K5873" i="5"/>
  <c r="K5857" i="5"/>
  <c r="K5841" i="5"/>
  <c r="K5825" i="5"/>
  <c r="K5809" i="5"/>
  <c r="K5793" i="5"/>
  <c r="K5777" i="5"/>
  <c r="K5761" i="5"/>
  <c r="K8013" i="5"/>
  <c r="K7291" i="5"/>
  <c r="K7163" i="5"/>
  <c r="K7044" i="5"/>
  <c r="K7005" i="5"/>
  <c r="K6987" i="5"/>
  <c r="K6877" i="5"/>
  <c r="K6859" i="5"/>
  <c r="K6968" i="5"/>
  <c r="K6950" i="5"/>
  <c r="K6932" i="5"/>
  <c r="K6914" i="5"/>
  <c r="K6840" i="5"/>
  <c r="K6822" i="5"/>
  <c r="K6804" i="5"/>
  <c r="K6786" i="5"/>
  <c r="K6752" i="5"/>
  <c r="K6736" i="5"/>
  <c r="K6720" i="5"/>
  <c r="K6704" i="5"/>
  <c r="K6688" i="5"/>
  <c r="K6672" i="5"/>
  <c r="K6656" i="5"/>
  <c r="K6640" i="5"/>
  <c r="K6624" i="5"/>
  <c r="K6608" i="5"/>
  <c r="K6592" i="5"/>
  <c r="K6576" i="5"/>
  <c r="K6560" i="5"/>
  <c r="K6544" i="5"/>
  <c r="K6528" i="5"/>
  <c r="K6512" i="5"/>
  <c r="K6496" i="5"/>
  <c r="K6480" i="5"/>
  <c r="K6464" i="5"/>
  <c r="K6448" i="5"/>
  <c r="K6432" i="5"/>
  <c r="K6416" i="5"/>
  <c r="K6400" i="5"/>
  <c r="K6384" i="5"/>
  <c r="K6368" i="5"/>
  <c r="K6352" i="5"/>
  <c r="K6336" i="5"/>
  <c r="K6320" i="5"/>
  <c r="K6304" i="5"/>
  <c r="K6288" i="5"/>
  <c r="K6272" i="5"/>
  <c r="K6256" i="5"/>
  <c r="K6240" i="5"/>
  <c r="K6224" i="5"/>
  <c r="K6208" i="5"/>
  <c r="K6192" i="5"/>
  <c r="K6176" i="5"/>
  <c r="K6160" i="5"/>
  <c r="K6144" i="5"/>
  <c r="K6128" i="5"/>
  <c r="K6112" i="5"/>
  <c r="K6096" i="5"/>
  <c r="K6080" i="5"/>
  <c r="K6064" i="5"/>
  <c r="K6048" i="5"/>
  <c r="K6032" i="5"/>
  <c r="K6016" i="5"/>
  <c r="K6000" i="5"/>
  <c r="K5984" i="5"/>
  <c r="K9306" i="5"/>
  <c r="K8166" i="5"/>
  <c r="K7980" i="5"/>
  <c r="K7290" i="5"/>
  <c r="K7212" i="5"/>
  <c r="K7162" i="5"/>
  <c r="K7043" i="5"/>
  <c r="K7004" i="5"/>
  <c r="K6986" i="5"/>
  <c r="K6894" i="5"/>
  <c r="K6876" i="5"/>
  <c r="K6858" i="5"/>
  <c r="K6768" i="5"/>
  <c r="K7238" i="5"/>
  <c r="K7110" i="5"/>
  <c r="K7022" i="5"/>
  <c r="K6967" i="5"/>
  <c r="K6949" i="5"/>
  <c r="K6931" i="5"/>
  <c r="K6839" i="5"/>
  <c r="K6821" i="5"/>
  <c r="K6803" i="5"/>
  <c r="K6751" i="5"/>
  <c r="K6735" i="5"/>
  <c r="K6719" i="5"/>
  <c r="K6703" i="5"/>
  <c r="K6687" i="5"/>
  <c r="K6671" i="5"/>
  <c r="K6655" i="5"/>
  <c r="K6639" i="5"/>
  <c r="K6623" i="5"/>
  <c r="K6607" i="5"/>
  <c r="K6591" i="5"/>
  <c r="K6575" i="5"/>
  <c r="K6559" i="5"/>
  <c r="K6543" i="5"/>
  <c r="K6527" i="5"/>
  <c r="K6511" i="5"/>
  <c r="K6495" i="5"/>
  <c r="K6479" i="5"/>
  <c r="K6463" i="5"/>
  <c r="K6447" i="5"/>
  <c r="K6431" i="5"/>
  <c r="K6415" i="5"/>
  <c r="K6399" i="5"/>
  <c r="K6383" i="5"/>
  <c r="K6367" i="5"/>
  <c r="K6351" i="5"/>
  <c r="K6335" i="5"/>
  <c r="K6319" i="5"/>
  <c r="K6303" i="5"/>
  <c r="K6287" i="5"/>
  <c r="K6271" i="5"/>
  <c r="K6255" i="5"/>
  <c r="K6239" i="5"/>
  <c r="K6223" i="5"/>
  <c r="K6207" i="5"/>
  <c r="K6191" i="5"/>
  <c r="K6175" i="5"/>
  <c r="K6159" i="5"/>
  <c r="K6143" i="5"/>
  <c r="K6127" i="5"/>
  <c r="K6111" i="5"/>
  <c r="K6095" i="5"/>
  <c r="K6079" i="5"/>
  <c r="K6063" i="5"/>
  <c r="K6047" i="5"/>
  <c r="K6031" i="5"/>
  <c r="K6015" i="5"/>
  <c r="K5999" i="5"/>
  <c r="K5983" i="5"/>
  <c r="K5967" i="5"/>
  <c r="K5951" i="5"/>
  <c r="K5935" i="5"/>
  <c r="K5919" i="5"/>
  <c r="K5903" i="5"/>
  <c r="K7947" i="5"/>
  <c r="K7211" i="5"/>
  <c r="K7084" i="5"/>
  <c r="K7062" i="5"/>
  <c r="K7042" i="5"/>
  <c r="K7003" i="5"/>
  <c r="K6893" i="5"/>
  <c r="K6875" i="5"/>
  <c r="K6784" i="5"/>
  <c r="K6767" i="5"/>
  <c r="K7021" i="5"/>
  <c r="K6984" i="5"/>
  <c r="K6966" i="5"/>
  <c r="K6948" i="5"/>
  <c r="K6930" i="5"/>
  <c r="K6856" i="5"/>
  <c r="K6838" i="5"/>
  <c r="K6820" i="5"/>
  <c r="K6802" i="5"/>
  <c r="K6750" i="5"/>
  <c r="K6734" i="5"/>
  <c r="K6718" i="5"/>
  <c r="K6702" i="5"/>
  <c r="K6686" i="5"/>
  <c r="K6670" i="5"/>
  <c r="K6654" i="5"/>
  <c r="K6638" i="5"/>
  <c r="K6622" i="5"/>
  <c r="K6606" i="5"/>
  <c r="K6590" i="5"/>
  <c r="K6574" i="5"/>
  <c r="K6558" i="5"/>
  <c r="K6542" i="5"/>
  <c r="K6526" i="5"/>
  <c r="K6510" i="5"/>
  <c r="K6494" i="5"/>
  <c r="K6478" i="5"/>
  <c r="K6462" i="5"/>
  <c r="K6446" i="5"/>
  <c r="K6430" i="5"/>
  <c r="K6414" i="5"/>
  <c r="K6398" i="5"/>
  <c r="K6382" i="5"/>
  <c r="K6366" i="5"/>
  <c r="K6350" i="5"/>
  <c r="K6334" i="5"/>
  <c r="K6318" i="5"/>
  <c r="K6302" i="5"/>
  <c r="K6286" i="5"/>
  <c r="K6270" i="5"/>
  <c r="K6254" i="5"/>
  <c r="K6238" i="5"/>
  <c r="K6222" i="5"/>
  <c r="K6206" i="5"/>
  <c r="K6190" i="5"/>
  <c r="K6174" i="5"/>
  <c r="K6158" i="5"/>
  <c r="K6142" i="5"/>
  <c r="K6126" i="5"/>
  <c r="K6110" i="5"/>
  <c r="K6094" i="5"/>
  <c r="K6078" i="5"/>
  <c r="K6062" i="5"/>
  <c r="K6046" i="5"/>
  <c r="K6030" i="5"/>
  <c r="K6014" i="5"/>
  <c r="K5998" i="5"/>
  <c r="K5982" i="5"/>
  <c r="K5966" i="5"/>
  <c r="K5950" i="5"/>
  <c r="K5934" i="5"/>
  <c r="K5918" i="5"/>
  <c r="K5902" i="5"/>
  <c r="K5886" i="5"/>
  <c r="K5870" i="5"/>
  <c r="K5854" i="5"/>
  <c r="K5838" i="5"/>
  <c r="K5822" i="5"/>
  <c r="K5806" i="5"/>
  <c r="K5790" i="5"/>
  <c r="K5774" i="5"/>
  <c r="K5758" i="5"/>
  <c r="K5742" i="5"/>
  <c r="K5726" i="5"/>
  <c r="K5710" i="5"/>
  <c r="K5694" i="5"/>
  <c r="K5678" i="5"/>
  <c r="K5662" i="5"/>
  <c r="K5646" i="5"/>
  <c r="K5630" i="5"/>
  <c r="K5614" i="5"/>
  <c r="K5598" i="5"/>
  <c r="K5582" i="5"/>
  <c r="K5566" i="5"/>
  <c r="K5550" i="5"/>
  <c r="K8541" i="5"/>
  <c r="K7914" i="5"/>
  <c r="K7340" i="5"/>
  <c r="K7260" i="5"/>
  <c r="K7210" i="5"/>
  <c r="K7132" i="5"/>
  <c r="K7108" i="5"/>
  <c r="K7083" i="5"/>
  <c r="K7002" i="5"/>
  <c r="K6910" i="5"/>
  <c r="K6892" i="5"/>
  <c r="K6874" i="5"/>
  <c r="K6783" i="5"/>
  <c r="K6766" i="5"/>
  <c r="K8445" i="5"/>
  <c r="K7286" i="5"/>
  <c r="K7158" i="5"/>
  <c r="K7060" i="5"/>
  <c r="K7020" i="5"/>
  <c r="K6983" i="5"/>
  <c r="K6965" i="5"/>
  <c r="K6947" i="5"/>
  <c r="K6855" i="5"/>
  <c r="K6837" i="5"/>
  <c r="K6819" i="5"/>
  <c r="K6749" i="5"/>
  <c r="K6733" i="5"/>
  <c r="K6717" i="5"/>
  <c r="K6701" i="5"/>
  <c r="K6685" i="5"/>
  <c r="K6669" i="5"/>
  <c r="K6653" i="5"/>
  <c r="K6637" i="5"/>
  <c r="K6621" i="5"/>
  <c r="K6605" i="5"/>
  <c r="K6589" i="5"/>
  <c r="K6573" i="5"/>
  <c r="K6557" i="5"/>
  <c r="K6541" i="5"/>
  <c r="K6525" i="5"/>
  <c r="K6509" i="5"/>
  <c r="K6493" i="5"/>
  <c r="K6477" i="5"/>
  <c r="K6461" i="5"/>
  <c r="K6445" i="5"/>
  <c r="K6429" i="5"/>
  <c r="K6413" i="5"/>
  <c r="K6397" i="5"/>
  <c r="K6381" i="5"/>
  <c r="K6365" i="5"/>
  <c r="K6349" i="5"/>
  <c r="K6333" i="5"/>
  <c r="K6317" i="5"/>
  <c r="K6301" i="5"/>
  <c r="K6285" i="5"/>
  <c r="K6269" i="5"/>
  <c r="K6253" i="5"/>
  <c r="K6237" i="5"/>
  <c r="K6221" i="5"/>
  <c r="K6205" i="5"/>
  <c r="K6189" i="5"/>
  <c r="K6173" i="5"/>
  <c r="K6157" i="5"/>
  <c r="K6141" i="5"/>
  <c r="K6125" i="5"/>
  <c r="K6109" i="5"/>
  <c r="K6093" i="5"/>
  <c r="K6077" i="5"/>
  <c r="K6061" i="5"/>
  <c r="K6045" i="5"/>
  <c r="K6029" i="5"/>
  <c r="K6013" i="5"/>
  <c r="K5997" i="5"/>
  <c r="K5981" i="5"/>
  <c r="K5965" i="5"/>
  <c r="K5949" i="5"/>
  <c r="K5933" i="5"/>
  <c r="K5917" i="5"/>
  <c r="K7339" i="5"/>
  <c r="K7259" i="5"/>
  <c r="K7131" i="5"/>
  <c r="K7082" i="5"/>
  <c r="K6909" i="5"/>
  <c r="K6891" i="5"/>
  <c r="K6782" i="5"/>
  <c r="K6765" i="5"/>
  <c r="K7059" i="5"/>
  <c r="K7038" i="5"/>
  <c r="K7019" i="5"/>
  <c r="K7000" i="5"/>
  <c r="K6982" i="5"/>
  <c r="K6964" i="5"/>
  <c r="K6946" i="5"/>
  <c r="K6872" i="5"/>
  <c r="K6854" i="5"/>
  <c r="K6836" i="5"/>
  <c r="K6818" i="5"/>
  <c r="K6748" i="5"/>
  <c r="K6732" i="5"/>
  <c r="K6716" i="5"/>
  <c r="K6700" i="5"/>
  <c r="K6684" i="5"/>
  <c r="K6668" i="5"/>
  <c r="K6652" i="5"/>
  <c r="K6636" i="5"/>
  <c r="K6620" i="5"/>
  <c r="K6604" i="5"/>
  <c r="K6588" i="5"/>
  <c r="K6572" i="5"/>
  <c r="K6556" i="5"/>
  <c r="K6540" i="5"/>
  <c r="K6524" i="5"/>
  <c r="K6508" i="5"/>
  <c r="K6492" i="5"/>
  <c r="K6476" i="5"/>
  <c r="K6460" i="5"/>
  <c r="K6444" i="5"/>
  <c r="K6428" i="5"/>
  <c r="K6412" i="5"/>
  <c r="K6396" i="5"/>
  <c r="K6380" i="5"/>
  <c r="K6364" i="5"/>
  <c r="K6348" i="5"/>
  <c r="K6332" i="5"/>
  <c r="K6316" i="5"/>
  <c r="K6300" i="5"/>
  <c r="K6284" i="5"/>
  <c r="K6268" i="5"/>
  <c r="K6252" i="5"/>
  <c r="K6236" i="5"/>
  <c r="K6220" i="5"/>
  <c r="K6204" i="5"/>
  <c r="K6188" i="5"/>
  <c r="K6172" i="5"/>
  <c r="K6156" i="5"/>
  <c r="K6140" i="5"/>
  <c r="K6124" i="5"/>
  <c r="K6108" i="5"/>
  <c r="K6092" i="5"/>
  <c r="K6076" i="5"/>
  <c r="K6060" i="5"/>
  <c r="K6044" i="5"/>
  <c r="K6028" i="5"/>
  <c r="K6012" i="5"/>
  <c r="K5996" i="5"/>
  <c r="K5980" i="5"/>
  <c r="K5964" i="5"/>
  <c r="K5948" i="5"/>
  <c r="K5932" i="5"/>
  <c r="K5916" i="5"/>
  <c r="K5900" i="5"/>
  <c r="K5884" i="5"/>
  <c r="K5868" i="5"/>
  <c r="K5852" i="5"/>
  <c r="K5836" i="5"/>
  <c r="K5820" i="5"/>
  <c r="K5804" i="5"/>
  <c r="K5788" i="5"/>
  <c r="K5772" i="5"/>
  <c r="K5756" i="5"/>
  <c r="K5740" i="5"/>
  <c r="K5724" i="5"/>
  <c r="K5708" i="5"/>
  <c r="K5692" i="5"/>
  <c r="K5676" i="5"/>
  <c r="K5660" i="5"/>
  <c r="K8096" i="5"/>
  <c r="K7258" i="5"/>
  <c r="K7180" i="5"/>
  <c r="K7130" i="5"/>
  <c r="K6926" i="5"/>
  <c r="K6908" i="5"/>
  <c r="K6890" i="5"/>
  <c r="K6798" i="5"/>
  <c r="K6781" i="5"/>
  <c r="K6764" i="5"/>
  <c r="K8378" i="5"/>
  <c r="K7308" i="5"/>
  <c r="K7206" i="5"/>
  <c r="K7058" i="5"/>
  <c r="K7037" i="5"/>
  <c r="K7018" i="5"/>
  <c r="K6999" i="5"/>
  <c r="K6981" i="5"/>
  <c r="K6963" i="5"/>
  <c r="K6871" i="5"/>
  <c r="K6853" i="5"/>
  <c r="K6835" i="5"/>
  <c r="K6747" i="5"/>
  <c r="K6731" i="5"/>
  <c r="K6715" i="5"/>
  <c r="K6699" i="5"/>
  <c r="K6683" i="5"/>
  <c r="K6667" i="5"/>
  <c r="K6651" i="5"/>
  <c r="K6635" i="5"/>
  <c r="K6619" i="5"/>
  <c r="K6603" i="5"/>
  <c r="K6587" i="5"/>
  <c r="K6571" i="5"/>
  <c r="K6555" i="5"/>
  <c r="K6539" i="5"/>
  <c r="K6523" i="5"/>
  <c r="K6507" i="5"/>
  <c r="K6491" i="5"/>
  <c r="K6475" i="5"/>
  <c r="K6459" i="5"/>
  <c r="K6443" i="5"/>
  <c r="K6427" i="5"/>
  <c r="K6411" i="5"/>
  <c r="K6395" i="5"/>
  <c r="K6379" i="5"/>
  <c r="K6363" i="5"/>
  <c r="K6347" i="5"/>
  <c r="K6331" i="5"/>
  <c r="K6315" i="5"/>
  <c r="K6299" i="5"/>
  <c r="K6283" i="5"/>
  <c r="K6267" i="5"/>
  <c r="K6251" i="5"/>
  <c r="K6235" i="5"/>
  <c r="K6219" i="5"/>
  <c r="K6203" i="5"/>
  <c r="K6187" i="5"/>
  <c r="K6171" i="5"/>
  <c r="K6155" i="5"/>
  <c r="K6139" i="5"/>
  <c r="K6123" i="5"/>
  <c r="K6107" i="5"/>
  <c r="K6091" i="5"/>
  <c r="K6075" i="5"/>
  <c r="K6059" i="5"/>
  <c r="K6043" i="5"/>
  <c r="K6027" i="5"/>
  <c r="K6011" i="5"/>
  <c r="K5995" i="5"/>
  <c r="K5979" i="5"/>
  <c r="K5963" i="5"/>
  <c r="K5947" i="5"/>
  <c r="K5931" i="5"/>
  <c r="K5915" i="5"/>
  <c r="K5899" i="5"/>
  <c r="K5883" i="5"/>
  <c r="K5867" i="5"/>
  <c r="K5851" i="5"/>
  <c r="K5835" i="5"/>
  <c r="K5819" i="5"/>
  <c r="K5803" i="5"/>
  <c r="K5787" i="5"/>
  <c r="K5771" i="5"/>
  <c r="K5755" i="5"/>
  <c r="K5739" i="5"/>
  <c r="K5723" i="5"/>
  <c r="K8566" i="5"/>
  <c r="K7179" i="5"/>
  <c r="K6925" i="5"/>
  <c r="K6907" i="5"/>
  <c r="K6797" i="5"/>
  <c r="K6780" i="5"/>
  <c r="K6763" i="5"/>
  <c r="K7307" i="5"/>
  <c r="K7078" i="5"/>
  <c r="K7036" i="5"/>
  <c r="K6998" i="5"/>
  <c r="K6980" i="5"/>
  <c r="K6962" i="5"/>
  <c r="K6888" i="5"/>
  <c r="K6870" i="5"/>
  <c r="K6852" i="5"/>
  <c r="K6834" i="5"/>
  <c r="K6746" i="5"/>
  <c r="K6730" i="5"/>
  <c r="K6714" i="5"/>
  <c r="K6698" i="5"/>
  <c r="K6682" i="5"/>
  <c r="K6666" i="5"/>
  <c r="K6650" i="5"/>
  <c r="K6634" i="5"/>
  <c r="K6618" i="5"/>
  <c r="K6602" i="5"/>
  <c r="K6586" i="5"/>
  <c r="K6570" i="5"/>
  <c r="K6554" i="5"/>
  <c r="K6538" i="5"/>
  <c r="K6522" i="5"/>
  <c r="K6506" i="5"/>
  <c r="K6490" i="5"/>
  <c r="K6474" i="5"/>
  <c r="K6458" i="5"/>
  <c r="K6442" i="5"/>
  <c r="K6426" i="5"/>
  <c r="K6410" i="5"/>
  <c r="K6394" i="5"/>
  <c r="K6378" i="5"/>
  <c r="K6362" i="5"/>
  <c r="K6346" i="5"/>
  <c r="K6330" i="5"/>
  <c r="K6314" i="5"/>
  <c r="K6298" i="5"/>
  <c r="K6282" i="5"/>
  <c r="K6266" i="5"/>
  <c r="K6250" i="5"/>
  <c r="K6234" i="5"/>
  <c r="K6218" i="5"/>
  <c r="K6202" i="5"/>
  <c r="K6186" i="5"/>
  <c r="K6170" i="5"/>
  <c r="K6154" i="5"/>
  <c r="K6138" i="5"/>
  <c r="K6122" i="5"/>
  <c r="K6106" i="5"/>
  <c r="K6090" i="5"/>
  <c r="K6074" i="5"/>
  <c r="K6058" i="5"/>
  <c r="K6042" i="5"/>
  <c r="K6026" i="5"/>
  <c r="K6010" i="5"/>
  <c r="K5994" i="5"/>
  <c r="K7228" i="5"/>
  <c r="K7178" i="5"/>
  <c r="K7016" i="5"/>
  <c r="K6942" i="5"/>
  <c r="K6924" i="5"/>
  <c r="K6906" i="5"/>
  <c r="K6814" i="5"/>
  <c r="K6796" i="5"/>
  <c r="K6779" i="5"/>
  <c r="K6762" i="5"/>
  <c r="K9580" i="5"/>
  <c r="K7306" i="5"/>
  <c r="K7254" i="5"/>
  <c r="K7126" i="5"/>
  <c r="K7100" i="5"/>
  <c r="K7035" i="5"/>
  <c r="K6997" i="5"/>
  <c r="K6979" i="5"/>
  <c r="K6887" i="5"/>
  <c r="K6869" i="5"/>
  <c r="K6851" i="5"/>
  <c r="K6745" i="5"/>
  <c r="K6729" i="5"/>
  <c r="K6713" i="5"/>
  <c r="K6697" i="5"/>
  <c r="K6681" i="5"/>
  <c r="K6665" i="5"/>
  <c r="K6649" i="5"/>
  <c r="K6633" i="5"/>
  <c r="K6617" i="5"/>
  <c r="K6601" i="5"/>
  <c r="K6585" i="5"/>
  <c r="K6569" i="5"/>
  <c r="K6553" i="5"/>
  <c r="K6537" i="5"/>
  <c r="K6521" i="5"/>
  <c r="K6505" i="5"/>
  <c r="K6489" i="5"/>
  <c r="K6473" i="5"/>
  <c r="K6457" i="5"/>
  <c r="K6441" i="5"/>
  <c r="K6425" i="5"/>
  <c r="K6409" i="5"/>
  <c r="K6393" i="5"/>
  <c r="K6377" i="5"/>
  <c r="K6361" i="5"/>
  <c r="K6345" i="5"/>
  <c r="K6329" i="5"/>
  <c r="K6313" i="5"/>
  <c r="K6297" i="5"/>
  <c r="K6281" i="5"/>
  <c r="K6265" i="5"/>
  <c r="K6249" i="5"/>
  <c r="K6233" i="5"/>
  <c r="K6217" i="5"/>
  <c r="K6201" i="5"/>
  <c r="K6185" i="5"/>
  <c r="K6169" i="5"/>
  <c r="K6153" i="5"/>
  <c r="K6137" i="5"/>
  <c r="K6121" i="5"/>
  <c r="K6105" i="5"/>
  <c r="K6089" i="5"/>
  <c r="K6073" i="5"/>
  <c r="K6057" i="5"/>
  <c r="K6041" i="5"/>
  <c r="K6025" i="5"/>
  <c r="K6009" i="5"/>
  <c r="K5993" i="5"/>
  <c r="K5977" i="5"/>
  <c r="K5961" i="5"/>
  <c r="K5945" i="5"/>
  <c r="K5929" i="5"/>
  <c r="K5913" i="5"/>
  <c r="K5897" i="5"/>
  <c r="K5881" i="5"/>
  <c r="K5865" i="5"/>
  <c r="K5849" i="5"/>
  <c r="K5833" i="5"/>
  <c r="K5817" i="5"/>
  <c r="K5801" i="5"/>
  <c r="K5785" i="5"/>
  <c r="K5769" i="5"/>
  <c r="K5753" i="5"/>
  <c r="K5737" i="5"/>
  <c r="K5721" i="5"/>
  <c r="K5705" i="5"/>
  <c r="K5689" i="5"/>
  <c r="K5673" i="5"/>
  <c r="K5657" i="5"/>
  <c r="K5641" i="5"/>
  <c r="K5625" i="5"/>
  <c r="K5609" i="5"/>
  <c r="K5593" i="5"/>
  <c r="K5577" i="5"/>
  <c r="K7227" i="5"/>
  <c r="K7076" i="5"/>
  <c r="K7054" i="5"/>
  <c r="K6941" i="5"/>
  <c r="K6923" i="5"/>
  <c r="K6813" i="5"/>
  <c r="K6795" i="5"/>
  <c r="K6778" i="5"/>
  <c r="K9069" i="5"/>
  <c r="K7099" i="5"/>
  <c r="K7034" i="5"/>
  <c r="K7014" i="5"/>
  <c r="K6996" i="5"/>
  <c r="K6978" i="5"/>
  <c r="K6904" i="5"/>
  <c r="K6886" i="5"/>
  <c r="K6868" i="5"/>
  <c r="K6850" i="5"/>
  <c r="K6760" i="5"/>
  <c r="K6744" i="5"/>
  <c r="K6728" i="5"/>
  <c r="K6712" i="5"/>
  <c r="K6696" i="5"/>
  <c r="K6680" i="5"/>
  <c r="K6664" i="5"/>
  <c r="K6648" i="5"/>
  <c r="K6632" i="5"/>
  <c r="K6616" i="5"/>
  <c r="K6600" i="5"/>
  <c r="K6584" i="5"/>
  <c r="K6568" i="5"/>
  <c r="K6552" i="5"/>
  <c r="K6536" i="5"/>
  <c r="K6520" i="5"/>
  <c r="K6504" i="5"/>
  <c r="K6488" i="5"/>
  <c r="K6472" i="5"/>
  <c r="K6456" i="5"/>
  <c r="K6440" i="5"/>
  <c r="K6424" i="5"/>
  <c r="K6408" i="5"/>
  <c r="K6392" i="5"/>
  <c r="K6376" i="5"/>
  <c r="K6360" i="5"/>
  <c r="K6344" i="5"/>
  <c r="K6328" i="5"/>
  <c r="K6312" i="5"/>
  <c r="K6296" i="5"/>
  <c r="K6280" i="5"/>
  <c r="K6264" i="5"/>
  <c r="K6248" i="5"/>
  <c r="K6232" i="5"/>
  <c r="K6216" i="5"/>
  <c r="K6200" i="5"/>
  <c r="K6184" i="5"/>
  <c r="K6168" i="5"/>
  <c r="K6152" i="5"/>
  <c r="K6136" i="5"/>
  <c r="K6120" i="5"/>
  <c r="K6104" i="5"/>
  <c r="K6088" i="5"/>
  <c r="K6072" i="5"/>
  <c r="K6056" i="5"/>
  <c r="K6040" i="5"/>
  <c r="K6024" i="5"/>
  <c r="K6008" i="5"/>
  <c r="K5992" i="5"/>
  <c r="K5976" i="5"/>
  <c r="K5960" i="5"/>
  <c r="K5944" i="5"/>
  <c r="K5928" i="5"/>
  <c r="K5912" i="5"/>
  <c r="K5896" i="5"/>
  <c r="K5880" i="5"/>
  <c r="K5864" i="5"/>
  <c r="K5848" i="5"/>
  <c r="K5832" i="5"/>
  <c r="K5816" i="5"/>
  <c r="K5800" i="5"/>
  <c r="K5784" i="5"/>
  <c r="K5768" i="5"/>
  <c r="K5752" i="5"/>
  <c r="K5736" i="5"/>
  <c r="K5720" i="5"/>
  <c r="K5704" i="5"/>
  <c r="K5688" i="5"/>
  <c r="K5672" i="5"/>
  <c r="K5656" i="5"/>
  <c r="K5640" i="5"/>
  <c r="K5624" i="5"/>
  <c r="K7276" i="5"/>
  <c r="K7226" i="5"/>
  <c r="K7148" i="5"/>
  <c r="K7075" i="5"/>
  <c r="K6958" i="5"/>
  <c r="K6940" i="5"/>
  <c r="K6922" i="5"/>
  <c r="K6830" i="5"/>
  <c r="K6812" i="5"/>
  <c r="K6794" i="5"/>
  <c r="K8813" i="5"/>
  <c r="K7174" i="5"/>
  <c r="K7098" i="5"/>
  <c r="K7052" i="5"/>
  <c r="K7013" i="5"/>
  <c r="K6995" i="5"/>
  <c r="K6903" i="5"/>
  <c r="K6885" i="5"/>
  <c r="K6867" i="5"/>
  <c r="K6776" i="5"/>
  <c r="K6759" i="5"/>
  <c r="K6743" i="5"/>
  <c r="K6727" i="5"/>
  <c r="K6711" i="5"/>
  <c r="K6695" i="5"/>
  <c r="K6679" i="5"/>
  <c r="K6663" i="5"/>
  <c r="K6647" i="5"/>
  <c r="K6631" i="5"/>
  <c r="K6615" i="5"/>
  <c r="K6599" i="5"/>
  <c r="K6583" i="5"/>
  <c r="K6567" i="5"/>
  <c r="K6551" i="5"/>
  <c r="K6535" i="5"/>
  <c r="K6519" i="5"/>
  <c r="K6503" i="5"/>
  <c r="K6487" i="5"/>
  <c r="K6471" i="5"/>
  <c r="K6455" i="5"/>
  <c r="K6439" i="5"/>
  <c r="K6423" i="5"/>
  <c r="K6407" i="5"/>
  <c r="K6391" i="5"/>
  <c r="K6375" i="5"/>
  <c r="K6359" i="5"/>
  <c r="K6343" i="5"/>
  <c r="K6327" i="5"/>
  <c r="K6311" i="5"/>
  <c r="K6295" i="5"/>
  <c r="K6279" i="5"/>
  <c r="K6263" i="5"/>
  <c r="K6247" i="5"/>
  <c r="K6231" i="5"/>
  <c r="K6215" i="5"/>
  <c r="K6199" i="5"/>
  <c r="K6183" i="5"/>
  <c r="K6167" i="5"/>
  <c r="K6151" i="5"/>
  <c r="K6135" i="5"/>
  <c r="K6119" i="5"/>
  <c r="K6103" i="5"/>
  <c r="K6087" i="5"/>
  <c r="K6071" i="5"/>
  <c r="K6055" i="5"/>
  <c r="K6039" i="5"/>
  <c r="K6023" i="5"/>
  <c r="K6007" i="5"/>
  <c r="K5991" i="5"/>
  <c r="K5975" i="5"/>
  <c r="K5959" i="5"/>
  <c r="K7275" i="5"/>
  <c r="K7147" i="5"/>
  <c r="K7074" i="5"/>
  <c r="K7032" i="5"/>
  <c r="K6957" i="5"/>
  <c r="K6939" i="5"/>
  <c r="K6829" i="5"/>
  <c r="K6811" i="5"/>
  <c r="K7051" i="5"/>
  <c r="K7012" i="5"/>
  <c r="K6994" i="5"/>
  <c r="K6920" i="5"/>
  <c r="K6902" i="5"/>
  <c r="K6884" i="5"/>
  <c r="K6866" i="5"/>
  <c r="K6792" i="5"/>
  <c r="K6775" i="5"/>
  <c r="K6758" i="5"/>
  <c r="K6742" i="5"/>
  <c r="K6726" i="5"/>
  <c r="K6710" i="5"/>
  <c r="K6694" i="5"/>
  <c r="K6678" i="5"/>
  <c r="K6662" i="5"/>
  <c r="K6646" i="5"/>
  <c r="K6630" i="5"/>
  <c r="K6614" i="5"/>
  <c r="K6598" i="5"/>
  <c r="K6582" i="5"/>
  <c r="K6566" i="5"/>
  <c r="K6550" i="5"/>
  <c r="K6534" i="5"/>
  <c r="K6518" i="5"/>
  <c r="K6502" i="5"/>
  <c r="K6486" i="5"/>
  <c r="K6470" i="5"/>
  <c r="K6454" i="5"/>
  <c r="K6438" i="5"/>
  <c r="K6422" i="5"/>
  <c r="K6406" i="5"/>
  <c r="K6390" i="5"/>
  <c r="K6374" i="5"/>
  <c r="K6358" i="5"/>
  <c r="K6342" i="5"/>
  <c r="K6326" i="5"/>
  <c r="K6310" i="5"/>
  <c r="K6294" i="5"/>
  <c r="K6278" i="5"/>
  <c r="K6262" i="5"/>
  <c r="K6246" i="5"/>
  <c r="K6230" i="5"/>
  <c r="K6214" i="5"/>
  <c r="K6198" i="5"/>
  <c r="K6182" i="5"/>
  <c r="K6166" i="5"/>
  <c r="K6150" i="5"/>
  <c r="K6134" i="5"/>
  <c r="K6118" i="5"/>
  <c r="K6102" i="5"/>
  <c r="K6086" i="5"/>
  <c r="K6070" i="5"/>
  <c r="K6054" i="5"/>
  <c r="K6038" i="5"/>
  <c r="K6022" i="5"/>
  <c r="K6006" i="5"/>
  <c r="K5990" i="5"/>
  <c r="K5974" i="5"/>
  <c r="K7355" i="5"/>
  <c r="K7274" i="5"/>
  <c r="K7196" i="5"/>
  <c r="K7146" i="5"/>
  <c r="K6974" i="5"/>
  <c r="K6956" i="5"/>
  <c r="K6938" i="5"/>
  <c r="K6846" i="5"/>
  <c r="K6828" i="5"/>
  <c r="K6810" i="5"/>
  <c r="K9126" i="5"/>
  <c r="K7222" i="5"/>
  <c r="K7050" i="5"/>
  <c r="K7030" i="5"/>
  <c r="K7011" i="5"/>
  <c r="K6919" i="5"/>
  <c r="K6901" i="5"/>
  <c r="K6883" i="5"/>
  <c r="K6791" i="5"/>
  <c r="K6774" i="5"/>
  <c r="K6757" i="5"/>
  <c r="K6741" i="5"/>
  <c r="K6725" i="5"/>
  <c r="K6709" i="5"/>
  <c r="K6693" i="5"/>
  <c r="K6677" i="5"/>
  <c r="K6661" i="5"/>
  <c r="K6645" i="5"/>
  <c r="K6629" i="5"/>
  <c r="K6613" i="5"/>
  <c r="K6597" i="5"/>
  <c r="K6581" i="5"/>
  <c r="K6565" i="5"/>
  <c r="K6549" i="5"/>
  <c r="K6533" i="5"/>
  <c r="K6517" i="5"/>
  <c r="K6501" i="5"/>
  <c r="K6485" i="5"/>
  <c r="K6469" i="5"/>
  <c r="K6453" i="5"/>
  <c r="K6437" i="5"/>
  <c r="K6421" i="5"/>
  <c r="K6405" i="5"/>
  <c r="K6389" i="5"/>
  <c r="K6373" i="5"/>
  <c r="K6357" i="5"/>
  <c r="K6341" i="5"/>
  <c r="K6325" i="5"/>
  <c r="K6309" i="5"/>
  <c r="K6293" i="5"/>
  <c r="K6277" i="5"/>
  <c r="K6261" i="5"/>
  <c r="K6245" i="5"/>
  <c r="K6229" i="5"/>
  <c r="K6213" i="5"/>
  <c r="K6197" i="5"/>
  <c r="K6181" i="5"/>
  <c r="K6165" i="5"/>
  <c r="K6149" i="5"/>
  <c r="K8617" i="5"/>
  <c r="K8113" i="5"/>
  <c r="K7324" i="5"/>
  <c r="K7195" i="5"/>
  <c r="K7094" i="5"/>
  <c r="K6973" i="5"/>
  <c r="K6955" i="5"/>
  <c r="K6845" i="5"/>
  <c r="K6827" i="5"/>
  <c r="K8870" i="5"/>
  <c r="K8237" i="5"/>
  <c r="K7010" i="5"/>
  <c r="K6936" i="5"/>
  <c r="K6918" i="5"/>
  <c r="K6900" i="5"/>
  <c r="K6882" i="5"/>
  <c r="K6808" i="5"/>
  <c r="K6790" i="5"/>
  <c r="K6773" i="5"/>
  <c r="K6756" i="5"/>
  <c r="K6740" i="5"/>
  <c r="K6724" i="5"/>
  <c r="K6708" i="5"/>
  <c r="K6692" i="5"/>
  <c r="K6676" i="5"/>
  <c r="K6660" i="5"/>
  <c r="K6644" i="5"/>
  <c r="K6628" i="5"/>
  <c r="K6612" i="5"/>
  <c r="K6596" i="5"/>
  <c r="K6580" i="5"/>
  <c r="K6564" i="5"/>
  <c r="K6548" i="5"/>
  <c r="K6532" i="5"/>
  <c r="K6516" i="5"/>
  <c r="K6500" i="5"/>
  <c r="K6484" i="5"/>
  <c r="K6468" i="5"/>
  <c r="K6452" i="5"/>
  <c r="K6436" i="5"/>
  <c r="K6420" i="5"/>
  <c r="K6404" i="5"/>
  <c r="K6388" i="5"/>
  <c r="K6372" i="5"/>
  <c r="K6356" i="5"/>
  <c r="K6340" i="5"/>
  <c r="K6324" i="5"/>
  <c r="K6308" i="5"/>
  <c r="K6292" i="5"/>
  <c r="K6276" i="5"/>
  <c r="K6260" i="5"/>
  <c r="K6244" i="5"/>
  <c r="K6228" i="5"/>
  <c r="K6212" i="5"/>
  <c r="K6196" i="5"/>
  <c r="K6180" i="5"/>
  <c r="K6164" i="5"/>
  <c r="K6148" i="5"/>
  <c r="K6132" i="5"/>
  <c r="K6116" i="5"/>
  <c r="K6100" i="5"/>
  <c r="K6084" i="5"/>
  <c r="K6068" i="5"/>
  <c r="K6052" i="5"/>
  <c r="K6036" i="5"/>
  <c r="K7323" i="5"/>
  <c r="K7244" i="5"/>
  <c r="K7194" i="5"/>
  <c r="K7116" i="5"/>
  <c r="K7048" i="5"/>
  <c r="K7028" i="5"/>
  <c r="K6990" i="5"/>
  <c r="K6972" i="5"/>
  <c r="K6954" i="5"/>
  <c r="K6862" i="5"/>
  <c r="K6844" i="5"/>
  <c r="K6826" i="5"/>
  <c r="K7270" i="5"/>
  <c r="K7142" i="5"/>
  <c r="K7092" i="5"/>
  <c r="K7068" i="5"/>
  <c r="K6935" i="5"/>
  <c r="K6917" i="5"/>
  <c r="K6899" i="5"/>
  <c r="K6807" i="5"/>
  <c r="K6789" i="5"/>
  <c r="K6772" i="5"/>
  <c r="K6755" i="5"/>
  <c r="K6739" i="5"/>
  <c r="K6723" i="5"/>
  <c r="K6707" i="5"/>
  <c r="K6691" i="5"/>
  <c r="K6675" i="5"/>
  <c r="K6659" i="5"/>
  <c r="K6643" i="5"/>
  <c r="K6627" i="5"/>
  <c r="K6611" i="5"/>
  <c r="K6595" i="5"/>
  <c r="K6579" i="5"/>
  <c r="K6563" i="5"/>
  <c r="K6547" i="5"/>
  <c r="K6531" i="5"/>
  <c r="K6515" i="5"/>
  <c r="K6499" i="5"/>
  <c r="K6483" i="5"/>
  <c r="K6467" i="5"/>
  <c r="K6451" i="5"/>
  <c r="K6435" i="5"/>
  <c r="K6419" i="5"/>
  <c r="K6403" i="5"/>
  <c r="K6387" i="5"/>
  <c r="K6371" i="5"/>
  <c r="K6355" i="5"/>
  <c r="K6339" i="5"/>
  <c r="K6323" i="5"/>
  <c r="K6307" i="5"/>
  <c r="K6291" i="5"/>
  <c r="K6275" i="5"/>
  <c r="K6259" i="5"/>
  <c r="K6243" i="5"/>
  <c r="K6227" i="5"/>
  <c r="K6211" i="5"/>
  <c r="K6195" i="5"/>
  <c r="K6179" i="5"/>
  <c r="K6163" i="5"/>
  <c r="K6147" i="5"/>
  <c r="K6131" i="5"/>
  <c r="K6115" i="5"/>
  <c r="K6099" i="5"/>
  <c r="K6083" i="5"/>
  <c r="K6067" i="5"/>
  <c r="K6051" i="5"/>
  <c r="K6035" i="5"/>
  <c r="K6019" i="5"/>
  <c r="K6003" i="5"/>
  <c r="K5987" i="5"/>
  <c r="K5971" i="5"/>
  <c r="K5955" i="5"/>
  <c r="K5939" i="5"/>
  <c r="K5923" i="5"/>
  <c r="K5907" i="5"/>
  <c r="K5891" i="5"/>
  <c r="K5875" i="5"/>
  <c r="K5859" i="5"/>
  <c r="K5843" i="5"/>
  <c r="K5827" i="5"/>
  <c r="K5811" i="5"/>
  <c r="K5795" i="5"/>
  <c r="K5779" i="5"/>
  <c r="K6466" i="5"/>
  <c r="K6050" i="5"/>
  <c r="K6021" i="5"/>
  <c r="K5924" i="5"/>
  <c r="K5840" i="5"/>
  <c r="K5759" i="5"/>
  <c r="K5612" i="5"/>
  <c r="K5595" i="5"/>
  <c r="K5578" i="5"/>
  <c r="K5561" i="5"/>
  <c r="K6706" i="5"/>
  <c r="K6194" i="5"/>
  <c r="K5901" i="5"/>
  <c r="K5860" i="5"/>
  <c r="K5798" i="5"/>
  <c r="K5778" i="5"/>
  <c r="K5719" i="5"/>
  <c r="K5701" i="5"/>
  <c r="K5683" i="5"/>
  <c r="K5665" i="5"/>
  <c r="K5647" i="5"/>
  <c r="K5629" i="5"/>
  <c r="K5544" i="5"/>
  <c r="K5528" i="5"/>
  <c r="K5512" i="5"/>
  <c r="K5496" i="5"/>
  <c r="K5480" i="5"/>
  <c r="K5464" i="5"/>
  <c r="K5448" i="5"/>
  <c r="K5432" i="5"/>
  <c r="K5416" i="5"/>
  <c r="K5400" i="5"/>
  <c r="K5384" i="5"/>
  <c r="K5368" i="5"/>
  <c r="K5352" i="5"/>
  <c r="K5336" i="5"/>
  <c r="K5320" i="5"/>
  <c r="K5304" i="5"/>
  <c r="K5288" i="5"/>
  <c r="K5272" i="5"/>
  <c r="K5256" i="5"/>
  <c r="K5240" i="5"/>
  <c r="K5224" i="5"/>
  <c r="K5208" i="5"/>
  <c r="K5192" i="5"/>
  <c r="K5176" i="5"/>
  <c r="K5160" i="5"/>
  <c r="K5144" i="5"/>
  <c r="K5128" i="5"/>
  <c r="K5112" i="5"/>
  <c r="K5096" i="5"/>
  <c r="K5080" i="5"/>
  <c r="K5064" i="5"/>
  <c r="K5048" i="5"/>
  <c r="K5032" i="5"/>
  <c r="K5016" i="5"/>
  <c r="K5000" i="5"/>
  <c r="K4984" i="5"/>
  <c r="K4968" i="5"/>
  <c r="K4952" i="5"/>
  <c r="K4936" i="5"/>
  <c r="K4920" i="5"/>
  <c r="K4904" i="5"/>
  <c r="K4888" i="5"/>
  <c r="K4872" i="5"/>
  <c r="K4856" i="5"/>
  <c r="K4840" i="5"/>
  <c r="K4824" i="5"/>
  <c r="K4808" i="5"/>
  <c r="K4792" i="5"/>
  <c r="K4776" i="5"/>
  <c r="K4760" i="5"/>
  <c r="K4744" i="5"/>
  <c r="K4728" i="5"/>
  <c r="K4712" i="5"/>
  <c r="K4696" i="5"/>
  <c r="K4680" i="5"/>
  <c r="K4664" i="5"/>
  <c r="K4648" i="5"/>
  <c r="K4632" i="5"/>
  <c r="K4616" i="5"/>
  <c r="K4600" i="5"/>
  <c r="K4584" i="5"/>
  <c r="K4568" i="5"/>
  <c r="K4552" i="5"/>
  <c r="K4536" i="5"/>
  <c r="K4520" i="5"/>
  <c r="K4504" i="5"/>
  <c r="K6434" i="5"/>
  <c r="K6133" i="5"/>
  <c r="K6020" i="5"/>
  <c r="K5968" i="5"/>
  <c r="K5879" i="5"/>
  <c r="K5839" i="5"/>
  <c r="K5818" i="5"/>
  <c r="K5738" i="5"/>
  <c r="K5611" i="5"/>
  <c r="K5594" i="5"/>
  <c r="K5560" i="5"/>
  <c r="K6674" i="5"/>
  <c r="K6162" i="5"/>
  <c r="K5943" i="5"/>
  <c r="K5922" i="5"/>
  <c r="K5797" i="5"/>
  <c r="K5757" i="5"/>
  <c r="K5718" i="5"/>
  <c r="K5700" i="5"/>
  <c r="K5682" i="5"/>
  <c r="K5664" i="5"/>
  <c r="K5628" i="5"/>
  <c r="K5576" i="5"/>
  <c r="K5543" i="5"/>
  <c r="K5527" i="5"/>
  <c r="K5511" i="5"/>
  <c r="K5495" i="5"/>
  <c r="K5479" i="5"/>
  <c r="K5463" i="5"/>
  <c r="K5447" i="5"/>
  <c r="K5431" i="5"/>
  <c r="K5415" i="5"/>
  <c r="K5399" i="5"/>
  <c r="K5383" i="5"/>
  <c r="K5367" i="5"/>
  <c r="K5351" i="5"/>
  <c r="K5335" i="5"/>
  <c r="K5319" i="5"/>
  <c r="K5303" i="5"/>
  <c r="K5287" i="5"/>
  <c r="K5271" i="5"/>
  <c r="K5255" i="5"/>
  <c r="K5239" i="5"/>
  <c r="K5223" i="5"/>
  <c r="K5207" i="5"/>
  <c r="K5191" i="5"/>
  <c r="K5175" i="5"/>
  <c r="K5159" i="5"/>
  <c r="K5143" i="5"/>
  <c r="K5127" i="5"/>
  <c r="K5111" i="5"/>
  <c r="K5095" i="5"/>
  <c r="K5079" i="5"/>
  <c r="K5063" i="5"/>
  <c r="K5047" i="5"/>
  <c r="K5031" i="5"/>
  <c r="K5015" i="5"/>
  <c r="K4999" i="5"/>
  <c r="K4983" i="5"/>
  <c r="K4967" i="5"/>
  <c r="K4951" i="5"/>
  <c r="K4935" i="5"/>
  <c r="K4919" i="5"/>
  <c r="K4903" i="5"/>
  <c r="K4887" i="5"/>
  <c r="K4871" i="5"/>
  <c r="K4855" i="5"/>
  <c r="K4839" i="5"/>
  <c r="K4823" i="5"/>
  <c r="K4807" i="5"/>
  <c r="K4791" i="5"/>
  <c r="K4775" i="5"/>
  <c r="K4759" i="5"/>
  <c r="K4743" i="5"/>
  <c r="K4727" i="5"/>
  <c r="K4711" i="5"/>
  <c r="K4695" i="5"/>
  <c r="K4679" i="5"/>
  <c r="K4663" i="5"/>
  <c r="K4647" i="5"/>
  <c r="K4631" i="5"/>
  <c r="K4615" i="5"/>
  <c r="K4599" i="5"/>
  <c r="K4583" i="5"/>
  <c r="K4567" i="5"/>
  <c r="K4551" i="5"/>
  <c r="K7322" i="5"/>
  <c r="K6916" i="5"/>
  <c r="K6824" i="5"/>
  <c r="K6402" i="5"/>
  <c r="K5878" i="5"/>
  <c r="K5858" i="5"/>
  <c r="K5776" i="5"/>
  <c r="K5645" i="5"/>
  <c r="K5610" i="5"/>
  <c r="K5559" i="5"/>
  <c r="K6642" i="5"/>
  <c r="K6018" i="5"/>
  <c r="K5942" i="5"/>
  <c r="K5898" i="5"/>
  <c r="K5837" i="5"/>
  <c r="K5796" i="5"/>
  <c r="K5717" i="5"/>
  <c r="K5699" i="5"/>
  <c r="K5681" i="5"/>
  <c r="K5663" i="5"/>
  <c r="K5627" i="5"/>
  <c r="K5592" i="5"/>
  <c r="K5575" i="5"/>
  <c r="K5542" i="5"/>
  <c r="K5526" i="5"/>
  <c r="K5510" i="5"/>
  <c r="K5494" i="5"/>
  <c r="K5478" i="5"/>
  <c r="K5462" i="5"/>
  <c r="K5446" i="5"/>
  <c r="K5430" i="5"/>
  <c r="K5414" i="5"/>
  <c r="K5398" i="5"/>
  <c r="K5382" i="5"/>
  <c r="K5366" i="5"/>
  <c r="K5350" i="5"/>
  <c r="K5334" i="5"/>
  <c r="K5318" i="5"/>
  <c r="K5302" i="5"/>
  <c r="K5286" i="5"/>
  <c r="K5270" i="5"/>
  <c r="K5254" i="5"/>
  <c r="K5238" i="5"/>
  <c r="K5222" i="5"/>
  <c r="K5206" i="5"/>
  <c r="K5190" i="5"/>
  <c r="K5174" i="5"/>
  <c r="K5158" i="5"/>
  <c r="K5142" i="5"/>
  <c r="K5126" i="5"/>
  <c r="K5110" i="5"/>
  <c r="K5094" i="5"/>
  <c r="K5078" i="5"/>
  <c r="K5062" i="5"/>
  <c r="K5046" i="5"/>
  <c r="K5030" i="5"/>
  <c r="K5014" i="5"/>
  <c r="K4998" i="5"/>
  <c r="K4982" i="5"/>
  <c r="K4966" i="5"/>
  <c r="K4950" i="5"/>
  <c r="K4934" i="5"/>
  <c r="K4918" i="5"/>
  <c r="K4902" i="5"/>
  <c r="K4886" i="5"/>
  <c r="K4870" i="5"/>
  <c r="K4854" i="5"/>
  <c r="K4838" i="5"/>
  <c r="K4822" i="5"/>
  <c r="K4806" i="5"/>
  <c r="K4790" i="5"/>
  <c r="K4774" i="5"/>
  <c r="K4758" i="5"/>
  <c r="K4742" i="5"/>
  <c r="K4726" i="5"/>
  <c r="K4710" i="5"/>
  <c r="K4694" i="5"/>
  <c r="K4678" i="5"/>
  <c r="K4662" i="5"/>
  <c r="K4646" i="5"/>
  <c r="K4630" i="5"/>
  <c r="K4614" i="5"/>
  <c r="K7067" i="5"/>
  <c r="K6370" i="5"/>
  <c r="K6130" i="5"/>
  <c r="K6101" i="5"/>
  <c r="K5989" i="5"/>
  <c r="K5920" i="5"/>
  <c r="K5877" i="5"/>
  <c r="K5815" i="5"/>
  <c r="K5775" i="5"/>
  <c r="K5735" i="5"/>
  <c r="K5644" i="5"/>
  <c r="K5558" i="5"/>
  <c r="K6610" i="5"/>
  <c r="K5941" i="5"/>
  <c r="K5856" i="5"/>
  <c r="K5754" i="5"/>
  <c r="K5716" i="5"/>
  <c r="K5698" i="5"/>
  <c r="K5680" i="5"/>
  <c r="K5626" i="5"/>
  <c r="K5608" i="5"/>
  <c r="K5591" i="5"/>
  <c r="K5574" i="5"/>
  <c r="K5541" i="5"/>
  <c r="K5525" i="5"/>
  <c r="K5509" i="5"/>
  <c r="K5493" i="5"/>
  <c r="K5477" i="5"/>
  <c r="K5461" i="5"/>
  <c r="K5445" i="5"/>
  <c r="K5429" i="5"/>
  <c r="K5413" i="5"/>
  <c r="K5397" i="5"/>
  <c r="K5381" i="5"/>
  <c r="K5365" i="5"/>
  <c r="K5349" i="5"/>
  <c r="K5333" i="5"/>
  <c r="K5317" i="5"/>
  <c r="K5301" i="5"/>
  <c r="K5285" i="5"/>
  <c r="K5269" i="5"/>
  <c r="K5253" i="5"/>
  <c r="K5237" i="5"/>
  <c r="K5221" i="5"/>
  <c r="K5205" i="5"/>
  <c r="K5189" i="5"/>
  <c r="K5173" i="5"/>
  <c r="K5157" i="5"/>
  <c r="K5141" i="5"/>
  <c r="K5125" i="5"/>
  <c r="K5109" i="5"/>
  <c r="K5093" i="5"/>
  <c r="K5077" i="5"/>
  <c r="K5061" i="5"/>
  <c r="K5045" i="5"/>
  <c r="K5029" i="5"/>
  <c r="K5013" i="5"/>
  <c r="K4997" i="5"/>
  <c r="K4981" i="5"/>
  <c r="K4965" i="5"/>
  <c r="K4949" i="5"/>
  <c r="K4933" i="5"/>
  <c r="K4917" i="5"/>
  <c r="K4901" i="5"/>
  <c r="K4885" i="5"/>
  <c r="K4869" i="5"/>
  <c r="K4853" i="5"/>
  <c r="K4837" i="5"/>
  <c r="K4821" i="5"/>
  <c r="K4805" i="5"/>
  <c r="K4789" i="5"/>
  <c r="K4773" i="5"/>
  <c r="K4757" i="5"/>
  <c r="K4741" i="5"/>
  <c r="K4725" i="5"/>
  <c r="K4709" i="5"/>
  <c r="K4693" i="5"/>
  <c r="K4677" i="5"/>
  <c r="K4661" i="5"/>
  <c r="K4645" i="5"/>
  <c r="K4629" i="5"/>
  <c r="K4613" i="5"/>
  <c r="K4597" i="5"/>
  <c r="K4581" i="5"/>
  <c r="K4565" i="5"/>
  <c r="K4549" i="5"/>
  <c r="K4533" i="5"/>
  <c r="K4517" i="5"/>
  <c r="K4501" i="5"/>
  <c r="K4485" i="5"/>
  <c r="K4469" i="5"/>
  <c r="K4453" i="5"/>
  <c r="K4437" i="5"/>
  <c r="K4421" i="5"/>
  <c r="K4405" i="5"/>
  <c r="K4389" i="5"/>
  <c r="K4373" i="5"/>
  <c r="K4357" i="5"/>
  <c r="K4341" i="5"/>
  <c r="K4325" i="5"/>
  <c r="K4309" i="5"/>
  <c r="K4293" i="5"/>
  <c r="K4277" i="5"/>
  <c r="K6338" i="5"/>
  <c r="K5988" i="5"/>
  <c r="K5876" i="5"/>
  <c r="K5814" i="5"/>
  <c r="K5794" i="5"/>
  <c r="K5734" i="5"/>
  <c r="K5661" i="5"/>
  <c r="K5643" i="5"/>
  <c r="K5557" i="5"/>
  <c r="K6578" i="5"/>
  <c r="K5962" i="5"/>
  <c r="K5940" i="5"/>
  <c r="K5895" i="5"/>
  <c r="K5855" i="5"/>
  <c r="K5834" i="5"/>
  <c r="K5773" i="5"/>
  <c r="K5715" i="5"/>
  <c r="K5697" i="5"/>
  <c r="K5679" i="5"/>
  <c r="K5607" i="5"/>
  <c r="K5590" i="5"/>
  <c r="K5573" i="5"/>
  <c r="K5540" i="5"/>
  <c r="K5524" i="5"/>
  <c r="K5508" i="5"/>
  <c r="K5492" i="5"/>
  <c r="K5476" i="5"/>
  <c r="K5460" i="5"/>
  <c r="K5444" i="5"/>
  <c r="K5428" i="5"/>
  <c r="K5412" i="5"/>
  <c r="K5396" i="5"/>
  <c r="K5380" i="5"/>
  <c r="K5364" i="5"/>
  <c r="K5348" i="5"/>
  <c r="K5332" i="5"/>
  <c r="K5316" i="5"/>
  <c r="K5300" i="5"/>
  <c r="K5284" i="5"/>
  <c r="K5268" i="5"/>
  <c r="K5252" i="5"/>
  <c r="K5236" i="5"/>
  <c r="K5220" i="5"/>
  <c r="K5204" i="5"/>
  <c r="K5188" i="5"/>
  <c r="K5172" i="5"/>
  <c r="K5156" i="5"/>
  <c r="K5140" i="5"/>
  <c r="K5124" i="5"/>
  <c r="K5108" i="5"/>
  <c r="K5092" i="5"/>
  <c r="K5076" i="5"/>
  <c r="K5060" i="5"/>
  <c r="K5044" i="5"/>
  <c r="K5028" i="5"/>
  <c r="K5012" i="5"/>
  <c r="K4996" i="5"/>
  <c r="K4980" i="5"/>
  <c r="K4964" i="5"/>
  <c r="K4948" i="5"/>
  <c r="K4932" i="5"/>
  <c r="K4916" i="5"/>
  <c r="K4900" i="5"/>
  <c r="K4884" i="5"/>
  <c r="K4868" i="5"/>
  <c r="K4852" i="5"/>
  <c r="K4836" i="5"/>
  <c r="K4820" i="5"/>
  <c r="K4804" i="5"/>
  <c r="K4788" i="5"/>
  <c r="K4772" i="5"/>
  <c r="K4756" i="5"/>
  <c r="K4740" i="5"/>
  <c r="K4724" i="5"/>
  <c r="K4708" i="5"/>
  <c r="K4692" i="5"/>
  <c r="K4676" i="5"/>
  <c r="K4660" i="5"/>
  <c r="K4644" i="5"/>
  <c r="K4628" i="5"/>
  <c r="K4612" i="5"/>
  <c r="K4596" i="5"/>
  <c r="K4580" i="5"/>
  <c r="K4564" i="5"/>
  <c r="K4548" i="5"/>
  <c r="K4532" i="5"/>
  <c r="K6971" i="5"/>
  <c r="K6788" i="5"/>
  <c r="K6306" i="5"/>
  <c r="K6098" i="5"/>
  <c r="K6069" i="5"/>
  <c r="K5813" i="5"/>
  <c r="K5733" i="5"/>
  <c r="K5642" i="5"/>
  <c r="K5556" i="5"/>
  <c r="K6546" i="5"/>
  <c r="K5986" i="5"/>
  <c r="K5894" i="5"/>
  <c r="K5874" i="5"/>
  <c r="K5792" i="5"/>
  <c r="K5751" i="5"/>
  <c r="K5714" i="5"/>
  <c r="K5696" i="5"/>
  <c r="K5659" i="5"/>
  <c r="K5623" i="5"/>
  <c r="K5606" i="5"/>
  <c r="K5589" i="5"/>
  <c r="K5572" i="5"/>
  <c r="K5539" i="5"/>
  <c r="K5523" i="5"/>
  <c r="K5507" i="5"/>
  <c r="K5491" i="5"/>
  <c r="K5475" i="5"/>
  <c r="K5459" i="5"/>
  <c r="K5443" i="5"/>
  <c r="K5427" i="5"/>
  <c r="K5411" i="5"/>
  <c r="K5395" i="5"/>
  <c r="K5379" i="5"/>
  <c r="K5363" i="5"/>
  <c r="K5347" i="5"/>
  <c r="K5331" i="5"/>
  <c r="K5315" i="5"/>
  <c r="K5299" i="5"/>
  <c r="K5283" i="5"/>
  <c r="K5267" i="5"/>
  <c r="K5251" i="5"/>
  <c r="K5235" i="5"/>
  <c r="K5219" i="5"/>
  <c r="K5203" i="5"/>
  <c r="K5187" i="5"/>
  <c r="K5171" i="5"/>
  <c r="K5155" i="5"/>
  <c r="K5139" i="5"/>
  <c r="K5123" i="5"/>
  <c r="K5107" i="5"/>
  <c r="K5091" i="5"/>
  <c r="K5075" i="5"/>
  <c r="K5059" i="5"/>
  <c r="K5043" i="5"/>
  <c r="K5027" i="5"/>
  <c r="K5011" i="5"/>
  <c r="K4995" i="5"/>
  <c r="K4979" i="5"/>
  <c r="K4963" i="5"/>
  <c r="K4947" i="5"/>
  <c r="K4931" i="5"/>
  <c r="K4915" i="5"/>
  <c r="K4899" i="5"/>
  <c r="K4883" i="5"/>
  <c r="K4867" i="5"/>
  <c r="K4851" i="5"/>
  <c r="K4835" i="5"/>
  <c r="K4819" i="5"/>
  <c r="K4803" i="5"/>
  <c r="K4787" i="5"/>
  <c r="K4771" i="5"/>
  <c r="K4755" i="5"/>
  <c r="K4739" i="5"/>
  <c r="K4723" i="5"/>
  <c r="K4707" i="5"/>
  <c r="K4691" i="5"/>
  <c r="K4675" i="5"/>
  <c r="K4659" i="5"/>
  <c r="K4643" i="5"/>
  <c r="K4627" i="5"/>
  <c r="K4611" i="5"/>
  <c r="K4595" i="5"/>
  <c r="K4579" i="5"/>
  <c r="K4563" i="5"/>
  <c r="K4547" i="5"/>
  <c r="K4531" i="5"/>
  <c r="K4515" i="5"/>
  <c r="K4499" i="5"/>
  <c r="K4483" i="5"/>
  <c r="K6274" i="5"/>
  <c r="K5938" i="5"/>
  <c r="K5853" i="5"/>
  <c r="K5812" i="5"/>
  <c r="K5732" i="5"/>
  <c r="K5677" i="5"/>
  <c r="K5555" i="5"/>
  <c r="K6514" i="5"/>
  <c r="K5914" i="5"/>
  <c r="K5893" i="5"/>
  <c r="K5831" i="5"/>
  <c r="K5791" i="5"/>
  <c r="K5770" i="5"/>
  <c r="K5750" i="5"/>
  <c r="K5713" i="5"/>
  <c r="K5695" i="5"/>
  <c r="K5658" i="5"/>
  <c r="K5622" i="5"/>
  <c r="K5605" i="5"/>
  <c r="K5588" i="5"/>
  <c r="K5571" i="5"/>
  <c r="K5538" i="5"/>
  <c r="K5522" i="5"/>
  <c r="K5506" i="5"/>
  <c r="K5490" i="5"/>
  <c r="K5474" i="5"/>
  <c r="K5458" i="5"/>
  <c r="K5442" i="5"/>
  <c r="K5426" i="5"/>
  <c r="K5410" i="5"/>
  <c r="K5394" i="5"/>
  <c r="K5378" i="5"/>
  <c r="K5362" i="5"/>
  <c r="K5346" i="5"/>
  <c r="K5330" i="5"/>
  <c r="K5314" i="5"/>
  <c r="K5298" i="5"/>
  <c r="K5282" i="5"/>
  <c r="K5266" i="5"/>
  <c r="K5250" i="5"/>
  <c r="K5234" i="5"/>
  <c r="K5218" i="5"/>
  <c r="K5202" i="5"/>
  <c r="K5186" i="5"/>
  <c r="K5170" i="5"/>
  <c r="K5154" i="5"/>
  <c r="K5138" i="5"/>
  <c r="K5122" i="5"/>
  <c r="K5106" i="5"/>
  <c r="K5090" i="5"/>
  <c r="K5074" i="5"/>
  <c r="K5058" i="5"/>
  <c r="K5042" i="5"/>
  <c r="K5026" i="5"/>
  <c r="K5010" i="5"/>
  <c r="K4994" i="5"/>
  <c r="K4978" i="5"/>
  <c r="K4962" i="5"/>
  <c r="K4946" i="5"/>
  <c r="K4930" i="5"/>
  <c r="K4914" i="5"/>
  <c r="K4898" i="5"/>
  <c r="K4882" i="5"/>
  <c r="K4866" i="5"/>
  <c r="K4850" i="5"/>
  <c r="K4834" i="5"/>
  <c r="K4818" i="5"/>
  <c r="K4802" i="5"/>
  <c r="K4786" i="5"/>
  <c r="K4770" i="5"/>
  <c r="K4754" i="5"/>
  <c r="K4738" i="5"/>
  <c r="K4722" i="5"/>
  <c r="K4706" i="5"/>
  <c r="K8079" i="5"/>
  <c r="K6754" i="5"/>
  <c r="K6242" i="5"/>
  <c r="K6066" i="5"/>
  <c r="K6037" i="5"/>
  <c r="K5958" i="5"/>
  <c r="K5872" i="5"/>
  <c r="K5731" i="5"/>
  <c r="K5639" i="5"/>
  <c r="K5554" i="5"/>
  <c r="K6482" i="5"/>
  <c r="K5936" i="5"/>
  <c r="K5892" i="5"/>
  <c r="K5830" i="5"/>
  <c r="K5810" i="5"/>
  <c r="K5749" i="5"/>
  <c r="K5712" i="5"/>
  <c r="K5675" i="5"/>
  <c r="K5621" i="5"/>
  <c r="K5604" i="5"/>
  <c r="K5587" i="5"/>
  <c r="K5570" i="5"/>
  <c r="K5537" i="5"/>
  <c r="K5521" i="5"/>
  <c r="K5505" i="5"/>
  <c r="K5489" i="5"/>
  <c r="K5473" i="5"/>
  <c r="K5457" i="5"/>
  <c r="K5441" i="5"/>
  <c r="K5425" i="5"/>
  <c r="K5409" i="5"/>
  <c r="K5393" i="5"/>
  <c r="K5377" i="5"/>
  <c r="K5361" i="5"/>
  <c r="K5345" i="5"/>
  <c r="K5329" i="5"/>
  <c r="K5313" i="5"/>
  <c r="K5297" i="5"/>
  <c r="K5281" i="5"/>
  <c r="K5265" i="5"/>
  <c r="K5249" i="5"/>
  <c r="K5233" i="5"/>
  <c r="K5217" i="5"/>
  <c r="K5201" i="5"/>
  <c r="K5185" i="5"/>
  <c r="K5169" i="5"/>
  <c r="K5153" i="5"/>
  <c r="K5137" i="5"/>
  <c r="K5121" i="5"/>
  <c r="K5105" i="5"/>
  <c r="K5089" i="5"/>
  <c r="K5073" i="5"/>
  <c r="K5057" i="5"/>
  <c r="K5041" i="5"/>
  <c r="K5025" i="5"/>
  <c r="K5009" i="5"/>
  <c r="K4993" i="5"/>
  <c r="K4977" i="5"/>
  <c r="K4961" i="5"/>
  <c r="K4945" i="5"/>
  <c r="K4929" i="5"/>
  <c r="K4913" i="5"/>
  <c r="K4897" i="5"/>
  <c r="K4881" i="5"/>
  <c r="K4865" i="5"/>
  <c r="K4849" i="5"/>
  <c r="K4833" i="5"/>
  <c r="K4817" i="5"/>
  <c r="K4801" i="5"/>
  <c r="K4785" i="5"/>
  <c r="K4769" i="5"/>
  <c r="K4753" i="5"/>
  <c r="K7027" i="5"/>
  <c r="K6843" i="5"/>
  <c r="K6722" i="5"/>
  <c r="K6210" i="5"/>
  <c r="K5957" i="5"/>
  <c r="K5871" i="5"/>
  <c r="K5850" i="5"/>
  <c r="K5789" i="5"/>
  <c r="K5730" i="5"/>
  <c r="K5693" i="5"/>
  <c r="K5638" i="5"/>
  <c r="K5553" i="5"/>
  <c r="K6934" i="5"/>
  <c r="K6450" i="5"/>
  <c r="K5911" i="5"/>
  <c r="K5829" i="5"/>
  <c r="K5767" i="5"/>
  <c r="K5748" i="5"/>
  <c r="K5711" i="5"/>
  <c r="K5674" i="5"/>
  <c r="K5655" i="5"/>
  <c r="K5620" i="5"/>
  <c r="K5603" i="5"/>
  <c r="K5586" i="5"/>
  <c r="K5569" i="5"/>
  <c r="K5536" i="5"/>
  <c r="K5520" i="5"/>
  <c r="K5504" i="5"/>
  <c r="K5488" i="5"/>
  <c r="K5472" i="5"/>
  <c r="K5456" i="5"/>
  <c r="K5440" i="5"/>
  <c r="K5424" i="5"/>
  <c r="K5408" i="5"/>
  <c r="K5392" i="5"/>
  <c r="K5376" i="5"/>
  <c r="K5360" i="5"/>
  <c r="K5344" i="5"/>
  <c r="K5328" i="5"/>
  <c r="K5312" i="5"/>
  <c r="K5296" i="5"/>
  <c r="K5280" i="5"/>
  <c r="K5264" i="5"/>
  <c r="K5248" i="5"/>
  <c r="K5232" i="5"/>
  <c r="K5216" i="5"/>
  <c r="K5200" i="5"/>
  <c r="K5184" i="5"/>
  <c r="K5168" i="5"/>
  <c r="K5152" i="5"/>
  <c r="K5136" i="5"/>
  <c r="K5120" i="5"/>
  <c r="K5104" i="5"/>
  <c r="K5088" i="5"/>
  <c r="K5072" i="5"/>
  <c r="K5056" i="5"/>
  <c r="K5040" i="5"/>
  <c r="K5024" i="5"/>
  <c r="K5008" i="5"/>
  <c r="K4992" i="5"/>
  <c r="K4976" i="5"/>
  <c r="K4960" i="5"/>
  <c r="K4944" i="5"/>
  <c r="K4928" i="5"/>
  <c r="K4912" i="5"/>
  <c r="K4896" i="5"/>
  <c r="K4880" i="5"/>
  <c r="K4864" i="5"/>
  <c r="K4848" i="5"/>
  <c r="K4832" i="5"/>
  <c r="K4816" i="5"/>
  <c r="K4800" i="5"/>
  <c r="K4784" i="5"/>
  <c r="K4768" i="5"/>
  <c r="K4752" i="5"/>
  <c r="K4736" i="5"/>
  <c r="K4720" i="5"/>
  <c r="K4704" i="5"/>
  <c r="K4688" i="5"/>
  <c r="K4672" i="5"/>
  <c r="K4656" i="5"/>
  <c r="K4640" i="5"/>
  <c r="K4624" i="5"/>
  <c r="K4608" i="5"/>
  <c r="K4592" i="5"/>
  <c r="K4576" i="5"/>
  <c r="K4560" i="5"/>
  <c r="K4544" i="5"/>
  <c r="K4528" i="5"/>
  <c r="K4512" i="5"/>
  <c r="K4496" i="5"/>
  <c r="K4480" i="5"/>
  <c r="K4464" i="5"/>
  <c r="K4448" i="5"/>
  <c r="K4432" i="5"/>
  <c r="K4416" i="5"/>
  <c r="K4400" i="5"/>
  <c r="K4384" i="5"/>
  <c r="K4368" i="5"/>
  <c r="K4352" i="5"/>
  <c r="K4336" i="5"/>
  <c r="K4320" i="5"/>
  <c r="K4304" i="5"/>
  <c r="K6690" i="5"/>
  <c r="K6178" i="5"/>
  <c r="K6034" i="5"/>
  <c r="K5956" i="5"/>
  <c r="K5890" i="5"/>
  <c r="K5808" i="5"/>
  <c r="K5729" i="5"/>
  <c r="K5637" i="5"/>
  <c r="K5552" i="5"/>
  <c r="K6418" i="5"/>
  <c r="K6005" i="5"/>
  <c r="K5910" i="5"/>
  <c r="K5869" i="5"/>
  <c r="K5828" i="5"/>
  <c r="K5766" i="5"/>
  <c r="K5747" i="5"/>
  <c r="K5691" i="5"/>
  <c r="K5654" i="5"/>
  <c r="K5619" i="5"/>
  <c r="K5602" i="5"/>
  <c r="K5585" i="5"/>
  <c r="K5568" i="5"/>
  <c r="K5535" i="5"/>
  <c r="K5519" i="5"/>
  <c r="K5503" i="5"/>
  <c r="K5487" i="5"/>
  <c r="K5471" i="5"/>
  <c r="K5455" i="5"/>
  <c r="K5439" i="5"/>
  <c r="K5423" i="5"/>
  <c r="K5407" i="5"/>
  <c r="K5391" i="5"/>
  <c r="K5375" i="5"/>
  <c r="K5359" i="5"/>
  <c r="K5343" i="5"/>
  <c r="K5327" i="5"/>
  <c r="K5311" i="5"/>
  <c r="K5295" i="5"/>
  <c r="K5279" i="5"/>
  <c r="K5263" i="5"/>
  <c r="K5247" i="5"/>
  <c r="K5231" i="5"/>
  <c r="K5215" i="5"/>
  <c r="K5199" i="5"/>
  <c r="K5183" i="5"/>
  <c r="K5167" i="5"/>
  <c r="K5151" i="5"/>
  <c r="K5135" i="5"/>
  <c r="K5119" i="5"/>
  <c r="K5103" i="5"/>
  <c r="K5087" i="5"/>
  <c r="K5071" i="5"/>
  <c r="K5055" i="5"/>
  <c r="K5039" i="5"/>
  <c r="K5023" i="5"/>
  <c r="K5007" i="5"/>
  <c r="K4991" i="5"/>
  <c r="K4975" i="5"/>
  <c r="K4959" i="5"/>
  <c r="K4943" i="5"/>
  <c r="K4927" i="5"/>
  <c r="K4911" i="5"/>
  <c r="K4895" i="5"/>
  <c r="K4879" i="5"/>
  <c r="K4863" i="5"/>
  <c r="K4847" i="5"/>
  <c r="K4831" i="5"/>
  <c r="K4815" i="5"/>
  <c r="K4799" i="5"/>
  <c r="K4783" i="5"/>
  <c r="K4767" i="5"/>
  <c r="K4751" i="5"/>
  <c r="K4735" i="5"/>
  <c r="K4719" i="5"/>
  <c r="K4703" i="5"/>
  <c r="K4687" i="5"/>
  <c r="K4671" i="5"/>
  <c r="K4655" i="5"/>
  <c r="K4639" i="5"/>
  <c r="K4623" i="5"/>
  <c r="K4607" i="5"/>
  <c r="K4591" i="5"/>
  <c r="K4575" i="5"/>
  <c r="K4559" i="5"/>
  <c r="K4543" i="5"/>
  <c r="K4527" i="5"/>
  <c r="K4511" i="5"/>
  <c r="K4495" i="5"/>
  <c r="K4479" i="5"/>
  <c r="K4463" i="5"/>
  <c r="K4447" i="5"/>
  <c r="K4431" i="5"/>
  <c r="K4415" i="5"/>
  <c r="K4399" i="5"/>
  <c r="K4383" i="5"/>
  <c r="K4367" i="5"/>
  <c r="K4351" i="5"/>
  <c r="K4335" i="5"/>
  <c r="K4319" i="5"/>
  <c r="K4303" i="5"/>
  <c r="K7243" i="5"/>
  <c r="K6658" i="5"/>
  <c r="K6146" i="5"/>
  <c r="K6117" i="5"/>
  <c r="K5978" i="5"/>
  <c r="K5847" i="5"/>
  <c r="K5807" i="5"/>
  <c r="K5786" i="5"/>
  <c r="K5728" i="5"/>
  <c r="K5709" i="5"/>
  <c r="K5636" i="5"/>
  <c r="K5551" i="5"/>
  <c r="K7115" i="5"/>
  <c r="K6386" i="5"/>
  <c r="K6004" i="5"/>
  <c r="K5954" i="5"/>
  <c r="K5909" i="5"/>
  <c r="K5888" i="5"/>
  <c r="K5765" i="5"/>
  <c r="K5746" i="5"/>
  <c r="K5690" i="5"/>
  <c r="K5671" i="5"/>
  <c r="K5653" i="5"/>
  <c r="K5618" i="5"/>
  <c r="K5601" i="5"/>
  <c r="K5584" i="5"/>
  <c r="K5567" i="5"/>
  <c r="K5534" i="5"/>
  <c r="K5518" i="5"/>
  <c r="K5502" i="5"/>
  <c r="K5486" i="5"/>
  <c r="K5470" i="5"/>
  <c r="K5454" i="5"/>
  <c r="K5438" i="5"/>
  <c r="K5422" i="5"/>
  <c r="K5406" i="5"/>
  <c r="K5390" i="5"/>
  <c r="K5374" i="5"/>
  <c r="K5358" i="5"/>
  <c r="K5342" i="5"/>
  <c r="K5326" i="5"/>
  <c r="K5310" i="5"/>
  <c r="K5294" i="5"/>
  <c r="K5278" i="5"/>
  <c r="K5262" i="5"/>
  <c r="K5246" i="5"/>
  <c r="K5230" i="5"/>
  <c r="K5214" i="5"/>
  <c r="K5198" i="5"/>
  <c r="K5182" i="5"/>
  <c r="K5166" i="5"/>
  <c r="K5150" i="5"/>
  <c r="K5134" i="5"/>
  <c r="K5118" i="5"/>
  <c r="K5102" i="5"/>
  <c r="K5086" i="5"/>
  <c r="K5070" i="5"/>
  <c r="K5054" i="5"/>
  <c r="K5038" i="5"/>
  <c r="K5022" i="5"/>
  <c r="K5006" i="5"/>
  <c r="K4990" i="5"/>
  <c r="K4974" i="5"/>
  <c r="K4958" i="5"/>
  <c r="K4942" i="5"/>
  <c r="K4926" i="5"/>
  <c r="K4910" i="5"/>
  <c r="K4894" i="5"/>
  <c r="K4878" i="5"/>
  <c r="K4862" i="5"/>
  <c r="K4846" i="5"/>
  <c r="K4830" i="5"/>
  <c r="K4814" i="5"/>
  <c r="K4798" i="5"/>
  <c r="K4782" i="5"/>
  <c r="K4766" i="5"/>
  <c r="K4750" i="5"/>
  <c r="K4734" i="5"/>
  <c r="K4718" i="5"/>
  <c r="K4702" i="5"/>
  <c r="K4686" i="5"/>
  <c r="K4670" i="5"/>
  <c r="K4654" i="5"/>
  <c r="K4638" i="5"/>
  <c r="K4622" i="5"/>
  <c r="K4606" i="5"/>
  <c r="K4590" i="5"/>
  <c r="K4574" i="5"/>
  <c r="K4558" i="5"/>
  <c r="K4542" i="5"/>
  <c r="K4526" i="5"/>
  <c r="K4510" i="5"/>
  <c r="K4494" i="5"/>
  <c r="K4478" i="5"/>
  <c r="K4462" i="5"/>
  <c r="K4446" i="5"/>
  <c r="K4430" i="5"/>
  <c r="K6626" i="5"/>
  <c r="K5930" i="5"/>
  <c r="K5846" i="5"/>
  <c r="K5826" i="5"/>
  <c r="K5727" i="5"/>
  <c r="K5635" i="5"/>
  <c r="K6989" i="5"/>
  <c r="K6898" i="5"/>
  <c r="K6806" i="5"/>
  <c r="K6354" i="5"/>
  <c r="K5908" i="5"/>
  <c r="K5887" i="5"/>
  <c r="K5866" i="5"/>
  <c r="K5805" i="5"/>
  <c r="K5764" i="5"/>
  <c r="K5745" i="5"/>
  <c r="K5707" i="5"/>
  <c r="K5670" i="5"/>
  <c r="K5652" i="5"/>
  <c r="K5617" i="5"/>
  <c r="K5600" i="5"/>
  <c r="K5583" i="5"/>
  <c r="K5549" i="5"/>
  <c r="K5533" i="5"/>
  <c r="K5517" i="5"/>
  <c r="K5501" i="5"/>
  <c r="K5485" i="5"/>
  <c r="K5469" i="5"/>
  <c r="K5453" i="5"/>
  <c r="K5437" i="5"/>
  <c r="K5421" i="5"/>
  <c r="K5405" i="5"/>
  <c r="K5389" i="5"/>
  <c r="K5373" i="5"/>
  <c r="K5357" i="5"/>
  <c r="K5341" i="5"/>
  <c r="K5325" i="5"/>
  <c r="K5309" i="5"/>
  <c r="K5293" i="5"/>
  <c r="K5277" i="5"/>
  <c r="K5261" i="5"/>
  <c r="K5245" i="5"/>
  <c r="K5229" i="5"/>
  <c r="K5213" i="5"/>
  <c r="K5197" i="5"/>
  <c r="K5181" i="5"/>
  <c r="K5165" i="5"/>
  <c r="K5149" i="5"/>
  <c r="K5133" i="5"/>
  <c r="K5117" i="5"/>
  <c r="K5101" i="5"/>
  <c r="K5085" i="5"/>
  <c r="K5069" i="5"/>
  <c r="K5053" i="5"/>
  <c r="K5037" i="5"/>
  <c r="K5021" i="5"/>
  <c r="K5005" i="5"/>
  <c r="K4989" i="5"/>
  <c r="K4973" i="5"/>
  <c r="K4957" i="5"/>
  <c r="K4941" i="5"/>
  <c r="K4925" i="5"/>
  <c r="K4909" i="5"/>
  <c r="K4893" i="5"/>
  <c r="K4877" i="5"/>
  <c r="K4861" i="5"/>
  <c r="K4845" i="5"/>
  <c r="K4829" i="5"/>
  <c r="K4813" i="5"/>
  <c r="K4797" i="5"/>
  <c r="K4781" i="5"/>
  <c r="K6594" i="5"/>
  <c r="K6114" i="5"/>
  <c r="K6085" i="5"/>
  <c r="K6002" i="5"/>
  <c r="K5952" i="5"/>
  <c r="K5845" i="5"/>
  <c r="K5783" i="5"/>
  <c r="K5634" i="5"/>
  <c r="K5565" i="5"/>
  <c r="K6322" i="5"/>
  <c r="K5824" i="5"/>
  <c r="K5763" i="5"/>
  <c r="K5744" i="5"/>
  <c r="K5725" i="5"/>
  <c r="K5706" i="5"/>
  <c r="K5687" i="5"/>
  <c r="K5669" i="5"/>
  <c r="K5651" i="5"/>
  <c r="K5616" i="5"/>
  <c r="K5599" i="5"/>
  <c r="K5548" i="5"/>
  <c r="K5532" i="5"/>
  <c r="K5516" i="5"/>
  <c r="K5500" i="5"/>
  <c r="K5484" i="5"/>
  <c r="K5468" i="5"/>
  <c r="K5452" i="5"/>
  <c r="K5436" i="5"/>
  <c r="K5420" i="5"/>
  <c r="K5404" i="5"/>
  <c r="K5388" i="5"/>
  <c r="K5372" i="5"/>
  <c r="K5356" i="5"/>
  <c r="K5340" i="5"/>
  <c r="K5324" i="5"/>
  <c r="K5308" i="5"/>
  <c r="K5292" i="5"/>
  <c r="K5276" i="5"/>
  <c r="K5260" i="5"/>
  <c r="K5244" i="5"/>
  <c r="K5228" i="5"/>
  <c r="K5212" i="5"/>
  <c r="K5196" i="5"/>
  <c r="K5180" i="5"/>
  <c r="K5164" i="5"/>
  <c r="K5148" i="5"/>
  <c r="K5132" i="5"/>
  <c r="K5116" i="5"/>
  <c r="K5100" i="5"/>
  <c r="K5084" i="5"/>
  <c r="K5068" i="5"/>
  <c r="K5052" i="5"/>
  <c r="K5036" i="5"/>
  <c r="K5020" i="5"/>
  <c r="K5004" i="5"/>
  <c r="K4988" i="5"/>
  <c r="K4972" i="5"/>
  <c r="K4956" i="5"/>
  <c r="K4940" i="5"/>
  <c r="K4924" i="5"/>
  <c r="K4908" i="5"/>
  <c r="K4892" i="5"/>
  <c r="K4876" i="5"/>
  <c r="K4860" i="5"/>
  <c r="K4844" i="5"/>
  <c r="K4828" i="5"/>
  <c r="K4812" i="5"/>
  <c r="K4796" i="5"/>
  <c r="K4780" i="5"/>
  <c r="K4764" i="5"/>
  <c r="K6562" i="5"/>
  <c r="K5973" i="5"/>
  <c r="K5927" i="5"/>
  <c r="K5906" i="5"/>
  <c r="K5885" i="5"/>
  <c r="K5844" i="5"/>
  <c r="K5782" i="5"/>
  <c r="K5633" i="5"/>
  <c r="K5581" i="5"/>
  <c r="K5564" i="5"/>
  <c r="K6290" i="5"/>
  <c r="K5863" i="5"/>
  <c r="K5823" i="5"/>
  <c r="K5802" i="5"/>
  <c r="K5762" i="5"/>
  <c r="K5743" i="5"/>
  <c r="K5686" i="5"/>
  <c r="K5668" i="5"/>
  <c r="K5650" i="5"/>
  <c r="K5615" i="5"/>
  <c r="K5547" i="5"/>
  <c r="K5531" i="5"/>
  <c r="K5515" i="5"/>
  <c r="K5499" i="5"/>
  <c r="K5483" i="5"/>
  <c r="K5467" i="5"/>
  <c r="K5451" i="5"/>
  <c r="K5435" i="5"/>
  <c r="K5419" i="5"/>
  <c r="K5403" i="5"/>
  <c r="K5387" i="5"/>
  <c r="K5371" i="5"/>
  <c r="K5355" i="5"/>
  <c r="K5339" i="5"/>
  <c r="K5323" i="5"/>
  <c r="K5307" i="5"/>
  <c r="K5291" i="5"/>
  <c r="K5275" i="5"/>
  <c r="K5259" i="5"/>
  <c r="K5243" i="5"/>
  <c r="K5227" i="5"/>
  <c r="K5211" i="5"/>
  <c r="K5195" i="5"/>
  <c r="K5179" i="5"/>
  <c r="K5163" i="5"/>
  <c r="K5147" i="5"/>
  <c r="K5131" i="5"/>
  <c r="K5115" i="5"/>
  <c r="K5099" i="5"/>
  <c r="K5083" i="5"/>
  <c r="K5067" i="5"/>
  <c r="K5051" i="5"/>
  <c r="K5035" i="5"/>
  <c r="K5019" i="5"/>
  <c r="K5003" i="5"/>
  <c r="K4987" i="5"/>
  <c r="K4971" i="5"/>
  <c r="K4955" i="5"/>
  <c r="K4939" i="5"/>
  <c r="K4923" i="5"/>
  <c r="K4907" i="5"/>
  <c r="K4891" i="5"/>
  <c r="K4875" i="5"/>
  <c r="K4859" i="5"/>
  <c r="K4843" i="5"/>
  <c r="K4827" i="5"/>
  <c r="K4811" i="5"/>
  <c r="K4795" i="5"/>
  <c r="K4779" i="5"/>
  <c r="K4763" i="5"/>
  <c r="K4747" i="5"/>
  <c r="K4731" i="5"/>
  <c r="K4715" i="5"/>
  <c r="K4699" i="5"/>
  <c r="K4683" i="5"/>
  <c r="K4667" i="5"/>
  <c r="K4651" i="5"/>
  <c r="K4635" i="5"/>
  <c r="K4619" i="5"/>
  <c r="K4603" i="5"/>
  <c r="K4587" i="5"/>
  <c r="K4571" i="5"/>
  <c r="K4555" i="5"/>
  <c r="K4539" i="5"/>
  <c r="K4523" i="5"/>
  <c r="K4507" i="5"/>
  <c r="K7046" i="5"/>
  <c r="K6771" i="5"/>
  <c r="K6530" i="5"/>
  <c r="K6082" i="5"/>
  <c r="K6053" i="5"/>
  <c r="K5972" i="5"/>
  <c r="K5926" i="5"/>
  <c r="K5781" i="5"/>
  <c r="K5632" i="5"/>
  <c r="K5597" i="5"/>
  <c r="K5580" i="5"/>
  <c r="K5563" i="5"/>
  <c r="K6861" i="5"/>
  <c r="K6258" i="5"/>
  <c r="K5904" i="5"/>
  <c r="K5862" i="5"/>
  <c r="K5842" i="5"/>
  <c r="K5722" i="5"/>
  <c r="K5703" i="5"/>
  <c r="K5685" i="5"/>
  <c r="K5667" i="5"/>
  <c r="K5649" i="5"/>
  <c r="K5546" i="5"/>
  <c r="K5530" i="5"/>
  <c r="K5514" i="5"/>
  <c r="K5498" i="5"/>
  <c r="K5482" i="5"/>
  <c r="K5466" i="5"/>
  <c r="K5450" i="5"/>
  <c r="K5434" i="5"/>
  <c r="K5418" i="5"/>
  <c r="K5402" i="5"/>
  <c r="K5386" i="5"/>
  <c r="K5370" i="5"/>
  <c r="K5354" i="5"/>
  <c r="K5338" i="5"/>
  <c r="K5322" i="5"/>
  <c r="K5306" i="5"/>
  <c r="K5290" i="5"/>
  <c r="K5274" i="5"/>
  <c r="K5258" i="5"/>
  <c r="K5242" i="5"/>
  <c r="K5226" i="5"/>
  <c r="K5210" i="5"/>
  <c r="K5194" i="5"/>
  <c r="K5178" i="5"/>
  <c r="K5162" i="5"/>
  <c r="K5146" i="5"/>
  <c r="K5130" i="5"/>
  <c r="K5114" i="5"/>
  <c r="K5098" i="5"/>
  <c r="K5082" i="5"/>
  <c r="K5066" i="5"/>
  <c r="K5050" i="5"/>
  <c r="K5034" i="5"/>
  <c r="K5018" i="5"/>
  <c r="K5002" i="5"/>
  <c r="K4986" i="5"/>
  <c r="K4970" i="5"/>
  <c r="K4954" i="5"/>
  <c r="K4938" i="5"/>
  <c r="K4922" i="5"/>
  <c r="K4906" i="5"/>
  <c r="K4890" i="5"/>
  <c r="K4874" i="5"/>
  <c r="K4858" i="5"/>
  <c r="K4842" i="5"/>
  <c r="K4826" i="5"/>
  <c r="K4810" i="5"/>
  <c r="K4794" i="5"/>
  <c r="K4778" i="5"/>
  <c r="K4762" i="5"/>
  <c r="K4746" i="5"/>
  <c r="K4730" i="5"/>
  <c r="K4714" i="5"/>
  <c r="K4698" i="5"/>
  <c r="K4682" i="5"/>
  <c r="K4666" i="5"/>
  <c r="K4650" i="5"/>
  <c r="K4634" i="5"/>
  <c r="K4618" i="5"/>
  <c r="K4602" i="5"/>
  <c r="K4586" i="5"/>
  <c r="K4570" i="5"/>
  <c r="K4554" i="5"/>
  <c r="K4538" i="5"/>
  <c r="K4522" i="5"/>
  <c r="K4506" i="5"/>
  <c r="K4490" i="5"/>
  <c r="K4474" i="5"/>
  <c r="K5861" i="5"/>
  <c r="K5799" i="5"/>
  <c r="K5465" i="5"/>
  <c r="K4953" i="5"/>
  <c r="K4745" i="5"/>
  <c r="K4669" i="5"/>
  <c r="K4573" i="5"/>
  <c r="K4550" i="5"/>
  <c r="K4486" i="5"/>
  <c r="K4429" i="5"/>
  <c r="K4394" i="5"/>
  <c r="K4359" i="5"/>
  <c r="K4306" i="5"/>
  <c r="K4272" i="5"/>
  <c r="K4256" i="5"/>
  <c r="K4240" i="5"/>
  <c r="K4224" i="5"/>
  <c r="K4208" i="5"/>
  <c r="K4192" i="5"/>
  <c r="K4176" i="5"/>
  <c r="K4160" i="5"/>
  <c r="K4144" i="5"/>
  <c r="K4128" i="5"/>
  <c r="K4112" i="5"/>
  <c r="K4096" i="5"/>
  <c r="K4080" i="5"/>
  <c r="K4064" i="5"/>
  <c r="K4048" i="5"/>
  <c r="K4032" i="5"/>
  <c r="K4016" i="5"/>
  <c r="K4000" i="5"/>
  <c r="K3984" i="5"/>
  <c r="K3968" i="5"/>
  <c r="K3952" i="5"/>
  <c r="K3936" i="5"/>
  <c r="K3920" i="5"/>
  <c r="K3904" i="5"/>
  <c r="K3888" i="5"/>
  <c r="K3872" i="5"/>
  <c r="K3856" i="5"/>
  <c r="K3840" i="5"/>
  <c r="K3824" i="5"/>
  <c r="K3808" i="5"/>
  <c r="K3792" i="5"/>
  <c r="K3776" i="5"/>
  <c r="K3760" i="5"/>
  <c r="K3744" i="5"/>
  <c r="K3728" i="5"/>
  <c r="K3712" i="5"/>
  <c r="K3696" i="5"/>
  <c r="K3680" i="5"/>
  <c r="K3664" i="5"/>
  <c r="K3648" i="5"/>
  <c r="K3632" i="5"/>
  <c r="K3616" i="5"/>
  <c r="K3600" i="5"/>
  <c r="K3584" i="5"/>
  <c r="K3568" i="5"/>
  <c r="K3552" i="5"/>
  <c r="K3536" i="5"/>
  <c r="K3520" i="5"/>
  <c r="K3504" i="5"/>
  <c r="K3488" i="5"/>
  <c r="K3472" i="5"/>
  <c r="K3456" i="5"/>
  <c r="K3440" i="5"/>
  <c r="K3424" i="5"/>
  <c r="K3408" i="5"/>
  <c r="K3392" i="5"/>
  <c r="K3376" i="5"/>
  <c r="K3360" i="5"/>
  <c r="K3344" i="5"/>
  <c r="K3328" i="5"/>
  <c r="K3312" i="5"/>
  <c r="K3296" i="5"/>
  <c r="K3280" i="5"/>
  <c r="K3264" i="5"/>
  <c r="K3248" i="5"/>
  <c r="K3232" i="5"/>
  <c r="K3216" i="5"/>
  <c r="K3200" i="5"/>
  <c r="K3184" i="5"/>
  <c r="K3168" i="5"/>
  <c r="K3152" i="5"/>
  <c r="K3136" i="5"/>
  <c r="K3120" i="5"/>
  <c r="K5193" i="5"/>
  <c r="K4620" i="5"/>
  <c r="K4505" i="5"/>
  <c r="K4466" i="5"/>
  <c r="K4411" i="5"/>
  <c r="K4376" i="5"/>
  <c r="K4323" i="5"/>
  <c r="K4288" i="5"/>
  <c r="K5433" i="5"/>
  <c r="K4921" i="5"/>
  <c r="K4717" i="5"/>
  <c r="K4668" i="5"/>
  <c r="K4572" i="5"/>
  <c r="K4428" i="5"/>
  <c r="K4393" i="5"/>
  <c r="K4358" i="5"/>
  <c r="K4340" i="5"/>
  <c r="K4305" i="5"/>
  <c r="K4271" i="5"/>
  <c r="K4255" i="5"/>
  <c r="K4239" i="5"/>
  <c r="K4223" i="5"/>
  <c r="K4207" i="5"/>
  <c r="K4191" i="5"/>
  <c r="K4175" i="5"/>
  <c r="K4159" i="5"/>
  <c r="K4143" i="5"/>
  <c r="K4127" i="5"/>
  <c r="K4111" i="5"/>
  <c r="K4095" i="5"/>
  <c r="K4079" i="5"/>
  <c r="K4063" i="5"/>
  <c r="K4047" i="5"/>
  <c r="K4031" i="5"/>
  <c r="K4015" i="5"/>
  <c r="K3999" i="5"/>
  <c r="K3983" i="5"/>
  <c r="K3967" i="5"/>
  <c r="K3951" i="5"/>
  <c r="K3935" i="5"/>
  <c r="K3919" i="5"/>
  <c r="K3903" i="5"/>
  <c r="K3887" i="5"/>
  <c r="K3871" i="5"/>
  <c r="K3855" i="5"/>
  <c r="K3839" i="5"/>
  <c r="K3823" i="5"/>
  <c r="K3807" i="5"/>
  <c r="K3791" i="5"/>
  <c r="K3775" i="5"/>
  <c r="K3759" i="5"/>
  <c r="K3743" i="5"/>
  <c r="K3727" i="5"/>
  <c r="K3711" i="5"/>
  <c r="K3695" i="5"/>
  <c r="K3679" i="5"/>
  <c r="K3663" i="5"/>
  <c r="K3647" i="5"/>
  <c r="K3631" i="5"/>
  <c r="K3615" i="5"/>
  <c r="K3599" i="5"/>
  <c r="K3583" i="5"/>
  <c r="K3567" i="5"/>
  <c r="K3551" i="5"/>
  <c r="K3535" i="5"/>
  <c r="K3519" i="5"/>
  <c r="K3503" i="5"/>
  <c r="K3487" i="5"/>
  <c r="K3471" i="5"/>
  <c r="K3455" i="5"/>
  <c r="K3439" i="5"/>
  <c r="K3423" i="5"/>
  <c r="K3407" i="5"/>
  <c r="K3391" i="5"/>
  <c r="K3375" i="5"/>
  <c r="K3359" i="5"/>
  <c r="K3343" i="5"/>
  <c r="K3327" i="5"/>
  <c r="K3311" i="5"/>
  <c r="K3295" i="5"/>
  <c r="K3279" i="5"/>
  <c r="K3263" i="5"/>
  <c r="K3247" i="5"/>
  <c r="K3231" i="5"/>
  <c r="K3215" i="5"/>
  <c r="K3199" i="5"/>
  <c r="K3183" i="5"/>
  <c r="K5613" i="5"/>
  <c r="K5161" i="5"/>
  <c r="K4642" i="5"/>
  <c r="K4594" i="5"/>
  <c r="K4525" i="5"/>
  <c r="K4484" i="5"/>
  <c r="K4465" i="5"/>
  <c r="K4410" i="5"/>
  <c r="K4375" i="5"/>
  <c r="K4322" i="5"/>
  <c r="K4287" i="5"/>
  <c r="K5401" i="5"/>
  <c r="K4889" i="5"/>
  <c r="K4716" i="5"/>
  <c r="K4690" i="5"/>
  <c r="K4503" i="5"/>
  <c r="K4445" i="5"/>
  <c r="K4427" i="5"/>
  <c r="K4392" i="5"/>
  <c r="K4339" i="5"/>
  <c r="K4270" i="5"/>
  <c r="K4254" i="5"/>
  <c r="K4238" i="5"/>
  <c r="K4222" i="5"/>
  <c r="K4206" i="5"/>
  <c r="K4190" i="5"/>
  <c r="K4174" i="5"/>
  <c r="K4158" i="5"/>
  <c r="K4142" i="5"/>
  <c r="K4126" i="5"/>
  <c r="K4110" i="5"/>
  <c r="K4094" i="5"/>
  <c r="K4078" i="5"/>
  <c r="K4062" i="5"/>
  <c r="K4046" i="5"/>
  <c r="K4030" i="5"/>
  <c r="K4014" i="5"/>
  <c r="K3998" i="5"/>
  <c r="K3982" i="5"/>
  <c r="K3966" i="5"/>
  <c r="K3950" i="5"/>
  <c r="K3934" i="5"/>
  <c r="K3918" i="5"/>
  <c r="K3902" i="5"/>
  <c r="K3886" i="5"/>
  <c r="K3870" i="5"/>
  <c r="K3854" i="5"/>
  <c r="K3838" i="5"/>
  <c r="K3822" i="5"/>
  <c r="K3806" i="5"/>
  <c r="K3790" i="5"/>
  <c r="K3774" i="5"/>
  <c r="K3758" i="5"/>
  <c r="K3742" i="5"/>
  <c r="K3726" i="5"/>
  <c r="K3710" i="5"/>
  <c r="K3694" i="5"/>
  <c r="K3678" i="5"/>
  <c r="K3662" i="5"/>
  <c r="K3646" i="5"/>
  <c r="K3630" i="5"/>
  <c r="K3614" i="5"/>
  <c r="K3598" i="5"/>
  <c r="K3582" i="5"/>
  <c r="K3566" i="5"/>
  <c r="K3550" i="5"/>
  <c r="K3534" i="5"/>
  <c r="K3518" i="5"/>
  <c r="K3502" i="5"/>
  <c r="K3486" i="5"/>
  <c r="K3470" i="5"/>
  <c r="K3454" i="5"/>
  <c r="K3438" i="5"/>
  <c r="K3422" i="5"/>
  <c r="K3406" i="5"/>
  <c r="K3390" i="5"/>
  <c r="K3374" i="5"/>
  <c r="K3358" i="5"/>
  <c r="K3342" i="5"/>
  <c r="K3326" i="5"/>
  <c r="K3310" i="5"/>
  <c r="K3294" i="5"/>
  <c r="K3278" i="5"/>
  <c r="K5702" i="5"/>
  <c r="K5129" i="5"/>
  <c r="K4641" i="5"/>
  <c r="K4617" i="5"/>
  <c r="K4593" i="5"/>
  <c r="K4546" i="5"/>
  <c r="K4524" i="5"/>
  <c r="K4409" i="5"/>
  <c r="K4374" i="5"/>
  <c r="K4356" i="5"/>
  <c r="K4321" i="5"/>
  <c r="K4286" i="5"/>
  <c r="K5369" i="5"/>
  <c r="K4857" i="5"/>
  <c r="K4689" i="5"/>
  <c r="K4665" i="5"/>
  <c r="K4569" i="5"/>
  <c r="K4502" i="5"/>
  <c r="K4482" i="5"/>
  <c r="K4444" i="5"/>
  <c r="K4426" i="5"/>
  <c r="K4391" i="5"/>
  <c r="K4338" i="5"/>
  <c r="K4302" i="5"/>
  <c r="K4269" i="5"/>
  <c r="K4253" i="5"/>
  <c r="K4237" i="5"/>
  <c r="K4221" i="5"/>
  <c r="K4205" i="5"/>
  <c r="K4189" i="5"/>
  <c r="K4173" i="5"/>
  <c r="K4157" i="5"/>
  <c r="K4141" i="5"/>
  <c r="K4125" i="5"/>
  <c r="K4109" i="5"/>
  <c r="K4093" i="5"/>
  <c r="K4077" i="5"/>
  <c r="K4061" i="5"/>
  <c r="K4045" i="5"/>
  <c r="K4029" i="5"/>
  <c r="K4013" i="5"/>
  <c r="K3997" i="5"/>
  <c r="K3981" i="5"/>
  <c r="K3965" i="5"/>
  <c r="K3949" i="5"/>
  <c r="K3933" i="5"/>
  <c r="K3917" i="5"/>
  <c r="K3901" i="5"/>
  <c r="K3885" i="5"/>
  <c r="K3869" i="5"/>
  <c r="K3853" i="5"/>
  <c r="K3837" i="5"/>
  <c r="K3821" i="5"/>
  <c r="K3805" i="5"/>
  <c r="K3789" i="5"/>
  <c r="K3773" i="5"/>
  <c r="K3757" i="5"/>
  <c r="K3741" i="5"/>
  <c r="K3725" i="5"/>
  <c r="K3709" i="5"/>
  <c r="K3693" i="5"/>
  <c r="K3677" i="5"/>
  <c r="K3661" i="5"/>
  <c r="K3645" i="5"/>
  <c r="K3629" i="5"/>
  <c r="K3613" i="5"/>
  <c r="K3597" i="5"/>
  <c r="K3581" i="5"/>
  <c r="K3565" i="5"/>
  <c r="K3549" i="5"/>
  <c r="K3533" i="5"/>
  <c r="K3517" i="5"/>
  <c r="K3501" i="5"/>
  <c r="K3485" i="5"/>
  <c r="K3469" i="5"/>
  <c r="K5579" i="5"/>
  <c r="K5097" i="5"/>
  <c r="K4545" i="5"/>
  <c r="K4408" i="5"/>
  <c r="K4355" i="5"/>
  <c r="K4285" i="5"/>
  <c r="K5946" i="5"/>
  <c r="K5337" i="5"/>
  <c r="K4825" i="5"/>
  <c r="K4765" i="5"/>
  <c r="K4713" i="5"/>
  <c r="K4481" i="5"/>
  <c r="K4461" i="5"/>
  <c r="K4443" i="5"/>
  <c r="K4425" i="5"/>
  <c r="K4390" i="5"/>
  <c r="K4372" i="5"/>
  <c r="K4337" i="5"/>
  <c r="K4301" i="5"/>
  <c r="K4268" i="5"/>
  <c r="K4252" i="5"/>
  <c r="K4236" i="5"/>
  <c r="K4220" i="5"/>
  <c r="K4204" i="5"/>
  <c r="K4188" i="5"/>
  <c r="K4172" i="5"/>
  <c r="K4156" i="5"/>
  <c r="K4140" i="5"/>
  <c r="K4124" i="5"/>
  <c r="K4108" i="5"/>
  <c r="K4092" i="5"/>
  <c r="K4076" i="5"/>
  <c r="K4060" i="5"/>
  <c r="K4044" i="5"/>
  <c r="K4028" i="5"/>
  <c r="K4012" i="5"/>
  <c r="K3996" i="5"/>
  <c r="K3980" i="5"/>
  <c r="K3964" i="5"/>
  <c r="K3948" i="5"/>
  <c r="K3932" i="5"/>
  <c r="K3916" i="5"/>
  <c r="K3900" i="5"/>
  <c r="K3884" i="5"/>
  <c r="K3868" i="5"/>
  <c r="K3852" i="5"/>
  <c r="K3836" i="5"/>
  <c r="K3820" i="5"/>
  <c r="K3804" i="5"/>
  <c r="K3788" i="5"/>
  <c r="K3772" i="5"/>
  <c r="K3756" i="5"/>
  <c r="K3740" i="5"/>
  <c r="K3724" i="5"/>
  <c r="K3708" i="5"/>
  <c r="K3692" i="5"/>
  <c r="K3676" i="5"/>
  <c r="K3660" i="5"/>
  <c r="K3644" i="5"/>
  <c r="K3628" i="5"/>
  <c r="K3612" i="5"/>
  <c r="K3596" i="5"/>
  <c r="K3580" i="5"/>
  <c r="K3564" i="5"/>
  <c r="K3548" i="5"/>
  <c r="K3532" i="5"/>
  <c r="K3516" i="5"/>
  <c r="K3500" i="5"/>
  <c r="K3484" i="5"/>
  <c r="K3468" i="5"/>
  <c r="K3452" i="5"/>
  <c r="K3436" i="5"/>
  <c r="K3420" i="5"/>
  <c r="K3404" i="5"/>
  <c r="K3388" i="5"/>
  <c r="K3372" i="5"/>
  <c r="K3356" i="5"/>
  <c r="K3340" i="5"/>
  <c r="K3324" i="5"/>
  <c r="K3308" i="5"/>
  <c r="K3292" i="5"/>
  <c r="K3276" i="5"/>
  <c r="K3260" i="5"/>
  <c r="K3244" i="5"/>
  <c r="K5821" i="5"/>
  <c r="K5760" i="5"/>
  <c r="K5065" i="5"/>
  <c r="K4737" i="5"/>
  <c r="K4521" i="5"/>
  <c r="K4500" i="5"/>
  <c r="K4407" i="5"/>
  <c r="K4354" i="5"/>
  <c r="K4318" i="5"/>
  <c r="K4284" i="5"/>
  <c r="K5882" i="5"/>
  <c r="K5305" i="5"/>
  <c r="K4793" i="5"/>
  <c r="K4637" i="5"/>
  <c r="K4589" i="5"/>
  <c r="K4566" i="5"/>
  <c r="K4460" i="5"/>
  <c r="K4442" i="5"/>
  <c r="K4424" i="5"/>
  <c r="K4371" i="5"/>
  <c r="K4300" i="5"/>
  <c r="K4267" i="5"/>
  <c r="K4251" i="5"/>
  <c r="K4235" i="5"/>
  <c r="K4219" i="5"/>
  <c r="K4203" i="5"/>
  <c r="K4187" i="5"/>
  <c r="K4171" i="5"/>
  <c r="K4155" i="5"/>
  <c r="K4139" i="5"/>
  <c r="K4123" i="5"/>
  <c r="K4107" i="5"/>
  <c r="K4091" i="5"/>
  <c r="K4075" i="5"/>
  <c r="K4059" i="5"/>
  <c r="K4043" i="5"/>
  <c r="K4027" i="5"/>
  <c r="K4011" i="5"/>
  <c r="K3995" i="5"/>
  <c r="K3979" i="5"/>
  <c r="K3963" i="5"/>
  <c r="K3947" i="5"/>
  <c r="K3931" i="5"/>
  <c r="K3915" i="5"/>
  <c r="K3899" i="5"/>
  <c r="K3883" i="5"/>
  <c r="K3867" i="5"/>
  <c r="K3851" i="5"/>
  <c r="K3835" i="5"/>
  <c r="K3819" i="5"/>
  <c r="K3803" i="5"/>
  <c r="K3787" i="5"/>
  <c r="K3771" i="5"/>
  <c r="K3755" i="5"/>
  <c r="K3739" i="5"/>
  <c r="K3723" i="5"/>
  <c r="K3707" i="5"/>
  <c r="K3691" i="5"/>
  <c r="K3675" i="5"/>
  <c r="K3659" i="5"/>
  <c r="K3643" i="5"/>
  <c r="K3627" i="5"/>
  <c r="K3611" i="5"/>
  <c r="K3595" i="5"/>
  <c r="K3579" i="5"/>
  <c r="K3563" i="5"/>
  <c r="K3547" i="5"/>
  <c r="K3531" i="5"/>
  <c r="K3515" i="5"/>
  <c r="K3499" i="5"/>
  <c r="K3483" i="5"/>
  <c r="K3467" i="5"/>
  <c r="K3451" i="5"/>
  <c r="K3435" i="5"/>
  <c r="K3419" i="5"/>
  <c r="K3403" i="5"/>
  <c r="K3387" i="5"/>
  <c r="K3371" i="5"/>
  <c r="K3355" i="5"/>
  <c r="K3339" i="5"/>
  <c r="K5666" i="5"/>
  <c r="K5545" i="5"/>
  <c r="K5033" i="5"/>
  <c r="K4685" i="5"/>
  <c r="K4406" i="5"/>
  <c r="K4388" i="5"/>
  <c r="K4353" i="5"/>
  <c r="K4317" i="5"/>
  <c r="K4283" i="5"/>
  <c r="K6738" i="5"/>
  <c r="K5273" i="5"/>
  <c r="K4636" i="5"/>
  <c r="K4588" i="5"/>
  <c r="K4541" i="5"/>
  <c r="K4519" i="5"/>
  <c r="K4498" i="5"/>
  <c r="K4459" i="5"/>
  <c r="K4441" i="5"/>
  <c r="K4423" i="5"/>
  <c r="K4370" i="5"/>
  <c r="K4334" i="5"/>
  <c r="K4299" i="5"/>
  <c r="K4266" i="5"/>
  <c r="K4250" i="5"/>
  <c r="K4234" i="5"/>
  <c r="K4218" i="5"/>
  <c r="K4202" i="5"/>
  <c r="K4186" i="5"/>
  <c r="K4170" i="5"/>
  <c r="K4154" i="5"/>
  <c r="K4138" i="5"/>
  <c r="K4122" i="5"/>
  <c r="K4106" i="5"/>
  <c r="K4090" i="5"/>
  <c r="K4074" i="5"/>
  <c r="K4058" i="5"/>
  <c r="K4042" i="5"/>
  <c r="K4026" i="5"/>
  <c r="K4010" i="5"/>
  <c r="K3994" i="5"/>
  <c r="K3978" i="5"/>
  <c r="K3962" i="5"/>
  <c r="K3946" i="5"/>
  <c r="K3930" i="5"/>
  <c r="K3914" i="5"/>
  <c r="K3898" i="5"/>
  <c r="K3882" i="5"/>
  <c r="K3866" i="5"/>
  <c r="K3850" i="5"/>
  <c r="K3834" i="5"/>
  <c r="K3818" i="5"/>
  <c r="K3802" i="5"/>
  <c r="K3786" i="5"/>
  <c r="K3770" i="5"/>
  <c r="K3754" i="5"/>
  <c r="K3738" i="5"/>
  <c r="K3722" i="5"/>
  <c r="K3706" i="5"/>
  <c r="K3690" i="5"/>
  <c r="K3674" i="5"/>
  <c r="K3658" i="5"/>
  <c r="K3642" i="5"/>
  <c r="K3626" i="5"/>
  <c r="K3610" i="5"/>
  <c r="K3594" i="5"/>
  <c r="K3578" i="5"/>
  <c r="K3562" i="5"/>
  <c r="K3546" i="5"/>
  <c r="K3530" i="5"/>
  <c r="K3514" i="5"/>
  <c r="K3498" i="5"/>
  <c r="K3482" i="5"/>
  <c r="K3466" i="5"/>
  <c r="K3450" i="5"/>
  <c r="K3434" i="5"/>
  <c r="K3418" i="5"/>
  <c r="K3402" i="5"/>
  <c r="K3386" i="5"/>
  <c r="K3370" i="5"/>
  <c r="K3354" i="5"/>
  <c r="K3338" i="5"/>
  <c r="K3322" i="5"/>
  <c r="K3306" i="5"/>
  <c r="K3290" i="5"/>
  <c r="K3274" i="5"/>
  <c r="K3258" i="5"/>
  <c r="K3242" i="5"/>
  <c r="K3226" i="5"/>
  <c r="K3210" i="5"/>
  <c r="K3194" i="5"/>
  <c r="K3178" i="5"/>
  <c r="K3162" i="5"/>
  <c r="K3146" i="5"/>
  <c r="K3130" i="5"/>
  <c r="K3114" i="5"/>
  <c r="K3098" i="5"/>
  <c r="K3082" i="5"/>
  <c r="K3066" i="5"/>
  <c r="K3050" i="5"/>
  <c r="K5513" i="5"/>
  <c r="K5001" i="5"/>
  <c r="K4761" i="5"/>
  <c r="K4684" i="5"/>
  <c r="K4610" i="5"/>
  <c r="K4477" i="5"/>
  <c r="K4387" i="5"/>
  <c r="K4316" i="5"/>
  <c r="K4282" i="5"/>
  <c r="K6226" i="5"/>
  <c r="K5241" i="5"/>
  <c r="K4733" i="5"/>
  <c r="K4658" i="5"/>
  <c r="K4540" i="5"/>
  <c r="K4518" i="5"/>
  <c r="K4497" i="5"/>
  <c r="K4458" i="5"/>
  <c r="K4440" i="5"/>
  <c r="K4422" i="5"/>
  <c r="K4404" i="5"/>
  <c r="K4369" i="5"/>
  <c r="K4333" i="5"/>
  <c r="K4298" i="5"/>
  <c r="K4265" i="5"/>
  <c r="K4249" i="5"/>
  <c r="K4233" i="5"/>
  <c r="K4217" i="5"/>
  <c r="K4201" i="5"/>
  <c r="K4185" i="5"/>
  <c r="K4169" i="5"/>
  <c r="K4153" i="5"/>
  <c r="K4137" i="5"/>
  <c r="K4121" i="5"/>
  <c r="K4105" i="5"/>
  <c r="K4089" i="5"/>
  <c r="K4073" i="5"/>
  <c r="K4057" i="5"/>
  <c r="K4041" i="5"/>
  <c r="K4025" i="5"/>
  <c r="K4009" i="5"/>
  <c r="K3993" i="5"/>
  <c r="K3977" i="5"/>
  <c r="K3961" i="5"/>
  <c r="K3945" i="5"/>
  <c r="K3929" i="5"/>
  <c r="K3913" i="5"/>
  <c r="K3897" i="5"/>
  <c r="K3881" i="5"/>
  <c r="K3865" i="5"/>
  <c r="K3849" i="5"/>
  <c r="K3833" i="5"/>
  <c r="K3817" i="5"/>
  <c r="K3801" i="5"/>
  <c r="K3785" i="5"/>
  <c r="K3769" i="5"/>
  <c r="K3753" i="5"/>
  <c r="K3737" i="5"/>
  <c r="K3721" i="5"/>
  <c r="K3705" i="5"/>
  <c r="K3689" i="5"/>
  <c r="K3673" i="5"/>
  <c r="K3657" i="5"/>
  <c r="K3641" i="5"/>
  <c r="K3625" i="5"/>
  <c r="K3609" i="5"/>
  <c r="K3593" i="5"/>
  <c r="K3577" i="5"/>
  <c r="K3561" i="5"/>
  <c r="K3545" i="5"/>
  <c r="K3529" i="5"/>
  <c r="K3513" i="5"/>
  <c r="K3497" i="5"/>
  <c r="K3481" i="5"/>
  <c r="K3465" i="5"/>
  <c r="K3449" i="5"/>
  <c r="K3433" i="5"/>
  <c r="K3417" i="5"/>
  <c r="K3401" i="5"/>
  <c r="K3385" i="5"/>
  <c r="K3369" i="5"/>
  <c r="K3353" i="5"/>
  <c r="K3337" i="5"/>
  <c r="K3321" i="5"/>
  <c r="K3305" i="5"/>
  <c r="K3289" i="5"/>
  <c r="K3273" i="5"/>
  <c r="K3257" i="5"/>
  <c r="K3241" i="5"/>
  <c r="K3225" i="5"/>
  <c r="K3209" i="5"/>
  <c r="K3193" i="5"/>
  <c r="K3177" i="5"/>
  <c r="K3161" i="5"/>
  <c r="K3145" i="5"/>
  <c r="K5970" i="5"/>
  <c r="K5481" i="5"/>
  <c r="K4969" i="5"/>
  <c r="K4609" i="5"/>
  <c r="K4562" i="5"/>
  <c r="K4476" i="5"/>
  <c r="K4386" i="5"/>
  <c r="K4350" i="5"/>
  <c r="K4315" i="5"/>
  <c r="K4281" i="5"/>
  <c r="K5631" i="5"/>
  <c r="K5209" i="5"/>
  <c r="K4732" i="5"/>
  <c r="K4657" i="5"/>
  <c r="K4633" i="5"/>
  <c r="K4585" i="5"/>
  <c r="K4457" i="5"/>
  <c r="K4439" i="5"/>
  <c r="K4403" i="5"/>
  <c r="K4332" i="5"/>
  <c r="K4297" i="5"/>
  <c r="K4264" i="5"/>
  <c r="K4248" i="5"/>
  <c r="K4232" i="5"/>
  <c r="K4216" i="5"/>
  <c r="K4200" i="5"/>
  <c r="K4184" i="5"/>
  <c r="K4168" i="5"/>
  <c r="K4152" i="5"/>
  <c r="K4136" i="5"/>
  <c r="K4120" i="5"/>
  <c r="K4104" i="5"/>
  <c r="K4088" i="5"/>
  <c r="K4072" i="5"/>
  <c r="K4056" i="5"/>
  <c r="K4040" i="5"/>
  <c r="K4024" i="5"/>
  <c r="K4008" i="5"/>
  <c r="K3992" i="5"/>
  <c r="K3976" i="5"/>
  <c r="K3960" i="5"/>
  <c r="K3944" i="5"/>
  <c r="K3928" i="5"/>
  <c r="K3912" i="5"/>
  <c r="K3896" i="5"/>
  <c r="K3880" i="5"/>
  <c r="K3864" i="5"/>
  <c r="K3848" i="5"/>
  <c r="K3832" i="5"/>
  <c r="K3816" i="5"/>
  <c r="K3800" i="5"/>
  <c r="K3784" i="5"/>
  <c r="K3768" i="5"/>
  <c r="K3752" i="5"/>
  <c r="K3736" i="5"/>
  <c r="K3720" i="5"/>
  <c r="K3704" i="5"/>
  <c r="K3688" i="5"/>
  <c r="K3672" i="5"/>
  <c r="K3656" i="5"/>
  <c r="K3640" i="5"/>
  <c r="K3624" i="5"/>
  <c r="K3608" i="5"/>
  <c r="K3592" i="5"/>
  <c r="K3576" i="5"/>
  <c r="K3560" i="5"/>
  <c r="K3544" i="5"/>
  <c r="K3528" i="5"/>
  <c r="K3512" i="5"/>
  <c r="K3496" i="5"/>
  <c r="K3480" i="5"/>
  <c r="K3464" i="5"/>
  <c r="K3448" i="5"/>
  <c r="K3432" i="5"/>
  <c r="K3416" i="5"/>
  <c r="K3400" i="5"/>
  <c r="K3384" i="5"/>
  <c r="K3368" i="5"/>
  <c r="K3352" i="5"/>
  <c r="K3336" i="5"/>
  <c r="K3320" i="5"/>
  <c r="K3304" i="5"/>
  <c r="K3288" i="5"/>
  <c r="K3272" i="5"/>
  <c r="K3256" i="5"/>
  <c r="K3240" i="5"/>
  <c r="K3224" i="5"/>
  <c r="K3208" i="5"/>
  <c r="K3192" i="5"/>
  <c r="K3176" i="5"/>
  <c r="K3160" i="5"/>
  <c r="K3144" i="5"/>
  <c r="K5449" i="5"/>
  <c r="K4937" i="5"/>
  <c r="K4705" i="5"/>
  <c r="K4681" i="5"/>
  <c r="K4561" i="5"/>
  <c r="K4516" i="5"/>
  <c r="K4475" i="5"/>
  <c r="K4420" i="5"/>
  <c r="K4385" i="5"/>
  <c r="K4349" i="5"/>
  <c r="K4314" i="5"/>
  <c r="K4280" i="5"/>
  <c r="K5177" i="5"/>
  <c r="K4537" i="5"/>
  <c r="K4456" i="5"/>
  <c r="K4438" i="5"/>
  <c r="K4402" i="5"/>
  <c r="K4366" i="5"/>
  <c r="K4331" i="5"/>
  <c r="K4296" i="5"/>
  <c r="K4263" i="5"/>
  <c r="K4247" i="5"/>
  <c r="K4231" i="5"/>
  <c r="K4215" i="5"/>
  <c r="K4199" i="5"/>
  <c r="K4183" i="5"/>
  <c r="K4167" i="5"/>
  <c r="K4151" i="5"/>
  <c r="K4135" i="5"/>
  <c r="K4119" i="5"/>
  <c r="K4103" i="5"/>
  <c r="K4087" i="5"/>
  <c r="K4071" i="5"/>
  <c r="K4055" i="5"/>
  <c r="K4039" i="5"/>
  <c r="K4023" i="5"/>
  <c r="K4007" i="5"/>
  <c r="K3991" i="5"/>
  <c r="K3975" i="5"/>
  <c r="K3959" i="5"/>
  <c r="K3943" i="5"/>
  <c r="K3927" i="5"/>
  <c r="K3911" i="5"/>
  <c r="K3895" i="5"/>
  <c r="K3879" i="5"/>
  <c r="K3863" i="5"/>
  <c r="K3847" i="5"/>
  <c r="K3831" i="5"/>
  <c r="K3815" i="5"/>
  <c r="K3799" i="5"/>
  <c r="K3783" i="5"/>
  <c r="K3767" i="5"/>
  <c r="K3751" i="5"/>
  <c r="K3735" i="5"/>
  <c r="K3719" i="5"/>
  <c r="K3703" i="5"/>
  <c r="K3687" i="5"/>
  <c r="K3671" i="5"/>
  <c r="K3655" i="5"/>
  <c r="K3639" i="5"/>
  <c r="K3623" i="5"/>
  <c r="K3607" i="5"/>
  <c r="K3591" i="5"/>
  <c r="K3575" i="5"/>
  <c r="K3559" i="5"/>
  <c r="K3543" i="5"/>
  <c r="K3527" i="5"/>
  <c r="K3511" i="5"/>
  <c r="K3495" i="5"/>
  <c r="K3479" i="5"/>
  <c r="K3463" i="5"/>
  <c r="K3447" i="5"/>
  <c r="K3431" i="5"/>
  <c r="K3415" i="5"/>
  <c r="K3399" i="5"/>
  <c r="K3383" i="5"/>
  <c r="K3367" i="5"/>
  <c r="K3351" i="5"/>
  <c r="K3335" i="5"/>
  <c r="K3319" i="5"/>
  <c r="K3303" i="5"/>
  <c r="K3287" i="5"/>
  <c r="K3271" i="5"/>
  <c r="K3255" i="5"/>
  <c r="K3239" i="5"/>
  <c r="K3223" i="5"/>
  <c r="K3207" i="5"/>
  <c r="K3191" i="5"/>
  <c r="K3175" i="5"/>
  <c r="K3159" i="5"/>
  <c r="K3143" i="5"/>
  <c r="K3127" i="5"/>
  <c r="K3111" i="5"/>
  <c r="K3095" i="5"/>
  <c r="K3079" i="5"/>
  <c r="K3063" i="5"/>
  <c r="K3047" i="5"/>
  <c r="K5417" i="5"/>
  <c r="K4905" i="5"/>
  <c r="K4493" i="5"/>
  <c r="K4419" i="5"/>
  <c r="K4348" i="5"/>
  <c r="K4313" i="5"/>
  <c r="K4279" i="5"/>
  <c r="K5780" i="5"/>
  <c r="K5145" i="5"/>
  <c r="K4729" i="5"/>
  <c r="K4605" i="5"/>
  <c r="K4582" i="5"/>
  <c r="K4514" i="5"/>
  <c r="K4473" i="5"/>
  <c r="K4455" i="5"/>
  <c r="K4401" i="5"/>
  <c r="K4365" i="5"/>
  <c r="K4330" i="5"/>
  <c r="K4295" i="5"/>
  <c r="K4262" i="5"/>
  <c r="K4246" i="5"/>
  <c r="K4230" i="5"/>
  <c r="K4214" i="5"/>
  <c r="K4198" i="5"/>
  <c r="K4182" i="5"/>
  <c r="K4166" i="5"/>
  <c r="K4150" i="5"/>
  <c r="K4134" i="5"/>
  <c r="K4118" i="5"/>
  <c r="K4102" i="5"/>
  <c r="K4086" i="5"/>
  <c r="K4070" i="5"/>
  <c r="K4054" i="5"/>
  <c r="K4038" i="5"/>
  <c r="K4022" i="5"/>
  <c r="K4006" i="5"/>
  <c r="K3990" i="5"/>
  <c r="K3974" i="5"/>
  <c r="K3958" i="5"/>
  <c r="K3942" i="5"/>
  <c r="K3926" i="5"/>
  <c r="K3910" i="5"/>
  <c r="K3894" i="5"/>
  <c r="K3878" i="5"/>
  <c r="K3862" i="5"/>
  <c r="K3846" i="5"/>
  <c r="K3830" i="5"/>
  <c r="K3814" i="5"/>
  <c r="K3798" i="5"/>
  <c r="K3782" i="5"/>
  <c r="K3766" i="5"/>
  <c r="K3750" i="5"/>
  <c r="K3734" i="5"/>
  <c r="K3718" i="5"/>
  <c r="K3702" i="5"/>
  <c r="K3686" i="5"/>
  <c r="K3670" i="5"/>
  <c r="K3654" i="5"/>
  <c r="K3638" i="5"/>
  <c r="K3622" i="5"/>
  <c r="K3606" i="5"/>
  <c r="K3590" i="5"/>
  <c r="K3574" i="5"/>
  <c r="K3558" i="5"/>
  <c r="K3542" i="5"/>
  <c r="K3526" i="5"/>
  <c r="K3510" i="5"/>
  <c r="K3494" i="5"/>
  <c r="K3478" i="5"/>
  <c r="K3462" i="5"/>
  <c r="K3446" i="5"/>
  <c r="K3430" i="5"/>
  <c r="K3414" i="5"/>
  <c r="K3398" i="5"/>
  <c r="K3382" i="5"/>
  <c r="K3366" i="5"/>
  <c r="K3350" i="5"/>
  <c r="K3334" i="5"/>
  <c r="K3318" i="5"/>
  <c r="K3302" i="5"/>
  <c r="K3286" i="5"/>
  <c r="K3270" i="5"/>
  <c r="K3254" i="5"/>
  <c r="K3238" i="5"/>
  <c r="K3222" i="5"/>
  <c r="K3206" i="5"/>
  <c r="K3190" i="5"/>
  <c r="K3174" i="5"/>
  <c r="K3158" i="5"/>
  <c r="K6952" i="5"/>
  <c r="K5596" i="5"/>
  <c r="K5385" i="5"/>
  <c r="K4873" i="5"/>
  <c r="K4653" i="5"/>
  <c r="K4535" i="5"/>
  <c r="K4492" i="5"/>
  <c r="K4436" i="5"/>
  <c r="K4418" i="5"/>
  <c r="K4382" i="5"/>
  <c r="K4347" i="5"/>
  <c r="K4312" i="5"/>
  <c r="K4278" i="5"/>
  <c r="K5113" i="5"/>
  <c r="K4701" i="5"/>
  <c r="K4604" i="5"/>
  <c r="K4557" i="5"/>
  <c r="K4513" i="5"/>
  <c r="K4472" i="5"/>
  <c r="K4454" i="5"/>
  <c r="K4364" i="5"/>
  <c r="K4329" i="5"/>
  <c r="K4294" i="5"/>
  <c r="K4261" i="5"/>
  <c r="K4245" i="5"/>
  <c r="K4229" i="5"/>
  <c r="K4213" i="5"/>
  <c r="K4197" i="5"/>
  <c r="K4181" i="5"/>
  <c r="K4165" i="5"/>
  <c r="K4149" i="5"/>
  <c r="K4133" i="5"/>
  <c r="K4117" i="5"/>
  <c r="K4101" i="5"/>
  <c r="K4085" i="5"/>
  <c r="K4069" i="5"/>
  <c r="K4053" i="5"/>
  <c r="K4037" i="5"/>
  <c r="K4021" i="5"/>
  <c r="K4005" i="5"/>
  <c r="K3989" i="5"/>
  <c r="K3973" i="5"/>
  <c r="K3957" i="5"/>
  <c r="K3941" i="5"/>
  <c r="K3925" i="5"/>
  <c r="K3909" i="5"/>
  <c r="K3893" i="5"/>
  <c r="K3877" i="5"/>
  <c r="K3861" i="5"/>
  <c r="K3845" i="5"/>
  <c r="K3829" i="5"/>
  <c r="K3813" i="5"/>
  <c r="K3797" i="5"/>
  <c r="K3781" i="5"/>
  <c r="K3765" i="5"/>
  <c r="K3749" i="5"/>
  <c r="K3733" i="5"/>
  <c r="K3717" i="5"/>
  <c r="K3701" i="5"/>
  <c r="K3685" i="5"/>
  <c r="K3669" i="5"/>
  <c r="K3653" i="5"/>
  <c r="K3637" i="5"/>
  <c r="K3621" i="5"/>
  <c r="K3605" i="5"/>
  <c r="K3589" i="5"/>
  <c r="K3573" i="5"/>
  <c r="K3557" i="5"/>
  <c r="K3541" i="5"/>
  <c r="K3525" i="5"/>
  <c r="K3509" i="5"/>
  <c r="K3493" i="5"/>
  <c r="K3477" i="5"/>
  <c r="K3461" i="5"/>
  <c r="K3445" i="5"/>
  <c r="K3429" i="5"/>
  <c r="K3413" i="5"/>
  <c r="K3397" i="5"/>
  <c r="K5353" i="5"/>
  <c r="K4841" i="5"/>
  <c r="K4652" i="5"/>
  <c r="K4534" i="5"/>
  <c r="K4491" i="5"/>
  <c r="K4435" i="5"/>
  <c r="K4417" i="5"/>
  <c r="K4381" i="5"/>
  <c r="K4346" i="5"/>
  <c r="K4311" i="5"/>
  <c r="K5684" i="5"/>
  <c r="K5081" i="5"/>
  <c r="K4700" i="5"/>
  <c r="K4626" i="5"/>
  <c r="K4556" i="5"/>
  <c r="K4471" i="5"/>
  <c r="K4398" i="5"/>
  <c r="K4363" i="5"/>
  <c r="K4328" i="5"/>
  <c r="K4276" i="5"/>
  <c r="K4260" i="5"/>
  <c r="K4244" i="5"/>
  <c r="K4228" i="5"/>
  <c r="K4212" i="5"/>
  <c r="K4196" i="5"/>
  <c r="K4180" i="5"/>
  <c r="K4164" i="5"/>
  <c r="K4148" i="5"/>
  <c r="K4132" i="5"/>
  <c r="K4116" i="5"/>
  <c r="K4100" i="5"/>
  <c r="K4084" i="5"/>
  <c r="K4068" i="5"/>
  <c r="K4052" i="5"/>
  <c r="K4036" i="5"/>
  <c r="K4020" i="5"/>
  <c r="K4004" i="5"/>
  <c r="K3988" i="5"/>
  <c r="K3972" i="5"/>
  <c r="K3956" i="5"/>
  <c r="K3940" i="5"/>
  <c r="K3924" i="5"/>
  <c r="K3908" i="5"/>
  <c r="K3892" i="5"/>
  <c r="K3876" i="5"/>
  <c r="K3860" i="5"/>
  <c r="K3844" i="5"/>
  <c r="K3828" i="5"/>
  <c r="K3812" i="5"/>
  <c r="K3796" i="5"/>
  <c r="K3780" i="5"/>
  <c r="K3764" i="5"/>
  <c r="K3748" i="5"/>
  <c r="K3732" i="5"/>
  <c r="K3716" i="5"/>
  <c r="K3700" i="5"/>
  <c r="K3684" i="5"/>
  <c r="K3668" i="5"/>
  <c r="K3652" i="5"/>
  <c r="K3636" i="5"/>
  <c r="K3620" i="5"/>
  <c r="K3604" i="5"/>
  <c r="K3588" i="5"/>
  <c r="K3572" i="5"/>
  <c r="K3556" i="5"/>
  <c r="K3540" i="5"/>
  <c r="K3524" i="5"/>
  <c r="K3508" i="5"/>
  <c r="K3492" i="5"/>
  <c r="K3476" i="5"/>
  <c r="K3460" i="5"/>
  <c r="K3444" i="5"/>
  <c r="K3428" i="5"/>
  <c r="K3412" i="5"/>
  <c r="K3396" i="5"/>
  <c r="K3380" i="5"/>
  <c r="K3364" i="5"/>
  <c r="K3348" i="5"/>
  <c r="K3332" i="5"/>
  <c r="K3316" i="5"/>
  <c r="K3300" i="5"/>
  <c r="K3284" i="5"/>
  <c r="K3268" i="5"/>
  <c r="K3252" i="5"/>
  <c r="K3236" i="5"/>
  <c r="K3220" i="5"/>
  <c r="K5562" i="5"/>
  <c r="K5321" i="5"/>
  <c r="K4809" i="5"/>
  <c r="K4674" i="5"/>
  <c r="K4578" i="5"/>
  <c r="K4452" i="5"/>
  <c r="K4434" i="5"/>
  <c r="K4380" i="5"/>
  <c r="K4345" i="5"/>
  <c r="K4310" i="5"/>
  <c r="K4292" i="5"/>
  <c r="K5049" i="5"/>
  <c r="K4749" i="5"/>
  <c r="K4625" i="5"/>
  <c r="K4601" i="5"/>
  <c r="K4489" i="5"/>
  <c r="K4470" i="5"/>
  <c r="K4397" i="5"/>
  <c r="K4362" i="5"/>
  <c r="K4327" i="5"/>
  <c r="K4275" i="5"/>
  <c r="K4259" i="5"/>
  <c r="K4243" i="5"/>
  <c r="K4227" i="5"/>
  <c r="K4211" i="5"/>
  <c r="K4195" i="5"/>
  <c r="K4179" i="5"/>
  <c r="K4163" i="5"/>
  <c r="K4147" i="5"/>
  <c r="K4131" i="5"/>
  <c r="K4115" i="5"/>
  <c r="K4099" i="5"/>
  <c r="K4083" i="5"/>
  <c r="K4067" i="5"/>
  <c r="K4051" i="5"/>
  <c r="K4035" i="5"/>
  <c r="K4019" i="5"/>
  <c r="K4003" i="5"/>
  <c r="K3987" i="5"/>
  <c r="K3971" i="5"/>
  <c r="K3955" i="5"/>
  <c r="K3939" i="5"/>
  <c r="K3923" i="5"/>
  <c r="K3907" i="5"/>
  <c r="K3891" i="5"/>
  <c r="K3875" i="5"/>
  <c r="K3859" i="5"/>
  <c r="K3843" i="5"/>
  <c r="K3827" i="5"/>
  <c r="K3811" i="5"/>
  <c r="K3795" i="5"/>
  <c r="K3779" i="5"/>
  <c r="K3763" i="5"/>
  <c r="K3747" i="5"/>
  <c r="K3731" i="5"/>
  <c r="K3715" i="5"/>
  <c r="K3699" i="5"/>
  <c r="K3683" i="5"/>
  <c r="K3667" i="5"/>
  <c r="K3651" i="5"/>
  <c r="K3635" i="5"/>
  <c r="K3619" i="5"/>
  <c r="K3603" i="5"/>
  <c r="K3587" i="5"/>
  <c r="K3571" i="5"/>
  <c r="K3555" i="5"/>
  <c r="K5289" i="5"/>
  <c r="K4777" i="5"/>
  <c r="K4673" i="5"/>
  <c r="K4649" i="5"/>
  <c r="K4577" i="5"/>
  <c r="K4509" i="5"/>
  <c r="K4451" i="5"/>
  <c r="K4433" i="5"/>
  <c r="K4414" i="5"/>
  <c r="K4379" i="5"/>
  <c r="K4344" i="5"/>
  <c r="K4291" i="5"/>
  <c r="K5529" i="5"/>
  <c r="K5017" i="5"/>
  <c r="K4748" i="5"/>
  <c r="K4697" i="5"/>
  <c r="K4553" i="5"/>
  <c r="K4530" i="5"/>
  <c r="K4488" i="5"/>
  <c r="K4396" i="5"/>
  <c r="K4361" i="5"/>
  <c r="K4326" i="5"/>
  <c r="K4308" i="5"/>
  <c r="K4274" i="5"/>
  <c r="K4258" i="5"/>
  <c r="K4242" i="5"/>
  <c r="K4226" i="5"/>
  <c r="K4210" i="5"/>
  <c r="K4194" i="5"/>
  <c r="K4178" i="5"/>
  <c r="K4162" i="5"/>
  <c r="K4146" i="5"/>
  <c r="K4130" i="5"/>
  <c r="K4114" i="5"/>
  <c r="K4098" i="5"/>
  <c r="K4082" i="5"/>
  <c r="K4066" i="5"/>
  <c r="K4050" i="5"/>
  <c r="K4034" i="5"/>
  <c r="K4018" i="5"/>
  <c r="K4002" i="5"/>
  <c r="K3986" i="5"/>
  <c r="K3970" i="5"/>
  <c r="K3954" i="5"/>
  <c r="K3938" i="5"/>
  <c r="K3922" i="5"/>
  <c r="K3906" i="5"/>
  <c r="K3890" i="5"/>
  <c r="K3874" i="5"/>
  <c r="K3858" i="5"/>
  <c r="K3842" i="5"/>
  <c r="K3826" i="5"/>
  <c r="K3810" i="5"/>
  <c r="K3794" i="5"/>
  <c r="K3778" i="5"/>
  <c r="K3762" i="5"/>
  <c r="K3746" i="5"/>
  <c r="K3730" i="5"/>
  <c r="K3714" i="5"/>
  <c r="K3698" i="5"/>
  <c r="K3682" i="5"/>
  <c r="K3666" i="5"/>
  <c r="K3650" i="5"/>
  <c r="K3634" i="5"/>
  <c r="K3618" i="5"/>
  <c r="K3602" i="5"/>
  <c r="K3586" i="5"/>
  <c r="K3570" i="5"/>
  <c r="K3554" i="5"/>
  <c r="K3538" i="5"/>
  <c r="K3522" i="5"/>
  <c r="K6498" i="5"/>
  <c r="K5741" i="5"/>
  <c r="K3889" i="5"/>
  <c r="K3474" i="5"/>
  <c r="K3347" i="5"/>
  <c r="K3277" i="5"/>
  <c r="K3170" i="5"/>
  <c r="K3132" i="5"/>
  <c r="K3097" i="5"/>
  <c r="K3080" i="5"/>
  <c r="K4487" i="5"/>
  <c r="K4129" i="5"/>
  <c r="K3617" i="5"/>
  <c r="K3395" i="5"/>
  <c r="K3323" i="5"/>
  <c r="K3299" i="5"/>
  <c r="K3253" i="5"/>
  <c r="K3211" i="5"/>
  <c r="K3189" i="5"/>
  <c r="K3150" i="5"/>
  <c r="K3062" i="5"/>
  <c r="K3045" i="5"/>
  <c r="K3029" i="5"/>
  <c r="K3013" i="5"/>
  <c r="K2997" i="5"/>
  <c r="K2981" i="5"/>
  <c r="K2965" i="5"/>
  <c r="K2949" i="5"/>
  <c r="K2933" i="5"/>
  <c r="K2917" i="5"/>
  <c r="K2901" i="5"/>
  <c r="K2885" i="5"/>
  <c r="K2869" i="5"/>
  <c r="K2853" i="5"/>
  <c r="K2837" i="5"/>
  <c r="K2821" i="5"/>
  <c r="K2805" i="5"/>
  <c r="K2789" i="5"/>
  <c r="K2773" i="5"/>
  <c r="K2757" i="5"/>
  <c r="K2741" i="5"/>
  <c r="K2725" i="5"/>
  <c r="K2709" i="5"/>
  <c r="K2693" i="5"/>
  <c r="K2677" i="5"/>
  <c r="K2661" i="5"/>
  <c r="K2645" i="5"/>
  <c r="K2629" i="5"/>
  <c r="K2613" i="5"/>
  <c r="K2597" i="5"/>
  <c r="K2581" i="5"/>
  <c r="K2565" i="5"/>
  <c r="K2549" i="5"/>
  <c r="K2533" i="5"/>
  <c r="K2517" i="5"/>
  <c r="K2501" i="5"/>
  <c r="K2485" i="5"/>
  <c r="K2469" i="5"/>
  <c r="K2453" i="5"/>
  <c r="K2437" i="5"/>
  <c r="K2421" i="5"/>
  <c r="K2405" i="5"/>
  <c r="K2389" i="5"/>
  <c r="K2373" i="5"/>
  <c r="K2357" i="5"/>
  <c r="K2341" i="5"/>
  <c r="K2325" i="5"/>
  <c r="K2309" i="5"/>
  <c r="K2293" i="5"/>
  <c r="K2277" i="5"/>
  <c r="K2261" i="5"/>
  <c r="K2245" i="5"/>
  <c r="K2229" i="5"/>
  <c r="K2213" i="5"/>
  <c r="K2197" i="5"/>
  <c r="K2181" i="5"/>
  <c r="K2165" i="5"/>
  <c r="K2149" i="5"/>
  <c r="K2133" i="5"/>
  <c r="K2117" i="5"/>
  <c r="K2101" i="5"/>
  <c r="K2085" i="5"/>
  <c r="K2069" i="5"/>
  <c r="K2053" i="5"/>
  <c r="K2037" i="5"/>
  <c r="K2021" i="5"/>
  <c r="K2005" i="5"/>
  <c r="K1989" i="5"/>
  <c r="K1973" i="5"/>
  <c r="K1957" i="5"/>
  <c r="K1941" i="5"/>
  <c r="K1925" i="5"/>
  <c r="K1909" i="5"/>
  <c r="K1893" i="5"/>
  <c r="K1877" i="5"/>
  <c r="K1861" i="5"/>
  <c r="K1845" i="5"/>
  <c r="K3857" i="5"/>
  <c r="K3473" i="5"/>
  <c r="K3421" i="5"/>
  <c r="K3346" i="5"/>
  <c r="K3169" i="5"/>
  <c r="K3131" i="5"/>
  <c r="K3113" i="5"/>
  <c r="K3096" i="5"/>
  <c r="K4307" i="5"/>
  <c r="K4097" i="5"/>
  <c r="K3585" i="5"/>
  <c r="K3394" i="5"/>
  <c r="K3298" i="5"/>
  <c r="K3275" i="5"/>
  <c r="K3230" i="5"/>
  <c r="K3188" i="5"/>
  <c r="K3149" i="5"/>
  <c r="K3078" i="5"/>
  <c r="K3061" i="5"/>
  <c r="K3044" i="5"/>
  <c r="K3028" i="5"/>
  <c r="K3012" i="5"/>
  <c r="K2996" i="5"/>
  <c r="K2980" i="5"/>
  <c r="K2964" i="5"/>
  <c r="K2948" i="5"/>
  <c r="K2932" i="5"/>
  <c r="K2916" i="5"/>
  <c r="K2900" i="5"/>
  <c r="K2884" i="5"/>
  <c r="K2868" i="5"/>
  <c r="K2852" i="5"/>
  <c r="K2836" i="5"/>
  <c r="K2820" i="5"/>
  <c r="K2804" i="5"/>
  <c r="K2788" i="5"/>
  <c r="K2772" i="5"/>
  <c r="K2756" i="5"/>
  <c r="K2740" i="5"/>
  <c r="K2724" i="5"/>
  <c r="K2708" i="5"/>
  <c r="K2692" i="5"/>
  <c r="K2676" i="5"/>
  <c r="K2660" i="5"/>
  <c r="K2644" i="5"/>
  <c r="K2628" i="5"/>
  <c r="K2612" i="5"/>
  <c r="K2596" i="5"/>
  <c r="K2580" i="5"/>
  <c r="K2564" i="5"/>
  <c r="K2548" i="5"/>
  <c r="K2532" i="5"/>
  <c r="K2516" i="5"/>
  <c r="K2500" i="5"/>
  <c r="K2484" i="5"/>
  <c r="K2468" i="5"/>
  <c r="K2452" i="5"/>
  <c r="K2436" i="5"/>
  <c r="K2420" i="5"/>
  <c r="K2404" i="5"/>
  <c r="K2388" i="5"/>
  <c r="K2372" i="5"/>
  <c r="K2356" i="5"/>
  <c r="K2340" i="5"/>
  <c r="K2324" i="5"/>
  <c r="K2308" i="5"/>
  <c r="K2292" i="5"/>
  <c r="K2276" i="5"/>
  <c r="K2260" i="5"/>
  <c r="K2244" i="5"/>
  <c r="K2228" i="5"/>
  <c r="K2212" i="5"/>
  <c r="K2196" i="5"/>
  <c r="K2180" i="5"/>
  <c r="K2164" i="5"/>
  <c r="K2148" i="5"/>
  <c r="K2132" i="5"/>
  <c r="K2116" i="5"/>
  <c r="K4395" i="5"/>
  <c r="K3825" i="5"/>
  <c r="K3345" i="5"/>
  <c r="K3251" i="5"/>
  <c r="K3112" i="5"/>
  <c r="K4065" i="5"/>
  <c r="K3553" i="5"/>
  <c r="K3443" i="5"/>
  <c r="K3393" i="5"/>
  <c r="K3297" i="5"/>
  <c r="K3229" i="5"/>
  <c r="K3187" i="5"/>
  <c r="K3167" i="5"/>
  <c r="K3148" i="5"/>
  <c r="K3129" i="5"/>
  <c r="K3094" i="5"/>
  <c r="K3077" i="5"/>
  <c r="K3060" i="5"/>
  <c r="K3043" i="5"/>
  <c r="K3027" i="5"/>
  <c r="K3011" i="5"/>
  <c r="K2995" i="5"/>
  <c r="K2979" i="5"/>
  <c r="K2963" i="5"/>
  <c r="K2947" i="5"/>
  <c r="K2931" i="5"/>
  <c r="K2915" i="5"/>
  <c r="K2899" i="5"/>
  <c r="K2883" i="5"/>
  <c r="K2867" i="5"/>
  <c r="K2851" i="5"/>
  <c r="K2835" i="5"/>
  <c r="K2819" i="5"/>
  <c r="K2803" i="5"/>
  <c r="K2787" i="5"/>
  <c r="K2771" i="5"/>
  <c r="K2755" i="5"/>
  <c r="K2739" i="5"/>
  <c r="K2723" i="5"/>
  <c r="K2707" i="5"/>
  <c r="K2691" i="5"/>
  <c r="K2675" i="5"/>
  <c r="K2659" i="5"/>
  <c r="K2643" i="5"/>
  <c r="K2627" i="5"/>
  <c r="K2611" i="5"/>
  <c r="K2595" i="5"/>
  <c r="K2579" i="5"/>
  <c r="K2563" i="5"/>
  <c r="K2547" i="5"/>
  <c r="K2531" i="5"/>
  <c r="K2515" i="5"/>
  <c r="K2499" i="5"/>
  <c r="K2483" i="5"/>
  <c r="K2467" i="5"/>
  <c r="K2451" i="5"/>
  <c r="K2435" i="5"/>
  <c r="K2419" i="5"/>
  <c r="K2403" i="5"/>
  <c r="K2387" i="5"/>
  <c r="K2371" i="5"/>
  <c r="K2355" i="5"/>
  <c r="K2339" i="5"/>
  <c r="K2323" i="5"/>
  <c r="K2307" i="5"/>
  <c r="K2291" i="5"/>
  <c r="K2275" i="5"/>
  <c r="K2259" i="5"/>
  <c r="K2243" i="5"/>
  <c r="K2227" i="5"/>
  <c r="K2211" i="5"/>
  <c r="K2195" i="5"/>
  <c r="K2179" i="5"/>
  <c r="K2163" i="5"/>
  <c r="K2147" i="5"/>
  <c r="K2131" i="5"/>
  <c r="K2115" i="5"/>
  <c r="K2099" i="5"/>
  <c r="K2083" i="5"/>
  <c r="K2067" i="5"/>
  <c r="K2051" i="5"/>
  <c r="K2035" i="5"/>
  <c r="K2019" i="5"/>
  <c r="K2003" i="5"/>
  <c r="K5497" i="5"/>
  <c r="K3793" i="5"/>
  <c r="K3523" i="5"/>
  <c r="K3250" i="5"/>
  <c r="K4033" i="5"/>
  <c r="K3442" i="5"/>
  <c r="K3228" i="5"/>
  <c r="K3186" i="5"/>
  <c r="K3166" i="5"/>
  <c r="K3147" i="5"/>
  <c r="K3128" i="5"/>
  <c r="K3110" i="5"/>
  <c r="K3093" i="5"/>
  <c r="K3076" i="5"/>
  <c r="K3059" i="5"/>
  <c r="K3042" i="5"/>
  <c r="K3026" i="5"/>
  <c r="K3010" i="5"/>
  <c r="K2994" i="5"/>
  <c r="K2978" i="5"/>
  <c r="K2962" i="5"/>
  <c r="K2946" i="5"/>
  <c r="K2930" i="5"/>
  <c r="K2914" i="5"/>
  <c r="K2898" i="5"/>
  <c r="K2882" i="5"/>
  <c r="K2866" i="5"/>
  <c r="K2850" i="5"/>
  <c r="K2834" i="5"/>
  <c r="K2818" i="5"/>
  <c r="K2802" i="5"/>
  <c r="K2786" i="5"/>
  <c r="K2770" i="5"/>
  <c r="K2754" i="5"/>
  <c r="K2738" i="5"/>
  <c r="K2722" i="5"/>
  <c r="K2706" i="5"/>
  <c r="K2690" i="5"/>
  <c r="K2674" i="5"/>
  <c r="K2658" i="5"/>
  <c r="K2642" i="5"/>
  <c r="K2626" i="5"/>
  <c r="K2610" i="5"/>
  <c r="K2594" i="5"/>
  <c r="K2578" i="5"/>
  <c r="K2562" i="5"/>
  <c r="K2546" i="5"/>
  <c r="K2530" i="5"/>
  <c r="K2514" i="5"/>
  <c r="K2498" i="5"/>
  <c r="K2482" i="5"/>
  <c r="K2466" i="5"/>
  <c r="K2450" i="5"/>
  <c r="K2434" i="5"/>
  <c r="K2418" i="5"/>
  <c r="K2402" i="5"/>
  <c r="K2386" i="5"/>
  <c r="K2370" i="5"/>
  <c r="K2354" i="5"/>
  <c r="K2338" i="5"/>
  <c r="K2322" i="5"/>
  <c r="K2306" i="5"/>
  <c r="K2290" i="5"/>
  <c r="K2274" i="5"/>
  <c r="K2258" i="5"/>
  <c r="K2242" i="5"/>
  <c r="K2226" i="5"/>
  <c r="K2210" i="5"/>
  <c r="K2194" i="5"/>
  <c r="K2178" i="5"/>
  <c r="K2162" i="5"/>
  <c r="K2146" i="5"/>
  <c r="K2130" i="5"/>
  <c r="K2114" i="5"/>
  <c r="K2098" i="5"/>
  <c r="K2082" i="5"/>
  <c r="K2066" i="5"/>
  <c r="K2050" i="5"/>
  <c r="K2034" i="5"/>
  <c r="K2018" i="5"/>
  <c r="K2002" i="5"/>
  <c r="K1986" i="5"/>
  <c r="K1970" i="5"/>
  <c r="K1954" i="5"/>
  <c r="K1938" i="5"/>
  <c r="K1922" i="5"/>
  <c r="K1906" i="5"/>
  <c r="K1890" i="5"/>
  <c r="K1874" i="5"/>
  <c r="K1858" i="5"/>
  <c r="K1842" i="5"/>
  <c r="K1826" i="5"/>
  <c r="K1810" i="5"/>
  <c r="K1794" i="5"/>
  <c r="K1778" i="5"/>
  <c r="K1762" i="5"/>
  <c r="K1746" i="5"/>
  <c r="K1730" i="5"/>
  <c r="K1714" i="5"/>
  <c r="K1698" i="5"/>
  <c r="K1682" i="5"/>
  <c r="K1666" i="5"/>
  <c r="K1650" i="5"/>
  <c r="K1634" i="5"/>
  <c r="K1618" i="5"/>
  <c r="K1602" i="5"/>
  <c r="K1586" i="5"/>
  <c r="K1570" i="5"/>
  <c r="K1554" i="5"/>
  <c r="K4273" i="5"/>
  <c r="K3761" i="5"/>
  <c r="K3365" i="5"/>
  <c r="K3317" i="5"/>
  <c r="K3249" i="5"/>
  <c r="K3205" i="5"/>
  <c r="K4985" i="5"/>
  <c r="K4450" i="5"/>
  <c r="K4001" i="5"/>
  <c r="K3521" i="5"/>
  <c r="K3441" i="5"/>
  <c r="K3341" i="5"/>
  <c r="K3227" i="5"/>
  <c r="K3185" i="5"/>
  <c r="K3165" i="5"/>
  <c r="K3109" i="5"/>
  <c r="K3092" i="5"/>
  <c r="K3075" i="5"/>
  <c r="K3058" i="5"/>
  <c r="K3041" i="5"/>
  <c r="K3025" i="5"/>
  <c r="K3009" i="5"/>
  <c r="K2993" i="5"/>
  <c r="K2977" i="5"/>
  <c r="K2961" i="5"/>
  <c r="K2945" i="5"/>
  <c r="K2929" i="5"/>
  <c r="K2913" i="5"/>
  <c r="K2897" i="5"/>
  <c r="K2881" i="5"/>
  <c r="K2865" i="5"/>
  <c r="K2849" i="5"/>
  <c r="K2833" i="5"/>
  <c r="K2817" i="5"/>
  <c r="K2801" i="5"/>
  <c r="K2785" i="5"/>
  <c r="K2769" i="5"/>
  <c r="K2753" i="5"/>
  <c r="K2737" i="5"/>
  <c r="K2721" i="5"/>
  <c r="K2705" i="5"/>
  <c r="K2689" i="5"/>
  <c r="K2673" i="5"/>
  <c r="K2657" i="5"/>
  <c r="K2641" i="5"/>
  <c r="K2625" i="5"/>
  <c r="K2609" i="5"/>
  <c r="K2593" i="5"/>
  <c r="K2577" i="5"/>
  <c r="K2561" i="5"/>
  <c r="K2545" i="5"/>
  <c r="K2529" i="5"/>
  <c r="K2513" i="5"/>
  <c r="K2497" i="5"/>
  <c r="K2481" i="5"/>
  <c r="K2465" i="5"/>
  <c r="K2449" i="5"/>
  <c r="K2433" i="5"/>
  <c r="K2417" i="5"/>
  <c r="K2401" i="5"/>
  <c r="K2385" i="5"/>
  <c r="K2369" i="5"/>
  <c r="K2353" i="5"/>
  <c r="K2337" i="5"/>
  <c r="K2321" i="5"/>
  <c r="K2305" i="5"/>
  <c r="K2289" i="5"/>
  <c r="K2273" i="5"/>
  <c r="K2257" i="5"/>
  <c r="K2241" i="5"/>
  <c r="K2225" i="5"/>
  <c r="K2209" i="5"/>
  <c r="K2193" i="5"/>
  <c r="K2177" i="5"/>
  <c r="K2161" i="5"/>
  <c r="K2145" i="5"/>
  <c r="K2129" i="5"/>
  <c r="K2113" i="5"/>
  <c r="K2097" i="5"/>
  <c r="K2081" i="5"/>
  <c r="K2065" i="5"/>
  <c r="K2049" i="5"/>
  <c r="K2033" i="5"/>
  <c r="K2017" i="5"/>
  <c r="K2001" i="5"/>
  <c r="K1985" i="5"/>
  <c r="K1969" i="5"/>
  <c r="K1953" i="5"/>
  <c r="K1937" i="5"/>
  <c r="K1921" i="5"/>
  <c r="K1905" i="5"/>
  <c r="K1889" i="5"/>
  <c r="K1873" i="5"/>
  <c r="K1857" i="5"/>
  <c r="K1841" i="5"/>
  <c r="K1825" i="5"/>
  <c r="K1809" i="5"/>
  <c r="K1793" i="5"/>
  <c r="K4360" i="5"/>
  <c r="K4241" i="5"/>
  <c r="K3729" i="5"/>
  <c r="K3389" i="5"/>
  <c r="K3293" i="5"/>
  <c r="K3269" i="5"/>
  <c r="K3204" i="5"/>
  <c r="K3126" i="5"/>
  <c r="K4508" i="5"/>
  <c r="K4449" i="5"/>
  <c r="K3969" i="5"/>
  <c r="K3491" i="5"/>
  <c r="K3363" i="5"/>
  <c r="K3315" i="5"/>
  <c r="K3164" i="5"/>
  <c r="K3108" i="5"/>
  <c r="K3091" i="5"/>
  <c r="K3074" i="5"/>
  <c r="K3057" i="5"/>
  <c r="K3040" i="5"/>
  <c r="K3024" i="5"/>
  <c r="K3008" i="5"/>
  <c r="K2992" i="5"/>
  <c r="K2976" i="5"/>
  <c r="K2960" i="5"/>
  <c r="K2944" i="5"/>
  <c r="K2928" i="5"/>
  <c r="K2912" i="5"/>
  <c r="K2896" i="5"/>
  <c r="K2880" i="5"/>
  <c r="K2864" i="5"/>
  <c r="K2848" i="5"/>
  <c r="K2832" i="5"/>
  <c r="K2816" i="5"/>
  <c r="K2800" i="5"/>
  <c r="K2784" i="5"/>
  <c r="K2768" i="5"/>
  <c r="K2752" i="5"/>
  <c r="K2736" i="5"/>
  <c r="K2720" i="5"/>
  <c r="K2704" i="5"/>
  <c r="K2688" i="5"/>
  <c r="K2672" i="5"/>
  <c r="K2656" i="5"/>
  <c r="K2640" i="5"/>
  <c r="K2624" i="5"/>
  <c r="K2608" i="5"/>
  <c r="K2592" i="5"/>
  <c r="K2576" i="5"/>
  <c r="K2560" i="5"/>
  <c r="K2544" i="5"/>
  <c r="K2528" i="5"/>
  <c r="K2512" i="5"/>
  <c r="K2496" i="5"/>
  <c r="K2480" i="5"/>
  <c r="K2464" i="5"/>
  <c r="K2448" i="5"/>
  <c r="K2432" i="5"/>
  <c r="K2416" i="5"/>
  <c r="K2400" i="5"/>
  <c r="K2384" i="5"/>
  <c r="K2368" i="5"/>
  <c r="K2352" i="5"/>
  <c r="K2336" i="5"/>
  <c r="K2320" i="5"/>
  <c r="K2304" i="5"/>
  <c r="K2288" i="5"/>
  <c r="K2272" i="5"/>
  <c r="K2256" i="5"/>
  <c r="K2240" i="5"/>
  <c r="K2224" i="5"/>
  <c r="K2208" i="5"/>
  <c r="K2192" i="5"/>
  <c r="K2176" i="5"/>
  <c r="K2160" i="5"/>
  <c r="K2144" i="5"/>
  <c r="K2128" i="5"/>
  <c r="K2112" i="5"/>
  <c r="K2096" i="5"/>
  <c r="K2080" i="5"/>
  <c r="K2064" i="5"/>
  <c r="K2048" i="5"/>
  <c r="K2032" i="5"/>
  <c r="K2016" i="5"/>
  <c r="K2000" i="5"/>
  <c r="K1984" i="5"/>
  <c r="K1968" i="5"/>
  <c r="K1952" i="5"/>
  <c r="K1936" i="5"/>
  <c r="K4209" i="5"/>
  <c r="K3697" i="5"/>
  <c r="K3246" i="5"/>
  <c r="K3203" i="5"/>
  <c r="K3125" i="5"/>
  <c r="K3937" i="5"/>
  <c r="K3490" i="5"/>
  <c r="K3411" i="5"/>
  <c r="K3362" i="5"/>
  <c r="K3314" i="5"/>
  <c r="K3291" i="5"/>
  <c r="K3267" i="5"/>
  <c r="K3182" i="5"/>
  <c r="K3163" i="5"/>
  <c r="K3142" i="5"/>
  <c r="K3107" i="5"/>
  <c r="K3090" i="5"/>
  <c r="K3073" i="5"/>
  <c r="K3056" i="5"/>
  <c r="K3039" i="5"/>
  <c r="K3023" i="5"/>
  <c r="K3007" i="5"/>
  <c r="K2991" i="5"/>
  <c r="K2975" i="5"/>
  <c r="K2959" i="5"/>
  <c r="K2943" i="5"/>
  <c r="K2927" i="5"/>
  <c r="K2911" i="5"/>
  <c r="K2895" i="5"/>
  <c r="K2879" i="5"/>
  <c r="K2863" i="5"/>
  <c r="K2847" i="5"/>
  <c r="K2831" i="5"/>
  <c r="K2815" i="5"/>
  <c r="K2799" i="5"/>
  <c r="K2783" i="5"/>
  <c r="K2767" i="5"/>
  <c r="K2751" i="5"/>
  <c r="K2735" i="5"/>
  <c r="K2719" i="5"/>
  <c r="K2703" i="5"/>
  <c r="K2687" i="5"/>
  <c r="K2671" i="5"/>
  <c r="K2655" i="5"/>
  <c r="K2639" i="5"/>
  <c r="K2623" i="5"/>
  <c r="K2607" i="5"/>
  <c r="K2591" i="5"/>
  <c r="K2575" i="5"/>
  <c r="K2559" i="5"/>
  <c r="K2543" i="5"/>
  <c r="K2527" i="5"/>
  <c r="K2511" i="5"/>
  <c r="K2495" i="5"/>
  <c r="K2479" i="5"/>
  <c r="K2463" i="5"/>
  <c r="K2447" i="5"/>
  <c r="K2431" i="5"/>
  <c r="K2415" i="5"/>
  <c r="K2399" i="5"/>
  <c r="K2383" i="5"/>
  <c r="K2367" i="5"/>
  <c r="K2351" i="5"/>
  <c r="K2335" i="5"/>
  <c r="K2319" i="5"/>
  <c r="K2303" i="5"/>
  <c r="K2287" i="5"/>
  <c r="K2271" i="5"/>
  <c r="K2255" i="5"/>
  <c r="K2239" i="5"/>
  <c r="K2223" i="5"/>
  <c r="K5648" i="5"/>
  <c r="K4177" i="5"/>
  <c r="K3665" i="5"/>
  <c r="K3437" i="5"/>
  <c r="K3245" i="5"/>
  <c r="K3202" i="5"/>
  <c r="K3124" i="5"/>
  <c r="K4598" i="5"/>
  <c r="K3905" i="5"/>
  <c r="K3489" i="5"/>
  <c r="K3410" i="5"/>
  <c r="K3361" i="5"/>
  <c r="K3313" i="5"/>
  <c r="K3266" i="5"/>
  <c r="K3181" i="5"/>
  <c r="K3141" i="5"/>
  <c r="K3106" i="5"/>
  <c r="K3089" i="5"/>
  <c r="K3072" i="5"/>
  <c r="K3055" i="5"/>
  <c r="K3038" i="5"/>
  <c r="K3022" i="5"/>
  <c r="K3006" i="5"/>
  <c r="K2990" i="5"/>
  <c r="K2974" i="5"/>
  <c r="K2958" i="5"/>
  <c r="K2942" i="5"/>
  <c r="K2926" i="5"/>
  <c r="K2910" i="5"/>
  <c r="K2894" i="5"/>
  <c r="K2878" i="5"/>
  <c r="K2862" i="5"/>
  <c r="K2846" i="5"/>
  <c r="K2830" i="5"/>
  <c r="K2814" i="5"/>
  <c r="K2798" i="5"/>
  <c r="K2782" i="5"/>
  <c r="K2766" i="5"/>
  <c r="K2750" i="5"/>
  <c r="K2734" i="5"/>
  <c r="K2718" i="5"/>
  <c r="K2702" i="5"/>
  <c r="K2686" i="5"/>
  <c r="K2670" i="5"/>
  <c r="K2654" i="5"/>
  <c r="K2638" i="5"/>
  <c r="K2622" i="5"/>
  <c r="K2606" i="5"/>
  <c r="K2590" i="5"/>
  <c r="K2574" i="5"/>
  <c r="K2558" i="5"/>
  <c r="K2542" i="5"/>
  <c r="K2526" i="5"/>
  <c r="K2510" i="5"/>
  <c r="K2494" i="5"/>
  <c r="K2478" i="5"/>
  <c r="K2462" i="5"/>
  <c r="K2446" i="5"/>
  <c r="K2430" i="5"/>
  <c r="K2414" i="5"/>
  <c r="K2398" i="5"/>
  <c r="K2382" i="5"/>
  <c r="K2366" i="5"/>
  <c r="K2350" i="5"/>
  <c r="K2334" i="5"/>
  <c r="K2318" i="5"/>
  <c r="K2302" i="5"/>
  <c r="K2286" i="5"/>
  <c r="K2270" i="5"/>
  <c r="K2254" i="5"/>
  <c r="K2238" i="5"/>
  <c r="K2222" i="5"/>
  <c r="K2206" i="5"/>
  <c r="K4413" i="5"/>
  <c r="K4145" i="5"/>
  <c r="K3633" i="5"/>
  <c r="K3221" i="5"/>
  <c r="K3201" i="5"/>
  <c r="K3123" i="5"/>
  <c r="K4324" i="5"/>
  <c r="K3873" i="5"/>
  <c r="K3459" i="5"/>
  <c r="K3409" i="5"/>
  <c r="K3265" i="5"/>
  <c r="K3243" i="5"/>
  <c r="K3180" i="5"/>
  <c r="K3140" i="5"/>
  <c r="K3105" i="5"/>
  <c r="K3088" i="5"/>
  <c r="K3071" i="5"/>
  <c r="K3054" i="5"/>
  <c r="K3037" i="5"/>
  <c r="K3021" i="5"/>
  <c r="K3005" i="5"/>
  <c r="K2989" i="5"/>
  <c r="K2973" i="5"/>
  <c r="K2957" i="5"/>
  <c r="K2941" i="5"/>
  <c r="K2925" i="5"/>
  <c r="K2909" i="5"/>
  <c r="K2893" i="5"/>
  <c r="K2877" i="5"/>
  <c r="K2861" i="5"/>
  <c r="K2845" i="5"/>
  <c r="K2829" i="5"/>
  <c r="K2813" i="5"/>
  <c r="K2797" i="5"/>
  <c r="K2781" i="5"/>
  <c r="K2765" i="5"/>
  <c r="K2749" i="5"/>
  <c r="K2733" i="5"/>
  <c r="K2717" i="5"/>
  <c r="K2701" i="5"/>
  <c r="K2685" i="5"/>
  <c r="K2669" i="5"/>
  <c r="K2653" i="5"/>
  <c r="K2637" i="5"/>
  <c r="K2621" i="5"/>
  <c r="K2605" i="5"/>
  <c r="K2589" i="5"/>
  <c r="K2573" i="5"/>
  <c r="K2557" i="5"/>
  <c r="K2541" i="5"/>
  <c r="K2525" i="5"/>
  <c r="K2509" i="5"/>
  <c r="K2493" i="5"/>
  <c r="K2477" i="5"/>
  <c r="K2461" i="5"/>
  <c r="K2445" i="5"/>
  <c r="K2429" i="5"/>
  <c r="K2413" i="5"/>
  <c r="K2397" i="5"/>
  <c r="K2381" i="5"/>
  <c r="K2365" i="5"/>
  <c r="K2349" i="5"/>
  <c r="K2333" i="5"/>
  <c r="K2317" i="5"/>
  <c r="K2301" i="5"/>
  <c r="K2285" i="5"/>
  <c r="K2269" i="5"/>
  <c r="K2253" i="5"/>
  <c r="K2237" i="5"/>
  <c r="K2221" i="5"/>
  <c r="K2205" i="5"/>
  <c r="K2189" i="5"/>
  <c r="K2173" i="5"/>
  <c r="K2157" i="5"/>
  <c r="K2141" i="5"/>
  <c r="K2125" i="5"/>
  <c r="K2109" i="5"/>
  <c r="K2093" i="5"/>
  <c r="K2077" i="5"/>
  <c r="K2061" i="5"/>
  <c r="K2045" i="5"/>
  <c r="K2029" i="5"/>
  <c r="K4721" i="5"/>
  <c r="K4412" i="5"/>
  <c r="K4113" i="5"/>
  <c r="K3601" i="5"/>
  <c r="K3333" i="5"/>
  <c r="K3122" i="5"/>
  <c r="K3841" i="5"/>
  <c r="K3458" i="5"/>
  <c r="K3381" i="5"/>
  <c r="K3219" i="5"/>
  <c r="K3179" i="5"/>
  <c r="K3139" i="5"/>
  <c r="K3104" i="5"/>
  <c r="K3087" i="5"/>
  <c r="K3070" i="5"/>
  <c r="K3053" i="5"/>
  <c r="K3036" i="5"/>
  <c r="K3020" i="5"/>
  <c r="K3004" i="5"/>
  <c r="K2988" i="5"/>
  <c r="K2972" i="5"/>
  <c r="K2956" i="5"/>
  <c r="K2940" i="5"/>
  <c r="K2924" i="5"/>
  <c r="K2908" i="5"/>
  <c r="K2892" i="5"/>
  <c r="K2876" i="5"/>
  <c r="K2860" i="5"/>
  <c r="K2844" i="5"/>
  <c r="K2828" i="5"/>
  <c r="K2812" i="5"/>
  <c r="K2796" i="5"/>
  <c r="K2780" i="5"/>
  <c r="K2764" i="5"/>
  <c r="K2748" i="5"/>
  <c r="K2732" i="5"/>
  <c r="K2716" i="5"/>
  <c r="K2700" i="5"/>
  <c r="K2684" i="5"/>
  <c r="K2668" i="5"/>
  <c r="K2652" i="5"/>
  <c r="K2636" i="5"/>
  <c r="K2620" i="5"/>
  <c r="K2604" i="5"/>
  <c r="K2588" i="5"/>
  <c r="K2572" i="5"/>
  <c r="K2556" i="5"/>
  <c r="K2540" i="5"/>
  <c r="K2524" i="5"/>
  <c r="K2508" i="5"/>
  <c r="K2492" i="5"/>
  <c r="K2476" i="5"/>
  <c r="K2460" i="5"/>
  <c r="K2444" i="5"/>
  <c r="K2428" i="5"/>
  <c r="K2412" i="5"/>
  <c r="K2396" i="5"/>
  <c r="K2380" i="5"/>
  <c r="K2364" i="5"/>
  <c r="K2348" i="5"/>
  <c r="K2332" i="5"/>
  <c r="K2316" i="5"/>
  <c r="K2300" i="5"/>
  <c r="K2284" i="5"/>
  <c r="K2268" i="5"/>
  <c r="K2252" i="5"/>
  <c r="K2236" i="5"/>
  <c r="K2220" i="5"/>
  <c r="K2204" i="5"/>
  <c r="K2188" i="5"/>
  <c r="K2172" i="5"/>
  <c r="K2156" i="5"/>
  <c r="K2140" i="5"/>
  <c r="K2124" i="5"/>
  <c r="K2108" i="5"/>
  <c r="K2092" i="5"/>
  <c r="K2076" i="5"/>
  <c r="K2060" i="5"/>
  <c r="K2044" i="5"/>
  <c r="K2028" i="5"/>
  <c r="K2012" i="5"/>
  <c r="K1996" i="5"/>
  <c r="K1980" i="5"/>
  <c r="K1964" i="5"/>
  <c r="K1948" i="5"/>
  <c r="K1932" i="5"/>
  <c r="K1916" i="5"/>
  <c r="K1900" i="5"/>
  <c r="K1884" i="5"/>
  <c r="K1868" i="5"/>
  <c r="K1852" i="5"/>
  <c r="K1836" i="5"/>
  <c r="K1820" i="5"/>
  <c r="K1804" i="5"/>
  <c r="K1788" i="5"/>
  <c r="K1772" i="5"/>
  <c r="K1756" i="5"/>
  <c r="K1740" i="5"/>
  <c r="K4081" i="5"/>
  <c r="K3569" i="5"/>
  <c r="K3539" i="5"/>
  <c r="K3357" i="5"/>
  <c r="K3309" i="5"/>
  <c r="K3285" i="5"/>
  <c r="K3198" i="5"/>
  <c r="K3157" i="5"/>
  <c r="K3121" i="5"/>
  <c r="K4529" i="5"/>
  <c r="K4468" i="5"/>
  <c r="K4290" i="5"/>
  <c r="K3809" i="5"/>
  <c r="K3457" i="5"/>
  <c r="K3331" i="5"/>
  <c r="K3262" i="5"/>
  <c r="K3218" i="5"/>
  <c r="K3138" i="5"/>
  <c r="K3103" i="5"/>
  <c r="K3086" i="5"/>
  <c r="K3069" i="5"/>
  <c r="K3052" i="5"/>
  <c r="K3035" i="5"/>
  <c r="K3019" i="5"/>
  <c r="K3003" i="5"/>
  <c r="K2987" i="5"/>
  <c r="K2971" i="5"/>
  <c r="K2955" i="5"/>
  <c r="K2939" i="5"/>
  <c r="K2923" i="5"/>
  <c r="K2907" i="5"/>
  <c r="K2891" i="5"/>
  <c r="K2875" i="5"/>
  <c r="K2859" i="5"/>
  <c r="K2843" i="5"/>
  <c r="K2827" i="5"/>
  <c r="K2811" i="5"/>
  <c r="K2795" i="5"/>
  <c r="K2779" i="5"/>
  <c r="K2763" i="5"/>
  <c r="K2747" i="5"/>
  <c r="K2731" i="5"/>
  <c r="K2715" i="5"/>
  <c r="K2699" i="5"/>
  <c r="K2683" i="5"/>
  <c r="K2667" i="5"/>
  <c r="K2651" i="5"/>
  <c r="K2635" i="5"/>
  <c r="K2619" i="5"/>
  <c r="K2603" i="5"/>
  <c r="K2587" i="5"/>
  <c r="K2571" i="5"/>
  <c r="K2555" i="5"/>
  <c r="K2539" i="5"/>
  <c r="K2523" i="5"/>
  <c r="K2507" i="5"/>
  <c r="K2491" i="5"/>
  <c r="K2475" i="5"/>
  <c r="K2459" i="5"/>
  <c r="K2443" i="5"/>
  <c r="K2427" i="5"/>
  <c r="K2411" i="5"/>
  <c r="K2395" i="5"/>
  <c r="K2379" i="5"/>
  <c r="K2363" i="5"/>
  <c r="K2347" i="5"/>
  <c r="K2331" i="5"/>
  <c r="K2315" i="5"/>
  <c r="K2299" i="5"/>
  <c r="K2283" i="5"/>
  <c r="K2267" i="5"/>
  <c r="K2251" i="5"/>
  <c r="K2235" i="5"/>
  <c r="K2219" i="5"/>
  <c r="K2203" i="5"/>
  <c r="K2187" i="5"/>
  <c r="K2171" i="5"/>
  <c r="K2155" i="5"/>
  <c r="K2139" i="5"/>
  <c r="K2123" i="5"/>
  <c r="K2107" i="5"/>
  <c r="K2091" i="5"/>
  <c r="K2075" i="5"/>
  <c r="K2059" i="5"/>
  <c r="K2043" i="5"/>
  <c r="K2027" i="5"/>
  <c r="K2011" i="5"/>
  <c r="K1995" i="5"/>
  <c r="K1979" i="5"/>
  <c r="K1963" i="5"/>
  <c r="K1947" i="5"/>
  <c r="K1931" i="5"/>
  <c r="K1915" i="5"/>
  <c r="K1899" i="5"/>
  <c r="K1883" i="5"/>
  <c r="K1867" i="5"/>
  <c r="K1851" i="5"/>
  <c r="K1835" i="5"/>
  <c r="K1819" i="5"/>
  <c r="K1803" i="5"/>
  <c r="K1787" i="5"/>
  <c r="K4378" i="5"/>
  <c r="K4049" i="5"/>
  <c r="K3405" i="5"/>
  <c r="K3379" i="5"/>
  <c r="K3197" i="5"/>
  <c r="K3156" i="5"/>
  <c r="K5257" i="5"/>
  <c r="K4621" i="5"/>
  <c r="K4467" i="5"/>
  <c r="K4289" i="5"/>
  <c r="K3777" i="5"/>
  <c r="K3537" i="5"/>
  <c r="K3330" i="5"/>
  <c r="K3307" i="5"/>
  <c r="K3283" i="5"/>
  <c r="K3261" i="5"/>
  <c r="K3217" i="5"/>
  <c r="K3137" i="5"/>
  <c r="K3119" i="5"/>
  <c r="K3102" i="5"/>
  <c r="K3085" i="5"/>
  <c r="K3068" i="5"/>
  <c r="K3051" i="5"/>
  <c r="K3034" i="5"/>
  <c r="K3018" i="5"/>
  <c r="K3002" i="5"/>
  <c r="K2986" i="5"/>
  <c r="K2970" i="5"/>
  <c r="K2954" i="5"/>
  <c r="K2938" i="5"/>
  <c r="K2922" i="5"/>
  <c r="K2906" i="5"/>
  <c r="K2890" i="5"/>
  <c r="K2874" i="5"/>
  <c r="K2858" i="5"/>
  <c r="K2842" i="5"/>
  <c r="K2826" i="5"/>
  <c r="K2810" i="5"/>
  <c r="K2794" i="5"/>
  <c r="K2778" i="5"/>
  <c r="K2762" i="5"/>
  <c r="K2746" i="5"/>
  <c r="K2730" i="5"/>
  <c r="K2714" i="5"/>
  <c r="K2698" i="5"/>
  <c r="K2682" i="5"/>
  <c r="K2666" i="5"/>
  <c r="K2650" i="5"/>
  <c r="K2634" i="5"/>
  <c r="K2618" i="5"/>
  <c r="K2602" i="5"/>
  <c r="K2586" i="5"/>
  <c r="K2570" i="5"/>
  <c r="K2554" i="5"/>
  <c r="K2538" i="5"/>
  <c r="K2522" i="5"/>
  <c r="K2506" i="5"/>
  <c r="K2490" i="5"/>
  <c r="K2474" i="5"/>
  <c r="K2458" i="5"/>
  <c r="K2442" i="5"/>
  <c r="K2426" i="5"/>
  <c r="K2410" i="5"/>
  <c r="K2394" i="5"/>
  <c r="K2378" i="5"/>
  <c r="K2362" i="5"/>
  <c r="K2346" i="5"/>
  <c r="K2330" i="5"/>
  <c r="K2314" i="5"/>
  <c r="K2298" i="5"/>
  <c r="K2282" i="5"/>
  <c r="K2266" i="5"/>
  <c r="K2250" i="5"/>
  <c r="K2234" i="5"/>
  <c r="K2218" i="5"/>
  <c r="K2202" i="5"/>
  <c r="K2186" i="5"/>
  <c r="K2170" i="5"/>
  <c r="K2154" i="5"/>
  <c r="K2138" i="5"/>
  <c r="K2122" i="5"/>
  <c r="K2106" i="5"/>
  <c r="K2090" i="5"/>
  <c r="K2074" i="5"/>
  <c r="K2058" i="5"/>
  <c r="K2042" i="5"/>
  <c r="K2026" i="5"/>
  <c r="K2010" i="5"/>
  <c r="K1994" i="5"/>
  <c r="K1978" i="5"/>
  <c r="K1962" i="5"/>
  <c r="K5925" i="5"/>
  <c r="K5225" i="5"/>
  <c r="K4377" i="5"/>
  <c r="K4017" i="5"/>
  <c r="K3507" i="5"/>
  <c r="K3378" i="5"/>
  <c r="K3237" i="5"/>
  <c r="K3196" i="5"/>
  <c r="K3155" i="5"/>
  <c r="K4257" i="5"/>
  <c r="K3745" i="5"/>
  <c r="K3427" i="5"/>
  <c r="K3329" i="5"/>
  <c r="K3282" i="5"/>
  <c r="K3118" i="5"/>
  <c r="K3101" i="5"/>
  <c r="K3084" i="5"/>
  <c r="K3067" i="5"/>
  <c r="K3033" i="5"/>
  <c r="K3017" i="5"/>
  <c r="K3001" i="5"/>
  <c r="K2985" i="5"/>
  <c r="K2969" i="5"/>
  <c r="K2953" i="5"/>
  <c r="K2937" i="5"/>
  <c r="K2921" i="5"/>
  <c r="K2905" i="5"/>
  <c r="K2889" i="5"/>
  <c r="K2873" i="5"/>
  <c r="K2857" i="5"/>
  <c r="K2841" i="5"/>
  <c r="K2825" i="5"/>
  <c r="K2809" i="5"/>
  <c r="K2793" i="5"/>
  <c r="K2777" i="5"/>
  <c r="K2761" i="5"/>
  <c r="K2745" i="5"/>
  <c r="K2729" i="5"/>
  <c r="K2713" i="5"/>
  <c r="K2697" i="5"/>
  <c r="K2681" i="5"/>
  <c r="K2665" i="5"/>
  <c r="K2649" i="5"/>
  <c r="K2633" i="5"/>
  <c r="K2617" i="5"/>
  <c r="K2601" i="5"/>
  <c r="K2585" i="5"/>
  <c r="K2569" i="5"/>
  <c r="K2553" i="5"/>
  <c r="K2537" i="5"/>
  <c r="K2521" i="5"/>
  <c r="K2505" i="5"/>
  <c r="K2489" i="5"/>
  <c r="K2473" i="5"/>
  <c r="K2457" i="5"/>
  <c r="K2441" i="5"/>
  <c r="K2425" i="5"/>
  <c r="K2409" i="5"/>
  <c r="K2393" i="5"/>
  <c r="K2377" i="5"/>
  <c r="K2361" i="5"/>
  <c r="K2345" i="5"/>
  <c r="K2329" i="5"/>
  <c r="K2313" i="5"/>
  <c r="K2297" i="5"/>
  <c r="K2281" i="5"/>
  <c r="K2265" i="5"/>
  <c r="K3985" i="5"/>
  <c r="K3506" i="5"/>
  <c r="K3453" i="5"/>
  <c r="K3377" i="5"/>
  <c r="K3259" i="5"/>
  <c r="K3195" i="5"/>
  <c r="K3173" i="5"/>
  <c r="K3154" i="5"/>
  <c r="K3135" i="5"/>
  <c r="K3049" i="5"/>
  <c r="K4225" i="5"/>
  <c r="K3713" i="5"/>
  <c r="K3426" i="5"/>
  <c r="K3281" i="5"/>
  <c r="K3235" i="5"/>
  <c r="K3214" i="5"/>
  <c r="K3117" i="5"/>
  <c r="K3100" i="5"/>
  <c r="K3083" i="5"/>
  <c r="K3032" i="5"/>
  <c r="K3016" i="5"/>
  <c r="K3000" i="5"/>
  <c r="K2984" i="5"/>
  <c r="K2968" i="5"/>
  <c r="K2952" i="5"/>
  <c r="K2936" i="5"/>
  <c r="K2920" i="5"/>
  <c r="K2904" i="5"/>
  <c r="K2888" i="5"/>
  <c r="K2872" i="5"/>
  <c r="K2856" i="5"/>
  <c r="K2840" i="5"/>
  <c r="K2824" i="5"/>
  <c r="K2808" i="5"/>
  <c r="K2792" i="5"/>
  <c r="K2776" i="5"/>
  <c r="K2760" i="5"/>
  <c r="K2744" i="5"/>
  <c r="K2728" i="5"/>
  <c r="K2712" i="5"/>
  <c r="K2696" i="5"/>
  <c r="K2680" i="5"/>
  <c r="K2664" i="5"/>
  <c r="K2648" i="5"/>
  <c r="K2632" i="5"/>
  <c r="K2616" i="5"/>
  <c r="K2600" i="5"/>
  <c r="K2584" i="5"/>
  <c r="K2568" i="5"/>
  <c r="K2552" i="5"/>
  <c r="K2536" i="5"/>
  <c r="K2520" i="5"/>
  <c r="K2504" i="5"/>
  <c r="K2488" i="5"/>
  <c r="K2472" i="5"/>
  <c r="K2456" i="5"/>
  <c r="K2440" i="5"/>
  <c r="K2424" i="5"/>
  <c r="K2408" i="5"/>
  <c r="K2392" i="5"/>
  <c r="K2376" i="5"/>
  <c r="K2360" i="5"/>
  <c r="K2344" i="5"/>
  <c r="K2328" i="5"/>
  <c r="K2312" i="5"/>
  <c r="K2296" i="5"/>
  <c r="K2280" i="5"/>
  <c r="K2264" i="5"/>
  <c r="K2248" i="5"/>
  <c r="K2232" i="5"/>
  <c r="K2216" i="5"/>
  <c r="K2200" i="5"/>
  <c r="K2184" i="5"/>
  <c r="K2168" i="5"/>
  <c r="K2152" i="5"/>
  <c r="K2136" i="5"/>
  <c r="K2120" i="5"/>
  <c r="K2104" i="5"/>
  <c r="K2088" i="5"/>
  <c r="K2072" i="5"/>
  <c r="K2056" i="5"/>
  <c r="K2040" i="5"/>
  <c r="K2024" i="5"/>
  <c r="K2008" i="5"/>
  <c r="K4343" i="5"/>
  <c r="K3953" i="5"/>
  <c r="K3505" i="5"/>
  <c r="K3172" i="5"/>
  <c r="K3153" i="5"/>
  <c r="K3134" i="5"/>
  <c r="K3065" i="5"/>
  <c r="K3048" i="5"/>
  <c r="K4193" i="5"/>
  <c r="K3681" i="5"/>
  <c r="K3425" i="5"/>
  <c r="K3349" i="5"/>
  <c r="K3234" i="5"/>
  <c r="K3213" i="5"/>
  <c r="K3116" i="5"/>
  <c r="K3099" i="5"/>
  <c r="K3031" i="5"/>
  <c r="K3015" i="5"/>
  <c r="K2999" i="5"/>
  <c r="K2983" i="5"/>
  <c r="K2967" i="5"/>
  <c r="K2951" i="5"/>
  <c r="K2935" i="5"/>
  <c r="K2919" i="5"/>
  <c r="K2903" i="5"/>
  <c r="K2887" i="5"/>
  <c r="K2871" i="5"/>
  <c r="K2855" i="5"/>
  <c r="K2839" i="5"/>
  <c r="K2823" i="5"/>
  <c r="K2807" i="5"/>
  <c r="K2791" i="5"/>
  <c r="K2775" i="5"/>
  <c r="K2759" i="5"/>
  <c r="K2743" i="5"/>
  <c r="K2727" i="5"/>
  <c r="K2711" i="5"/>
  <c r="K2695" i="5"/>
  <c r="K2679" i="5"/>
  <c r="K2663" i="5"/>
  <c r="K2647" i="5"/>
  <c r="K2631" i="5"/>
  <c r="K2615" i="5"/>
  <c r="K2599" i="5"/>
  <c r="K2583" i="5"/>
  <c r="K2567" i="5"/>
  <c r="K2551" i="5"/>
  <c r="K2535" i="5"/>
  <c r="K2519" i="5"/>
  <c r="K2503" i="5"/>
  <c r="K2487" i="5"/>
  <c r="K2471" i="5"/>
  <c r="K2455" i="5"/>
  <c r="K2439" i="5"/>
  <c r="K2423" i="5"/>
  <c r="K2407" i="5"/>
  <c r="K2391" i="5"/>
  <c r="K2375" i="5"/>
  <c r="K2359" i="5"/>
  <c r="K2902" i="5"/>
  <c r="K2390" i="5"/>
  <c r="K2169" i="5"/>
  <c r="K2073" i="5"/>
  <c r="K1983" i="5"/>
  <c r="K1943" i="5"/>
  <c r="K1904" i="5"/>
  <c r="K1866" i="5"/>
  <c r="K1829" i="5"/>
  <c r="K1811" i="5"/>
  <c r="K1792" i="5"/>
  <c r="K1707" i="5"/>
  <c r="K1674" i="5"/>
  <c r="K1641" i="5"/>
  <c r="K1608" i="5"/>
  <c r="K1575" i="5"/>
  <c r="K1542" i="5"/>
  <c r="K1526" i="5"/>
  <c r="K1510" i="5"/>
  <c r="K1494" i="5"/>
  <c r="K1478" i="5"/>
  <c r="K1462" i="5"/>
  <c r="K1446" i="5"/>
  <c r="K1430" i="5"/>
  <c r="K1414" i="5"/>
  <c r="K1398" i="5"/>
  <c r="K1382" i="5"/>
  <c r="K1366" i="5"/>
  <c r="K1350" i="5"/>
  <c r="K1334" i="5"/>
  <c r="K1318" i="5"/>
  <c r="K1302" i="5"/>
  <c r="K1286" i="5"/>
  <c r="K1270" i="5"/>
  <c r="K1254" i="5"/>
  <c r="K1238" i="5"/>
  <c r="K1222" i="5"/>
  <c r="K1206" i="5"/>
  <c r="K1190" i="5"/>
  <c r="K1174" i="5"/>
  <c r="K1158" i="5"/>
  <c r="K1142" i="5"/>
  <c r="K1126" i="5"/>
  <c r="K1110" i="5"/>
  <c r="K1094" i="5"/>
  <c r="K1078" i="5"/>
  <c r="K1062" i="5"/>
  <c r="K1046" i="5"/>
  <c r="K1030" i="5"/>
  <c r="K1014" i="5"/>
  <c r="K998" i="5"/>
  <c r="K982" i="5"/>
  <c r="K966" i="5"/>
  <c r="K950" i="5"/>
  <c r="K934" i="5"/>
  <c r="K918" i="5"/>
  <c r="K902" i="5"/>
  <c r="K886" i="5"/>
  <c r="K870" i="5"/>
  <c r="K854" i="5"/>
  <c r="K838" i="5"/>
  <c r="K822" i="5"/>
  <c r="K806" i="5"/>
  <c r="K790" i="5"/>
  <c r="K774" i="5"/>
  <c r="K758" i="5"/>
  <c r="K742" i="5"/>
  <c r="K726" i="5"/>
  <c r="K710" i="5"/>
  <c r="K2630" i="5"/>
  <c r="K2246" i="5"/>
  <c r="K2004" i="5"/>
  <c r="K1923" i="5"/>
  <c r="K1885" i="5"/>
  <c r="K1847" i="5"/>
  <c r="K1774" i="5"/>
  <c r="K1757" i="5"/>
  <c r="K1723" i="5"/>
  <c r="K1690" i="5"/>
  <c r="K1657" i="5"/>
  <c r="K1624" i="5"/>
  <c r="K1591" i="5"/>
  <c r="K1558" i="5"/>
  <c r="K3081" i="5"/>
  <c r="K2870" i="5"/>
  <c r="K2358" i="5"/>
  <c r="K2217" i="5"/>
  <c r="K2143" i="5"/>
  <c r="K2119" i="5"/>
  <c r="K2095" i="5"/>
  <c r="K2025" i="5"/>
  <c r="K1982" i="5"/>
  <c r="K1961" i="5"/>
  <c r="K1942" i="5"/>
  <c r="K1903" i="5"/>
  <c r="K1865" i="5"/>
  <c r="K1828" i="5"/>
  <c r="K1791" i="5"/>
  <c r="K1739" i="5"/>
  <c r="K1706" i="5"/>
  <c r="K1673" i="5"/>
  <c r="K1640" i="5"/>
  <c r="K1607" i="5"/>
  <c r="K1574" i="5"/>
  <c r="K1541" i="5"/>
  <c r="K1525" i="5"/>
  <c r="K1509" i="5"/>
  <c r="K1493" i="5"/>
  <c r="K1477" i="5"/>
  <c r="K1461" i="5"/>
  <c r="K1445" i="5"/>
  <c r="K1429" i="5"/>
  <c r="K1413" i="5"/>
  <c r="K1397" i="5"/>
  <c r="K1381" i="5"/>
  <c r="K1365" i="5"/>
  <c r="K1349" i="5"/>
  <c r="K1333" i="5"/>
  <c r="K1317" i="5"/>
  <c r="K1301" i="5"/>
  <c r="K1285" i="5"/>
  <c r="K1269" i="5"/>
  <c r="K1253" i="5"/>
  <c r="K1237" i="5"/>
  <c r="K1221" i="5"/>
  <c r="K1205" i="5"/>
  <c r="K1189" i="5"/>
  <c r="K1173" i="5"/>
  <c r="K1157" i="5"/>
  <c r="K1141" i="5"/>
  <c r="K1125" i="5"/>
  <c r="K1109" i="5"/>
  <c r="K1093" i="5"/>
  <c r="K1077" i="5"/>
  <c r="K1061" i="5"/>
  <c r="K1045" i="5"/>
  <c r="K1029" i="5"/>
  <c r="K1013" i="5"/>
  <c r="K997" i="5"/>
  <c r="K981" i="5"/>
  <c r="K965" i="5"/>
  <c r="K949" i="5"/>
  <c r="K933" i="5"/>
  <c r="K917" i="5"/>
  <c r="K901" i="5"/>
  <c r="K885" i="5"/>
  <c r="K869" i="5"/>
  <c r="K853" i="5"/>
  <c r="K837" i="5"/>
  <c r="K821" i="5"/>
  <c r="K805" i="5"/>
  <c r="K789" i="5"/>
  <c r="K773" i="5"/>
  <c r="K757" i="5"/>
  <c r="K741" i="5"/>
  <c r="K725" i="5"/>
  <c r="K709" i="5"/>
  <c r="K693" i="5"/>
  <c r="K677" i="5"/>
  <c r="K661" i="5"/>
  <c r="K645" i="5"/>
  <c r="K629" i="5"/>
  <c r="K613" i="5"/>
  <c r="K597" i="5"/>
  <c r="K581" i="5"/>
  <c r="K565" i="5"/>
  <c r="K549" i="5"/>
  <c r="K533" i="5"/>
  <c r="K2598" i="5"/>
  <c r="K2191" i="5"/>
  <c r="K2167" i="5"/>
  <c r="K2071" i="5"/>
  <c r="K1846" i="5"/>
  <c r="K1773" i="5"/>
  <c r="K1722" i="5"/>
  <c r="K1689" i="5"/>
  <c r="K1656" i="5"/>
  <c r="K1623" i="5"/>
  <c r="K1590" i="5"/>
  <c r="K1557" i="5"/>
  <c r="K3233" i="5"/>
  <c r="K3171" i="5"/>
  <c r="K2838" i="5"/>
  <c r="K2327" i="5"/>
  <c r="K2142" i="5"/>
  <c r="K2118" i="5"/>
  <c r="K2094" i="5"/>
  <c r="K2047" i="5"/>
  <c r="K1981" i="5"/>
  <c r="K1960" i="5"/>
  <c r="K1902" i="5"/>
  <c r="K1864" i="5"/>
  <c r="K1827" i="5"/>
  <c r="K1808" i="5"/>
  <c r="K1790" i="5"/>
  <c r="K1755" i="5"/>
  <c r="K1738" i="5"/>
  <c r="K1705" i="5"/>
  <c r="K1672" i="5"/>
  <c r="K1639" i="5"/>
  <c r="K1606" i="5"/>
  <c r="K1573" i="5"/>
  <c r="K1540" i="5"/>
  <c r="K1524" i="5"/>
  <c r="K1508" i="5"/>
  <c r="K1492" i="5"/>
  <c r="K1476" i="5"/>
  <c r="K1460" i="5"/>
  <c r="K1444" i="5"/>
  <c r="K1428" i="5"/>
  <c r="K1412" i="5"/>
  <c r="K1396" i="5"/>
  <c r="K1380" i="5"/>
  <c r="K1364" i="5"/>
  <c r="K1348" i="5"/>
  <c r="K1332" i="5"/>
  <c r="K1316" i="5"/>
  <c r="K1300" i="5"/>
  <c r="K1284" i="5"/>
  <c r="K1268" i="5"/>
  <c r="K1252" i="5"/>
  <c r="K1236" i="5"/>
  <c r="K1220" i="5"/>
  <c r="K1204" i="5"/>
  <c r="K1188" i="5"/>
  <c r="K1172" i="5"/>
  <c r="K1156" i="5"/>
  <c r="K1140" i="5"/>
  <c r="K1124" i="5"/>
  <c r="K1108" i="5"/>
  <c r="K1092" i="5"/>
  <c r="K1076" i="5"/>
  <c r="K1060" i="5"/>
  <c r="K1044" i="5"/>
  <c r="K1028" i="5"/>
  <c r="K1012" i="5"/>
  <c r="K996" i="5"/>
  <c r="K980" i="5"/>
  <c r="K964" i="5"/>
  <c r="K948" i="5"/>
  <c r="K932" i="5"/>
  <c r="K916" i="5"/>
  <c r="K900" i="5"/>
  <c r="K884" i="5"/>
  <c r="K868" i="5"/>
  <c r="K852" i="5"/>
  <c r="K836" i="5"/>
  <c r="K820" i="5"/>
  <c r="K804" i="5"/>
  <c r="K2566" i="5"/>
  <c r="K2215" i="5"/>
  <c r="K2190" i="5"/>
  <c r="K2166" i="5"/>
  <c r="K2070" i="5"/>
  <c r="K2023" i="5"/>
  <c r="K1940" i="5"/>
  <c r="K1920" i="5"/>
  <c r="K1882" i="5"/>
  <c r="K1721" i="5"/>
  <c r="K1688" i="5"/>
  <c r="K1655" i="5"/>
  <c r="K1622" i="5"/>
  <c r="K1589" i="5"/>
  <c r="K1556" i="5"/>
  <c r="K3325" i="5"/>
  <c r="K2806" i="5"/>
  <c r="K2326" i="5"/>
  <c r="K2046" i="5"/>
  <c r="K1959" i="5"/>
  <c r="K1901" i="5"/>
  <c r="K1863" i="5"/>
  <c r="K1844" i="5"/>
  <c r="K1807" i="5"/>
  <c r="K1789" i="5"/>
  <c r="K1771" i="5"/>
  <c r="K1754" i="5"/>
  <c r="K1737" i="5"/>
  <c r="K1704" i="5"/>
  <c r="K1671" i="5"/>
  <c r="K1638" i="5"/>
  <c r="K1605" i="5"/>
  <c r="K1572" i="5"/>
  <c r="K1539" i="5"/>
  <c r="K1523" i="5"/>
  <c r="K1507" i="5"/>
  <c r="K1491" i="5"/>
  <c r="K1475" i="5"/>
  <c r="K1459" i="5"/>
  <c r="K1443" i="5"/>
  <c r="K1427" i="5"/>
  <c r="K1411" i="5"/>
  <c r="K1395" i="5"/>
  <c r="K1379" i="5"/>
  <c r="K1363" i="5"/>
  <c r="K1347" i="5"/>
  <c r="K1331" i="5"/>
  <c r="K1315" i="5"/>
  <c r="K1299" i="5"/>
  <c r="K1283" i="5"/>
  <c r="K1267" i="5"/>
  <c r="K1251" i="5"/>
  <c r="K1235" i="5"/>
  <c r="K1219" i="5"/>
  <c r="K1203" i="5"/>
  <c r="K1187" i="5"/>
  <c r="K1171" i="5"/>
  <c r="K1155" i="5"/>
  <c r="K1139" i="5"/>
  <c r="K1123" i="5"/>
  <c r="K1107" i="5"/>
  <c r="K1091" i="5"/>
  <c r="K1075" i="5"/>
  <c r="K1059" i="5"/>
  <c r="K1043" i="5"/>
  <c r="K1027" i="5"/>
  <c r="K1011" i="5"/>
  <c r="K995" i="5"/>
  <c r="K979" i="5"/>
  <c r="K963" i="5"/>
  <c r="K947" i="5"/>
  <c r="K931" i="5"/>
  <c r="K4342" i="5"/>
  <c r="K3046" i="5"/>
  <c r="K2534" i="5"/>
  <c r="K2214" i="5"/>
  <c r="K2022" i="5"/>
  <c r="K1999" i="5"/>
  <c r="K1939" i="5"/>
  <c r="K1919" i="5"/>
  <c r="K1881" i="5"/>
  <c r="K1720" i="5"/>
  <c r="K1687" i="5"/>
  <c r="K1654" i="5"/>
  <c r="K1621" i="5"/>
  <c r="K1588" i="5"/>
  <c r="K1555" i="5"/>
  <c r="K2774" i="5"/>
  <c r="K2295" i="5"/>
  <c r="K2068" i="5"/>
  <c r="K1958" i="5"/>
  <c r="K1862" i="5"/>
  <c r="K1843" i="5"/>
  <c r="K1824" i="5"/>
  <c r="K1806" i="5"/>
  <c r="K1770" i="5"/>
  <c r="K1753" i="5"/>
  <c r="K1736" i="5"/>
  <c r="K1703" i="5"/>
  <c r="K1670" i="5"/>
  <c r="K1637" i="5"/>
  <c r="K1604" i="5"/>
  <c r="K1571" i="5"/>
  <c r="K1538" i="5"/>
  <c r="K1522" i="5"/>
  <c r="K1506" i="5"/>
  <c r="K1490" i="5"/>
  <c r="K1474" i="5"/>
  <c r="K1458" i="5"/>
  <c r="K1442" i="5"/>
  <c r="K1426" i="5"/>
  <c r="K1410" i="5"/>
  <c r="K1394" i="5"/>
  <c r="K1378" i="5"/>
  <c r="K1362" i="5"/>
  <c r="K1346" i="5"/>
  <c r="K1330" i="5"/>
  <c r="K1314" i="5"/>
  <c r="K1298" i="5"/>
  <c r="K1282" i="5"/>
  <c r="K1266" i="5"/>
  <c r="K1250" i="5"/>
  <c r="K1234" i="5"/>
  <c r="K1218" i="5"/>
  <c r="K1202" i="5"/>
  <c r="K1186" i="5"/>
  <c r="K1170" i="5"/>
  <c r="K1154" i="5"/>
  <c r="K1138" i="5"/>
  <c r="K1122" i="5"/>
  <c r="K1106" i="5"/>
  <c r="K1090" i="5"/>
  <c r="K1074" i="5"/>
  <c r="K1058" i="5"/>
  <c r="K1042" i="5"/>
  <c r="K1026" i="5"/>
  <c r="K1010" i="5"/>
  <c r="K994" i="5"/>
  <c r="K978" i="5"/>
  <c r="K962" i="5"/>
  <c r="K946" i="5"/>
  <c r="K930" i="5"/>
  <c r="K914" i="5"/>
  <c r="K898" i="5"/>
  <c r="K882" i="5"/>
  <c r="K866" i="5"/>
  <c r="K850" i="5"/>
  <c r="K834" i="5"/>
  <c r="K818" i="5"/>
  <c r="K802" i="5"/>
  <c r="K786" i="5"/>
  <c r="K770" i="5"/>
  <c r="K754" i="5"/>
  <c r="K738" i="5"/>
  <c r="K722" i="5"/>
  <c r="K706" i="5"/>
  <c r="K690" i="5"/>
  <c r="K674" i="5"/>
  <c r="K658" i="5"/>
  <c r="K642" i="5"/>
  <c r="K626" i="5"/>
  <c r="K610" i="5"/>
  <c r="K594" i="5"/>
  <c r="K578" i="5"/>
  <c r="K562" i="5"/>
  <c r="K546" i="5"/>
  <c r="K530" i="5"/>
  <c r="K514" i="5"/>
  <c r="K3014" i="5"/>
  <c r="K2502" i="5"/>
  <c r="K1998" i="5"/>
  <c r="K1977" i="5"/>
  <c r="K1918" i="5"/>
  <c r="K1880" i="5"/>
  <c r="K1719" i="5"/>
  <c r="K1686" i="5"/>
  <c r="K1653" i="5"/>
  <c r="K1620" i="5"/>
  <c r="K1587" i="5"/>
  <c r="K2742" i="5"/>
  <c r="K2294" i="5"/>
  <c r="K2137" i="5"/>
  <c r="K2089" i="5"/>
  <c r="K2020" i="5"/>
  <c r="K2982" i="5"/>
  <c r="K2470" i="5"/>
  <c r="K2185" i="5"/>
  <c r="K1997" i="5"/>
  <c r="K1976" i="5"/>
  <c r="K1956" i="5"/>
  <c r="K1917" i="5"/>
  <c r="K1879" i="5"/>
  <c r="K1860" i="5"/>
  <c r="K1718" i="5"/>
  <c r="K1685" i="5"/>
  <c r="K1652" i="5"/>
  <c r="K1619" i="5"/>
  <c r="K1569" i="5"/>
  <c r="K3133" i="5"/>
  <c r="K2710" i="5"/>
  <c r="K2263" i="5"/>
  <c r="K2111" i="5"/>
  <c r="K2041" i="5"/>
  <c r="K2950" i="5"/>
  <c r="K2438" i="5"/>
  <c r="K2159" i="5"/>
  <c r="K2135" i="5"/>
  <c r="K2087" i="5"/>
  <c r="K1975" i="5"/>
  <c r="K1955" i="5"/>
  <c r="K1878" i="5"/>
  <c r="K1859" i="5"/>
  <c r="K1717" i="5"/>
  <c r="K1684" i="5"/>
  <c r="K1651" i="5"/>
  <c r="K1601" i="5"/>
  <c r="K1568" i="5"/>
  <c r="K3921" i="5"/>
  <c r="K3475" i="5"/>
  <c r="K2678" i="5"/>
  <c r="K2262" i="5"/>
  <c r="K2183" i="5"/>
  <c r="K2110" i="5"/>
  <c r="K2063" i="5"/>
  <c r="K1934" i="5"/>
  <c r="K1896" i="5"/>
  <c r="K1839" i="5"/>
  <c r="K1821" i="5"/>
  <c r="K1802" i="5"/>
  <c r="K1784" i="5"/>
  <c r="K1767" i="5"/>
  <c r="K1750" i="5"/>
  <c r="K1733" i="5"/>
  <c r="K1700" i="5"/>
  <c r="K1667" i="5"/>
  <c r="K1617" i="5"/>
  <c r="K1584" i="5"/>
  <c r="K1551" i="5"/>
  <c r="K1535" i="5"/>
  <c r="K1519" i="5"/>
  <c r="K1503" i="5"/>
  <c r="K1487" i="5"/>
  <c r="K1471" i="5"/>
  <c r="K1455" i="5"/>
  <c r="K1439" i="5"/>
  <c r="K1423" i="5"/>
  <c r="K1407" i="5"/>
  <c r="K1391" i="5"/>
  <c r="K1375" i="5"/>
  <c r="K1359" i="5"/>
  <c r="K1343" i="5"/>
  <c r="K1327" i="5"/>
  <c r="K1311" i="5"/>
  <c r="K1295" i="5"/>
  <c r="K1279" i="5"/>
  <c r="K1263" i="5"/>
  <c r="K1247" i="5"/>
  <c r="K1231" i="5"/>
  <c r="K1215" i="5"/>
  <c r="K1199" i="5"/>
  <c r="K1183" i="5"/>
  <c r="K1167" i="5"/>
  <c r="K1151" i="5"/>
  <c r="K1135" i="5"/>
  <c r="K1119" i="5"/>
  <c r="K1103" i="5"/>
  <c r="K1087" i="5"/>
  <c r="K1071" i="5"/>
  <c r="K1055" i="5"/>
  <c r="K1039" i="5"/>
  <c r="K1023" i="5"/>
  <c r="K1007" i="5"/>
  <c r="K991" i="5"/>
  <c r="K975" i="5"/>
  <c r="K959" i="5"/>
  <c r="K943" i="5"/>
  <c r="K927" i="5"/>
  <c r="K911" i="5"/>
  <c r="K895" i="5"/>
  <c r="K879" i="5"/>
  <c r="K863" i="5"/>
  <c r="K847" i="5"/>
  <c r="K831" i="5"/>
  <c r="K815" i="5"/>
  <c r="K799" i="5"/>
  <c r="K783" i="5"/>
  <c r="K767" i="5"/>
  <c r="K2918" i="5"/>
  <c r="K2406" i="5"/>
  <c r="K2233" i="5"/>
  <c r="K2207" i="5"/>
  <c r="K2158" i="5"/>
  <c r="K2134" i="5"/>
  <c r="K2086" i="5"/>
  <c r="K2039" i="5"/>
  <c r="K1974" i="5"/>
  <c r="K1914" i="5"/>
  <c r="K1716" i="5"/>
  <c r="K1683" i="5"/>
  <c r="K1633" i="5"/>
  <c r="K1600" i="5"/>
  <c r="K1567" i="5"/>
  <c r="K2646" i="5"/>
  <c r="K2182" i="5"/>
  <c r="K2062" i="5"/>
  <c r="K2015" i="5"/>
  <c r="K1993" i="5"/>
  <c r="K1933" i="5"/>
  <c r="K1895" i="5"/>
  <c r="K1876" i="5"/>
  <c r="K1838" i="5"/>
  <c r="K1801" i="5"/>
  <c r="K1783" i="5"/>
  <c r="K1766" i="5"/>
  <c r="K1749" i="5"/>
  <c r="K1732" i="5"/>
  <c r="K1699" i="5"/>
  <c r="K1649" i="5"/>
  <c r="K1616" i="5"/>
  <c r="K1583" i="5"/>
  <c r="K1550" i="5"/>
  <c r="K1534" i="5"/>
  <c r="K1518" i="5"/>
  <c r="K1502" i="5"/>
  <c r="K1486" i="5"/>
  <c r="K1470" i="5"/>
  <c r="K1454" i="5"/>
  <c r="K1438" i="5"/>
  <c r="K1422" i="5"/>
  <c r="K1406" i="5"/>
  <c r="K1390" i="5"/>
  <c r="K1374" i="5"/>
  <c r="K1358" i="5"/>
  <c r="K1342" i="5"/>
  <c r="K1326" i="5"/>
  <c r="K1310" i="5"/>
  <c r="K1294" i="5"/>
  <c r="K1278" i="5"/>
  <c r="K1262" i="5"/>
  <c r="K1246" i="5"/>
  <c r="K1230" i="5"/>
  <c r="K1214" i="5"/>
  <c r="K1198" i="5"/>
  <c r="K1182" i="5"/>
  <c r="K1166" i="5"/>
  <c r="K1150" i="5"/>
  <c r="K1134" i="5"/>
  <c r="K1118" i="5"/>
  <c r="K1102" i="5"/>
  <c r="K1086" i="5"/>
  <c r="K1070" i="5"/>
  <c r="K1054" i="5"/>
  <c r="K1038" i="5"/>
  <c r="K1022" i="5"/>
  <c r="K1006" i="5"/>
  <c r="K990" i="5"/>
  <c r="K974" i="5"/>
  <c r="K958" i="5"/>
  <c r="K942" i="5"/>
  <c r="K926" i="5"/>
  <c r="K910" i="5"/>
  <c r="K894" i="5"/>
  <c r="K878" i="5"/>
  <c r="K862" i="5"/>
  <c r="K846" i="5"/>
  <c r="K830" i="5"/>
  <c r="K814" i="5"/>
  <c r="K798" i="5"/>
  <c r="K782" i="5"/>
  <c r="K766" i="5"/>
  <c r="K750" i="5"/>
  <c r="K734" i="5"/>
  <c r="K718" i="5"/>
  <c r="K702" i="5"/>
  <c r="K686" i="5"/>
  <c r="K670" i="5"/>
  <c r="K654" i="5"/>
  <c r="K638" i="5"/>
  <c r="K622" i="5"/>
  <c r="K606" i="5"/>
  <c r="K590" i="5"/>
  <c r="K574" i="5"/>
  <c r="K558" i="5"/>
  <c r="K2886" i="5"/>
  <c r="K2374" i="5"/>
  <c r="K2038" i="5"/>
  <c r="K1913" i="5"/>
  <c r="K1856" i="5"/>
  <c r="K1715" i="5"/>
  <c r="K1665" i="5"/>
  <c r="K1632" i="5"/>
  <c r="K1599" i="5"/>
  <c r="K1566" i="5"/>
  <c r="K2614" i="5"/>
  <c r="K2343" i="5"/>
  <c r="K2231" i="5"/>
  <c r="K2084" i="5"/>
  <c r="K2014" i="5"/>
  <c r="K1992" i="5"/>
  <c r="K1972" i="5"/>
  <c r="K1951" i="5"/>
  <c r="K1894" i="5"/>
  <c r="K1875" i="5"/>
  <c r="K1837" i="5"/>
  <c r="K1818" i="5"/>
  <c r="K1800" i="5"/>
  <c r="K1782" i="5"/>
  <c r="K1765" i="5"/>
  <c r="K1748" i="5"/>
  <c r="K1731" i="5"/>
  <c r="K1681" i="5"/>
  <c r="K1648" i="5"/>
  <c r="K1615" i="5"/>
  <c r="K1582" i="5"/>
  <c r="K1549" i="5"/>
  <c r="K1533" i="5"/>
  <c r="K1517" i="5"/>
  <c r="K1501" i="5"/>
  <c r="K1485" i="5"/>
  <c r="K1469" i="5"/>
  <c r="K1453" i="5"/>
  <c r="K1437" i="5"/>
  <c r="K1421" i="5"/>
  <c r="K1405" i="5"/>
  <c r="K1389" i="5"/>
  <c r="K1373" i="5"/>
  <c r="K1357" i="5"/>
  <c r="K1341" i="5"/>
  <c r="K1325" i="5"/>
  <c r="K1309" i="5"/>
  <c r="K1293" i="5"/>
  <c r="K1277" i="5"/>
  <c r="K1261" i="5"/>
  <c r="K1245" i="5"/>
  <c r="K1229" i="5"/>
  <c r="K1213" i="5"/>
  <c r="K1197" i="5"/>
  <c r="K1181" i="5"/>
  <c r="K1165" i="5"/>
  <c r="K1149" i="5"/>
  <c r="K1133" i="5"/>
  <c r="K1117" i="5"/>
  <c r="K1101" i="5"/>
  <c r="K1085" i="5"/>
  <c r="K1069" i="5"/>
  <c r="K1053" i="5"/>
  <c r="K1037" i="5"/>
  <c r="K1021" i="5"/>
  <c r="K1005" i="5"/>
  <c r="K989" i="5"/>
  <c r="K973" i="5"/>
  <c r="K957" i="5"/>
  <c r="K941" i="5"/>
  <c r="K925" i="5"/>
  <c r="K909" i="5"/>
  <c r="K893" i="5"/>
  <c r="K877" i="5"/>
  <c r="K861" i="5"/>
  <c r="K845" i="5"/>
  <c r="K829" i="5"/>
  <c r="K813" i="5"/>
  <c r="K797" i="5"/>
  <c r="K781" i="5"/>
  <c r="K765" i="5"/>
  <c r="K749" i="5"/>
  <c r="K733" i="5"/>
  <c r="K717" i="5"/>
  <c r="K701" i="5"/>
  <c r="K685" i="5"/>
  <c r="K669" i="5"/>
  <c r="K653" i="5"/>
  <c r="K637" i="5"/>
  <c r="K621" i="5"/>
  <c r="K2854" i="5"/>
  <c r="K1912" i="5"/>
  <c r="K1855" i="5"/>
  <c r="K1697" i="5"/>
  <c r="K1664" i="5"/>
  <c r="K1631" i="5"/>
  <c r="K1598" i="5"/>
  <c r="K1565" i="5"/>
  <c r="K3064" i="5"/>
  <c r="K2582" i="5"/>
  <c r="K2342" i="5"/>
  <c r="K2230" i="5"/>
  <c r="K2105" i="5"/>
  <c r="K2036" i="5"/>
  <c r="K2013" i="5"/>
  <c r="K1991" i="5"/>
  <c r="K1971" i="5"/>
  <c r="K1950" i="5"/>
  <c r="K1930" i="5"/>
  <c r="K1817" i="5"/>
  <c r="K1799" i="5"/>
  <c r="K1781" i="5"/>
  <c r="K1764" i="5"/>
  <c r="K1747" i="5"/>
  <c r="K1713" i="5"/>
  <c r="K1680" i="5"/>
  <c r="K1647" i="5"/>
  <c r="K1614" i="5"/>
  <c r="K1581" i="5"/>
  <c r="K1548" i="5"/>
  <c r="K1532" i="5"/>
  <c r="K1516" i="5"/>
  <c r="K1500" i="5"/>
  <c r="K1484" i="5"/>
  <c r="K1468" i="5"/>
  <c r="K1452" i="5"/>
  <c r="K1436" i="5"/>
  <c r="K1420" i="5"/>
  <c r="K1404" i="5"/>
  <c r="K1388" i="5"/>
  <c r="K1372" i="5"/>
  <c r="K1356" i="5"/>
  <c r="K1340" i="5"/>
  <c r="K1324" i="5"/>
  <c r="K1308" i="5"/>
  <c r="K1292" i="5"/>
  <c r="K1276" i="5"/>
  <c r="K1260" i="5"/>
  <c r="K1244" i="5"/>
  <c r="K1228" i="5"/>
  <c r="K1212" i="5"/>
  <c r="K1196" i="5"/>
  <c r="K1180" i="5"/>
  <c r="K1164" i="5"/>
  <c r="K1148" i="5"/>
  <c r="K1132" i="5"/>
  <c r="K1116" i="5"/>
  <c r="K1100" i="5"/>
  <c r="K1084" i="5"/>
  <c r="K1068" i="5"/>
  <c r="K1052" i="5"/>
  <c r="K1036" i="5"/>
  <c r="K1020" i="5"/>
  <c r="K1004" i="5"/>
  <c r="K988" i="5"/>
  <c r="K972" i="5"/>
  <c r="K956" i="5"/>
  <c r="K940" i="5"/>
  <c r="K924" i="5"/>
  <c r="K908" i="5"/>
  <c r="K892" i="5"/>
  <c r="K876" i="5"/>
  <c r="K860" i="5"/>
  <c r="K844" i="5"/>
  <c r="K828" i="5"/>
  <c r="K812" i="5"/>
  <c r="K796" i="5"/>
  <c r="K780" i="5"/>
  <c r="K764" i="5"/>
  <c r="K748" i="5"/>
  <c r="K3373" i="5"/>
  <c r="K2822" i="5"/>
  <c r="K2153" i="5"/>
  <c r="K1911" i="5"/>
  <c r="K1892" i="5"/>
  <c r="K1854" i="5"/>
  <c r="K1729" i="5"/>
  <c r="K1696" i="5"/>
  <c r="K1663" i="5"/>
  <c r="K1630" i="5"/>
  <c r="K1597" i="5"/>
  <c r="K1564" i="5"/>
  <c r="K2550" i="5"/>
  <c r="K2311" i="5"/>
  <c r="K2201" i="5"/>
  <c r="K2057" i="5"/>
  <c r="K1990" i="5"/>
  <c r="K1949" i="5"/>
  <c r="K1929" i="5"/>
  <c r="K1872" i="5"/>
  <c r="K1834" i="5"/>
  <c r="K1816" i="5"/>
  <c r="K1798" i="5"/>
  <c r="K1780" i="5"/>
  <c r="K1763" i="5"/>
  <c r="K1712" i="5"/>
  <c r="K1679" i="5"/>
  <c r="K1646" i="5"/>
  <c r="K1613" i="5"/>
  <c r="K1580" i="5"/>
  <c r="K1547" i="5"/>
  <c r="K1531" i="5"/>
  <c r="K1515" i="5"/>
  <c r="K1499" i="5"/>
  <c r="K1483" i="5"/>
  <c r="K1467" i="5"/>
  <c r="K1451" i="5"/>
  <c r="K1435" i="5"/>
  <c r="K1419" i="5"/>
  <c r="K1403" i="5"/>
  <c r="K1387" i="5"/>
  <c r="K1371" i="5"/>
  <c r="K1355" i="5"/>
  <c r="K1339" i="5"/>
  <c r="K1323" i="5"/>
  <c r="K1307" i="5"/>
  <c r="K1291" i="5"/>
  <c r="K1275" i="5"/>
  <c r="K1259" i="5"/>
  <c r="K1243" i="5"/>
  <c r="K1227" i="5"/>
  <c r="K1211" i="5"/>
  <c r="K1195" i="5"/>
  <c r="K1179" i="5"/>
  <c r="K1163" i="5"/>
  <c r="K1147" i="5"/>
  <c r="K1131" i="5"/>
  <c r="K1115" i="5"/>
  <c r="K1099" i="5"/>
  <c r="K1083" i="5"/>
  <c r="K1067" i="5"/>
  <c r="K1051" i="5"/>
  <c r="K1035" i="5"/>
  <c r="K1019" i="5"/>
  <c r="K1003" i="5"/>
  <c r="K987" i="5"/>
  <c r="K971" i="5"/>
  <c r="K955" i="5"/>
  <c r="K939" i="5"/>
  <c r="K923" i="5"/>
  <c r="K907" i="5"/>
  <c r="K891" i="5"/>
  <c r="K875" i="5"/>
  <c r="K859" i="5"/>
  <c r="K843" i="5"/>
  <c r="K827" i="5"/>
  <c r="K811" i="5"/>
  <c r="K795" i="5"/>
  <c r="K779" i="5"/>
  <c r="K763" i="5"/>
  <c r="K747" i="5"/>
  <c r="K731" i="5"/>
  <c r="K715" i="5"/>
  <c r="K699" i="5"/>
  <c r="K683" i="5"/>
  <c r="K667" i="5"/>
  <c r="K651" i="5"/>
  <c r="K635" i="5"/>
  <c r="K619" i="5"/>
  <c r="K603" i="5"/>
  <c r="K587" i="5"/>
  <c r="K2790" i="5"/>
  <c r="K2127" i="5"/>
  <c r="K2103" i="5"/>
  <c r="K1910" i="5"/>
  <c r="K1891" i="5"/>
  <c r="K1853" i="5"/>
  <c r="K1745" i="5"/>
  <c r="K1728" i="5"/>
  <c r="K1695" i="5"/>
  <c r="K1662" i="5"/>
  <c r="K1629" i="5"/>
  <c r="K1596" i="5"/>
  <c r="K1563" i="5"/>
  <c r="K3030" i="5"/>
  <c r="K2518" i="5"/>
  <c r="K2310" i="5"/>
  <c r="K2175" i="5"/>
  <c r="K2151" i="5"/>
  <c r="K2079" i="5"/>
  <c r="K1928" i="5"/>
  <c r="K1871" i="5"/>
  <c r="K1833" i="5"/>
  <c r="K1815" i="5"/>
  <c r="K1797" i="5"/>
  <c r="K1779" i="5"/>
  <c r="K1711" i="5"/>
  <c r="K1678" i="5"/>
  <c r="K1645" i="5"/>
  <c r="K1612" i="5"/>
  <c r="K1579" i="5"/>
  <c r="K1546" i="5"/>
  <c r="K1530" i="5"/>
  <c r="K1514" i="5"/>
  <c r="K1498" i="5"/>
  <c r="K1482" i="5"/>
  <c r="K1466" i="5"/>
  <c r="K1450" i="5"/>
  <c r="K1434" i="5"/>
  <c r="K1418" i="5"/>
  <c r="K1402" i="5"/>
  <c r="K1386" i="5"/>
  <c r="K1370" i="5"/>
  <c r="K1354" i="5"/>
  <c r="K1338" i="5"/>
  <c r="K1322" i="5"/>
  <c r="K1306" i="5"/>
  <c r="K1290" i="5"/>
  <c r="K1274" i="5"/>
  <c r="K1258" i="5"/>
  <c r="K1242" i="5"/>
  <c r="K1226" i="5"/>
  <c r="K1210" i="5"/>
  <c r="K1194" i="5"/>
  <c r="K1178" i="5"/>
  <c r="K1162" i="5"/>
  <c r="K1146" i="5"/>
  <c r="K1130" i="5"/>
  <c r="K1114" i="5"/>
  <c r="K1098" i="5"/>
  <c r="K1082" i="5"/>
  <c r="K1066" i="5"/>
  <c r="K1050" i="5"/>
  <c r="K1034" i="5"/>
  <c r="K1018" i="5"/>
  <c r="K1002" i="5"/>
  <c r="K986" i="5"/>
  <c r="K970" i="5"/>
  <c r="K954" i="5"/>
  <c r="K938" i="5"/>
  <c r="K922" i="5"/>
  <c r="K906" i="5"/>
  <c r="K890" i="5"/>
  <c r="K874" i="5"/>
  <c r="K858" i="5"/>
  <c r="K842" i="5"/>
  <c r="K826" i="5"/>
  <c r="K810" i="5"/>
  <c r="K794" i="5"/>
  <c r="K778" i="5"/>
  <c r="K762" i="5"/>
  <c r="K746" i="5"/>
  <c r="K730" i="5"/>
  <c r="K714" i="5"/>
  <c r="K698" i="5"/>
  <c r="K682" i="5"/>
  <c r="K666" i="5"/>
  <c r="K650" i="5"/>
  <c r="K634" i="5"/>
  <c r="K618" i="5"/>
  <c r="K602" i="5"/>
  <c r="K586" i="5"/>
  <c r="K570" i="5"/>
  <c r="K554" i="5"/>
  <c r="K3151" i="5"/>
  <c r="K2758" i="5"/>
  <c r="K2199" i="5"/>
  <c r="K2126" i="5"/>
  <c r="K2102" i="5"/>
  <c r="K2055" i="5"/>
  <c r="K2009" i="5"/>
  <c r="K1988" i="5"/>
  <c r="K1967" i="5"/>
  <c r="K1761" i="5"/>
  <c r="K1744" i="5"/>
  <c r="K1727" i="5"/>
  <c r="K1694" i="5"/>
  <c r="K1661" i="5"/>
  <c r="K1628" i="5"/>
  <c r="K1595" i="5"/>
  <c r="K1562" i="5"/>
  <c r="K3212" i="5"/>
  <c r="K2998" i="5"/>
  <c r="K2486" i="5"/>
  <c r="K2279" i="5"/>
  <c r="K2174" i="5"/>
  <c r="K2150" i="5"/>
  <c r="K2078" i="5"/>
  <c r="K2031" i="5"/>
  <c r="K1946" i="5"/>
  <c r="K1927" i="5"/>
  <c r="K1908" i="5"/>
  <c r="K1870" i="5"/>
  <c r="K1832" i="5"/>
  <c r="K1814" i="5"/>
  <c r="K1796" i="5"/>
  <c r="K1710" i="5"/>
  <c r="K1677" i="5"/>
  <c r="K1644" i="5"/>
  <c r="K1611" i="5"/>
  <c r="K1578" i="5"/>
  <c r="K1545" i="5"/>
  <c r="K1529" i="5"/>
  <c r="K1513" i="5"/>
  <c r="K1497" i="5"/>
  <c r="K1481" i="5"/>
  <c r="K1465" i="5"/>
  <c r="K1449" i="5"/>
  <c r="K1433" i="5"/>
  <c r="K1417" i="5"/>
  <c r="K1401" i="5"/>
  <c r="K1385" i="5"/>
  <c r="K1369" i="5"/>
  <c r="K1353" i="5"/>
  <c r="K1337" i="5"/>
  <c r="K1321" i="5"/>
  <c r="K1305" i="5"/>
  <c r="K1289" i="5"/>
  <c r="K1273" i="5"/>
  <c r="K1257" i="5"/>
  <c r="K1241" i="5"/>
  <c r="K1225" i="5"/>
  <c r="K1209" i="5"/>
  <c r="K1193" i="5"/>
  <c r="K1177" i="5"/>
  <c r="K1161" i="5"/>
  <c r="K1145" i="5"/>
  <c r="K1129" i="5"/>
  <c r="K1113" i="5"/>
  <c r="K1097" i="5"/>
  <c r="K1081" i="5"/>
  <c r="K1065" i="5"/>
  <c r="K1049" i="5"/>
  <c r="K1033" i="5"/>
  <c r="K1017" i="5"/>
  <c r="K1001" i="5"/>
  <c r="K985" i="5"/>
  <c r="K969" i="5"/>
  <c r="K953" i="5"/>
  <c r="K937" i="5"/>
  <c r="K921" i="5"/>
  <c r="K905" i="5"/>
  <c r="K889" i="5"/>
  <c r="K2726" i="5"/>
  <c r="K2198" i="5"/>
  <c r="K2054" i="5"/>
  <c r="K1987" i="5"/>
  <c r="K1966" i="5"/>
  <c r="K1888" i="5"/>
  <c r="K1850" i="5"/>
  <c r="K1777" i="5"/>
  <c r="K1760" i="5"/>
  <c r="K1743" i="5"/>
  <c r="K1726" i="5"/>
  <c r="K1693" i="5"/>
  <c r="K1660" i="5"/>
  <c r="K1627" i="5"/>
  <c r="K1594" i="5"/>
  <c r="K1561" i="5"/>
  <c r="K2966" i="5"/>
  <c r="K2454" i="5"/>
  <c r="K2278" i="5"/>
  <c r="K2249" i="5"/>
  <c r="K2100" i="5"/>
  <c r="K2030" i="5"/>
  <c r="K2007" i="5"/>
  <c r="K1945" i="5"/>
  <c r="K1926" i="5"/>
  <c r="K1907" i="5"/>
  <c r="K1869" i="5"/>
  <c r="K1831" i="5"/>
  <c r="K1813" i="5"/>
  <c r="K1795" i="5"/>
  <c r="K1709" i="5"/>
  <c r="K1676" i="5"/>
  <c r="K1643" i="5"/>
  <c r="K1610" i="5"/>
  <c r="K1577" i="5"/>
  <c r="K1544" i="5"/>
  <c r="K1528" i="5"/>
  <c r="K1512" i="5"/>
  <c r="K1496" i="5"/>
  <c r="K1480" i="5"/>
  <c r="K1464" i="5"/>
  <c r="K1448" i="5"/>
  <c r="K1432" i="5"/>
  <c r="K1416" i="5"/>
  <c r="K1400" i="5"/>
  <c r="K1384" i="5"/>
  <c r="K1368" i="5"/>
  <c r="K1352" i="5"/>
  <c r="K1336" i="5"/>
  <c r="K1320" i="5"/>
  <c r="K1304" i="5"/>
  <c r="K1288" i="5"/>
  <c r="K1272" i="5"/>
  <c r="K1256" i="5"/>
  <c r="K1240" i="5"/>
  <c r="K1224" i="5"/>
  <c r="K1208" i="5"/>
  <c r="K1192" i="5"/>
  <c r="K1176" i="5"/>
  <c r="K1160" i="5"/>
  <c r="K1144" i="5"/>
  <c r="K1128" i="5"/>
  <c r="K1112" i="5"/>
  <c r="K1096" i="5"/>
  <c r="K1080" i="5"/>
  <c r="K1064" i="5"/>
  <c r="K1048" i="5"/>
  <c r="K1032" i="5"/>
  <c r="K1016" i="5"/>
  <c r="K1000" i="5"/>
  <c r="K984" i="5"/>
  <c r="K968" i="5"/>
  <c r="K952" i="5"/>
  <c r="K936" i="5"/>
  <c r="K920" i="5"/>
  <c r="K904" i="5"/>
  <c r="K888" i="5"/>
  <c r="K872" i="5"/>
  <c r="K856" i="5"/>
  <c r="K840" i="5"/>
  <c r="K824" i="5"/>
  <c r="K808" i="5"/>
  <c r="K4161" i="5"/>
  <c r="K2694" i="5"/>
  <c r="K1965" i="5"/>
  <c r="K1887" i="5"/>
  <c r="K1849" i="5"/>
  <c r="K1776" i="5"/>
  <c r="K1759" i="5"/>
  <c r="K1742" i="5"/>
  <c r="K1725" i="5"/>
  <c r="K1692" i="5"/>
  <c r="K1659" i="5"/>
  <c r="K1626" i="5"/>
  <c r="K1593" i="5"/>
  <c r="K1560" i="5"/>
  <c r="K2934" i="5"/>
  <c r="K2422" i="5"/>
  <c r="K2052" i="5"/>
  <c r="K2006" i="5"/>
  <c r="K1944" i="5"/>
  <c r="K1830" i="5"/>
  <c r="K1812" i="5"/>
  <c r="K1708" i="5"/>
  <c r="K1675" i="5"/>
  <c r="K1642" i="5"/>
  <c r="K1609" i="5"/>
  <c r="K1576" i="5"/>
  <c r="K1543" i="5"/>
  <c r="K1527" i="5"/>
  <c r="K1511" i="5"/>
  <c r="K1495" i="5"/>
  <c r="K1479" i="5"/>
  <c r="K1463" i="5"/>
  <c r="K1447" i="5"/>
  <c r="K1431" i="5"/>
  <c r="K1415" i="5"/>
  <c r="K3649" i="5"/>
  <c r="K3301" i="5"/>
  <c r="K3115" i="5"/>
  <c r="K10" i="5"/>
  <c r="K26" i="5"/>
  <c r="K42" i="5"/>
  <c r="K58" i="5"/>
  <c r="K74" i="5"/>
  <c r="K90" i="5"/>
  <c r="K106" i="5"/>
  <c r="K122" i="5"/>
  <c r="K138" i="5"/>
  <c r="K154" i="5"/>
  <c r="K170" i="5"/>
  <c r="K186" i="5"/>
  <c r="K202" i="5"/>
  <c r="K218" i="5"/>
  <c r="K234" i="5"/>
  <c r="K250" i="5"/>
  <c r="K266" i="5"/>
  <c r="K282" i="5"/>
  <c r="K298" i="5"/>
  <c r="K314" i="5"/>
  <c r="K330" i="5"/>
  <c r="K346" i="5"/>
  <c r="K362" i="5"/>
  <c r="K378" i="5"/>
  <c r="K394" i="5"/>
  <c r="K410" i="5"/>
  <c r="K426" i="5"/>
  <c r="K442" i="5"/>
  <c r="K458" i="5"/>
  <c r="K474" i="5"/>
  <c r="K490" i="5"/>
  <c r="K506" i="5"/>
  <c r="K557" i="5"/>
  <c r="K692" i="5"/>
  <c r="K712" i="5"/>
  <c r="K871" i="5"/>
  <c r="K976" i="5"/>
  <c r="K1137" i="5"/>
  <c r="K1191" i="5"/>
  <c r="K2247" i="5"/>
  <c r="K2662" i="5"/>
  <c r="C13" i="3"/>
  <c r="K523" i="5"/>
  <c r="K540" i="5"/>
  <c r="K576" i="5"/>
  <c r="K595" i="5"/>
  <c r="K614" i="5"/>
  <c r="K633" i="5"/>
  <c r="K673" i="5"/>
  <c r="K776" i="5"/>
  <c r="K823" i="5"/>
  <c r="K848" i="5"/>
  <c r="K897" i="5"/>
  <c r="K1057" i="5"/>
  <c r="K1111" i="5"/>
  <c r="K1408" i="5"/>
  <c r="K1521" i="5"/>
  <c r="K1668" i="5"/>
  <c r="K1840" i="5"/>
  <c r="K2121" i="5"/>
  <c r="C17" i="3"/>
  <c r="J23" i="3"/>
  <c r="K11" i="5"/>
  <c r="K27" i="5"/>
  <c r="K43" i="5"/>
  <c r="K59" i="5"/>
  <c r="K75" i="5"/>
  <c r="K91" i="5"/>
  <c r="K107" i="5"/>
  <c r="K123" i="5"/>
  <c r="K139" i="5"/>
  <c r="K155" i="5"/>
  <c r="K171" i="5"/>
  <c r="K187" i="5"/>
  <c r="K203" i="5"/>
  <c r="K219" i="5"/>
  <c r="K235" i="5"/>
  <c r="K251" i="5"/>
  <c r="K267" i="5"/>
  <c r="K283" i="5"/>
  <c r="K299" i="5"/>
  <c r="K315" i="5"/>
  <c r="K331" i="5"/>
  <c r="K347" i="5"/>
  <c r="K363" i="5"/>
  <c r="K379" i="5"/>
  <c r="K395" i="5"/>
  <c r="K411" i="5"/>
  <c r="K427" i="5"/>
  <c r="K443" i="5"/>
  <c r="K459" i="5"/>
  <c r="K475" i="5"/>
  <c r="K491" i="5"/>
  <c r="K507" i="5"/>
  <c r="K713" i="5"/>
  <c r="K755" i="5"/>
  <c r="K800" i="5"/>
  <c r="K977" i="5"/>
  <c r="K1031" i="5"/>
  <c r="K1328" i="5"/>
  <c r="K524" i="5"/>
  <c r="K541" i="5"/>
  <c r="K559" i="5"/>
  <c r="K577" i="5"/>
  <c r="K596" i="5"/>
  <c r="K615" i="5"/>
  <c r="K655" i="5"/>
  <c r="K694" i="5"/>
  <c r="K735" i="5"/>
  <c r="K777" i="5"/>
  <c r="K849" i="5"/>
  <c r="K873" i="5"/>
  <c r="K951" i="5"/>
  <c r="K1248" i="5"/>
  <c r="K1409" i="5"/>
  <c r="K1552" i="5"/>
  <c r="K1669" i="5"/>
  <c r="J21" i="3"/>
  <c r="K12" i="5"/>
  <c r="K28" i="5"/>
  <c r="K44" i="5"/>
  <c r="K60" i="5"/>
  <c r="K76" i="5"/>
  <c r="K92" i="5"/>
  <c r="K108" i="5"/>
  <c r="K124" i="5"/>
  <c r="K140" i="5"/>
  <c r="K156" i="5"/>
  <c r="K172" i="5"/>
  <c r="K188" i="5"/>
  <c r="K204" i="5"/>
  <c r="K220" i="5"/>
  <c r="K236" i="5"/>
  <c r="K252" i="5"/>
  <c r="K268" i="5"/>
  <c r="K284" i="5"/>
  <c r="K300" i="5"/>
  <c r="K316" i="5"/>
  <c r="K332" i="5"/>
  <c r="K348" i="5"/>
  <c r="K364" i="5"/>
  <c r="K380" i="5"/>
  <c r="K396" i="5"/>
  <c r="K412" i="5"/>
  <c r="K428" i="5"/>
  <c r="K444" i="5"/>
  <c r="K460" i="5"/>
  <c r="K476" i="5"/>
  <c r="K492" i="5"/>
  <c r="K508" i="5"/>
  <c r="K675" i="5"/>
  <c r="K756" i="5"/>
  <c r="K801" i="5"/>
  <c r="K825" i="5"/>
  <c r="K899" i="5"/>
  <c r="K1168" i="5"/>
  <c r="K1329" i="5"/>
  <c r="K1383" i="5"/>
  <c r="K525" i="5"/>
  <c r="K542" i="5"/>
  <c r="K560" i="5"/>
  <c r="K616" i="5"/>
  <c r="K636" i="5"/>
  <c r="K656" i="5"/>
  <c r="K695" i="5"/>
  <c r="K736" i="5"/>
  <c r="K1088" i="5"/>
  <c r="K1249" i="5"/>
  <c r="K1303" i="5"/>
  <c r="K1440" i="5"/>
  <c r="K1553" i="5"/>
  <c r="K1701" i="5"/>
  <c r="K1785" i="5"/>
  <c r="J13" i="3"/>
  <c r="J19" i="3"/>
  <c r="K13" i="5"/>
  <c r="K29" i="5"/>
  <c r="K45" i="5"/>
  <c r="K61" i="5"/>
  <c r="K77" i="5"/>
  <c r="K93" i="5"/>
  <c r="K109" i="5"/>
  <c r="K125" i="5"/>
  <c r="K141" i="5"/>
  <c r="K157" i="5"/>
  <c r="K173" i="5"/>
  <c r="K189" i="5"/>
  <c r="K205" i="5"/>
  <c r="K221" i="5"/>
  <c r="K237" i="5"/>
  <c r="K253" i="5"/>
  <c r="K269" i="5"/>
  <c r="K285" i="5"/>
  <c r="K301" i="5"/>
  <c r="K317" i="5"/>
  <c r="K333" i="5"/>
  <c r="K349" i="5"/>
  <c r="K365" i="5"/>
  <c r="K381" i="5"/>
  <c r="K397" i="5"/>
  <c r="K413" i="5"/>
  <c r="K429" i="5"/>
  <c r="K445" i="5"/>
  <c r="K461" i="5"/>
  <c r="K477" i="5"/>
  <c r="K493" i="5"/>
  <c r="K509" i="5"/>
  <c r="K579" i="5"/>
  <c r="K598" i="5"/>
  <c r="K676" i="5"/>
  <c r="K716" i="5"/>
  <c r="K851" i="5"/>
  <c r="K1008" i="5"/>
  <c r="K1169" i="5"/>
  <c r="K1223" i="5"/>
  <c r="K1758" i="5"/>
  <c r="K1935" i="5"/>
  <c r="K1104" i="5"/>
  <c r="J11" i="3"/>
  <c r="J15" i="3"/>
  <c r="J17" i="3"/>
  <c r="K526" i="5"/>
  <c r="K543" i="5"/>
  <c r="K561" i="5"/>
  <c r="K617" i="5"/>
  <c r="K657" i="5"/>
  <c r="K696" i="5"/>
  <c r="K737" i="5"/>
  <c r="K803" i="5"/>
  <c r="K928" i="5"/>
  <c r="K1089" i="5"/>
  <c r="K1143" i="5"/>
  <c r="K1441" i="5"/>
  <c r="K1585" i="5"/>
  <c r="K1702" i="5"/>
  <c r="K1786" i="5"/>
  <c r="J9" i="3"/>
  <c r="K14" i="5"/>
  <c r="K30" i="5"/>
  <c r="K46" i="5"/>
  <c r="K62" i="5"/>
  <c r="K78" i="5"/>
  <c r="K94" i="5"/>
  <c r="K110" i="5"/>
  <c r="K126" i="5"/>
  <c r="K142" i="5"/>
  <c r="K158" i="5"/>
  <c r="K174" i="5"/>
  <c r="K190" i="5"/>
  <c r="K206" i="5"/>
  <c r="K222" i="5"/>
  <c r="K238" i="5"/>
  <c r="K254" i="5"/>
  <c r="K270" i="5"/>
  <c r="K286" i="5"/>
  <c r="K302" i="5"/>
  <c r="K318" i="5"/>
  <c r="K334" i="5"/>
  <c r="K350" i="5"/>
  <c r="K366" i="5"/>
  <c r="K382" i="5"/>
  <c r="K398" i="5"/>
  <c r="K414" i="5"/>
  <c r="K430" i="5"/>
  <c r="K446" i="5"/>
  <c r="K462" i="5"/>
  <c r="K478" i="5"/>
  <c r="K494" i="5"/>
  <c r="K510" i="5"/>
  <c r="K580" i="5"/>
  <c r="K599" i="5"/>
  <c r="K759" i="5"/>
  <c r="K1009" i="5"/>
  <c r="K1063" i="5"/>
  <c r="K1360" i="5"/>
  <c r="K527" i="5"/>
  <c r="K544" i="5"/>
  <c r="K639" i="5"/>
  <c r="K678" i="5"/>
  <c r="K697" i="5"/>
  <c r="K903" i="5"/>
  <c r="K929" i="5"/>
  <c r="K983" i="5"/>
  <c r="K1280" i="5"/>
  <c r="K1472" i="5"/>
  <c r="K1734" i="5"/>
  <c r="J7" i="3"/>
  <c r="K15" i="5"/>
  <c r="K31" i="5"/>
  <c r="K47" i="5"/>
  <c r="K63" i="5"/>
  <c r="K79" i="5"/>
  <c r="K95" i="5"/>
  <c r="K111" i="5"/>
  <c r="K127" i="5"/>
  <c r="K143" i="5"/>
  <c r="K159" i="5"/>
  <c r="K175" i="5"/>
  <c r="K191" i="5"/>
  <c r="K207" i="5"/>
  <c r="K223" i="5"/>
  <c r="K239" i="5"/>
  <c r="K255" i="5"/>
  <c r="K271" i="5"/>
  <c r="K287" i="5"/>
  <c r="K303" i="5"/>
  <c r="K319" i="5"/>
  <c r="K335" i="5"/>
  <c r="K351" i="5"/>
  <c r="K367" i="5"/>
  <c r="K383" i="5"/>
  <c r="K399" i="5"/>
  <c r="K415" i="5"/>
  <c r="K431" i="5"/>
  <c r="K447" i="5"/>
  <c r="K463" i="5"/>
  <c r="K479" i="5"/>
  <c r="K495" i="5"/>
  <c r="K511" i="5"/>
  <c r="K563" i="5"/>
  <c r="K600" i="5"/>
  <c r="K659" i="5"/>
  <c r="K719" i="5"/>
  <c r="K739" i="5"/>
  <c r="K760" i="5"/>
  <c r="K1200" i="5"/>
  <c r="K1361" i="5"/>
  <c r="K1848" i="5"/>
  <c r="J30" i="3"/>
  <c r="K528" i="5"/>
  <c r="K545" i="5"/>
  <c r="K582" i="5"/>
  <c r="K620" i="5"/>
  <c r="K640" i="5"/>
  <c r="K679" i="5"/>
  <c r="K784" i="5"/>
  <c r="K855" i="5"/>
  <c r="K880" i="5"/>
  <c r="K1120" i="5"/>
  <c r="K1281" i="5"/>
  <c r="K1335" i="5"/>
  <c r="K1473" i="5"/>
  <c r="K1735" i="5"/>
  <c r="K16" i="5"/>
  <c r="K32" i="5"/>
  <c r="K48" i="5"/>
  <c r="K64" i="5"/>
  <c r="K80" i="5"/>
  <c r="K96" i="5"/>
  <c r="K112" i="5"/>
  <c r="K128" i="5"/>
  <c r="K144" i="5"/>
  <c r="K160" i="5"/>
  <c r="K176" i="5"/>
  <c r="K192" i="5"/>
  <c r="K208" i="5"/>
  <c r="K224" i="5"/>
  <c r="K240" i="5"/>
  <c r="K256" i="5"/>
  <c r="K272" i="5"/>
  <c r="K288" i="5"/>
  <c r="K304" i="5"/>
  <c r="K320" i="5"/>
  <c r="K336" i="5"/>
  <c r="K352" i="5"/>
  <c r="K368" i="5"/>
  <c r="K384" i="5"/>
  <c r="K400" i="5"/>
  <c r="K416" i="5"/>
  <c r="K432" i="5"/>
  <c r="K448" i="5"/>
  <c r="K464" i="5"/>
  <c r="K480" i="5"/>
  <c r="K496" i="5"/>
  <c r="K512" i="5"/>
  <c r="K564" i="5"/>
  <c r="K601" i="5"/>
  <c r="K660" i="5"/>
  <c r="K720" i="5"/>
  <c r="K740" i="5"/>
  <c r="K761" i="5"/>
  <c r="K807" i="5"/>
  <c r="K832" i="5"/>
  <c r="K1040" i="5"/>
  <c r="K1201" i="5"/>
  <c r="K1255" i="5"/>
  <c r="K1559" i="5"/>
  <c r="J28" i="3"/>
  <c r="K529" i="5"/>
  <c r="K583" i="5"/>
  <c r="K641" i="5"/>
  <c r="K680" i="5"/>
  <c r="K700" i="5"/>
  <c r="K785" i="5"/>
  <c r="K881" i="5"/>
  <c r="K960" i="5"/>
  <c r="K1121" i="5"/>
  <c r="K1175" i="5"/>
  <c r="K1504" i="5"/>
  <c r="K1822" i="5"/>
  <c r="K17" i="5"/>
  <c r="K33" i="5"/>
  <c r="K49" i="5"/>
  <c r="K65" i="5"/>
  <c r="K81" i="5"/>
  <c r="K97" i="5"/>
  <c r="K113" i="5"/>
  <c r="K129" i="5"/>
  <c r="K145" i="5"/>
  <c r="K161" i="5"/>
  <c r="K177" i="5"/>
  <c r="K193" i="5"/>
  <c r="K209" i="5"/>
  <c r="K225" i="5"/>
  <c r="K241" i="5"/>
  <c r="K257" i="5"/>
  <c r="K273" i="5"/>
  <c r="K289" i="5"/>
  <c r="K305" i="5"/>
  <c r="K321" i="5"/>
  <c r="K337" i="5"/>
  <c r="K353" i="5"/>
  <c r="K369" i="5"/>
  <c r="K385" i="5"/>
  <c r="K401" i="5"/>
  <c r="K417" i="5"/>
  <c r="K433" i="5"/>
  <c r="K449" i="5"/>
  <c r="K465" i="5"/>
  <c r="K481" i="5"/>
  <c r="K497" i="5"/>
  <c r="K513" i="5"/>
  <c r="K547" i="5"/>
  <c r="K721" i="5"/>
  <c r="K833" i="5"/>
  <c r="K857" i="5"/>
  <c r="K1041" i="5"/>
  <c r="K1095" i="5"/>
  <c r="K1392" i="5"/>
  <c r="J26" i="3"/>
  <c r="K566" i="5"/>
  <c r="K584" i="5"/>
  <c r="K623" i="5"/>
  <c r="K662" i="5"/>
  <c r="K681" i="5"/>
  <c r="K809" i="5"/>
  <c r="K961" i="5"/>
  <c r="K1015" i="5"/>
  <c r="K1312" i="5"/>
  <c r="K1505" i="5"/>
  <c r="K1592" i="5"/>
  <c r="K1823" i="5"/>
  <c r="K2" i="5"/>
  <c r="K18" i="5"/>
  <c r="K34" i="5"/>
  <c r="K50" i="5"/>
  <c r="K66" i="5"/>
  <c r="K82" i="5"/>
  <c r="K98" i="5"/>
  <c r="K114" i="5"/>
  <c r="K130" i="5"/>
  <c r="K146" i="5"/>
  <c r="K162" i="5"/>
  <c r="K178" i="5"/>
  <c r="K194" i="5"/>
  <c r="K210" i="5"/>
  <c r="K226" i="5"/>
  <c r="K242" i="5"/>
  <c r="K258" i="5"/>
  <c r="K274" i="5"/>
  <c r="K290" i="5"/>
  <c r="K306" i="5"/>
  <c r="K322" i="5"/>
  <c r="K338" i="5"/>
  <c r="K354" i="5"/>
  <c r="K370" i="5"/>
  <c r="K386" i="5"/>
  <c r="K402" i="5"/>
  <c r="K418" i="5"/>
  <c r="K434" i="5"/>
  <c r="K450" i="5"/>
  <c r="K466" i="5"/>
  <c r="K482" i="5"/>
  <c r="K498" i="5"/>
  <c r="K531" i="5"/>
  <c r="K548" i="5"/>
  <c r="K604" i="5"/>
  <c r="K643" i="5"/>
  <c r="K743" i="5"/>
  <c r="K787" i="5"/>
  <c r="K883" i="5"/>
  <c r="K935" i="5"/>
  <c r="K1232" i="5"/>
  <c r="K1393" i="5"/>
  <c r="J24" i="3"/>
  <c r="K515" i="5"/>
  <c r="K567" i="5"/>
  <c r="K585" i="5"/>
  <c r="K624" i="5"/>
  <c r="K663" i="5"/>
  <c r="K703" i="5"/>
  <c r="K723" i="5"/>
  <c r="K835" i="5"/>
  <c r="K1152" i="5"/>
  <c r="K1313" i="5"/>
  <c r="K1367" i="5"/>
  <c r="K1536" i="5"/>
  <c r="K1768" i="5"/>
  <c r="K1886" i="5"/>
  <c r="C18" i="3"/>
  <c r="K3" i="5"/>
  <c r="K19" i="5"/>
  <c r="K35" i="5"/>
  <c r="K51" i="5"/>
  <c r="K67" i="5"/>
  <c r="K83" i="5"/>
  <c r="K99" i="5"/>
  <c r="K115" i="5"/>
  <c r="K131" i="5"/>
  <c r="K147" i="5"/>
  <c r="K163" i="5"/>
  <c r="K179" i="5"/>
  <c r="K195" i="5"/>
  <c r="K211" i="5"/>
  <c r="K227" i="5"/>
  <c r="K243" i="5"/>
  <c r="K259" i="5"/>
  <c r="K275" i="5"/>
  <c r="K291" i="5"/>
  <c r="K307" i="5"/>
  <c r="K323" i="5"/>
  <c r="K339" i="5"/>
  <c r="K355" i="5"/>
  <c r="K371" i="5"/>
  <c r="K387" i="5"/>
  <c r="K403" i="5"/>
  <c r="K419" i="5"/>
  <c r="K435" i="5"/>
  <c r="K451" i="5"/>
  <c r="K467" i="5"/>
  <c r="K483" i="5"/>
  <c r="K499" i="5"/>
  <c r="K532" i="5"/>
  <c r="K605" i="5"/>
  <c r="K644" i="5"/>
  <c r="K744" i="5"/>
  <c r="K788" i="5"/>
  <c r="K1072" i="5"/>
  <c r="K1233" i="5"/>
  <c r="K1287" i="5"/>
  <c r="K1625" i="5"/>
  <c r="K1741" i="5"/>
  <c r="J22" i="3"/>
  <c r="K516" i="5"/>
  <c r="K550" i="5"/>
  <c r="K568" i="5"/>
  <c r="K625" i="5"/>
  <c r="K664" i="5"/>
  <c r="K684" i="5"/>
  <c r="K704" i="5"/>
  <c r="K724" i="5"/>
  <c r="K912" i="5"/>
  <c r="K992" i="5"/>
  <c r="K1153" i="5"/>
  <c r="K1207" i="5"/>
  <c r="K1424" i="5"/>
  <c r="K1537" i="5"/>
  <c r="K1769" i="5"/>
  <c r="K4" i="5"/>
  <c r="K20" i="5"/>
  <c r="K36" i="5"/>
  <c r="K52" i="5"/>
  <c r="K68" i="5"/>
  <c r="K84" i="5"/>
  <c r="K100" i="5"/>
  <c r="K116" i="5"/>
  <c r="K132" i="5"/>
  <c r="K148" i="5"/>
  <c r="K164" i="5"/>
  <c r="K180" i="5"/>
  <c r="K196" i="5"/>
  <c r="K212" i="5"/>
  <c r="K228" i="5"/>
  <c r="K244" i="5"/>
  <c r="K260" i="5"/>
  <c r="K276" i="5"/>
  <c r="K292" i="5"/>
  <c r="K308" i="5"/>
  <c r="K324" i="5"/>
  <c r="K340" i="5"/>
  <c r="K356" i="5"/>
  <c r="K372" i="5"/>
  <c r="K388" i="5"/>
  <c r="K404" i="5"/>
  <c r="K420" i="5"/>
  <c r="K436" i="5"/>
  <c r="K452" i="5"/>
  <c r="K468" i="5"/>
  <c r="K484" i="5"/>
  <c r="K500" i="5"/>
  <c r="K745" i="5"/>
  <c r="K768" i="5"/>
  <c r="K1073" i="5"/>
  <c r="K1127" i="5"/>
  <c r="J20" i="3"/>
  <c r="K517" i="5"/>
  <c r="K534" i="5"/>
  <c r="K551" i="5"/>
  <c r="K569" i="5"/>
  <c r="K588" i="5"/>
  <c r="K607" i="5"/>
  <c r="K646" i="5"/>
  <c r="K665" i="5"/>
  <c r="K705" i="5"/>
  <c r="K887" i="5"/>
  <c r="K913" i="5"/>
  <c r="K993" i="5"/>
  <c r="K1047" i="5"/>
  <c r="K1344" i="5"/>
  <c r="K1425" i="5"/>
  <c r="J12" i="3"/>
  <c r="K5" i="5"/>
  <c r="K21" i="5"/>
  <c r="K37" i="5"/>
  <c r="K53" i="5"/>
  <c r="K69" i="5"/>
  <c r="K85" i="5"/>
  <c r="K101" i="5"/>
  <c r="K117" i="5"/>
  <c r="K133" i="5"/>
  <c r="K149" i="5"/>
  <c r="K165" i="5"/>
  <c r="K181" i="5"/>
  <c r="K197" i="5"/>
  <c r="K213" i="5"/>
  <c r="K229" i="5"/>
  <c r="K245" i="5"/>
  <c r="K261" i="5"/>
  <c r="K277" i="5"/>
  <c r="K293" i="5"/>
  <c r="K309" i="5"/>
  <c r="K325" i="5"/>
  <c r="K341" i="5"/>
  <c r="K357" i="5"/>
  <c r="K373" i="5"/>
  <c r="K389" i="5"/>
  <c r="K405" i="5"/>
  <c r="K421" i="5"/>
  <c r="K437" i="5"/>
  <c r="K453" i="5"/>
  <c r="K469" i="5"/>
  <c r="K485" i="5"/>
  <c r="K501" i="5"/>
  <c r="K627" i="5"/>
  <c r="K769" i="5"/>
  <c r="K791" i="5"/>
  <c r="K839" i="5"/>
  <c r="K864" i="5"/>
  <c r="K967" i="5"/>
  <c r="K1264" i="5"/>
  <c r="K1658" i="5"/>
  <c r="J10" i="3"/>
  <c r="J16" i="3"/>
  <c r="J18" i="3"/>
  <c r="K518" i="5"/>
  <c r="K535" i="5"/>
  <c r="K552" i="5"/>
  <c r="K589" i="5"/>
  <c r="K608" i="5"/>
  <c r="K647" i="5"/>
  <c r="K687" i="5"/>
  <c r="K727" i="5"/>
  <c r="K816" i="5"/>
  <c r="K1184" i="5"/>
  <c r="K1345" i="5"/>
  <c r="K1399" i="5"/>
  <c r="K1456" i="5"/>
  <c r="J35" i="3" l="1"/>
  <c r="L16" i="6"/>
  <c r="L14" i="6"/>
  <c r="L13" i="6"/>
  <c r="L17" i="6" s="1"/>
  <c r="C14" i="3"/>
  <c r="J34" i="3"/>
  <c r="R16" i="3" l="1"/>
  <c r="U16" i="3" s="1"/>
  <c r="R9" i="3"/>
  <c r="U9" i="3" s="1"/>
  <c r="G18" i="3"/>
  <c r="F29" i="3"/>
  <c r="R18" i="3"/>
  <c r="U18" i="3" s="1"/>
  <c r="F28" i="3"/>
  <c r="G23" i="3"/>
  <c r="G21" i="3"/>
  <c r="G22" i="3"/>
  <c r="F15" i="3"/>
  <c r="R26" i="3"/>
  <c r="U26" i="3" s="1"/>
  <c r="R20" i="3"/>
  <c r="U20" i="3" s="1"/>
  <c r="G25" i="3"/>
  <c r="G19" i="3"/>
  <c r="R19" i="3"/>
  <c r="U19" i="3" s="1"/>
  <c r="F8" i="3"/>
  <c r="F16" i="3"/>
  <c r="G24" i="3"/>
  <c r="F10" i="3"/>
  <c r="F30" i="3"/>
  <c r="R21" i="3"/>
  <c r="U21" i="3" s="1"/>
  <c r="R22" i="3"/>
  <c r="U22" i="3" s="1"/>
  <c r="R28" i="3"/>
  <c r="U28" i="3" s="1"/>
  <c r="F17" i="3"/>
  <c r="G27" i="3"/>
  <c r="G26" i="3"/>
  <c r="F20" i="3"/>
  <c r="G12" i="3"/>
  <c r="F18" i="3"/>
  <c r="H18" i="3" s="1"/>
  <c r="I18" i="3" s="1"/>
  <c r="G14" i="3"/>
  <c r="G9" i="3"/>
  <c r="R24" i="3"/>
  <c r="U24" i="3" s="1"/>
  <c r="G29" i="3"/>
  <c r="R23" i="3"/>
  <c r="U23" i="3" s="1"/>
  <c r="G28" i="3"/>
  <c r="R11" i="3"/>
  <c r="U11" i="3" s="1"/>
  <c r="R7" i="3"/>
  <c r="U7" i="3" s="1"/>
  <c r="R15" i="3"/>
  <c r="U15" i="3" s="1"/>
  <c r="R30" i="3"/>
  <c r="U30" i="3" s="1"/>
  <c r="G30" i="3"/>
  <c r="R17" i="3"/>
  <c r="U17" i="3" s="1"/>
  <c r="F22" i="3"/>
  <c r="H22" i="3" s="1"/>
  <c r="G8" i="3"/>
  <c r="R12" i="3"/>
  <c r="U12" i="3" s="1"/>
  <c r="R14" i="3"/>
  <c r="U14" i="3" s="1"/>
  <c r="F7" i="3"/>
  <c r="F23" i="3"/>
  <c r="F21" i="3"/>
  <c r="H21" i="3" s="1"/>
  <c r="S21" i="3" s="1"/>
  <c r="F26" i="3"/>
  <c r="G17" i="3"/>
  <c r="F9" i="3"/>
  <c r="F24" i="3"/>
  <c r="H24" i="3" s="1"/>
  <c r="R8" i="3"/>
  <c r="U8" i="3" s="1"/>
  <c r="F13" i="3"/>
  <c r="G7" i="3"/>
  <c r="G11" i="3"/>
  <c r="R27" i="3"/>
  <c r="U27" i="3" s="1"/>
  <c r="G13" i="3"/>
  <c r="F19" i="3"/>
  <c r="H19" i="3" s="1"/>
  <c r="G15" i="3"/>
  <c r="R25" i="3"/>
  <c r="U25" i="3" s="1"/>
  <c r="F25" i="3"/>
  <c r="H25" i="3" s="1"/>
  <c r="R13" i="3"/>
  <c r="U13" i="3" s="1"/>
  <c r="R29" i="3"/>
  <c r="U29" i="3" s="1"/>
  <c r="F12" i="3"/>
  <c r="G16" i="3"/>
  <c r="F14" i="3"/>
  <c r="F11" i="3"/>
  <c r="F27" i="3"/>
  <c r="H27" i="3" s="1"/>
  <c r="G10" i="3"/>
  <c r="R10" i="3"/>
  <c r="U10" i="3" s="1"/>
  <c r="G20" i="3"/>
  <c r="H26" i="3" l="1"/>
  <c r="I21" i="3"/>
  <c r="K21" i="3"/>
  <c r="L21" i="3"/>
  <c r="M21" i="3"/>
  <c r="N21" i="3"/>
  <c r="O21" i="3"/>
  <c r="R34" i="3"/>
  <c r="H11" i="3"/>
  <c r="L11" i="3" s="1"/>
  <c r="R35" i="3"/>
  <c r="H12" i="3"/>
  <c r="K12" i="3" s="1"/>
  <c r="Q19" i="3"/>
  <c r="O19" i="3"/>
  <c r="L19" i="3"/>
  <c r="S19" i="3"/>
  <c r="P19" i="3"/>
  <c r="N19" i="3"/>
  <c r="M19" i="3"/>
  <c r="K19" i="3"/>
  <c r="I19" i="3"/>
  <c r="H20" i="3"/>
  <c r="Q25" i="3"/>
  <c r="P25" i="3"/>
  <c r="O25" i="3"/>
  <c r="M25" i="3"/>
  <c r="S25" i="3"/>
  <c r="N25" i="3"/>
  <c r="I25" i="3"/>
  <c r="L25" i="3"/>
  <c r="K25" i="3"/>
  <c r="Q11" i="3"/>
  <c r="P11" i="3"/>
  <c r="H17" i="3"/>
  <c r="G34" i="3"/>
  <c r="H13" i="3"/>
  <c r="S24" i="3"/>
  <c r="K24" i="3"/>
  <c r="P24" i="3"/>
  <c r="L24" i="3"/>
  <c r="I24" i="3"/>
  <c r="O24" i="3"/>
  <c r="N24" i="3"/>
  <c r="M24" i="3"/>
  <c r="Q24" i="3"/>
  <c r="H30" i="3"/>
  <c r="P21" i="3"/>
  <c r="Q21" i="3"/>
  <c r="M12" i="3"/>
  <c r="N12" i="3"/>
  <c r="O12" i="3"/>
  <c r="P12" i="3"/>
  <c r="Q12" i="3"/>
  <c r="L18" i="3"/>
  <c r="S12" i="3"/>
  <c r="M18" i="3"/>
  <c r="L12" i="3"/>
  <c r="H9" i="3"/>
  <c r="H10" i="3"/>
  <c r="N26" i="3"/>
  <c r="K26" i="3"/>
  <c r="M26" i="3"/>
  <c r="Q26" i="3"/>
  <c r="L26" i="3"/>
  <c r="I26" i="3"/>
  <c r="S26" i="3"/>
  <c r="P26" i="3"/>
  <c r="O26" i="3"/>
  <c r="H16" i="3"/>
  <c r="N18" i="3"/>
  <c r="P18" i="3"/>
  <c r="H8" i="3"/>
  <c r="I12" i="3"/>
  <c r="O18" i="3"/>
  <c r="Q18" i="3"/>
  <c r="H23" i="3"/>
  <c r="F35" i="3"/>
  <c r="F34" i="3"/>
  <c r="H7" i="3"/>
  <c r="S18" i="3"/>
  <c r="K18" i="3"/>
  <c r="N22" i="3"/>
  <c r="L22" i="3"/>
  <c r="O22" i="3"/>
  <c r="M22" i="3"/>
  <c r="I22" i="3"/>
  <c r="S22" i="3"/>
  <c r="Q22" i="3"/>
  <c r="P22" i="3"/>
  <c r="K22" i="3"/>
  <c r="H15" i="3"/>
  <c r="Q27" i="3"/>
  <c r="L27" i="3"/>
  <c r="K27" i="3"/>
  <c r="I27" i="3"/>
  <c r="P27" i="3"/>
  <c r="O27" i="3"/>
  <c r="S27" i="3"/>
  <c r="N27" i="3"/>
  <c r="M27" i="3"/>
  <c r="G35" i="3"/>
  <c r="H28" i="3"/>
  <c r="H29" i="3"/>
  <c r="H14" i="3"/>
  <c r="I11" i="3" l="1"/>
  <c r="S11" i="3"/>
  <c r="K11" i="3"/>
  <c r="M11" i="3"/>
  <c r="N11" i="3"/>
  <c r="O11" i="3"/>
  <c r="P9" i="3"/>
  <c r="O9" i="3"/>
  <c r="N9" i="3"/>
  <c r="M9" i="3"/>
  <c r="K9" i="3"/>
  <c r="L9" i="3"/>
  <c r="Q9" i="3"/>
  <c r="I9" i="3"/>
  <c r="S9" i="3"/>
  <c r="L20" i="3"/>
  <c r="Q20" i="3"/>
  <c r="P20" i="3"/>
  <c r="N20" i="3"/>
  <c r="K20" i="3"/>
  <c r="O20" i="3"/>
  <c r="I20" i="3"/>
  <c r="S20" i="3"/>
  <c r="M20" i="3"/>
  <c r="Q16" i="3"/>
  <c r="P16" i="3"/>
  <c r="N16" i="3"/>
  <c r="M16" i="3"/>
  <c r="K16" i="3"/>
  <c r="L16" i="3"/>
  <c r="S16" i="3"/>
  <c r="O16" i="3"/>
  <c r="I16" i="3"/>
  <c r="S13" i="3"/>
  <c r="Q13" i="3"/>
  <c r="P13" i="3"/>
  <c r="O13" i="3"/>
  <c r="N13" i="3"/>
  <c r="M13" i="3"/>
  <c r="L13" i="3"/>
  <c r="K13" i="3"/>
  <c r="I13" i="3"/>
  <c r="P10" i="3"/>
  <c r="I10" i="3"/>
  <c r="L10" i="3"/>
  <c r="M10" i="3"/>
  <c r="N10" i="3"/>
  <c r="K10" i="3"/>
  <c r="S10" i="3"/>
  <c r="O10" i="3"/>
  <c r="Q10" i="3"/>
  <c r="S17" i="3"/>
  <c r="Q17" i="3"/>
  <c r="P17" i="3"/>
  <c r="O17" i="3"/>
  <c r="N17" i="3"/>
  <c r="M17" i="3"/>
  <c r="L17" i="3"/>
  <c r="K17" i="3"/>
  <c r="I17" i="3"/>
  <c r="I7" i="3"/>
  <c r="M7" i="3"/>
  <c r="N7" i="3"/>
  <c r="S7" i="3"/>
  <c r="Q7" i="3"/>
  <c r="P7" i="3"/>
  <c r="O7" i="3"/>
  <c r="K7" i="3"/>
  <c r="L7" i="3"/>
  <c r="H34" i="3"/>
  <c r="Q8" i="3"/>
  <c r="P8" i="3"/>
  <c r="O8" i="3"/>
  <c r="M8" i="3"/>
  <c r="L8" i="3"/>
  <c r="K8" i="3"/>
  <c r="I8" i="3"/>
  <c r="S8" i="3"/>
  <c r="N8" i="3"/>
  <c r="S15" i="3"/>
  <c r="O15" i="3"/>
  <c r="M15" i="3"/>
  <c r="L15" i="3"/>
  <c r="Q15" i="3"/>
  <c r="N15" i="3"/>
  <c r="K15" i="3"/>
  <c r="P15" i="3"/>
  <c r="I15" i="3"/>
  <c r="L30" i="3"/>
  <c r="K30" i="3"/>
  <c r="S30" i="3"/>
  <c r="Q30" i="3"/>
  <c r="P30" i="3"/>
  <c r="O30" i="3"/>
  <c r="N30" i="3"/>
  <c r="M30" i="3"/>
  <c r="I30" i="3"/>
  <c r="M29" i="3"/>
  <c r="Q29" i="3"/>
  <c r="O29" i="3"/>
  <c r="N29" i="3"/>
  <c r="K29" i="3"/>
  <c r="S29" i="3"/>
  <c r="P29" i="3"/>
  <c r="L29" i="3"/>
  <c r="I29" i="3"/>
  <c r="H35" i="3"/>
  <c r="S23" i="3"/>
  <c r="Q23" i="3"/>
  <c r="P23" i="3"/>
  <c r="N23" i="3"/>
  <c r="O23" i="3"/>
  <c r="M23" i="3"/>
  <c r="L23" i="3"/>
  <c r="K23" i="3"/>
  <c r="C15" i="3"/>
  <c r="C16" i="3" s="1"/>
  <c r="I23" i="3"/>
  <c r="N14" i="3"/>
  <c r="M14" i="3"/>
  <c r="K14" i="3"/>
  <c r="S14" i="3"/>
  <c r="L14" i="3"/>
  <c r="Q14" i="3"/>
  <c r="I14" i="3"/>
  <c r="P14" i="3"/>
  <c r="O14" i="3"/>
  <c r="N28" i="3"/>
  <c r="I28" i="3"/>
  <c r="Q28" i="3"/>
  <c r="S28" i="3"/>
  <c r="O28" i="3"/>
  <c r="M28" i="3"/>
  <c r="L28" i="3"/>
  <c r="P28" i="3"/>
  <c r="K28" i="3"/>
  <c r="S34" i="3" l="1"/>
  <c r="P34" i="3"/>
  <c r="L34" i="3"/>
  <c r="Q34" i="3"/>
  <c r="I34" i="3"/>
  <c r="N34" i="3"/>
  <c r="M34" i="3"/>
  <c r="O34" i="3"/>
  <c r="K34" i="3"/>
  <c r="Q35" i="3"/>
  <c r="M35" i="3"/>
  <c r="S35" i="3"/>
  <c r="K35" i="3"/>
  <c r="I35" i="3"/>
  <c r="N35" i="3"/>
  <c r="O35" i="3"/>
  <c r="L35" i="3"/>
  <c r="P35" i="3"/>
</calcChain>
</file>

<file path=xl/sharedStrings.xml><?xml version="1.0" encoding="utf-8"?>
<sst xmlns="http://schemas.openxmlformats.org/spreadsheetml/2006/main" count="76686" uniqueCount="3398">
  <si>
    <t>10th</t>
  </si>
  <si>
    <t>30th</t>
  </si>
  <si>
    <t>50th</t>
  </si>
  <si>
    <t>70th</t>
  </si>
  <si>
    <t>90th</t>
  </si>
  <si>
    <t>Daily</t>
  </si>
  <si>
    <t>F</t>
  </si>
  <si>
    <t>Temp</t>
  </si>
  <si>
    <t>Reporting Level</t>
  </si>
  <si>
    <t>Date</t>
  </si>
  <si>
    <t>Aggregate</t>
  </si>
  <si>
    <t>Segment</t>
  </si>
  <si>
    <t>All Customers</t>
  </si>
  <si>
    <t>Hour</t>
  </si>
  <si>
    <t>Confidential</t>
  </si>
  <si>
    <t>Refload</t>
  </si>
  <si>
    <t>Obsload</t>
  </si>
  <si>
    <t>SE</t>
  </si>
  <si>
    <t>Report</t>
  </si>
  <si>
    <t>Variance</t>
  </si>
  <si>
    <t>Month</t>
  </si>
  <si>
    <t>Daytype</t>
  </si>
  <si>
    <t>RTPDaytype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</si>
  <si>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</si>
  <si>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</si>
  <si>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</si>
  <si>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</si>
  <si>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</si>
  <si>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</si>
  <si>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</si>
  <si>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</si>
  <si>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</si>
  <si>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</si>
  <si>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</si>
  <si>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</si>
  <si>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Average Weekday</t>
  </si>
  <si>
    <t>Monthly Peak Day</t>
  </si>
  <si>
    <t>Months</t>
  </si>
  <si>
    <t>Ex Post Reporting Daytype</t>
  </si>
  <si>
    <t>Ex Post Daytype</t>
  </si>
  <si>
    <t>RTP Daytype</t>
  </si>
  <si>
    <t>Overall</t>
  </si>
  <si>
    <t>Peak Hours</t>
  </si>
  <si>
    <t>T-statistic</t>
  </si>
  <si>
    <t>5th</t>
  </si>
  <si>
    <t>95th</t>
  </si>
  <si>
    <t>% Change</t>
  </si>
  <si>
    <t>Uncertainty Adjusted Impact - Percentiles</t>
  </si>
  <si>
    <t>Std Err</t>
  </si>
  <si>
    <t>Southern California Edison</t>
  </si>
  <si>
    <t>Table 1: Menu options</t>
  </si>
  <si>
    <t>Table 2: Event day information</t>
  </si>
  <si>
    <t>All</t>
  </si>
  <si>
    <t>AutoDR</t>
  </si>
  <si>
    <t>LCA</t>
  </si>
  <si>
    <t>Rate Family</t>
  </si>
  <si>
    <t>Size</t>
  </si>
  <si>
    <t>Standby Status</t>
  </si>
  <si>
    <t>Zone</t>
  </si>
  <si>
    <t>No</t>
  </si>
  <si>
    <t>Yes</t>
  </si>
  <si>
    <t>Big Creek/Ventura</t>
  </si>
  <si>
    <t>LA Basin</t>
  </si>
  <si>
    <t>TOU-8</t>
  </si>
  <si>
    <t>TOU-GS1</t>
  </si>
  <si>
    <t>TOU-GS2</t>
  </si>
  <si>
    <t>TOU-GS3</t>
  </si>
  <si>
    <t>TOU-PA-2</t>
  </si>
  <si>
    <t>TOU-PA-3</t>
  </si>
  <si>
    <t>20-200kW</t>
  </si>
  <si>
    <t>20kW or Lower</t>
  </si>
  <si>
    <t>Greater than 200kW</t>
  </si>
  <si>
    <t>Non-Standby Customers</t>
  </si>
  <si>
    <t>Standby Customers</t>
  </si>
  <si>
    <t>Remainder of System</t>
  </si>
  <si>
    <t>South Orange County</t>
  </si>
  <si>
    <t>South of Lugo</t>
  </si>
  <si>
    <t>Category</t>
  </si>
  <si>
    <t>Outside LA Basin</t>
  </si>
  <si>
    <t>Category Options</t>
  </si>
  <si>
    <t>SubCategory Options</t>
  </si>
  <si>
    <t>Industry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</si>
  <si>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</si>
  <si>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</si>
  <si>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</si>
  <si>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</si>
  <si>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</si>
  <si>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</si>
  <si>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</si>
  <si>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</si>
  <si>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Units</t>
  </si>
  <si>
    <t>Total sites</t>
  </si>
  <si>
    <t>Peak Period (4pm-9pm) Impact (%)</t>
  </si>
  <si>
    <t>TOU-8-S</t>
  </si>
  <si>
    <t>SCE Central</t>
  </si>
  <si>
    <t>SCE High Desert</t>
  </si>
  <si>
    <t>SCE Low Desert</t>
  </si>
  <si>
    <t>SCE North</t>
  </si>
  <si>
    <t>SCE Northwest</t>
  </si>
  <si>
    <t>SCE West</t>
  </si>
  <si>
    <t>SubLAP</t>
  </si>
  <si>
    <t>Per Customer</t>
  </si>
  <si>
    <t>Basic Dropdowns</t>
  </si>
  <si>
    <t>Category Dropdown List &amp; Filters</t>
  </si>
  <si>
    <t>Input Page Lookup</t>
  </si>
  <si>
    <t>Lookups</t>
  </si>
  <si>
    <t>Event Lookup Value</t>
  </si>
  <si>
    <t>Interval Lookup Value</t>
  </si>
  <si>
    <t>Multipliers</t>
  </si>
  <si>
    <t>Per Device</t>
  </si>
  <si>
    <t>Per Ton</t>
  </si>
  <si>
    <t>Multiplier</t>
  </si>
  <si>
    <t>Redaction Lookups</t>
  </si>
  <si>
    <t>Public</t>
  </si>
  <si>
    <t>Value for Selected Day</t>
  </si>
  <si>
    <t>Public, but Redacted to Protect Other Confidential Information</t>
  </si>
  <si>
    <t>Type of Result</t>
  </si>
  <si>
    <t>Daily Max Temp</t>
  </si>
  <si>
    <t>Hour Ending</t>
  </si>
  <si>
    <t>% Load Reduction</t>
  </si>
  <si>
    <r>
      <t>Avg Temp (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orbel"/>
        <family val="2"/>
      </rPr>
      <t>F, Site-Weighted)</t>
    </r>
  </si>
  <si>
    <t>Standard Error</t>
  </si>
  <si>
    <t>T-Statistic</t>
  </si>
  <si>
    <t>Sites</t>
  </si>
  <si>
    <t>Redacted in Public Version?</t>
  </si>
  <si>
    <t>All</t>
  </si>
  <si>
    <t>AutoDR</t>
  </si>
  <si>
    <t>Industry</t>
  </si>
  <si>
    <t>LCA</t>
  </si>
  <si>
    <t>Rate Family</t>
  </si>
  <si>
    <t>Size</t>
  </si>
  <si>
    <t>Standby Status</t>
  </si>
  <si>
    <t>SubLAP</t>
  </si>
  <si>
    <t>Zone</t>
  </si>
  <si>
    <t>All Customers</t>
  </si>
  <si>
    <t>No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</si>
  <si>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</si>
  <si>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</si>
  <si>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</si>
  <si>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</si>
  <si>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</si>
  <si>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</si>
  <si>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</si>
  <si>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</si>
  <si>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Big Creek/Ventura</t>
  </si>
  <si>
    <t>LA Basin</t>
  </si>
  <si>
    <t>Outside LA Basin</t>
  </si>
  <si>
    <t>TOU-8</t>
  </si>
  <si>
    <t>TOU-8-S</t>
  </si>
  <si>
    <t>TOU-GS1</t>
  </si>
  <si>
    <t>TOU-GS2</t>
  </si>
  <si>
    <t>TOU-GS3</t>
  </si>
  <si>
    <t>TOU-PA-2</t>
  </si>
  <si>
    <t>20-200kW</t>
  </si>
  <si>
    <t>20kW or Lower</t>
  </si>
  <si>
    <t>Greater than 200kW</t>
  </si>
  <si>
    <t>Non-Standby Customers</t>
  </si>
  <si>
    <t>Standby Customers</t>
  </si>
  <si>
    <t>SCE Central</t>
  </si>
  <si>
    <t>SCE High Desert</t>
  </si>
  <si>
    <t>SCE North</t>
  </si>
  <si>
    <t>SCE Northwest</t>
  </si>
  <si>
    <t>SCE West</t>
  </si>
  <si>
    <t>Remainder of System</t>
  </si>
  <si>
    <t>South Orange County</t>
  </si>
  <si>
    <t>South of Lugo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</si>
  <si>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</si>
  <si>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</si>
  <si>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</si>
  <si>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</si>
  <si>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</si>
  <si>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</si>
  <si>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</si>
  <si>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</si>
  <si>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</si>
  <si>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</si>
  <si>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</si>
  <si>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</si>
  <si>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</si>
  <si>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</si>
  <si>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</si>
  <si>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</si>
  <si>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</si>
  <si>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</si>
  <si>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</si>
  <si>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</si>
  <si>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</si>
  <si>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</si>
  <si>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</si>
  <si>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</si>
  <si>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</si>
  <si>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</si>
  <si>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</si>
  <si>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</si>
  <si>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</si>
  <si>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</si>
  <si>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</si>
  <si>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</si>
  <si>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</si>
  <si>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</si>
  <si>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</si>
  <si>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</si>
  <si>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</si>
  <si>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</si>
  <si>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</si>
  <si>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</si>
  <si>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</si>
  <si>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</si>
  <si>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</si>
  <si>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</si>
  <si>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</si>
  <si>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</si>
  <si>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</si>
  <si>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</si>
  <si>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</si>
  <si>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</si>
  <si>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</si>
  <si>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</si>
  <si>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</si>
  <si>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</si>
  <si>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</si>
  <si>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</si>
  <si>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</si>
  <si>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</si>
  <si>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</si>
  <si>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</si>
  <si>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</si>
  <si>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</si>
  <si>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</si>
  <si>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</si>
  <si>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</si>
  <si>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</si>
  <si>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</si>
  <si>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</si>
  <si>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</si>
  <si>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</si>
  <si>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</si>
  <si>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</si>
  <si>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</si>
  <si>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</si>
  <si>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</si>
  <si>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</si>
  <si>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</si>
  <si>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</si>
  <si>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</si>
  <si>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</si>
  <si>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</si>
  <si>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</si>
  <si>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</si>
  <si>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</si>
  <si>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</si>
  <si>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</si>
  <si>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</si>
  <si>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</si>
  <si>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</si>
  <si>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</si>
  <si>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</si>
  <si>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</si>
  <si>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</si>
  <si>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</si>
  <si>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</si>
  <si>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</si>
  <si>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</si>
  <si>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</si>
  <si>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</si>
  <si>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</si>
  <si>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</si>
  <si>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</si>
  <si>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</si>
  <si>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</si>
  <si>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</si>
  <si>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</si>
  <si>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</si>
  <si>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</si>
  <si>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</si>
  <si>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</si>
  <si>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</si>
  <si>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</si>
  <si>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</si>
  <si>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</si>
  <si>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</si>
  <si>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</si>
  <si>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</si>
  <si>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</si>
  <si>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</si>
  <si>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</si>
  <si>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</si>
  <si>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</si>
  <si>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</si>
  <si>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</si>
  <si>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</si>
  <si>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</si>
  <si>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</si>
  <si>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</si>
  <si>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</si>
  <si>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</si>
  <si>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</si>
  <si>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</si>
  <si>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</si>
  <si>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</si>
  <si>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</si>
  <si>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</si>
  <si>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</si>
  <si>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</si>
  <si>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</si>
  <si>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</si>
  <si>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</si>
  <si>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</si>
  <si>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</si>
  <si>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</si>
  <si>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</si>
  <si>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</si>
  <si>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</si>
  <si>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</si>
  <si>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</si>
  <si>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</si>
  <si>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</si>
  <si>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</si>
  <si>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</si>
  <si>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</si>
  <si>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</si>
  <si>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</si>
  <si>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</si>
  <si>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</si>
  <si>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</si>
  <si>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</si>
  <si>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</si>
  <si>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</si>
  <si>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</si>
  <si>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</si>
  <si>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</si>
  <si>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</si>
  <si>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</si>
  <si>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</si>
  <si>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</si>
  <si>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</si>
  <si>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</si>
  <si>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</si>
  <si>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</si>
  <si>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</si>
  <si>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</si>
  <si>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</si>
  <si>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</si>
  <si>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</si>
  <si>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</si>
  <si>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</si>
  <si>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</si>
  <si>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</si>
  <si>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</si>
  <si>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</si>
  <si>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</si>
  <si>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</si>
  <si>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</si>
  <si>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</si>
  <si>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</si>
  <si>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</si>
  <si>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</si>
  <si>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</si>
  <si>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</si>
  <si>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</si>
  <si>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</si>
  <si>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</si>
  <si>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</si>
  <si>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</si>
  <si>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</si>
  <si>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</si>
  <si>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</si>
  <si>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</si>
  <si>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</si>
  <si>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</si>
  <si>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</si>
  <si>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</si>
  <si>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</si>
  <si>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</si>
  <si>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</si>
  <si>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</si>
  <si>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</si>
  <si>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</si>
  <si>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</si>
  <si>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</si>
  <si>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</si>
  <si>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</si>
  <si>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</si>
  <si>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</si>
  <si>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</si>
  <si>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</si>
  <si>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</si>
  <si>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</si>
  <si>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</si>
  <si>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</si>
  <si>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</si>
  <si>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</si>
  <si>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</si>
  <si>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</si>
  <si>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</si>
  <si>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</si>
  <si>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</si>
  <si>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</si>
  <si>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</si>
  <si>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</si>
  <si>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</si>
  <si>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</si>
  <si>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</si>
  <si>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</si>
  <si>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</si>
  <si>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</si>
  <si>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</si>
  <si>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</si>
  <si>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</si>
  <si>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</si>
  <si>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</si>
  <si>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</si>
  <si>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</si>
  <si>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</si>
  <si>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</si>
  <si>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</si>
  <si>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</si>
  <si>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</si>
  <si>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</si>
  <si>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</si>
  <si>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</si>
  <si>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</si>
  <si>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</si>
  <si>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</si>
  <si>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</si>
  <si>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</si>
  <si>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</si>
  <si>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</si>
  <si>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</si>
  <si>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</si>
  <si>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</si>
  <si>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</si>
  <si>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</si>
  <si>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</si>
  <si>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</si>
  <si>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</si>
  <si>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</si>
  <si>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</si>
  <si>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</si>
  <si>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</si>
  <si>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</si>
  <si>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</si>
  <si>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</si>
  <si>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</si>
  <si>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</si>
  <si>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</si>
  <si>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</si>
  <si>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</si>
  <si>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</si>
  <si>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</si>
  <si>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</si>
  <si>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</si>
  <si>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</si>
  <si>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</si>
  <si>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</si>
  <si>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</si>
  <si>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</si>
  <si>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</si>
  <si>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</si>
  <si>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</si>
  <si>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</si>
  <si>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</si>
  <si>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</si>
  <si>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</si>
  <si>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</si>
  <si>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</si>
  <si>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</si>
  <si>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</si>
  <si>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</si>
  <si>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</si>
  <si>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</si>
  <si>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</si>
  <si>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</si>
  <si>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</si>
  <si>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</si>
  <si>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</si>
  <si>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</si>
  <si>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</si>
  <si>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</si>
  <si>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</si>
  <si>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</si>
  <si>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</si>
  <si>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</si>
  <si>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</si>
  <si>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</si>
  <si>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</si>
  <si>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</si>
  <si>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</si>
  <si>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</si>
  <si>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</si>
  <si>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</si>
  <si>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</si>
  <si>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</si>
  <si>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</si>
  <si>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</si>
  <si>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</si>
  <si>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</si>
  <si>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</si>
  <si>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</si>
  <si>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</si>
  <si>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</si>
  <si>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</si>
  <si>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</si>
  <si>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</si>
  <si>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</si>
  <si>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</si>
  <si>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</si>
  <si>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</si>
  <si>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</si>
  <si>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</si>
  <si>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</si>
  <si>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</si>
  <si>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</si>
  <si>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</si>
  <si>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</si>
  <si>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</si>
  <si>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</si>
  <si>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</si>
  <si>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</si>
  <si>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</si>
  <si>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</si>
  <si>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</si>
  <si>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</si>
  <si>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</si>
  <si>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</si>
  <si>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</si>
  <si>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</si>
  <si>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</si>
  <si>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</si>
  <si>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</si>
  <si>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</si>
  <si>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</si>
  <si>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</si>
  <si>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</si>
  <si>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</si>
  <si>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</si>
  <si>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</si>
  <si>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</si>
  <si>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</si>
  <si>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</si>
  <si>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</si>
  <si>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</si>
  <si>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</si>
  <si>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</si>
  <si>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</si>
  <si>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</si>
  <si>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</si>
  <si>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</si>
  <si>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</si>
  <si>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</si>
  <si>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</si>
  <si>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</si>
  <si>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</si>
  <si>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</si>
  <si>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</si>
  <si>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</si>
  <si>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</si>
  <si>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</si>
  <si>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</si>
  <si>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</si>
  <si>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</si>
  <si>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</si>
  <si>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</si>
  <si>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</si>
  <si>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</si>
  <si>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</si>
  <si>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</si>
  <si>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</si>
  <si>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</si>
  <si>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</si>
  <si>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</si>
  <si>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</si>
  <si>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</si>
  <si>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</si>
  <si>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</si>
  <si>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</si>
  <si>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</si>
  <si>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</si>
  <si>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</si>
  <si>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</si>
  <si>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</si>
  <si>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</si>
  <si>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</si>
  <si>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</si>
  <si>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</si>
  <si>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</si>
  <si>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</si>
  <si>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</si>
  <si>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</si>
  <si>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</si>
  <si>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</si>
  <si>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</si>
  <si>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</si>
  <si>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</si>
  <si>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</si>
  <si>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</si>
  <si>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</si>
  <si>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</si>
  <si>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</si>
  <si>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</si>
  <si>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</si>
  <si>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</si>
  <si>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</si>
  <si>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</si>
  <si>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</si>
  <si>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</si>
  <si>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</si>
  <si>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</si>
  <si>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</si>
  <si>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</si>
  <si>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</si>
  <si>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</si>
  <si>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</si>
  <si>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</si>
  <si>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</si>
  <si>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</si>
  <si>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</si>
  <si>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</si>
  <si>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</si>
  <si>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</si>
  <si>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</si>
  <si>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</si>
  <si>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</si>
  <si>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</si>
  <si>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</si>
  <si>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</si>
  <si>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</si>
  <si>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</si>
  <si>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</si>
  <si>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</si>
  <si>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</si>
  <si>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</si>
  <si>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</si>
  <si>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</si>
  <si>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</si>
  <si>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</si>
  <si>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</si>
  <si>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</si>
  <si>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</si>
  <si>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</si>
  <si>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</si>
  <si>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</si>
  <si>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</si>
  <si>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</si>
  <si>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</si>
  <si>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</si>
  <si>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</si>
  <si>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</si>
  <si>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</si>
  <si>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</si>
  <si>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</si>
  <si>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</si>
  <si>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</si>
  <si>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</si>
  <si>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</si>
  <si>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</si>
  <si>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</si>
  <si>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</si>
  <si>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</si>
  <si>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</si>
  <si>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</si>
  <si>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</si>
  <si>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</si>
  <si>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</si>
  <si>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</si>
  <si>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</si>
  <si>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</si>
  <si>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</si>
  <si>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</si>
  <si>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</si>
  <si>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</si>
  <si>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</si>
  <si>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</si>
  <si>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</si>
  <si>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</si>
  <si>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</si>
  <si>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</si>
  <si>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</si>
  <si>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</si>
  <si>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</si>
  <si>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</si>
  <si>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</si>
  <si>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</si>
  <si>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</si>
  <si>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</si>
  <si>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</si>
  <si>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</si>
  <si>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</si>
  <si>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</si>
  <si>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</si>
  <si>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</si>
  <si>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</si>
  <si>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</si>
  <si>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</si>
  <si>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</si>
  <si>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</si>
  <si>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</si>
  <si>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</si>
  <si>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</si>
  <si>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</si>
  <si>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</si>
  <si>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</si>
  <si>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</si>
  <si>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</si>
  <si>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</si>
  <si>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</si>
  <si>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</si>
  <si>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</si>
  <si>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</si>
  <si>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</si>
  <si>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</si>
  <si>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</si>
  <si>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</si>
  <si>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</si>
  <si>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</si>
  <si>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</si>
  <si>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</si>
  <si>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</si>
  <si>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</si>
  <si>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</si>
  <si>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</si>
  <si>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</si>
  <si>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</si>
  <si>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</si>
  <si>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</si>
  <si>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</si>
  <si>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</si>
  <si>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</si>
  <si>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</si>
  <si>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</si>
  <si>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</si>
  <si>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</si>
  <si>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</si>
  <si>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</si>
  <si>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</si>
  <si>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</si>
  <si>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</si>
  <si>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</si>
  <si>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</si>
  <si>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</si>
  <si>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</si>
  <si>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</si>
  <si>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</si>
  <si>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</si>
  <si>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</si>
  <si>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</si>
  <si>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</si>
  <si>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</si>
  <si>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</si>
  <si>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</si>
  <si>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</si>
  <si>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</si>
  <si>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</si>
  <si>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</si>
  <si>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</si>
  <si>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</si>
  <si>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</si>
  <si>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</si>
  <si>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</si>
  <si>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</si>
  <si>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</si>
  <si>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</si>
  <si>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</si>
  <si>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</si>
  <si>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</si>
  <si>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</si>
  <si>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</si>
  <si>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</si>
  <si>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</si>
  <si>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</si>
  <si>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</si>
  <si>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</si>
  <si>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</si>
  <si>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</si>
  <si>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</si>
  <si>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</si>
  <si>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</si>
  <si>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</si>
  <si>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</si>
  <si>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</si>
  <si>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</si>
  <si>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</si>
  <si>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</si>
  <si>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</si>
  <si>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</si>
  <si>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</si>
  <si>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</si>
  <si>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</si>
  <si>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</si>
  <si>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</si>
  <si>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</si>
  <si>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</si>
  <si>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</si>
  <si>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</si>
  <si>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</si>
  <si>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</si>
  <si>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</si>
  <si>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</si>
  <si>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</si>
  <si>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</si>
  <si>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</si>
  <si>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</si>
  <si>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</si>
  <si>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</si>
  <si>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</si>
  <si>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</si>
  <si>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</si>
  <si>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</si>
  <si>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</si>
  <si>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</si>
  <si>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</si>
  <si>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</si>
  <si>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</si>
  <si>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</si>
  <si>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</si>
  <si>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</si>
  <si>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</si>
  <si>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</si>
  <si>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</si>
  <si>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</si>
  <si>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</si>
  <si>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</si>
  <si>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</si>
  <si>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</si>
  <si>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</si>
  <si>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</si>
  <si>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</si>
  <si>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</si>
  <si>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</si>
  <si>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</si>
  <si>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</si>
  <si>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</si>
  <si>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</si>
  <si>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</si>
  <si>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</si>
  <si>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</si>
  <si>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</si>
  <si>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</si>
  <si>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</si>
  <si>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</si>
  <si>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</si>
  <si>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</si>
  <si>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</si>
  <si>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</si>
  <si>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</si>
  <si>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</si>
  <si>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</si>
  <si>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</si>
  <si>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</si>
  <si>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</si>
  <si>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</si>
  <si>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</si>
  <si>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</si>
  <si>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</si>
  <si>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</si>
  <si>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</si>
  <si>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</si>
  <si>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</si>
  <si>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</si>
  <si>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</si>
  <si>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</si>
  <si>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</si>
  <si>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</si>
  <si>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</si>
  <si>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</si>
  <si>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</si>
  <si>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</si>
  <si>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</si>
  <si>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</si>
  <si>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</si>
  <si>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</si>
  <si>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</si>
  <si>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</si>
  <si>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</si>
  <si>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</si>
  <si>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</si>
  <si>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</si>
  <si>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</si>
  <si>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</si>
  <si>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</si>
  <si>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</si>
  <si>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</si>
  <si>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</si>
  <si>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</si>
  <si>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</si>
  <si>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</si>
  <si>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</si>
  <si>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</si>
  <si>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</si>
  <si>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</si>
  <si>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</si>
  <si>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</si>
  <si>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</si>
  <si>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</si>
  <si>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</si>
  <si>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</si>
  <si>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</si>
  <si>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</si>
  <si>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</si>
  <si>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</si>
  <si>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</si>
  <si>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</si>
  <si>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</si>
  <si>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</si>
  <si>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</si>
  <si>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</si>
  <si>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</si>
  <si>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</si>
  <si>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</si>
  <si>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</si>
  <si>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</si>
  <si>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</si>
  <si>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</si>
  <si>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</si>
  <si>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</si>
  <si>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</si>
  <si>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</si>
  <si>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</si>
  <si>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</si>
  <si>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</si>
  <si>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</si>
  <si>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</si>
  <si>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</si>
  <si>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</si>
  <si>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</si>
  <si>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</si>
  <si>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</si>
  <si>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</si>
  <si>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</si>
  <si>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</si>
  <si>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</si>
  <si>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</si>
  <si>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</si>
  <si>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</si>
  <si>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</si>
  <si>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</si>
  <si>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</si>
  <si>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</si>
  <si>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</si>
  <si>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</si>
  <si>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</si>
  <si>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</si>
  <si>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</si>
  <si>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</si>
  <si>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</si>
  <si>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</si>
  <si>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</si>
  <si>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</si>
  <si>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</si>
  <si>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</si>
  <si>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</si>
  <si>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</si>
  <si>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</si>
  <si>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</si>
  <si>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</si>
  <si>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</si>
  <si>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</si>
  <si>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</si>
  <si>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</si>
  <si>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</si>
  <si>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</si>
  <si>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</si>
  <si>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</si>
  <si>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</si>
  <si>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</si>
  <si>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</si>
  <si>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</si>
  <si>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</si>
  <si>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</si>
  <si>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</si>
  <si>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</si>
  <si>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</si>
  <si>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</si>
  <si>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</si>
  <si>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</si>
  <si>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</si>
  <si>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</si>
  <si>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</si>
  <si>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</si>
  <si>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</si>
  <si>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</si>
  <si>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</si>
  <si>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</si>
  <si>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</si>
  <si>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</si>
  <si>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</si>
  <si>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</si>
  <si>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</si>
  <si>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</si>
  <si>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</si>
  <si>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</si>
  <si>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</si>
  <si>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</si>
  <si>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</si>
  <si>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</si>
  <si>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</si>
  <si>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</si>
  <si>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</si>
  <si>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</si>
  <si>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</si>
  <si>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</si>
  <si>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</si>
  <si>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</si>
  <si>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</si>
  <si>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</si>
  <si>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</si>
  <si>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</si>
  <si>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</si>
  <si>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</si>
  <si>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</si>
  <si>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</si>
  <si>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</si>
  <si>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</si>
  <si>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</si>
  <si>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</si>
  <si>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</si>
  <si>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</si>
  <si>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</si>
  <si>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</si>
  <si>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</si>
  <si>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</si>
  <si>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</si>
  <si>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</si>
  <si>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</si>
  <si>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</si>
  <si>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</si>
  <si>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</si>
  <si>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</si>
  <si>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</si>
  <si>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</si>
  <si>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</si>
  <si>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</si>
  <si>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</si>
  <si>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</si>
  <si>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</si>
  <si>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</si>
  <si>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</si>
  <si>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</si>
  <si>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</si>
  <si>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</si>
  <si>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</si>
  <si>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</si>
  <si>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</si>
  <si>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</si>
  <si>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</si>
  <si>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</si>
  <si>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</si>
  <si>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</si>
  <si>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</si>
  <si>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</si>
  <si>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</si>
  <si>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</si>
  <si>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</si>
  <si>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</si>
  <si>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</si>
  <si>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</si>
  <si>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</si>
  <si>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</si>
  <si>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</si>
  <si>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</si>
  <si>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</si>
  <si>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</si>
  <si>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</si>
  <si>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</si>
  <si>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</si>
  <si>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</si>
  <si>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</si>
  <si>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</si>
  <si>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</si>
  <si>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</si>
  <si>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</si>
  <si>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</si>
  <si>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</si>
  <si>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</si>
  <si>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</si>
  <si>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</si>
  <si>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</si>
  <si>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</si>
  <si>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</si>
  <si>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</si>
  <si>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</si>
  <si>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</si>
  <si>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</si>
  <si>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</si>
  <si>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</si>
  <si>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</si>
  <si>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</si>
  <si>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</si>
  <si>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</si>
  <si>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</si>
  <si>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</si>
  <si>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</si>
  <si>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</si>
  <si>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</si>
  <si>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</si>
  <si>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</si>
  <si>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</si>
  <si>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</si>
  <si>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</si>
  <si>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</si>
  <si>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</si>
  <si>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</si>
  <si>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</si>
  <si>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</si>
  <si>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</si>
  <si>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</si>
  <si>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</si>
  <si>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</si>
  <si>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</si>
  <si>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</si>
  <si>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</si>
  <si>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</si>
  <si>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</si>
  <si>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</si>
  <si>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</si>
  <si>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</si>
  <si>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</si>
  <si>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</si>
  <si>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</si>
  <si>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</si>
  <si>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</si>
  <si>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</si>
  <si>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</si>
  <si>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</si>
  <si>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</si>
  <si>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</si>
  <si>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</si>
  <si>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</si>
  <si>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</si>
  <si>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</si>
  <si>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</si>
  <si>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</si>
  <si>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</si>
  <si>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</si>
  <si>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</si>
  <si>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</si>
  <si>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</si>
  <si>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</si>
  <si>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</si>
  <si>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</si>
  <si>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</si>
  <si>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</si>
  <si>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</si>
  <si>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</si>
  <si>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</si>
  <si>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</si>
  <si>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</si>
  <si>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</si>
  <si>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</si>
  <si>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</si>
  <si>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</si>
  <si>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</si>
  <si>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</si>
  <si>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</si>
  <si>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</si>
  <si>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</si>
  <si>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</si>
  <si>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</si>
  <si>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</si>
  <si>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</si>
  <si>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</si>
  <si>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</si>
  <si>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</si>
  <si>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</si>
  <si>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</si>
  <si>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</si>
  <si>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</si>
  <si>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</si>
  <si>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</si>
  <si>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</si>
  <si>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</si>
  <si>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</si>
  <si>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</si>
  <si>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</si>
  <si>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</si>
  <si>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</si>
  <si>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</si>
  <si>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</si>
  <si>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</si>
  <si>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</si>
  <si>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</si>
  <si>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</si>
  <si>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</si>
  <si>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</si>
  <si>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</si>
  <si>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</si>
  <si>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</si>
  <si>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</si>
  <si>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</si>
  <si>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</si>
  <si>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</si>
  <si>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</si>
  <si>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</si>
  <si>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</si>
  <si>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</si>
  <si>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</si>
  <si>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</si>
  <si>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</si>
  <si>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</si>
  <si>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</si>
  <si>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</si>
  <si>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</si>
  <si>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</si>
  <si>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</si>
  <si>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</si>
  <si>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</si>
  <si>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</si>
  <si>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</si>
  <si>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</si>
  <si>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</si>
  <si>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</si>
  <si>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</si>
  <si>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</si>
  <si>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</si>
  <si>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</si>
  <si>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</si>
  <si>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</si>
  <si>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</si>
  <si>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</si>
  <si>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</si>
  <si>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</si>
  <si>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</si>
  <si>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</si>
  <si>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</si>
  <si>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</si>
  <si>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</si>
  <si>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</si>
  <si>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</si>
  <si>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</si>
  <si>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</si>
  <si>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</si>
  <si>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</si>
  <si>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</si>
  <si>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</si>
  <si>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</si>
  <si>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</si>
  <si>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</si>
  <si>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</si>
  <si>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</si>
  <si>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</si>
  <si>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</si>
  <si>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</si>
  <si>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</si>
  <si>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</si>
  <si>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</si>
  <si>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</si>
  <si>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</si>
  <si>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</si>
  <si>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</si>
  <si>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</si>
  <si>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</si>
  <si>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</si>
  <si>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</si>
  <si>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</si>
  <si>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</si>
  <si>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</si>
  <si>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</si>
  <si>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</si>
  <si>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</si>
  <si>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</si>
  <si>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</si>
  <si>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</si>
  <si>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</si>
  <si>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</si>
  <si>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</si>
  <si>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</si>
  <si>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</si>
  <si>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</si>
  <si>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</si>
  <si>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</si>
  <si>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</si>
  <si>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</si>
  <si>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</si>
  <si>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</si>
  <si>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</si>
  <si>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</si>
  <si>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</si>
  <si>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</si>
  <si>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</si>
  <si>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</si>
  <si>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</si>
  <si>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</si>
  <si>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</si>
  <si>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</si>
  <si>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</si>
  <si>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</si>
  <si>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</si>
  <si>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</si>
  <si>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</si>
  <si>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</si>
  <si>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</si>
  <si>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</si>
  <si>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</si>
  <si>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</si>
  <si>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</si>
  <si>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</si>
  <si>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</si>
  <si>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</si>
  <si>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</si>
  <si>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</si>
  <si>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</si>
  <si>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</si>
  <si>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</si>
  <si>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</si>
  <si>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</si>
  <si>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</si>
  <si>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</si>
  <si>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</si>
  <si>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</si>
  <si>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</si>
  <si>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</si>
  <si>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</si>
  <si>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</si>
  <si>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</si>
  <si>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</si>
  <si>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</si>
  <si>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</si>
  <si>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</si>
  <si>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</si>
  <si>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</si>
  <si>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</si>
  <si>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</si>
  <si>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</si>
  <si>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</si>
  <si>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</si>
  <si>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</si>
  <si>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</si>
  <si>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</si>
  <si>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</si>
  <si>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</si>
  <si>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</si>
  <si>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</si>
  <si>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</si>
  <si>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</si>
  <si>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</si>
  <si>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</si>
  <si>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</si>
  <si>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</si>
  <si>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</si>
  <si>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</si>
  <si>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</si>
  <si>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</si>
  <si>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</si>
  <si>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</si>
  <si>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</si>
  <si>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</si>
  <si>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</si>
  <si>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</si>
  <si>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</si>
  <si>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</si>
  <si>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</si>
  <si>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</si>
  <si>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</si>
  <si>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</si>
  <si>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</si>
  <si>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</si>
  <si>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</si>
  <si>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</si>
  <si>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</si>
  <si>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</si>
  <si>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</si>
  <si>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</si>
  <si>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</si>
  <si>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</si>
  <si>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</si>
  <si>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</si>
  <si>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</si>
  <si>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</si>
  <si>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</si>
  <si>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</si>
  <si>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</si>
  <si>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</si>
  <si>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</si>
  <si>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</si>
  <si>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</si>
  <si>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</si>
  <si>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</si>
  <si>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</si>
  <si>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</si>
  <si>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</si>
  <si>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</si>
  <si>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</si>
  <si>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</si>
  <si>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</si>
  <si>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</si>
  <si>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</si>
  <si>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</si>
  <si>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</si>
  <si>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</si>
  <si>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</si>
  <si>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</si>
  <si>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</si>
  <si>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</si>
  <si>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</si>
  <si>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</si>
  <si>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</si>
  <si>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</si>
  <si>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</si>
  <si>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</si>
  <si>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</si>
  <si>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</si>
  <si>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</si>
  <si>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</si>
  <si>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</si>
  <si>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</si>
  <si>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</si>
  <si>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</si>
  <si>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</si>
  <si>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</si>
  <si>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</si>
  <si>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</si>
  <si>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</si>
  <si>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</si>
  <si>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</si>
  <si>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</si>
  <si>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</si>
  <si>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</si>
  <si>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</si>
  <si>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</si>
  <si>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</si>
  <si>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</si>
  <si>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</si>
  <si>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</si>
  <si>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</si>
  <si>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</si>
  <si>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</si>
  <si>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</si>
  <si>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</si>
  <si>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</si>
  <si>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</si>
  <si>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</si>
  <si>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</si>
  <si>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</si>
  <si>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</si>
  <si>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</si>
  <si>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</si>
  <si>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</si>
  <si>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</si>
  <si>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</si>
  <si>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</si>
  <si>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</si>
  <si>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</si>
  <si>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</si>
  <si>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</si>
  <si>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</si>
  <si>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</si>
  <si>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</si>
  <si>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</si>
  <si>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</si>
  <si>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</si>
  <si>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</si>
  <si>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</si>
  <si>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</si>
  <si>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</si>
  <si>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</si>
  <si>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</si>
  <si>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</si>
  <si>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</si>
  <si>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</si>
  <si>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</si>
  <si>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</si>
  <si>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</si>
  <si>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</si>
  <si>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</si>
  <si>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</si>
  <si>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</si>
  <si>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</si>
  <si>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</si>
  <si>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</si>
  <si>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</si>
  <si>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</si>
  <si>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</si>
  <si>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</si>
  <si>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</si>
  <si>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</si>
  <si>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</si>
  <si>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</si>
  <si>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</si>
  <si>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</si>
  <si>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</si>
  <si>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</si>
  <si>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</si>
  <si>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</si>
  <si>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</si>
  <si>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</si>
  <si>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</si>
  <si>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</si>
  <si>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</si>
  <si>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</si>
  <si>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</si>
  <si>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</si>
  <si>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</si>
  <si>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</si>
  <si>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</si>
  <si>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</si>
  <si>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</si>
  <si>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</si>
  <si>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</si>
  <si>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</si>
  <si>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</si>
  <si>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</si>
  <si>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</si>
  <si>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</si>
  <si>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</si>
  <si>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</si>
  <si>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</si>
  <si>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</si>
  <si>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</si>
  <si>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</si>
  <si>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</si>
  <si>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</si>
  <si>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</si>
  <si>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</si>
  <si>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</si>
  <si>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</si>
  <si>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</si>
  <si>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</si>
  <si>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</si>
  <si>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</si>
  <si>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</si>
  <si>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</si>
  <si>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</si>
  <si>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</si>
  <si>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</si>
  <si>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</si>
  <si>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</si>
  <si>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</si>
  <si>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</si>
  <si>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</si>
  <si>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</si>
  <si>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</si>
  <si>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</si>
  <si>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</si>
  <si>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</si>
  <si>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</si>
  <si>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</si>
  <si>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</si>
  <si>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</si>
  <si>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</si>
  <si>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</si>
  <si>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</si>
  <si>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</si>
  <si>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</si>
  <si>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</si>
  <si>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</si>
  <si>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</si>
  <si>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</si>
  <si>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</si>
  <si>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</si>
  <si>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</si>
  <si>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</si>
  <si>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</si>
  <si>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</si>
  <si>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</si>
  <si>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</si>
  <si>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</si>
  <si>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</si>
  <si>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</si>
  <si>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</si>
  <si>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</si>
  <si>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</si>
  <si>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</si>
  <si>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</si>
  <si>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</si>
  <si>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</si>
  <si>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</si>
  <si>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</si>
  <si>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</si>
  <si>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</si>
  <si>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</si>
  <si>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</si>
  <si>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</si>
  <si>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</si>
  <si>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</si>
  <si>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</si>
  <si>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</si>
  <si>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</si>
  <si>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</si>
  <si>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</si>
  <si>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</si>
  <si>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</si>
  <si>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</si>
  <si>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</si>
  <si>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</si>
  <si>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</si>
  <si>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</si>
  <si>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</si>
  <si>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</si>
  <si>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</si>
  <si>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</si>
  <si>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</si>
  <si>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</si>
  <si>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</si>
  <si>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</si>
  <si>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</si>
  <si>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</si>
  <si>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</si>
  <si>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</si>
  <si>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</si>
  <si>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</si>
  <si>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</si>
  <si>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</si>
  <si>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</si>
  <si>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</si>
  <si>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</si>
  <si>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</si>
  <si>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</si>
  <si>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</si>
  <si>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</si>
  <si>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</si>
  <si>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</si>
  <si>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</si>
  <si>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</si>
  <si>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</si>
  <si>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</si>
  <si>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</si>
  <si>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</si>
  <si>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</si>
  <si>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</si>
  <si>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</si>
  <si>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</si>
  <si>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</si>
  <si>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</si>
  <si>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</si>
  <si>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</si>
  <si>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</si>
  <si>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</si>
  <si>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</si>
  <si>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</si>
  <si>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</si>
  <si>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</si>
  <si>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</si>
  <si>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</si>
  <si>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</si>
  <si>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</si>
  <si>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</si>
  <si>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</si>
  <si>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</si>
  <si>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</si>
  <si>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</si>
  <si>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</si>
  <si>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</si>
  <si>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</si>
  <si>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</si>
  <si>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</si>
  <si>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</si>
  <si>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</si>
  <si>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</si>
  <si>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</si>
  <si>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</si>
  <si>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</si>
  <si>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</si>
  <si>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</si>
  <si>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</si>
  <si>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</si>
  <si>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</si>
  <si>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</si>
  <si>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</si>
  <si>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</si>
  <si>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</si>
  <si>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</si>
  <si>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</si>
  <si>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</si>
  <si>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</si>
  <si>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</si>
  <si>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</si>
  <si>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</si>
  <si>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</si>
  <si>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</si>
  <si>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</si>
  <si>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</si>
  <si>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</si>
  <si>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</si>
  <si>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</si>
  <si>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</si>
  <si>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</si>
  <si>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</si>
  <si>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</si>
  <si>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</si>
  <si>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</si>
  <si>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</si>
  <si>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</si>
  <si>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</si>
  <si>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</si>
  <si>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</si>
  <si>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</si>
  <si>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</si>
  <si>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</si>
  <si>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</si>
  <si>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</si>
  <si>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</si>
  <si>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</si>
  <si>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</si>
  <si>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</si>
  <si>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</si>
  <si>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</si>
  <si>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</si>
  <si>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</si>
  <si>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</si>
  <si>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</si>
  <si>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</si>
  <si>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</si>
  <si>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</si>
  <si>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</si>
  <si>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</si>
  <si>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</si>
  <si>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</si>
  <si>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</si>
  <si>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</si>
  <si>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</si>
  <si>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</si>
  <si>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</si>
  <si>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</si>
  <si>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</si>
  <si>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</si>
  <si>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</si>
  <si>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</si>
  <si>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</si>
  <si>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</si>
  <si>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</si>
  <si>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</si>
  <si>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</si>
  <si>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</si>
  <si>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</si>
  <si>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</si>
  <si>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</si>
  <si>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</si>
  <si>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</si>
  <si>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</si>
  <si>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</si>
  <si>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</si>
  <si>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</si>
  <si>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</si>
  <si>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</si>
  <si>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</si>
  <si>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</si>
  <si>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</si>
  <si>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</si>
  <si>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</si>
  <si>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</si>
  <si>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</si>
  <si>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</si>
  <si>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</si>
  <si>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</si>
  <si>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</si>
  <si>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</si>
  <si>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</si>
  <si>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</si>
  <si>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</si>
  <si>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</si>
  <si>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</si>
  <si>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</si>
  <si>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</si>
  <si>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</si>
  <si>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</si>
  <si>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</si>
  <si>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</si>
  <si>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</si>
  <si>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</si>
  <si>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</si>
  <si>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</si>
  <si>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</si>
  <si>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</si>
  <si>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</si>
  <si>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</si>
  <si>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</si>
  <si>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</si>
  <si>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</si>
  <si>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</si>
  <si>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</si>
  <si>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</si>
  <si>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</si>
  <si>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</si>
  <si>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</si>
  <si>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</si>
  <si>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</si>
  <si>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</si>
  <si>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</si>
  <si>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</si>
  <si>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</si>
  <si>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</si>
  <si>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</si>
  <si>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</si>
  <si>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</si>
  <si>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</si>
  <si>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</si>
  <si>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</si>
  <si>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</si>
  <si>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</si>
  <si>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</si>
  <si>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</si>
  <si>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</si>
  <si>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</si>
  <si>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</si>
  <si>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</si>
  <si>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</si>
  <si>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</si>
  <si>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</si>
  <si>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</si>
  <si>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</si>
  <si>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</si>
  <si>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</si>
  <si>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</si>
  <si>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</si>
  <si>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</si>
  <si>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</si>
  <si>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</si>
  <si>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</si>
  <si>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</si>
  <si>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</si>
  <si>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</si>
  <si>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</si>
  <si>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</si>
  <si>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</si>
  <si>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</si>
  <si>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</si>
  <si>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</si>
  <si>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</si>
  <si>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</si>
  <si>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</si>
  <si>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</si>
  <si>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</si>
  <si>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</si>
  <si>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</si>
  <si>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</si>
  <si>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</si>
  <si>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</si>
  <si>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</si>
  <si>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</si>
  <si>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</si>
  <si>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</si>
  <si>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</si>
  <si>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</si>
  <si>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</si>
  <si>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</si>
  <si>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</si>
  <si>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</si>
  <si>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</si>
  <si>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</si>
  <si>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</si>
  <si>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</si>
  <si>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</si>
  <si>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</si>
  <si>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</si>
  <si>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</si>
  <si>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</si>
  <si>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</si>
  <si>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</si>
  <si>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</si>
  <si>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</si>
  <si>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</si>
  <si>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</si>
  <si>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</si>
  <si>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</si>
  <si>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</si>
  <si>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</si>
  <si>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</si>
  <si>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</si>
  <si>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</si>
  <si>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</si>
  <si>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</si>
  <si>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</si>
  <si>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</si>
  <si>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</si>
  <si>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</si>
  <si>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</si>
  <si>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</si>
  <si>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</si>
  <si>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</si>
  <si>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</si>
  <si>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</si>
  <si>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</si>
  <si>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</si>
  <si>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</si>
  <si>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</si>
  <si>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</si>
  <si>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</si>
  <si>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</si>
  <si>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</si>
  <si>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</si>
  <si>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</si>
  <si>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</si>
  <si>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</si>
  <si>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</si>
  <si>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</si>
  <si>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</si>
  <si>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</si>
  <si>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</si>
  <si>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</si>
  <si>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</si>
  <si>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</si>
  <si>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</si>
  <si>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</si>
  <si>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</si>
  <si>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</si>
  <si>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</si>
  <si>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</si>
  <si>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</si>
  <si>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</si>
  <si>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</si>
  <si>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</si>
  <si>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</si>
  <si>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</si>
  <si>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</si>
  <si>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</si>
  <si>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</si>
  <si>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</si>
  <si>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</si>
  <si>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</si>
  <si>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</si>
  <si>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</si>
  <si>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</si>
  <si>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</si>
  <si>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</si>
  <si>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</si>
  <si>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</si>
  <si>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</si>
  <si>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</si>
  <si>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</si>
  <si>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</si>
  <si>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</si>
  <si>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</si>
  <si>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</si>
  <si>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</si>
  <si>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</si>
  <si>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</si>
  <si>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</si>
  <si>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</si>
  <si>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</si>
  <si>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</si>
  <si>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</si>
  <si>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</si>
  <si>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</si>
  <si>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</si>
  <si>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</si>
  <si>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</si>
  <si>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</si>
  <si>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</si>
  <si>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</si>
  <si>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</si>
  <si>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</si>
  <si>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</si>
  <si>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</si>
  <si>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</si>
  <si>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</si>
  <si>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</si>
  <si>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</si>
  <si>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</si>
  <si>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</si>
  <si>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</si>
  <si>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</si>
  <si>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</si>
  <si>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</si>
  <si>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</si>
  <si>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</si>
  <si>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</si>
  <si>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</si>
  <si>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</si>
  <si>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</si>
  <si>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</si>
  <si>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</si>
  <si>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</si>
  <si>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</si>
  <si>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</si>
  <si>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</si>
  <si>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</si>
  <si>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</si>
  <si>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</si>
  <si>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</si>
  <si>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</si>
  <si>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</si>
  <si>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</si>
  <si>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</si>
  <si>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</si>
  <si>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</si>
  <si>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</si>
  <si>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</si>
  <si>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</si>
  <si>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</si>
  <si>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</si>
  <si>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</si>
  <si>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</si>
  <si>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</si>
  <si>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</si>
  <si>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</si>
  <si>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</si>
  <si>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</si>
  <si>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</si>
  <si>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</si>
  <si>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</si>
  <si>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</si>
  <si>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</si>
  <si>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</si>
  <si>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</si>
  <si>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</si>
  <si>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</si>
  <si>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</si>
  <si>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</si>
  <si>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</si>
  <si>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</si>
  <si>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</si>
  <si>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</si>
  <si>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</si>
  <si>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</si>
  <si>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</si>
  <si>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</si>
  <si>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</si>
  <si>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</si>
  <si>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</si>
  <si>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</si>
  <si>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</si>
  <si>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</si>
  <si>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</si>
  <si>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</si>
  <si>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</si>
  <si>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</si>
  <si>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</si>
  <si>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</si>
  <si>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</si>
  <si>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</si>
  <si>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</si>
  <si>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</si>
  <si>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</si>
  <si>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</si>
  <si>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</si>
  <si>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</si>
  <si>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</si>
  <si>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</si>
  <si>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</si>
  <si>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</si>
  <si>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</si>
  <si>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</si>
  <si>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</si>
  <si>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</si>
  <si>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</si>
  <si>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</si>
  <si>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</si>
  <si>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</si>
  <si>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</si>
  <si>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</si>
  <si>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</si>
  <si>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</si>
  <si>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</si>
  <si>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</si>
  <si>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</si>
  <si>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</si>
  <si>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</si>
  <si>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</si>
  <si>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</si>
  <si>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</si>
  <si>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</si>
  <si>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</si>
  <si>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</si>
  <si>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</si>
  <si>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</si>
  <si>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</si>
  <si>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</si>
  <si>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</si>
  <si>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</si>
  <si>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</si>
  <si>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</si>
  <si>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</si>
  <si>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</si>
  <si>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</si>
  <si>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</si>
  <si>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</si>
  <si>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</si>
  <si>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</si>
  <si>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</si>
  <si>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</si>
  <si>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</si>
  <si>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</si>
  <si>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</si>
  <si>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</si>
  <si>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</si>
  <si>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</si>
  <si>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</si>
  <si>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</si>
  <si>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</si>
  <si>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</si>
  <si>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</si>
  <si>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</si>
  <si>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</si>
  <si>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</si>
  <si>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</si>
  <si>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</si>
  <si>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</si>
  <si>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</si>
  <si>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</si>
  <si>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</si>
  <si>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</si>
  <si>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</si>
  <si>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</si>
  <si>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</si>
  <si>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</si>
  <si>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</si>
  <si>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</si>
  <si>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</si>
  <si>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</si>
  <si>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</si>
  <si>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</si>
  <si>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</si>
  <si>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</si>
  <si>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</si>
  <si>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</si>
  <si>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</si>
  <si>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</si>
  <si>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</si>
  <si>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</si>
  <si>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</si>
  <si>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</si>
  <si>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</si>
  <si>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</si>
  <si>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</si>
  <si>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</si>
  <si>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</si>
  <si>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</si>
  <si>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</si>
  <si>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</si>
  <si>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</si>
  <si>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</si>
  <si>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</si>
  <si>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</si>
  <si>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</si>
  <si>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</si>
  <si>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</si>
  <si>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</si>
  <si>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</si>
  <si>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</si>
  <si>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</si>
  <si>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</si>
  <si>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</si>
  <si>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</si>
  <si>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</si>
  <si>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</si>
  <si>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</si>
  <si>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</si>
  <si>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</si>
  <si>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</si>
  <si>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</si>
  <si>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</si>
  <si>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</si>
  <si>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</si>
  <si>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</si>
  <si>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</si>
  <si>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</si>
  <si>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</si>
  <si>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</si>
  <si>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</si>
  <si>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</si>
  <si>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</si>
  <si>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</si>
  <si>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</si>
  <si>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</si>
  <si>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</si>
  <si>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</si>
  <si>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</si>
  <si>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</si>
  <si>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</si>
  <si>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</si>
  <si>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</si>
  <si>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</si>
  <si>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</si>
  <si>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</si>
  <si>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</si>
  <si>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</si>
  <si>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</si>
  <si>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</si>
  <si>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</si>
  <si>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</si>
  <si>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</si>
  <si>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</si>
  <si>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</si>
  <si>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</si>
  <si>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</si>
  <si>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</si>
  <si>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</si>
  <si>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</si>
  <si>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</si>
  <si>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</si>
  <si>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</si>
  <si>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</si>
  <si>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</si>
  <si>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</si>
  <si>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</si>
  <si>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</si>
  <si>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</si>
  <si>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</si>
  <si>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</si>
  <si>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</si>
  <si>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</si>
  <si>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</si>
  <si>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</si>
  <si>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</si>
  <si>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</si>
  <si>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</si>
  <si>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</si>
  <si>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</si>
  <si>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</si>
  <si>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</si>
  <si>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</si>
  <si>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</si>
  <si>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</si>
  <si>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</si>
  <si>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</si>
  <si>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</si>
  <si>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</si>
  <si>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</si>
  <si>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</si>
  <si>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</si>
  <si>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</si>
  <si>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</si>
  <si>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</si>
  <si>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</si>
  <si>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</si>
  <si>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</si>
  <si>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</si>
  <si>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</si>
  <si>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</si>
  <si>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</si>
  <si>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</si>
  <si>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</si>
  <si>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</si>
  <si>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</si>
  <si>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</si>
  <si>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</si>
  <si>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</si>
  <si>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</si>
  <si>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</si>
  <si>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</si>
  <si>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All</t>
  </si>
  <si>
    <t>AutoDR</t>
  </si>
  <si>
    <t>Industry</t>
  </si>
  <si>
    <t>LCA</t>
  </si>
  <si>
    <t>Rate Family</t>
  </si>
  <si>
    <t>Size</t>
  </si>
  <si>
    <t>Standby Status</t>
  </si>
  <si>
    <t>SubLAP</t>
  </si>
  <si>
    <t>Zone</t>
  </si>
  <si>
    <t>All Customers</t>
  </si>
  <si>
    <t>No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</si>
  <si>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</si>
  <si>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</si>
  <si>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</si>
  <si>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</si>
  <si>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</si>
  <si>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</si>
  <si>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</si>
  <si>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</si>
  <si>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Big Creek/Ventura</t>
  </si>
  <si>
    <t>LA Basin</t>
  </si>
  <si>
    <t>Outside LA Basin</t>
  </si>
  <si>
    <t>TOU-8</t>
  </si>
  <si>
    <t>TOU-8-S</t>
  </si>
  <si>
    <t>TOU-GS1</t>
  </si>
  <si>
    <t>TOU-GS2</t>
  </si>
  <si>
    <t>TOU-GS3</t>
  </si>
  <si>
    <t>TOU-PA-2</t>
  </si>
  <si>
    <t>20-200kW</t>
  </si>
  <si>
    <t>20kW or Lower</t>
  </si>
  <si>
    <t>Greater than 200kW</t>
  </si>
  <si>
    <t>Non-Standby Customers</t>
  </si>
  <si>
    <t>Standby Customers</t>
  </si>
  <si>
    <t>SCE Central</t>
  </si>
  <si>
    <t>SCE High Desert</t>
  </si>
  <si>
    <t>SCE North</t>
  </si>
  <si>
    <t>SCE Northwest</t>
  </si>
  <si>
    <t>SCE West</t>
  </si>
  <si>
    <t>Remainder of System</t>
  </si>
  <si>
    <t>South Orange County</t>
  </si>
  <si>
    <t>South of Lugo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</si>
  <si>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</si>
  <si>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</si>
  <si>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</si>
  <si>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</si>
  <si>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</si>
  <si>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</si>
  <si>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</si>
  <si>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</si>
  <si>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</si>
  <si>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</si>
  <si>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</si>
  <si>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</si>
  <si>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</si>
  <si>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</si>
  <si>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</si>
  <si>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</si>
  <si>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</si>
  <si>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</si>
  <si>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</si>
  <si>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</si>
  <si>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</si>
  <si>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</si>
  <si>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</si>
  <si>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</si>
  <si>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</si>
  <si>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</si>
  <si>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</si>
  <si>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</si>
  <si>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</si>
  <si>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</si>
  <si>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</si>
  <si>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</si>
  <si>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</si>
  <si>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</si>
  <si>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</si>
  <si>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</si>
  <si>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</si>
  <si>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</si>
  <si>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</si>
  <si>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</si>
  <si>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</si>
  <si>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</si>
  <si>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</si>
  <si>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</si>
  <si>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</si>
  <si>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</si>
  <si>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</si>
  <si>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</si>
  <si>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</si>
  <si>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</si>
  <si>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</si>
  <si>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</si>
  <si>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</si>
  <si>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</si>
  <si>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</si>
  <si>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</si>
  <si>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</si>
  <si>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</si>
  <si>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</si>
  <si>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</si>
  <si>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</si>
  <si>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</si>
  <si>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</si>
  <si>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</si>
  <si>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</si>
  <si>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</si>
  <si>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</si>
  <si>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</si>
  <si>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</si>
  <si>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</si>
  <si>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</si>
  <si>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</si>
  <si>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</si>
  <si>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</si>
  <si>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</si>
  <si>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</si>
  <si>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</si>
  <si>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</si>
  <si>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</si>
  <si>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</si>
  <si>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</si>
  <si>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</si>
  <si>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</si>
  <si>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</si>
  <si>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</si>
  <si>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</si>
  <si>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</si>
  <si>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</si>
  <si>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</si>
  <si>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</si>
  <si>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</si>
  <si>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</si>
  <si>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</si>
  <si>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</si>
  <si>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</si>
  <si>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</si>
  <si>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</si>
  <si>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</si>
  <si>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</si>
  <si>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</si>
  <si>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</si>
  <si>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</si>
  <si>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</si>
  <si>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</si>
  <si>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</si>
  <si>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</si>
  <si>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</si>
  <si>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</si>
  <si>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</si>
  <si>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</si>
  <si>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</si>
  <si>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</si>
  <si>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</si>
  <si>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</si>
  <si>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</si>
  <si>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</si>
  <si>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</si>
  <si>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</si>
  <si>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</si>
  <si>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</si>
  <si>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</si>
  <si>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</si>
  <si>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</si>
  <si>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</si>
  <si>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</si>
  <si>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</si>
  <si>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</si>
  <si>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</si>
  <si>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</si>
  <si>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</si>
  <si>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</si>
  <si>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</si>
  <si>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</si>
  <si>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</si>
  <si>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</si>
  <si>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</si>
  <si>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</si>
  <si>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</si>
  <si>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</si>
  <si>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</si>
  <si>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</si>
  <si>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</si>
  <si>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</si>
  <si>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</si>
  <si>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</si>
  <si>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</si>
  <si>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</si>
  <si>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</si>
  <si>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</si>
  <si>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</si>
  <si>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</si>
  <si>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</si>
  <si>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</si>
  <si>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</si>
  <si>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</si>
  <si>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</si>
  <si>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</si>
  <si>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</si>
  <si>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</si>
  <si>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</si>
  <si>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</si>
  <si>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</si>
  <si>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</si>
  <si>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</si>
  <si>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</si>
  <si>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</si>
  <si>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</si>
  <si>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</si>
  <si>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</si>
  <si>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</si>
  <si>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</si>
  <si>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</si>
  <si>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</si>
  <si>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</si>
  <si>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</si>
  <si>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</si>
  <si>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</si>
  <si>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</si>
  <si>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</si>
  <si>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</si>
  <si>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</si>
  <si>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</si>
  <si>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</si>
  <si>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</si>
  <si>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</si>
  <si>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</si>
  <si>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</si>
  <si>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</si>
  <si>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</si>
  <si>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</si>
  <si>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</si>
  <si>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</si>
  <si>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</si>
  <si>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</si>
  <si>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</si>
  <si>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</si>
  <si>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</si>
  <si>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</si>
  <si>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</si>
  <si>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</si>
  <si>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</si>
  <si>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</si>
  <si>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</si>
  <si>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</si>
  <si>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</si>
  <si>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</si>
  <si>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</si>
  <si>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</si>
  <si>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</si>
  <si>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</si>
  <si>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</si>
  <si>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</si>
  <si>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</si>
  <si>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</si>
  <si>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</si>
  <si>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</si>
  <si>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</si>
  <si>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</si>
  <si>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</si>
  <si>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</si>
  <si>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</si>
  <si>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</si>
  <si>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</si>
  <si>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</si>
  <si>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</si>
  <si>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</si>
  <si>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</si>
  <si>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</si>
  <si>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</si>
  <si>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</si>
  <si>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</si>
  <si>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</si>
  <si>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</si>
  <si>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</si>
  <si>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</si>
  <si>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</si>
  <si>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</si>
  <si>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</si>
  <si>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</si>
  <si>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</si>
  <si>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</si>
  <si>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</si>
  <si>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</si>
  <si>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</si>
  <si>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</si>
  <si>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</si>
  <si>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</si>
  <si>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</si>
  <si>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</si>
  <si>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</si>
  <si>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</si>
  <si>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</si>
  <si>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</si>
  <si>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</si>
  <si>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</si>
  <si>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</si>
  <si>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</si>
  <si>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</si>
  <si>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</si>
  <si>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</si>
  <si>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</si>
  <si>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</si>
  <si>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</si>
  <si>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</si>
  <si>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</si>
  <si>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</si>
  <si>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</si>
  <si>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</si>
  <si>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</si>
  <si>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</si>
  <si>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</si>
  <si>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</si>
  <si>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</si>
  <si>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</si>
  <si>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</si>
  <si>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</si>
  <si>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</si>
  <si>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</si>
  <si>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</si>
  <si>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</si>
  <si>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</si>
  <si>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</si>
  <si>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</si>
  <si>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</si>
  <si>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</si>
  <si>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</si>
  <si>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</si>
  <si>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</si>
  <si>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</si>
  <si>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</si>
  <si>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</si>
  <si>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</si>
  <si>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</si>
  <si>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</si>
  <si>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</si>
  <si>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</si>
  <si>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</si>
  <si>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</si>
  <si>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</si>
  <si>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</si>
  <si>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</si>
  <si>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</si>
  <si>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</si>
  <si>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</si>
  <si>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</si>
  <si>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</si>
  <si>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</si>
  <si>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</si>
  <si>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</si>
  <si>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</si>
  <si>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</si>
  <si>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</si>
  <si>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</si>
  <si>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</si>
  <si>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</si>
  <si>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</si>
  <si>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</si>
  <si>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</si>
  <si>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</si>
  <si>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</si>
  <si>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</si>
  <si>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</si>
  <si>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</si>
  <si>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</si>
  <si>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</si>
  <si>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</si>
  <si>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</si>
  <si>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</si>
  <si>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</si>
  <si>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</si>
  <si>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</si>
  <si>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</si>
  <si>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</si>
  <si>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</si>
  <si>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</si>
  <si>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</si>
  <si>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</si>
  <si>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</si>
  <si>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</si>
  <si>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</si>
  <si>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</si>
  <si>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</si>
  <si>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</si>
  <si>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</si>
  <si>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</si>
  <si>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</si>
  <si>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</si>
  <si>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</si>
  <si>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</si>
  <si>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</si>
  <si>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</si>
  <si>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</si>
  <si>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</si>
  <si>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</si>
  <si>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</si>
  <si>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</si>
  <si>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</si>
  <si>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</si>
  <si>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</si>
  <si>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</si>
  <si>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</si>
  <si>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</si>
  <si>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</si>
  <si>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</si>
  <si>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</si>
  <si>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</si>
  <si>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</si>
  <si>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</si>
  <si>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</si>
  <si>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</si>
  <si>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</si>
  <si>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</si>
  <si>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</si>
  <si>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</si>
  <si>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</si>
  <si>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</si>
  <si>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</si>
  <si>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</si>
  <si>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</si>
  <si>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</si>
  <si>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</si>
  <si>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</si>
  <si>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</si>
  <si>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</si>
  <si>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</si>
  <si>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</si>
  <si>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</si>
  <si>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</si>
  <si>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</si>
  <si>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</si>
  <si>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</si>
  <si>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</si>
  <si>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</si>
  <si>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</si>
  <si>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</si>
  <si>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</si>
  <si>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</si>
  <si>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</si>
  <si>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</si>
  <si>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</si>
  <si>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</si>
  <si>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</si>
  <si>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</si>
  <si>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</si>
  <si>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</si>
  <si>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</si>
  <si>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</si>
  <si>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</si>
  <si>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</si>
  <si>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</si>
  <si>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</si>
  <si>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</si>
  <si>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</si>
  <si>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</si>
  <si>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</si>
  <si>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</si>
  <si>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</si>
  <si>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</si>
  <si>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</si>
  <si>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</si>
  <si>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</si>
  <si>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</si>
  <si>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</si>
  <si>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</si>
  <si>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</si>
  <si>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</si>
  <si>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</si>
  <si>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</si>
  <si>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</si>
  <si>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</si>
  <si>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</si>
  <si>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</si>
  <si>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</si>
  <si>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</si>
  <si>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</si>
  <si>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</si>
  <si>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</si>
  <si>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</si>
  <si>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</si>
  <si>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</si>
  <si>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</si>
  <si>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</si>
  <si>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</si>
  <si>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</si>
  <si>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</si>
  <si>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</si>
  <si>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</si>
  <si>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</si>
  <si>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</si>
  <si>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</si>
  <si>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</si>
  <si>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</si>
  <si>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</si>
  <si>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</si>
  <si>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</si>
  <si>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</si>
  <si>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</si>
  <si>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</si>
  <si>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</si>
  <si>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</si>
  <si>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</si>
  <si>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</si>
  <si>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</si>
  <si>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</si>
  <si>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</si>
  <si>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</si>
  <si>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</si>
  <si>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</si>
  <si>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</si>
  <si>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</si>
  <si>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</si>
  <si>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</si>
  <si>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</si>
  <si>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</si>
  <si>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</si>
  <si>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</si>
  <si>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</si>
  <si>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</si>
  <si>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</si>
  <si>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</si>
  <si>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</si>
  <si>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</si>
  <si>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</si>
  <si>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</si>
  <si>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</si>
  <si>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</si>
  <si>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</si>
  <si>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</si>
  <si>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</si>
  <si>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</si>
  <si>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</si>
  <si>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</si>
  <si>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</si>
  <si>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</si>
  <si>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</si>
  <si>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</si>
  <si>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</si>
  <si>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</si>
  <si>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</si>
  <si>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</si>
  <si>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</si>
  <si>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</si>
  <si>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</si>
  <si>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</si>
  <si>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</si>
  <si>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</si>
  <si>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</si>
  <si>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</si>
  <si>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</si>
  <si>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</si>
  <si>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</si>
  <si>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</si>
  <si>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</si>
  <si>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</si>
  <si>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</si>
  <si>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</si>
  <si>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</si>
  <si>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</si>
  <si>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</si>
  <si>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</si>
  <si>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</si>
  <si>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</si>
  <si>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</si>
  <si>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</si>
  <si>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</si>
  <si>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</si>
  <si>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</si>
  <si>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</si>
  <si>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</si>
  <si>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</si>
  <si>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</si>
  <si>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</si>
  <si>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</si>
  <si>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</si>
  <si>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</si>
  <si>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</si>
  <si>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</si>
  <si>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</si>
  <si>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</si>
  <si>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</si>
  <si>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</si>
  <si>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</si>
  <si>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</si>
  <si>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</si>
  <si>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</si>
  <si>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</si>
  <si>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</si>
  <si>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</si>
  <si>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</si>
  <si>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</si>
  <si>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</si>
  <si>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</si>
  <si>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</si>
  <si>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</si>
  <si>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</si>
  <si>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</si>
  <si>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</si>
  <si>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</si>
  <si>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</si>
  <si>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</si>
  <si>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</si>
  <si>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</si>
  <si>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</si>
  <si>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</si>
  <si>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</si>
  <si>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</si>
  <si>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</si>
  <si>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</si>
  <si>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</si>
  <si>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</si>
  <si>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</si>
  <si>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</si>
  <si>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</si>
  <si>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</si>
  <si>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</si>
  <si>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</si>
  <si>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</si>
  <si>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</si>
  <si>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</si>
  <si>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</si>
  <si>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</si>
  <si>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</si>
  <si>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</si>
  <si>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</si>
  <si>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</si>
  <si>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</si>
  <si>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</si>
  <si>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</si>
  <si>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</si>
  <si>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</si>
  <si>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</si>
  <si>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</si>
  <si>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</si>
  <si>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</si>
  <si>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</si>
  <si>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</si>
  <si>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</si>
  <si>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</si>
  <si>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</si>
  <si>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</si>
  <si>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</si>
  <si>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</si>
  <si>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</si>
  <si>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</si>
  <si>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</si>
  <si>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</si>
  <si>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</si>
  <si>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</si>
  <si>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</si>
  <si>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</si>
  <si>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</si>
  <si>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</si>
  <si>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</si>
  <si>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</si>
  <si>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</si>
  <si>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</si>
  <si>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</si>
  <si>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</si>
  <si>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</si>
  <si>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</si>
  <si>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</si>
  <si>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</si>
  <si>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</si>
  <si>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</si>
  <si>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</si>
  <si>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</si>
  <si>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</si>
  <si>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</si>
  <si>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</si>
  <si>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</si>
  <si>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</si>
  <si>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</si>
  <si>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</si>
  <si>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</si>
  <si>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</si>
  <si>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</si>
  <si>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</si>
  <si>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</si>
  <si>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</si>
  <si>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</si>
  <si>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</si>
  <si>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</si>
  <si>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</si>
  <si>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</si>
  <si>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</si>
  <si>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</si>
  <si>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</si>
  <si>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</si>
  <si>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</si>
  <si>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</si>
  <si>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</si>
  <si>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</si>
  <si>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</si>
  <si>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</si>
  <si>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</si>
  <si>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</si>
  <si>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</si>
  <si>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</si>
  <si>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</si>
  <si>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</si>
  <si>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</si>
  <si>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</si>
  <si>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</si>
  <si>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</si>
  <si>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</si>
  <si>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</si>
  <si>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</si>
  <si>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</si>
  <si>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</si>
  <si>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</si>
  <si>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</si>
  <si>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</si>
  <si>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</si>
  <si>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</si>
  <si>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</si>
  <si>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</si>
  <si>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</si>
  <si>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</si>
  <si>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</si>
  <si>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</si>
  <si>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</si>
  <si>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</si>
  <si>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</si>
  <si>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</si>
  <si>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</si>
  <si>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</si>
  <si>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</si>
  <si>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</si>
  <si>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</si>
  <si>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</si>
  <si>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</si>
  <si>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</si>
  <si>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</si>
  <si>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</si>
  <si>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</si>
  <si>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</si>
  <si>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</si>
  <si>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</si>
  <si>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</si>
  <si>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</si>
  <si>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</si>
  <si>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</si>
  <si>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</si>
  <si>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</si>
  <si>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</si>
  <si>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</si>
  <si>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</si>
  <si>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</si>
  <si>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</si>
  <si>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</si>
  <si>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</si>
  <si>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</si>
  <si>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</si>
  <si>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</si>
  <si>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</si>
  <si>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</si>
  <si>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</si>
  <si>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</si>
  <si>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</si>
  <si>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</si>
  <si>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</si>
  <si>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</si>
  <si>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</si>
  <si>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</si>
  <si>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</si>
  <si>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</si>
  <si>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</si>
  <si>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</si>
  <si>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</si>
  <si>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</si>
  <si>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</si>
  <si>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</si>
  <si>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</si>
  <si>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</si>
  <si>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</si>
  <si>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</si>
  <si>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</si>
  <si>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</si>
  <si>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</si>
  <si>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</si>
  <si>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</si>
  <si>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</si>
  <si>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</si>
  <si>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</si>
  <si>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</si>
  <si>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</si>
  <si>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</si>
  <si>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</si>
  <si>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</si>
  <si>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</si>
  <si>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</si>
  <si>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</si>
  <si>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</si>
  <si>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</si>
  <si>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</si>
  <si>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</si>
  <si>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</si>
  <si>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</si>
  <si>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</si>
  <si>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</si>
  <si>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</si>
  <si>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</si>
  <si>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</si>
  <si>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</si>
  <si>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</si>
  <si>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</si>
  <si>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</si>
  <si>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</si>
  <si>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</si>
  <si>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</si>
  <si>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</si>
  <si>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</si>
  <si>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</si>
  <si>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</si>
  <si>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</si>
  <si>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</si>
  <si>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</si>
  <si>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</si>
  <si>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</si>
  <si>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</si>
  <si>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</si>
  <si>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</si>
  <si>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</si>
  <si>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</si>
  <si>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</si>
  <si>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</si>
  <si>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</si>
  <si>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</si>
  <si>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</si>
  <si>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</si>
  <si>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</si>
  <si>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</si>
  <si>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</si>
  <si>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</si>
  <si>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</si>
  <si>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</si>
  <si>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</si>
  <si>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</si>
  <si>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</si>
  <si>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</si>
  <si>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</si>
  <si>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</si>
  <si>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</si>
  <si>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</si>
  <si>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</si>
  <si>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</si>
  <si>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</si>
  <si>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</si>
  <si>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</si>
  <si>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</si>
  <si>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</si>
  <si>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</si>
  <si>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</si>
  <si>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</si>
  <si>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</si>
  <si>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</si>
  <si>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</si>
  <si>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</si>
  <si>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</si>
  <si>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</si>
  <si>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</si>
  <si>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</si>
  <si>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</si>
  <si>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</si>
  <si>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</si>
  <si>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</si>
  <si>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</si>
  <si>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</si>
  <si>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</si>
  <si>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</si>
  <si>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</si>
  <si>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</si>
  <si>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</si>
  <si>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</si>
  <si>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</si>
  <si>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</si>
  <si>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</si>
  <si>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</si>
  <si>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</si>
  <si>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</si>
  <si>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</si>
  <si>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</si>
  <si>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</si>
  <si>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</si>
  <si>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</si>
  <si>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</si>
  <si>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</si>
  <si>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</si>
  <si>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</si>
  <si>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</si>
  <si>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</si>
  <si>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</si>
  <si>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</si>
  <si>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</si>
  <si>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</si>
  <si>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</si>
  <si>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</si>
  <si>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</si>
  <si>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</si>
  <si>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</si>
  <si>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</si>
  <si>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</si>
  <si>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</si>
  <si>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</si>
  <si>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</si>
  <si>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</si>
  <si>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</si>
  <si>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</si>
  <si>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</si>
  <si>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</si>
  <si>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</si>
  <si>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</si>
  <si>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</si>
  <si>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</si>
  <si>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</si>
  <si>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</si>
  <si>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</si>
  <si>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</si>
  <si>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</si>
  <si>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</si>
  <si>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</si>
  <si>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</si>
  <si>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</si>
  <si>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</si>
  <si>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</si>
  <si>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</si>
  <si>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</si>
  <si>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</si>
  <si>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</si>
  <si>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</si>
  <si>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</si>
  <si>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</si>
  <si>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</si>
  <si>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</si>
  <si>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</si>
  <si>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</si>
  <si>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</si>
  <si>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</si>
  <si>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</si>
  <si>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</si>
  <si>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</si>
  <si>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</si>
  <si>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</si>
  <si>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</si>
  <si>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</si>
  <si>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</si>
  <si>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</si>
  <si>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</si>
  <si>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</si>
  <si>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</si>
  <si>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</si>
  <si>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</si>
  <si>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</si>
  <si>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</si>
  <si>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</si>
  <si>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</si>
  <si>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</si>
  <si>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</si>
  <si>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</si>
  <si>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</si>
  <si>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</si>
  <si>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</si>
  <si>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</si>
  <si>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</si>
  <si>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</si>
  <si>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</si>
  <si>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</si>
  <si>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</si>
  <si>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</si>
  <si>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</si>
  <si>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</si>
  <si>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</si>
  <si>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</si>
  <si>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</si>
  <si>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</si>
  <si>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</si>
  <si>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</si>
  <si>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</si>
  <si>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</si>
  <si>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</si>
  <si>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</si>
  <si>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</si>
  <si>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</si>
  <si>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</si>
  <si>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</si>
  <si>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</si>
  <si>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</si>
  <si>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</si>
  <si>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</si>
  <si>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</si>
  <si>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</si>
  <si>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</si>
  <si>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</si>
  <si>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</si>
  <si>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</si>
  <si>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</si>
  <si>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</si>
  <si>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</si>
  <si>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</si>
  <si>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</si>
  <si>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</si>
  <si>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</si>
  <si>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</si>
  <si>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</si>
  <si>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</si>
  <si>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</si>
  <si>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</si>
  <si>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</si>
  <si>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</si>
  <si>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</si>
  <si>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</si>
  <si>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</si>
  <si>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</si>
  <si>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</si>
  <si>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</si>
  <si>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</si>
  <si>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</si>
  <si>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</si>
  <si>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</si>
  <si>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</si>
  <si>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</si>
  <si>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</si>
  <si>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</si>
  <si>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</si>
  <si>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</si>
  <si>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</si>
  <si>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</si>
  <si>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</si>
  <si>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</si>
  <si>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</si>
  <si>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</si>
  <si>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</si>
  <si>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</si>
  <si>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</si>
  <si>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</si>
  <si>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</si>
  <si>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</si>
  <si>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</si>
  <si>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</si>
  <si>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</si>
  <si>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</si>
  <si>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</si>
  <si>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</si>
  <si>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</si>
  <si>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</si>
  <si>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</si>
  <si>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</si>
  <si>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</si>
  <si>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</si>
  <si>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</si>
  <si>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</si>
  <si>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</si>
  <si>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</si>
  <si>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</si>
  <si>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</si>
  <si>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</si>
  <si>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</si>
  <si>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</si>
  <si>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</si>
  <si>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</si>
  <si>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</si>
  <si>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</si>
  <si>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</si>
  <si>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</si>
  <si>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</si>
  <si>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</si>
  <si>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</si>
  <si>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</si>
  <si>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</si>
  <si>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</si>
  <si>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</si>
  <si>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</si>
  <si>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</si>
  <si>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</si>
  <si>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</si>
  <si>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</si>
  <si>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</si>
  <si>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</si>
  <si>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</si>
  <si>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</si>
  <si>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</si>
  <si>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</si>
  <si>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</si>
  <si>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</si>
  <si>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</si>
  <si>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</si>
  <si>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</si>
  <si>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</si>
  <si>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</si>
  <si>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</si>
  <si>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</si>
  <si>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</si>
  <si>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</si>
  <si>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</si>
  <si>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</si>
  <si>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</si>
  <si>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</si>
  <si>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</si>
  <si>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</si>
  <si>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</si>
  <si>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</si>
  <si>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</si>
  <si>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</si>
  <si>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</si>
  <si>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</si>
  <si>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</si>
  <si>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</si>
  <si>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</si>
  <si>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</si>
  <si>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</si>
  <si>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</si>
  <si>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</si>
  <si>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</si>
  <si>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</si>
  <si>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</si>
  <si>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</si>
  <si>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</si>
  <si>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</si>
  <si>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</si>
  <si>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</si>
  <si>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</si>
  <si>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</si>
  <si>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</si>
  <si>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</si>
  <si>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</si>
  <si>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</si>
  <si>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</si>
  <si>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</si>
  <si>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</si>
  <si>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</si>
  <si>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</si>
  <si>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</si>
  <si>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</si>
  <si>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</si>
  <si>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</si>
  <si>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</si>
  <si>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</si>
  <si>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</si>
  <si>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</si>
  <si>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</si>
  <si>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</si>
  <si>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</si>
  <si>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</si>
  <si>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</si>
  <si>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</si>
  <si>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</si>
  <si>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</si>
  <si>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</si>
  <si>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</si>
  <si>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</si>
  <si>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</si>
  <si>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</si>
  <si>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</si>
  <si>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</si>
  <si>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</si>
  <si>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</si>
  <si>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</si>
  <si>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</si>
  <si>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</si>
  <si>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</si>
  <si>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</si>
  <si>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</si>
  <si>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</si>
  <si>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</si>
  <si>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</si>
  <si>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Confidential Information is Redacted.</t>
  </si>
  <si>
    <t>PY2021 Real Time Pricing Program - Event Model Ex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</si>
</sst>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%"/>
    <numFmt numFmtId="166" formatCode="#,##0.0_);\(#,##0.0\)"/>
  </numFmts>
  <fonts count="20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6"/>
      <color rgb="FFFF0000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alibri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1"/>
      <name val="Corbel"/>
      <family val="2"/>
    </font>
    <font>
      <sz val="11"/>
      <name val="Corbel"/>
      <family val="2"/>
      <scheme val="minor"/>
    </font>
    <font>
      <b/>
      <sz val="11"/>
      <color theme="6" tint="-0.24994659260841701"/>
      <name val="Corbel"/>
      <family val="2"/>
      <scheme val="minor"/>
    </font>
    <font>
      <sz val="11"/>
      <color theme="1"/>
      <name val="Calibri"/>
      <family val="2"/>
    </font>
    <font>
      <sz val="14"/>
      <color theme="1"/>
      <name val="Corbel"/>
      <family val="2"/>
      <scheme val="minor"/>
    </font>
    <font>
      <b/>
      <sz val="14"/>
      <color theme="0"/>
      <name val="Corbel"/>
      <family val="2"/>
      <scheme val="minor"/>
    </font>
    <font>
      <b/>
      <sz val="11"/>
      <color theme="0"/>
      <name val="Calibri"/>
      <family val="2"/>
    </font>
    <font>
      <b/>
      <sz val="14"/>
      <color theme="6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2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1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9" fontId="0" fillId="0" borderId="5" xfId="1" applyNumberFormat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37" fontId="0" fillId="0" borderId="5" xfId="0" applyNumberFormat="1" applyBorder="1" applyAlignment="1">
      <alignment horizontal="center" vertical="center"/>
    </xf>
    <xf numFmtId="39" fontId="0" fillId="0" borderId="6" xfId="1" applyNumberFormat="1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9" fontId="0" fillId="4" borderId="5" xfId="1" applyNumberFormat="1" applyFont="1" applyFill="1" applyBorder="1" applyAlignment="1">
      <alignment horizontal="center" vertical="center"/>
    </xf>
    <xf numFmtId="39" fontId="0" fillId="4" borderId="6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0" fillId="0" borderId="5" xfId="1" applyNumberFormat="1" applyFont="1" applyBorder="1" applyAlignment="1">
      <alignment horizontal="center" vertical="center"/>
    </xf>
    <xf numFmtId="0" fontId="0" fillId="0" borderId="4" xfId="0" applyBorder="1"/>
    <xf numFmtId="39" fontId="0" fillId="0" borderId="5" xfId="0" applyNumberFormat="1" applyBorder="1" applyAlignment="1">
      <alignment horizontal="center" vertical="center"/>
    </xf>
    <xf numFmtId="0" fontId="0" fillId="0" borderId="0" xfId="0" applyFill="1"/>
    <xf numFmtId="0" fontId="10" fillId="2" borderId="2" xfId="0" applyFont="1" applyFill="1" applyBorder="1"/>
    <xf numFmtId="0" fontId="6" fillId="0" borderId="2" xfId="0" applyFont="1" applyFill="1" applyBorder="1"/>
    <xf numFmtId="0" fontId="12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3" fillId="6" borderId="3" xfId="0" applyFont="1" applyFill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/>
    </xf>
    <xf numFmtId="0" fontId="3" fillId="0" borderId="2" xfId="3"/>
    <xf numFmtId="0" fontId="14" fillId="0" borderId="0" xfId="0" applyFont="1"/>
    <xf numFmtId="0" fontId="2" fillId="2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6" fillId="0" borderId="0" xfId="0" applyFont="1"/>
    <xf numFmtId="0" fontId="17" fillId="7" borderId="0" xfId="0" applyFont="1" applyFill="1" applyAlignment="1">
      <alignment horizontal="left" vertical="center"/>
    </xf>
    <xf numFmtId="165" fontId="0" fillId="0" borderId="5" xfId="2" applyNumberFormat="1" applyFont="1" applyBorder="1" applyAlignment="1">
      <alignment horizontal="center" vertical="center"/>
    </xf>
    <xf numFmtId="165" fontId="0" fillId="4" borderId="5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5" fillId="0" borderId="2" xfId="3" applyFont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4" fontId="8" fillId="5" borderId="6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2">
    <dxf>
      <fill>
        <patternFill>
          <bgColor theme="1" tint="-0.49998474074526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</tableStyle>
    <tableStyle name="DSA Custom 2" pivot="0" count="5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Summary!$F$5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Summary!$F$7:$F$30</c:f>
              <c:numCache>
                <c:formatCode>#,##0.00_);\(#,##0.00\)</c:formatCode>
                <c:ptCount val="24"/>
                <c:pt idx="0">
                  <c:v>19.382796997070312</c:v>
                </c:pt>
                <c:pt idx="1">
                  <c:v>21.803810928344724</c:v>
                </c:pt>
                <c:pt idx="2">
                  <c:v>21.894030227661133</c:v>
                </c:pt>
                <c:pt idx="3">
                  <c:v>23.591127166748045</c:v>
                </c:pt>
                <c:pt idx="4">
                  <c:v>29.511829193115233</c:v>
                </c:pt>
                <c:pt idx="5">
                  <c:v>37.745155944824219</c:v>
                </c:pt>
                <c:pt idx="6">
                  <c:v>41.387746795654294</c:v>
                </c:pt>
                <c:pt idx="7">
                  <c:v>41.996348297119141</c:v>
                </c:pt>
                <c:pt idx="8">
                  <c:v>40.651724914550776</c:v>
                </c:pt>
                <c:pt idx="9">
                  <c:v>41.314865997314449</c:v>
                </c:pt>
                <c:pt idx="10">
                  <c:v>42.487732604980465</c:v>
                </c:pt>
                <c:pt idx="11">
                  <c:v>42.534181304931636</c:v>
                </c:pt>
                <c:pt idx="12">
                  <c:v>39.656015289306637</c:v>
                </c:pt>
                <c:pt idx="13">
                  <c:v>35.677967193603514</c:v>
                </c:pt>
                <c:pt idx="14">
                  <c:v>32.400962219238281</c:v>
                </c:pt>
                <c:pt idx="15">
                  <c:v>28.015723388671873</c:v>
                </c:pt>
                <c:pt idx="16">
                  <c:v>24.383076400756835</c:v>
                </c:pt>
                <c:pt idx="17">
                  <c:v>21.19107125854492</c:v>
                </c:pt>
                <c:pt idx="18">
                  <c:v>22.660257751464844</c:v>
                </c:pt>
                <c:pt idx="19">
                  <c:v>23.089325927734375</c:v>
                </c:pt>
                <c:pt idx="20">
                  <c:v>22.641778228759765</c:v>
                </c:pt>
                <c:pt idx="21">
                  <c:v>23.703338638305663</c:v>
                </c:pt>
                <c:pt idx="22">
                  <c:v>23.355073974609375</c:v>
                </c:pt>
                <c:pt idx="23">
                  <c:v>25.873299499511717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90A-BC46-15113F72C848}"/>
            </c:ext>
          </c:extLst>
        </c:ser>
        <c:ser>
          <c:idx val="1"/>
          <c:order val="1"/>
          <c:tx>
            <c:strRef>
              <c:f>Summary!$G$5</c:f>
              <c:strCache>
                <c:ptCount val="1"/>
                <c:pt idx="0">
                  <c:v>Load with DR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Summary!$G$7:$G$30</c:f>
              <c:numCache>
                <c:formatCode>#,##0.00_);\(#,##0.00\)</c:formatCode>
                <c:ptCount val="24"/>
                <c:pt idx="0">
                  <c:v>19.671293182373045</c:v>
                </c:pt>
                <c:pt idx="1">
                  <c:v>23.101452819824217</c:v>
                </c:pt>
                <c:pt idx="2">
                  <c:v>23.454836364746093</c:v>
                </c:pt>
                <c:pt idx="3">
                  <c:v>23.72955856323242</c:v>
                </c:pt>
                <c:pt idx="4">
                  <c:v>28.754586822509765</c:v>
                </c:pt>
                <c:pt idx="5">
                  <c:v>37.251090393066406</c:v>
                </c:pt>
                <c:pt idx="6">
                  <c:v>40.818097198486328</c:v>
                </c:pt>
                <c:pt idx="7">
                  <c:v>40.856766204833981</c:v>
                </c:pt>
                <c:pt idx="8">
                  <c:v>40.354880096435544</c:v>
                </c:pt>
                <c:pt idx="9">
                  <c:v>40.405936889648437</c:v>
                </c:pt>
                <c:pt idx="10">
                  <c:v>42.548656250000001</c:v>
                </c:pt>
                <c:pt idx="11">
                  <c:v>41.854584991455077</c:v>
                </c:pt>
                <c:pt idx="12">
                  <c:v>39.308811492919922</c:v>
                </c:pt>
                <c:pt idx="13">
                  <c:v>36.816788604736324</c:v>
                </c:pt>
                <c:pt idx="14">
                  <c:v>32.125759094238276</c:v>
                </c:pt>
                <c:pt idx="15">
                  <c:v>26.473392059326169</c:v>
                </c:pt>
                <c:pt idx="16">
                  <c:v>24.068652618408201</c:v>
                </c:pt>
                <c:pt idx="17">
                  <c:v>20.623302932739257</c:v>
                </c:pt>
                <c:pt idx="18">
                  <c:v>21.833021713256834</c:v>
                </c:pt>
                <c:pt idx="19">
                  <c:v>21.98874917602539</c:v>
                </c:pt>
                <c:pt idx="20">
                  <c:v>21.585982650756836</c:v>
                </c:pt>
                <c:pt idx="21">
                  <c:v>23.51980073547363</c:v>
                </c:pt>
                <c:pt idx="22">
                  <c:v>23.519058914184569</c:v>
                </c:pt>
                <c:pt idx="23">
                  <c:v>25.252687408447265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90A-BC46-15113F72C848}"/>
            </c:ext>
          </c:extLst>
        </c:ser>
        <c:ser>
          <c:idx val="2"/>
          <c:order val="2"/>
          <c:tx>
            <c:strRef>
              <c:f>Summary!$H$5</c:f>
              <c:strCache>
                <c:ptCount val="1"/>
                <c:pt idx="0">
                  <c:v>Load Reduction (MW)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Summary!$H$7:$H$30</c:f>
              <c:numCache>
                <c:formatCode>#,##0.00_);\(#,##0.00\)</c:formatCode>
                <c:ptCount val="24"/>
                <c:pt idx="0">
                  <c:v>-0.28849618530273347</c:v>
                </c:pt>
                <c:pt idx="1">
                  <c:v>-1.2976418914794934</c:v>
                </c:pt>
                <c:pt idx="2">
                  <c:v>-1.5608061370849597</c:v>
                </c:pt>
                <c:pt idx="3">
                  <c:v>-0.13843139648437486</c:v>
                </c:pt>
                <c:pt idx="4">
                  <c:v>0.75724237060546784</c:v>
                </c:pt>
                <c:pt idx="5">
                  <c:v>0.49406555175781364</c:v>
                </c:pt>
                <c:pt idx="6">
                  <c:v>0.5696495971679667</c:v>
                </c:pt>
                <c:pt idx="7">
                  <c:v>1.1395820922851598</c:v>
                </c:pt>
                <c:pt idx="8">
                  <c:v>0.29684481811523256</c:v>
                </c:pt>
                <c:pt idx="9">
                  <c:v>0.90892910766601176</c:v>
                </c:pt>
                <c:pt idx="10">
                  <c:v>-6.09236450195354E-2</c:v>
                </c:pt>
                <c:pt idx="11">
                  <c:v>0.67959631347655858</c:v>
                </c:pt>
                <c:pt idx="12">
                  <c:v>0.34720379638671517</c:v>
                </c:pt>
                <c:pt idx="13">
                  <c:v>-1.1388214111328097</c:v>
                </c:pt>
                <c:pt idx="14">
                  <c:v>0.27520312500000443</c:v>
                </c:pt>
                <c:pt idx="15">
                  <c:v>1.5423313293457035</c:v>
                </c:pt>
                <c:pt idx="16">
                  <c:v>0.31442378234863355</c:v>
                </c:pt>
                <c:pt idx="17">
                  <c:v>0.5677683258056625</c:v>
                </c:pt>
                <c:pt idx="18">
                  <c:v>0.82723603820801017</c:v>
                </c:pt>
                <c:pt idx="19">
                  <c:v>1.1005767517089851</c:v>
                </c:pt>
                <c:pt idx="20">
                  <c:v>1.0557955780029289</c:v>
                </c:pt>
                <c:pt idx="21">
                  <c:v>0.18353790283203253</c:v>
                </c:pt>
                <c:pt idx="22">
                  <c:v>-0.16398493957519378</c:v>
                </c:pt>
                <c:pt idx="23">
                  <c:v>0.62061209106445148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90A-BC46-15113F72C848}"/>
            </c:ext>
          </c:extLst>
        </c:ser>
        <c:ser>
          <c:idx val="3"/>
          <c:order val="3"/>
          <c:tx>
            <c:strRef>
              <c:f>Summary!$L$6</c:f>
              <c:strCache>
                <c:ptCount val="1"/>
                <c:pt idx="0">
                  <c:v>10th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Summary!$L$7:$L$30</c:f>
              <c:numCache>
                <c:formatCode>#,##0.00_);\(#,##0.00\)</c:formatCode>
                <c:ptCount val="24"/>
                <c:pt idx="0">
                  <c:v>-6.1563707903286815</c:v>
                </c:pt>
                <c:pt idx="1">
                  <c:v>-8.1950927678260719</c:v>
                </c:pt>
                <c:pt idx="2">
                  <c:v>-8.660206492726747</c:v>
                </c:pt>
                <c:pt idx="3">
                  <c:v>-8.013205261935898</c:v>
                </c:pt>
                <c:pt idx="4">
                  <c:v>-7.5021348267307655</c:v>
                </c:pt>
                <c:pt idx="5">
                  <c:v>-7.0488764059839788</c:v>
                </c:pt>
                <c:pt idx="6">
                  <c:v>-7.2920403026175542</c:v>
                </c:pt>
                <c:pt idx="7">
                  <c:v>-6.137520310282663</c:v>
                </c:pt>
                <c:pt idx="8">
                  <c:v>-7.6254908537164567</c:v>
                </c:pt>
                <c:pt idx="9">
                  <c:v>-7.3966402691025923</c:v>
                </c:pt>
                <c:pt idx="10">
                  <c:v>-6.8668038820409469</c:v>
                </c:pt>
                <c:pt idx="11">
                  <c:v>-5.4708952732945377</c:v>
                </c:pt>
                <c:pt idx="12">
                  <c:v>-6.1422598856381345</c:v>
                </c:pt>
                <c:pt idx="13">
                  <c:v>-7.2882203175815832</c:v>
                </c:pt>
                <c:pt idx="14">
                  <c:v>-6.086194394934112</c:v>
                </c:pt>
                <c:pt idx="15">
                  <c:v>-4.7853194889654995</c:v>
                </c:pt>
                <c:pt idx="16">
                  <c:v>-6.2900170607077568</c:v>
                </c:pt>
                <c:pt idx="17">
                  <c:v>-5.5863366591188832</c:v>
                </c:pt>
                <c:pt idx="18">
                  <c:v>-4.9329078401267372</c:v>
                </c:pt>
                <c:pt idx="19">
                  <c:v>-5.1053343725159355</c:v>
                </c:pt>
                <c:pt idx="20">
                  <c:v>-5.8743808222275451</c:v>
                </c:pt>
                <c:pt idx="21">
                  <c:v>-5.6676383312958256</c:v>
                </c:pt>
                <c:pt idx="22">
                  <c:v>-6.9688842820031107</c:v>
                </c:pt>
                <c:pt idx="23">
                  <c:v>-6.9557180483050969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7-490A-BC46-15113F72C848}"/>
            </c:ext>
          </c:extLst>
        </c:ser>
        <c:ser>
          <c:idx val="4"/>
          <c:order val="4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Summary!$P$7:$P$30</c:f>
              <c:numCache>
                <c:formatCode>#,##0.00_);\(#,##0.00\)</c:formatCode>
                <c:ptCount val="24"/>
                <c:pt idx="0">
                  <c:v>5.5793784197232146</c:v>
                </c:pt>
                <c:pt idx="1">
                  <c:v>5.5998089848670842</c:v>
                </c:pt>
                <c:pt idx="2">
                  <c:v>5.5385942185568284</c:v>
                </c:pt>
                <c:pt idx="3">
                  <c:v>7.7363424689671483</c:v>
                </c:pt>
                <c:pt idx="4">
                  <c:v>9.0166195679417012</c:v>
                </c:pt>
                <c:pt idx="5">
                  <c:v>8.0370075094996061</c:v>
                </c:pt>
                <c:pt idx="6">
                  <c:v>8.4313394969534876</c:v>
                </c:pt>
                <c:pt idx="7">
                  <c:v>8.4166844948529835</c:v>
                </c:pt>
                <c:pt idx="8">
                  <c:v>8.2191804899469219</c:v>
                </c:pt>
                <c:pt idx="9">
                  <c:v>9.2144984844346158</c:v>
                </c:pt>
                <c:pt idx="10">
                  <c:v>6.7449565920018761</c:v>
                </c:pt>
                <c:pt idx="11">
                  <c:v>6.8300879002476549</c:v>
                </c:pt>
                <c:pt idx="12">
                  <c:v>6.8366674784115649</c:v>
                </c:pt>
                <c:pt idx="13">
                  <c:v>5.0105774953159639</c:v>
                </c:pt>
                <c:pt idx="14">
                  <c:v>6.6366006449341208</c:v>
                </c:pt>
                <c:pt idx="15">
                  <c:v>7.8699821476569065</c:v>
                </c:pt>
                <c:pt idx="16">
                  <c:v>6.9188646254050239</c:v>
                </c:pt>
                <c:pt idx="17">
                  <c:v>6.7218733107302082</c:v>
                </c:pt>
                <c:pt idx="18">
                  <c:v>6.5873799165427576</c:v>
                </c:pt>
                <c:pt idx="19">
                  <c:v>7.3064878759339056</c:v>
                </c:pt>
                <c:pt idx="20">
                  <c:v>7.9859719782334029</c:v>
                </c:pt>
                <c:pt idx="21">
                  <c:v>6.0347141369598907</c:v>
                </c:pt>
                <c:pt idx="22">
                  <c:v>6.6409144028527232</c:v>
                </c:pt>
                <c:pt idx="23">
                  <c:v>8.1969422304340007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90A-BC46-15113F7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04608"/>
        <c:axId val="338800448"/>
      </c:lineChart>
      <c:catAx>
        <c:axId val="3388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0448"/>
        <c:crosses val="autoZero"/>
        <c:auto val="1"/>
        <c:lblAlgn val="ctr"/>
        <c:lblOffset val="100"/>
        <c:noMultiLvlLbl val="0"/>
      </c:catAx>
      <c:valAx>
        <c:axId val="3388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Summary!$F$6</c:f>
              <c:strCache>
                <c:ptCount val="1"/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460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7815768745501043"/>
          <c:y val="0.55241057289050843"/>
          <c:w val="0.37590015799481835"/>
          <c:h val="0.19609465400853224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306162</xdr:colOff>
      <xdr:row>19</xdr:row>
      <xdr:rowOff>13608</xdr:rowOff>
    </xdr:from>
    <xdr:to>
      <xdr:col>3</xdr:col>
      <xdr:colOff>709083</xdr:colOff>
      <xdr:row>34</xdr:row>
      <xdr:rowOff>254000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580694</xdr:colOff>
      <xdr:row>1</xdr:row>
      <xdr:rowOff>37753</xdr:rowOff>
    </xdr:from>
    <xdr:to>
      <xdr:col>18</xdr:col>
      <xdr:colOff>701789</xdr:colOff>
      <xdr:row>2</xdr:row>
      <xdr:rowOff>217714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3" b="19627"/>
        <a:stretch/>
      </xdr:blipFill>
      <xdr:spPr>
        <a:xfrm>
          <a:off x="15820694" y="228253"/>
          <a:ext cx="2407095" cy="479318"/>
        </a:xfrm>
        <a:prstGeom prst="rect">
          <a:avLst/>
        </a:prstGeom>
      </xdr:spPr>
    </xdr:pic>
    <xdr:clientData/>
  </xdr:twoCellAnchor>
  <xdr:twoCellAnchor editAs="oneCell">
    <xdr:from>
      <xdr:col>13</xdr:col>
      <xdr:colOff>562841</xdr:colOff>
      <xdr:row>1</xdr:row>
      <xdr:rowOff>58509</xdr:rowOff>
    </xdr:from>
    <xdr:to>
      <xdr:col>15</xdr:col>
      <xdr:colOff>462815</xdr:colOff>
      <xdr:row>2</xdr:row>
      <xdr:rowOff>204107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0484" y="249009"/>
          <a:ext cx="1342331" cy="44495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showGridLines="0" workbookViewId="0">
      <selection activeCell="B20" sqref="B20"/>
    </sheetView>
  </sheetViews>
  <sheetFormatPr defaultRowHeight="15" x14ac:dyDescent="0.25"/>
  <cols>
    <col min="1" max="1" width="9" style="33"/>
    <col min="2" max="2" width="52.75" style="33" customWidth="1"/>
    <col min="3" max="16384" width="9" style="33"/>
  </cols>
  <sheetData>
    <row r="2" spans="2:5" ht="15" customHeight="1" x14ac:dyDescent="0.25">
      <c r="B2" s="45" t="s">
        <v>3396</v>
      </c>
      <c r="C2" s="45"/>
      <c r="D2" s="45"/>
      <c r="E2" s="45"/>
    </row>
    <row r="3" spans="2:5" x14ac:dyDescent="0.25">
      <c r="B3" s="45"/>
      <c r="C3" s="45"/>
      <c r="D3" s="45"/>
      <c r="E3" s="45"/>
    </row>
    <row r="4" spans="2:5" x14ac:dyDescent="0.25">
      <c r="B4" s="45"/>
      <c r="C4" s="45"/>
      <c r="D4" s="45"/>
      <c r="E4" s="45"/>
    </row>
    <row r="5" spans="2:5" x14ac:dyDescent="0.25">
      <c r="B5" s="45"/>
      <c r="C5" s="45"/>
      <c r="D5" s="45"/>
      <c r="E5" s="45"/>
    </row>
    <row r="6" spans="2:5" x14ac:dyDescent="0.25">
      <c r="B6" s="45"/>
      <c r="C6" s="45"/>
      <c r="D6" s="45"/>
      <c r="E6" s="45"/>
    </row>
    <row r="7" spans="2:5" x14ac:dyDescent="0.25">
      <c r="B7" s="45"/>
      <c r="C7" s="45"/>
      <c r="D7" s="45"/>
      <c r="E7" s="45"/>
    </row>
    <row r="8" spans="2:5" x14ac:dyDescent="0.25">
      <c r="B8" s="45"/>
      <c r="C8" s="45"/>
      <c r="D8" s="45"/>
      <c r="E8" s="45"/>
    </row>
    <row r="9" spans="2:5" x14ac:dyDescent="0.25">
      <c r="B9" s="45"/>
      <c r="C9" s="45"/>
      <c r="D9" s="45"/>
      <c r="E9" s="45"/>
    </row>
    <row r="10" spans="2:5" x14ac:dyDescent="0.25">
      <c r="B10" s="45"/>
      <c r="C10" s="45"/>
      <c r="D10" s="45"/>
      <c r="E10" s="45"/>
    </row>
  </sheetData>
  <mergeCells count="1">
    <mergeCell ref="B2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="90" zoomScaleNormal="90" workbookViewId="0">
      <selection activeCell="B15" sqref="B15"/>
    </sheetView>
  </sheetViews>
  <sheetFormatPr defaultRowHeight="15" x14ac:dyDescent="0.25"/>
  <cols>
    <col min="1" max="1" width="4" customWidth="1"/>
    <col min="2" max="2" width="33.5" customWidth="1"/>
    <col min="3" max="3" width="32.875" customWidth="1"/>
    <col min="4" max="4" width="11.375" customWidth="1"/>
    <col min="5" max="5" width="10.875" bestFit="1" customWidth="1"/>
    <col min="6" max="8" width="13" customWidth="1"/>
    <col min="9" max="9" width="7.625" customWidth="1"/>
    <col min="10" max="10" width="8.625" bestFit="1" customWidth="1"/>
    <col min="11" max="11" width="8.625" customWidth="1"/>
    <col min="12" max="12" width="10.5" bestFit="1" customWidth="1"/>
    <col min="13" max="15" width="9.5" customWidth="1"/>
    <col min="16" max="16" width="10" bestFit="1" customWidth="1"/>
    <col min="17" max="19" width="10" customWidth="1"/>
    <col min="20" max="20" width="3.125" customWidth="1"/>
    <col min="21" max="21" width="7.5" hidden="1" customWidth="1"/>
    <col min="22" max="22" width="9" customWidth="1"/>
  </cols>
  <sheetData>
    <row r="1" spans="1:21" x14ac:dyDescent="0.25">
      <c r="G1" s="21"/>
    </row>
    <row r="2" spans="1:21" s="23" customFormat="1" ht="23.25" x14ac:dyDescent="0.35">
      <c r="A2" s="46" t="s">
        <v>49</v>
      </c>
      <c r="B2" s="46"/>
      <c r="C2" s="46"/>
      <c r="D2" s="46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 s="23" customFormat="1" ht="18.75" x14ac:dyDescent="0.3">
      <c r="A3" s="47" t="s">
        <v>3397</v>
      </c>
      <c r="B3" s="47"/>
      <c r="C3" s="47"/>
      <c r="D3" s="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1" x14ac:dyDescent="0.25">
      <c r="E4" s="34"/>
    </row>
    <row r="5" spans="1:21" s="1" customFormat="1" ht="28.9" customHeight="1" x14ac:dyDescent="0.25">
      <c r="B5" s="24" t="s">
        <v>50</v>
      </c>
      <c r="C5"/>
      <c r="D5" s="8"/>
      <c r="E5" s="52" t="s">
        <v>118</v>
      </c>
      <c r="F5" s="50" t="str">
        <f>"Reference Load ("&amp;units&amp;")"</f>
        <v>Reference Load (MW)</v>
      </c>
      <c r="G5" s="50" t="str">
        <f>"Load with DR ("&amp;units&amp;")"</f>
        <v>Load with DR (MW)</v>
      </c>
      <c r="H5" s="50" t="str">
        <f>"Load Reduction ("&amp;units&amp;")"</f>
        <v>Load Reduction (MW)</v>
      </c>
      <c r="I5" s="50" t="s">
        <v>119</v>
      </c>
      <c r="J5" s="50" t="s">
        <v>120</v>
      </c>
      <c r="K5" s="54" t="s">
        <v>47</v>
      </c>
      <c r="L5" s="54"/>
      <c r="M5" s="54"/>
      <c r="N5" s="54"/>
      <c r="O5" s="54"/>
      <c r="P5" s="54"/>
      <c r="Q5" s="55"/>
      <c r="R5" s="56" t="s">
        <v>121</v>
      </c>
      <c r="S5" s="58" t="s">
        <v>122</v>
      </c>
      <c r="U5" s="35"/>
    </row>
    <row r="6" spans="1:21" s="1" customFormat="1" ht="14.45" customHeight="1" x14ac:dyDescent="0.25">
      <c r="A6"/>
      <c r="B6" s="25" t="s">
        <v>116</v>
      </c>
      <c r="C6" s="31" t="s">
        <v>10</v>
      </c>
      <c r="D6"/>
      <c r="E6" s="53"/>
      <c r="F6" s="51"/>
      <c r="G6" s="51"/>
      <c r="H6" s="51"/>
      <c r="I6" s="51"/>
      <c r="J6" s="51"/>
      <c r="K6" s="44" t="s">
        <v>44</v>
      </c>
      <c r="L6" s="44" t="s">
        <v>0</v>
      </c>
      <c r="M6" s="44" t="s">
        <v>1</v>
      </c>
      <c r="N6" s="44" t="s">
        <v>2</v>
      </c>
      <c r="O6" s="44" t="s">
        <v>3</v>
      </c>
      <c r="P6" s="44" t="s">
        <v>4</v>
      </c>
      <c r="Q6" s="44" t="s">
        <v>45</v>
      </c>
      <c r="R6" s="57"/>
      <c r="S6" s="59"/>
      <c r="U6" s="4" t="s">
        <v>19</v>
      </c>
    </row>
    <row r="7" spans="1:21" ht="15" customHeight="1" x14ac:dyDescent="0.25">
      <c r="B7" s="26" t="s">
        <v>77</v>
      </c>
      <c r="C7" s="30" t="s">
        <v>52</v>
      </c>
      <c r="E7" s="9">
        <v>1</v>
      </c>
      <c r="F7" s="10">
        <f>IFERROR(INDEX(intervals, MATCH(intervallookup&amp;$E7, intervals_y, 0), MATCH(F$31, intervals_x, 0))*multiplier, "")</f>
        <v>19.382796997070312</v>
      </c>
      <c r="G7" s="10">
        <f>IFERROR(INDEX(intervals, MATCH(intervallookup&amp;$E7, intervals_y, 0), MATCH(G$31, intervals_x, 0))*multiplier, "")</f>
        <v>19.671293182373045</v>
      </c>
      <c r="H7" s="10">
        <f>IFERROR(F7-G7, "")</f>
        <v>-0.28849618530273347</v>
      </c>
      <c r="I7" s="41">
        <f>IFERROR(H7/F7, "")</f>
        <v>-1.4884135934888002E-2</v>
      </c>
      <c r="J7" s="10">
        <f t="shared" ref="J7:J30" si="0">IFERROR(INDEX(intervals, MATCH(intervallookup&amp;$E7, intervals_y, 0), MATCH(J$31, intervals_x, 0)), "")</f>
        <v>74.869809523809565</v>
      </c>
      <c r="K7" s="10">
        <f>IFERROR($H7+$R7*_xlfn.NORM.INV(K$31,0,1), "")</f>
        <v>-7.8198317055178723</v>
      </c>
      <c r="L7" s="10">
        <f t="shared" ref="L7:Q22" si="1">IFERROR($H7+$R7*_xlfn.NORM.INV(L$31,0,1), "")</f>
        <v>-6.1563707903286815</v>
      </c>
      <c r="M7" s="10">
        <f t="shared" si="1"/>
        <v>-2.6895829102637121</v>
      </c>
      <c r="N7" s="10">
        <f t="shared" si="1"/>
        <v>-0.28849618530273347</v>
      </c>
      <c r="O7" s="10">
        <f t="shared" si="1"/>
        <v>2.1125905396582447</v>
      </c>
      <c r="P7" s="10">
        <f t="shared" si="1"/>
        <v>5.5793784197232146</v>
      </c>
      <c r="Q7" s="10">
        <f t="shared" si="1"/>
        <v>7.2428393349124001</v>
      </c>
      <c r="R7" s="10">
        <f t="shared" ref="R7:R30" si="2">IFERROR(INDEX(intervals, MATCH(intervallookup&amp;$E7, intervals_y, 0), MATCH(R$31, intervals_x, 0))*multiplier, "")</f>
        <v>4.5787268829345704</v>
      </c>
      <c r="S7" s="13">
        <f>IFERROR(H7/R7, "")</f>
        <v>-6.3007947990519189E-2</v>
      </c>
      <c r="U7" s="43">
        <f>R7^2</f>
        <v>20.964739868507728</v>
      </c>
    </row>
    <row r="8" spans="1:21" x14ac:dyDescent="0.25">
      <c r="B8" s="26" t="s">
        <v>11</v>
      </c>
      <c r="C8" s="30" t="s">
        <v>12</v>
      </c>
      <c r="E8" s="9">
        <v>2</v>
      </c>
      <c r="F8" s="10">
        <f t="shared" ref="F8:G30" si="3">IFERROR(INDEX(intervals, MATCH(intervallookup&amp;$E8, intervals_y, 0), MATCH(F$31, intervals_x, 0))*multiplier, "")</f>
        <v>21.803810928344724</v>
      </c>
      <c r="G8" s="10">
        <f t="shared" si="3"/>
        <v>23.101452819824217</v>
      </c>
      <c r="H8" s="10">
        <f t="shared" ref="H8:H30" si="4">IFERROR(F8-G8, "")</f>
        <v>-1.2976418914794934</v>
      </c>
      <c r="I8" s="41">
        <f t="shared" ref="I8:I30" si="5">IFERROR(H8/F8, "")</f>
        <v>-5.9514453493658422E-2</v>
      </c>
      <c r="J8" s="10">
        <f t="shared" si="0"/>
        <v>73.914285714285782</v>
      </c>
      <c r="K8" s="10">
        <f t="shared" ref="K8:Q30" si="6">IFERROR($H8+$R8*_xlfn.NORM.INV(K$31,0,1), "")</f>
        <v>-10.150424249758656</v>
      </c>
      <c r="L8" s="10">
        <f t="shared" si="1"/>
        <v>-8.1950927678260719</v>
      </c>
      <c r="M8" s="10">
        <f t="shared" si="1"/>
        <v>-4.1200228811961273</v>
      </c>
      <c r="N8" s="10">
        <f t="shared" si="1"/>
        <v>-1.2976418914794934</v>
      </c>
      <c r="O8" s="10">
        <f t="shared" si="1"/>
        <v>1.52473909823714</v>
      </c>
      <c r="P8" s="10">
        <f t="shared" si="1"/>
        <v>5.5998089848670842</v>
      </c>
      <c r="Q8" s="10">
        <f t="shared" si="1"/>
        <v>7.5551404667996636</v>
      </c>
      <c r="R8" s="10">
        <f t="shared" si="2"/>
        <v>5.3821095161437986</v>
      </c>
      <c r="S8" s="13">
        <f t="shared" ref="S8:S30" si="7">IFERROR(H8/R8, "")</f>
        <v>-0.24110284036160501</v>
      </c>
      <c r="U8" s="43">
        <f t="shared" ref="U8:U30" si="8">R8^2</f>
        <v>28.967102843765634</v>
      </c>
    </row>
    <row r="9" spans="1:21" x14ac:dyDescent="0.25">
      <c r="B9" s="26" t="s">
        <v>39</v>
      </c>
      <c r="C9" s="30" t="s">
        <v>36</v>
      </c>
      <c r="E9" s="9">
        <v>3</v>
      </c>
      <c r="F9" s="10">
        <f t="shared" si="3"/>
        <v>21.894030227661133</v>
      </c>
      <c r="G9" s="10">
        <f t="shared" si="3"/>
        <v>23.454836364746093</v>
      </c>
      <c r="H9" s="10">
        <f t="shared" si="4"/>
        <v>-1.5608061370849597</v>
      </c>
      <c r="I9" s="41">
        <f t="shared" si="5"/>
        <v>-7.1289119493085473E-2</v>
      </c>
      <c r="J9" s="10">
        <f t="shared" si="0"/>
        <v>73.107809523809522</v>
      </c>
      <c r="K9" s="10">
        <f t="shared" si="6"/>
        <v>-10.672787845909591</v>
      </c>
      <c r="L9" s="10">
        <f t="shared" si="1"/>
        <v>-8.660206492726747</v>
      </c>
      <c r="M9" s="10">
        <f t="shared" si="1"/>
        <v>-4.4658232167809508</v>
      </c>
      <c r="N9" s="10">
        <f t="shared" si="1"/>
        <v>-1.5608061370849597</v>
      </c>
      <c r="O9" s="10">
        <f t="shared" si="1"/>
        <v>1.3442109426110309</v>
      </c>
      <c r="P9" s="10">
        <f t="shared" si="1"/>
        <v>5.5385942185568284</v>
      </c>
      <c r="Q9" s="10">
        <f t="shared" si="1"/>
        <v>7.5511755717396642</v>
      </c>
      <c r="R9" s="10">
        <f t="shared" si="2"/>
        <v>5.5396915321350093</v>
      </c>
      <c r="S9" s="13">
        <f t="shared" si="7"/>
        <v>-0.28174964761682708</v>
      </c>
      <c r="U9" s="43">
        <f t="shared" si="8"/>
        <v>30.688182271208326</v>
      </c>
    </row>
    <row r="10" spans="1:21" x14ac:dyDescent="0.25">
      <c r="B10" s="26" t="s">
        <v>20</v>
      </c>
      <c r="C10" s="30" t="s">
        <v>24</v>
      </c>
      <c r="E10" s="9">
        <v>4</v>
      </c>
      <c r="F10" s="10">
        <f t="shared" si="3"/>
        <v>23.591127166748045</v>
      </c>
      <c r="G10" s="10">
        <f t="shared" si="3"/>
        <v>23.72955856323242</v>
      </c>
      <c r="H10" s="10">
        <f t="shared" si="4"/>
        <v>-0.13843139648437486</v>
      </c>
      <c r="I10" s="41">
        <f t="shared" si="5"/>
        <v>-5.8679432952019111E-3</v>
      </c>
      <c r="J10" s="10">
        <f t="shared" si="0"/>
        <v>72.547999999999973</v>
      </c>
      <c r="K10" s="10">
        <f t="shared" si="6"/>
        <v>-10.245594231173932</v>
      </c>
      <c r="L10" s="10">
        <f t="shared" si="1"/>
        <v>-8.013205261935898</v>
      </c>
      <c r="M10" s="10">
        <f t="shared" si="1"/>
        <v>-3.3607250314250776</v>
      </c>
      <c r="N10" s="10">
        <f t="shared" si="1"/>
        <v>-0.13843139648437486</v>
      </c>
      <c r="O10" s="10">
        <f t="shared" si="1"/>
        <v>3.0838622384563275</v>
      </c>
      <c r="P10" s="10">
        <f t="shared" si="1"/>
        <v>7.7363424689671483</v>
      </c>
      <c r="Q10" s="10">
        <f t="shared" si="1"/>
        <v>9.9687314382051753</v>
      </c>
      <c r="R10" s="10">
        <f t="shared" si="2"/>
        <v>6.1447186965942375</v>
      </c>
      <c r="S10" s="13">
        <f t="shared" si="7"/>
        <v>-2.2528516490283215E-2</v>
      </c>
      <c r="U10" s="43">
        <f t="shared" si="8"/>
        <v>37.757567860274783</v>
      </c>
    </row>
    <row r="11" spans="1:21" ht="18.75" x14ac:dyDescent="0.3">
      <c r="B11" s="49" t="str">
        <f>IFERROR(IF(INDEX(events, MATCH(eventlookup, events_y, 0), MATCH("Confidential", events_x, 0))=1,"Redacted to Protect Confidential Information", IF(INDEX(events, MATCH(eventlookup, events_y, 0), MATCH("Confidential", events_x, 0))=2, "Redacted to Protect Confidential Information", "")), "Event Not Called for this Category")</f>
        <v/>
      </c>
      <c r="C11" s="49"/>
      <c r="E11" s="9">
        <v>5</v>
      </c>
      <c r="F11" s="10">
        <f t="shared" si="3"/>
        <v>29.511829193115233</v>
      </c>
      <c r="G11" s="10">
        <f t="shared" si="3"/>
        <v>28.754586822509765</v>
      </c>
      <c r="H11" s="10">
        <f t="shared" si="4"/>
        <v>0.75724237060546784</v>
      </c>
      <c r="I11" s="41">
        <f t="shared" si="5"/>
        <v>2.5658943932290165E-2</v>
      </c>
      <c r="J11" s="10">
        <f t="shared" si="0"/>
        <v>71.761333333333369</v>
      </c>
      <c r="K11" s="10">
        <f t="shared" si="6"/>
        <v>-9.8435534964149856</v>
      </c>
      <c r="L11" s="10">
        <f t="shared" si="1"/>
        <v>-7.5021348267307655</v>
      </c>
      <c r="M11" s="10">
        <f t="shared" si="1"/>
        <v>-2.6224278302511417</v>
      </c>
      <c r="N11" s="10">
        <f t="shared" si="1"/>
        <v>0.75724237060546784</v>
      </c>
      <c r="O11" s="10">
        <f t="shared" si="1"/>
        <v>4.1369125714620765</v>
      </c>
      <c r="P11" s="10">
        <f t="shared" si="1"/>
        <v>9.0166195679417012</v>
      </c>
      <c r="Q11" s="10">
        <f t="shared" si="1"/>
        <v>11.358038237625914</v>
      </c>
      <c r="R11" s="10">
        <f t="shared" si="2"/>
        <v>6.4448262710571287</v>
      </c>
      <c r="S11" s="13">
        <f t="shared" si="7"/>
        <v>0.11749616494802105</v>
      </c>
      <c r="U11" s="43">
        <f t="shared" si="8"/>
        <v>41.535785664108133</v>
      </c>
    </row>
    <row r="12" spans="1:21" x14ac:dyDescent="0.25">
      <c r="B12" s="24" t="s">
        <v>51</v>
      </c>
      <c r="E12" s="9">
        <v>6</v>
      </c>
      <c r="F12" s="10">
        <f t="shared" si="3"/>
        <v>37.745155944824219</v>
      </c>
      <c r="G12" s="10">
        <f t="shared" si="3"/>
        <v>37.251090393066406</v>
      </c>
      <c r="H12" s="10">
        <f t="shared" si="4"/>
        <v>0.49406555175781364</v>
      </c>
      <c r="I12" s="41">
        <f t="shared" si="5"/>
        <v>1.3089508822801991E-2</v>
      </c>
      <c r="J12" s="10">
        <f t="shared" si="0"/>
        <v>71.334285714285684</v>
      </c>
      <c r="K12" s="10">
        <f t="shared" si="6"/>
        <v>-9.1871956402595423</v>
      </c>
      <c r="L12" s="10">
        <f t="shared" si="1"/>
        <v>-7.0488764059839788</v>
      </c>
      <c r="M12" s="10">
        <f t="shared" si="1"/>
        <v>-2.592445156288393</v>
      </c>
      <c r="N12" s="10">
        <f t="shared" si="1"/>
        <v>0.49406555175781364</v>
      </c>
      <c r="O12" s="10">
        <f t="shared" si="1"/>
        <v>3.5805762598040198</v>
      </c>
      <c r="P12" s="10">
        <f t="shared" si="1"/>
        <v>8.0370075094996061</v>
      </c>
      <c r="Q12" s="10">
        <f t="shared" si="1"/>
        <v>10.175326743775164</v>
      </c>
      <c r="R12" s="10">
        <f t="shared" si="2"/>
        <v>5.8857888832092282</v>
      </c>
      <c r="S12" s="13">
        <f t="shared" si="7"/>
        <v>8.3942112359358736E-2</v>
      </c>
      <c r="U12" s="43">
        <f t="shared" si="8"/>
        <v>34.642510777709333</v>
      </c>
    </row>
    <row r="13" spans="1:21" x14ac:dyDescent="0.25">
      <c r="B13" s="27" t="s">
        <v>91</v>
      </c>
      <c r="C13" s="29">
        <f>IFERROR(INDEX(events, MATCH(eventlookup, events_y, 0), MATCH("Sites", events_x, 0)), "")</f>
        <v>103</v>
      </c>
      <c r="E13" s="9">
        <v>7</v>
      </c>
      <c r="F13" s="10">
        <f t="shared" si="3"/>
        <v>41.387746795654294</v>
      </c>
      <c r="G13" s="10">
        <f t="shared" si="3"/>
        <v>40.818097198486328</v>
      </c>
      <c r="H13" s="10">
        <f t="shared" si="4"/>
        <v>0.5696495971679667</v>
      </c>
      <c r="I13" s="41">
        <f t="shared" si="5"/>
        <v>1.3763725770830796E-2</v>
      </c>
      <c r="J13" s="10">
        <f t="shared" si="0"/>
        <v>71.221809523809512</v>
      </c>
      <c r="K13" s="10">
        <f t="shared" si="6"/>
        <v>-9.5207201493936964</v>
      </c>
      <c r="L13" s="10">
        <f t="shared" si="1"/>
        <v>-7.2920403026175542</v>
      </c>
      <c r="M13" s="10">
        <f t="shared" si="1"/>
        <v>-2.6472901850773201</v>
      </c>
      <c r="N13" s="10">
        <f t="shared" si="1"/>
        <v>0.5696495971679667</v>
      </c>
      <c r="O13" s="10">
        <f t="shared" si="1"/>
        <v>3.7865893794132526</v>
      </c>
      <c r="P13" s="10">
        <f t="shared" si="1"/>
        <v>8.4313394969534876</v>
      </c>
      <c r="Q13" s="10">
        <f t="shared" si="1"/>
        <v>10.660019343729623</v>
      </c>
      <c r="R13" s="10">
        <f t="shared" si="2"/>
        <v>6.1345092239379877</v>
      </c>
      <c r="S13" s="13">
        <f t="shared" si="7"/>
        <v>9.2859848501831044E-2</v>
      </c>
      <c r="U13" s="43">
        <f t="shared" si="8"/>
        <v>37.632203418580254</v>
      </c>
    </row>
    <row r="14" spans="1:21" ht="15" customHeight="1" x14ac:dyDescent="0.25">
      <c r="B14" s="27" t="s">
        <v>117</v>
      </c>
      <c r="C14" s="28">
        <f>MAX(J7:J30)</f>
        <v>89.275238095238095</v>
      </c>
      <c r="E14" s="9">
        <v>8</v>
      </c>
      <c r="F14" s="10">
        <f t="shared" si="3"/>
        <v>41.996348297119141</v>
      </c>
      <c r="G14" s="10">
        <f t="shared" si="3"/>
        <v>40.856766204833981</v>
      </c>
      <c r="H14" s="10">
        <f t="shared" si="4"/>
        <v>1.1395820922851598</v>
      </c>
      <c r="I14" s="41">
        <f t="shared" si="5"/>
        <v>2.7135266243216025E-2</v>
      </c>
      <c r="J14" s="10">
        <f t="shared" si="0"/>
        <v>71.331809523809554</v>
      </c>
      <c r="K14" s="10">
        <f t="shared" si="6"/>
        <v>-8.2004777245622069</v>
      </c>
      <c r="L14" s="10">
        <f t="shared" si="1"/>
        <v>-6.137520310282663</v>
      </c>
      <c r="M14" s="10">
        <f t="shared" si="1"/>
        <v>-1.8381492246078972</v>
      </c>
      <c r="N14" s="10">
        <f t="shared" si="1"/>
        <v>1.1395820922851598</v>
      </c>
      <c r="O14" s="10">
        <f t="shared" si="1"/>
        <v>4.117313409178216</v>
      </c>
      <c r="P14" s="10">
        <f t="shared" si="1"/>
        <v>8.4166844948529835</v>
      </c>
      <c r="Q14" s="10">
        <f t="shared" si="1"/>
        <v>10.479641909132521</v>
      </c>
      <c r="R14" s="10">
        <f t="shared" si="2"/>
        <v>5.6783531761169428</v>
      </c>
      <c r="S14" s="13">
        <f t="shared" si="7"/>
        <v>0.20068883652362851</v>
      </c>
      <c r="U14" s="43">
        <f t="shared" si="8"/>
        <v>32.24369479271737</v>
      </c>
    </row>
    <row r="15" spans="1:21" x14ac:dyDescent="0.25">
      <c r="B15" s="27" t="str">
        <f>"Peak Period (4pm-9pm) Impact ("&amp;units&amp;")"</f>
        <v>Peak Period (4pm-9pm) Impact (MW)</v>
      </c>
      <c r="C15" s="28">
        <f>AVERAGE(H23:H27)</f>
        <v>0.77316009521484408</v>
      </c>
      <c r="E15" s="9">
        <v>9</v>
      </c>
      <c r="F15" s="10">
        <f t="shared" si="3"/>
        <v>40.651724914550776</v>
      </c>
      <c r="G15" s="10">
        <f t="shared" si="3"/>
        <v>40.354880096435544</v>
      </c>
      <c r="H15" s="10">
        <f t="shared" si="4"/>
        <v>0.29684481811523256</v>
      </c>
      <c r="I15" s="41">
        <f t="shared" si="5"/>
        <v>7.3021456958885563E-3</v>
      </c>
      <c r="J15" s="10">
        <f t="shared" si="0"/>
        <v>73.562857142857169</v>
      </c>
      <c r="K15" s="10">
        <f t="shared" si="6"/>
        <v>-9.8713629341820965</v>
      </c>
      <c r="L15" s="10">
        <f t="shared" si="1"/>
        <v>-7.6254908537164567</v>
      </c>
      <c r="M15" s="10">
        <f t="shared" si="1"/>
        <v>-2.9449107224730056</v>
      </c>
      <c r="N15" s="10">
        <f t="shared" si="1"/>
        <v>0.29684481811523256</v>
      </c>
      <c r="O15" s="10">
        <f t="shared" si="1"/>
        <v>3.5386003587034698</v>
      </c>
      <c r="P15" s="10">
        <f t="shared" si="1"/>
        <v>8.2191804899469219</v>
      </c>
      <c r="Q15" s="10">
        <f t="shared" si="1"/>
        <v>10.465052570412555</v>
      </c>
      <c r="R15" s="10">
        <f t="shared" si="2"/>
        <v>6.1818313713073731</v>
      </c>
      <c r="S15" s="13">
        <f t="shared" si="7"/>
        <v>4.8018912242255796E-2</v>
      </c>
      <c r="U15" s="43">
        <f t="shared" si="8"/>
        <v>38.215039103279999</v>
      </c>
    </row>
    <row r="16" spans="1:21" x14ac:dyDescent="0.25">
      <c r="B16" s="27" t="s">
        <v>92</v>
      </c>
      <c r="C16" s="32">
        <f>C15/AVERAGE(F23:F27)</f>
        <v>3.3920793148322498E-2</v>
      </c>
      <c r="E16" s="9">
        <v>10</v>
      </c>
      <c r="F16" s="10">
        <f t="shared" si="3"/>
        <v>41.314865997314449</v>
      </c>
      <c r="G16" s="10">
        <f t="shared" si="3"/>
        <v>40.405936889648437</v>
      </c>
      <c r="H16" s="10">
        <f t="shared" si="4"/>
        <v>0.90892910766601176</v>
      </c>
      <c r="I16" s="41">
        <f t="shared" si="5"/>
        <v>2.2000049757515711E-2</v>
      </c>
      <c r="J16" s="10">
        <f t="shared" si="0"/>
        <v>77.136952380952394</v>
      </c>
      <c r="K16" s="10">
        <f t="shared" si="6"/>
        <v>-9.751153779805966</v>
      </c>
      <c r="L16" s="10">
        <f t="shared" si="1"/>
        <v>-7.3966402691025923</v>
      </c>
      <c r="M16" s="10">
        <f t="shared" si="1"/>
        <v>-2.4896425585929229</v>
      </c>
      <c r="N16" s="10">
        <f t="shared" si="1"/>
        <v>0.90892910766601176</v>
      </c>
      <c r="O16" s="10">
        <f t="shared" si="1"/>
        <v>4.3075007739249456</v>
      </c>
      <c r="P16" s="10">
        <f t="shared" si="1"/>
        <v>9.2144984844346158</v>
      </c>
      <c r="Q16" s="10">
        <f t="shared" si="1"/>
        <v>11.569011995137982</v>
      </c>
      <c r="R16" s="10">
        <f t="shared" si="2"/>
        <v>6.4808702201843262</v>
      </c>
      <c r="S16" s="13">
        <f t="shared" si="7"/>
        <v>0.14024800324425574</v>
      </c>
      <c r="U16" s="43">
        <f t="shared" si="8"/>
        <v>42.001678810872036</v>
      </c>
    </row>
    <row r="17" spans="2:21" x14ac:dyDescent="0.25">
      <c r="B17" s="27" t="s">
        <v>9</v>
      </c>
      <c r="C17" s="30" t="str">
        <f>IFERROR(INDEX(events, MATCH(eventlookup, events_y, 0), MATCH("Date", events_x, 0)), "")</f>
        <v>August 16, 2021</v>
      </c>
      <c r="E17" s="9">
        <v>11</v>
      </c>
      <c r="F17" s="10">
        <f t="shared" si="3"/>
        <v>42.487732604980465</v>
      </c>
      <c r="G17" s="10">
        <f t="shared" si="3"/>
        <v>42.548656250000001</v>
      </c>
      <c r="H17" s="10">
        <f t="shared" si="4"/>
        <v>-6.09236450195354E-2</v>
      </c>
      <c r="I17" s="41">
        <f t="shared" si="5"/>
        <v>-1.4339114206436579E-3</v>
      </c>
      <c r="J17" s="10">
        <f t="shared" si="0"/>
        <v>80.714285714285751</v>
      </c>
      <c r="K17" s="10">
        <f t="shared" si="6"/>
        <v>-8.7961763601178884</v>
      </c>
      <c r="L17" s="10">
        <f t="shared" si="1"/>
        <v>-6.8668038820409469</v>
      </c>
      <c r="M17" s="10">
        <f t="shared" si="1"/>
        <v>-2.8458346713713207</v>
      </c>
      <c r="N17" s="10">
        <f t="shared" si="1"/>
        <v>-6.09236450195354E-2</v>
      </c>
      <c r="O17" s="10">
        <f t="shared" si="1"/>
        <v>2.7239873813322495</v>
      </c>
      <c r="P17" s="10">
        <f t="shared" si="1"/>
        <v>6.7449565920018761</v>
      </c>
      <c r="Q17" s="10">
        <f t="shared" si="1"/>
        <v>8.6743290700788105</v>
      </c>
      <c r="R17" s="10">
        <f t="shared" si="2"/>
        <v>5.3106565666198726</v>
      </c>
      <c r="S17" s="13">
        <f t="shared" si="7"/>
        <v>-1.1471961000541989E-2</v>
      </c>
      <c r="U17" s="43">
        <f t="shared" si="8"/>
        <v>28.203073168582772</v>
      </c>
    </row>
    <row r="18" spans="2:21" x14ac:dyDescent="0.25">
      <c r="B18" s="27" t="s">
        <v>40</v>
      </c>
      <c r="C18" s="30" t="str">
        <f>IFERROR(INDEX(events, MATCH(eventlookup, events_y, 0), MATCH("RTPDaytype", events_x, 0)), "")</f>
        <v>Moderate Summer Weekday</v>
      </c>
      <c r="E18" s="9">
        <v>12</v>
      </c>
      <c r="F18" s="10">
        <f t="shared" si="3"/>
        <v>42.534181304931636</v>
      </c>
      <c r="G18" s="10">
        <f>IFERROR(INDEX(intervals, MATCH(intervallookup&amp;$E18, intervals_y, 0), MATCH(G$31, intervals_x, 0))*multiplier, "")</f>
        <v>41.854584991455077</v>
      </c>
      <c r="H18" s="10">
        <f t="shared" si="4"/>
        <v>0.67959631347655858</v>
      </c>
      <c r="I18" s="41">
        <f t="shared" si="5"/>
        <v>1.5977651211962145E-2</v>
      </c>
      <c r="J18" s="10">
        <f t="shared" si="0"/>
        <v>84.624190476190421</v>
      </c>
      <c r="K18" s="10">
        <f t="shared" si="6"/>
        <v>-7.2144741757868518</v>
      </c>
      <c r="L18" s="10">
        <f t="shared" si="1"/>
        <v>-5.4708952732945377</v>
      </c>
      <c r="M18" s="10">
        <f t="shared" si="1"/>
        <v>-1.8371349895971818</v>
      </c>
      <c r="N18" s="10">
        <f t="shared" si="1"/>
        <v>0.67959631347655858</v>
      </c>
      <c r="O18" s="10">
        <f t="shared" si="1"/>
        <v>3.1963276165502985</v>
      </c>
      <c r="P18" s="10">
        <f t="shared" si="1"/>
        <v>6.8300879002476549</v>
      </c>
      <c r="Q18" s="10">
        <f t="shared" si="1"/>
        <v>8.5736668027399645</v>
      </c>
      <c r="R18" s="10">
        <f t="shared" si="2"/>
        <v>4.7992540855407713</v>
      </c>
      <c r="S18" s="13">
        <f t="shared" si="7"/>
        <v>0.14160457049441316</v>
      </c>
      <c r="U18" s="43">
        <f t="shared" si="8"/>
        <v>23.032839777579785</v>
      </c>
    </row>
    <row r="19" spans="2:21" x14ac:dyDescent="0.25">
      <c r="E19" s="9">
        <v>13</v>
      </c>
      <c r="F19" s="10">
        <f t="shared" si="3"/>
        <v>39.656015289306637</v>
      </c>
      <c r="G19" s="10">
        <f t="shared" si="3"/>
        <v>39.308811492919922</v>
      </c>
      <c r="H19" s="10">
        <f t="shared" si="4"/>
        <v>0.34720379638671517</v>
      </c>
      <c r="I19" s="41">
        <f t="shared" si="5"/>
        <v>8.7553878990040569E-3</v>
      </c>
      <c r="J19" s="10">
        <f t="shared" si="0"/>
        <v>86.89238095238089</v>
      </c>
      <c r="K19" s="10">
        <f t="shared" si="6"/>
        <v>-7.9819326670472623</v>
      </c>
      <c r="L19" s="10">
        <f t="shared" si="1"/>
        <v>-6.1422598856381345</v>
      </c>
      <c r="M19" s="10">
        <f t="shared" si="1"/>
        <v>-2.3082321404480934</v>
      </c>
      <c r="N19" s="10">
        <f t="shared" si="1"/>
        <v>0.34720379638671517</v>
      </c>
      <c r="O19" s="10">
        <f t="shared" si="1"/>
        <v>3.0026397332215229</v>
      </c>
      <c r="P19" s="10">
        <f t="shared" si="1"/>
        <v>6.8366674784115649</v>
      </c>
      <c r="Q19" s="10">
        <f t="shared" si="1"/>
        <v>8.6763402598206874</v>
      </c>
      <c r="R19" s="10">
        <f t="shared" si="2"/>
        <v>5.0637554168701167</v>
      </c>
      <c r="S19" s="13">
        <f t="shared" si="7"/>
        <v>6.856646259611808E-2</v>
      </c>
      <c r="U19" s="43">
        <f t="shared" si="8"/>
        <v>25.641618921881449</v>
      </c>
    </row>
    <row r="20" spans="2:21" x14ac:dyDescent="0.25">
      <c r="E20" s="9">
        <v>14</v>
      </c>
      <c r="F20" s="10">
        <f t="shared" si="3"/>
        <v>35.677967193603514</v>
      </c>
      <c r="G20" s="10">
        <f t="shared" si="3"/>
        <v>36.816788604736324</v>
      </c>
      <c r="H20" s="10">
        <f t="shared" si="4"/>
        <v>-1.1388214111328097</v>
      </c>
      <c r="I20" s="41">
        <f t="shared" si="5"/>
        <v>-3.1919459002613303E-2</v>
      </c>
      <c r="J20" s="10">
        <f t="shared" si="0"/>
        <v>88.387619047619054</v>
      </c>
      <c r="K20" s="10">
        <f t="shared" si="6"/>
        <v>-9.03148946038554</v>
      </c>
      <c r="L20" s="10">
        <f t="shared" si="1"/>
        <v>-7.2882203175815832</v>
      </c>
      <c r="M20" s="10">
        <f t="shared" si="1"/>
        <v>-3.6551055982756289</v>
      </c>
      <c r="N20" s="10">
        <f t="shared" si="1"/>
        <v>-1.1388214111328097</v>
      </c>
      <c r="O20" s="10">
        <f t="shared" si="1"/>
        <v>1.3774627760100091</v>
      </c>
      <c r="P20" s="10">
        <f t="shared" si="1"/>
        <v>5.0105774953159639</v>
      </c>
      <c r="Q20" s="10">
        <f t="shared" si="1"/>
        <v>6.7538466381199145</v>
      </c>
      <c r="R20" s="10">
        <f t="shared" si="2"/>
        <v>4.7984014625549314</v>
      </c>
      <c r="S20" s="13">
        <f t="shared" si="7"/>
        <v>-0.23733349950390328</v>
      </c>
      <c r="U20" s="43">
        <f t="shared" si="8"/>
        <v>23.024656595849304</v>
      </c>
    </row>
    <row r="21" spans="2:21" x14ac:dyDescent="0.25">
      <c r="E21" s="9">
        <v>15</v>
      </c>
      <c r="F21" s="10">
        <f t="shared" si="3"/>
        <v>32.400962219238281</v>
      </c>
      <c r="G21" s="10">
        <f t="shared" si="3"/>
        <v>32.125759094238276</v>
      </c>
      <c r="H21" s="10">
        <f t="shared" si="4"/>
        <v>0.27520312500000443</v>
      </c>
      <c r="I21" s="41">
        <f t="shared" si="5"/>
        <v>8.4936713650004131E-3</v>
      </c>
      <c r="J21" s="10">
        <f t="shared" si="0"/>
        <v>88.766666666666637</v>
      </c>
      <c r="K21" s="10">
        <f t="shared" si="6"/>
        <v>-7.8895621988964226</v>
      </c>
      <c r="L21" s="10">
        <f t="shared" si="1"/>
        <v>-6.086194394934112</v>
      </c>
      <c r="M21" s="10">
        <f t="shared" si="1"/>
        <v>-2.3278291763771919</v>
      </c>
      <c r="N21" s="10">
        <f t="shared" si="1"/>
        <v>0.27520312500000443</v>
      </c>
      <c r="O21" s="10">
        <f t="shared" si="1"/>
        <v>2.8782354263771999</v>
      </c>
      <c r="P21" s="10">
        <f t="shared" si="1"/>
        <v>6.6366006449341208</v>
      </c>
      <c r="Q21" s="10">
        <f t="shared" si="1"/>
        <v>8.4399684488964262</v>
      </c>
      <c r="R21" s="10">
        <f t="shared" si="2"/>
        <v>4.9638248596191401</v>
      </c>
      <c r="S21" s="13">
        <f t="shared" si="7"/>
        <v>5.544174760048242E-2</v>
      </c>
      <c r="U21" s="43">
        <f t="shared" si="8"/>
        <v>24.639557236972976</v>
      </c>
    </row>
    <row r="22" spans="2:21" x14ac:dyDescent="0.25">
      <c r="E22" s="9">
        <v>16</v>
      </c>
      <c r="F22" s="10">
        <f t="shared" si="3"/>
        <v>28.015723388671873</v>
      </c>
      <c r="G22" s="10">
        <f t="shared" si="3"/>
        <v>26.473392059326169</v>
      </c>
      <c r="H22" s="10">
        <f t="shared" si="4"/>
        <v>1.5423313293457035</v>
      </c>
      <c r="I22" s="41">
        <f t="shared" si="5"/>
        <v>5.5052347139083455E-2</v>
      </c>
      <c r="J22" s="10">
        <f t="shared" si="0"/>
        <v>89.275238095238095</v>
      </c>
      <c r="K22" s="10">
        <f t="shared" si="6"/>
        <v>-6.5791205719351389</v>
      </c>
      <c r="L22" s="10">
        <f t="shared" si="1"/>
        <v>-4.7853194889654995</v>
      </c>
      <c r="M22" s="10">
        <f t="shared" si="1"/>
        <v>-1.0468920952690968</v>
      </c>
      <c r="N22" s="10">
        <f t="shared" si="1"/>
        <v>1.5423313293457035</v>
      </c>
      <c r="O22" s="10">
        <f t="shared" si="1"/>
        <v>4.1315547539605033</v>
      </c>
      <c r="P22" s="10">
        <f t="shared" si="1"/>
        <v>7.8699821476569065</v>
      </c>
      <c r="Q22" s="10">
        <f t="shared" si="1"/>
        <v>9.6637832306265405</v>
      </c>
      <c r="R22" s="10">
        <f t="shared" si="2"/>
        <v>4.9374921684265134</v>
      </c>
      <c r="S22" s="13">
        <f t="shared" si="7"/>
        <v>0.3123713976111917</v>
      </c>
      <c r="U22" s="43">
        <f t="shared" si="8"/>
        <v>24.378828913273153</v>
      </c>
    </row>
    <row r="23" spans="2:21" x14ac:dyDescent="0.25">
      <c r="E23" s="14">
        <v>17</v>
      </c>
      <c r="F23" s="15">
        <f t="shared" si="3"/>
        <v>24.383076400756835</v>
      </c>
      <c r="G23" s="15">
        <f t="shared" si="3"/>
        <v>24.068652618408201</v>
      </c>
      <c r="H23" s="15">
        <f t="shared" si="4"/>
        <v>0.31442378234863355</v>
      </c>
      <c r="I23" s="42">
        <f t="shared" si="5"/>
        <v>1.2895164546950853E-2</v>
      </c>
      <c r="J23" s="15">
        <f t="shared" si="0"/>
        <v>88.621904761904759</v>
      </c>
      <c r="K23" s="15">
        <f t="shared" si="6"/>
        <v>-8.1622842696378086</v>
      </c>
      <c r="L23" s="15">
        <f t="shared" si="6"/>
        <v>-6.2900170607077568</v>
      </c>
      <c r="M23" s="15">
        <f t="shared" si="6"/>
        <v>-2.3880598768062931</v>
      </c>
      <c r="N23" s="15">
        <f t="shared" si="6"/>
        <v>0.31442378234863355</v>
      </c>
      <c r="O23" s="15">
        <f t="shared" si="6"/>
        <v>3.0169074415035597</v>
      </c>
      <c r="P23" s="15">
        <f t="shared" si="6"/>
        <v>6.9188646254050239</v>
      </c>
      <c r="Q23" s="15">
        <f t="shared" si="6"/>
        <v>8.7911318343350686</v>
      </c>
      <c r="R23" s="15">
        <f t="shared" si="2"/>
        <v>5.1534725723266597</v>
      </c>
      <c r="S23" s="16">
        <f t="shared" si="7"/>
        <v>6.1012022075569008E-2</v>
      </c>
      <c r="U23" s="43">
        <f t="shared" si="8"/>
        <v>26.558279553723157</v>
      </c>
    </row>
    <row r="24" spans="2:21" x14ac:dyDescent="0.25">
      <c r="E24" s="14">
        <v>18</v>
      </c>
      <c r="F24" s="15">
        <f t="shared" si="3"/>
        <v>21.19107125854492</v>
      </c>
      <c r="G24" s="15">
        <f t="shared" si="3"/>
        <v>20.623302932739257</v>
      </c>
      <c r="H24" s="15">
        <f t="shared" si="4"/>
        <v>0.5677683258056625</v>
      </c>
      <c r="I24" s="42">
        <f t="shared" si="5"/>
        <v>2.6792809050496684E-2</v>
      </c>
      <c r="J24" s="15">
        <f t="shared" si="0"/>
        <v>86.707619047619005</v>
      </c>
      <c r="K24" s="15">
        <f t="shared" si="6"/>
        <v>-7.3309399097787837</v>
      </c>
      <c r="L24" s="15">
        <f t="shared" si="6"/>
        <v>-5.5863366591188832</v>
      </c>
      <c r="M24" s="15">
        <f t="shared" si="6"/>
        <v>-1.9504415505032346</v>
      </c>
      <c r="N24" s="15">
        <f t="shared" si="6"/>
        <v>0.5677683258056625</v>
      </c>
      <c r="O24" s="15">
        <f t="shared" si="6"/>
        <v>3.0859782021145588</v>
      </c>
      <c r="P24" s="15">
        <f t="shared" si="6"/>
        <v>6.7218733107302082</v>
      </c>
      <c r="Q24" s="15">
        <f t="shared" si="6"/>
        <v>8.4664765613901025</v>
      </c>
      <c r="R24" s="15">
        <f t="shared" si="2"/>
        <v>4.8020736351013182</v>
      </c>
      <c r="S24" s="16">
        <f t="shared" si="7"/>
        <v>0.1182339899279123</v>
      </c>
      <c r="U24" s="43">
        <f t="shared" si="8"/>
        <v>23.05991119693519</v>
      </c>
    </row>
    <row r="25" spans="2:21" x14ac:dyDescent="0.25">
      <c r="E25" s="14">
        <v>19</v>
      </c>
      <c r="F25" s="15">
        <f t="shared" si="3"/>
        <v>22.660257751464844</v>
      </c>
      <c r="G25" s="15">
        <f t="shared" si="3"/>
        <v>21.833021713256834</v>
      </c>
      <c r="H25" s="15">
        <f t="shared" si="4"/>
        <v>0.82723603820801017</v>
      </c>
      <c r="I25" s="42">
        <f t="shared" si="5"/>
        <v>3.6506029511272201E-2</v>
      </c>
      <c r="J25" s="15">
        <f t="shared" si="0"/>
        <v>84.546666666666653</v>
      </c>
      <c r="K25" s="15">
        <f t="shared" si="6"/>
        <v>-6.5658285912397831</v>
      </c>
      <c r="L25" s="15">
        <f t="shared" si="6"/>
        <v>-4.9329078401267372</v>
      </c>
      <c r="M25" s="15">
        <f t="shared" si="6"/>
        <v>-1.529768146627267</v>
      </c>
      <c r="N25" s="15">
        <f t="shared" si="6"/>
        <v>0.82723603820801017</v>
      </c>
      <c r="O25" s="15">
        <f t="shared" si="6"/>
        <v>3.1842402230432869</v>
      </c>
      <c r="P25" s="15">
        <f t="shared" si="6"/>
        <v>6.5873799165427576</v>
      </c>
      <c r="Q25" s="15">
        <f t="shared" si="6"/>
        <v>8.220300667655799</v>
      </c>
      <c r="R25" s="15">
        <f t="shared" si="2"/>
        <v>4.4946641502380364</v>
      </c>
      <c r="S25" s="16">
        <f t="shared" si="7"/>
        <v>0.18404846514821355</v>
      </c>
      <c r="U25" s="43">
        <f t="shared" si="8"/>
        <v>20.202005823435009</v>
      </c>
    </row>
    <row r="26" spans="2:21" x14ac:dyDescent="0.25">
      <c r="E26" s="14">
        <v>20</v>
      </c>
      <c r="F26" s="15">
        <f t="shared" si="3"/>
        <v>23.089325927734375</v>
      </c>
      <c r="G26" s="15">
        <f t="shared" si="3"/>
        <v>21.98874917602539</v>
      </c>
      <c r="H26" s="15">
        <f t="shared" si="4"/>
        <v>1.1005767517089851</v>
      </c>
      <c r="I26" s="42">
        <f t="shared" si="5"/>
        <v>4.766604079970118E-2</v>
      </c>
      <c r="J26" s="15">
        <f t="shared" si="0"/>
        <v>81.639809523809532</v>
      </c>
      <c r="K26" s="15">
        <f t="shared" si="6"/>
        <v>-6.8646239438104324</v>
      </c>
      <c r="L26" s="15">
        <f t="shared" si="6"/>
        <v>-5.1053343725159355</v>
      </c>
      <c r="M26" s="15">
        <f t="shared" si="6"/>
        <v>-1.4388317768749732</v>
      </c>
      <c r="N26" s="15">
        <f t="shared" si="6"/>
        <v>1.1005767517089851</v>
      </c>
      <c r="O26" s="15">
        <f t="shared" si="6"/>
        <v>3.6399852802929429</v>
      </c>
      <c r="P26" s="15">
        <f t="shared" si="6"/>
        <v>7.3064878759339056</v>
      </c>
      <c r="Q26" s="15">
        <f t="shared" si="6"/>
        <v>9.0657774472283972</v>
      </c>
      <c r="R26" s="15">
        <f t="shared" si="2"/>
        <v>4.8424981803894038</v>
      </c>
      <c r="S26" s="16">
        <f t="shared" si="7"/>
        <v>0.22727458239756809</v>
      </c>
      <c r="U26" s="43">
        <f t="shared" si="8"/>
        <v>23.449788627074685</v>
      </c>
    </row>
    <row r="27" spans="2:21" x14ac:dyDescent="0.25">
      <c r="E27" s="14">
        <v>21</v>
      </c>
      <c r="F27" s="15">
        <f t="shared" si="3"/>
        <v>22.641778228759765</v>
      </c>
      <c r="G27" s="15">
        <f t="shared" si="3"/>
        <v>21.585982650756836</v>
      </c>
      <c r="H27" s="15">
        <f t="shared" si="4"/>
        <v>1.0557955780029289</v>
      </c>
      <c r="I27" s="42">
        <f t="shared" si="5"/>
        <v>4.6630417776190786E-2</v>
      </c>
      <c r="J27" s="15">
        <f t="shared" si="0"/>
        <v>78.517523809523908</v>
      </c>
      <c r="K27" s="15">
        <f t="shared" si="6"/>
        <v>-7.8389895354532673</v>
      </c>
      <c r="L27" s="15">
        <f t="shared" si="6"/>
        <v>-5.8743808222275451</v>
      </c>
      <c r="M27" s="15">
        <f t="shared" si="6"/>
        <v>-1.7799764308226873</v>
      </c>
      <c r="N27" s="15">
        <f t="shared" si="6"/>
        <v>1.0557955780029289</v>
      </c>
      <c r="O27" s="15">
        <f t="shared" si="6"/>
        <v>3.8915675868285446</v>
      </c>
      <c r="P27" s="15">
        <f t="shared" si="6"/>
        <v>7.9859719782334029</v>
      </c>
      <c r="Q27" s="15">
        <f t="shared" si="6"/>
        <v>9.9505806914591179</v>
      </c>
      <c r="R27" s="15">
        <f t="shared" si="2"/>
        <v>5.4076453781127931</v>
      </c>
      <c r="S27" s="16">
        <f t="shared" si="7"/>
        <v>0.19524127493200924</v>
      </c>
      <c r="U27" s="43">
        <f t="shared" si="8"/>
        <v>29.242628535424654</v>
      </c>
    </row>
    <row r="28" spans="2:21" x14ac:dyDescent="0.25">
      <c r="E28" s="9">
        <v>22</v>
      </c>
      <c r="F28" s="10">
        <f t="shared" si="3"/>
        <v>23.703338638305663</v>
      </c>
      <c r="G28" s="10">
        <f t="shared" si="3"/>
        <v>23.51980073547363</v>
      </c>
      <c r="H28" s="10">
        <f t="shared" si="4"/>
        <v>0.18353790283203253</v>
      </c>
      <c r="I28" s="41">
        <f t="shared" si="5"/>
        <v>7.7431245291086134E-3</v>
      </c>
      <c r="J28" s="10">
        <f t="shared" si="0"/>
        <v>76.305238095238082</v>
      </c>
      <c r="K28" s="10">
        <f t="shared" si="6"/>
        <v>-7.3263654903627389</v>
      </c>
      <c r="L28" s="10">
        <f t="shared" si="6"/>
        <v>-5.6676383312958256</v>
      </c>
      <c r="M28" s="10">
        <f t="shared" si="6"/>
        <v>-2.210715984109958</v>
      </c>
      <c r="N28" s="10">
        <f t="shared" si="6"/>
        <v>0.18353790283203253</v>
      </c>
      <c r="O28" s="10">
        <f t="shared" si="6"/>
        <v>2.5777917897740226</v>
      </c>
      <c r="P28" s="10">
        <f t="shared" si="6"/>
        <v>6.0347141369598907</v>
      </c>
      <c r="Q28" s="10">
        <f t="shared" si="6"/>
        <v>7.6934412960267986</v>
      </c>
      <c r="R28" s="10">
        <f t="shared" si="2"/>
        <v>4.5656970748901369</v>
      </c>
      <c r="S28" s="13">
        <f t="shared" si="7"/>
        <v>4.0199316735538997E-2</v>
      </c>
      <c r="U28" s="43">
        <f t="shared" si="8"/>
        <v>20.845589779660351</v>
      </c>
    </row>
    <row r="29" spans="2:21" x14ac:dyDescent="0.25">
      <c r="E29" s="9">
        <v>23</v>
      </c>
      <c r="F29" s="10">
        <f t="shared" si="3"/>
        <v>23.355073974609375</v>
      </c>
      <c r="G29" s="10">
        <f t="shared" si="3"/>
        <v>23.519058914184569</v>
      </c>
      <c r="H29" s="10">
        <f t="shared" si="4"/>
        <v>-0.16398493957519378</v>
      </c>
      <c r="I29" s="41">
        <f t="shared" si="5"/>
        <v>-7.0213838651708447E-3</v>
      </c>
      <c r="J29" s="10">
        <f t="shared" si="0"/>
        <v>75.299619047619061</v>
      </c>
      <c r="K29" s="10">
        <f t="shared" si="6"/>
        <v>-8.8979786900925308</v>
      </c>
      <c r="L29" s="10">
        <f t="shared" si="6"/>
        <v>-6.9688842820031107</v>
      </c>
      <c r="M29" s="10">
        <f t="shared" si="6"/>
        <v>-2.9484945918101895</v>
      </c>
      <c r="N29" s="10">
        <f t="shared" si="6"/>
        <v>-0.16398493957519378</v>
      </c>
      <c r="O29" s="10">
        <f t="shared" si="6"/>
        <v>2.6205247126598015</v>
      </c>
      <c r="P29" s="10">
        <f t="shared" si="6"/>
        <v>6.6409144028527232</v>
      </c>
      <c r="Q29" s="10">
        <f t="shared" si="6"/>
        <v>8.5700088109421362</v>
      </c>
      <c r="R29" s="10">
        <f t="shared" si="2"/>
        <v>5.3098911705017091</v>
      </c>
      <c r="S29" s="13">
        <f t="shared" si="7"/>
        <v>-3.0882919123877174E-2</v>
      </c>
      <c r="U29" s="43">
        <f t="shared" si="8"/>
        <v>28.19494424257201</v>
      </c>
    </row>
    <row r="30" spans="2:21" x14ac:dyDescent="0.25">
      <c r="E30" s="9">
        <v>24</v>
      </c>
      <c r="F30" s="10">
        <f t="shared" si="3"/>
        <v>25.873299499511717</v>
      </c>
      <c r="G30" s="10">
        <f t="shared" si="3"/>
        <v>25.252687408447265</v>
      </c>
      <c r="H30" s="10">
        <f t="shared" si="4"/>
        <v>0.62061209106445148</v>
      </c>
      <c r="I30" s="41">
        <f t="shared" si="5"/>
        <v>2.3986584744483931E-2</v>
      </c>
      <c r="J30" s="10">
        <f t="shared" si="0"/>
        <v>74.719142857142813</v>
      </c>
      <c r="K30" s="10">
        <f t="shared" si="6"/>
        <v>-9.1035023681364144</v>
      </c>
      <c r="L30" s="10">
        <f t="shared" si="6"/>
        <v>-6.9557180483050969</v>
      </c>
      <c r="M30" s="10">
        <f t="shared" si="6"/>
        <v>-2.4795607902681995</v>
      </c>
      <c r="N30" s="10">
        <f t="shared" si="6"/>
        <v>0.62061209106445148</v>
      </c>
      <c r="O30" s="10">
        <f t="shared" si="6"/>
        <v>3.7207849723971016</v>
      </c>
      <c r="P30" s="10">
        <f t="shared" si="6"/>
        <v>8.1969422304340007</v>
      </c>
      <c r="Q30" s="10">
        <f t="shared" si="6"/>
        <v>10.344726550265312</v>
      </c>
      <c r="R30" s="10">
        <f t="shared" si="2"/>
        <v>5.9118418197631835</v>
      </c>
      <c r="S30" s="13">
        <f t="shared" si="7"/>
        <v>0.10497779033765013</v>
      </c>
      <c r="U30" s="43">
        <f t="shared" si="8"/>
        <v>34.94987370190087</v>
      </c>
    </row>
    <row r="31" spans="2:21" hidden="1" x14ac:dyDescent="0.25">
      <c r="E31" s="9"/>
      <c r="F31" s="10" t="s">
        <v>15</v>
      </c>
      <c r="G31" s="10" t="s">
        <v>16</v>
      </c>
      <c r="H31" s="10"/>
      <c r="I31" s="11"/>
      <c r="J31" s="12" t="s">
        <v>7</v>
      </c>
      <c r="K31" s="20">
        <v>0.05</v>
      </c>
      <c r="L31" s="10">
        <v>0.1</v>
      </c>
      <c r="M31" s="10">
        <v>0.3</v>
      </c>
      <c r="N31" s="10">
        <v>0.5</v>
      </c>
      <c r="O31" s="10">
        <v>0.7</v>
      </c>
      <c r="P31" s="10">
        <v>0.9</v>
      </c>
      <c r="Q31" s="10">
        <v>0.95</v>
      </c>
      <c r="R31" s="10" t="s">
        <v>17</v>
      </c>
      <c r="S31" s="13"/>
    </row>
    <row r="32" spans="2:21" ht="15" customHeight="1" x14ac:dyDescent="0.25">
      <c r="B32" s="7"/>
      <c r="C32" s="7"/>
      <c r="E32" s="48" t="s">
        <v>5</v>
      </c>
      <c r="F32" s="36" t="str">
        <f>F5</f>
        <v>Reference Load (MW)</v>
      </c>
      <c r="G32" s="36" t="str">
        <f t="shared" ref="G32:H32" si="9">G5</f>
        <v>Load with DR (MW)</v>
      </c>
      <c r="H32" s="36" t="str">
        <f t="shared" si="9"/>
        <v>Load Reduction (MW)</v>
      </c>
      <c r="I32" s="60" t="s">
        <v>46</v>
      </c>
      <c r="J32" s="36" t="str">
        <f>J5</f>
        <v>Avg Temp (°F, Site-Weighted)</v>
      </c>
      <c r="K32" s="60" t="s">
        <v>47</v>
      </c>
      <c r="L32" s="60"/>
      <c r="M32" s="60"/>
      <c r="N32" s="60"/>
      <c r="O32" s="60"/>
      <c r="P32" s="60"/>
      <c r="Q32" s="60"/>
      <c r="R32" s="61" t="s">
        <v>48</v>
      </c>
      <c r="S32" s="62" t="s">
        <v>43</v>
      </c>
    </row>
    <row r="33" spans="2:19" ht="15" customHeight="1" x14ac:dyDescent="0.25">
      <c r="B33" s="7"/>
      <c r="C33" s="7"/>
      <c r="E33" s="48"/>
      <c r="F33" s="36" t="str">
        <f>units&amp;"h"</f>
        <v>MWh</v>
      </c>
      <c r="G33" s="36" t="str">
        <f>units&amp;"h"</f>
        <v>MWh</v>
      </c>
      <c r="H33" s="36" t="str">
        <f>units&amp;"h"</f>
        <v>MWh</v>
      </c>
      <c r="I33" s="60"/>
      <c r="J33" s="36" t="s">
        <v>6</v>
      </c>
      <c r="K33" s="36" t="str">
        <f>K6</f>
        <v>5th</v>
      </c>
      <c r="L33" s="36" t="str">
        <f t="shared" ref="L33:Q33" si="10">L6</f>
        <v>10th</v>
      </c>
      <c r="M33" s="36" t="str">
        <f t="shared" si="10"/>
        <v>30th</v>
      </c>
      <c r="N33" s="36" t="str">
        <f t="shared" si="10"/>
        <v>50th</v>
      </c>
      <c r="O33" s="36" t="str">
        <f t="shared" si="10"/>
        <v>70th</v>
      </c>
      <c r="P33" s="36" t="str">
        <f t="shared" si="10"/>
        <v>90th</v>
      </c>
      <c r="Q33" s="36" t="str">
        <f t="shared" si="10"/>
        <v>95th</v>
      </c>
      <c r="R33" s="61"/>
      <c r="S33" s="62"/>
    </row>
    <row r="34" spans="2:19" ht="15" customHeight="1" x14ac:dyDescent="0.25">
      <c r="B34" s="7"/>
      <c r="C34" s="7"/>
      <c r="D34" s="7"/>
      <c r="E34" s="17" t="s">
        <v>41</v>
      </c>
      <c r="F34" s="10">
        <f>SUM(F7:F30)</f>
        <v>726.9492401428223</v>
      </c>
      <c r="G34" s="10">
        <f t="shared" ref="G34" si="11">SUM(G7:G30)</f>
        <v>719.91774717712406</v>
      </c>
      <c r="H34" s="10">
        <f>SUM(H7:H30)</f>
        <v>7.0314929656982379</v>
      </c>
      <c r="I34" s="11">
        <f>H34/F34</f>
        <v>9.6726051523443012E-3</v>
      </c>
      <c r="J34" s="18">
        <f>AVERAGE(J7:J30)</f>
        <v>78.99195238095237</v>
      </c>
      <c r="K34" s="20">
        <f t="shared" ref="K34:Q35" si="12">IFERROR($H34+$R34*_xlfn.NORM.INV(K$31,0,1), "")</f>
        <v>-1.852189387287412</v>
      </c>
      <c r="L34" s="20">
        <f t="shared" si="12"/>
        <v>0.10996703735763447</v>
      </c>
      <c r="M34" s="20">
        <f t="shared" si="12"/>
        <v>4.1992606598515545</v>
      </c>
      <c r="N34" s="20">
        <f t="shared" si="12"/>
        <v>7.0314929656982379</v>
      </c>
      <c r="O34" s="20">
        <f t="shared" si="12"/>
        <v>9.8637252715449204</v>
      </c>
      <c r="P34" s="20">
        <f t="shared" si="12"/>
        <v>13.953018894038841</v>
      </c>
      <c r="Q34" s="20">
        <f t="shared" si="12"/>
        <v>15.915175318683881</v>
      </c>
      <c r="R34" s="10">
        <f>IFERROR(SQRT(AVERAGE(U7:U30)), "")</f>
        <v>5.4008953790316445</v>
      </c>
      <c r="S34" s="13">
        <f t="shared" ref="S34:S35" si="13">IFERROR(H34/R34, "")</f>
        <v>1.3019124556637778</v>
      </c>
    </row>
    <row r="35" spans="2:19" ht="21" x14ac:dyDescent="0.25">
      <c r="D35" s="7"/>
      <c r="E35" s="19" t="s">
        <v>42</v>
      </c>
      <c r="F35" s="10">
        <f>SUM(F23:F27)</f>
        <v>113.96550956726074</v>
      </c>
      <c r="G35" s="10">
        <f>SUM(G23:G27)</f>
        <v>110.09970909118653</v>
      </c>
      <c r="H35" s="10">
        <f>SUM(H23:H27)</f>
        <v>3.8658004760742202</v>
      </c>
      <c r="I35" s="11">
        <f>H35/F35</f>
        <v>3.3920793148322498E-2</v>
      </c>
      <c r="J35" s="18">
        <f>AVERAGE(J23:J27)</f>
        <v>84.006704761904786</v>
      </c>
      <c r="K35" s="20">
        <f t="shared" si="12"/>
        <v>-4.2762287567295818</v>
      </c>
      <c r="L35" s="20">
        <f t="shared" si="12"/>
        <v>-2.4778827180033636</v>
      </c>
      <c r="M35" s="20">
        <f t="shared" si="12"/>
        <v>1.2700167332499492</v>
      </c>
      <c r="N35" s="20">
        <f t="shared" si="12"/>
        <v>3.8658004760742202</v>
      </c>
      <c r="O35" s="20">
        <f t="shared" si="12"/>
        <v>6.4615842188984907</v>
      </c>
      <c r="P35" s="20">
        <f t="shared" si="12"/>
        <v>10.209483670151805</v>
      </c>
      <c r="Q35" s="20">
        <f t="shared" si="12"/>
        <v>12.007829708878017</v>
      </c>
      <c r="R35" s="10">
        <f>IFERROR(SQRT(AVERAGE($U$23:$U$27)), "")</f>
        <v>4.9500022977084104</v>
      </c>
      <c r="S35" s="13">
        <f t="shared" si="13"/>
        <v>0.78096943063316993</v>
      </c>
    </row>
    <row r="36" spans="2:19" ht="21" x14ac:dyDescent="0.25">
      <c r="D36" s="7"/>
    </row>
  </sheetData>
  <mergeCells count="17">
    <mergeCell ref="K5:Q5"/>
    <mergeCell ref="R5:R6"/>
    <mergeCell ref="S5:S6"/>
    <mergeCell ref="I32:I33"/>
    <mergeCell ref="K32:Q32"/>
    <mergeCell ref="R32:R33"/>
    <mergeCell ref="S32:S33"/>
    <mergeCell ref="I5:I6"/>
    <mergeCell ref="A2:D2"/>
    <mergeCell ref="A3:D3"/>
    <mergeCell ref="E32:E33"/>
    <mergeCell ref="B11:C11"/>
    <mergeCell ref="J5:J6"/>
    <mergeCell ref="E5:E6"/>
    <mergeCell ref="F5:F6"/>
    <mergeCell ref="G5:G6"/>
    <mergeCell ref="H5:H6"/>
  </mergeCells>
  <dataValidations count="5">
    <dataValidation type="list" allowBlank="1" showInputMessage="1" showErrorMessage="1" sqref="C6">
      <formula1>level_list</formula1>
    </dataValidation>
    <dataValidation type="list" allowBlank="1" showInputMessage="1" showErrorMessage="1" sqref="C8">
      <formula1>segment_options</formula1>
    </dataValidation>
    <dataValidation type="list" allowBlank="1" showInputMessage="1" showErrorMessage="1" sqref="C9">
      <formula1>daytype_list</formula1>
    </dataValidation>
    <dataValidation type="list" allowBlank="1" showInputMessage="1" showErrorMessage="1" sqref="C10">
      <formula1>month_list</formula1>
    </dataValidation>
    <dataValidation type="list" allowBlank="1" showInputMessage="1" showErrorMessage="1" sqref="C7">
      <formula1>category_options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1"/>
  <sheetViews>
    <sheetView topLeftCell="A726" zoomScale="85" zoomScaleNormal="85" workbookViewId="0">
      <selection activeCell="A751" sqref="A631:A751"/>
    </sheetView>
  </sheetViews>
  <sheetFormatPr defaultRowHeight="15" x14ac:dyDescent="0.25"/>
  <cols>
    <col min="1" max="1" width="36.5" style="5" bestFit="1" customWidth="1"/>
    <col min="2" max="2" width="12.5" bestFit="1" customWidth="1"/>
    <col min="3" max="3" width="28.875" bestFit="1" customWidth="1"/>
    <col min="4" max="4" width="9.25" bestFit="1" customWidth="1"/>
    <col min="5" max="5" width="14.875" bestFit="1" customWidth="1"/>
    <col min="6" max="6" width="32.875" bestFit="1" customWidth="1"/>
    <col min="7" max="7" width="16.5" bestFit="1" customWidth="1"/>
    <col min="8" max="8" width="11.5" bestFit="1" customWidth="1"/>
  </cols>
  <sheetData>
    <row r="1" spans="1:9" x14ac:dyDescent="0.25">
      <c r="A1" s="5" t="str">
        <f>IF(AND(category=B1, segment=C1, month=D1, daytype=E1), 1, "")</f>
        <v/>
      </c>
      <c r="B1" t="s">
        <v>77</v>
      </c>
      <c r="C1" t="s">
        <v>11</v>
      </c>
      <c r="D1" t="s">
        <v>21</v>
      </c>
      <c r="E1" t="s">
        <v>20</v>
      </c>
      <c r="F1" t="s">
        <v>22</v>
      </c>
      <c r="G1" t="s">
        <v>9</v>
      </c>
      <c r="H1" t="s">
        <v>123</v>
      </c>
      <c r="I1" t="s">
        <v>14</v>
      </c>
    </row>
    <row r="2" spans="1:9" x14ac:dyDescent="0.25">
      <c r="A2" s="5" t="str">
        <f>CONCATENATE(B2, C2, D2, E2)</f>
        <v>AllAll CustomersAverage WeekdayJanuary</v>
      </c>
      <c r="B2" t="s">
        <v>125</v>
      </c>
      <c r="C2" t="s">
        <v>134</v>
      </c>
      <c r="D2" t="s">
        <v>166</v>
      </c>
      <c r="E2" s="6" t="s">
        <v>916</v>
      </c>
      <c r="F2" s="6" t="s">
        <v>1291</v>
      </c>
      <c r="G2" s="6" t="s">
        <v>1480</v>
      </c>
      <c r="H2" s="6">
        <v>111</v>
      </c>
      <c r="I2" s="6">
        <v>0</v>
      </c>
    </row>
    <row r="3" spans="1:9" x14ac:dyDescent="0.25">
      <c r="A3" s="5" t="str">
        <f t="shared" ref="A3:A66" si="0">CONCATENATE(B3, C3, D3, E3)</f>
        <v>AllAll CustomersMonthly Peak DayJanuary</v>
      </c>
      <c r="B3" t="s">
        <v>125</v>
      </c>
      <c r="C3" t="s">
        <v>134</v>
      </c>
      <c r="D3" t="s">
        <v>167</v>
      </c>
      <c r="E3" s="6" t="s">
        <v>916</v>
      </c>
      <c r="F3" s="6" t="s">
        <v>1291</v>
      </c>
      <c r="G3" s="6" t="s">
        <v>1481</v>
      </c>
      <c r="H3" s="6">
        <v>111</v>
      </c>
      <c r="I3" s="6">
        <v>0</v>
      </c>
    </row>
    <row r="4" spans="1:9" x14ac:dyDescent="0.25">
      <c r="A4" s="5" t="str">
        <f t="shared" si="0"/>
        <v>AllAll CustomersAverage WeekdayFebruary</v>
      </c>
      <c r="B4" t="s">
        <v>125</v>
      </c>
      <c r="C4" t="s">
        <v>134</v>
      </c>
      <c r="D4" t="s">
        <v>168</v>
      </c>
      <c r="E4" s="6" t="s">
        <v>917</v>
      </c>
      <c r="F4" s="6" t="s">
        <v>1291</v>
      </c>
      <c r="G4" s="6" t="s">
        <v>1482</v>
      </c>
      <c r="H4" s="6">
        <v>111</v>
      </c>
      <c r="I4" s="6">
        <v>0</v>
      </c>
    </row>
    <row r="5" spans="1:9" x14ac:dyDescent="0.25">
      <c r="A5" s="5" t="str">
        <f t="shared" si="0"/>
        <v>AllAll CustomersMonthly Peak DayFebruary</v>
      </c>
      <c r="B5" t="s">
        <v>125</v>
      </c>
      <c r="C5" t="s">
        <v>134</v>
      </c>
      <c r="D5" t="s">
        <v>169</v>
      </c>
      <c r="E5" s="6" t="s">
        <v>917</v>
      </c>
      <c r="F5" s="6" t="s">
        <v>1291</v>
      </c>
      <c r="G5" s="6" t="s">
        <v>1483</v>
      </c>
      <c r="H5" s="6">
        <v>111</v>
      </c>
      <c r="I5" s="6">
        <v>0</v>
      </c>
    </row>
    <row r="6" spans="1:9" x14ac:dyDescent="0.25">
      <c r="A6" s="5" t="str">
        <f t="shared" si="0"/>
        <v>AllAll CustomersAverage WeekdayMarch</v>
      </c>
      <c r="B6" t="s">
        <v>125</v>
      </c>
      <c r="C6" t="s">
        <v>134</v>
      </c>
      <c r="D6" t="s">
        <v>170</v>
      </c>
      <c r="E6" s="6" t="s">
        <v>918</v>
      </c>
      <c r="F6" s="6" t="s">
        <v>1291</v>
      </c>
      <c r="G6" s="6" t="s">
        <v>1484</v>
      </c>
      <c r="H6" s="6">
        <v>111</v>
      </c>
      <c r="I6" s="6">
        <v>0</v>
      </c>
    </row>
    <row r="7" spans="1:9" x14ac:dyDescent="0.25">
      <c r="A7" s="5" t="str">
        <f t="shared" si="0"/>
        <v>AllAll CustomersMonthly Peak DayMarch</v>
      </c>
      <c r="B7" t="s">
        <v>125</v>
      </c>
      <c r="C7" t="s">
        <v>134</v>
      </c>
      <c r="D7" t="s">
        <v>171</v>
      </c>
      <c r="E7" s="6" t="s">
        <v>918</v>
      </c>
      <c r="F7" s="6" t="s">
        <v>1291</v>
      </c>
      <c r="G7" s="6" t="s">
        <v>1485</v>
      </c>
      <c r="H7" s="6">
        <v>111</v>
      </c>
      <c r="I7" s="6">
        <v>0</v>
      </c>
    </row>
    <row r="8" spans="1:9" x14ac:dyDescent="0.25">
      <c r="A8" s="5" t="str">
        <f t="shared" si="0"/>
        <v>AllAll CustomersAverage WeekdayApril</v>
      </c>
      <c r="B8" t="s">
        <v>125</v>
      </c>
      <c r="C8" t="s">
        <v>134</v>
      </c>
      <c r="D8" t="s">
        <v>172</v>
      </c>
      <c r="E8" s="6" t="s">
        <v>919</v>
      </c>
      <c r="F8" s="6" t="s">
        <v>1291</v>
      </c>
      <c r="G8" s="6" t="s">
        <v>1486</v>
      </c>
      <c r="H8" s="6">
        <v>108</v>
      </c>
      <c r="I8" s="6">
        <v>0</v>
      </c>
    </row>
    <row r="9" spans="1:9" x14ac:dyDescent="0.25">
      <c r="A9" s="5" t="str">
        <f t="shared" si="0"/>
        <v>AllAll CustomersMonthly Peak DayApril</v>
      </c>
      <c r="B9" t="s">
        <v>125</v>
      </c>
      <c r="C9" t="s">
        <v>134</v>
      </c>
      <c r="D9" t="s">
        <v>173</v>
      </c>
      <c r="E9" s="6" t="s">
        <v>919</v>
      </c>
      <c r="F9" s="6" t="s">
        <v>1291</v>
      </c>
      <c r="G9" s="6" t="s">
        <v>1487</v>
      </c>
      <c r="H9" s="6">
        <v>108</v>
      </c>
      <c r="I9" s="6">
        <v>0</v>
      </c>
    </row>
    <row r="10" spans="1:9" x14ac:dyDescent="0.25">
      <c r="A10" s="5" t="str">
        <f t="shared" si="0"/>
        <v>AllAll CustomersAverage WeekdayMay</v>
      </c>
      <c r="B10" t="s">
        <v>125</v>
      </c>
      <c r="C10" t="s">
        <v>134</v>
      </c>
      <c r="D10" t="s">
        <v>174</v>
      </c>
      <c r="E10" s="6" t="s">
        <v>920</v>
      </c>
      <c r="F10" s="6" t="s">
        <v>1291</v>
      </c>
      <c r="G10" s="6" t="s">
        <v>1488</v>
      </c>
      <c r="H10" s="6">
        <v>108</v>
      </c>
      <c r="I10" s="6">
        <v>0</v>
      </c>
    </row>
    <row r="11" spans="1:9" x14ac:dyDescent="0.25">
      <c r="A11" s="5" t="str">
        <f t="shared" si="0"/>
        <v>AllAll CustomersMonthly Peak DayMay</v>
      </c>
      <c r="B11" t="s">
        <v>125</v>
      </c>
      <c r="C11" t="s">
        <v>134</v>
      </c>
      <c r="D11" t="s">
        <v>175</v>
      </c>
      <c r="E11" s="6" t="s">
        <v>920</v>
      </c>
      <c r="F11" s="6" t="s">
        <v>1291</v>
      </c>
      <c r="G11" s="6" t="s">
        <v>1489</v>
      </c>
      <c r="H11" s="6">
        <v>108</v>
      </c>
      <c r="I11" s="6">
        <v>0</v>
      </c>
    </row>
    <row r="12" spans="1:9" x14ac:dyDescent="0.25">
      <c r="A12" s="5" t="str">
        <f t="shared" si="0"/>
        <v>AllAll CustomersAverage WeekdayJune</v>
      </c>
      <c r="B12" t="s">
        <v>125</v>
      </c>
      <c r="C12" t="s">
        <v>134</v>
      </c>
      <c r="D12" t="s">
        <v>176</v>
      </c>
      <c r="E12" s="6" t="s">
        <v>921</v>
      </c>
      <c r="F12" s="6" t="s">
        <v>1291</v>
      </c>
      <c r="G12" s="6" t="s">
        <v>1490</v>
      </c>
      <c r="H12" s="6">
        <v>103</v>
      </c>
      <c r="I12" s="6">
        <v>0</v>
      </c>
    </row>
    <row r="13" spans="1:9" x14ac:dyDescent="0.25">
      <c r="A13" s="5" t="str">
        <f t="shared" si="0"/>
        <v>AllAll CustomersMonthly Peak DayJune</v>
      </c>
      <c r="B13" t="s">
        <v>125</v>
      </c>
      <c r="C13" t="s">
        <v>134</v>
      </c>
      <c r="D13" t="s">
        <v>177</v>
      </c>
      <c r="E13" s="6" t="s">
        <v>921</v>
      </c>
      <c r="F13" s="6" t="s">
        <v>1292</v>
      </c>
      <c r="G13" s="6" t="s">
        <v>1491</v>
      </c>
      <c r="H13" s="6">
        <v>103</v>
      </c>
      <c r="I13" s="6">
        <v>0</v>
      </c>
    </row>
    <row r="14" spans="1:9" x14ac:dyDescent="0.25">
      <c r="A14" s="5" t="str">
        <f t="shared" si="0"/>
        <v>AllAll CustomersAverage WeekdayJuly</v>
      </c>
      <c r="B14" t="s">
        <v>125</v>
      </c>
      <c r="C14" t="s">
        <v>134</v>
      </c>
      <c r="D14" t="s">
        <v>178</v>
      </c>
      <c r="E14" s="6" t="s">
        <v>922</v>
      </c>
      <c r="F14" s="6" t="s">
        <v>1292</v>
      </c>
      <c r="G14" s="6" t="s">
        <v>1492</v>
      </c>
      <c r="H14" s="6">
        <v>103</v>
      </c>
      <c r="I14" s="6">
        <v>0</v>
      </c>
    </row>
    <row r="15" spans="1:9" x14ac:dyDescent="0.25">
      <c r="A15" s="5" t="str">
        <f t="shared" si="0"/>
        <v>AllAll CustomersMonthly Peak DayJuly</v>
      </c>
      <c r="B15" t="s">
        <v>125</v>
      </c>
      <c r="C15" t="s">
        <v>134</v>
      </c>
      <c r="D15" t="s">
        <v>179</v>
      </c>
      <c r="E15" s="6" t="s">
        <v>922</v>
      </c>
      <c r="F15" s="6" t="s">
        <v>1292</v>
      </c>
      <c r="G15" s="6" t="s">
        <v>1493</v>
      </c>
      <c r="H15" s="6">
        <v>103</v>
      </c>
      <c r="I15" s="6">
        <v>0</v>
      </c>
    </row>
    <row r="16" spans="1:9" x14ac:dyDescent="0.25">
      <c r="A16" s="5" t="str">
        <f t="shared" si="0"/>
        <v>AllAll CustomersAverage WeekdayAugust</v>
      </c>
      <c r="B16" t="s">
        <v>125</v>
      </c>
      <c r="C16" t="s">
        <v>134</v>
      </c>
      <c r="D16" t="s">
        <v>180</v>
      </c>
      <c r="E16" s="6" t="s">
        <v>923</v>
      </c>
      <c r="F16" s="6" t="s">
        <v>1292</v>
      </c>
      <c r="G16" s="6" t="s">
        <v>1494</v>
      </c>
      <c r="H16" s="6">
        <v>103</v>
      </c>
      <c r="I16" s="6">
        <v>0</v>
      </c>
    </row>
    <row r="17" spans="1:9" x14ac:dyDescent="0.25">
      <c r="A17" s="5" t="str">
        <f t="shared" si="0"/>
        <v>AllAll CustomersMonthly Peak DayAugust</v>
      </c>
      <c r="B17" t="s">
        <v>125</v>
      </c>
      <c r="C17" t="s">
        <v>134</v>
      </c>
      <c r="D17" t="s">
        <v>181</v>
      </c>
      <c r="E17" s="6" t="s">
        <v>923</v>
      </c>
      <c r="F17" s="6" t="s">
        <v>1292</v>
      </c>
      <c r="G17" s="6" t="s">
        <v>1495</v>
      </c>
      <c r="H17" s="6">
        <v>103</v>
      </c>
      <c r="I17" s="6">
        <v>0</v>
      </c>
    </row>
    <row r="18" spans="1:9" x14ac:dyDescent="0.25">
      <c r="A18" s="5" t="str">
        <f t="shared" si="0"/>
        <v>AllAll CustomersAverage WeekdaySeptember</v>
      </c>
      <c r="B18" t="s">
        <v>125</v>
      </c>
      <c r="C18" t="s">
        <v>134</v>
      </c>
      <c r="D18" t="s">
        <v>182</v>
      </c>
      <c r="E18" s="6" t="s">
        <v>924</v>
      </c>
      <c r="F18" s="6" t="s">
        <v>1293</v>
      </c>
      <c r="G18" s="6" t="s">
        <v>1496</v>
      </c>
      <c r="H18" s="6">
        <v>103</v>
      </c>
      <c r="I18" s="6">
        <v>0</v>
      </c>
    </row>
    <row r="19" spans="1:9" x14ac:dyDescent="0.25">
      <c r="A19" s="5" t="str">
        <f t="shared" si="0"/>
        <v>AllAll CustomersMonthly Peak DaySeptember</v>
      </c>
      <c r="B19" t="s">
        <v>125</v>
      </c>
      <c r="C19" t="s">
        <v>134</v>
      </c>
      <c r="D19" t="s">
        <v>183</v>
      </c>
      <c r="E19" s="6" t="s">
        <v>924</v>
      </c>
      <c r="F19" s="6" t="s">
        <v>1294</v>
      </c>
      <c r="G19" s="6" t="s">
        <v>1497</v>
      </c>
      <c r="H19" s="6">
        <v>103</v>
      </c>
      <c r="I19" s="6">
        <v>0</v>
      </c>
    </row>
    <row r="20" spans="1:9" x14ac:dyDescent="0.25">
      <c r="A20" s="5" t="str">
        <f t="shared" si="0"/>
        <v>AllAll CustomersAverage WeekdayOctober</v>
      </c>
      <c r="B20" t="s">
        <v>125</v>
      </c>
      <c r="C20" t="s">
        <v>134</v>
      </c>
      <c r="D20" t="s">
        <v>184</v>
      </c>
      <c r="E20" s="6" t="s">
        <v>925</v>
      </c>
      <c r="F20" s="6" t="s">
        <v>1295</v>
      </c>
      <c r="G20" s="6" t="s">
        <v>1498</v>
      </c>
      <c r="H20" s="6">
        <v>111</v>
      </c>
      <c r="I20" s="6">
        <v>0</v>
      </c>
    </row>
    <row r="21" spans="1:9" x14ac:dyDescent="0.25">
      <c r="A21" s="5" t="str">
        <f t="shared" si="0"/>
        <v>AllAll CustomersMonthly Peak DayOctober</v>
      </c>
      <c r="B21" t="s">
        <v>125</v>
      </c>
      <c r="C21" t="s">
        <v>134</v>
      </c>
      <c r="D21" t="s">
        <v>185</v>
      </c>
      <c r="E21" s="6" t="s">
        <v>925</v>
      </c>
      <c r="F21" s="6" t="s">
        <v>1296</v>
      </c>
      <c r="G21" s="6" t="s">
        <v>1499</v>
      </c>
      <c r="H21" s="6">
        <v>111</v>
      </c>
      <c r="I21" s="6">
        <v>0</v>
      </c>
    </row>
    <row r="22" spans="1:9" x14ac:dyDescent="0.25">
      <c r="A22" s="5" t="str">
        <f t="shared" si="0"/>
        <v>AllAll CustomersAverage WeekdayNovember</v>
      </c>
      <c r="B22" t="s">
        <v>125</v>
      </c>
      <c r="C22" t="s">
        <v>134</v>
      </c>
      <c r="D22" t="s">
        <v>186</v>
      </c>
      <c r="E22" s="6" t="s">
        <v>926</v>
      </c>
      <c r="F22" s="6" t="s">
        <v>1297</v>
      </c>
      <c r="G22" s="6" t="s">
        <v>1500</v>
      </c>
      <c r="H22" s="6">
        <v>111</v>
      </c>
      <c r="I22" s="6">
        <v>0</v>
      </c>
    </row>
    <row r="23" spans="1:9" x14ac:dyDescent="0.25">
      <c r="A23" s="5" t="str">
        <f t="shared" si="0"/>
        <v>AllAll CustomersMonthly Peak DayNovember</v>
      </c>
      <c r="B23" t="s">
        <v>125</v>
      </c>
      <c r="C23" t="s">
        <v>134</v>
      </c>
      <c r="D23" t="s">
        <v>187</v>
      </c>
      <c r="E23" s="6" t="s">
        <v>926</v>
      </c>
      <c r="F23" s="6" t="s">
        <v>1297</v>
      </c>
      <c r="G23" s="6" t="s">
        <v>1501</v>
      </c>
      <c r="H23" s="6">
        <v>111</v>
      </c>
      <c r="I23" s="6">
        <v>0</v>
      </c>
    </row>
    <row r="24" spans="1:9" x14ac:dyDescent="0.25">
      <c r="A24" s="5" t="str">
        <f t="shared" si="0"/>
        <v>AllAll CustomersAverage WeekdayDecember</v>
      </c>
      <c r="B24" t="s">
        <v>125</v>
      </c>
      <c r="C24" t="s">
        <v>134</v>
      </c>
      <c r="D24" t="s">
        <v>188</v>
      </c>
      <c r="E24" s="6" t="s">
        <v>927</v>
      </c>
      <c r="F24" s="6" t="s">
        <v>1297</v>
      </c>
      <c r="G24" s="6" t="s">
        <v>1502</v>
      </c>
      <c r="H24" s="6">
        <v>111</v>
      </c>
      <c r="I24" s="6">
        <v>0</v>
      </c>
    </row>
    <row r="25" spans="1:9" x14ac:dyDescent="0.25">
      <c r="A25" s="5" t="str">
        <f t="shared" si="0"/>
        <v>AllAll CustomersMonthly Peak DayDecember</v>
      </c>
      <c r="B25" t="s">
        <v>125</v>
      </c>
      <c r="C25" t="s">
        <v>134</v>
      </c>
      <c r="D25" t="s">
        <v>189</v>
      </c>
      <c r="E25" s="6" t="s">
        <v>927</v>
      </c>
      <c r="F25" s="6" t="s">
        <v>1297</v>
      </c>
      <c r="G25" s="6" t="s">
        <v>1503</v>
      </c>
      <c r="H25" s="6">
        <v>111</v>
      </c>
      <c r="I25" s="6">
        <v>0</v>
      </c>
    </row>
    <row r="26" spans="1:9" x14ac:dyDescent="0.25">
      <c r="A26" s="5" t="str">
        <f t="shared" si="0"/>
        <v>AutoDRNoAverage WeekdayJanuary</v>
      </c>
      <c r="B26" t="s">
        <v>126</v>
      </c>
      <c r="C26" t="s">
        <v>135</v>
      </c>
      <c r="D26" t="s">
        <v>190</v>
      </c>
      <c r="E26" s="6" t="s">
        <v>928</v>
      </c>
      <c r="F26" s="6" t="s">
        <v>1297</v>
      </c>
      <c r="G26" s="6" t="s">
        <v>1504</v>
      </c>
      <c r="H26" s="6">
        <v>111</v>
      </c>
      <c r="I26" s="6">
        <v>0</v>
      </c>
    </row>
    <row r="27" spans="1:9" x14ac:dyDescent="0.25">
      <c r="A27" s="5" t="str">
        <f t="shared" si="0"/>
        <v>AutoDRNoMonthly Peak DayJanuary</v>
      </c>
      <c r="B27" t="s">
        <v>126</v>
      </c>
      <c r="C27" t="s">
        <v>135</v>
      </c>
      <c r="D27" t="s">
        <v>191</v>
      </c>
      <c r="E27" s="6" t="s">
        <v>928</v>
      </c>
      <c r="F27" s="6" t="s">
        <v>1297</v>
      </c>
      <c r="G27" s="6" t="s">
        <v>1505</v>
      </c>
      <c r="H27" s="6">
        <v>111</v>
      </c>
      <c r="I27" s="6">
        <v>0</v>
      </c>
    </row>
    <row r="28" spans="1:9" x14ac:dyDescent="0.25">
      <c r="A28" s="5" t="str">
        <f t="shared" si="0"/>
        <v>AutoDRNoAverage WeekdayFebruary</v>
      </c>
      <c r="B28" t="s">
        <v>126</v>
      </c>
      <c r="C28" t="s">
        <v>135</v>
      </c>
      <c r="D28" t="s">
        <v>192</v>
      </c>
      <c r="E28" s="6" t="s">
        <v>929</v>
      </c>
      <c r="F28" s="6" t="s">
        <v>1297</v>
      </c>
      <c r="G28" s="6" t="s">
        <v>1506</v>
      </c>
      <c r="H28" s="6">
        <v>111</v>
      </c>
      <c r="I28" s="6">
        <v>0</v>
      </c>
    </row>
    <row r="29" spans="1:9" x14ac:dyDescent="0.25">
      <c r="A29" s="5" t="str">
        <f t="shared" si="0"/>
        <v>AutoDRNoMonthly Peak DayFebruary</v>
      </c>
      <c r="B29" t="s">
        <v>126</v>
      </c>
      <c r="C29" t="s">
        <v>135</v>
      </c>
      <c r="D29" t="s">
        <v>193</v>
      </c>
      <c r="E29" s="6" t="s">
        <v>929</v>
      </c>
      <c r="F29" s="6" t="s">
        <v>1297</v>
      </c>
      <c r="G29" s="6" t="s">
        <v>1507</v>
      </c>
      <c r="H29" s="6">
        <v>111</v>
      </c>
      <c r="I29" s="6">
        <v>0</v>
      </c>
    </row>
    <row r="30" spans="1:9" x14ac:dyDescent="0.25">
      <c r="A30" s="5" t="str">
        <f t="shared" si="0"/>
        <v>AutoDRNoAverage WeekdayMarch</v>
      </c>
      <c r="B30" t="s">
        <v>126</v>
      </c>
      <c r="C30" t="s">
        <v>135</v>
      </c>
      <c r="D30" t="s">
        <v>194</v>
      </c>
      <c r="E30" s="6" t="s">
        <v>930</v>
      </c>
      <c r="F30" s="6" t="s">
        <v>1297</v>
      </c>
      <c r="G30" s="6" t="s">
        <v>1508</v>
      </c>
      <c r="H30" s="6">
        <v>111</v>
      </c>
      <c r="I30" s="6">
        <v>0</v>
      </c>
    </row>
    <row r="31" spans="1:9" x14ac:dyDescent="0.25">
      <c r="A31" s="5" t="str">
        <f t="shared" si="0"/>
        <v>AutoDRNoMonthly Peak DayMarch</v>
      </c>
      <c r="B31" t="s">
        <v>126</v>
      </c>
      <c r="C31" t="s">
        <v>135</v>
      </c>
      <c r="D31" t="s">
        <v>195</v>
      </c>
      <c r="E31" s="6" t="s">
        <v>930</v>
      </c>
      <c r="F31" s="6" t="s">
        <v>1297</v>
      </c>
      <c r="G31" s="6" t="s">
        <v>1509</v>
      </c>
      <c r="H31" s="6">
        <v>111</v>
      </c>
      <c r="I31" s="6">
        <v>0</v>
      </c>
    </row>
    <row r="32" spans="1:9" x14ac:dyDescent="0.25">
      <c r="A32" s="5" t="str">
        <f t="shared" si="0"/>
        <v>AutoDRNoAverage WeekdayApril</v>
      </c>
      <c r="B32" t="s">
        <v>126</v>
      </c>
      <c r="C32" t="s">
        <v>135</v>
      </c>
      <c r="D32" t="s">
        <v>196</v>
      </c>
      <c r="E32" s="6" t="s">
        <v>931</v>
      </c>
      <c r="F32" s="6" t="s">
        <v>1297</v>
      </c>
      <c r="G32" s="6" t="s">
        <v>1510</v>
      </c>
      <c r="H32" s="6">
        <v>108</v>
      </c>
      <c r="I32" s="6">
        <v>0</v>
      </c>
    </row>
    <row r="33" spans="1:9" x14ac:dyDescent="0.25">
      <c r="A33" s="5" t="str">
        <f t="shared" si="0"/>
        <v>AutoDRNoMonthly Peak DayApril</v>
      </c>
      <c r="B33" t="s">
        <v>126</v>
      </c>
      <c r="C33" t="s">
        <v>135</v>
      </c>
      <c r="D33" t="s">
        <v>197</v>
      </c>
      <c r="E33" s="6" t="s">
        <v>931</v>
      </c>
      <c r="F33" s="6" t="s">
        <v>1297</v>
      </c>
      <c r="G33" s="6" t="s">
        <v>1511</v>
      </c>
      <c r="H33" s="6">
        <v>108</v>
      </c>
      <c r="I33" s="6">
        <v>0</v>
      </c>
    </row>
    <row r="34" spans="1:9" x14ac:dyDescent="0.25">
      <c r="A34" s="5" t="str">
        <f t="shared" si="0"/>
        <v>AutoDRNoAverage WeekdayMay</v>
      </c>
      <c r="B34" t="s">
        <v>126</v>
      </c>
      <c r="C34" t="s">
        <v>135</v>
      </c>
      <c r="D34" t="s">
        <v>198</v>
      </c>
      <c r="E34" s="6" t="s">
        <v>932</v>
      </c>
      <c r="F34" s="6" t="s">
        <v>1297</v>
      </c>
      <c r="G34" s="6" t="s">
        <v>1512</v>
      </c>
      <c r="H34" s="6">
        <v>108</v>
      </c>
      <c r="I34" s="6">
        <v>0</v>
      </c>
    </row>
    <row r="35" spans="1:9" x14ac:dyDescent="0.25">
      <c r="A35" s="5" t="str">
        <f t="shared" si="0"/>
        <v>AutoDRNoMonthly Peak DayMay</v>
      </c>
      <c r="B35" t="s">
        <v>126</v>
      </c>
      <c r="C35" t="s">
        <v>135</v>
      </c>
      <c r="D35" t="s">
        <v>199</v>
      </c>
      <c r="E35" s="6" t="s">
        <v>932</v>
      </c>
      <c r="F35" s="6" t="s">
        <v>1297</v>
      </c>
      <c r="G35" s="6" t="s">
        <v>1513</v>
      </c>
      <c r="H35" s="6">
        <v>108</v>
      </c>
      <c r="I35" s="6">
        <v>0</v>
      </c>
    </row>
    <row r="36" spans="1:9" x14ac:dyDescent="0.25">
      <c r="A36" s="5" t="str">
        <f t="shared" si="0"/>
        <v>AutoDRNoAverage WeekdayJune</v>
      </c>
      <c r="B36" t="s">
        <v>126</v>
      </c>
      <c r="C36" t="s">
        <v>135</v>
      </c>
      <c r="D36" t="s">
        <v>200</v>
      </c>
      <c r="E36" s="6" t="s">
        <v>933</v>
      </c>
      <c r="F36" s="6" t="s">
        <v>1297</v>
      </c>
      <c r="G36" s="6" t="s">
        <v>1514</v>
      </c>
      <c r="H36" s="6">
        <v>103</v>
      </c>
      <c r="I36" s="6">
        <v>0</v>
      </c>
    </row>
    <row r="37" spans="1:9" x14ac:dyDescent="0.25">
      <c r="A37" s="5" t="str">
        <f t="shared" si="0"/>
        <v>AutoDRNoMonthly Peak DayJune</v>
      </c>
      <c r="B37" t="s">
        <v>126</v>
      </c>
      <c r="C37" t="s">
        <v>135</v>
      </c>
      <c r="D37" t="s">
        <v>201</v>
      </c>
      <c r="E37" s="6" t="s">
        <v>933</v>
      </c>
      <c r="F37" s="6" t="s">
        <v>1298</v>
      </c>
      <c r="G37" s="6" t="s">
        <v>1515</v>
      </c>
      <c r="H37" s="6">
        <v>103</v>
      </c>
      <c r="I37" s="6">
        <v>0</v>
      </c>
    </row>
    <row r="38" spans="1:9" x14ac:dyDescent="0.25">
      <c r="A38" s="5" t="str">
        <f t="shared" si="0"/>
        <v>AutoDRNoAverage WeekdayJuly</v>
      </c>
      <c r="B38" t="s">
        <v>126</v>
      </c>
      <c r="C38" t="s">
        <v>135</v>
      </c>
      <c r="D38" t="s">
        <v>202</v>
      </c>
      <c r="E38" s="6" t="s">
        <v>934</v>
      </c>
      <c r="F38" s="6" t="s">
        <v>1298</v>
      </c>
      <c r="G38" s="6" t="s">
        <v>1516</v>
      </c>
      <c r="H38" s="6">
        <v>103</v>
      </c>
      <c r="I38" s="6">
        <v>0</v>
      </c>
    </row>
    <row r="39" spans="1:9" x14ac:dyDescent="0.25">
      <c r="A39" s="5" t="str">
        <f t="shared" si="0"/>
        <v>AutoDRNoMonthly Peak DayJuly</v>
      </c>
      <c r="B39" t="s">
        <v>126</v>
      </c>
      <c r="C39" t="s">
        <v>135</v>
      </c>
      <c r="D39" t="s">
        <v>203</v>
      </c>
      <c r="E39" s="6" t="s">
        <v>934</v>
      </c>
      <c r="F39" s="6" t="s">
        <v>1298</v>
      </c>
      <c r="G39" s="6" t="s">
        <v>1517</v>
      </c>
      <c r="H39" s="6">
        <v>103</v>
      </c>
      <c r="I39" s="6">
        <v>0</v>
      </c>
    </row>
    <row r="40" spans="1:9" x14ac:dyDescent="0.25">
      <c r="A40" s="5" t="str">
        <f t="shared" si="0"/>
        <v>AutoDRNoAverage WeekdayAugust</v>
      </c>
      <c r="B40" t="s">
        <v>126</v>
      </c>
      <c r="C40" t="s">
        <v>135</v>
      </c>
      <c r="D40" t="s">
        <v>204</v>
      </c>
      <c r="E40" s="6" t="s">
        <v>935</v>
      </c>
      <c r="F40" s="6" t="s">
        <v>1298</v>
      </c>
      <c r="G40" s="6" t="s">
        <v>1518</v>
      </c>
      <c r="H40" s="6">
        <v>103</v>
      </c>
      <c r="I40" s="6">
        <v>0</v>
      </c>
    </row>
    <row r="41" spans="1:9" x14ac:dyDescent="0.25">
      <c r="A41" s="5" t="str">
        <f t="shared" si="0"/>
        <v>AutoDRNoMonthly Peak DayAugust</v>
      </c>
      <c r="B41" t="s">
        <v>126</v>
      </c>
      <c r="C41" t="s">
        <v>135</v>
      </c>
      <c r="D41" t="s">
        <v>205</v>
      </c>
      <c r="E41" s="6" t="s">
        <v>935</v>
      </c>
      <c r="F41" s="6" t="s">
        <v>1298</v>
      </c>
      <c r="G41" s="6" t="s">
        <v>1519</v>
      </c>
      <c r="H41" s="6">
        <v>103</v>
      </c>
      <c r="I41" s="6">
        <v>0</v>
      </c>
    </row>
    <row r="42" spans="1:9" x14ac:dyDescent="0.25">
      <c r="A42" s="5" t="str">
        <f t="shared" si="0"/>
        <v>AutoDRNoAverage WeekdaySeptember</v>
      </c>
      <c r="B42" t="s">
        <v>126</v>
      </c>
      <c r="C42" t="s">
        <v>135</v>
      </c>
      <c r="D42" t="s">
        <v>206</v>
      </c>
      <c r="E42" s="6" t="s">
        <v>936</v>
      </c>
      <c r="F42" s="6" t="s">
        <v>1299</v>
      </c>
      <c r="G42" s="6" t="s">
        <v>1520</v>
      </c>
      <c r="H42" s="6">
        <v>103</v>
      </c>
      <c r="I42" s="6">
        <v>0</v>
      </c>
    </row>
    <row r="43" spans="1:9" x14ac:dyDescent="0.25">
      <c r="A43" s="5" t="str">
        <f t="shared" si="0"/>
        <v>AutoDRNoMonthly Peak DaySeptember</v>
      </c>
      <c r="B43" t="s">
        <v>126</v>
      </c>
      <c r="C43" t="s">
        <v>135</v>
      </c>
      <c r="D43" t="s">
        <v>207</v>
      </c>
      <c r="E43" s="6" t="s">
        <v>936</v>
      </c>
      <c r="F43" s="6" t="s">
        <v>1300</v>
      </c>
      <c r="G43" s="6" t="s">
        <v>1521</v>
      </c>
      <c r="H43" s="6">
        <v>103</v>
      </c>
      <c r="I43" s="6">
        <v>0</v>
      </c>
    </row>
    <row r="44" spans="1:9" x14ac:dyDescent="0.25">
      <c r="A44" s="5" t="str">
        <f t="shared" si="0"/>
        <v>AutoDRNoAverage WeekdayOctober</v>
      </c>
      <c r="B44" t="s">
        <v>126</v>
      </c>
      <c r="C44" t="s">
        <v>135</v>
      </c>
      <c r="D44" t="s">
        <v>208</v>
      </c>
      <c r="E44" s="6" t="s">
        <v>937</v>
      </c>
      <c r="F44" s="6" t="s">
        <v>1301</v>
      </c>
      <c r="G44" s="6" t="s">
        <v>1522</v>
      </c>
      <c r="H44" s="6">
        <v>111</v>
      </c>
      <c r="I44" s="6">
        <v>0</v>
      </c>
    </row>
    <row r="45" spans="1:9" x14ac:dyDescent="0.25">
      <c r="A45" s="5" t="str">
        <f t="shared" si="0"/>
        <v>AutoDRNoMonthly Peak DayOctober</v>
      </c>
      <c r="B45" t="s">
        <v>126</v>
      </c>
      <c r="C45" t="s">
        <v>135</v>
      </c>
      <c r="D45" t="s">
        <v>209</v>
      </c>
      <c r="E45" s="6" t="s">
        <v>937</v>
      </c>
      <c r="F45" s="6" t="s">
        <v>1302</v>
      </c>
      <c r="G45" s="6" t="s">
        <v>1523</v>
      </c>
      <c r="H45" s="6">
        <v>111</v>
      </c>
      <c r="I45" s="6">
        <v>0</v>
      </c>
    </row>
    <row r="46" spans="1:9" x14ac:dyDescent="0.25">
      <c r="A46" s="5" t="str">
        <f t="shared" si="0"/>
        <v>AutoDRNoAverage WeekdayNovember</v>
      </c>
      <c r="B46" t="s">
        <v>126</v>
      </c>
      <c r="C46" t="s">
        <v>135</v>
      </c>
      <c r="D46" t="s">
        <v>210</v>
      </c>
      <c r="E46" s="6" t="s">
        <v>938</v>
      </c>
      <c r="F46" s="6" t="s">
        <v>1303</v>
      </c>
      <c r="G46" s="6" t="s">
        <v>1524</v>
      </c>
      <c r="H46" s="6">
        <v>111</v>
      </c>
      <c r="I46" s="6">
        <v>0</v>
      </c>
    </row>
    <row r="47" spans="1:9" x14ac:dyDescent="0.25">
      <c r="A47" s="5" t="str">
        <f t="shared" si="0"/>
        <v>AutoDRNoMonthly Peak DayNovember</v>
      </c>
      <c r="B47" t="s">
        <v>126</v>
      </c>
      <c r="C47" t="s">
        <v>135</v>
      </c>
      <c r="D47" t="s">
        <v>211</v>
      </c>
      <c r="E47" s="6" t="s">
        <v>938</v>
      </c>
      <c r="F47" s="6" t="s">
        <v>1303</v>
      </c>
      <c r="G47" s="6" t="s">
        <v>1525</v>
      </c>
      <c r="H47" s="6">
        <v>111</v>
      </c>
      <c r="I47" s="6">
        <v>0</v>
      </c>
    </row>
    <row r="48" spans="1:9" x14ac:dyDescent="0.25">
      <c r="A48" s="5" t="str">
        <f t="shared" si="0"/>
        <v>AutoDRNoAverage WeekdayDecember</v>
      </c>
      <c r="B48" t="s">
        <v>126</v>
      </c>
      <c r="C48" t="s">
        <v>135</v>
      </c>
      <c r="D48" t="s">
        <v>212</v>
      </c>
      <c r="E48" s="6" t="s">
        <v>939</v>
      </c>
      <c r="F48" s="6" t="s">
        <v>1303</v>
      </c>
      <c r="G48" s="6" t="s">
        <v>1526</v>
      </c>
      <c r="H48" s="6">
        <v>111</v>
      </c>
      <c r="I48" s="6">
        <v>0</v>
      </c>
    </row>
    <row r="49" spans="1:9" x14ac:dyDescent="0.25">
      <c r="A49" s="5" t="str">
        <f t="shared" si="0"/>
        <v>AutoDRNoMonthly Peak DayDecember</v>
      </c>
      <c r="B49" t="s">
        <v>126</v>
      </c>
      <c r="C49" t="s">
        <v>135</v>
      </c>
      <c r="D49" t="s">
        <v>213</v>
      </c>
      <c r="E49" s="6" t="s">
        <v>939</v>
      </c>
      <c r="F49" s="6" t="s">
        <v>1303</v>
      </c>
      <c r="G49" s="6" t="s">
        <v>1527</v>
      </c>
      <c r="H49" s="6">
        <v>111</v>
      </c>
      <c r="I49" s="6">
        <v>0</v>
      </c>
    </row>
    <row r="50" spans="1:9" x14ac:dyDescent="0.25">
      <c r="A50" s="5" t="str">
        <f t="shared" si="0"/>
        <v>IndustryAgriculture, Mining, ConstructionAverage WeekdayJanuary</v>
      </c>
      <c r="B50" t="s">
        <v>127</v>
      </c>
      <c r="C50" t="s">
        <v>136</v>
      </c>
      <c r="D50" t="s">
        <v>214</v>
      </c>
      <c r="E50" s="6" t="s">
        <v>940</v>
      </c>
      <c r="F50" s="6" t="s">
        <v>1303</v>
      </c>
      <c r="G50" s="6" t="s">
        <v>1528</v>
      </c>
      <c r="H50" s="6">
        <v>22.653061224489797</v>
      </c>
      <c r="I50" s="6">
        <v>0</v>
      </c>
    </row>
    <row r="51" spans="1:9" x14ac:dyDescent="0.25">
      <c r="A51" s="5" t="str">
        <f t="shared" si="0"/>
        <v>IndustryAgriculture, Mining, ConstructionMonthly Peak DayJanuary</v>
      </c>
      <c r="B51" t="s">
        <v>127</v>
      </c>
      <c r="C51" t="s">
        <v>136</v>
      </c>
      <c r="D51" t="s">
        <v>215</v>
      </c>
      <c r="E51" s="6" t="s">
        <v>940</v>
      </c>
      <c r="F51" s="6" t="s">
        <v>1303</v>
      </c>
      <c r="G51" s="6" t="s">
        <v>1529</v>
      </c>
      <c r="H51" s="6">
        <v>22.653061224489797</v>
      </c>
      <c r="I51" s="6">
        <v>0</v>
      </c>
    </row>
    <row r="52" spans="1:9" x14ac:dyDescent="0.25">
      <c r="A52" s="5" t="str">
        <f t="shared" si="0"/>
        <v>IndustryAgriculture, Mining, ConstructionAverage WeekdayFebruary</v>
      </c>
      <c r="B52" t="s">
        <v>127</v>
      </c>
      <c r="C52" t="s">
        <v>136</v>
      </c>
      <c r="D52" t="s">
        <v>216</v>
      </c>
      <c r="E52" s="6" t="s">
        <v>941</v>
      </c>
      <c r="F52" s="6" t="s">
        <v>1303</v>
      </c>
      <c r="G52" s="6" t="s">
        <v>1530</v>
      </c>
      <c r="H52" s="6">
        <v>26.179245283018869</v>
      </c>
      <c r="I52" s="6">
        <v>0</v>
      </c>
    </row>
    <row r="53" spans="1:9" x14ac:dyDescent="0.25">
      <c r="A53" s="5" t="str">
        <f t="shared" si="0"/>
        <v>IndustryAgriculture, Mining, ConstructionMonthly Peak DayFebruary</v>
      </c>
      <c r="B53" t="s">
        <v>127</v>
      </c>
      <c r="C53" t="s">
        <v>136</v>
      </c>
      <c r="D53" t="s">
        <v>217</v>
      </c>
      <c r="E53" s="6" t="s">
        <v>941</v>
      </c>
      <c r="F53" s="6" t="s">
        <v>1303</v>
      </c>
      <c r="G53" s="6" t="s">
        <v>1531</v>
      </c>
      <c r="H53" s="6">
        <v>26.179245283018869</v>
      </c>
      <c r="I53" s="6">
        <v>0</v>
      </c>
    </row>
    <row r="54" spans="1:9" x14ac:dyDescent="0.25">
      <c r="A54" s="5" t="str">
        <f t="shared" si="0"/>
        <v>IndustryAgriculture, Mining, ConstructionAverage WeekdayMarch</v>
      </c>
      <c r="B54" t="s">
        <v>127</v>
      </c>
      <c r="C54" t="s">
        <v>136</v>
      </c>
      <c r="D54" t="s">
        <v>218</v>
      </c>
      <c r="E54" s="6" t="s">
        <v>942</v>
      </c>
      <c r="F54" s="6" t="s">
        <v>1303</v>
      </c>
      <c r="G54" s="6" t="s">
        <v>1532</v>
      </c>
      <c r="H54" s="6">
        <v>26.179245283018869</v>
      </c>
      <c r="I54" s="6">
        <v>0</v>
      </c>
    </row>
    <row r="55" spans="1:9" x14ac:dyDescent="0.25">
      <c r="A55" s="5" t="str">
        <f t="shared" si="0"/>
        <v>IndustryAgriculture, Mining, ConstructionMonthly Peak DayMarch</v>
      </c>
      <c r="B55" t="s">
        <v>127</v>
      </c>
      <c r="C55" t="s">
        <v>136</v>
      </c>
      <c r="D55" t="s">
        <v>219</v>
      </c>
      <c r="E55" s="6" t="s">
        <v>942</v>
      </c>
      <c r="F55" s="6" t="s">
        <v>1303</v>
      </c>
      <c r="G55" s="6" t="s">
        <v>1533</v>
      </c>
      <c r="H55" s="6">
        <v>26.179245283018869</v>
      </c>
      <c r="I55" s="6">
        <v>0</v>
      </c>
    </row>
    <row r="56" spans="1:9" x14ac:dyDescent="0.25">
      <c r="A56" s="5" t="str">
        <f t="shared" si="0"/>
        <v>IndustryAgriculture, Mining, ConstructionAverage WeekdayApril</v>
      </c>
      <c r="B56" t="s">
        <v>127</v>
      </c>
      <c r="C56" t="s">
        <v>136</v>
      </c>
      <c r="D56" t="s">
        <v>220</v>
      </c>
      <c r="E56" s="6" t="s">
        <v>943</v>
      </c>
      <c r="F56" s="6" t="s">
        <v>1303</v>
      </c>
      <c r="G56" s="6" t="s">
        <v>1534</v>
      </c>
      <c r="H56" s="6">
        <v>25.471698113207548</v>
      </c>
      <c r="I56" s="6">
        <v>0</v>
      </c>
    </row>
    <row r="57" spans="1:9" x14ac:dyDescent="0.25">
      <c r="A57" s="5" t="str">
        <f t="shared" si="0"/>
        <v>IndustryAgriculture, Mining, ConstructionMonthly Peak DayApril</v>
      </c>
      <c r="B57" t="s">
        <v>127</v>
      </c>
      <c r="C57" t="s">
        <v>136</v>
      </c>
      <c r="D57" t="s">
        <v>221</v>
      </c>
      <c r="E57" s="6" t="s">
        <v>943</v>
      </c>
      <c r="F57" s="6" t="s">
        <v>1303</v>
      </c>
      <c r="G57" s="6" t="s">
        <v>1535</v>
      </c>
      <c r="H57" s="6">
        <v>25.471698113207548</v>
      </c>
      <c r="I57" s="6">
        <v>0</v>
      </c>
    </row>
    <row r="58" spans="1:9" x14ac:dyDescent="0.25">
      <c r="A58" s="5" t="str">
        <f t="shared" si="0"/>
        <v>IndustryAgriculture, Mining, ConstructionAverage WeekdayMay</v>
      </c>
      <c r="B58" t="s">
        <v>127</v>
      </c>
      <c r="C58" t="s">
        <v>136</v>
      </c>
      <c r="D58" t="s">
        <v>222</v>
      </c>
      <c r="E58" s="6" t="s">
        <v>944</v>
      </c>
      <c r="F58" s="6" t="s">
        <v>1303</v>
      </c>
      <c r="G58" s="6" t="s">
        <v>1536</v>
      </c>
      <c r="H58" s="6">
        <v>25.471698113207548</v>
      </c>
      <c r="I58" s="6">
        <v>0</v>
      </c>
    </row>
    <row r="59" spans="1:9" x14ac:dyDescent="0.25">
      <c r="A59" s="5" t="str">
        <f t="shared" si="0"/>
        <v>IndustryAgriculture, Mining, ConstructionMonthly Peak DayMay</v>
      </c>
      <c r="B59" t="s">
        <v>127</v>
      </c>
      <c r="C59" t="s">
        <v>136</v>
      </c>
      <c r="D59" t="s">
        <v>223</v>
      </c>
      <c r="E59" s="6" t="s">
        <v>944</v>
      </c>
      <c r="F59" s="6" t="s">
        <v>1303</v>
      </c>
      <c r="G59" s="6" t="s">
        <v>1537</v>
      </c>
      <c r="H59" s="6">
        <v>25.471698113207548</v>
      </c>
      <c r="I59" s="6">
        <v>0</v>
      </c>
    </row>
    <row r="60" spans="1:9" x14ac:dyDescent="0.25">
      <c r="A60" s="5" t="str">
        <f t="shared" si="0"/>
        <v>IndustryAgriculture, Mining, ConstructionAverage WeekdayJune</v>
      </c>
      <c r="B60" t="s">
        <v>127</v>
      </c>
      <c r="C60" t="s">
        <v>136</v>
      </c>
      <c r="D60" t="s">
        <v>224</v>
      </c>
      <c r="E60" s="6" t="s">
        <v>945</v>
      </c>
      <c r="F60" s="6" t="s">
        <v>1303</v>
      </c>
      <c r="G60" s="6" t="s">
        <v>1538</v>
      </c>
      <c r="H60" s="6">
        <v>24.29245283018868</v>
      </c>
      <c r="I60" s="6">
        <v>0</v>
      </c>
    </row>
    <row r="61" spans="1:9" x14ac:dyDescent="0.25">
      <c r="A61" s="5" t="str">
        <f t="shared" si="0"/>
        <v>IndustryAgriculture, Mining, ConstructionMonthly Peak DayJune</v>
      </c>
      <c r="B61" t="s">
        <v>127</v>
      </c>
      <c r="C61" t="s">
        <v>136</v>
      </c>
      <c r="D61" t="s">
        <v>225</v>
      </c>
      <c r="E61" s="6" t="s">
        <v>945</v>
      </c>
      <c r="F61" s="6" t="s">
        <v>1304</v>
      </c>
      <c r="G61" s="6" t="s">
        <v>1539</v>
      </c>
      <c r="H61" s="6">
        <v>24.523809523809522</v>
      </c>
      <c r="I61" s="6">
        <v>0</v>
      </c>
    </row>
    <row r="62" spans="1:9" x14ac:dyDescent="0.25">
      <c r="A62" s="5" t="str">
        <f t="shared" si="0"/>
        <v>IndustryAgriculture, Mining, ConstructionAverage WeekdayJuly</v>
      </c>
      <c r="B62" t="s">
        <v>127</v>
      </c>
      <c r="C62" t="s">
        <v>136</v>
      </c>
      <c r="D62" t="s">
        <v>226</v>
      </c>
      <c r="E62" s="6" t="s">
        <v>946</v>
      </c>
      <c r="F62" s="6" t="s">
        <v>1304</v>
      </c>
      <c r="G62" s="6" t="s">
        <v>1540</v>
      </c>
      <c r="H62" s="6">
        <v>24.523809523809522</v>
      </c>
      <c r="I62" s="6">
        <v>0</v>
      </c>
    </row>
    <row r="63" spans="1:9" x14ac:dyDescent="0.25">
      <c r="A63" s="5" t="str">
        <f t="shared" si="0"/>
        <v>IndustryAgriculture, Mining, ConstructionMonthly Peak DayJuly</v>
      </c>
      <c r="B63" t="s">
        <v>127</v>
      </c>
      <c r="C63" t="s">
        <v>136</v>
      </c>
      <c r="D63" t="s">
        <v>227</v>
      </c>
      <c r="E63" s="6" t="s">
        <v>946</v>
      </c>
      <c r="F63" s="6" t="s">
        <v>1304</v>
      </c>
      <c r="G63" s="6" t="s">
        <v>1541</v>
      </c>
      <c r="H63" s="6">
        <v>24.523809523809522</v>
      </c>
      <c r="I63" s="6">
        <v>0</v>
      </c>
    </row>
    <row r="64" spans="1:9" x14ac:dyDescent="0.25">
      <c r="A64" s="5" t="str">
        <f t="shared" si="0"/>
        <v>IndustryAgriculture, Mining, ConstructionAverage WeekdayAugust</v>
      </c>
      <c r="B64" t="s">
        <v>127</v>
      </c>
      <c r="C64" t="s">
        <v>136</v>
      </c>
      <c r="D64" t="s">
        <v>228</v>
      </c>
      <c r="E64" s="6" t="s">
        <v>947</v>
      </c>
      <c r="F64" s="6" t="s">
        <v>1304</v>
      </c>
      <c r="G64" s="6" t="s">
        <v>1542</v>
      </c>
      <c r="H64" s="6">
        <v>24.523809523809522</v>
      </c>
      <c r="I64" s="6">
        <v>0</v>
      </c>
    </row>
    <row r="65" spans="1:9" x14ac:dyDescent="0.25">
      <c r="A65" s="5" t="str">
        <f t="shared" si="0"/>
        <v>IndustryAgriculture, Mining, ConstructionMonthly Peak DayAugust</v>
      </c>
      <c r="B65" t="s">
        <v>127</v>
      </c>
      <c r="C65" t="s">
        <v>136</v>
      </c>
      <c r="D65" t="s">
        <v>229</v>
      </c>
      <c r="E65" s="6" t="s">
        <v>947</v>
      </c>
      <c r="F65" s="6" t="s">
        <v>1304</v>
      </c>
      <c r="G65" s="6" t="s">
        <v>1543</v>
      </c>
      <c r="H65" s="6">
        <v>24.523809523809522</v>
      </c>
      <c r="I65" s="6">
        <v>0</v>
      </c>
    </row>
    <row r="66" spans="1:9" x14ac:dyDescent="0.25">
      <c r="A66" s="5" t="str">
        <f t="shared" si="0"/>
        <v>IndustryAgriculture, Mining, ConstructionAverage WeekdaySeptember</v>
      </c>
      <c r="B66" t="s">
        <v>127</v>
      </c>
      <c r="C66" t="s">
        <v>136</v>
      </c>
      <c r="D66" t="s">
        <v>230</v>
      </c>
      <c r="E66" s="6" t="s">
        <v>948</v>
      </c>
      <c r="F66" s="6" t="s">
        <v>1305</v>
      </c>
      <c r="G66" s="6" t="s">
        <v>1544</v>
      </c>
      <c r="H66" s="6">
        <v>24.523809523809522</v>
      </c>
      <c r="I66" s="6">
        <v>0</v>
      </c>
    </row>
    <row r="67" spans="1:9" x14ac:dyDescent="0.25">
      <c r="A67" s="5" t="str">
        <f t="shared" ref="A67:A130" si="1">CONCATENATE(B67, C67, D67, E67)</f>
        <v>IndustryAgriculture, Mining, ConstructionMonthly Peak DaySeptember</v>
      </c>
      <c r="B67" t="s">
        <v>127</v>
      </c>
      <c r="C67" t="s">
        <v>136</v>
      </c>
      <c r="D67" t="s">
        <v>231</v>
      </c>
      <c r="E67" s="6" t="s">
        <v>948</v>
      </c>
      <c r="F67" s="6" t="s">
        <v>1306</v>
      </c>
      <c r="G67" s="6" t="s">
        <v>1545</v>
      </c>
      <c r="H67" s="6">
        <v>24.523809523809522</v>
      </c>
      <c r="I67" s="6">
        <v>0</v>
      </c>
    </row>
    <row r="68" spans="1:9" x14ac:dyDescent="0.25">
      <c r="A68" s="5" t="str">
        <f t="shared" si="1"/>
        <v>IndustryAgriculture, Mining, ConstructionAverage WeekdayOctober</v>
      </c>
      <c r="B68" t="s">
        <v>127</v>
      </c>
      <c r="C68" t="s">
        <v>136</v>
      </c>
      <c r="D68" t="s">
        <v>232</v>
      </c>
      <c r="E68" s="6" t="s">
        <v>949</v>
      </c>
      <c r="F68" s="6" t="s">
        <v>1307</v>
      </c>
      <c r="G68" s="6" t="s">
        <v>1546</v>
      </c>
      <c r="H68" s="6">
        <v>26.722222222222221</v>
      </c>
      <c r="I68" s="6">
        <v>0</v>
      </c>
    </row>
    <row r="69" spans="1:9" x14ac:dyDescent="0.25">
      <c r="A69" s="5" t="str">
        <f t="shared" si="1"/>
        <v>IndustryAgriculture, Mining, ConstructionMonthly Peak DayOctober</v>
      </c>
      <c r="B69" t="s">
        <v>127</v>
      </c>
      <c r="C69" t="s">
        <v>136</v>
      </c>
      <c r="D69" t="s">
        <v>233</v>
      </c>
      <c r="E69" s="6" t="s">
        <v>949</v>
      </c>
      <c r="F69" s="6" t="s">
        <v>1308</v>
      </c>
      <c r="G69" s="6" t="s">
        <v>1547</v>
      </c>
      <c r="H69" s="6">
        <v>26.722222222222221</v>
      </c>
      <c r="I69" s="6">
        <v>0</v>
      </c>
    </row>
    <row r="70" spans="1:9" x14ac:dyDescent="0.25">
      <c r="A70" s="5" t="str">
        <f t="shared" si="1"/>
        <v>IndustryAgriculture, Mining, ConstructionAverage WeekdayNovember</v>
      </c>
      <c r="B70" t="s">
        <v>127</v>
      </c>
      <c r="C70" t="s">
        <v>136</v>
      </c>
      <c r="D70" t="s">
        <v>234</v>
      </c>
      <c r="E70" s="6" t="s">
        <v>950</v>
      </c>
      <c r="F70" s="6" t="s">
        <v>1309</v>
      </c>
      <c r="G70" s="6" t="s">
        <v>1548</v>
      </c>
      <c r="H70" s="6">
        <v>22.653061224489797</v>
      </c>
      <c r="I70" s="6">
        <v>0</v>
      </c>
    </row>
    <row r="71" spans="1:9" x14ac:dyDescent="0.25">
      <c r="A71" s="5" t="str">
        <f t="shared" si="1"/>
        <v>IndustryAgriculture, Mining, ConstructionMonthly Peak DayNovember</v>
      </c>
      <c r="B71" t="s">
        <v>127</v>
      </c>
      <c r="C71" t="s">
        <v>136</v>
      </c>
      <c r="D71" t="s">
        <v>235</v>
      </c>
      <c r="E71" s="6" t="s">
        <v>950</v>
      </c>
      <c r="F71" s="6" t="s">
        <v>1309</v>
      </c>
      <c r="G71" s="6" t="s">
        <v>1549</v>
      </c>
      <c r="H71" s="6">
        <v>22.653061224489797</v>
      </c>
      <c r="I71" s="6">
        <v>0</v>
      </c>
    </row>
    <row r="72" spans="1:9" x14ac:dyDescent="0.25">
      <c r="A72" s="5" t="str">
        <f t="shared" si="1"/>
        <v>IndustryAgriculture, Mining, ConstructionAverage WeekdayDecember</v>
      </c>
      <c r="B72" t="s">
        <v>127</v>
      </c>
      <c r="C72" t="s">
        <v>136</v>
      </c>
      <c r="D72" t="s">
        <v>236</v>
      </c>
      <c r="E72" s="6" t="s">
        <v>951</v>
      </c>
      <c r="F72" s="6" t="s">
        <v>1309</v>
      </c>
      <c r="G72" s="6" t="s">
        <v>1550</v>
      </c>
      <c r="H72" s="6">
        <v>22.653061224489797</v>
      </c>
      <c r="I72" s="6">
        <v>0</v>
      </c>
    </row>
    <row r="73" spans="1:9" x14ac:dyDescent="0.25">
      <c r="A73" s="5" t="str">
        <f t="shared" si="1"/>
        <v>IndustryAgriculture, Mining, ConstructionMonthly Peak DayDecember</v>
      </c>
      <c r="B73" t="s">
        <v>127</v>
      </c>
      <c r="C73" t="s">
        <v>136</v>
      </c>
      <c r="D73" t="s">
        <v>237</v>
      </c>
      <c r="E73" s="6" t="s">
        <v>951</v>
      </c>
      <c r="F73" s="6" t="s">
        <v>1309</v>
      </c>
      <c r="G73" s="6" t="s">
        <v>1551</v>
      </c>
      <c r="H73" s="6">
        <v>22.653061224489797</v>
      </c>
      <c r="I73" s="6">
        <v>0</v>
      </c>
    </row>
    <row r="74" spans="1:9" x14ac:dyDescent="0.25">
      <c r="A74" s="5" t="str">
        <f t="shared" si="1"/>
        <v>IndustryInstitutional/GovernmentAverage WeekdayJanuary</v>
      </c>
      <c r="B74" t="s">
        <v>127</v>
      </c>
      <c r="C74" t="s">
        <v>137</v>
      </c>
      <c r="D74" t="s">
        <v>238</v>
      </c>
      <c r="E74" s="6" t="s">
        <v>952</v>
      </c>
      <c r="F74" s="6" t="s">
        <v>1309</v>
      </c>
      <c r="G74" s="6" t="s">
        <v>1552</v>
      </c>
      <c r="H74" s="6">
        <v>4.5306122448979584</v>
      </c>
      <c r="I74" s="6">
        <v>1</v>
      </c>
    </row>
    <row r="75" spans="1:9" x14ac:dyDescent="0.25">
      <c r="A75" s="5" t="str">
        <f t="shared" si="1"/>
        <v>IndustryInstitutional/GovernmentMonthly Peak DayJanuary</v>
      </c>
      <c r="B75" t="s">
        <v>127</v>
      </c>
      <c r="C75" t="s">
        <v>137</v>
      </c>
      <c r="D75" t="s">
        <v>239</v>
      </c>
      <c r="E75" s="6" t="s">
        <v>952</v>
      </c>
      <c r="F75" s="6" t="s">
        <v>1309</v>
      </c>
      <c r="G75" s="6" t="s">
        <v>1553</v>
      </c>
      <c r="H75" s="6">
        <v>4.5306122448979584</v>
      </c>
      <c r="I75" s="6">
        <v>1</v>
      </c>
    </row>
    <row r="76" spans="1:9" x14ac:dyDescent="0.25">
      <c r="A76" s="5" t="str">
        <f t="shared" si="1"/>
        <v>IndustryInstitutional/GovernmentAverage WeekdayFebruary</v>
      </c>
      <c r="B76" t="s">
        <v>127</v>
      </c>
      <c r="C76" t="s">
        <v>137</v>
      </c>
      <c r="D76" t="s">
        <v>240</v>
      </c>
      <c r="E76" s="6" t="s">
        <v>953</v>
      </c>
      <c r="F76" s="6" t="s">
        <v>1309</v>
      </c>
      <c r="G76" s="6" t="s">
        <v>1554</v>
      </c>
      <c r="H76" s="6">
        <v>4.1886792452830184</v>
      </c>
      <c r="I76" s="6">
        <v>1</v>
      </c>
    </row>
    <row r="77" spans="1:9" x14ac:dyDescent="0.25">
      <c r="A77" s="5" t="str">
        <f t="shared" si="1"/>
        <v>IndustryInstitutional/GovernmentMonthly Peak DayFebruary</v>
      </c>
      <c r="B77" t="s">
        <v>127</v>
      </c>
      <c r="C77" t="s">
        <v>137</v>
      </c>
      <c r="D77" t="s">
        <v>241</v>
      </c>
      <c r="E77" s="6" t="s">
        <v>953</v>
      </c>
      <c r="F77" s="6" t="s">
        <v>1309</v>
      </c>
      <c r="G77" s="6" t="s">
        <v>1555</v>
      </c>
      <c r="H77" s="6">
        <v>4.1886792452830184</v>
      </c>
      <c r="I77" s="6">
        <v>1</v>
      </c>
    </row>
    <row r="78" spans="1:9" x14ac:dyDescent="0.25">
      <c r="A78" s="5" t="str">
        <f t="shared" si="1"/>
        <v>IndustryInstitutional/GovernmentAverage WeekdayMarch</v>
      </c>
      <c r="B78" t="s">
        <v>127</v>
      </c>
      <c r="C78" t="s">
        <v>137</v>
      </c>
      <c r="D78" t="s">
        <v>242</v>
      </c>
      <c r="E78" s="6" t="s">
        <v>954</v>
      </c>
      <c r="F78" s="6" t="s">
        <v>1309</v>
      </c>
      <c r="G78" s="6" t="s">
        <v>1556</v>
      </c>
      <c r="H78" s="6">
        <v>4.1886792452830184</v>
      </c>
      <c r="I78" s="6">
        <v>1</v>
      </c>
    </row>
    <row r="79" spans="1:9" x14ac:dyDescent="0.25">
      <c r="A79" s="5" t="str">
        <f t="shared" si="1"/>
        <v>IndustryInstitutional/GovernmentMonthly Peak DayMarch</v>
      </c>
      <c r="B79" t="s">
        <v>127</v>
      </c>
      <c r="C79" t="s">
        <v>137</v>
      </c>
      <c r="D79" t="s">
        <v>243</v>
      </c>
      <c r="E79" s="6" t="s">
        <v>954</v>
      </c>
      <c r="F79" s="6" t="s">
        <v>1309</v>
      </c>
      <c r="G79" s="6" t="s">
        <v>1557</v>
      </c>
      <c r="H79" s="6">
        <v>4.1886792452830184</v>
      </c>
      <c r="I79" s="6">
        <v>1</v>
      </c>
    </row>
    <row r="80" spans="1:9" x14ac:dyDescent="0.25">
      <c r="A80" s="5" t="str">
        <f t="shared" si="1"/>
        <v>IndustryInstitutional/GovernmentAverage WeekdayApril</v>
      </c>
      <c r="B80" t="s">
        <v>127</v>
      </c>
      <c r="C80" t="s">
        <v>137</v>
      </c>
      <c r="D80" t="s">
        <v>244</v>
      </c>
      <c r="E80" s="6" t="s">
        <v>955</v>
      </c>
      <c r="F80" s="6" t="s">
        <v>1309</v>
      </c>
      <c r="G80" s="6" t="s">
        <v>1558</v>
      </c>
      <c r="H80" s="6">
        <v>4.0754716981132075</v>
      </c>
      <c r="I80" s="6">
        <v>1</v>
      </c>
    </row>
    <row r="81" spans="1:9" x14ac:dyDescent="0.25">
      <c r="A81" s="5" t="str">
        <f t="shared" si="1"/>
        <v>IndustryInstitutional/GovernmentMonthly Peak DayApril</v>
      </c>
      <c r="B81" t="s">
        <v>127</v>
      </c>
      <c r="C81" t="s">
        <v>137</v>
      </c>
      <c r="D81" t="s">
        <v>245</v>
      </c>
      <c r="E81" s="6" t="s">
        <v>955</v>
      </c>
      <c r="F81" s="6" t="s">
        <v>1309</v>
      </c>
      <c r="G81" s="6" t="s">
        <v>1559</v>
      </c>
      <c r="H81" s="6">
        <v>4.0754716981132075</v>
      </c>
      <c r="I81" s="6">
        <v>1</v>
      </c>
    </row>
    <row r="82" spans="1:9" x14ac:dyDescent="0.25">
      <c r="A82" s="5" t="str">
        <f t="shared" si="1"/>
        <v>IndustryInstitutional/GovernmentAverage WeekdayMay</v>
      </c>
      <c r="B82" t="s">
        <v>127</v>
      </c>
      <c r="C82" t="s">
        <v>137</v>
      </c>
      <c r="D82" t="s">
        <v>246</v>
      </c>
      <c r="E82" s="6" t="s">
        <v>956</v>
      </c>
      <c r="F82" s="6" t="s">
        <v>1309</v>
      </c>
      <c r="G82" s="6" t="s">
        <v>1560</v>
      </c>
      <c r="H82" s="6">
        <v>4.0754716981132075</v>
      </c>
      <c r="I82" s="6">
        <v>1</v>
      </c>
    </row>
    <row r="83" spans="1:9" x14ac:dyDescent="0.25">
      <c r="A83" s="5" t="str">
        <f t="shared" si="1"/>
        <v>IndustryInstitutional/GovernmentMonthly Peak DayMay</v>
      </c>
      <c r="B83" t="s">
        <v>127</v>
      </c>
      <c r="C83" t="s">
        <v>137</v>
      </c>
      <c r="D83" t="s">
        <v>247</v>
      </c>
      <c r="E83" s="6" t="s">
        <v>956</v>
      </c>
      <c r="F83" s="6" t="s">
        <v>1309</v>
      </c>
      <c r="G83" s="6" t="s">
        <v>1561</v>
      </c>
      <c r="H83" s="6">
        <v>4.0754716981132075</v>
      </c>
      <c r="I83" s="6">
        <v>1</v>
      </c>
    </row>
    <row r="84" spans="1:9" x14ac:dyDescent="0.25">
      <c r="A84" s="5" t="str">
        <f t="shared" si="1"/>
        <v>IndustryInstitutional/GovernmentAverage WeekdayJune</v>
      </c>
      <c r="B84" t="s">
        <v>127</v>
      </c>
      <c r="C84" t="s">
        <v>137</v>
      </c>
      <c r="D84" t="s">
        <v>248</v>
      </c>
      <c r="E84" s="6" t="s">
        <v>957</v>
      </c>
      <c r="F84" s="6" t="s">
        <v>1309</v>
      </c>
      <c r="G84" s="6" t="s">
        <v>1562</v>
      </c>
      <c r="H84" s="6">
        <v>3.8867924528301887</v>
      </c>
      <c r="I84" s="6">
        <v>1</v>
      </c>
    </row>
    <row r="85" spans="1:9" x14ac:dyDescent="0.25">
      <c r="A85" s="5" t="str">
        <f t="shared" si="1"/>
        <v>IndustryInstitutional/GovernmentMonthly Peak DayJune</v>
      </c>
      <c r="B85" t="s">
        <v>127</v>
      </c>
      <c r="C85" t="s">
        <v>137</v>
      </c>
      <c r="D85" t="s">
        <v>249</v>
      </c>
      <c r="E85" s="6" t="s">
        <v>957</v>
      </c>
      <c r="F85" s="6" t="s">
        <v>1310</v>
      </c>
      <c r="G85" s="6" t="s">
        <v>1563</v>
      </c>
      <c r="H85" s="6">
        <v>3.9238095238095241</v>
      </c>
      <c r="I85" s="6">
        <v>1</v>
      </c>
    </row>
    <row r="86" spans="1:9" x14ac:dyDescent="0.25">
      <c r="A86" s="5" t="str">
        <f t="shared" si="1"/>
        <v>IndustryInstitutional/GovernmentAverage WeekdayJuly</v>
      </c>
      <c r="B86" t="s">
        <v>127</v>
      </c>
      <c r="C86" t="s">
        <v>137</v>
      </c>
      <c r="D86" t="s">
        <v>250</v>
      </c>
      <c r="E86" s="6" t="s">
        <v>958</v>
      </c>
      <c r="F86" s="6" t="s">
        <v>1310</v>
      </c>
      <c r="G86" s="6" t="s">
        <v>1564</v>
      </c>
      <c r="H86" s="6">
        <v>3.9238095238095241</v>
      </c>
      <c r="I86" s="6">
        <v>1</v>
      </c>
    </row>
    <row r="87" spans="1:9" x14ac:dyDescent="0.25">
      <c r="A87" s="5" t="str">
        <f t="shared" si="1"/>
        <v>IndustryInstitutional/GovernmentMonthly Peak DayJuly</v>
      </c>
      <c r="B87" t="s">
        <v>127</v>
      </c>
      <c r="C87" t="s">
        <v>137</v>
      </c>
      <c r="D87" t="s">
        <v>251</v>
      </c>
      <c r="E87" s="6" t="s">
        <v>958</v>
      </c>
      <c r="F87" s="6" t="s">
        <v>1310</v>
      </c>
      <c r="G87" s="6" t="s">
        <v>1565</v>
      </c>
      <c r="H87" s="6">
        <v>3.9238095238095241</v>
      </c>
      <c r="I87" s="6">
        <v>1</v>
      </c>
    </row>
    <row r="88" spans="1:9" x14ac:dyDescent="0.25">
      <c r="A88" s="5" t="str">
        <f t="shared" si="1"/>
        <v>IndustryInstitutional/GovernmentAverage WeekdayAugust</v>
      </c>
      <c r="B88" t="s">
        <v>127</v>
      </c>
      <c r="C88" t="s">
        <v>137</v>
      </c>
      <c r="D88" t="s">
        <v>252</v>
      </c>
      <c r="E88" s="6" t="s">
        <v>959</v>
      </c>
      <c r="F88" s="6" t="s">
        <v>1310</v>
      </c>
      <c r="G88" s="6" t="s">
        <v>1566</v>
      </c>
      <c r="H88" s="6">
        <v>3.9238095238095241</v>
      </c>
      <c r="I88" s="6">
        <v>1</v>
      </c>
    </row>
    <row r="89" spans="1:9" x14ac:dyDescent="0.25">
      <c r="A89" s="5" t="str">
        <f t="shared" si="1"/>
        <v>IndustryInstitutional/GovernmentMonthly Peak DayAugust</v>
      </c>
      <c r="B89" t="s">
        <v>127</v>
      </c>
      <c r="C89" t="s">
        <v>137</v>
      </c>
      <c r="D89" t="s">
        <v>253</v>
      </c>
      <c r="E89" s="6" t="s">
        <v>959</v>
      </c>
      <c r="F89" s="6" t="s">
        <v>1310</v>
      </c>
      <c r="G89" s="6" t="s">
        <v>1567</v>
      </c>
      <c r="H89" s="6">
        <v>3.9238095238095241</v>
      </c>
      <c r="I89" s="6">
        <v>1</v>
      </c>
    </row>
    <row r="90" spans="1:9" x14ac:dyDescent="0.25">
      <c r="A90" s="5" t="str">
        <f t="shared" si="1"/>
        <v>IndustryInstitutional/GovernmentAverage WeekdaySeptember</v>
      </c>
      <c r="B90" t="s">
        <v>127</v>
      </c>
      <c r="C90" t="s">
        <v>137</v>
      </c>
      <c r="D90" t="s">
        <v>254</v>
      </c>
      <c r="E90" s="6" t="s">
        <v>960</v>
      </c>
      <c r="F90" s="6" t="s">
        <v>1311</v>
      </c>
      <c r="G90" s="6" t="s">
        <v>1568</v>
      </c>
      <c r="H90" s="6">
        <v>3.9238095238095241</v>
      </c>
      <c r="I90" s="6">
        <v>1</v>
      </c>
    </row>
    <row r="91" spans="1:9" x14ac:dyDescent="0.25">
      <c r="A91" s="5" t="str">
        <f t="shared" si="1"/>
        <v>IndustryInstitutional/GovernmentMonthly Peak DaySeptember</v>
      </c>
      <c r="B91" t="s">
        <v>127</v>
      </c>
      <c r="C91" t="s">
        <v>137</v>
      </c>
      <c r="D91" t="s">
        <v>255</v>
      </c>
      <c r="E91" s="6" t="s">
        <v>960</v>
      </c>
      <c r="F91" s="6" t="s">
        <v>1312</v>
      </c>
      <c r="G91" s="6" t="s">
        <v>1569</v>
      </c>
      <c r="H91" s="6">
        <v>3.9238095238095241</v>
      </c>
      <c r="I91" s="6">
        <v>1</v>
      </c>
    </row>
    <row r="92" spans="1:9" x14ac:dyDescent="0.25">
      <c r="A92" s="5" t="str">
        <f t="shared" si="1"/>
        <v>IndustryInstitutional/GovernmentAverage WeekdayOctober</v>
      </c>
      <c r="B92" t="s">
        <v>127</v>
      </c>
      <c r="C92" t="s">
        <v>137</v>
      </c>
      <c r="D92" t="s">
        <v>256</v>
      </c>
      <c r="E92" s="6" t="s">
        <v>961</v>
      </c>
      <c r="F92" s="6" t="s">
        <v>1313</v>
      </c>
      <c r="G92" s="6" t="s">
        <v>1570</v>
      </c>
      <c r="H92" s="6">
        <v>4.1111111111111107</v>
      </c>
      <c r="I92" s="6">
        <v>1</v>
      </c>
    </row>
    <row r="93" spans="1:9" x14ac:dyDescent="0.25">
      <c r="A93" s="5" t="str">
        <f t="shared" si="1"/>
        <v>IndustryInstitutional/GovernmentMonthly Peak DayOctober</v>
      </c>
      <c r="B93" t="s">
        <v>127</v>
      </c>
      <c r="C93" t="s">
        <v>137</v>
      </c>
      <c r="D93" t="s">
        <v>257</v>
      </c>
      <c r="E93" s="6" t="s">
        <v>961</v>
      </c>
      <c r="F93" s="6" t="s">
        <v>1314</v>
      </c>
      <c r="G93" s="6" t="s">
        <v>1571</v>
      </c>
      <c r="H93" s="6">
        <v>4.1111111111111107</v>
      </c>
      <c r="I93" s="6">
        <v>1</v>
      </c>
    </row>
    <row r="94" spans="1:9" x14ac:dyDescent="0.25">
      <c r="A94" s="5" t="str">
        <f t="shared" si="1"/>
        <v>IndustryInstitutional/GovernmentAverage WeekdayNovember</v>
      </c>
      <c r="B94" t="s">
        <v>127</v>
      </c>
      <c r="C94" t="s">
        <v>137</v>
      </c>
      <c r="D94" t="s">
        <v>258</v>
      </c>
      <c r="E94" s="6" t="s">
        <v>962</v>
      </c>
      <c r="F94" s="6" t="s">
        <v>1315</v>
      </c>
      <c r="G94" s="6" t="s">
        <v>1572</v>
      </c>
      <c r="H94" s="6">
        <v>4.5306122448979584</v>
      </c>
      <c r="I94" s="6">
        <v>1</v>
      </c>
    </row>
    <row r="95" spans="1:9" x14ac:dyDescent="0.25">
      <c r="A95" s="5" t="str">
        <f t="shared" si="1"/>
        <v>IndustryInstitutional/GovernmentMonthly Peak DayNovember</v>
      </c>
      <c r="B95" t="s">
        <v>127</v>
      </c>
      <c r="C95" t="s">
        <v>137</v>
      </c>
      <c r="D95" t="s">
        <v>259</v>
      </c>
      <c r="E95" s="6" t="s">
        <v>962</v>
      </c>
      <c r="F95" s="6" t="s">
        <v>1315</v>
      </c>
      <c r="G95" s="6" t="s">
        <v>1573</v>
      </c>
      <c r="H95" s="6">
        <v>4.5306122448979584</v>
      </c>
      <c r="I95" s="6">
        <v>1</v>
      </c>
    </row>
    <row r="96" spans="1:9" x14ac:dyDescent="0.25">
      <c r="A96" s="5" t="str">
        <f t="shared" si="1"/>
        <v>IndustryInstitutional/GovernmentAverage WeekdayDecember</v>
      </c>
      <c r="B96" t="s">
        <v>127</v>
      </c>
      <c r="C96" t="s">
        <v>137</v>
      </c>
      <c r="D96" t="s">
        <v>260</v>
      </c>
      <c r="E96" s="6" t="s">
        <v>963</v>
      </c>
      <c r="F96" s="6" t="s">
        <v>1315</v>
      </c>
      <c r="G96" s="6" t="s">
        <v>1574</v>
      </c>
      <c r="H96" s="6">
        <v>4.5306122448979584</v>
      </c>
      <c r="I96" s="6">
        <v>1</v>
      </c>
    </row>
    <row r="97" spans="1:9" x14ac:dyDescent="0.25">
      <c r="A97" s="5" t="str">
        <f t="shared" si="1"/>
        <v>IndustryInstitutional/GovernmentMonthly Peak DayDecember</v>
      </c>
      <c r="B97" t="s">
        <v>127</v>
      </c>
      <c r="C97" t="s">
        <v>137</v>
      </c>
      <c r="D97" t="s">
        <v>261</v>
      </c>
      <c r="E97" s="6" t="s">
        <v>963</v>
      </c>
      <c r="F97" s="6" t="s">
        <v>1315</v>
      </c>
      <c r="G97" s="6" t="s">
        <v>1575</v>
      </c>
      <c r="H97" s="6">
        <v>4.5306122448979584</v>
      </c>
      <c r="I97" s="6">
        <v>1</v>
      </c>
    </row>
    <row r="98" spans="1:9" x14ac:dyDescent="0.25">
      <c r="A98" s="5" t="str">
        <f t="shared" si="1"/>
        <v>IndustryManufacturingAverage WeekdayJanuary</v>
      </c>
      <c r="B98" t="s">
        <v>127</v>
      </c>
      <c r="C98" t="s">
        <v>138</v>
      </c>
      <c r="D98" t="s">
        <v>262</v>
      </c>
      <c r="E98" s="6" t="s">
        <v>964</v>
      </c>
      <c r="F98" s="6" t="s">
        <v>1315</v>
      </c>
      <c r="G98" s="6" t="s">
        <v>1576</v>
      </c>
      <c r="H98" s="6">
        <v>36.244897959183668</v>
      </c>
      <c r="I98" s="6">
        <v>0</v>
      </c>
    </row>
    <row r="99" spans="1:9" x14ac:dyDescent="0.25">
      <c r="A99" s="5" t="str">
        <f t="shared" si="1"/>
        <v>IndustryManufacturingMonthly Peak DayJanuary</v>
      </c>
      <c r="B99" t="s">
        <v>127</v>
      </c>
      <c r="C99" t="s">
        <v>138</v>
      </c>
      <c r="D99" t="s">
        <v>263</v>
      </c>
      <c r="E99" s="6" t="s">
        <v>964</v>
      </c>
      <c r="F99" s="6" t="s">
        <v>1315</v>
      </c>
      <c r="G99" s="6" t="s">
        <v>1577</v>
      </c>
      <c r="H99" s="6">
        <v>36.244897959183668</v>
      </c>
      <c r="I99" s="6">
        <v>0</v>
      </c>
    </row>
    <row r="100" spans="1:9" x14ac:dyDescent="0.25">
      <c r="A100" s="5" t="str">
        <f t="shared" si="1"/>
        <v>IndustryManufacturingAverage WeekdayFebruary</v>
      </c>
      <c r="B100" t="s">
        <v>127</v>
      </c>
      <c r="C100" t="s">
        <v>138</v>
      </c>
      <c r="D100" t="s">
        <v>264</v>
      </c>
      <c r="E100" s="6" t="s">
        <v>965</v>
      </c>
      <c r="F100" s="6" t="s">
        <v>1315</v>
      </c>
      <c r="G100" s="6" t="s">
        <v>1578</v>
      </c>
      <c r="H100" s="6">
        <v>36.65094339622641</v>
      </c>
      <c r="I100" s="6">
        <v>0</v>
      </c>
    </row>
    <row r="101" spans="1:9" x14ac:dyDescent="0.25">
      <c r="A101" s="5" t="str">
        <f t="shared" si="1"/>
        <v>IndustryManufacturingMonthly Peak DayFebruary</v>
      </c>
      <c r="B101" t="s">
        <v>127</v>
      </c>
      <c r="C101" t="s">
        <v>138</v>
      </c>
      <c r="D101" t="s">
        <v>265</v>
      </c>
      <c r="E101" s="6" t="s">
        <v>965</v>
      </c>
      <c r="F101" s="6" t="s">
        <v>1315</v>
      </c>
      <c r="G101" s="6" t="s">
        <v>1579</v>
      </c>
      <c r="H101" s="6">
        <v>36.65094339622641</v>
      </c>
      <c r="I101" s="6">
        <v>0</v>
      </c>
    </row>
    <row r="102" spans="1:9" x14ac:dyDescent="0.25">
      <c r="A102" s="5" t="str">
        <f t="shared" si="1"/>
        <v>IndustryManufacturingAverage WeekdayMarch</v>
      </c>
      <c r="B102" t="s">
        <v>127</v>
      </c>
      <c r="C102" t="s">
        <v>138</v>
      </c>
      <c r="D102" t="s">
        <v>266</v>
      </c>
      <c r="E102" s="6" t="s">
        <v>966</v>
      </c>
      <c r="F102" s="6" t="s">
        <v>1315</v>
      </c>
      <c r="G102" s="6" t="s">
        <v>1580</v>
      </c>
      <c r="H102" s="6">
        <v>36.65094339622641</v>
      </c>
      <c r="I102" s="6">
        <v>0</v>
      </c>
    </row>
    <row r="103" spans="1:9" x14ac:dyDescent="0.25">
      <c r="A103" s="5" t="str">
        <f t="shared" si="1"/>
        <v>IndustryManufacturingMonthly Peak DayMarch</v>
      </c>
      <c r="B103" t="s">
        <v>127</v>
      </c>
      <c r="C103" t="s">
        <v>138</v>
      </c>
      <c r="D103" t="s">
        <v>267</v>
      </c>
      <c r="E103" s="6" t="s">
        <v>966</v>
      </c>
      <c r="F103" s="6" t="s">
        <v>1315</v>
      </c>
      <c r="G103" s="6" t="s">
        <v>1581</v>
      </c>
      <c r="H103" s="6">
        <v>36.65094339622641</v>
      </c>
      <c r="I103" s="6">
        <v>0</v>
      </c>
    </row>
    <row r="104" spans="1:9" x14ac:dyDescent="0.25">
      <c r="A104" s="5" t="str">
        <f t="shared" si="1"/>
        <v>IndustryManufacturingAverage WeekdayApril</v>
      </c>
      <c r="B104" t="s">
        <v>127</v>
      </c>
      <c r="C104" t="s">
        <v>138</v>
      </c>
      <c r="D104" t="s">
        <v>268</v>
      </c>
      <c r="E104" s="6" t="s">
        <v>967</v>
      </c>
      <c r="F104" s="6" t="s">
        <v>1315</v>
      </c>
      <c r="G104" s="6" t="s">
        <v>1582</v>
      </c>
      <c r="H104" s="6">
        <v>35.660377358490564</v>
      </c>
      <c r="I104" s="6">
        <v>0</v>
      </c>
    </row>
    <row r="105" spans="1:9" x14ac:dyDescent="0.25">
      <c r="A105" s="5" t="str">
        <f t="shared" si="1"/>
        <v>IndustryManufacturingMonthly Peak DayApril</v>
      </c>
      <c r="B105" t="s">
        <v>127</v>
      </c>
      <c r="C105" t="s">
        <v>138</v>
      </c>
      <c r="D105" t="s">
        <v>269</v>
      </c>
      <c r="E105" s="6" t="s">
        <v>967</v>
      </c>
      <c r="F105" s="6" t="s">
        <v>1315</v>
      </c>
      <c r="G105" s="6" t="s">
        <v>1583</v>
      </c>
      <c r="H105" s="6">
        <v>35.660377358490564</v>
      </c>
      <c r="I105" s="6">
        <v>0</v>
      </c>
    </row>
    <row r="106" spans="1:9" x14ac:dyDescent="0.25">
      <c r="A106" s="5" t="str">
        <f t="shared" si="1"/>
        <v>IndustryManufacturingAverage WeekdayMay</v>
      </c>
      <c r="B106" t="s">
        <v>127</v>
      </c>
      <c r="C106" t="s">
        <v>138</v>
      </c>
      <c r="D106" t="s">
        <v>270</v>
      </c>
      <c r="E106" s="6" t="s">
        <v>968</v>
      </c>
      <c r="F106" s="6" t="s">
        <v>1315</v>
      </c>
      <c r="G106" s="6" t="s">
        <v>1584</v>
      </c>
      <c r="H106" s="6">
        <v>35.660377358490564</v>
      </c>
      <c r="I106" s="6">
        <v>0</v>
      </c>
    </row>
    <row r="107" spans="1:9" x14ac:dyDescent="0.25">
      <c r="A107" s="5" t="str">
        <f t="shared" si="1"/>
        <v>IndustryManufacturingMonthly Peak DayMay</v>
      </c>
      <c r="B107" t="s">
        <v>127</v>
      </c>
      <c r="C107" t="s">
        <v>138</v>
      </c>
      <c r="D107" t="s">
        <v>271</v>
      </c>
      <c r="E107" s="6" t="s">
        <v>968</v>
      </c>
      <c r="F107" s="6" t="s">
        <v>1315</v>
      </c>
      <c r="G107" s="6" t="s">
        <v>1585</v>
      </c>
      <c r="H107" s="6">
        <v>35.660377358490564</v>
      </c>
      <c r="I107" s="6">
        <v>0</v>
      </c>
    </row>
    <row r="108" spans="1:9" x14ac:dyDescent="0.25">
      <c r="A108" s="5" t="str">
        <f t="shared" si="1"/>
        <v>IndustryManufacturingAverage WeekdayJune</v>
      </c>
      <c r="B108" t="s">
        <v>127</v>
      </c>
      <c r="C108" t="s">
        <v>138</v>
      </c>
      <c r="D108" t="s">
        <v>272</v>
      </c>
      <c r="E108" s="6" t="s">
        <v>969</v>
      </c>
      <c r="F108" s="6" t="s">
        <v>1315</v>
      </c>
      <c r="G108" s="6" t="s">
        <v>1586</v>
      </c>
      <c r="H108" s="6">
        <v>34.009433962264147</v>
      </c>
      <c r="I108" s="6">
        <v>0</v>
      </c>
    </row>
    <row r="109" spans="1:9" x14ac:dyDescent="0.25">
      <c r="A109" s="5" t="str">
        <f t="shared" si="1"/>
        <v>IndustryManufacturingMonthly Peak DayJune</v>
      </c>
      <c r="B109" t="s">
        <v>127</v>
      </c>
      <c r="C109" t="s">
        <v>138</v>
      </c>
      <c r="D109" t="s">
        <v>273</v>
      </c>
      <c r="E109" s="6" t="s">
        <v>969</v>
      </c>
      <c r="F109" s="6" t="s">
        <v>1316</v>
      </c>
      <c r="G109" s="6" t="s">
        <v>1587</v>
      </c>
      <c r="H109" s="6">
        <v>33.352380952380955</v>
      </c>
      <c r="I109" s="6">
        <v>0</v>
      </c>
    </row>
    <row r="110" spans="1:9" x14ac:dyDescent="0.25">
      <c r="A110" s="5" t="str">
        <f t="shared" si="1"/>
        <v>IndustryManufacturingAverage WeekdayJuly</v>
      </c>
      <c r="B110" t="s">
        <v>127</v>
      </c>
      <c r="C110" t="s">
        <v>138</v>
      </c>
      <c r="D110" t="s">
        <v>274</v>
      </c>
      <c r="E110" s="6" t="s">
        <v>970</v>
      </c>
      <c r="F110" s="6" t="s">
        <v>1316</v>
      </c>
      <c r="G110" s="6" t="s">
        <v>1588</v>
      </c>
      <c r="H110" s="6">
        <v>33.352380952380955</v>
      </c>
      <c r="I110" s="6">
        <v>0</v>
      </c>
    </row>
    <row r="111" spans="1:9" x14ac:dyDescent="0.25">
      <c r="A111" s="5" t="str">
        <f t="shared" si="1"/>
        <v>IndustryManufacturingMonthly Peak DayJuly</v>
      </c>
      <c r="B111" t="s">
        <v>127</v>
      </c>
      <c r="C111" t="s">
        <v>138</v>
      </c>
      <c r="D111" t="s">
        <v>275</v>
      </c>
      <c r="E111" s="6" t="s">
        <v>970</v>
      </c>
      <c r="F111" s="6" t="s">
        <v>1316</v>
      </c>
      <c r="G111" s="6" t="s">
        <v>1589</v>
      </c>
      <c r="H111" s="6">
        <v>33.352380952380955</v>
      </c>
      <c r="I111" s="6">
        <v>0</v>
      </c>
    </row>
    <row r="112" spans="1:9" x14ac:dyDescent="0.25">
      <c r="A112" s="5" t="str">
        <f t="shared" si="1"/>
        <v>IndustryManufacturingAverage WeekdayAugust</v>
      </c>
      <c r="B112" t="s">
        <v>127</v>
      </c>
      <c r="C112" t="s">
        <v>138</v>
      </c>
      <c r="D112" t="s">
        <v>276</v>
      </c>
      <c r="E112" s="6" t="s">
        <v>971</v>
      </c>
      <c r="F112" s="6" t="s">
        <v>1316</v>
      </c>
      <c r="G112" s="6" t="s">
        <v>1590</v>
      </c>
      <c r="H112" s="6">
        <v>33.352380952380955</v>
      </c>
      <c r="I112" s="6">
        <v>0</v>
      </c>
    </row>
    <row r="113" spans="1:9" x14ac:dyDescent="0.25">
      <c r="A113" s="5" t="str">
        <f t="shared" si="1"/>
        <v>IndustryManufacturingMonthly Peak DayAugust</v>
      </c>
      <c r="B113" t="s">
        <v>127</v>
      </c>
      <c r="C113" t="s">
        <v>138</v>
      </c>
      <c r="D113" t="s">
        <v>277</v>
      </c>
      <c r="E113" s="6" t="s">
        <v>971</v>
      </c>
      <c r="F113" s="6" t="s">
        <v>1316</v>
      </c>
      <c r="G113" s="6" t="s">
        <v>1591</v>
      </c>
      <c r="H113" s="6">
        <v>33.352380952380955</v>
      </c>
      <c r="I113" s="6">
        <v>0</v>
      </c>
    </row>
    <row r="114" spans="1:9" x14ac:dyDescent="0.25">
      <c r="A114" s="5" t="str">
        <f t="shared" si="1"/>
        <v>IndustryManufacturingAverage WeekdaySeptember</v>
      </c>
      <c r="B114" t="s">
        <v>127</v>
      </c>
      <c r="C114" t="s">
        <v>138</v>
      </c>
      <c r="D114" t="s">
        <v>278</v>
      </c>
      <c r="E114" s="6" t="s">
        <v>972</v>
      </c>
      <c r="F114" s="6" t="s">
        <v>1317</v>
      </c>
      <c r="G114" s="6" t="s">
        <v>1592</v>
      </c>
      <c r="H114" s="6">
        <v>33.352380952380955</v>
      </c>
      <c r="I114" s="6">
        <v>0</v>
      </c>
    </row>
    <row r="115" spans="1:9" x14ac:dyDescent="0.25">
      <c r="A115" s="5" t="str">
        <f t="shared" si="1"/>
        <v>IndustryManufacturingMonthly Peak DaySeptember</v>
      </c>
      <c r="B115" t="s">
        <v>127</v>
      </c>
      <c r="C115" t="s">
        <v>138</v>
      </c>
      <c r="D115" t="s">
        <v>279</v>
      </c>
      <c r="E115" s="6" t="s">
        <v>972</v>
      </c>
      <c r="F115" s="6" t="s">
        <v>1318</v>
      </c>
      <c r="G115" s="6" t="s">
        <v>1593</v>
      </c>
      <c r="H115" s="6">
        <v>33.352380952380955</v>
      </c>
      <c r="I115" s="6">
        <v>0</v>
      </c>
    </row>
    <row r="116" spans="1:9" x14ac:dyDescent="0.25">
      <c r="A116" s="5" t="str">
        <f t="shared" si="1"/>
        <v>IndustryManufacturingAverage WeekdayOctober</v>
      </c>
      <c r="B116" t="s">
        <v>127</v>
      </c>
      <c r="C116" t="s">
        <v>138</v>
      </c>
      <c r="D116" t="s">
        <v>280</v>
      </c>
      <c r="E116" s="6" t="s">
        <v>973</v>
      </c>
      <c r="F116" s="6" t="s">
        <v>1319</v>
      </c>
      <c r="G116" s="6" t="s">
        <v>1594</v>
      </c>
      <c r="H116" s="6">
        <v>37</v>
      </c>
      <c r="I116" s="6">
        <v>0</v>
      </c>
    </row>
    <row r="117" spans="1:9" x14ac:dyDescent="0.25">
      <c r="A117" s="5" t="str">
        <f t="shared" si="1"/>
        <v>IndustryManufacturingMonthly Peak DayOctober</v>
      </c>
      <c r="B117" t="s">
        <v>127</v>
      </c>
      <c r="C117" t="s">
        <v>138</v>
      </c>
      <c r="D117" t="s">
        <v>281</v>
      </c>
      <c r="E117" s="6" t="s">
        <v>973</v>
      </c>
      <c r="F117" s="6" t="s">
        <v>1320</v>
      </c>
      <c r="G117" s="6" t="s">
        <v>1595</v>
      </c>
      <c r="H117" s="6">
        <v>37</v>
      </c>
      <c r="I117" s="6">
        <v>0</v>
      </c>
    </row>
    <row r="118" spans="1:9" x14ac:dyDescent="0.25">
      <c r="A118" s="5" t="str">
        <f t="shared" si="1"/>
        <v>IndustryManufacturingAverage WeekdayNovember</v>
      </c>
      <c r="B118" t="s">
        <v>127</v>
      </c>
      <c r="C118" t="s">
        <v>138</v>
      </c>
      <c r="D118" t="s">
        <v>282</v>
      </c>
      <c r="E118" s="6" t="s">
        <v>974</v>
      </c>
      <c r="F118" s="6" t="s">
        <v>1321</v>
      </c>
      <c r="G118" s="6" t="s">
        <v>1596</v>
      </c>
      <c r="H118" s="6">
        <v>36.244897959183668</v>
      </c>
      <c r="I118" s="6">
        <v>0</v>
      </c>
    </row>
    <row r="119" spans="1:9" x14ac:dyDescent="0.25">
      <c r="A119" s="5" t="str">
        <f t="shared" si="1"/>
        <v>IndustryManufacturingMonthly Peak DayNovember</v>
      </c>
      <c r="B119" t="s">
        <v>127</v>
      </c>
      <c r="C119" t="s">
        <v>138</v>
      </c>
      <c r="D119" t="s">
        <v>283</v>
      </c>
      <c r="E119" s="6" t="s">
        <v>974</v>
      </c>
      <c r="F119" s="6" t="s">
        <v>1321</v>
      </c>
      <c r="G119" s="6" t="s">
        <v>1597</v>
      </c>
      <c r="H119" s="6">
        <v>36.244897959183668</v>
      </c>
      <c r="I119" s="6">
        <v>0</v>
      </c>
    </row>
    <row r="120" spans="1:9" x14ac:dyDescent="0.25">
      <c r="A120" s="5" t="str">
        <f t="shared" si="1"/>
        <v>IndustryManufacturingAverage WeekdayDecember</v>
      </c>
      <c r="B120" t="s">
        <v>127</v>
      </c>
      <c r="C120" t="s">
        <v>138</v>
      </c>
      <c r="D120" t="s">
        <v>284</v>
      </c>
      <c r="E120" s="6" t="s">
        <v>975</v>
      </c>
      <c r="F120" s="6" t="s">
        <v>1321</v>
      </c>
      <c r="G120" s="6" t="s">
        <v>1598</v>
      </c>
      <c r="H120" s="6">
        <v>36.244897959183668</v>
      </c>
      <c r="I120" s="6">
        <v>0</v>
      </c>
    </row>
    <row r="121" spans="1:9" x14ac:dyDescent="0.25">
      <c r="A121" s="5" t="str">
        <f t="shared" si="1"/>
        <v>IndustryManufacturingMonthly Peak DayDecember</v>
      </c>
      <c r="B121" t="s">
        <v>127</v>
      </c>
      <c r="C121" t="s">
        <v>138</v>
      </c>
      <c r="D121" t="s">
        <v>285</v>
      </c>
      <c r="E121" s="6" t="s">
        <v>975</v>
      </c>
      <c r="F121" s="6" t="s">
        <v>1321</v>
      </c>
      <c r="G121" s="6" t="s">
        <v>1599</v>
      </c>
      <c r="H121" s="6">
        <v>36.244897959183668</v>
      </c>
      <c r="I121" s="6">
        <v>0</v>
      </c>
    </row>
    <row r="122" spans="1:9" x14ac:dyDescent="0.25">
      <c r="A122" s="5" t="str">
        <f t="shared" si="1"/>
        <v>IndustryOffices, Hotels, Finance, ServicesAverage WeekdayJanuary</v>
      </c>
      <c r="B122" t="s">
        <v>127</v>
      </c>
      <c r="C122" t="s">
        <v>139</v>
      </c>
      <c r="D122" t="s">
        <v>286</v>
      </c>
      <c r="E122" s="6" t="s">
        <v>976</v>
      </c>
      <c r="F122" s="6" t="s">
        <v>1321</v>
      </c>
      <c r="G122" s="6" t="s">
        <v>1600</v>
      </c>
      <c r="H122" s="6">
        <v>18.122448979591834</v>
      </c>
      <c r="I122" s="6">
        <v>0</v>
      </c>
    </row>
    <row r="123" spans="1:9" x14ac:dyDescent="0.25">
      <c r="A123" s="5" t="str">
        <f t="shared" si="1"/>
        <v>IndustryOffices, Hotels, Finance, ServicesMonthly Peak DayJanuary</v>
      </c>
      <c r="B123" t="s">
        <v>127</v>
      </c>
      <c r="C123" t="s">
        <v>139</v>
      </c>
      <c r="D123" t="s">
        <v>287</v>
      </c>
      <c r="E123" s="6" t="s">
        <v>976</v>
      </c>
      <c r="F123" s="6" t="s">
        <v>1321</v>
      </c>
      <c r="G123" s="6" t="s">
        <v>1601</v>
      </c>
      <c r="H123" s="6">
        <v>18.122448979591834</v>
      </c>
      <c r="I123" s="6">
        <v>0</v>
      </c>
    </row>
    <row r="124" spans="1:9" x14ac:dyDescent="0.25">
      <c r="A124" s="5" t="str">
        <f t="shared" si="1"/>
        <v>IndustryOffices, Hotels, Finance, ServicesAverage WeekdayFebruary</v>
      </c>
      <c r="B124" t="s">
        <v>127</v>
      </c>
      <c r="C124" t="s">
        <v>139</v>
      </c>
      <c r="D124" t="s">
        <v>288</v>
      </c>
      <c r="E124" s="6" t="s">
        <v>977</v>
      </c>
      <c r="F124" s="6" t="s">
        <v>1321</v>
      </c>
      <c r="G124" s="6" t="s">
        <v>1602</v>
      </c>
      <c r="H124" s="6">
        <v>16.754716981132074</v>
      </c>
      <c r="I124" s="6">
        <v>0</v>
      </c>
    </row>
    <row r="125" spans="1:9" x14ac:dyDescent="0.25">
      <c r="A125" s="5" t="str">
        <f t="shared" si="1"/>
        <v>IndustryOffices, Hotels, Finance, ServicesMonthly Peak DayFebruary</v>
      </c>
      <c r="B125" t="s">
        <v>127</v>
      </c>
      <c r="C125" t="s">
        <v>139</v>
      </c>
      <c r="D125" t="s">
        <v>289</v>
      </c>
      <c r="E125" s="6" t="s">
        <v>977</v>
      </c>
      <c r="F125" s="6" t="s">
        <v>1321</v>
      </c>
      <c r="G125" s="6" t="s">
        <v>1603</v>
      </c>
      <c r="H125" s="6">
        <v>16.754716981132074</v>
      </c>
      <c r="I125" s="6">
        <v>0</v>
      </c>
    </row>
    <row r="126" spans="1:9" x14ac:dyDescent="0.25">
      <c r="A126" s="5" t="str">
        <f t="shared" si="1"/>
        <v>IndustryOffices, Hotels, Finance, ServicesAverage WeekdayMarch</v>
      </c>
      <c r="B126" t="s">
        <v>127</v>
      </c>
      <c r="C126" t="s">
        <v>139</v>
      </c>
      <c r="D126" t="s">
        <v>290</v>
      </c>
      <c r="E126" s="6" t="s">
        <v>978</v>
      </c>
      <c r="F126" s="6" t="s">
        <v>1321</v>
      </c>
      <c r="G126" s="6" t="s">
        <v>1604</v>
      </c>
      <c r="H126" s="6">
        <v>16.754716981132074</v>
      </c>
      <c r="I126" s="6">
        <v>0</v>
      </c>
    </row>
    <row r="127" spans="1:9" x14ac:dyDescent="0.25">
      <c r="A127" s="5" t="str">
        <f t="shared" si="1"/>
        <v>IndustryOffices, Hotels, Finance, ServicesMonthly Peak DayMarch</v>
      </c>
      <c r="B127" t="s">
        <v>127</v>
      </c>
      <c r="C127" t="s">
        <v>139</v>
      </c>
      <c r="D127" t="s">
        <v>291</v>
      </c>
      <c r="E127" s="6" t="s">
        <v>978</v>
      </c>
      <c r="F127" s="6" t="s">
        <v>1321</v>
      </c>
      <c r="G127" s="6" t="s">
        <v>1605</v>
      </c>
      <c r="H127" s="6">
        <v>16.754716981132074</v>
      </c>
      <c r="I127" s="6">
        <v>0</v>
      </c>
    </row>
    <row r="128" spans="1:9" x14ac:dyDescent="0.25">
      <c r="A128" s="5" t="str">
        <f t="shared" si="1"/>
        <v>IndustryOffices, Hotels, Finance, ServicesAverage WeekdayApril</v>
      </c>
      <c r="B128" t="s">
        <v>127</v>
      </c>
      <c r="C128" t="s">
        <v>139</v>
      </c>
      <c r="D128" t="s">
        <v>292</v>
      </c>
      <c r="E128" s="6" t="s">
        <v>979</v>
      </c>
      <c r="F128" s="6" t="s">
        <v>1321</v>
      </c>
      <c r="G128" s="6" t="s">
        <v>1606</v>
      </c>
      <c r="H128" s="6">
        <v>16.30188679245283</v>
      </c>
      <c r="I128" s="6">
        <v>0</v>
      </c>
    </row>
    <row r="129" spans="1:9" x14ac:dyDescent="0.25">
      <c r="A129" s="5" t="str">
        <f t="shared" si="1"/>
        <v>IndustryOffices, Hotels, Finance, ServicesMonthly Peak DayApril</v>
      </c>
      <c r="B129" t="s">
        <v>127</v>
      </c>
      <c r="C129" t="s">
        <v>139</v>
      </c>
      <c r="D129" t="s">
        <v>293</v>
      </c>
      <c r="E129" s="6" t="s">
        <v>979</v>
      </c>
      <c r="F129" s="6" t="s">
        <v>1321</v>
      </c>
      <c r="G129" s="6" t="s">
        <v>1607</v>
      </c>
      <c r="H129" s="6">
        <v>16.30188679245283</v>
      </c>
      <c r="I129" s="6">
        <v>0</v>
      </c>
    </row>
    <row r="130" spans="1:9" x14ac:dyDescent="0.25">
      <c r="A130" s="5" t="str">
        <f t="shared" si="1"/>
        <v>IndustryOffices, Hotels, Finance, ServicesAverage WeekdayMay</v>
      </c>
      <c r="B130" t="s">
        <v>127</v>
      </c>
      <c r="C130" t="s">
        <v>139</v>
      </c>
      <c r="D130" t="s">
        <v>294</v>
      </c>
      <c r="E130" s="6" t="s">
        <v>980</v>
      </c>
      <c r="F130" s="6" t="s">
        <v>1321</v>
      </c>
      <c r="G130" s="6" t="s">
        <v>1608</v>
      </c>
      <c r="H130" s="6">
        <v>16.30188679245283</v>
      </c>
      <c r="I130" s="6">
        <v>0</v>
      </c>
    </row>
    <row r="131" spans="1:9" x14ac:dyDescent="0.25">
      <c r="A131" s="5" t="str">
        <f t="shared" ref="A131:A194" si="2">CONCATENATE(B131, C131, D131, E131)</f>
        <v>IndustryOffices, Hotels, Finance, ServicesMonthly Peak DayMay</v>
      </c>
      <c r="B131" t="s">
        <v>127</v>
      </c>
      <c r="C131" t="s">
        <v>139</v>
      </c>
      <c r="D131" t="s">
        <v>295</v>
      </c>
      <c r="E131" s="6" t="s">
        <v>980</v>
      </c>
      <c r="F131" s="6" t="s">
        <v>1321</v>
      </c>
      <c r="G131" s="6" t="s">
        <v>1609</v>
      </c>
      <c r="H131" s="6">
        <v>16.30188679245283</v>
      </c>
      <c r="I131" s="6">
        <v>0</v>
      </c>
    </row>
    <row r="132" spans="1:9" x14ac:dyDescent="0.25">
      <c r="A132" s="5" t="str">
        <f t="shared" si="2"/>
        <v>IndustryOffices, Hotels, Finance, ServicesAverage WeekdayJune</v>
      </c>
      <c r="B132" t="s">
        <v>127</v>
      </c>
      <c r="C132" t="s">
        <v>139</v>
      </c>
      <c r="D132" t="s">
        <v>296</v>
      </c>
      <c r="E132" s="6" t="s">
        <v>981</v>
      </c>
      <c r="F132" s="6" t="s">
        <v>1321</v>
      </c>
      <c r="G132" s="6" t="s">
        <v>1610</v>
      </c>
      <c r="H132" s="6">
        <v>15.547169811320755</v>
      </c>
      <c r="I132" s="6">
        <v>0</v>
      </c>
    </row>
    <row r="133" spans="1:9" x14ac:dyDescent="0.25">
      <c r="A133" s="5" t="str">
        <f t="shared" si="2"/>
        <v>IndustryOffices, Hotels, Finance, ServicesMonthly Peak DayJune</v>
      </c>
      <c r="B133" t="s">
        <v>127</v>
      </c>
      <c r="C133" t="s">
        <v>139</v>
      </c>
      <c r="D133" t="s">
        <v>297</v>
      </c>
      <c r="E133" s="6" t="s">
        <v>981</v>
      </c>
      <c r="F133" s="6" t="s">
        <v>1322</v>
      </c>
      <c r="G133" s="6" t="s">
        <v>1611</v>
      </c>
      <c r="H133" s="6">
        <v>15.695238095238096</v>
      </c>
      <c r="I133" s="6">
        <v>0</v>
      </c>
    </row>
    <row r="134" spans="1:9" x14ac:dyDescent="0.25">
      <c r="A134" s="5" t="str">
        <f t="shared" si="2"/>
        <v>IndustryOffices, Hotels, Finance, ServicesAverage WeekdayJuly</v>
      </c>
      <c r="B134" t="s">
        <v>127</v>
      </c>
      <c r="C134" t="s">
        <v>139</v>
      </c>
      <c r="D134" t="s">
        <v>298</v>
      </c>
      <c r="E134" s="6" t="s">
        <v>982</v>
      </c>
      <c r="F134" s="6" t="s">
        <v>1322</v>
      </c>
      <c r="G134" s="6" t="s">
        <v>1612</v>
      </c>
      <c r="H134" s="6">
        <v>15.695238095238096</v>
      </c>
      <c r="I134" s="6">
        <v>0</v>
      </c>
    </row>
    <row r="135" spans="1:9" x14ac:dyDescent="0.25">
      <c r="A135" s="5" t="str">
        <f t="shared" si="2"/>
        <v>IndustryOffices, Hotels, Finance, ServicesMonthly Peak DayJuly</v>
      </c>
      <c r="B135" t="s">
        <v>127</v>
      </c>
      <c r="C135" t="s">
        <v>139</v>
      </c>
      <c r="D135" t="s">
        <v>299</v>
      </c>
      <c r="E135" s="6" t="s">
        <v>982</v>
      </c>
      <c r="F135" s="6" t="s">
        <v>1322</v>
      </c>
      <c r="G135" s="6" t="s">
        <v>1613</v>
      </c>
      <c r="H135" s="6">
        <v>15.695238095238096</v>
      </c>
      <c r="I135" s="6">
        <v>0</v>
      </c>
    </row>
    <row r="136" spans="1:9" x14ac:dyDescent="0.25">
      <c r="A136" s="5" t="str">
        <f t="shared" si="2"/>
        <v>IndustryOffices, Hotels, Finance, ServicesAverage WeekdayAugust</v>
      </c>
      <c r="B136" t="s">
        <v>127</v>
      </c>
      <c r="C136" t="s">
        <v>139</v>
      </c>
      <c r="D136" t="s">
        <v>300</v>
      </c>
      <c r="E136" s="6" t="s">
        <v>983</v>
      </c>
      <c r="F136" s="6" t="s">
        <v>1322</v>
      </c>
      <c r="G136" s="6" t="s">
        <v>1614</v>
      </c>
      <c r="H136" s="6">
        <v>15.695238095238096</v>
      </c>
      <c r="I136" s="6">
        <v>0</v>
      </c>
    </row>
    <row r="137" spans="1:9" x14ac:dyDescent="0.25">
      <c r="A137" s="5" t="str">
        <f t="shared" si="2"/>
        <v>IndustryOffices, Hotels, Finance, ServicesMonthly Peak DayAugust</v>
      </c>
      <c r="B137" t="s">
        <v>127</v>
      </c>
      <c r="C137" t="s">
        <v>139</v>
      </c>
      <c r="D137" t="s">
        <v>301</v>
      </c>
      <c r="E137" s="6" t="s">
        <v>983</v>
      </c>
      <c r="F137" s="6" t="s">
        <v>1322</v>
      </c>
      <c r="G137" s="6" t="s">
        <v>1615</v>
      </c>
      <c r="H137" s="6">
        <v>15.695238095238096</v>
      </c>
      <c r="I137" s="6">
        <v>0</v>
      </c>
    </row>
    <row r="138" spans="1:9" x14ac:dyDescent="0.25">
      <c r="A138" s="5" t="str">
        <f t="shared" si="2"/>
        <v>IndustryOffices, Hotels, Finance, ServicesAverage WeekdaySeptember</v>
      </c>
      <c r="B138" t="s">
        <v>127</v>
      </c>
      <c r="C138" t="s">
        <v>139</v>
      </c>
      <c r="D138" t="s">
        <v>302</v>
      </c>
      <c r="E138" s="6" t="s">
        <v>984</v>
      </c>
      <c r="F138" s="6" t="s">
        <v>1323</v>
      </c>
      <c r="G138" s="6" t="s">
        <v>1616</v>
      </c>
      <c r="H138" s="6">
        <v>15.695238095238096</v>
      </c>
      <c r="I138" s="6">
        <v>0</v>
      </c>
    </row>
    <row r="139" spans="1:9" x14ac:dyDescent="0.25">
      <c r="A139" s="5" t="str">
        <f t="shared" si="2"/>
        <v>IndustryOffices, Hotels, Finance, ServicesMonthly Peak DaySeptember</v>
      </c>
      <c r="B139" t="s">
        <v>127</v>
      </c>
      <c r="C139" t="s">
        <v>139</v>
      </c>
      <c r="D139" t="s">
        <v>303</v>
      </c>
      <c r="E139" s="6" t="s">
        <v>984</v>
      </c>
      <c r="F139" s="6" t="s">
        <v>1324</v>
      </c>
      <c r="G139" s="6" t="s">
        <v>1617</v>
      </c>
      <c r="H139" s="6">
        <v>15.695238095238096</v>
      </c>
      <c r="I139" s="6">
        <v>0</v>
      </c>
    </row>
    <row r="140" spans="1:9" x14ac:dyDescent="0.25">
      <c r="A140" s="5" t="str">
        <f t="shared" si="2"/>
        <v>IndustryOffices, Hotels, Finance, ServicesAverage WeekdayOctober</v>
      </c>
      <c r="B140" t="s">
        <v>127</v>
      </c>
      <c r="C140" t="s">
        <v>139</v>
      </c>
      <c r="D140" t="s">
        <v>304</v>
      </c>
      <c r="E140" s="6" t="s">
        <v>985</v>
      </c>
      <c r="F140" s="6" t="s">
        <v>1325</v>
      </c>
      <c r="G140" s="6" t="s">
        <v>1618</v>
      </c>
      <c r="H140" s="6">
        <v>16.444444444444443</v>
      </c>
      <c r="I140" s="6">
        <v>0</v>
      </c>
    </row>
    <row r="141" spans="1:9" x14ac:dyDescent="0.25">
      <c r="A141" s="5" t="str">
        <f t="shared" si="2"/>
        <v>IndustryOffices, Hotels, Finance, ServicesMonthly Peak DayOctober</v>
      </c>
      <c r="B141" t="s">
        <v>127</v>
      </c>
      <c r="C141" t="s">
        <v>139</v>
      </c>
      <c r="D141" t="s">
        <v>305</v>
      </c>
      <c r="E141" s="6" t="s">
        <v>985</v>
      </c>
      <c r="F141" s="6" t="s">
        <v>1326</v>
      </c>
      <c r="G141" s="6" t="s">
        <v>1619</v>
      </c>
      <c r="H141" s="6">
        <v>16.444444444444443</v>
      </c>
      <c r="I141" s="6">
        <v>0</v>
      </c>
    </row>
    <row r="142" spans="1:9" x14ac:dyDescent="0.25">
      <c r="A142" s="5" t="str">
        <f t="shared" si="2"/>
        <v>IndustryOffices, Hotels, Finance, ServicesAverage WeekdayNovember</v>
      </c>
      <c r="B142" t="s">
        <v>127</v>
      </c>
      <c r="C142" t="s">
        <v>139</v>
      </c>
      <c r="D142" t="s">
        <v>306</v>
      </c>
      <c r="E142" s="6" t="s">
        <v>986</v>
      </c>
      <c r="F142" s="6" t="s">
        <v>1327</v>
      </c>
      <c r="G142" s="6" t="s">
        <v>1620</v>
      </c>
      <c r="H142" s="6">
        <v>18.122448979591834</v>
      </c>
      <c r="I142" s="6">
        <v>0</v>
      </c>
    </row>
    <row r="143" spans="1:9" x14ac:dyDescent="0.25">
      <c r="A143" s="5" t="str">
        <f t="shared" si="2"/>
        <v>IndustryOffices, Hotels, Finance, ServicesMonthly Peak DayNovember</v>
      </c>
      <c r="B143" t="s">
        <v>127</v>
      </c>
      <c r="C143" t="s">
        <v>139</v>
      </c>
      <c r="D143" t="s">
        <v>307</v>
      </c>
      <c r="E143" s="6" t="s">
        <v>986</v>
      </c>
      <c r="F143" s="6" t="s">
        <v>1327</v>
      </c>
      <c r="G143" s="6" t="s">
        <v>1621</v>
      </c>
      <c r="H143" s="6">
        <v>18.122448979591834</v>
      </c>
      <c r="I143" s="6">
        <v>0</v>
      </c>
    </row>
    <row r="144" spans="1:9" x14ac:dyDescent="0.25">
      <c r="A144" s="5" t="str">
        <f t="shared" si="2"/>
        <v>IndustryOffices, Hotels, Finance, ServicesAverage WeekdayDecember</v>
      </c>
      <c r="B144" t="s">
        <v>127</v>
      </c>
      <c r="C144" t="s">
        <v>139</v>
      </c>
      <c r="D144" t="s">
        <v>308</v>
      </c>
      <c r="E144" s="6" t="s">
        <v>987</v>
      </c>
      <c r="F144" s="6" t="s">
        <v>1327</v>
      </c>
      <c r="G144" s="6" t="s">
        <v>1622</v>
      </c>
      <c r="H144" s="6">
        <v>18.122448979591834</v>
      </c>
      <c r="I144" s="6">
        <v>0</v>
      </c>
    </row>
    <row r="145" spans="1:9" x14ac:dyDescent="0.25">
      <c r="A145" s="5" t="str">
        <f t="shared" si="2"/>
        <v>IndustryOffices, Hotels, Finance, ServicesMonthly Peak DayDecember</v>
      </c>
      <c r="B145" t="s">
        <v>127</v>
      </c>
      <c r="C145" t="s">
        <v>139</v>
      </c>
      <c r="D145" t="s">
        <v>309</v>
      </c>
      <c r="E145" s="6" t="s">
        <v>987</v>
      </c>
      <c r="F145" s="6" t="s">
        <v>1327</v>
      </c>
      <c r="G145" s="6" t="s">
        <v>1623</v>
      </c>
      <c r="H145" s="6">
        <v>18.122448979591834</v>
      </c>
      <c r="I145" s="6">
        <v>0</v>
      </c>
    </row>
    <row r="146" spans="1:9" x14ac:dyDescent="0.25">
      <c r="A146" s="5" t="str">
        <f t="shared" si="2"/>
        <v>IndustryRetail StoresAverage WeekdayJanuary</v>
      </c>
      <c r="B146" t="s">
        <v>127</v>
      </c>
      <c r="C146" t="s">
        <v>140</v>
      </c>
      <c r="D146" t="s">
        <v>310</v>
      </c>
      <c r="E146" s="6" t="s">
        <v>988</v>
      </c>
      <c r="F146" s="6" t="s">
        <v>1327</v>
      </c>
      <c r="G146" s="6" t="s">
        <v>1624</v>
      </c>
      <c r="H146" s="6">
        <v>1.1326530612244896</v>
      </c>
      <c r="I146" s="6">
        <v>1</v>
      </c>
    </row>
    <row r="147" spans="1:9" x14ac:dyDescent="0.25">
      <c r="A147" s="5" t="str">
        <f t="shared" si="2"/>
        <v>IndustryRetail StoresMonthly Peak DayJanuary</v>
      </c>
      <c r="B147" t="s">
        <v>127</v>
      </c>
      <c r="C147" t="s">
        <v>140</v>
      </c>
      <c r="D147" t="s">
        <v>311</v>
      </c>
      <c r="E147" s="6" t="s">
        <v>988</v>
      </c>
      <c r="F147" s="6" t="s">
        <v>1327</v>
      </c>
      <c r="G147" s="6" t="s">
        <v>1625</v>
      </c>
      <c r="H147" s="6">
        <v>1.1326530612244896</v>
      </c>
      <c r="I147" s="6">
        <v>1</v>
      </c>
    </row>
    <row r="148" spans="1:9" x14ac:dyDescent="0.25">
      <c r="A148" s="5" t="str">
        <f t="shared" si="2"/>
        <v>IndustryRetail StoresAverage WeekdayFebruary</v>
      </c>
      <c r="B148" t="s">
        <v>127</v>
      </c>
      <c r="C148" t="s">
        <v>140</v>
      </c>
      <c r="D148" t="s">
        <v>312</v>
      </c>
      <c r="E148" s="6" t="s">
        <v>989</v>
      </c>
      <c r="F148" s="6" t="s">
        <v>1327</v>
      </c>
      <c r="G148" s="6" t="s">
        <v>1626</v>
      </c>
      <c r="H148" s="6">
        <v>1.0471698113207546</v>
      </c>
      <c r="I148" s="6">
        <v>1</v>
      </c>
    </row>
    <row r="149" spans="1:9" x14ac:dyDescent="0.25">
      <c r="A149" s="5" t="str">
        <f t="shared" si="2"/>
        <v>IndustryRetail StoresMonthly Peak DayFebruary</v>
      </c>
      <c r="B149" t="s">
        <v>127</v>
      </c>
      <c r="C149" t="s">
        <v>140</v>
      </c>
      <c r="D149" t="s">
        <v>313</v>
      </c>
      <c r="E149" s="6" t="s">
        <v>989</v>
      </c>
      <c r="F149" s="6" t="s">
        <v>1327</v>
      </c>
      <c r="G149" s="6" t="s">
        <v>1627</v>
      </c>
      <c r="H149" s="6">
        <v>1.0471698113207546</v>
      </c>
      <c r="I149" s="6">
        <v>1</v>
      </c>
    </row>
    <row r="150" spans="1:9" x14ac:dyDescent="0.25">
      <c r="A150" s="5" t="str">
        <f t="shared" si="2"/>
        <v>IndustryRetail StoresAverage WeekdayMarch</v>
      </c>
      <c r="B150" t="s">
        <v>127</v>
      </c>
      <c r="C150" t="s">
        <v>140</v>
      </c>
      <c r="D150" t="s">
        <v>314</v>
      </c>
      <c r="E150" s="6" t="s">
        <v>990</v>
      </c>
      <c r="F150" s="6" t="s">
        <v>1327</v>
      </c>
      <c r="G150" s="6" t="s">
        <v>1628</v>
      </c>
      <c r="H150" s="6">
        <v>1.0471698113207546</v>
      </c>
      <c r="I150" s="6">
        <v>1</v>
      </c>
    </row>
    <row r="151" spans="1:9" x14ac:dyDescent="0.25">
      <c r="A151" s="5" t="str">
        <f t="shared" si="2"/>
        <v>IndustryRetail StoresMonthly Peak DayMarch</v>
      </c>
      <c r="B151" t="s">
        <v>127</v>
      </c>
      <c r="C151" t="s">
        <v>140</v>
      </c>
      <c r="D151" t="s">
        <v>315</v>
      </c>
      <c r="E151" s="6" t="s">
        <v>990</v>
      </c>
      <c r="F151" s="6" t="s">
        <v>1327</v>
      </c>
      <c r="G151" s="6" t="s">
        <v>1629</v>
      </c>
      <c r="H151" s="6">
        <v>1.0471698113207546</v>
      </c>
      <c r="I151" s="6">
        <v>1</v>
      </c>
    </row>
    <row r="152" spans="1:9" x14ac:dyDescent="0.25">
      <c r="A152" s="5" t="str">
        <f t="shared" si="2"/>
        <v>IndustryRetail StoresAverage WeekdayApril</v>
      </c>
      <c r="B152" t="s">
        <v>127</v>
      </c>
      <c r="C152" t="s">
        <v>140</v>
      </c>
      <c r="D152" t="s">
        <v>316</v>
      </c>
      <c r="E152" s="6" t="s">
        <v>991</v>
      </c>
      <c r="F152" s="6" t="s">
        <v>1327</v>
      </c>
      <c r="G152" s="6" t="s">
        <v>1630</v>
      </c>
      <c r="H152" s="6">
        <v>1.0188679245283019</v>
      </c>
      <c r="I152" s="6">
        <v>1</v>
      </c>
    </row>
    <row r="153" spans="1:9" x14ac:dyDescent="0.25">
      <c r="A153" s="5" t="str">
        <f t="shared" si="2"/>
        <v>IndustryRetail StoresMonthly Peak DayApril</v>
      </c>
      <c r="B153" t="s">
        <v>127</v>
      </c>
      <c r="C153" t="s">
        <v>140</v>
      </c>
      <c r="D153" t="s">
        <v>317</v>
      </c>
      <c r="E153" s="6" t="s">
        <v>991</v>
      </c>
      <c r="F153" s="6" t="s">
        <v>1327</v>
      </c>
      <c r="G153" s="6" t="s">
        <v>1631</v>
      </c>
      <c r="H153" s="6">
        <v>1.0188679245283019</v>
      </c>
      <c r="I153" s="6">
        <v>1</v>
      </c>
    </row>
    <row r="154" spans="1:9" x14ac:dyDescent="0.25">
      <c r="A154" s="5" t="str">
        <f t="shared" si="2"/>
        <v>IndustryRetail StoresAverage WeekdayMay</v>
      </c>
      <c r="B154" t="s">
        <v>127</v>
      </c>
      <c r="C154" t="s">
        <v>140</v>
      </c>
      <c r="D154" t="s">
        <v>318</v>
      </c>
      <c r="E154" s="6" t="s">
        <v>992</v>
      </c>
      <c r="F154" s="6" t="s">
        <v>1327</v>
      </c>
      <c r="G154" s="6" t="s">
        <v>1632</v>
      </c>
      <c r="H154" s="6">
        <v>1.0188679245283019</v>
      </c>
      <c r="I154" s="6">
        <v>1</v>
      </c>
    </row>
    <row r="155" spans="1:9" x14ac:dyDescent="0.25">
      <c r="A155" s="5" t="str">
        <f t="shared" si="2"/>
        <v>IndustryRetail StoresMonthly Peak DayMay</v>
      </c>
      <c r="B155" t="s">
        <v>127</v>
      </c>
      <c r="C155" t="s">
        <v>140</v>
      </c>
      <c r="D155" t="s">
        <v>319</v>
      </c>
      <c r="E155" s="6" t="s">
        <v>992</v>
      </c>
      <c r="F155" s="6" t="s">
        <v>1327</v>
      </c>
      <c r="G155" s="6" t="s">
        <v>1633</v>
      </c>
      <c r="H155" s="6">
        <v>1.0188679245283019</v>
      </c>
      <c r="I155" s="6">
        <v>1</v>
      </c>
    </row>
    <row r="156" spans="1:9" x14ac:dyDescent="0.25">
      <c r="A156" s="5" t="str">
        <f t="shared" si="2"/>
        <v>IndustryRetail StoresAverage WeekdayJune</v>
      </c>
      <c r="B156" t="s">
        <v>127</v>
      </c>
      <c r="C156" t="s">
        <v>140</v>
      </c>
      <c r="D156" t="s">
        <v>320</v>
      </c>
      <c r="E156" s="6" t="s">
        <v>993</v>
      </c>
      <c r="F156" s="6" t="s">
        <v>1327</v>
      </c>
      <c r="G156" s="6" t="s">
        <v>1634</v>
      </c>
      <c r="H156" s="6">
        <v>0.97169811320754718</v>
      </c>
      <c r="I156" s="6">
        <v>1</v>
      </c>
    </row>
    <row r="157" spans="1:9" x14ac:dyDescent="0.25">
      <c r="A157" s="5" t="str">
        <f t="shared" si="2"/>
        <v>IndustryRetail StoresMonthly Peak DayJune</v>
      </c>
      <c r="B157" t="s">
        <v>127</v>
      </c>
      <c r="C157" t="s">
        <v>140</v>
      </c>
      <c r="D157" t="s">
        <v>321</v>
      </c>
      <c r="E157" s="6" t="s">
        <v>993</v>
      </c>
      <c r="F157" s="6" t="s">
        <v>1328</v>
      </c>
      <c r="G157" s="6" t="s">
        <v>1635</v>
      </c>
      <c r="H157" s="6">
        <v>0.98095238095238102</v>
      </c>
      <c r="I157" s="6">
        <v>1</v>
      </c>
    </row>
    <row r="158" spans="1:9" x14ac:dyDescent="0.25">
      <c r="A158" s="5" t="str">
        <f t="shared" si="2"/>
        <v>IndustryRetail StoresAverage WeekdayJuly</v>
      </c>
      <c r="B158" t="s">
        <v>127</v>
      </c>
      <c r="C158" t="s">
        <v>140</v>
      </c>
      <c r="D158" t="s">
        <v>322</v>
      </c>
      <c r="E158" s="6" t="s">
        <v>994</v>
      </c>
      <c r="F158" s="6" t="s">
        <v>1328</v>
      </c>
      <c r="G158" s="6" t="s">
        <v>1636</v>
      </c>
      <c r="H158" s="6">
        <v>0.98095238095238102</v>
      </c>
      <c r="I158" s="6">
        <v>1</v>
      </c>
    </row>
    <row r="159" spans="1:9" x14ac:dyDescent="0.25">
      <c r="A159" s="5" t="str">
        <f t="shared" si="2"/>
        <v>IndustryRetail StoresMonthly Peak DayJuly</v>
      </c>
      <c r="B159" t="s">
        <v>127</v>
      </c>
      <c r="C159" t="s">
        <v>140</v>
      </c>
      <c r="D159" t="s">
        <v>323</v>
      </c>
      <c r="E159" s="6" t="s">
        <v>994</v>
      </c>
      <c r="F159" s="6" t="s">
        <v>1328</v>
      </c>
      <c r="G159" s="6" t="s">
        <v>1637</v>
      </c>
      <c r="H159" s="6">
        <v>0.98095238095238102</v>
      </c>
      <c r="I159" s="6">
        <v>1</v>
      </c>
    </row>
    <row r="160" spans="1:9" x14ac:dyDescent="0.25">
      <c r="A160" s="5" t="str">
        <f t="shared" si="2"/>
        <v>IndustryRetail StoresAverage WeekdayAugust</v>
      </c>
      <c r="B160" t="s">
        <v>127</v>
      </c>
      <c r="C160" t="s">
        <v>140</v>
      </c>
      <c r="D160" t="s">
        <v>324</v>
      </c>
      <c r="E160" s="6" t="s">
        <v>995</v>
      </c>
      <c r="F160" s="6" t="s">
        <v>1328</v>
      </c>
      <c r="G160" s="6" t="s">
        <v>1638</v>
      </c>
      <c r="H160" s="6">
        <v>0.98095238095238102</v>
      </c>
      <c r="I160" s="6">
        <v>1</v>
      </c>
    </row>
    <row r="161" spans="1:9" x14ac:dyDescent="0.25">
      <c r="A161" s="5" t="str">
        <f t="shared" si="2"/>
        <v>IndustryRetail StoresMonthly Peak DayAugust</v>
      </c>
      <c r="B161" t="s">
        <v>127</v>
      </c>
      <c r="C161" t="s">
        <v>140</v>
      </c>
      <c r="D161" t="s">
        <v>325</v>
      </c>
      <c r="E161" s="6" t="s">
        <v>995</v>
      </c>
      <c r="F161" s="6" t="s">
        <v>1328</v>
      </c>
      <c r="G161" s="6" t="s">
        <v>1639</v>
      </c>
      <c r="H161" s="6">
        <v>0.98095238095238102</v>
      </c>
      <c r="I161" s="6">
        <v>1</v>
      </c>
    </row>
    <row r="162" spans="1:9" x14ac:dyDescent="0.25">
      <c r="A162" s="5" t="str">
        <f t="shared" si="2"/>
        <v>IndustryRetail StoresAverage WeekdaySeptember</v>
      </c>
      <c r="B162" t="s">
        <v>127</v>
      </c>
      <c r="C162" t="s">
        <v>140</v>
      </c>
      <c r="D162" t="s">
        <v>326</v>
      </c>
      <c r="E162" s="6" t="s">
        <v>996</v>
      </c>
      <c r="F162" s="6" t="s">
        <v>1329</v>
      </c>
      <c r="G162" s="6" t="s">
        <v>1640</v>
      </c>
      <c r="H162" s="6">
        <v>0.98095238095238102</v>
      </c>
      <c r="I162" s="6">
        <v>1</v>
      </c>
    </row>
    <row r="163" spans="1:9" x14ac:dyDescent="0.25">
      <c r="A163" s="5" t="str">
        <f t="shared" si="2"/>
        <v>IndustryRetail StoresMonthly Peak DaySeptember</v>
      </c>
      <c r="B163" t="s">
        <v>127</v>
      </c>
      <c r="C163" t="s">
        <v>140</v>
      </c>
      <c r="D163" t="s">
        <v>327</v>
      </c>
      <c r="E163" s="6" t="s">
        <v>996</v>
      </c>
      <c r="F163" s="6" t="s">
        <v>1330</v>
      </c>
      <c r="G163" s="6" t="s">
        <v>1641</v>
      </c>
      <c r="H163" s="6">
        <v>0.98095238095238102</v>
      </c>
      <c r="I163" s="6">
        <v>1</v>
      </c>
    </row>
    <row r="164" spans="1:9" x14ac:dyDescent="0.25">
      <c r="A164" s="5" t="str">
        <f t="shared" si="2"/>
        <v>IndustryRetail StoresAverage WeekdayOctober</v>
      </c>
      <c r="B164" t="s">
        <v>127</v>
      </c>
      <c r="C164" t="s">
        <v>140</v>
      </c>
      <c r="D164" t="s">
        <v>328</v>
      </c>
      <c r="E164" s="6" t="s">
        <v>997</v>
      </c>
      <c r="F164" s="6" t="s">
        <v>1331</v>
      </c>
      <c r="G164" s="6" t="s">
        <v>1642</v>
      </c>
      <c r="H164" s="6">
        <v>1.0277777777777777</v>
      </c>
      <c r="I164" s="6">
        <v>1</v>
      </c>
    </row>
    <row r="165" spans="1:9" x14ac:dyDescent="0.25">
      <c r="A165" s="5" t="str">
        <f t="shared" si="2"/>
        <v>IndustryRetail StoresMonthly Peak DayOctober</v>
      </c>
      <c r="B165" t="s">
        <v>127</v>
      </c>
      <c r="C165" t="s">
        <v>140</v>
      </c>
      <c r="D165" t="s">
        <v>329</v>
      </c>
      <c r="E165" s="6" t="s">
        <v>997</v>
      </c>
      <c r="F165" s="6" t="s">
        <v>1332</v>
      </c>
      <c r="G165" s="6" t="s">
        <v>1643</v>
      </c>
      <c r="H165" s="6">
        <v>1.0277777777777777</v>
      </c>
      <c r="I165" s="6">
        <v>1</v>
      </c>
    </row>
    <row r="166" spans="1:9" x14ac:dyDescent="0.25">
      <c r="A166" s="5" t="str">
        <f t="shared" si="2"/>
        <v>IndustryRetail StoresAverage WeekdayNovember</v>
      </c>
      <c r="B166" t="s">
        <v>127</v>
      </c>
      <c r="C166" t="s">
        <v>140</v>
      </c>
      <c r="D166" t="s">
        <v>330</v>
      </c>
      <c r="E166" s="6" t="s">
        <v>998</v>
      </c>
      <c r="F166" s="6" t="s">
        <v>1333</v>
      </c>
      <c r="G166" s="6" t="s">
        <v>1644</v>
      </c>
      <c r="H166" s="6">
        <v>1.1326530612244896</v>
      </c>
      <c r="I166" s="6">
        <v>1</v>
      </c>
    </row>
    <row r="167" spans="1:9" x14ac:dyDescent="0.25">
      <c r="A167" s="5" t="str">
        <f t="shared" si="2"/>
        <v>IndustryRetail StoresMonthly Peak DayNovember</v>
      </c>
      <c r="B167" t="s">
        <v>127</v>
      </c>
      <c r="C167" t="s">
        <v>140</v>
      </c>
      <c r="D167" t="s">
        <v>331</v>
      </c>
      <c r="E167" s="6" t="s">
        <v>998</v>
      </c>
      <c r="F167" s="6" t="s">
        <v>1333</v>
      </c>
      <c r="G167" s="6" t="s">
        <v>1645</v>
      </c>
      <c r="H167" s="6">
        <v>1.1326530612244896</v>
      </c>
      <c r="I167" s="6">
        <v>1</v>
      </c>
    </row>
    <row r="168" spans="1:9" x14ac:dyDescent="0.25">
      <c r="A168" s="5" t="str">
        <f t="shared" si="2"/>
        <v>IndustryRetail StoresAverage WeekdayDecember</v>
      </c>
      <c r="B168" t="s">
        <v>127</v>
      </c>
      <c r="C168" t="s">
        <v>140</v>
      </c>
      <c r="D168" t="s">
        <v>332</v>
      </c>
      <c r="E168" s="6" t="s">
        <v>999</v>
      </c>
      <c r="F168" s="6" t="s">
        <v>1333</v>
      </c>
      <c r="G168" s="6" t="s">
        <v>1646</v>
      </c>
      <c r="H168" s="6">
        <v>1.1326530612244896</v>
      </c>
      <c r="I168" s="6">
        <v>1</v>
      </c>
    </row>
    <row r="169" spans="1:9" x14ac:dyDescent="0.25">
      <c r="A169" s="5" t="str">
        <f t="shared" si="2"/>
        <v>IndustryRetail StoresMonthly Peak DayDecember</v>
      </c>
      <c r="B169" t="s">
        <v>127</v>
      </c>
      <c r="C169" t="s">
        <v>140</v>
      </c>
      <c r="D169" t="s">
        <v>333</v>
      </c>
      <c r="E169" s="6" t="s">
        <v>999</v>
      </c>
      <c r="F169" s="6" t="s">
        <v>1333</v>
      </c>
      <c r="G169" s="6" t="s">
        <v>1647</v>
      </c>
      <c r="H169" s="6">
        <v>1.1326530612244896</v>
      </c>
      <c r="I169" s="6">
        <v>1</v>
      </c>
    </row>
    <row r="170" spans="1:9" x14ac:dyDescent="0.25">
      <c r="A170" s="5" t="str">
        <f t="shared" si="2"/>
        <v>IndustrySchoolsAverage WeekdayJanuary</v>
      </c>
      <c r="B170" t="s">
        <v>127</v>
      </c>
      <c r="C170" t="s">
        <v>141</v>
      </c>
      <c r="D170" t="s">
        <v>334</v>
      </c>
      <c r="E170" s="6" t="s">
        <v>1000</v>
      </c>
      <c r="F170" s="6" t="s">
        <v>1333</v>
      </c>
      <c r="G170" s="6" t="s">
        <v>1648</v>
      </c>
      <c r="H170" s="6">
        <v>1.1326530612244896</v>
      </c>
      <c r="I170" s="6">
        <v>1</v>
      </c>
    </row>
    <row r="171" spans="1:9" x14ac:dyDescent="0.25">
      <c r="A171" s="5" t="str">
        <f t="shared" si="2"/>
        <v>IndustrySchoolsMonthly Peak DayJanuary</v>
      </c>
      <c r="B171" t="s">
        <v>127</v>
      </c>
      <c r="C171" t="s">
        <v>141</v>
      </c>
      <c r="D171" t="s">
        <v>335</v>
      </c>
      <c r="E171" s="6" t="s">
        <v>1000</v>
      </c>
      <c r="F171" s="6" t="s">
        <v>1333</v>
      </c>
      <c r="G171" s="6" t="s">
        <v>1649</v>
      </c>
      <c r="H171" s="6">
        <v>1.1326530612244896</v>
      </c>
      <c r="I171" s="6">
        <v>1</v>
      </c>
    </row>
    <row r="172" spans="1:9" x14ac:dyDescent="0.25">
      <c r="A172" s="5" t="str">
        <f t="shared" si="2"/>
        <v>IndustrySchoolsAverage WeekdayFebruary</v>
      </c>
      <c r="B172" t="s">
        <v>127</v>
      </c>
      <c r="C172" t="s">
        <v>141</v>
      </c>
      <c r="D172" t="s">
        <v>336</v>
      </c>
      <c r="E172" s="6" t="s">
        <v>1001</v>
      </c>
      <c r="F172" s="6" t="s">
        <v>1333</v>
      </c>
      <c r="G172" s="6" t="s">
        <v>1650</v>
      </c>
      <c r="H172" s="6">
        <v>1.0471698113207546</v>
      </c>
      <c r="I172" s="6">
        <v>1</v>
      </c>
    </row>
    <row r="173" spans="1:9" x14ac:dyDescent="0.25">
      <c r="A173" s="5" t="str">
        <f t="shared" si="2"/>
        <v>IndustrySchoolsMonthly Peak DayFebruary</v>
      </c>
      <c r="B173" t="s">
        <v>127</v>
      </c>
      <c r="C173" t="s">
        <v>141</v>
      </c>
      <c r="D173" t="s">
        <v>337</v>
      </c>
      <c r="E173" s="6" t="s">
        <v>1001</v>
      </c>
      <c r="F173" s="6" t="s">
        <v>1333</v>
      </c>
      <c r="G173" s="6" t="s">
        <v>1651</v>
      </c>
      <c r="H173" s="6">
        <v>1.0471698113207546</v>
      </c>
      <c r="I173" s="6">
        <v>1</v>
      </c>
    </row>
    <row r="174" spans="1:9" x14ac:dyDescent="0.25">
      <c r="A174" s="5" t="str">
        <f t="shared" si="2"/>
        <v>IndustrySchoolsAverage WeekdayMarch</v>
      </c>
      <c r="B174" t="s">
        <v>127</v>
      </c>
      <c r="C174" t="s">
        <v>141</v>
      </c>
      <c r="D174" t="s">
        <v>338</v>
      </c>
      <c r="E174" s="6" t="s">
        <v>1002</v>
      </c>
      <c r="F174" s="6" t="s">
        <v>1333</v>
      </c>
      <c r="G174" s="6" t="s">
        <v>1652</v>
      </c>
      <c r="H174" s="6">
        <v>1.0471698113207546</v>
      </c>
      <c r="I174" s="6">
        <v>1</v>
      </c>
    </row>
    <row r="175" spans="1:9" x14ac:dyDescent="0.25">
      <c r="A175" s="5" t="str">
        <f t="shared" si="2"/>
        <v>IndustrySchoolsMonthly Peak DayMarch</v>
      </c>
      <c r="B175" t="s">
        <v>127</v>
      </c>
      <c r="C175" t="s">
        <v>141</v>
      </c>
      <c r="D175" t="s">
        <v>339</v>
      </c>
      <c r="E175" s="6" t="s">
        <v>1002</v>
      </c>
      <c r="F175" s="6" t="s">
        <v>1333</v>
      </c>
      <c r="G175" s="6" t="s">
        <v>1653</v>
      </c>
      <c r="H175" s="6">
        <v>1.0471698113207546</v>
      </c>
      <c r="I175" s="6">
        <v>1</v>
      </c>
    </row>
    <row r="176" spans="1:9" x14ac:dyDescent="0.25">
      <c r="A176" s="5" t="str">
        <f t="shared" si="2"/>
        <v>IndustrySchoolsAverage WeekdayApril</v>
      </c>
      <c r="B176" t="s">
        <v>127</v>
      </c>
      <c r="C176" t="s">
        <v>141</v>
      </c>
      <c r="D176" t="s">
        <v>340</v>
      </c>
      <c r="E176" s="6" t="s">
        <v>1003</v>
      </c>
      <c r="F176" s="6" t="s">
        <v>1333</v>
      </c>
      <c r="G176" s="6" t="s">
        <v>1654</v>
      </c>
      <c r="H176" s="6">
        <v>1.0188679245283019</v>
      </c>
      <c r="I176" s="6">
        <v>1</v>
      </c>
    </row>
    <row r="177" spans="1:9" x14ac:dyDescent="0.25">
      <c r="A177" s="5" t="str">
        <f t="shared" si="2"/>
        <v>IndustrySchoolsMonthly Peak DayApril</v>
      </c>
      <c r="B177" t="s">
        <v>127</v>
      </c>
      <c r="C177" t="s">
        <v>141</v>
      </c>
      <c r="D177" t="s">
        <v>341</v>
      </c>
      <c r="E177" s="6" t="s">
        <v>1003</v>
      </c>
      <c r="F177" s="6" t="s">
        <v>1333</v>
      </c>
      <c r="G177" s="6" t="s">
        <v>1655</v>
      </c>
      <c r="H177" s="6">
        <v>1.0188679245283019</v>
      </c>
      <c r="I177" s="6">
        <v>1</v>
      </c>
    </row>
    <row r="178" spans="1:9" x14ac:dyDescent="0.25">
      <c r="A178" s="5" t="str">
        <f t="shared" si="2"/>
        <v>IndustrySchoolsAverage WeekdayMay</v>
      </c>
      <c r="B178" t="s">
        <v>127</v>
      </c>
      <c r="C178" t="s">
        <v>141</v>
      </c>
      <c r="D178" t="s">
        <v>342</v>
      </c>
      <c r="E178" s="6" t="s">
        <v>1004</v>
      </c>
      <c r="F178" s="6" t="s">
        <v>1333</v>
      </c>
      <c r="G178" s="6" t="s">
        <v>1656</v>
      </c>
      <c r="H178" s="6">
        <v>1.0188679245283019</v>
      </c>
      <c r="I178" s="6">
        <v>1</v>
      </c>
    </row>
    <row r="179" spans="1:9" x14ac:dyDescent="0.25">
      <c r="A179" s="5" t="str">
        <f t="shared" si="2"/>
        <v>IndustrySchoolsMonthly Peak DayMay</v>
      </c>
      <c r="B179" t="s">
        <v>127</v>
      </c>
      <c r="C179" t="s">
        <v>141</v>
      </c>
      <c r="D179" t="s">
        <v>343</v>
      </c>
      <c r="E179" s="6" t="s">
        <v>1004</v>
      </c>
      <c r="F179" s="6" t="s">
        <v>1333</v>
      </c>
      <c r="G179" s="6" t="s">
        <v>1657</v>
      </c>
      <c r="H179" s="6">
        <v>1.0188679245283019</v>
      </c>
      <c r="I179" s="6">
        <v>1</v>
      </c>
    </row>
    <row r="180" spans="1:9" x14ac:dyDescent="0.25">
      <c r="A180" s="5" t="str">
        <f t="shared" si="2"/>
        <v>IndustrySchoolsAverage WeekdayJune</v>
      </c>
      <c r="B180" t="s">
        <v>127</v>
      </c>
      <c r="C180" t="s">
        <v>141</v>
      </c>
      <c r="D180" t="s">
        <v>344</v>
      </c>
      <c r="E180" s="6" t="s">
        <v>1005</v>
      </c>
      <c r="F180" s="6" t="s">
        <v>1333</v>
      </c>
      <c r="G180" s="6" t="s">
        <v>1658</v>
      </c>
      <c r="H180" s="6">
        <v>0.97169811320754718</v>
      </c>
      <c r="I180" s="6">
        <v>1</v>
      </c>
    </row>
    <row r="181" spans="1:9" x14ac:dyDescent="0.25">
      <c r="A181" s="5" t="str">
        <f t="shared" si="2"/>
        <v>IndustrySchoolsMonthly Peak DayJune</v>
      </c>
      <c r="B181" t="s">
        <v>127</v>
      </c>
      <c r="C181" t="s">
        <v>141</v>
      </c>
      <c r="D181" t="s">
        <v>345</v>
      </c>
      <c r="E181" s="6" t="s">
        <v>1005</v>
      </c>
      <c r="F181" s="6" t="s">
        <v>1334</v>
      </c>
      <c r="G181" s="6" t="s">
        <v>1659</v>
      </c>
      <c r="H181" s="6">
        <v>0.98095238095238102</v>
      </c>
      <c r="I181" s="6">
        <v>1</v>
      </c>
    </row>
    <row r="182" spans="1:9" x14ac:dyDescent="0.25">
      <c r="A182" s="5" t="str">
        <f t="shared" si="2"/>
        <v>IndustrySchoolsAverage WeekdayJuly</v>
      </c>
      <c r="B182" t="s">
        <v>127</v>
      </c>
      <c r="C182" t="s">
        <v>141</v>
      </c>
      <c r="D182" t="s">
        <v>346</v>
      </c>
      <c r="E182" s="6" t="s">
        <v>1006</v>
      </c>
      <c r="F182" s="6" t="s">
        <v>1334</v>
      </c>
      <c r="G182" s="6" t="s">
        <v>1660</v>
      </c>
      <c r="H182" s="6">
        <v>0.98095238095238102</v>
      </c>
      <c r="I182" s="6">
        <v>1</v>
      </c>
    </row>
    <row r="183" spans="1:9" x14ac:dyDescent="0.25">
      <c r="A183" s="5" t="str">
        <f t="shared" si="2"/>
        <v>IndustrySchoolsMonthly Peak DayJuly</v>
      </c>
      <c r="B183" t="s">
        <v>127</v>
      </c>
      <c r="C183" t="s">
        <v>141</v>
      </c>
      <c r="D183" t="s">
        <v>347</v>
      </c>
      <c r="E183" s="6" t="s">
        <v>1006</v>
      </c>
      <c r="F183" s="6" t="s">
        <v>1334</v>
      </c>
      <c r="G183" s="6" t="s">
        <v>1661</v>
      </c>
      <c r="H183" s="6">
        <v>0.98095238095238102</v>
      </c>
      <c r="I183" s="6">
        <v>1</v>
      </c>
    </row>
    <row r="184" spans="1:9" x14ac:dyDescent="0.25">
      <c r="A184" s="5" t="str">
        <f t="shared" si="2"/>
        <v>IndustrySchoolsAverage WeekdayAugust</v>
      </c>
      <c r="B184" t="s">
        <v>127</v>
      </c>
      <c r="C184" t="s">
        <v>141</v>
      </c>
      <c r="D184" t="s">
        <v>348</v>
      </c>
      <c r="E184" s="6" t="s">
        <v>1007</v>
      </c>
      <c r="F184" s="6" t="s">
        <v>1334</v>
      </c>
      <c r="G184" s="6" t="s">
        <v>1662</v>
      </c>
      <c r="H184" s="6">
        <v>0.98095238095238102</v>
      </c>
      <c r="I184" s="6">
        <v>1</v>
      </c>
    </row>
    <row r="185" spans="1:9" x14ac:dyDescent="0.25">
      <c r="A185" s="5" t="str">
        <f t="shared" si="2"/>
        <v>IndustrySchoolsMonthly Peak DayAugust</v>
      </c>
      <c r="B185" t="s">
        <v>127</v>
      </c>
      <c r="C185" t="s">
        <v>141</v>
      </c>
      <c r="D185" t="s">
        <v>349</v>
      </c>
      <c r="E185" s="6" t="s">
        <v>1007</v>
      </c>
      <c r="F185" s="6" t="s">
        <v>1334</v>
      </c>
      <c r="G185" s="6" t="s">
        <v>1663</v>
      </c>
      <c r="H185" s="6">
        <v>0.98095238095238102</v>
      </c>
      <c r="I185" s="6">
        <v>1</v>
      </c>
    </row>
    <row r="186" spans="1:9" x14ac:dyDescent="0.25">
      <c r="A186" s="5" t="str">
        <f t="shared" si="2"/>
        <v>IndustrySchoolsAverage WeekdaySeptember</v>
      </c>
      <c r="B186" t="s">
        <v>127</v>
      </c>
      <c r="C186" t="s">
        <v>141</v>
      </c>
      <c r="D186" t="s">
        <v>350</v>
      </c>
      <c r="E186" s="6" t="s">
        <v>1008</v>
      </c>
      <c r="F186" s="6" t="s">
        <v>1335</v>
      </c>
      <c r="G186" s="6" t="s">
        <v>1664</v>
      </c>
      <c r="H186" s="6">
        <v>0.98095238095238102</v>
      </c>
      <c r="I186" s="6">
        <v>1</v>
      </c>
    </row>
    <row r="187" spans="1:9" x14ac:dyDescent="0.25">
      <c r="A187" s="5" t="str">
        <f t="shared" si="2"/>
        <v>IndustrySchoolsMonthly Peak DaySeptember</v>
      </c>
      <c r="B187" t="s">
        <v>127</v>
      </c>
      <c r="C187" t="s">
        <v>141</v>
      </c>
      <c r="D187" t="s">
        <v>351</v>
      </c>
      <c r="E187" s="6" t="s">
        <v>1008</v>
      </c>
      <c r="F187" s="6" t="s">
        <v>1336</v>
      </c>
      <c r="G187" s="6" t="s">
        <v>1665</v>
      </c>
      <c r="H187" s="6">
        <v>0.98095238095238102</v>
      </c>
      <c r="I187" s="6">
        <v>1</v>
      </c>
    </row>
    <row r="188" spans="1:9" x14ac:dyDescent="0.25">
      <c r="A188" s="5" t="str">
        <f t="shared" si="2"/>
        <v>IndustrySchoolsAverage WeekdayOctober</v>
      </c>
      <c r="B188" t="s">
        <v>127</v>
      </c>
      <c r="C188" t="s">
        <v>141</v>
      </c>
      <c r="D188" t="s">
        <v>352</v>
      </c>
      <c r="E188" s="6" t="s">
        <v>1009</v>
      </c>
      <c r="F188" s="6" t="s">
        <v>1337</v>
      </c>
      <c r="G188" s="6" t="s">
        <v>1666</v>
      </c>
      <c r="H188" s="6">
        <v>1.0277777777777777</v>
      </c>
      <c r="I188" s="6">
        <v>1</v>
      </c>
    </row>
    <row r="189" spans="1:9" x14ac:dyDescent="0.25">
      <c r="A189" s="5" t="str">
        <f t="shared" si="2"/>
        <v>IndustrySchoolsMonthly Peak DayOctober</v>
      </c>
      <c r="B189" t="s">
        <v>127</v>
      </c>
      <c r="C189" t="s">
        <v>141</v>
      </c>
      <c r="D189" t="s">
        <v>353</v>
      </c>
      <c r="E189" s="6" t="s">
        <v>1009</v>
      </c>
      <c r="F189" s="6" t="s">
        <v>1338</v>
      </c>
      <c r="G189" s="6" t="s">
        <v>1667</v>
      </c>
      <c r="H189" s="6">
        <v>1.0277777777777777</v>
      </c>
      <c r="I189" s="6">
        <v>1</v>
      </c>
    </row>
    <row r="190" spans="1:9" x14ac:dyDescent="0.25">
      <c r="A190" s="5" t="str">
        <f t="shared" si="2"/>
        <v>IndustrySchoolsAverage WeekdayNovember</v>
      </c>
      <c r="B190" t="s">
        <v>127</v>
      </c>
      <c r="C190" t="s">
        <v>141</v>
      </c>
      <c r="D190" t="s">
        <v>354</v>
      </c>
      <c r="E190" s="6" t="s">
        <v>1010</v>
      </c>
      <c r="F190" s="6" t="s">
        <v>1339</v>
      </c>
      <c r="G190" s="6" t="s">
        <v>1668</v>
      </c>
      <c r="H190" s="6">
        <v>1.1326530612244896</v>
      </c>
      <c r="I190" s="6">
        <v>1</v>
      </c>
    </row>
    <row r="191" spans="1:9" x14ac:dyDescent="0.25">
      <c r="A191" s="5" t="str">
        <f t="shared" si="2"/>
        <v>IndustrySchoolsMonthly Peak DayNovember</v>
      </c>
      <c r="B191" t="s">
        <v>127</v>
      </c>
      <c r="C191" t="s">
        <v>141</v>
      </c>
      <c r="D191" t="s">
        <v>355</v>
      </c>
      <c r="E191" s="6" t="s">
        <v>1010</v>
      </c>
      <c r="F191" s="6" t="s">
        <v>1339</v>
      </c>
      <c r="G191" s="6" t="s">
        <v>1669</v>
      </c>
      <c r="H191" s="6">
        <v>1.1326530612244896</v>
      </c>
      <c r="I191" s="6">
        <v>1</v>
      </c>
    </row>
    <row r="192" spans="1:9" x14ac:dyDescent="0.25">
      <c r="A192" s="5" t="str">
        <f t="shared" si="2"/>
        <v>IndustrySchoolsAverage WeekdayDecember</v>
      </c>
      <c r="B192" t="s">
        <v>127</v>
      </c>
      <c r="C192" t="s">
        <v>141</v>
      </c>
      <c r="D192" t="s">
        <v>356</v>
      </c>
      <c r="E192" s="6" t="s">
        <v>1011</v>
      </c>
      <c r="F192" s="6" t="s">
        <v>1339</v>
      </c>
      <c r="G192" s="6" t="s">
        <v>1670</v>
      </c>
      <c r="H192" s="6">
        <v>1.1326530612244896</v>
      </c>
      <c r="I192" s="6">
        <v>1</v>
      </c>
    </row>
    <row r="193" spans="1:9" x14ac:dyDescent="0.25">
      <c r="A193" s="5" t="str">
        <f t="shared" si="2"/>
        <v>IndustrySchoolsMonthly Peak DayDecember</v>
      </c>
      <c r="B193" t="s">
        <v>127</v>
      </c>
      <c r="C193" t="s">
        <v>141</v>
      </c>
      <c r="D193" t="s">
        <v>357</v>
      </c>
      <c r="E193" s="6" t="s">
        <v>1011</v>
      </c>
      <c r="F193" s="6" t="s">
        <v>1339</v>
      </c>
      <c r="G193" s="6" t="s">
        <v>1671</v>
      </c>
      <c r="H193" s="6">
        <v>1.1326530612244896</v>
      </c>
      <c r="I193" s="6">
        <v>1</v>
      </c>
    </row>
    <row r="194" spans="1:9" x14ac:dyDescent="0.25">
      <c r="A194" s="5" t="str">
        <f t="shared" si="2"/>
        <v>IndustryUnknown/OtherAverage WeekdayJanuary</v>
      </c>
      <c r="B194" t="s">
        <v>127</v>
      </c>
      <c r="C194" t="s">
        <v>142</v>
      </c>
      <c r="D194" t="s">
        <v>358</v>
      </c>
      <c r="E194" s="6" t="s">
        <v>1012</v>
      </c>
      <c r="F194" s="6" t="s">
        <v>1339</v>
      </c>
      <c r="G194" s="6" t="s">
        <v>1672</v>
      </c>
      <c r="H194" s="6">
        <v>5.6632653061224492</v>
      </c>
      <c r="I194" s="6">
        <v>1</v>
      </c>
    </row>
    <row r="195" spans="1:9" x14ac:dyDescent="0.25">
      <c r="A195" s="5" t="str">
        <f t="shared" ref="A195:A258" si="3">CONCATENATE(B195, C195, D195, E195)</f>
        <v>IndustryUnknown/OtherMonthly Peak DayJanuary</v>
      </c>
      <c r="B195" t="s">
        <v>127</v>
      </c>
      <c r="C195" t="s">
        <v>142</v>
      </c>
      <c r="D195" t="s">
        <v>359</v>
      </c>
      <c r="E195" s="6" t="s">
        <v>1012</v>
      </c>
      <c r="F195" s="6" t="s">
        <v>1339</v>
      </c>
      <c r="G195" s="6" t="s">
        <v>1673</v>
      </c>
      <c r="H195" s="6">
        <v>5.6632653061224492</v>
      </c>
      <c r="I195" s="6">
        <v>1</v>
      </c>
    </row>
    <row r="196" spans="1:9" x14ac:dyDescent="0.25">
      <c r="A196" s="5" t="str">
        <f t="shared" si="3"/>
        <v>IndustryUnknown/OtherAverage WeekdayFebruary</v>
      </c>
      <c r="B196" t="s">
        <v>127</v>
      </c>
      <c r="C196" t="s">
        <v>142</v>
      </c>
      <c r="D196" t="s">
        <v>360</v>
      </c>
      <c r="E196" s="6" t="s">
        <v>1013</v>
      </c>
      <c r="F196" s="6" t="s">
        <v>1339</v>
      </c>
      <c r="G196" s="6" t="s">
        <v>1674</v>
      </c>
      <c r="H196" s="6">
        <v>5.2358490566037741</v>
      </c>
      <c r="I196" s="6">
        <v>1</v>
      </c>
    </row>
    <row r="197" spans="1:9" x14ac:dyDescent="0.25">
      <c r="A197" s="5" t="str">
        <f t="shared" si="3"/>
        <v>IndustryUnknown/OtherMonthly Peak DayFebruary</v>
      </c>
      <c r="B197" t="s">
        <v>127</v>
      </c>
      <c r="C197" t="s">
        <v>142</v>
      </c>
      <c r="D197" t="s">
        <v>361</v>
      </c>
      <c r="E197" s="6" t="s">
        <v>1013</v>
      </c>
      <c r="F197" s="6" t="s">
        <v>1339</v>
      </c>
      <c r="G197" s="6" t="s">
        <v>1675</v>
      </c>
      <c r="H197" s="6">
        <v>5.2358490566037741</v>
      </c>
      <c r="I197" s="6">
        <v>1</v>
      </c>
    </row>
    <row r="198" spans="1:9" x14ac:dyDescent="0.25">
      <c r="A198" s="5" t="str">
        <f t="shared" si="3"/>
        <v>IndustryUnknown/OtherAverage WeekdayMarch</v>
      </c>
      <c r="B198" t="s">
        <v>127</v>
      </c>
      <c r="C198" t="s">
        <v>142</v>
      </c>
      <c r="D198" t="s">
        <v>362</v>
      </c>
      <c r="E198" s="6" t="s">
        <v>1014</v>
      </c>
      <c r="F198" s="6" t="s">
        <v>1339</v>
      </c>
      <c r="G198" s="6" t="s">
        <v>1676</v>
      </c>
      <c r="H198" s="6">
        <v>5.2358490566037741</v>
      </c>
      <c r="I198" s="6">
        <v>1</v>
      </c>
    </row>
    <row r="199" spans="1:9" x14ac:dyDescent="0.25">
      <c r="A199" s="5" t="str">
        <f t="shared" si="3"/>
        <v>IndustryUnknown/OtherMonthly Peak DayMarch</v>
      </c>
      <c r="B199" t="s">
        <v>127</v>
      </c>
      <c r="C199" t="s">
        <v>142</v>
      </c>
      <c r="D199" t="s">
        <v>363</v>
      </c>
      <c r="E199" s="6" t="s">
        <v>1014</v>
      </c>
      <c r="F199" s="6" t="s">
        <v>1339</v>
      </c>
      <c r="G199" s="6" t="s">
        <v>1677</v>
      </c>
      <c r="H199" s="6">
        <v>5.2358490566037741</v>
      </c>
      <c r="I199" s="6">
        <v>1</v>
      </c>
    </row>
    <row r="200" spans="1:9" x14ac:dyDescent="0.25">
      <c r="A200" s="5" t="str">
        <f t="shared" si="3"/>
        <v>IndustryUnknown/OtherAverage WeekdayApril</v>
      </c>
      <c r="B200" t="s">
        <v>127</v>
      </c>
      <c r="C200" t="s">
        <v>142</v>
      </c>
      <c r="D200" t="s">
        <v>364</v>
      </c>
      <c r="E200" s="6" t="s">
        <v>1015</v>
      </c>
      <c r="F200" s="6" t="s">
        <v>1339</v>
      </c>
      <c r="G200" s="6" t="s">
        <v>1678</v>
      </c>
      <c r="H200" s="6">
        <v>5.0943396226415096</v>
      </c>
      <c r="I200" s="6">
        <v>1</v>
      </c>
    </row>
    <row r="201" spans="1:9" x14ac:dyDescent="0.25">
      <c r="A201" s="5" t="str">
        <f t="shared" si="3"/>
        <v>IndustryUnknown/OtherMonthly Peak DayApril</v>
      </c>
      <c r="B201" t="s">
        <v>127</v>
      </c>
      <c r="C201" t="s">
        <v>142</v>
      </c>
      <c r="D201" t="s">
        <v>365</v>
      </c>
      <c r="E201" s="6" t="s">
        <v>1015</v>
      </c>
      <c r="F201" s="6" t="s">
        <v>1339</v>
      </c>
      <c r="G201" s="6" t="s">
        <v>1679</v>
      </c>
      <c r="H201" s="6">
        <v>5.0943396226415096</v>
      </c>
      <c r="I201" s="6">
        <v>1</v>
      </c>
    </row>
    <row r="202" spans="1:9" x14ac:dyDescent="0.25">
      <c r="A202" s="5" t="str">
        <f t="shared" si="3"/>
        <v>IndustryUnknown/OtherAverage WeekdayMay</v>
      </c>
      <c r="B202" t="s">
        <v>127</v>
      </c>
      <c r="C202" t="s">
        <v>142</v>
      </c>
      <c r="D202" t="s">
        <v>366</v>
      </c>
      <c r="E202" s="6" t="s">
        <v>1016</v>
      </c>
      <c r="F202" s="6" t="s">
        <v>1339</v>
      </c>
      <c r="G202" s="6" t="s">
        <v>1680</v>
      </c>
      <c r="H202" s="6">
        <v>5.0943396226415096</v>
      </c>
      <c r="I202" s="6">
        <v>1</v>
      </c>
    </row>
    <row r="203" spans="1:9" x14ac:dyDescent="0.25">
      <c r="A203" s="5" t="str">
        <f t="shared" si="3"/>
        <v>IndustryUnknown/OtherMonthly Peak DayMay</v>
      </c>
      <c r="B203" t="s">
        <v>127</v>
      </c>
      <c r="C203" t="s">
        <v>142</v>
      </c>
      <c r="D203" t="s">
        <v>367</v>
      </c>
      <c r="E203" s="6" t="s">
        <v>1016</v>
      </c>
      <c r="F203" s="6" t="s">
        <v>1339</v>
      </c>
      <c r="G203" s="6" t="s">
        <v>1681</v>
      </c>
      <c r="H203" s="6">
        <v>5.0943396226415096</v>
      </c>
      <c r="I203" s="6">
        <v>1</v>
      </c>
    </row>
    <row r="204" spans="1:9" x14ac:dyDescent="0.25">
      <c r="A204" s="5" t="str">
        <f t="shared" si="3"/>
        <v>IndustryUnknown/OtherAverage WeekdayJune</v>
      </c>
      <c r="B204" t="s">
        <v>127</v>
      </c>
      <c r="C204" t="s">
        <v>142</v>
      </c>
      <c r="D204" t="s">
        <v>368</v>
      </c>
      <c r="E204" s="6" t="s">
        <v>1017</v>
      </c>
      <c r="F204" s="6" t="s">
        <v>1339</v>
      </c>
      <c r="G204" s="6" t="s">
        <v>1682</v>
      </c>
      <c r="H204" s="6">
        <v>4.8584905660377364</v>
      </c>
      <c r="I204" s="6">
        <v>1</v>
      </c>
    </row>
    <row r="205" spans="1:9" x14ac:dyDescent="0.25">
      <c r="A205" s="5" t="str">
        <f t="shared" si="3"/>
        <v>IndustryUnknown/OtherMonthly Peak DayJune</v>
      </c>
      <c r="B205" t="s">
        <v>127</v>
      </c>
      <c r="C205" t="s">
        <v>142</v>
      </c>
      <c r="D205" t="s">
        <v>369</v>
      </c>
      <c r="E205" s="6" t="s">
        <v>1017</v>
      </c>
      <c r="F205" s="6" t="s">
        <v>1340</v>
      </c>
      <c r="G205" s="6" t="s">
        <v>1683</v>
      </c>
      <c r="H205" s="6">
        <v>4.9047619047619042</v>
      </c>
      <c r="I205" s="6">
        <v>1</v>
      </c>
    </row>
    <row r="206" spans="1:9" x14ac:dyDescent="0.25">
      <c r="A206" s="5" t="str">
        <f t="shared" si="3"/>
        <v>IndustryUnknown/OtherAverage WeekdayJuly</v>
      </c>
      <c r="B206" t="s">
        <v>127</v>
      </c>
      <c r="C206" t="s">
        <v>142</v>
      </c>
      <c r="D206" t="s">
        <v>370</v>
      </c>
      <c r="E206" s="6" t="s">
        <v>1018</v>
      </c>
      <c r="F206" s="6" t="s">
        <v>1340</v>
      </c>
      <c r="G206" s="6" t="s">
        <v>1684</v>
      </c>
      <c r="H206" s="6">
        <v>4.9047619047619042</v>
      </c>
      <c r="I206" s="6">
        <v>1</v>
      </c>
    </row>
    <row r="207" spans="1:9" x14ac:dyDescent="0.25">
      <c r="A207" s="5" t="str">
        <f t="shared" si="3"/>
        <v>IndustryUnknown/OtherMonthly Peak DayJuly</v>
      </c>
      <c r="B207" t="s">
        <v>127</v>
      </c>
      <c r="C207" t="s">
        <v>142</v>
      </c>
      <c r="D207" t="s">
        <v>371</v>
      </c>
      <c r="E207" s="6" t="s">
        <v>1018</v>
      </c>
      <c r="F207" s="6" t="s">
        <v>1340</v>
      </c>
      <c r="G207" s="6" t="s">
        <v>1685</v>
      </c>
      <c r="H207" s="6">
        <v>4.9047619047619042</v>
      </c>
      <c r="I207" s="6">
        <v>1</v>
      </c>
    </row>
    <row r="208" spans="1:9" x14ac:dyDescent="0.25">
      <c r="A208" s="5" t="str">
        <f t="shared" si="3"/>
        <v>IndustryUnknown/OtherAverage WeekdayAugust</v>
      </c>
      <c r="B208" t="s">
        <v>127</v>
      </c>
      <c r="C208" t="s">
        <v>142</v>
      </c>
      <c r="D208" t="s">
        <v>372</v>
      </c>
      <c r="E208" s="6" t="s">
        <v>1019</v>
      </c>
      <c r="F208" s="6" t="s">
        <v>1340</v>
      </c>
      <c r="G208" s="6" t="s">
        <v>1686</v>
      </c>
      <c r="H208" s="6">
        <v>4.9047619047619042</v>
      </c>
      <c r="I208" s="6">
        <v>1</v>
      </c>
    </row>
    <row r="209" spans="1:9" x14ac:dyDescent="0.25">
      <c r="A209" s="5" t="str">
        <f t="shared" si="3"/>
        <v>IndustryUnknown/OtherMonthly Peak DayAugust</v>
      </c>
      <c r="B209" t="s">
        <v>127</v>
      </c>
      <c r="C209" t="s">
        <v>142</v>
      </c>
      <c r="D209" t="s">
        <v>373</v>
      </c>
      <c r="E209" s="6" t="s">
        <v>1019</v>
      </c>
      <c r="F209" s="6" t="s">
        <v>1340</v>
      </c>
      <c r="G209" s="6" t="s">
        <v>1687</v>
      </c>
      <c r="H209" s="6">
        <v>4.9047619047619042</v>
      </c>
      <c r="I209" s="6">
        <v>1</v>
      </c>
    </row>
    <row r="210" spans="1:9" x14ac:dyDescent="0.25">
      <c r="A210" s="5" t="str">
        <f t="shared" si="3"/>
        <v>IndustryUnknown/OtherAverage WeekdaySeptember</v>
      </c>
      <c r="B210" t="s">
        <v>127</v>
      </c>
      <c r="C210" t="s">
        <v>142</v>
      </c>
      <c r="D210" t="s">
        <v>374</v>
      </c>
      <c r="E210" s="6" t="s">
        <v>1020</v>
      </c>
      <c r="F210" s="6" t="s">
        <v>1341</v>
      </c>
      <c r="G210" s="6" t="s">
        <v>1688</v>
      </c>
      <c r="H210" s="6">
        <v>4.9047619047619042</v>
      </c>
      <c r="I210" s="6">
        <v>1</v>
      </c>
    </row>
    <row r="211" spans="1:9" x14ac:dyDescent="0.25">
      <c r="A211" s="5" t="str">
        <f t="shared" si="3"/>
        <v>IndustryUnknown/OtherMonthly Peak DaySeptember</v>
      </c>
      <c r="B211" t="s">
        <v>127</v>
      </c>
      <c r="C211" t="s">
        <v>142</v>
      </c>
      <c r="D211" t="s">
        <v>375</v>
      </c>
      <c r="E211" s="6" t="s">
        <v>1020</v>
      </c>
      <c r="F211" s="6" t="s">
        <v>1342</v>
      </c>
      <c r="G211" s="6" t="s">
        <v>1689</v>
      </c>
      <c r="H211" s="6">
        <v>4.9047619047619042</v>
      </c>
      <c r="I211" s="6">
        <v>1</v>
      </c>
    </row>
    <row r="212" spans="1:9" x14ac:dyDescent="0.25">
      <c r="A212" s="5" t="str">
        <f t="shared" si="3"/>
        <v>IndustryUnknown/OtherAverage WeekdayOctober</v>
      </c>
      <c r="B212" t="s">
        <v>127</v>
      </c>
      <c r="C212" t="s">
        <v>142</v>
      </c>
      <c r="D212" t="s">
        <v>376</v>
      </c>
      <c r="E212" s="6" t="s">
        <v>1021</v>
      </c>
      <c r="F212" s="6" t="s">
        <v>1343</v>
      </c>
      <c r="G212" s="6" t="s">
        <v>1690</v>
      </c>
      <c r="H212" s="6">
        <v>5.1388888888888884</v>
      </c>
      <c r="I212" s="6">
        <v>1</v>
      </c>
    </row>
    <row r="213" spans="1:9" x14ac:dyDescent="0.25">
      <c r="A213" s="5" t="str">
        <f t="shared" si="3"/>
        <v>IndustryUnknown/OtherMonthly Peak DayOctober</v>
      </c>
      <c r="B213" t="s">
        <v>127</v>
      </c>
      <c r="C213" t="s">
        <v>142</v>
      </c>
      <c r="D213" t="s">
        <v>377</v>
      </c>
      <c r="E213" s="6" t="s">
        <v>1021</v>
      </c>
      <c r="F213" s="6" t="s">
        <v>1344</v>
      </c>
      <c r="G213" s="6" t="s">
        <v>1691</v>
      </c>
      <c r="H213" s="6">
        <v>5.1388888888888884</v>
      </c>
      <c r="I213" s="6">
        <v>1</v>
      </c>
    </row>
    <row r="214" spans="1:9" x14ac:dyDescent="0.25">
      <c r="A214" s="5" t="str">
        <f t="shared" si="3"/>
        <v>IndustryUnknown/OtherAverage WeekdayNovember</v>
      </c>
      <c r="B214" t="s">
        <v>127</v>
      </c>
      <c r="C214" t="s">
        <v>142</v>
      </c>
      <c r="D214" t="s">
        <v>378</v>
      </c>
      <c r="E214" s="6" t="s">
        <v>1022</v>
      </c>
      <c r="F214" s="6" t="s">
        <v>1345</v>
      </c>
      <c r="G214" s="6" t="s">
        <v>1692</v>
      </c>
      <c r="H214" s="6">
        <v>5.6632653061224492</v>
      </c>
      <c r="I214" s="6">
        <v>1</v>
      </c>
    </row>
    <row r="215" spans="1:9" x14ac:dyDescent="0.25">
      <c r="A215" s="5" t="str">
        <f t="shared" si="3"/>
        <v>IndustryUnknown/OtherMonthly Peak DayNovember</v>
      </c>
      <c r="B215" t="s">
        <v>127</v>
      </c>
      <c r="C215" t="s">
        <v>142</v>
      </c>
      <c r="D215" t="s">
        <v>379</v>
      </c>
      <c r="E215" s="6" t="s">
        <v>1022</v>
      </c>
      <c r="F215" s="6" t="s">
        <v>1345</v>
      </c>
      <c r="G215" s="6" t="s">
        <v>1693</v>
      </c>
      <c r="H215" s="6">
        <v>5.6632653061224492</v>
      </c>
      <c r="I215" s="6">
        <v>1</v>
      </c>
    </row>
    <row r="216" spans="1:9" x14ac:dyDescent="0.25">
      <c r="A216" s="5" t="str">
        <f t="shared" si="3"/>
        <v>IndustryUnknown/OtherAverage WeekdayDecember</v>
      </c>
      <c r="B216" t="s">
        <v>127</v>
      </c>
      <c r="C216" t="s">
        <v>142</v>
      </c>
      <c r="D216" t="s">
        <v>380</v>
      </c>
      <c r="E216" s="6" t="s">
        <v>1023</v>
      </c>
      <c r="F216" s="6" t="s">
        <v>1345</v>
      </c>
      <c r="G216" s="6" t="s">
        <v>1694</v>
      </c>
      <c r="H216" s="6">
        <v>5.6632653061224492</v>
      </c>
      <c r="I216" s="6">
        <v>1</v>
      </c>
    </row>
    <row r="217" spans="1:9" x14ac:dyDescent="0.25">
      <c r="A217" s="5" t="str">
        <f t="shared" si="3"/>
        <v>IndustryUnknown/OtherMonthly Peak DayDecember</v>
      </c>
      <c r="B217" t="s">
        <v>127</v>
      </c>
      <c r="C217" t="s">
        <v>142</v>
      </c>
      <c r="D217" t="s">
        <v>381</v>
      </c>
      <c r="E217" s="6" t="s">
        <v>1023</v>
      </c>
      <c r="F217" s="6" t="s">
        <v>1345</v>
      </c>
      <c r="G217" s="6" t="s">
        <v>1695</v>
      </c>
      <c r="H217" s="6">
        <v>5.6632653061224492</v>
      </c>
      <c r="I217" s="6">
        <v>1</v>
      </c>
    </row>
    <row r="218" spans="1:9" x14ac:dyDescent="0.25">
      <c r="A218" s="5" t="str">
        <f t="shared" si="3"/>
        <v>IndustryWholesale, Transport, Other UtilitiesAverage WeekdayJanuary</v>
      </c>
      <c r="B218" t="s">
        <v>127</v>
      </c>
      <c r="C218" t="s">
        <v>143</v>
      </c>
      <c r="D218" t="s">
        <v>382</v>
      </c>
      <c r="E218" s="6" t="s">
        <v>1024</v>
      </c>
      <c r="F218" s="6" t="s">
        <v>1345</v>
      </c>
      <c r="G218" s="6" t="s">
        <v>1696</v>
      </c>
      <c r="H218" s="6">
        <v>21.520408163265305</v>
      </c>
      <c r="I218" s="6">
        <v>0</v>
      </c>
    </row>
    <row r="219" spans="1:9" x14ac:dyDescent="0.25">
      <c r="A219" s="5" t="str">
        <f t="shared" si="3"/>
        <v>IndustryWholesale, Transport, Other UtilitiesMonthly Peak DayJanuary</v>
      </c>
      <c r="B219" t="s">
        <v>127</v>
      </c>
      <c r="C219" t="s">
        <v>143</v>
      </c>
      <c r="D219" t="s">
        <v>383</v>
      </c>
      <c r="E219" s="6" t="s">
        <v>1024</v>
      </c>
      <c r="F219" s="6" t="s">
        <v>1345</v>
      </c>
      <c r="G219" s="6" t="s">
        <v>1697</v>
      </c>
      <c r="H219" s="6">
        <v>21.520408163265305</v>
      </c>
      <c r="I219" s="6">
        <v>0</v>
      </c>
    </row>
    <row r="220" spans="1:9" x14ac:dyDescent="0.25">
      <c r="A220" s="5" t="str">
        <f t="shared" si="3"/>
        <v>IndustryWholesale, Transport, Other UtilitiesAverage WeekdayFebruary</v>
      </c>
      <c r="B220" t="s">
        <v>127</v>
      </c>
      <c r="C220" t="s">
        <v>143</v>
      </c>
      <c r="D220" t="s">
        <v>384</v>
      </c>
      <c r="E220" s="6" t="s">
        <v>1025</v>
      </c>
      <c r="F220" s="6" t="s">
        <v>1345</v>
      </c>
      <c r="G220" s="6" t="s">
        <v>1698</v>
      </c>
      <c r="H220" s="6">
        <v>19.89622641509434</v>
      </c>
      <c r="I220" s="6">
        <v>0</v>
      </c>
    </row>
    <row r="221" spans="1:9" x14ac:dyDescent="0.25">
      <c r="A221" s="5" t="str">
        <f t="shared" si="3"/>
        <v>IndustryWholesale, Transport, Other UtilitiesMonthly Peak DayFebruary</v>
      </c>
      <c r="B221" t="s">
        <v>127</v>
      </c>
      <c r="C221" t="s">
        <v>143</v>
      </c>
      <c r="D221" t="s">
        <v>385</v>
      </c>
      <c r="E221" s="6" t="s">
        <v>1025</v>
      </c>
      <c r="F221" s="6" t="s">
        <v>1345</v>
      </c>
      <c r="G221" s="6" t="s">
        <v>1699</v>
      </c>
      <c r="H221" s="6">
        <v>19.89622641509434</v>
      </c>
      <c r="I221" s="6">
        <v>0</v>
      </c>
    </row>
    <row r="222" spans="1:9" x14ac:dyDescent="0.25">
      <c r="A222" s="5" t="str">
        <f t="shared" si="3"/>
        <v>IndustryWholesale, Transport, Other UtilitiesAverage WeekdayMarch</v>
      </c>
      <c r="B222" t="s">
        <v>127</v>
      </c>
      <c r="C222" t="s">
        <v>143</v>
      </c>
      <c r="D222" t="s">
        <v>386</v>
      </c>
      <c r="E222" s="6" t="s">
        <v>1026</v>
      </c>
      <c r="F222" s="6" t="s">
        <v>1345</v>
      </c>
      <c r="G222" s="6" t="s">
        <v>1700</v>
      </c>
      <c r="H222" s="6">
        <v>19.89622641509434</v>
      </c>
      <c r="I222" s="6">
        <v>0</v>
      </c>
    </row>
    <row r="223" spans="1:9" x14ac:dyDescent="0.25">
      <c r="A223" s="5" t="str">
        <f t="shared" si="3"/>
        <v>IndustryWholesale, Transport, Other UtilitiesMonthly Peak DayMarch</v>
      </c>
      <c r="B223" t="s">
        <v>127</v>
      </c>
      <c r="C223" t="s">
        <v>143</v>
      </c>
      <c r="D223" t="s">
        <v>387</v>
      </c>
      <c r="E223" s="6" t="s">
        <v>1026</v>
      </c>
      <c r="F223" s="6" t="s">
        <v>1345</v>
      </c>
      <c r="G223" s="6" t="s">
        <v>1701</v>
      </c>
      <c r="H223" s="6">
        <v>19.89622641509434</v>
      </c>
      <c r="I223" s="6">
        <v>0</v>
      </c>
    </row>
    <row r="224" spans="1:9" x14ac:dyDescent="0.25">
      <c r="A224" s="5" t="str">
        <f t="shared" si="3"/>
        <v>IndustryWholesale, Transport, Other UtilitiesAverage WeekdayApril</v>
      </c>
      <c r="B224" t="s">
        <v>127</v>
      </c>
      <c r="C224" t="s">
        <v>143</v>
      </c>
      <c r="D224" t="s">
        <v>388</v>
      </c>
      <c r="E224" s="6" t="s">
        <v>1027</v>
      </c>
      <c r="F224" s="6" t="s">
        <v>1345</v>
      </c>
      <c r="G224" s="6" t="s">
        <v>1702</v>
      </c>
      <c r="H224" s="6">
        <v>19.358490566037734</v>
      </c>
      <c r="I224" s="6">
        <v>0</v>
      </c>
    </row>
    <row r="225" spans="1:9" x14ac:dyDescent="0.25">
      <c r="A225" s="5" t="str">
        <f t="shared" si="3"/>
        <v>IndustryWholesale, Transport, Other UtilitiesMonthly Peak DayApril</v>
      </c>
      <c r="B225" t="s">
        <v>127</v>
      </c>
      <c r="C225" t="s">
        <v>143</v>
      </c>
      <c r="D225" t="s">
        <v>389</v>
      </c>
      <c r="E225" s="6" t="s">
        <v>1027</v>
      </c>
      <c r="F225" s="6" t="s">
        <v>1345</v>
      </c>
      <c r="G225" s="6" t="s">
        <v>1703</v>
      </c>
      <c r="H225" s="6">
        <v>19.358490566037734</v>
      </c>
      <c r="I225" s="6">
        <v>0</v>
      </c>
    </row>
    <row r="226" spans="1:9" x14ac:dyDescent="0.25">
      <c r="A226" s="5" t="str">
        <f t="shared" si="3"/>
        <v>IndustryWholesale, Transport, Other UtilitiesAverage WeekdayMay</v>
      </c>
      <c r="B226" t="s">
        <v>127</v>
      </c>
      <c r="C226" t="s">
        <v>143</v>
      </c>
      <c r="D226" t="s">
        <v>390</v>
      </c>
      <c r="E226" s="6" t="s">
        <v>1028</v>
      </c>
      <c r="F226" s="6" t="s">
        <v>1345</v>
      </c>
      <c r="G226" s="6" t="s">
        <v>1704</v>
      </c>
      <c r="H226" s="6">
        <v>19.358490566037734</v>
      </c>
      <c r="I226" s="6">
        <v>0</v>
      </c>
    </row>
    <row r="227" spans="1:9" x14ac:dyDescent="0.25">
      <c r="A227" s="5" t="str">
        <f t="shared" si="3"/>
        <v>IndustryWholesale, Transport, Other UtilitiesMonthly Peak DayMay</v>
      </c>
      <c r="B227" t="s">
        <v>127</v>
      </c>
      <c r="C227" t="s">
        <v>143</v>
      </c>
      <c r="D227" t="s">
        <v>391</v>
      </c>
      <c r="E227" s="6" t="s">
        <v>1028</v>
      </c>
      <c r="F227" s="6" t="s">
        <v>1345</v>
      </c>
      <c r="G227" s="6" t="s">
        <v>1705</v>
      </c>
      <c r="H227" s="6">
        <v>19.358490566037734</v>
      </c>
      <c r="I227" s="6">
        <v>0</v>
      </c>
    </row>
    <row r="228" spans="1:9" x14ac:dyDescent="0.25">
      <c r="A228" s="5" t="str">
        <f t="shared" si="3"/>
        <v>IndustryWholesale, Transport, Other UtilitiesAverage WeekdayJune</v>
      </c>
      <c r="B228" t="s">
        <v>127</v>
      </c>
      <c r="C228" t="s">
        <v>143</v>
      </c>
      <c r="D228" t="s">
        <v>392</v>
      </c>
      <c r="E228" s="6" t="s">
        <v>1029</v>
      </c>
      <c r="F228" s="6" t="s">
        <v>1345</v>
      </c>
      <c r="G228" s="6" t="s">
        <v>1706</v>
      </c>
      <c r="H228" s="6">
        <v>18.462264150943394</v>
      </c>
      <c r="I228" s="6">
        <v>0</v>
      </c>
    </row>
    <row r="229" spans="1:9" x14ac:dyDescent="0.25">
      <c r="A229" s="5" t="str">
        <f t="shared" si="3"/>
        <v>IndustryWholesale, Transport, Other UtilitiesMonthly Peak DayJune</v>
      </c>
      <c r="B229" t="s">
        <v>127</v>
      </c>
      <c r="C229" t="s">
        <v>143</v>
      </c>
      <c r="D229" t="s">
        <v>393</v>
      </c>
      <c r="E229" s="6" t="s">
        <v>1029</v>
      </c>
      <c r="F229" s="6" t="s">
        <v>1346</v>
      </c>
      <c r="G229" s="6" t="s">
        <v>1707</v>
      </c>
      <c r="H229" s="6">
        <v>18.638095238095239</v>
      </c>
      <c r="I229" s="6">
        <v>0</v>
      </c>
    </row>
    <row r="230" spans="1:9" x14ac:dyDescent="0.25">
      <c r="A230" s="5" t="str">
        <f t="shared" si="3"/>
        <v>IndustryWholesale, Transport, Other UtilitiesAverage WeekdayJuly</v>
      </c>
      <c r="B230" t="s">
        <v>127</v>
      </c>
      <c r="C230" t="s">
        <v>143</v>
      </c>
      <c r="D230" t="s">
        <v>394</v>
      </c>
      <c r="E230" s="6" t="s">
        <v>1030</v>
      </c>
      <c r="F230" s="6" t="s">
        <v>1346</v>
      </c>
      <c r="G230" s="6" t="s">
        <v>1708</v>
      </c>
      <c r="H230" s="6">
        <v>18.638095238095239</v>
      </c>
      <c r="I230" s="6">
        <v>0</v>
      </c>
    </row>
    <row r="231" spans="1:9" x14ac:dyDescent="0.25">
      <c r="A231" s="5" t="str">
        <f t="shared" si="3"/>
        <v>IndustryWholesale, Transport, Other UtilitiesMonthly Peak DayJuly</v>
      </c>
      <c r="B231" t="s">
        <v>127</v>
      </c>
      <c r="C231" t="s">
        <v>143</v>
      </c>
      <c r="D231" t="s">
        <v>395</v>
      </c>
      <c r="E231" s="6" t="s">
        <v>1030</v>
      </c>
      <c r="F231" s="6" t="s">
        <v>1346</v>
      </c>
      <c r="G231" s="6" t="s">
        <v>1709</v>
      </c>
      <c r="H231" s="6">
        <v>18.638095238095239</v>
      </c>
      <c r="I231" s="6">
        <v>0</v>
      </c>
    </row>
    <row r="232" spans="1:9" x14ac:dyDescent="0.25">
      <c r="A232" s="5" t="str">
        <f t="shared" si="3"/>
        <v>IndustryWholesale, Transport, Other UtilitiesAverage WeekdayAugust</v>
      </c>
      <c r="B232" t="s">
        <v>127</v>
      </c>
      <c r="C232" t="s">
        <v>143</v>
      </c>
      <c r="D232" t="s">
        <v>396</v>
      </c>
      <c r="E232" s="6" t="s">
        <v>1031</v>
      </c>
      <c r="F232" s="6" t="s">
        <v>1346</v>
      </c>
      <c r="G232" s="6" t="s">
        <v>1710</v>
      </c>
      <c r="H232" s="6">
        <v>18.638095238095239</v>
      </c>
      <c r="I232" s="6">
        <v>0</v>
      </c>
    </row>
    <row r="233" spans="1:9" x14ac:dyDescent="0.25">
      <c r="A233" s="5" t="str">
        <f t="shared" si="3"/>
        <v>IndustryWholesale, Transport, Other UtilitiesMonthly Peak DayAugust</v>
      </c>
      <c r="B233" t="s">
        <v>127</v>
      </c>
      <c r="C233" t="s">
        <v>143</v>
      </c>
      <c r="D233" t="s">
        <v>397</v>
      </c>
      <c r="E233" s="6" t="s">
        <v>1031</v>
      </c>
      <c r="F233" s="6" t="s">
        <v>1346</v>
      </c>
      <c r="G233" s="6" t="s">
        <v>1711</v>
      </c>
      <c r="H233" s="6">
        <v>18.638095238095239</v>
      </c>
      <c r="I233" s="6">
        <v>0</v>
      </c>
    </row>
    <row r="234" spans="1:9" x14ac:dyDescent="0.25">
      <c r="A234" s="5" t="str">
        <f t="shared" si="3"/>
        <v>IndustryWholesale, Transport, Other UtilitiesAverage WeekdaySeptember</v>
      </c>
      <c r="B234" t="s">
        <v>127</v>
      </c>
      <c r="C234" t="s">
        <v>143</v>
      </c>
      <c r="D234" t="s">
        <v>398</v>
      </c>
      <c r="E234" s="6" t="s">
        <v>1032</v>
      </c>
      <c r="F234" s="6" t="s">
        <v>1347</v>
      </c>
      <c r="G234" s="6" t="s">
        <v>1712</v>
      </c>
      <c r="H234" s="6">
        <v>18.638095238095239</v>
      </c>
      <c r="I234" s="6">
        <v>0</v>
      </c>
    </row>
    <row r="235" spans="1:9" x14ac:dyDescent="0.25">
      <c r="A235" s="5" t="str">
        <f t="shared" si="3"/>
        <v>IndustryWholesale, Transport, Other UtilitiesMonthly Peak DaySeptember</v>
      </c>
      <c r="B235" t="s">
        <v>127</v>
      </c>
      <c r="C235" t="s">
        <v>143</v>
      </c>
      <c r="D235" t="s">
        <v>399</v>
      </c>
      <c r="E235" s="6" t="s">
        <v>1032</v>
      </c>
      <c r="F235" s="6" t="s">
        <v>1348</v>
      </c>
      <c r="G235" s="6" t="s">
        <v>1713</v>
      </c>
      <c r="H235" s="6">
        <v>18.638095238095239</v>
      </c>
      <c r="I235" s="6">
        <v>0</v>
      </c>
    </row>
    <row r="236" spans="1:9" x14ac:dyDescent="0.25">
      <c r="A236" s="5" t="str">
        <f t="shared" si="3"/>
        <v>IndustryWholesale, Transport, Other UtilitiesAverage WeekdayOctober</v>
      </c>
      <c r="B236" t="s">
        <v>127</v>
      </c>
      <c r="C236" t="s">
        <v>143</v>
      </c>
      <c r="D236" t="s">
        <v>400</v>
      </c>
      <c r="E236" s="6" t="s">
        <v>1033</v>
      </c>
      <c r="F236" s="6" t="s">
        <v>1349</v>
      </c>
      <c r="G236" s="6" t="s">
        <v>1714</v>
      </c>
      <c r="H236" s="6">
        <v>19.527777777777779</v>
      </c>
      <c r="I236" s="6">
        <v>0</v>
      </c>
    </row>
    <row r="237" spans="1:9" x14ac:dyDescent="0.25">
      <c r="A237" s="5" t="str">
        <f t="shared" si="3"/>
        <v>IndustryWholesale, Transport, Other UtilitiesMonthly Peak DayOctober</v>
      </c>
      <c r="B237" t="s">
        <v>127</v>
      </c>
      <c r="C237" t="s">
        <v>143</v>
      </c>
      <c r="D237" t="s">
        <v>401</v>
      </c>
      <c r="E237" s="6" t="s">
        <v>1033</v>
      </c>
      <c r="F237" s="6" t="s">
        <v>1350</v>
      </c>
      <c r="G237" s="6" t="s">
        <v>1715</v>
      </c>
      <c r="H237" s="6">
        <v>19.527777777777779</v>
      </c>
      <c r="I237" s="6">
        <v>0</v>
      </c>
    </row>
    <row r="238" spans="1:9" x14ac:dyDescent="0.25">
      <c r="A238" s="5" t="str">
        <f t="shared" si="3"/>
        <v>IndustryWholesale, Transport, Other UtilitiesAverage WeekdayNovember</v>
      </c>
      <c r="B238" t="s">
        <v>127</v>
      </c>
      <c r="C238" t="s">
        <v>143</v>
      </c>
      <c r="D238" t="s">
        <v>402</v>
      </c>
      <c r="E238" s="6" t="s">
        <v>1034</v>
      </c>
      <c r="F238" s="6" t="s">
        <v>1351</v>
      </c>
      <c r="G238" s="6" t="s">
        <v>1716</v>
      </c>
      <c r="H238" s="6">
        <v>21.520408163265305</v>
      </c>
      <c r="I238" s="6">
        <v>0</v>
      </c>
    </row>
    <row r="239" spans="1:9" x14ac:dyDescent="0.25">
      <c r="A239" s="5" t="str">
        <f t="shared" si="3"/>
        <v>IndustryWholesale, Transport, Other UtilitiesMonthly Peak DayNovember</v>
      </c>
      <c r="B239" t="s">
        <v>127</v>
      </c>
      <c r="C239" t="s">
        <v>143</v>
      </c>
      <c r="D239" t="s">
        <v>403</v>
      </c>
      <c r="E239" s="6" t="s">
        <v>1034</v>
      </c>
      <c r="F239" s="6" t="s">
        <v>1351</v>
      </c>
      <c r="G239" s="6" t="s">
        <v>1717</v>
      </c>
      <c r="H239" s="6">
        <v>21.520408163265305</v>
      </c>
      <c r="I239" s="6">
        <v>0</v>
      </c>
    </row>
    <row r="240" spans="1:9" x14ac:dyDescent="0.25">
      <c r="A240" s="5" t="str">
        <f t="shared" si="3"/>
        <v>IndustryWholesale, Transport, Other UtilitiesAverage WeekdayDecember</v>
      </c>
      <c r="B240" t="s">
        <v>127</v>
      </c>
      <c r="C240" t="s">
        <v>143</v>
      </c>
      <c r="D240" t="s">
        <v>404</v>
      </c>
      <c r="E240" s="6" t="s">
        <v>1035</v>
      </c>
      <c r="F240" s="6" t="s">
        <v>1351</v>
      </c>
      <c r="G240" s="6" t="s">
        <v>1718</v>
      </c>
      <c r="H240" s="6">
        <v>21.520408163265305</v>
      </c>
      <c r="I240" s="6">
        <v>0</v>
      </c>
    </row>
    <row r="241" spans="1:9" x14ac:dyDescent="0.25">
      <c r="A241" s="5" t="str">
        <f t="shared" si="3"/>
        <v>IndustryWholesale, Transport, Other UtilitiesMonthly Peak DayDecember</v>
      </c>
      <c r="B241" t="s">
        <v>127</v>
      </c>
      <c r="C241" t="s">
        <v>143</v>
      </c>
      <c r="D241" t="s">
        <v>405</v>
      </c>
      <c r="E241" s="6" t="s">
        <v>1035</v>
      </c>
      <c r="F241" s="6" t="s">
        <v>1351</v>
      </c>
      <c r="G241" s="6" t="s">
        <v>1719</v>
      </c>
      <c r="H241" s="6">
        <v>21.520408163265305</v>
      </c>
      <c r="I241" s="6">
        <v>0</v>
      </c>
    </row>
    <row r="242" spans="1:9" x14ac:dyDescent="0.25">
      <c r="A242" s="5" t="str">
        <f t="shared" si="3"/>
        <v>LCABig Creek/VenturaAverage WeekdayJanuary</v>
      </c>
      <c r="B242" t="s">
        <v>128</v>
      </c>
      <c r="C242" t="s">
        <v>144</v>
      </c>
      <c r="D242" t="s">
        <v>406</v>
      </c>
      <c r="E242" s="6" t="s">
        <v>1036</v>
      </c>
      <c r="F242" s="6" t="s">
        <v>1351</v>
      </c>
      <c r="G242" s="6" t="s">
        <v>1720</v>
      </c>
      <c r="H242" s="6">
        <v>19.255102040816325</v>
      </c>
      <c r="I242" s="6">
        <v>2</v>
      </c>
    </row>
    <row r="243" spans="1:9" x14ac:dyDescent="0.25">
      <c r="A243" s="5" t="str">
        <f t="shared" si="3"/>
        <v>LCABig Creek/VenturaMonthly Peak DayJanuary</v>
      </c>
      <c r="B243" t="s">
        <v>128</v>
      </c>
      <c r="C243" t="s">
        <v>144</v>
      </c>
      <c r="D243" t="s">
        <v>407</v>
      </c>
      <c r="E243" s="6" t="s">
        <v>1036</v>
      </c>
      <c r="F243" s="6" t="s">
        <v>1351</v>
      </c>
      <c r="G243" s="6" t="s">
        <v>1721</v>
      </c>
      <c r="H243" s="6">
        <v>19.255102040816325</v>
      </c>
      <c r="I243" s="6">
        <v>2</v>
      </c>
    </row>
    <row r="244" spans="1:9" x14ac:dyDescent="0.25">
      <c r="A244" s="5" t="str">
        <f t="shared" si="3"/>
        <v>LCABig Creek/VenturaAverage WeekdayFebruary</v>
      </c>
      <c r="B244" t="s">
        <v>128</v>
      </c>
      <c r="C244" t="s">
        <v>144</v>
      </c>
      <c r="D244" t="s">
        <v>408</v>
      </c>
      <c r="E244" s="6" t="s">
        <v>1037</v>
      </c>
      <c r="F244" s="6" t="s">
        <v>1351</v>
      </c>
      <c r="G244" s="6" t="s">
        <v>1722</v>
      </c>
      <c r="H244" s="6">
        <v>17.80188679245283</v>
      </c>
      <c r="I244" s="6">
        <v>2</v>
      </c>
    </row>
    <row r="245" spans="1:9" x14ac:dyDescent="0.25">
      <c r="A245" s="5" t="str">
        <f t="shared" si="3"/>
        <v>LCABig Creek/VenturaMonthly Peak DayFebruary</v>
      </c>
      <c r="B245" t="s">
        <v>128</v>
      </c>
      <c r="C245" t="s">
        <v>144</v>
      </c>
      <c r="D245" t="s">
        <v>409</v>
      </c>
      <c r="E245" s="6" t="s">
        <v>1037</v>
      </c>
      <c r="F245" s="6" t="s">
        <v>1351</v>
      </c>
      <c r="G245" s="6" t="s">
        <v>1723</v>
      </c>
      <c r="H245" s="6">
        <v>17.80188679245283</v>
      </c>
      <c r="I245" s="6">
        <v>2</v>
      </c>
    </row>
    <row r="246" spans="1:9" x14ac:dyDescent="0.25">
      <c r="A246" s="5" t="str">
        <f t="shared" si="3"/>
        <v>LCABig Creek/VenturaAverage WeekdayMarch</v>
      </c>
      <c r="B246" t="s">
        <v>128</v>
      </c>
      <c r="C246" t="s">
        <v>144</v>
      </c>
      <c r="D246" t="s">
        <v>410</v>
      </c>
      <c r="E246" s="6" t="s">
        <v>1038</v>
      </c>
      <c r="F246" s="6" t="s">
        <v>1351</v>
      </c>
      <c r="G246" s="6" t="s">
        <v>1724</v>
      </c>
      <c r="H246" s="6">
        <v>17.80188679245283</v>
      </c>
      <c r="I246" s="6">
        <v>2</v>
      </c>
    </row>
    <row r="247" spans="1:9" x14ac:dyDescent="0.25">
      <c r="A247" s="5" t="str">
        <f t="shared" si="3"/>
        <v>LCABig Creek/VenturaMonthly Peak DayMarch</v>
      </c>
      <c r="B247" t="s">
        <v>128</v>
      </c>
      <c r="C247" t="s">
        <v>144</v>
      </c>
      <c r="D247" t="s">
        <v>411</v>
      </c>
      <c r="E247" s="6" t="s">
        <v>1038</v>
      </c>
      <c r="F247" s="6" t="s">
        <v>1351</v>
      </c>
      <c r="G247" s="6" t="s">
        <v>1725</v>
      </c>
      <c r="H247" s="6">
        <v>17.80188679245283</v>
      </c>
      <c r="I247" s="6">
        <v>2</v>
      </c>
    </row>
    <row r="248" spans="1:9" x14ac:dyDescent="0.25">
      <c r="A248" s="5" t="str">
        <f t="shared" si="3"/>
        <v>LCABig Creek/VenturaAverage WeekdayApril</v>
      </c>
      <c r="B248" t="s">
        <v>128</v>
      </c>
      <c r="C248" t="s">
        <v>144</v>
      </c>
      <c r="D248" t="s">
        <v>412</v>
      </c>
      <c r="E248" s="6" t="s">
        <v>1039</v>
      </c>
      <c r="F248" s="6" t="s">
        <v>1351</v>
      </c>
      <c r="G248" s="6" t="s">
        <v>1726</v>
      </c>
      <c r="H248" s="6">
        <v>17.320754716981131</v>
      </c>
      <c r="I248" s="6">
        <v>2</v>
      </c>
    </row>
    <row r="249" spans="1:9" x14ac:dyDescent="0.25">
      <c r="A249" s="5" t="str">
        <f t="shared" si="3"/>
        <v>LCABig Creek/VenturaMonthly Peak DayApril</v>
      </c>
      <c r="B249" t="s">
        <v>128</v>
      </c>
      <c r="C249" t="s">
        <v>144</v>
      </c>
      <c r="D249" t="s">
        <v>413</v>
      </c>
      <c r="E249" s="6" t="s">
        <v>1039</v>
      </c>
      <c r="F249" s="6" t="s">
        <v>1351</v>
      </c>
      <c r="G249" s="6" t="s">
        <v>1727</v>
      </c>
      <c r="H249" s="6">
        <v>17.320754716981131</v>
      </c>
      <c r="I249" s="6">
        <v>2</v>
      </c>
    </row>
    <row r="250" spans="1:9" x14ac:dyDescent="0.25">
      <c r="A250" s="5" t="str">
        <f t="shared" si="3"/>
        <v>LCABig Creek/VenturaAverage WeekdayMay</v>
      </c>
      <c r="B250" t="s">
        <v>128</v>
      </c>
      <c r="C250" t="s">
        <v>144</v>
      </c>
      <c r="D250" t="s">
        <v>414</v>
      </c>
      <c r="E250" s="6" t="s">
        <v>1040</v>
      </c>
      <c r="F250" s="6" t="s">
        <v>1351</v>
      </c>
      <c r="G250" s="6" t="s">
        <v>1728</v>
      </c>
      <c r="H250" s="6">
        <v>17.320754716981131</v>
      </c>
      <c r="I250" s="6">
        <v>2</v>
      </c>
    </row>
    <row r="251" spans="1:9" x14ac:dyDescent="0.25">
      <c r="A251" s="5" t="str">
        <f t="shared" si="3"/>
        <v>LCABig Creek/VenturaMonthly Peak DayMay</v>
      </c>
      <c r="B251" t="s">
        <v>128</v>
      </c>
      <c r="C251" t="s">
        <v>144</v>
      </c>
      <c r="D251" t="s">
        <v>415</v>
      </c>
      <c r="E251" s="6" t="s">
        <v>1040</v>
      </c>
      <c r="F251" s="6" t="s">
        <v>1351</v>
      </c>
      <c r="G251" s="6" t="s">
        <v>1729</v>
      </c>
      <c r="H251" s="6">
        <v>17.320754716981131</v>
      </c>
      <c r="I251" s="6">
        <v>2</v>
      </c>
    </row>
    <row r="252" spans="1:9" x14ac:dyDescent="0.25">
      <c r="A252" s="5" t="str">
        <f t="shared" si="3"/>
        <v>LCABig Creek/VenturaAverage WeekdayJune</v>
      </c>
      <c r="B252" t="s">
        <v>128</v>
      </c>
      <c r="C252" t="s">
        <v>144</v>
      </c>
      <c r="D252" t="s">
        <v>416</v>
      </c>
      <c r="E252" s="6" t="s">
        <v>1041</v>
      </c>
      <c r="F252" s="6" t="s">
        <v>1351</v>
      </c>
      <c r="G252" s="6" t="s">
        <v>1730</v>
      </c>
      <c r="H252" s="6">
        <v>16.518867924528301</v>
      </c>
      <c r="I252" s="6">
        <v>2</v>
      </c>
    </row>
    <row r="253" spans="1:9" x14ac:dyDescent="0.25">
      <c r="A253" s="5" t="str">
        <f t="shared" si="3"/>
        <v>LCABig Creek/VenturaMonthly Peak DayJune</v>
      </c>
      <c r="B253" t="s">
        <v>128</v>
      </c>
      <c r="C253" t="s">
        <v>144</v>
      </c>
      <c r="D253" t="s">
        <v>417</v>
      </c>
      <c r="E253" s="6" t="s">
        <v>1041</v>
      </c>
      <c r="F253" s="6" t="s">
        <v>1352</v>
      </c>
      <c r="G253" s="6" t="s">
        <v>1731</v>
      </c>
      <c r="H253" s="6">
        <v>16.676190476190477</v>
      </c>
      <c r="I253" s="6">
        <v>2</v>
      </c>
    </row>
    <row r="254" spans="1:9" x14ac:dyDescent="0.25">
      <c r="A254" s="5" t="str">
        <f t="shared" si="3"/>
        <v>LCABig Creek/VenturaAverage WeekdayJuly</v>
      </c>
      <c r="B254" t="s">
        <v>128</v>
      </c>
      <c r="C254" t="s">
        <v>144</v>
      </c>
      <c r="D254" t="s">
        <v>418</v>
      </c>
      <c r="E254" s="6" t="s">
        <v>1042</v>
      </c>
      <c r="F254" s="6" t="s">
        <v>1352</v>
      </c>
      <c r="G254" s="6" t="s">
        <v>1732</v>
      </c>
      <c r="H254" s="6">
        <v>16.676190476190477</v>
      </c>
      <c r="I254" s="6">
        <v>2</v>
      </c>
    </row>
    <row r="255" spans="1:9" x14ac:dyDescent="0.25">
      <c r="A255" s="5" t="str">
        <f t="shared" si="3"/>
        <v>LCABig Creek/VenturaMonthly Peak DayJuly</v>
      </c>
      <c r="B255" t="s">
        <v>128</v>
      </c>
      <c r="C255" t="s">
        <v>144</v>
      </c>
      <c r="D255" t="s">
        <v>419</v>
      </c>
      <c r="E255" s="6" t="s">
        <v>1042</v>
      </c>
      <c r="F255" s="6" t="s">
        <v>1352</v>
      </c>
      <c r="G255" s="6" t="s">
        <v>1733</v>
      </c>
      <c r="H255" s="6">
        <v>16.676190476190477</v>
      </c>
      <c r="I255" s="6">
        <v>2</v>
      </c>
    </row>
    <row r="256" spans="1:9" x14ac:dyDescent="0.25">
      <c r="A256" s="5" t="str">
        <f t="shared" si="3"/>
        <v>LCABig Creek/VenturaAverage WeekdayAugust</v>
      </c>
      <c r="B256" t="s">
        <v>128</v>
      </c>
      <c r="C256" t="s">
        <v>144</v>
      </c>
      <c r="D256" t="s">
        <v>420</v>
      </c>
      <c r="E256" s="6" t="s">
        <v>1043</v>
      </c>
      <c r="F256" s="6" t="s">
        <v>1352</v>
      </c>
      <c r="G256" s="6" t="s">
        <v>1734</v>
      </c>
      <c r="H256" s="6">
        <v>16.676190476190477</v>
      </c>
      <c r="I256" s="6">
        <v>2</v>
      </c>
    </row>
    <row r="257" spans="1:9" x14ac:dyDescent="0.25">
      <c r="A257" s="5" t="str">
        <f t="shared" si="3"/>
        <v>LCABig Creek/VenturaMonthly Peak DayAugust</v>
      </c>
      <c r="B257" t="s">
        <v>128</v>
      </c>
      <c r="C257" t="s">
        <v>144</v>
      </c>
      <c r="D257" t="s">
        <v>421</v>
      </c>
      <c r="E257" s="6" t="s">
        <v>1043</v>
      </c>
      <c r="F257" s="6" t="s">
        <v>1352</v>
      </c>
      <c r="G257" s="6" t="s">
        <v>1735</v>
      </c>
      <c r="H257" s="6">
        <v>16.676190476190477</v>
      </c>
      <c r="I257" s="6">
        <v>2</v>
      </c>
    </row>
    <row r="258" spans="1:9" x14ac:dyDescent="0.25">
      <c r="A258" s="5" t="str">
        <f t="shared" si="3"/>
        <v>LCABig Creek/VenturaAverage WeekdaySeptember</v>
      </c>
      <c r="B258" t="s">
        <v>128</v>
      </c>
      <c r="C258" t="s">
        <v>144</v>
      </c>
      <c r="D258" t="s">
        <v>422</v>
      </c>
      <c r="E258" s="6" t="s">
        <v>1044</v>
      </c>
      <c r="F258" s="6" t="s">
        <v>1353</v>
      </c>
      <c r="G258" s="6" t="s">
        <v>1736</v>
      </c>
      <c r="H258" s="6">
        <v>16.676190476190477</v>
      </c>
      <c r="I258" s="6">
        <v>2</v>
      </c>
    </row>
    <row r="259" spans="1:9" x14ac:dyDescent="0.25">
      <c r="A259" s="5" t="str">
        <f t="shared" ref="A259:A322" si="4">CONCATENATE(B259, C259, D259, E259)</f>
        <v>LCABig Creek/VenturaMonthly Peak DaySeptember</v>
      </c>
      <c r="B259" t="s">
        <v>128</v>
      </c>
      <c r="C259" t="s">
        <v>144</v>
      </c>
      <c r="D259" t="s">
        <v>423</v>
      </c>
      <c r="E259" s="6" t="s">
        <v>1044</v>
      </c>
      <c r="F259" s="6" t="s">
        <v>1354</v>
      </c>
      <c r="G259" s="6" t="s">
        <v>1737</v>
      </c>
      <c r="H259" s="6">
        <v>16.676190476190477</v>
      </c>
      <c r="I259" s="6">
        <v>2</v>
      </c>
    </row>
    <row r="260" spans="1:9" x14ac:dyDescent="0.25">
      <c r="A260" s="5" t="str">
        <f t="shared" si="4"/>
        <v>LCABig Creek/VenturaAverage WeekdayOctober</v>
      </c>
      <c r="B260" t="s">
        <v>128</v>
      </c>
      <c r="C260" t="s">
        <v>144</v>
      </c>
      <c r="D260" t="s">
        <v>424</v>
      </c>
      <c r="E260" s="6" t="s">
        <v>1045</v>
      </c>
      <c r="F260" s="6" t="s">
        <v>1355</v>
      </c>
      <c r="G260" s="6" t="s">
        <v>1738</v>
      </c>
      <c r="H260" s="6">
        <v>17.472222222222221</v>
      </c>
      <c r="I260" s="6">
        <v>2</v>
      </c>
    </row>
    <row r="261" spans="1:9" x14ac:dyDescent="0.25">
      <c r="A261" s="5" t="str">
        <f t="shared" si="4"/>
        <v>LCABig Creek/VenturaMonthly Peak DayOctober</v>
      </c>
      <c r="B261" t="s">
        <v>128</v>
      </c>
      <c r="C261" t="s">
        <v>144</v>
      </c>
      <c r="D261" t="s">
        <v>425</v>
      </c>
      <c r="E261" s="6" t="s">
        <v>1045</v>
      </c>
      <c r="F261" s="6" t="s">
        <v>1356</v>
      </c>
      <c r="G261" s="6" t="s">
        <v>1739</v>
      </c>
      <c r="H261" s="6">
        <v>17.472222222222221</v>
      </c>
      <c r="I261" s="6">
        <v>2</v>
      </c>
    </row>
    <row r="262" spans="1:9" x14ac:dyDescent="0.25">
      <c r="A262" s="5" t="str">
        <f t="shared" si="4"/>
        <v>LCABig Creek/VenturaAverage WeekdayNovember</v>
      </c>
      <c r="B262" t="s">
        <v>128</v>
      </c>
      <c r="C262" t="s">
        <v>144</v>
      </c>
      <c r="D262" t="s">
        <v>426</v>
      </c>
      <c r="E262" s="6" t="s">
        <v>1046</v>
      </c>
      <c r="F262" s="6" t="s">
        <v>1357</v>
      </c>
      <c r="G262" s="6" t="s">
        <v>1740</v>
      </c>
      <c r="H262" s="6">
        <v>19.255102040816325</v>
      </c>
      <c r="I262" s="6">
        <v>2</v>
      </c>
    </row>
    <row r="263" spans="1:9" x14ac:dyDescent="0.25">
      <c r="A263" s="5" t="str">
        <f t="shared" si="4"/>
        <v>LCABig Creek/VenturaMonthly Peak DayNovember</v>
      </c>
      <c r="B263" t="s">
        <v>128</v>
      </c>
      <c r="C263" t="s">
        <v>144</v>
      </c>
      <c r="D263" t="s">
        <v>427</v>
      </c>
      <c r="E263" s="6" t="s">
        <v>1046</v>
      </c>
      <c r="F263" s="6" t="s">
        <v>1357</v>
      </c>
      <c r="G263" s="6" t="s">
        <v>1741</v>
      </c>
      <c r="H263" s="6">
        <v>19.255102040816325</v>
      </c>
      <c r="I263" s="6">
        <v>2</v>
      </c>
    </row>
    <row r="264" spans="1:9" x14ac:dyDescent="0.25">
      <c r="A264" s="5" t="str">
        <f t="shared" si="4"/>
        <v>LCABig Creek/VenturaAverage WeekdayDecember</v>
      </c>
      <c r="B264" t="s">
        <v>128</v>
      </c>
      <c r="C264" t="s">
        <v>144</v>
      </c>
      <c r="D264" t="s">
        <v>428</v>
      </c>
      <c r="E264" s="6" t="s">
        <v>1047</v>
      </c>
      <c r="F264" s="6" t="s">
        <v>1357</v>
      </c>
      <c r="G264" s="6" t="s">
        <v>1742</v>
      </c>
      <c r="H264" s="6">
        <v>19.255102040816325</v>
      </c>
      <c r="I264" s="6">
        <v>2</v>
      </c>
    </row>
    <row r="265" spans="1:9" x14ac:dyDescent="0.25">
      <c r="A265" s="5" t="str">
        <f t="shared" si="4"/>
        <v>LCABig Creek/VenturaMonthly Peak DayDecember</v>
      </c>
      <c r="B265" t="s">
        <v>128</v>
      </c>
      <c r="C265" t="s">
        <v>144</v>
      </c>
      <c r="D265" t="s">
        <v>429</v>
      </c>
      <c r="E265" s="6" t="s">
        <v>1047</v>
      </c>
      <c r="F265" s="6" t="s">
        <v>1357</v>
      </c>
      <c r="G265" s="6" t="s">
        <v>1743</v>
      </c>
      <c r="H265" s="6">
        <v>19.255102040816325</v>
      </c>
      <c r="I265" s="6">
        <v>2</v>
      </c>
    </row>
    <row r="266" spans="1:9" x14ac:dyDescent="0.25">
      <c r="A266" s="5" t="str">
        <f t="shared" si="4"/>
        <v>LCALA BasinAverage WeekdayJanuary</v>
      </c>
      <c r="B266" t="s">
        <v>128</v>
      </c>
      <c r="C266" t="s">
        <v>145</v>
      </c>
      <c r="D266" t="s">
        <v>430</v>
      </c>
      <c r="E266" s="6" t="s">
        <v>1048</v>
      </c>
      <c r="F266" s="6" t="s">
        <v>1357</v>
      </c>
      <c r="G266" s="6" t="s">
        <v>1744</v>
      </c>
      <c r="H266" s="6">
        <v>86.08163265306122</v>
      </c>
      <c r="I266" s="6">
        <v>0</v>
      </c>
    </row>
    <row r="267" spans="1:9" x14ac:dyDescent="0.25">
      <c r="A267" s="5" t="str">
        <f t="shared" si="4"/>
        <v>LCALA BasinMonthly Peak DayJanuary</v>
      </c>
      <c r="B267" t="s">
        <v>128</v>
      </c>
      <c r="C267" t="s">
        <v>145</v>
      </c>
      <c r="D267" t="s">
        <v>431</v>
      </c>
      <c r="E267" s="6" t="s">
        <v>1048</v>
      </c>
      <c r="F267" s="6" t="s">
        <v>1357</v>
      </c>
      <c r="G267" s="6" t="s">
        <v>1745</v>
      </c>
      <c r="H267" s="6">
        <v>86.08163265306122</v>
      </c>
      <c r="I267" s="6">
        <v>0</v>
      </c>
    </row>
    <row r="268" spans="1:9" x14ac:dyDescent="0.25">
      <c r="A268" s="5" t="str">
        <f t="shared" si="4"/>
        <v>LCALA BasinAverage WeekdayFebruary</v>
      </c>
      <c r="B268" t="s">
        <v>128</v>
      </c>
      <c r="C268" t="s">
        <v>145</v>
      </c>
      <c r="D268" t="s">
        <v>432</v>
      </c>
      <c r="E268" s="6" t="s">
        <v>1049</v>
      </c>
      <c r="F268" s="6" t="s">
        <v>1357</v>
      </c>
      <c r="G268" s="6" t="s">
        <v>1746</v>
      </c>
      <c r="H268" s="6">
        <v>87.962264150943398</v>
      </c>
      <c r="I268" s="6">
        <v>0</v>
      </c>
    </row>
    <row r="269" spans="1:9" x14ac:dyDescent="0.25">
      <c r="A269" s="5" t="str">
        <f t="shared" si="4"/>
        <v>LCALA BasinMonthly Peak DayFebruary</v>
      </c>
      <c r="B269" t="s">
        <v>128</v>
      </c>
      <c r="C269" t="s">
        <v>145</v>
      </c>
      <c r="D269" t="s">
        <v>433</v>
      </c>
      <c r="E269" s="6" t="s">
        <v>1049</v>
      </c>
      <c r="F269" s="6" t="s">
        <v>1357</v>
      </c>
      <c r="G269" s="6" t="s">
        <v>1747</v>
      </c>
      <c r="H269" s="6">
        <v>87.962264150943398</v>
      </c>
      <c r="I269" s="6">
        <v>0</v>
      </c>
    </row>
    <row r="270" spans="1:9" x14ac:dyDescent="0.25">
      <c r="A270" s="5" t="str">
        <f t="shared" si="4"/>
        <v>LCALA BasinAverage WeekdayMarch</v>
      </c>
      <c r="B270" t="s">
        <v>128</v>
      </c>
      <c r="C270" t="s">
        <v>145</v>
      </c>
      <c r="D270" t="s">
        <v>434</v>
      </c>
      <c r="E270" s="6" t="s">
        <v>1050</v>
      </c>
      <c r="F270" s="6" t="s">
        <v>1357</v>
      </c>
      <c r="G270" s="6" t="s">
        <v>1748</v>
      </c>
      <c r="H270" s="6">
        <v>87.962264150943398</v>
      </c>
      <c r="I270" s="6">
        <v>0</v>
      </c>
    </row>
    <row r="271" spans="1:9" x14ac:dyDescent="0.25">
      <c r="A271" s="5" t="str">
        <f t="shared" si="4"/>
        <v>LCALA BasinMonthly Peak DayMarch</v>
      </c>
      <c r="B271" t="s">
        <v>128</v>
      </c>
      <c r="C271" t="s">
        <v>145</v>
      </c>
      <c r="D271" t="s">
        <v>435</v>
      </c>
      <c r="E271" s="6" t="s">
        <v>1050</v>
      </c>
      <c r="F271" s="6" t="s">
        <v>1357</v>
      </c>
      <c r="G271" s="6" t="s">
        <v>1749</v>
      </c>
      <c r="H271" s="6">
        <v>87.962264150943398</v>
      </c>
      <c r="I271" s="6">
        <v>0</v>
      </c>
    </row>
    <row r="272" spans="1:9" x14ac:dyDescent="0.25">
      <c r="A272" s="5" t="str">
        <f t="shared" si="4"/>
        <v>LCALA BasinAverage WeekdayApril</v>
      </c>
      <c r="B272" t="s">
        <v>128</v>
      </c>
      <c r="C272" t="s">
        <v>145</v>
      </c>
      <c r="D272" t="s">
        <v>436</v>
      </c>
      <c r="E272" s="6" t="s">
        <v>1051</v>
      </c>
      <c r="F272" s="6" t="s">
        <v>1357</v>
      </c>
      <c r="G272" s="6" t="s">
        <v>1750</v>
      </c>
      <c r="H272" s="6">
        <v>85.584905660377359</v>
      </c>
      <c r="I272" s="6">
        <v>0</v>
      </c>
    </row>
    <row r="273" spans="1:9" x14ac:dyDescent="0.25">
      <c r="A273" s="5" t="str">
        <f t="shared" si="4"/>
        <v>LCALA BasinMonthly Peak DayApril</v>
      </c>
      <c r="B273" t="s">
        <v>128</v>
      </c>
      <c r="C273" t="s">
        <v>145</v>
      </c>
      <c r="D273" t="s">
        <v>437</v>
      </c>
      <c r="E273" s="6" t="s">
        <v>1051</v>
      </c>
      <c r="F273" s="6" t="s">
        <v>1357</v>
      </c>
      <c r="G273" s="6" t="s">
        <v>1751</v>
      </c>
      <c r="H273" s="6">
        <v>85.584905660377359</v>
      </c>
      <c r="I273" s="6">
        <v>0</v>
      </c>
    </row>
    <row r="274" spans="1:9" x14ac:dyDescent="0.25">
      <c r="A274" s="5" t="str">
        <f t="shared" si="4"/>
        <v>LCALA BasinAverage WeekdayMay</v>
      </c>
      <c r="B274" t="s">
        <v>128</v>
      </c>
      <c r="C274" t="s">
        <v>145</v>
      </c>
      <c r="D274" t="s">
        <v>438</v>
      </c>
      <c r="E274" s="6" t="s">
        <v>1052</v>
      </c>
      <c r="F274" s="6" t="s">
        <v>1357</v>
      </c>
      <c r="G274" s="6" t="s">
        <v>1752</v>
      </c>
      <c r="H274" s="6">
        <v>85.584905660377359</v>
      </c>
      <c r="I274" s="6">
        <v>0</v>
      </c>
    </row>
    <row r="275" spans="1:9" x14ac:dyDescent="0.25">
      <c r="A275" s="5" t="str">
        <f t="shared" si="4"/>
        <v>LCALA BasinMonthly Peak DayMay</v>
      </c>
      <c r="B275" t="s">
        <v>128</v>
      </c>
      <c r="C275" t="s">
        <v>145</v>
      </c>
      <c r="D275" t="s">
        <v>439</v>
      </c>
      <c r="E275" s="6" t="s">
        <v>1052</v>
      </c>
      <c r="F275" s="6" t="s">
        <v>1357</v>
      </c>
      <c r="G275" s="6" t="s">
        <v>1753</v>
      </c>
      <c r="H275" s="6">
        <v>85.584905660377359</v>
      </c>
      <c r="I275" s="6">
        <v>0</v>
      </c>
    </row>
    <row r="276" spans="1:9" x14ac:dyDescent="0.25">
      <c r="A276" s="5" t="str">
        <f t="shared" si="4"/>
        <v>LCALA BasinAverage WeekdayJune</v>
      </c>
      <c r="B276" t="s">
        <v>128</v>
      </c>
      <c r="C276" t="s">
        <v>145</v>
      </c>
      <c r="D276" t="s">
        <v>440</v>
      </c>
      <c r="E276" s="6" t="s">
        <v>1053</v>
      </c>
      <c r="F276" s="6" t="s">
        <v>1357</v>
      </c>
      <c r="G276" s="6" t="s">
        <v>1754</v>
      </c>
      <c r="H276" s="6">
        <v>81.622641509433961</v>
      </c>
      <c r="I276" s="6">
        <v>0</v>
      </c>
    </row>
    <row r="277" spans="1:9" x14ac:dyDescent="0.25">
      <c r="A277" s="5" t="str">
        <f t="shared" si="4"/>
        <v>LCALA BasinMonthly Peak DayJune</v>
      </c>
      <c r="B277" t="s">
        <v>128</v>
      </c>
      <c r="C277" t="s">
        <v>145</v>
      </c>
      <c r="D277" t="s">
        <v>441</v>
      </c>
      <c r="E277" s="6" t="s">
        <v>1053</v>
      </c>
      <c r="F277" s="6" t="s">
        <v>1358</v>
      </c>
      <c r="G277" s="6" t="s">
        <v>1755</v>
      </c>
      <c r="H277" s="6">
        <v>81.419047619047618</v>
      </c>
      <c r="I277" s="6">
        <v>0</v>
      </c>
    </row>
    <row r="278" spans="1:9" x14ac:dyDescent="0.25">
      <c r="A278" s="5" t="str">
        <f t="shared" si="4"/>
        <v>LCALA BasinAverage WeekdayJuly</v>
      </c>
      <c r="B278" t="s">
        <v>128</v>
      </c>
      <c r="C278" t="s">
        <v>145</v>
      </c>
      <c r="D278" t="s">
        <v>442</v>
      </c>
      <c r="E278" s="6" t="s">
        <v>1054</v>
      </c>
      <c r="F278" s="6" t="s">
        <v>1358</v>
      </c>
      <c r="G278" s="6" t="s">
        <v>1756</v>
      </c>
      <c r="H278" s="6">
        <v>81.419047619047618</v>
      </c>
      <c r="I278" s="6">
        <v>0</v>
      </c>
    </row>
    <row r="279" spans="1:9" x14ac:dyDescent="0.25">
      <c r="A279" s="5" t="str">
        <f t="shared" si="4"/>
        <v>LCALA BasinMonthly Peak DayJuly</v>
      </c>
      <c r="B279" t="s">
        <v>128</v>
      </c>
      <c r="C279" t="s">
        <v>145</v>
      </c>
      <c r="D279" t="s">
        <v>443</v>
      </c>
      <c r="E279" s="6" t="s">
        <v>1054</v>
      </c>
      <c r="F279" s="6" t="s">
        <v>1358</v>
      </c>
      <c r="G279" s="6" t="s">
        <v>1757</v>
      </c>
      <c r="H279" s="6">
        <v>81.419047619047618</v>
      </c>
      <c r="I279" s="6">
        <v>0</v>
      </c>
    </row>
    <row r="280" spans="1:9" x14ac:dyDescent="0.25">
      <c r="A280" s="5" t="str">
        <f t="shared" si="4"/>
        <v>LCALA BasinAverage WeekdayAugust</v>
      </c>
      <c r="B280" t="s">
        <v>128</v>
      </c>
      <c r="C280" t="s">
        <v>145</v>
      </c>
      <c r="D280" t="s">
        <v>444</v>
      </c>
      <c r="E280" s="6" t="s">
        <v>1055</v>
      </c>
      <c r="F280" s="6" t="s">
        <v>1358</v>
      </c>
      <c r="G280" s="6" t="s">
        <v>1758</v>
      </c>
      <c r="H280" s="6">
        <v>81.419047619047618</v>
      </c>
      <c r="I280" s="6">
        <v>0</v>
      </c>
    </row>
    <row r="281" spans="1:9" x14ac:dyDescent="0.25">
      <c r="A281" s="5" t="str">
        <f t="shared" si="4"/>
        <v>LCALA BasinMonthly Peak DayAugust</v>
      </c>
      <c r="B281" t="s">
        <v>128</v>
      </c>
      <c r="C281" t="s">
        <v>145</v>
      </c>
      <c r="D281" t="s">
        <v>445</v>
      </c>
      <c r="E281" s="6" t="s">
        <v>1055</v>
      </c>
      <c r="F281" s="6" t="s">
        <v>1358</v>
      </c>
      <c r="G281" s="6" t="s">
        <v>1759</v>
      </c>
      <c r="H281" s="6">
        <v>81.419047619047618</v>
      </c>
      <c r="I281" s="6">
        <v>0</v>
      </c>
    </row>
    <row r="282" spans="1:9" x14ac:dyDescent="0.25">
      <c r="A282" s="5" t="str">
        <f t="shared" si="4"/>
        <v>LCALA BasinAverage WeekdaySeptember</v>
      </c>
      <c r="B282" t="s">
        <v>128</v>
      </c>
      <c r="C282" t="s">
        <v>145</v>
      </c>
      <c r="D282" t="s">
        <v>446</v>
      </c>
      <c r="E282" s="6" t="s">
        <v>1056</v>
      </c>
      <c r="F282" s="6" t="s">
        <v>1359</v>
      </c>
      <c r="G282" s="6" t="s">
        <v>1760</v>
      </c>
      <c r="H282" s="6">
        <v>81.419047619047618</v>
      </c>
      <c r="I282" s="6">
        <v>0</v>
      </c>
    </row>
    <row r="283" spans="1:9" x14ac:dyDescent="0.25">
      <c r="A283" s="5" t="str">
        <f t="shared" si="4"/>
        <v>LCALA BasinMonthly Peak DaySeptember</v>
      </c>
      <c r="B283" t="s">
        <v>128</v>
      </c>
      <c r="C283" t="s">
        <v>145</v>
      </c>
      <c r="D283" t="s">
        <v>447</v>
      </c>
      <c r="E283" s="6" t="s">
        <v>1056</v>
      </c>
      <c r="F283" s="6" t="s">
        <v>1360</v>
      </c>
      <c r="G283" s="6" t="s">
        <v>1761</v>
      </c>
      <c r="H283" s="6">
        <v>81.419047619047618</v>
      </c>
      <c r="I283" s="6">
        <v>0</v>
      </c>
    </row>
    <row r="284" spans="1:9" x14ac:dyDescent="0.25">
      <c r="A284" s="5" t="str">
        <f t="shared" si="4"/>
        <v>LCALA BasinAverage WeekdayOctober</v>
      </c>
      <c r="B284" t="s">
        <v>128</v>
      </c>
      <c r="C284" t="s">
        <v>145</v>
      </c>
      <c r="D284" t="s">
        <v>448</v>
      </c>
      <c r="E284" s="6" t="s">
        <v>1057</v>
      </c>
      <c r="F284" s="6" t="s">
        <v>1361</v>
      </c>
      <c r="G284" s="6" t="s">
        <v>1762</v>
      </c>
      <c r="H284" s="6">
        <v>87.361111111111114</v>
      </c>
      <c r="I284" s="6">
        <v>0</v>
      </c>
    </row>
    <row r="285" spans="1:9" x14ac:dyDescent="0.25">
      <c r="A285" s="5" t="str">
        <f t="shared" si="4"/>
        <v>LCALA BasinMonthly Peak DayOctober</v>
      </c>
      <c r="B285" t="s">
        <v>128</v>
      </c>
      <c r="C285" t="s">
        <v>145</v>
      </c>
      <c r="D285" t="s">
        <v>449</v>
      </c>
      <c r="E285" s="6" t="s">
        <v>1057</v>
      </c>
      <c r="F285" s="6" t="s">
        <v>1362</v>
      </c>
      <c r="G285" s="6" t="s">
        <v>1763</v>
      </c>
      <c r="H285" s="6">
        <v>87.361111111111114</v>
      </c>
      <c r="I285" s="6">
        <v>0</v>
      </c>
    </row>
    <row r="286" spans="1:9" x14ac:dyDescent="0.25">
      <c r="A286" s="5" t="str">
        <f t="shared" si="4"/>
        <v>LCALA BasinAverage WeekdayNovember</v>
      </c>
      <c r="B286" t="s">
        <v>128</v>
      </c>
      <c r="C286" t="s">
        <v>145</v>
      </c>
      <c r="D286" t="s">
        <v>450</v>
      </c>
      <c r="E286" s="6" t="s">
        <v>1058</v>
      </c>
      <c r="F286" s="6" t="s">
        <v>1363</v>
      </c>
      <c r="G286" s="6" t="s">
        <v>1764</v>
      </c>
      <c r="H286" s="6">
        <v>86.08163265306122</v>
      </c>
      <c r="I286" s="6">
        <v>0</v>
      </c>
    </row>
    <row r="287" spans="1:9" x14ac:dyDescent="0.25">
      <c r="A287" s="5" t="str">
        <f t="shared" si="4"/>
        <v>LCALA BasinMonthly Peak DayNovember</v>
      </c>
      <c r="B287" t="s">
        <v>128</v>
      </c>
      <c r="C287" t="s">
        <v>145</v>
      </c>
      <c r="D287" t="s">
        <v>451</v>
      </c>
      <c r="E287" s="6" t="s">
        <v>1058</v>
      </c>
      <c r="F287" s="6" t="s">
        <v>1363</v>
      </c>
      <c r="G287" s="6" t="s">
        <v>1765</v>
      </c>
      <c r="H287" s="6">
        <v>86.08163265306122</v>
      </c>
      <c r="I287" s="6">
        <v>0</v>
      </c>
    </row>
    <row r="288" spans="1:9" x14ac:dyDescent="0.25">
      <c r="A288" s="5" t="str">
        <f t="shared" si="4"/>
        <v>LCALA BasinAverage WeekdayDecember</v>
      </c>
      <c r="B288" t="s">
        <v>128</v>
      </c>
      <c r="C288" t="s">
        <v>145</v>
      </c>
      <c r="D288" t="s">
        <v>452</v>
      </c>
      <c r="E288" s="6" t="s">
        <v>1059</v>
      </c>
      <c r="F288" s="6" t="s">
        <v>1363</v>
      </c>
      <c r="G288" s="6" t="s">
        <v>1766</v>
      </c>
      <c r="H288" s="6">
        <v>86.08163265306122</v>
      </c>
      <c r="I288" s="6">
        <v>0</v>
      </c>
    </row>
    <row r="289" spans="1:9" x14ac:dyDescent="0.25">
      <c r="A289" s="5" t="str">
        <f t="shared" si="4"/>
        <v>LCALA BasinMonthly Peak DayDecember</v>
      </c>
      <c r="B289" t="s">
        <v>128</v>
      </c>
      <c r="C289" t="s">
        <v>145</v>
      </c>
      <c r="D289" t="s">
        <v>453</v>
      </c>
      <c r="E289" s="6" t="s">
        <v>1059</v>
      </c>
      <c r="F289" s="6" t="s">
        <v>1363</v>
      </c>
      <c r="G289" s="6" t="s">
        <v>1767</v>
      </c>
      <c r="H289" s="6">
        <v>86.08163265306122</v>
      </c>
      <c r="I289" s="6">
        <v>0</v>
      </c>
    </row>
    <row r="290" spans="1:9" x14ac:dyDescent="0.25">
      <c r="A290" s="5" t="str">
        <f t="shared" si="4"/>
        <v>LCAOutside LA BasinAverage WeekdayJanuary</v>
      </c>
      <c r="B290" t="s">
        <v>128</v>
      </c>
      <c r="C290" t="s">
        <v>146</v>
      </c>
      <c r="D290" t="s">
        <v>454</v>
      </c>
      <c r="E290" s="6" t="s">
        <v>1060</v>
      </c>
      <c r="F290" s="6" t="s">
        <v>1363</v>
      </c>
      <c r="G290" s="6" t="s">
        <v>1768</v>
      </c>
      <c r="H290" s="6">
        <v>5.6632653061224492</v>
      </c>
      <c r="I290" s="6">
        <v>1</v>
      </c>
    </row>
    <row r="291" spans="1:9" x14ac:dyDescent="0.25">
      <c r="A291" s="5" t="str">
        <f t="shared" si="4"/>
        <v>LCAOutside LA BasinMonthly Peak DayJanuary</v>
      </c>
      <c r="B291" t="s">
        <v>128</v>
      </c>
      <c r="C291" t="s">
        <v>146</v>
      </c>
      <c r="D291" t="s">
        <v>455</v>
      </c>
      <c r="E291" s="6" t="s">
        <v>1060</v>
      </c>
      <c r="F291" s="6" t="s">
        <v>1363</v>
      </c>
      <c r="G291" s="6" t="s">
        <v>1769</v>
      </c>
      <c r="H291" s="6">
        <v>5.6632653061224492</v>
      </c>
      <c r="I291" s="6">
        <v>1</v>
      </c>
    </row>
    <row r="292" spans="1:9" x14ac:dyDescent="0.25">
      <c r="A292" s="5" t="str">
        <f t="shared" si="4"/>
        <v>LCAOutside LA BasinAverage WeekdayFebruary</v>
      </c>
      <c r="B292" t="s">
        <v>128</v>
      </c>
      <c r="C292" t="s">
        <v>146</v>
      </c>
      <c r="D292" t="s">
        <v>456</v>
      </c>
      <c r="E292" s="6" t="s">
        <v>1061</v>
      </c>
      <c r="F292" s="6" t="s">
        <v>1363</v>
      </c>
      <c r="G292" s="6" t="s">
        <v>1770</v>
      </c>
      <c r="H292" s="6">
        <v>5.2358490566037741</v>
      </c>
      <c r="I292" s="6">
        <v>1</v>
      </c>
    </row>
    <row r="293" spans="1:9" x14ac:dyDescent="0.25">
      <c r="A293" s="5" t="str">
        <f t="shared" si="4"/>
        <v>LCAOutside LA BasinMonthly Peak DayFebruary</v>
      </c>
      <c r="B293" t="s">
        <v>128</v>
      </c>
      <c r="C293" t="s">
        <v>146</v>
      </c>
      <c r="D293" t="s">
        <v>457</v>
      </c>
      <c r="E293" s="6" t="s">
        <v>1061</v>
      </c>
      <c r="F293" s="6" t="s">
        <v>1363</v>
      </c>
      <c r="G293" s="6" t="s">
        <v>1771</v>
      </c>
      <c r="H293" s="6">
        <v>5.2358490566037741</v>
      </c>
      <c r="I293" s="6">
        <v>1</v>
      </c>
    </row>
    <row r="294" spans="1:9" x14ac:dyDescent="0.25">
      <c r="A294" s="5" t="str">
        <f t="shared" si="4"/>
        <v>LCAOutside LA BasinAverage WeekdayMarch</v>
      </c>
      <c r="B294" t="s">
        <v>128</v>
      </c>
      <c r="C294" t="s">
        <v>146</v>
      </c>
      <c r="D294" t="s">
        <v>458</v>
      </c>
      <c r="E294" s="6" t="s">
        <v>1062</v>
      </c>
      <c r="F294" s="6" t="s">
        <v>1363</v>
      </c>
      <c r="G294" s="6" t="s">
        <v>1772</v>
      </c>
      <c r="H294" s="6">
        <v>5.2358490566037741</v>
      </c>
      <c r="I294" s="6">
        <v>1</v>
      </c>
    </row>
    <row r="295" spans="1:9" x14ac:dyDescent="0.25">
      <c r="A295" s="5" t="str">
        <f t="shared" si="4"/>
        <v>LCAOutside LA BasinMonthly Peak DayMarch</v>
      </c>
      <c r="B295" t="s">
        <v>128</v>
      </c>
      <c r="C295" t="s">
        <v>146</v>
      </c>
      <c r="D295" t="s">
        <v>459</v>
      </c>
      <c r="E295" s="6" t="s">
        <v>1062</v>
      </c>
      <c r="F295" s="6" t="s">
        <v>1363</v>
      </c>
      <c r="G295" s="6" t="s">
        <v>1773</v>
      </c>
      <c r="H295" s="6">
        <v>5.2358490566037741</v>
      </c>
      <c r="I295" s="6">
        <v>1</v>
      </c>
    </row>
    <row r="296" spans="1:9" x14ac:dyDescent="0.25">
      <c r="A296" s="5" t="str">
        <f t="shared" si="4"/>
        <v>LCAOutside LA BasinAverage WeekdayApril</v>
      </c>
      <c r="B296" t="s">
        <v>128</v>
      </c>
      <c r="C296" t="s">
        <v>146</v>
      </c>
      <c r="D296" t="s">
        <v>460</v>
      </c>
      <c r="E296" s="6" t="s">
        <v>1063</v>
      </c>
      <c r="F296" s="6" t="s">
        <v>1363</v>
      </c>
      <c r="G296" s="6" t="s">
        <v>1774</v>
      </c>
      <c r="H296" s="6">
        <v>5.0943396226415096</v>
      </c>
      <c r="I296" s="6">
        <v>1</v>
      </c>
    </row>
    <row r="297" spans="1:9" x14ac:dyDescent="0.25">
      <c r="A297" s="5" t="str">
        <f t="shared" si="4"/>
        <v>LCAOutside LA BasinMonthly Peak DayApril</v>
      </c>
      <c r="B297" t="s">
        <v>128</v>
      </c>
      <c r="C297" t="s">
        <v>146</v>
      </c>
      <c r="D297" t="s">
        <v>461</v>
      </c>
      <c r="E297" s="6" t="s">
        <v>1063</v>
      </c>
      <c r="F297" s="6" t="s">
        <v>1363</v>
      </c>
      <c r="G297" s="6" t="s">
        <v>1775</v>
      </c>
      <c r="H297" s="6">
        <v>5.0943396226415096</v>
      </c>
      <c r="I297" s="6">
        <v>1</v>
      </c>
    </row>
    <row r="298" spans="1:9" x14ac:dyDescent="0.25">
      <c r="A298" s="5" t="str">
        <f t="shared" si="4"/>
        <v>LCAOutside LA BasinAverage WeekdayMay</v>
      </c>
      <c r="B298" t="s">
        <v>128</v>
      </c>
      <c r="C298" t="s">
        <v>146</v>
      </c>
      <c r="D298" t="s">
        <v>462</v>
      </c>
      <c r="E298" s="6" t="s">
        <v>1064</v>
      </c>
      <c r="F298" s="6" t="s">
        <v>1363</v>
      </c>
      <c r="G298" s="6" t="s">
        <v>1776</v>
      </c>
      <c r="H298" s="6">
        <v>5.0943396226415096</v>
      </c>
      <c r="I298" s="6">
        <v>1</v>
      </c>
    </row>
    <row r="299" spans="1:9" x14ac:dyDescent="0.25">
      <c r="A299" s="5" t="str">
        <f t="shared" si="4"/>
        <v>LCAOutside LA BasinMonthly Peak DayMay</v>
      </c>
      <c r="B299" t="s">
        <v>128</v>
      </c>
      <c r="C299" t="s">
        <v>146</v>
      </c>
      <c r="D299" t="s">
        <v>463</v>
      </c>
      <c r="E299" s="6" t="s">
        <v>1064</v>
      </c>
      <c r="F299" s="6" t="s">
        <v>1363</v>
      </c>
      <c r="G299" s="6" t="s">
        <v>1777</v>
      </c>
      <c r="H299" s="6">
        <v>5.0943396226415096</v>
      </c>
      <c r="I299" s="6">
        <v>1</v>
      </c>
    </row>
    <row r="300" spans="1:9" x14ac:dyDescent="0.25">
      <c r="A300" s="5" t="str">
        <f t="shared" si="4"/>
        <v>LCAOutside LA BasinAverage WeekdayJune</v>
      </c>
      <c r="B300" t="s">
        <v>128</v>
      </c>
      <c r="C300" t="s">
        <v>146</v>
      </c>
      <c r="D300" t="s">
        <v>464</v>
      </c>
      <c r="E300" s="6" t="s">
        <v>1065</v>
      </c>
      <c r="F300" s="6" t="s">
        <v>1363</v>
      </c>
      <c r="G300" s="6" t="s">
        <v>1778</v>
      </c>
      <c r="H300" s="6">
        <v>4.8584905660377364</v>
      </c>
      <c r="I300" s="6">
        <v>1</v>
      </c>
    </row>
    <row r="301" spans="1:9" x14ac:dyDescent="0.25">
      <c r="A301" s="5" t="str">
        <f t="shared" si="4"/>
        <v>LCAOutside LA BasinMonthly Peak DayJune</v>
      </c>
      <c r="B301" t="s">
        <v>128</v>
      </c>
      <c r="C301" t="s">
        <v>146</v>
      </c>
      <c r="D301" t="s">
        <v>465</v>
      </c>
      <c r="E301" s="6" t="s">
        <v>1065</v>
      </c>
      <c r="F301" s="6" t="s">
        <v>1364</v>
      </c>
      <c r="G301" s="6" t="s">
        <v>1779</v>
      </c>
      <c r="H301" s="6">
        <v>4.9047619047619042</v>
      </c>
      <c r="I301" s="6">
        <v>1</v>
      </c>
    </row>
    <row r="302" spans="1:9" x14ac:dyDescent="0.25">
      <c r="A302" s="5" t="str">
        <f t="shared" si="4"/>
        <v>LCAOutside LA BasinAverage WeekdayJuly</v>
      </c>
      <c r="B302" t="s">
        <v>128</v>
      </c>
      <c r="C302" t="s">
        <v>146</v>
      </c>
      <c r="D302" t="s">
        <v>466</v>
      </c>
      <c r="E302" s="6" t="s">
        <v>1066</v>
      </c>
      <c r="F302" s="6" t="s">
        <v>1364</v>
      </c>
      <c r="G302" s="6" t="s">
        <v>1780</v>
      </c>
      <c r="H302" s="6">
        <v>4.9047619047619042</v>
      </c>
      <c r="I302" s="6">
        <v>1</v>
      </c>
    </row>
    <row r="303" spans="1:9" x14ac:dyDescent="0.25">
      <c r="A303" s="5" t="str">
        <f t="shared" si="4"/>
        <v>LCAOutside LA BasinMonthly Peak DayJuly</v>
      </c>
      <c r="B303" t="s">
        <v>128</v>
      </c>
      <c r="C303" t="s">
        <v>146</v>
      </c>
      <c r="D303" t="s">
        <v>467</v>
      </c>
      <c r="E303" s="6" t="s">
        <v>1066</v>
      </c>
      <c r="F303" s="6" t="s">
        <v>1364</v>
      </c>
      <c r="G303" s="6" t="s">
        <v>1781</v>
      </c>
      <c r="H303" s="6">
        <v>4.9047619047619042</v>
      </c>
      <c r="I303" s="6">
        <v>1</v>
      </c>
    </row>
    <row r="304" spans="1:9" x14ac:dyDescent="0.25">
      <c r="A304" s="5" t="str">
        <f t="shared" si="4"/>
        <v>LCAOutside LA BasinAverage WeekdayAugust</v>
      </c>
      <c r="B304" t="s">
        <v>128</v>
      </c>
      <c r="C304" t="s">
        <v>146</v>
      </c>
      <c r="D304" t="s">
        <v>468</v>
      </c>
      <c r="E304" s="6" t="s">
        <v>1067</v>
      </c>
      <c r="F304" s="6" t="s">
        <v>1364</v>
      </c>
      <c r="G304" s="6" t="s">
        <v>1782</v>
      </c>
      <c r="H304" s="6">
        <v>4.9047619047619042</v>
      </c>
      <c r="I304" s="6">
        <v>1</v>
      </c>
    </row>
    <row r="305" spans="1:9" x14ac:dyDescent="0.25">
      <c r="A305" s="5" t="str">
        <f t="shared" si="4"/>
        <v>LCAOutside LA BasinMonthly Peak DayAugust</v>
      </c>
      <c r="B305" t="s">
        <v>128</v>
      </c>
      <c r="C305" t="s">
        <v>146</v>
      </c>
      <c r="D305" t="s">
        <v>469</v>
      </c>
      <c r="E305" s="6" t="s">
        <v>1067</v>
      </c>
      <c r="F305" s="6" t="s">
        <v>1364</v>
      </c>
      <c r="G305" s="6" t="s">
        <v>1783</v>
      </c>
      <c r="H305" s="6">
        <v>4.9047619047619042</v>
      </c>
      <c r="I305" s="6">
        <v>1</v>
      </c>
    </row>
    <row r="306" spans="1:9" x14ac:dyDescent="0.25">
      <c r="A306" s="5" t="str">
        <f t="shared" si="4"/>
        <v>LCAOutside LA BasinAverage WeekdaySeptember</v>
      </c>
      <c r="B306" t="s">
        <v>128</v>
      </c>
      <c r="C306" t="s">
        <v>146</v>
      </c>
      <c r="D306" t="s">
        <v>470</v>
      </c>
      <c r="E306" s="6" t="s">
        <v>1068</v>
      </c>
      <c r="F306" s="6" t="s">
        <v>1365</v>
      </c>
      <c r="G306" s="6" t="s">
        <v>1784</v>
      </c>
      <c r="H306" s="6">
        <v>4.9047619047619042</v>
      </c>
      <c r="I306" s="6">
        <v>1</v>
      </c>
    </row>
    <row r="307" spans="1:9" x14ac:dyDescent="0.25">
      <c r="A307" s="5" t="str">
        <f t="shared" si="4"/>
        <v>LCAOutside LA BasinMonthly Peak DaySeptember</v>
      </c>
      <c r="B307" t="s">
        <v>128</v>
      </c>
      <c r="C307" t="s">
        <v>146</v>
      </c>
      <c r="D307" t="s">
        <v>471</v>
      </c>
      <c r="E307" s="6" t="s">
        <v>1068</v>
      </c>
      <c r="F307" s="6" t="s">
        <v>1366</v>
      </c>
      <c r="G307" s="6" t="s">
        <v>1785</v>
      </c>
      <c r="H307" s="6">
        <v>4.9047619047619042</v>
      </c>
      <c r="I307" s="6">
        <v>1</v>
      </c>
    </row>
    <row r="308" spans="1:9" x14ac:dyDescent="0.25">
      <c r="A308" s="5" t="str">
        <f t="shared" si="4"/>
        <v>LCAOutside LA BasinAverage WeekdayOctober</v>
      </c>
      <c r="B308" t="s">
        <v>128</v>
      </c>
      <c r="C308" t="s">
        <v>146</v>
      </c>
      <c r="D308" t="s">
        <v>472</v>
      </c>
      <c r="E308" s="6" t="s">
        <v>1069</v>
      </c>
      <c r="F308" s="6" t="s">
        <v>1367</v>
      </c>
      <c r="G308" s="6" t="s">
        <v>1786</v>
      </c>
      <c r="H308" s="6">
        <v>6.1666666666666661</v>
      </c>
      <c r="I308" s="6">
        <v>1</v>
      </c>
    </row>
    <row r="309" spans="1:9" x14ac:dyDescent="0.25">
      <c r="A309" s="5" t="str">
        <f t="shared" si="4"/>
        <v>LCAOutside LA BasinMonthly Peak DayOctober</v>
      </c>
      <c r="B309" t="s">
        <v>128</v>
      </c>
      <c r="C309" t="s">
        <v>146</v>
      </c>
      <c r="D309" t="s">
        <v>473</v>
      </c>
      <c r="E309" s="6" t="s">
        <v>1069</v>
      </c>
      <c r="F309" s="6" t="s">
        <v>1368</v>
      </c>
      <c r="G309" s="6" t="s">
        <v>1787</v>
      </c>
      <c r="H309" s="6">
        <v>6.1666666666666661</v>
      </c>
      <c r="I309" s="6">
        <v>1</v>
      </c>
    </row>
    <row r="310" spans="1:9" x14ac:dyDescent="0.25">
      <c r="A310" s="5" t="str">
        <f t="shared" si="4"/>
        <v>LCAOutside LA BasinAverage WeekdayNovember</v>
      </c>
      <c r="B310" t="s">
        <v>128</v>
      </c>
      <c r="C310" t="s">
        <v>146</v>
      </c>
      <c r="D310" t="s">
        <v>474</v>
      </c>
      <c r="E310" s="6" t="s">
        <v>1070</v>
      </c>
      <c r="F310" s="6" t="s">
        <v>1369</v>
      </c>
      <c r="G310" s="6" t="s">
        <v>1788</v>
      </c>
      <c r="H310" s="6">
        <v>5.6632653061224492</v>
      </c>
      <c r="I310" s="6">
        <v>1</v>
      </c>
    </row>
    <row r="311" spans="1:9" x14ac:dyDescent="0.25">
      <c r="A311" s="5" t="str">
        <f t="shared" si="4"/>
        <v>LCAOutside LA BasinMonthly Peak DayNovember</v>
      </c>
      <c r="B311" t="s">
        <v>128</v>
      </c>
      <c r="C311" t="s">
        <v>146</v>
      </c>
      <c r="D311" t="s">
        <v>475</v>
      </c>
      <c r="E311" s="6" t="s">
        <v>1070</v>
      </c>
      <c r="F311" s="6" t="s">
        <v>1369</v>
      </c>
      <c r="G311" s="6" t="s">
        <v>1789</v>
      </c>
      <c r="H311" s="6">
        <v>5.6632653061224492</v>
      </c>
      <c r="I311" s="6">
        <v>1</v>
      </c>
    </row>
    <row r="312" spans="1:9" x14ac:dyDescent="0.25">
      <c r="A312" s="5" t="str">
        <f t="shared" si="4"/>
        <v>LCAOutside LA BasinAverage WeekdayDecember</v>
      </c>
      <c r="B312" t="s">
        <v>128</v>
      </c>
      <c r="C312" t="s">
        <v>146</v>
      </c>
      <c r="D312" t="s">
        <v>476</v>
      </c>
      <c r="E312" s="6" t="s">
        <v>1071</v>
      </c>
      <c r="F312" s="6" t="s">
        <v>1369</v>
      </c>
      <c r="G312" s="6" t="s">
        <v>1790</v>
      </c>
      <c r="H312" s="6">
        <v>5.6632653061224492</v>
      </c>
      <c r="I312" s="6">
        <v>1</v>
      </c>
    </row>
    <row r="313" spans="1:9" x14ac:dyDescent="0.25">
      <c r="A313" s="5" t="str">
        <f t="shared" si="4"/>
        <v>LCAOutside LA BasinMonthly Peak DayDecember</v>
      </c>
      <c r="B313" t="s">
        <v>128</v>
      </c>
      <c r="C313" t="s">
        <v>146</v>
      </c>
      <c r="D313" t="s">
        <v>477</v>
      </c>
      <c r="E313" s="6" t="s">
        <v>1071</v>
      </c>
      <c r="F313" s="6" t="s">
        <v>1369</v>
      </c>
      <c r="G313" s="6" t="s">
        <v>1791</v>
      </c>
      <c r="H313" s="6">
        <v>5.6632653061224492</v>
      </c>
      <c r="I313" s="6">
        <v>1</v>
      </c>
    </row>
    <row r="314" spans="1:9" x14ac:dyDescent="0.25">
      <c r="A314" s="5" t="str">
        <f t="shared" si="4"/>
        <v>Rate FamilyTOU-8Average WeekdayJanuary</v>
      </c>
      <c r="B314" t="s">
        <v>129</v>
      </c>
      <c r="C314" t="s">
        <v>147</v>
      </c>
      <c r="D314" t="s">
        <v>478</v>
      </c>
      <c r="E314" s="6" t="s">
        <v>1072</v>
      </c>
      <c r="F314" s="6" t="s">
        <v>1369</v>
      </c>
      <c r="G314" s="6" t="s">
        <v>1792</v>
      </c>
      <c r="H314" s="6">
        <v>61.16326530612244</v>
      </c>
      <c r="I314" s="6">
        <v>0</v>
      </c>
    </row>
    <row r="315" spans="1:9" x14ac:dyDescent="0.25">
      <c r="A315" s="5" t="str">
        <f t="shared" si="4"/>
        <v>Rate FamilyTOU-8Monthly Peak DayJanuary</v>
      </c>
      <c r="B315" t="s">
        <v>129</v>
      </c>
      <c r="C315" t="s">
        <v>147</v>
      </c>
      <c r="D315" t="s">
        <v>479</v>
      </c>
      <c r="E315" s="6" t="s">
        <v>1072</v>
      </c>
      <c r="F315" s="6" t="s">
        <v>1369</v>
      </c>
      <c r="G315" s="6" t="s">
        <v>1793</v>
      </c>
      <c r="H315" s="6">
        <v>61.16326530612244</v>
      </c>
      <c r="I315" s="6">
        <v>0</v>
      </c>
    </row>
    <row r="316" spans="1:9" x14ac:dyDescent="0.25">
      <c r="A316" s="5" t="str">
        <f t="shared" si="4"/>
        <v>Rate FamilyTOU-8Average WeekdayFebruary</v>
      </c>
      <c r="B316" t="s">
        <v>129</v>
      </c>
      <c r="C316" t="s">
        <v>147</v>
      </c>
      <c r="D316" t="s">
        <v>480</v>
      </c>
      <c r="E316" s="6" t="s">
        <v>1073</v>
      </c>
      <c r="F316" s="6" t="s">
        <v>1369</v>
      </c>
      <c r="G316" s="6" t="s">
        <v>1794</v>
      </c>
      <c r="H316" s="6">
        <v>63.877358490566039</v>
      </c>
      <c r="I316" s="6">
        <v>0</v>
      </c>
    </row>
    <row r="317" spans="1:9" x14ac:dyDescent="0.25">
      <c r="A317" s="5" t="str">
        <f t="shared" si="4"/>
        <v>Rate FamilyTOU-8Monthly Peak DayFebruary</v>
      </c>
      <c r="B317" t="s">
        <v>129</v>
      </c>
      <c r="C317" t="s">
        <v>147</v>
      </c>
      <c r="D317" t="s">
        <v>481</v>
      </c>
      <c r="E317" s="6" t="s">
        <v>1073</v>
      </c>
      <c r="F317" s="6" t="s">
        <v>1369</v>
      </c>
      <c r="G317" s="6" t="s">
        <v>1795</v>
      </c>
      <c r="H317" s="6">
        <v>63.877358490566039</v>
      </c>
      <c r="I317" s="6">
        <v>0</v>
      </c>
    </row>
    <row r="318" spans="1:9" x14ac:dyDescent="0.25">
      <c r="A318" s="5" t="str">
        <f t="shared" si="4"/>
        <v>Rate FamilyTOU-8Average WeekdayMarch</v>
      </c>
      <c r="B318" t="s">
        <v>129</v>
      </c>
      <c r="C318" t="s">
        <v>147</v>
      </c>
      <c r="D318" t="s">
        <v>482</v>
      </c>
      <c r="E318" s="6" t="s">
        <v>1074</v>
      </c>
      <c r="F318" s="6" t="s">
        <v>1369</v>
      </c>
      <c r="G318" s="6" t="s">
        <v>1796</v>
      </c>
      <c r="H318" s="6">
        <v>63.877358490566039</v>
      </c>
      <c r="I318" s="6">
        <v>0</v>
      </c>
    </row>
    <row r="319" spans="1:9" x14ac:dyDescent="0.25">
      <c r="A319" s="5" t="str">
        <f t="shared" si="4"/>
        <v>Rate FamilyTOU-8Monthly Peak DayMarch</v>
      </c>
      <c r="B319" t="s">
        <v>129</v>
      </c>
      <c r="C319" t="s">
        <v>147</v>
      </c>
      <c r="D319" t="s">
        <v>483</v>
      </c>
      <c r="E319" s="6" t="s">
        <v>1074</v>
      </c>
      <c r="F319" s="6" t="s">
        <v>1369</v>
      </c>
      <c r="G319" s="6" t="s">
        <v>1797</v>
      </c>
      <c r="H319" s="6">
        <v>63.877358490566039</v>
      </c>
      <c r="I319" s="6">
        <v>0</v>
      </c>
    </row>
    <row r="320" spans="1:9" x14ac:dyDescent="0.25">
      <c r="A320" s="5" t="str">
        <f t="shared" si="4"/>
        <v>Rate FamilyTOU-8Average WeekdayApril</v>
      </c>
      <c r="B320" t="s">
        <v>129</v>
      </c>
      <c r="C320" t="s">
        <v>147</v>
      </c>
      <c r="D320" t="s">
        <v>484</v>
      </c>
      <c r="E320" s="6" t="s">
        <v>1075</v>
      </c>
      <c r="F320" s="6" t="s">
        <v>1369</v>
      </c>
      <c r="G320" s="6" t="s">
        <v>1798</v>
      </c>
      <c r="H320" s="6">
        <v>62.15094339622641</v>
      </c>
      <c r="I320" s="6">
        <v>0</v>
      </c>
    </row>
    <row r="321" spans="1:9" x14ac:dyDescent="0.25">
      <c r="A321" s="5" t="str">
        <f t="shared" si="4"/>
        <v>Rate FamilyTOU-8Monthly Peak DayApril</v>
      </c>
      <c r="B321" t="s">
        <v>129</v>
      </c>
      <c r="C321" t="s">
        <v>147</v>
      </c>
      <c r="D321" t="s">
        <v>485</v>
      </c>
      <c r="E321" s="6" t="s">
        <v>1075</v>
      </c>
      <c r="F321" s="6" t="s">
        <v>1369</v>
      </c>
      <c r="G321" s="6" t="s">
        <v>1799</v>
      </c>
      <c r="H321" s="6">
        <v>62.15094339622641</v>
      </c>
      <c r="I321" s="6">
        <v>0</v>
      </c>
    </row>
    <row r="322" spans="1:9" x14ac:dyDescent="0.25">
      <c r="A322" s="5" t="str">
        <f t="shared" si="4"/>
        <v>Rate FamilyTOU-8Average WeekdayMay</v>
      </c>
      <c r="B322" t="s">
        <v>129</v>
      </c>
      <c r="C322" t="s">
        <v>147</v>
      </c>
      <c r="D322" t="s">
        <v>486</v>
      </c>
      <c r="E322" s="6" t="s">
        <v>1076</v>
      </c>
      <c r="F322" s="6" t="s">
        <v>1369</v>
      </c>
      <c r="G322" s="6" t="s">
        <v>1800</v>
      </c>
      <c r="H322" s="6">
        <v>62.15094339622641</v>
      </c>
      <c r="I322" s="6">
        <v>0</v>
      </c>
    </row>
    <row r="323" spans="1:9" x14ac:dyDescent="0.25">
      <c r="A323" s="5" t="str">
        <f t="shared" ref="A323:A386" si="5">CONCATENATE(B323, C323, D323, E323)</f>
        <v>Rate FamilyTOU-8Monthly Peak DayMay</v>
      </c>
      <c r="B323" t="s">
        <v>129</v>
      </c>
      <c r="C323" t="s">
        <v>147</v>
      </c>
      <c r="D323" t="s">
        <v>487</v>
      </c>
      <c r="E323" s="6" t="s">
        <v>1076</v>
      </c>
      <c r="F323" s="6" t="s">
        <v>1369</v>
      </c>
      <c r="G323" s="6" t="s">
        <v>1801</v>
      </c>
      <c r="H323" s="6">
        <v>62.15094339622641</v>
      </c>
      <c r="I323" s="6">
        <v>0</v>
      </c>
    </row>
    <row r="324" spans="1:9" x14ac:dyDescent="0.25">
      <c r="A324" s="5" t="str">
        <f t="shared" si="5"/>
        <v>Rate FamilyTOU-8Average WeekdayJune</v>
      </c>
      <c r="B324" t="s">
        <v>129</v>
      </c>
      <c r="C324" t="s">
        <v>147</v>
      </c>
      <c r="D324" t="s">
        <v>488</v>
      </c>
      <c r="E324" s="6" t="s">
        <v>1077</v>
      </c>
      <c r="F324" s="6" t="s">
        <v>1369</v>
      </c>
      <c r="G324" s="6" t="s">
        <v>1802</v>
      </c>
      <c r="H324" s="6">
        <v>59.273584905660378</v>
      </c>
      <c r="I324" s="6">
        <v>0</v>
      </c>
    </row>
    <row r="325" spans="1:9" x14ac:dyDescent="0.25">
      <c r="A325" s="5" t="str">
        <f t="shared" si="5"/>
        <v>Rate FamilyTOU-8Monthly Peak DayJune</v>
      </c>
      <c r="B325" t="s">
        <v>129</v>
      </c>
      <c r="C325" t="s">
        <v>147</v>
      </c>
      <c r="D325" t="s">
        <v>489</v>
      </c>
      <c r="E325" s="6" t="s">
        <v>1077</v>
      </c>
      <c r="F325" s="6" t="s">
        <v>1370</v>
      </c>
      <c r="G325" s="6" t="s">
        <v>1803</v>
      </c>
      <c r="H325" s="6">
        <v>58.857142857142854</v>
      </c>
      <c r="I325" s="6">
        <v>0</v>
      </c>
    </row>
    <row r="326" spans="1:9" x14ac:dyDescent="0.25">
      <c r="A326" s="5" t="str">
        <f t="shared" si="5"/>
        <v>Rate FamilyTOU-8Average WeekdayJuly</v>
      </c>
      <c r="B326" t="s">
        <v>129</v>
      </c>
      <c r="C326" t="s">
        <v>147</v>
      </c>
      <c r="D326" t="s">
        <v>490</v>
      </c>
      <c r="E326" s="6" t="s">
        <v>1078</v>
      </c>
      <c r="F326" s="6" t="s">
        <v>1370</v>
      </c>
      <c r="G326" s="6" t="s">
        <v>1804</v>
      </c>
      <c r="H326" s="6">
        <v>58.857142857142854</v>
      </c>
      <c r="I326" s="6">
        <v>0</v>
      </c>
    </row>
    <row r="327" spans="1:9" x14ac:dyDescent="0.25">
      <c r="A327" s="5" t="str">
        <f t="shared" si="5"/>
        <v>Rate FamilyTOU-8Monthly Peak DayJuly</v>
      </c>
      <c r="B327" t="s">
        <v>129</v>
      </c>
      <c r="C327" t="s">
        <v>147</v>
      </c>
      <c r="D327" t="s">
        <v>491</v>
      </c>
      <c r="E327" s="6" t="s">
        <v>1078</v>
      </c>
      <c r="F327" s="6" t="s">
        <v>1370</v>
      </c>
      <c r="G327" s="6" t="s">
        <v>1805</v>
      </c>
      <c r="H327" s="6">
        <v>58.857142857142854</v>
      </c>
      <c r="I327" s="6">
        <v>0</v>
      </c>
    </row>
    <row r="328" spans="1:9" x14ac:dyDescent="0.25">
      <c r="A328" s="5" t="str">
        <f t="shared" si="5"/>
        <v>Rate FamilyTOU-8Average WeekdayAugust</v>
      </c>
      <c r="B328" t="s">
        <v>129</v>
      </c>
      <c r="C328" t="s">
        <v>147</v>
      </c>
      <c r="D328" t="s">
        <v>492</v>
      </c>
      <c r="E328" s="6" t="s">
        <v>1079</v>
      </c>
      <c r="F328" s="6" t="s">
        <v>1370</v>
      </c>
      <c r="G328" s="6" t="s">
        <v>1806</v>
      </c>
      <c r="H328" s="6">
        <v>58.857142857142854</v>
      </c>
      <c r="I328" s="6">
        <v>0</v>
      </c>
    </row>
    <row r="329" spans="1:9" x14ac:dyDescent="0.25">
      <c r="A329" s="5" t="str">
        <f t="shared" si="5"/>
        <v>Rate FamilyTOU-8Monthly Peak DayAugust</v>
      </c>
      <c r="B329" t="s">
        <v>129</v>
      </c>
      <c r="C329" t="s">
        <v>147</v>
      </c>
      <c r="D329" t="s">
        <v>493</v>
      </c>
      <c r="E329" s="6" t="s">
        <v>1079</v>
      </c>
      <c r="F329" s="6" t="s">
        <v>1370</v>
      </c>
      <c r="G329" s="6" t="s">
        <v>1807</v>
      </c>
      <c r="H329" s="6">
        <v>58.857142857142854</v>
      </c>
      <c r="I329" s="6">
        <v>0</v>
      </c>
    </row>
    <row r="330" spans="1:9" x14ac:dyDescent="0.25">
      <c r="A330" s="5" t="str">
        <f t="shared" si="5"/>
        <v>Rate FamilyTOU-8Average WeekdaySeptember</v>
      </c>
      <c r="B330" t="s">
        <v>129</v>
      </c>
      <c r="C330" t="s">
        <v>147</v>
      </c>
      <c r="D330" t="s">
        <v>494</v>
      </c>
      <c r="E330" s="6" t="s">
        <v>1080</v>
      </c>
      <c r="F330" s="6" t="s">
        <v>1371</v>
      </c>
      <c r="G330" s="6" t="s">
        <v>1808</v>
      </c>
      <c r="H330" s="6">
        <v>58.857142857142854</v>
      </c>
      <c r="I330" s="6">
        <v>0</v>
      </c>
    </row>
    <row r="331" spans="1:9" x14ac:dyDescent="0.25">
      <c r="A331" s="5" t="str">
        <f t="shared" si="5"/>
        <v>Rate FamilyTOU-8Monthly Peak DaySeptember</v>
      </c>
      <c r="B331" t="s">
        <v>129</v>
      </c>
      <c r="C331" t="s">
        <v>147</v>
      </c>
      <c r="D331" t="s">
        <v>495</v>
      </c>
      <c r="E331" s="6" t="s">
        <v>1080</v>
      </c>
      <c r="F331" s="6" t="s">
        <v>1372</v>
      </c>
      <c r="G331" s="6" t="s">
        <v>1809</v>
      </c>
      <c r="H331" s="6">
        <v>58.857142857142854</v>
      </c>
      <c r="I331" s="6">
        <v>0</v>
      </c>
    </row>
    <row r="332" spans="1:9" x14ac:dyDescent="0.25">
      <c r="A332" s="5" t="str">
        <f t="shared" si="5"/>
        <v>Rate FamilyTOU-8Average WeekdayOctober</v>
      </c>
      <c r="B332" t="s">
        <v>129</v>
      </c>
      <c r="C332" t="s">
        <v>147</v>
      </c>
      <c r="D332" t="s">
        <v>496</v>
      </c>
      <c r="E332" s="6" t="s">
        <v>1081</v>
      </c>
      <c r="F332" s="6" t="s">
        <v>1373</v>
      </c>
      <c r="G332" s="6" t="s">
        <v>1810</v>
      </c>
      <c r="H332" s="6">
        <v>66.805555555555557</v>
      </c>
      <c r="I332" s="6">
        <v>0</v>
      </c>
    </row>
    <row r="333" spans="1:9" x14ac:dyDescent="0.25">
      <c r="A333" s="5" t="str">
        <f t="shared" si="5"/>
        <v>Rate FamilyTOU-8Monthly Peak DayOctober</v>
      </c>
      <c r="B333" t="s">
        <v>129</v>
      </c>
      <c r="C333" t="s">
        <v>147</v>
      </c>
      <c r="D333" t="s">
        <v>497</v>
      </c>
      <c r="E333" s="6" t="s">
        <v>1081</v>
      </c>
      <c r="F333" s="6" t="s">
        <v>1374</v>
      </c>
      <c r="G333" s="6" t="s">
        <v>1811</v>
      </c>
      <c r="H333" s="6">
        <v>66.805555555555557</v>
      </c>
      <c r="I333" s="6">
        <v>0</v>
      </c>
    </row>
    <row r="334" spans="1:9" x14ac:dyDescent="0.25">
      <c r="A334" s="5" t="str">
        <f t="shared" si="5"/>
        <v>Rate FamilyTOU-8Average WeekdayNovember</v>
      </c>
      <c r="B334" t="s">
        <v>129</v>
      </c>
      <c r="C334" t="s">
        <v>147</v>
      </c>
      <c r="D334" t="s">
        <v>498</v>
      </c>
      <c r="E334" s="6" t="s">
        <v>1082</v>
      </c>
      <c r="F334" s="6" t="s">
        <v>1375</v>
      </c>
      <c r="G334" s="6" t="s">
        <v>1812</v>
      </c>
      <c r="H334" s="6">
        <v>63.428571428571423</v>
      </c>
      <c r="I334" s="6">
        <v>0</v>
      </c>
    </row>
    <row r="335" spans="1:9" x14ac:dyDescent="0.25">
      <c r="A335" s="5" t="str">
        <f t="shared" si="5"/>
        <v>Rate FamilyTOU-8Monthly Peak DayNovember</v>
      </c>
      <c r="B335" t="s">
        <v>129</v>
      </c>
      <c r="C335" t="s">
        <v>147</v>
      </c>
      <c r="D335" t="s">
        <v>499</v>
      </c>
      <c r="E335" s="6" t="s">
        <v>1082</v>
      </c>
      <c r="F335" s="6" t="s">
        <v>1375</v>
      </c>
      <c r="G335" s="6" t="s">
        <v>1813</v>
      </c>
      <c r="H335" s="6">
        <v>63.428571428571423</v>
      </c>
      <c r="I335" s="6">
        <v>0</v>
      </c>
    </row>
    <row r="336" spans="1:9" x14ac:dyDescent="0.25">
      <c r="A336" s="5" t="str">
        <f t="shared" si="5"/>
        <v>Rate FamilyTOU-8Average WeekdayDecember</v>
      </c>
      <c r="B336" t="s">
        <v>129</v>
      </c>
      <c r="C336" t="s">
        <v>147</v>
      </c>
      <c r="D336" t="s">
        <v>500</v>
      </c>
      <c r="E336" s="6" t="s">
        <v>1083</v>
      </c>
      <c r="F336" s="6" t="s">
        <v>1375</v>
      </c>
      <c r="G336" s="6" t="s">
        <v>1814</v>
      </c>
      <c r="H336" s="6">
        <v>63.428571428571423</v>
      </c>
      <c r="I336" s="6">
        <v>0</v>
      </c>
    </row>
    <row r="337" spans="1:9" x14ac:dyDescent="0.25">
      <c r="A337" s="5" t="str">
        <f t="shared" si="5"/>
        <v>Rate FamilyTOU-8Monthly Peak DayDecember</v>
      </c>
      <c r="B337" t="s">
        <v>129</v>
      </c>
      <c r="C337" t="s">
        <v>147</v>
      </c>
      <c r="D337" t="s">
        <v>501</v>
      </c>
      <c r="E337" s="6" t="s">
        <v>1083</v>
      </c>
      <c r="F337" s="6" t="s">
        <v>1375</v>
      </c>
      <c r="G337" s="6" t="s">
        <v>1815</v>
      </c>
      <c r="H337" s="6">
        <v>63.428571428571423</v>
      </c>
      <c r="I337" s="6">
        <v>0</v>
      </c>
    </row>
    <row r="338" spans="1:9" x14ac:dyDescent="0.25">
      <c r="A338" s="5" t="str">
        <f t="shared" si="5"/>
        <v>Rate FamilyTOU-8-SAverage WeekdayJanuary</v>
      </c>
      <c r="B338" t="s">
        <v>129</v>
      </c>
      <c r="C338" t="s">
        <v>148</v>
      </c>
      <c r="D338" t="s">
        <v>502</v>
      </c>
      <c r="E338" s="6" t="s">
        <v>1084</v>
      </c>
      <c r="F338" s="6" t="s">
        <v>1375</v>
      </c>
      <c r="G338" s="6" t="s">
        <v>1816</v>
      </c>
      <c r="H338" s="6">
        <v>4.5306122448979584</v>
      </c>
      <c r="I338" s="6">
        <v>1</v>
      </c>
    </row>
    <row r="339" spans="1:9" x14ac:dyDescent="0.25">
      <c r="A339" s="5" t="str">
        <f t="shared" si="5"/>
        <v>Rate FamilyTOU-8-SMonthly Peak DayJanuary</v>
      </c>
      <c r="B339" t="s">
        <v>129</v>
      </c>
      <c r="C339" t="s">
        <v>148</v>
      </c>
      <c r="D339" t="s">
        <v>503</v>
      </c>
      <c r="E339" s="6" t="s">
        <v>1084</v>
      </c>
      <c r="F339" s="6" t="s">
        <v>1375</v>
      </c>
      <c r="G339" s="6" t="s">
        <v>1817</v>
      </c>
      <c r="H339" s="6">
        <v>4.5306122448979584</v>
      </c>
      <c r="I339" s="6">
        <v>1</v>
      </c>
    </row>
    <row r="340" spans="1:9" x14ac:dyDescent="0.25">
      <c r="A340" s="5" t="str">
        <f t="shared" si="5"/>
        <v>Rate FamilyTOU-8-SAverage WeekdayFebruary</v>
      </c>
      <c r="B340" t="s">
        <v>129</v>
      </c>
      <c r="C340" t="s">
        <v>148</v>
      </c>
      <c r="D340" t="s">
        <v>504</v>
      </c>
      <c r="E340" s="6" t="s">
        <v>1085</v>
      </c>
      <c r="F340" s="6" t="s">
        <v>1375</v>
      </c>
      <c r="G340" s="6" t="s">
        <v>1818</v>
      </c>
      <c r="H340" s="6">
        <v>4.1886792452830184</v>
      </c>
      <c r="I340" s="6">
        <v>1</v>
      </c>
    </row>
    <row r="341" spans="1:9" x14ac:dyDescent="0.25">
      <c r="A341" s="5" t="str">
        <f t="shared" si="5"/>
        <v>Rate FamilyTOU-8-SMonthly Peak DayFebruary</v>
      </c>
      <c r="B341" t="s">
        <v>129</v>
      </c>
      <c r="C341" t="s">
        <v>148</v>
      </c>
      <c r="D341" t="s">
        <v>505</v>
      </c>
      <c r="E341" s="6" t="s">
        <v>1085</v>
      </c>
      <c r="F341" s="6" t="s">
        <v>1375</v>
      </c>
      <c r="G341" s="6" t="s">
        <v>1819</v>
      </c>
      <c r="H341" s="6">
        <v>4.1886792452830184</v>
      </c>
      <c r="I341" s="6">
        <v>1</v>
      </c>
    </row>
    <row r="342" spans="1:9" x14ac:dyDescent="0.25">
      <c r="A342" s="5" t="str">
        <f t="shared" si="5"/>
        <v>Rate FamilyTOU-8-SAverage WeekdayMarch</v>
      </c>
      <c r="B342" t="s">
        <v>129</v>
      </c>
      <c r="C342" t="s">
        <v>148</v>
      </c>
      <c r="D342" t="s">
        <v>506</v>
      </c>
      <c r="E342" s="6" t="s">
        <v>1086</v>
      </c>
      <c r="F342" s="6" t="s">
        <v>1375</v>
      </c>
      <c r="G342" s="6" t="s">
        <v>1820</v>
      </c>
      <c r="H342" s="6">
        <v>4.1886792452830184</v>
      </c>
      <c r="I342" s="6">
        <v>1</v>
      </c>
    </row>
    <row r="343" spans="1:9" x14ac:dyDescent="0.25">
      <c r="A343" s="5" t="str">
        <f t="shared" si="5"/>
        <v>Rate FamilyTOU-8-SMonthly Peak DayMarch</v>
      </c>
      <c r="B343" t="s">
        <v>129</v>
      </c>
      <c r="C343" t="s">
        <v>148</v>
      </c>
      <c r="D343" t="s">
        <v>507</v>
      </c>
      <c r="E343" s="6" t="s">
        <v>1086</v>
      </c>
      <c r="F343" s="6" t="s">
        <v>1375</v>
      </c>
      <c r="G343" s="6" t="s">
        <v>1821</v>
      </c>
      <c r="H343" s="6">
        <v>4.1886792452830184</v>
      </c>
      <c r="I343" s="6">
        <v>1</v>
      </c>
    </row>
    <row r="344" spans="1:9" x14ac:dyDescent="0.25">
      <c r="A344" s="5" t="str">
        <f t="shared" si="5"/>
        <v>Rate FamilyTOU-8-SAverage WeekdayApril</v>
      </c>
      <c r="B344" t="s">
        <v>129</v>
      </c>
      <c r="C344" t="s">
        <v>148</v>
      </c>
      <c r="D344" t="s">
        <v>508</v>
      </c>
      <c r="E344" s="6" t="s">
        <v>1087</v>
      </c>
      <c r="F344" s="6" t="s">
        <v>1375</v>
      </c>
      <c r="G344" s="6" t="s">
        <v>1822</v>
      </c>
      <c r="H344" s="6">
        <v>4.0754716981132075</v>
      </c>
      <c r="I344" s="6">
        <v>1</v>
      </c>
    </row>
    <row r="345" spans="1:9" x14ac:dyDescent="0.25">
      <c r="A345" s="5" t="str">
        <f t="shared" si="5"/>
        <v>Rate FamilyTOU-8-SMonthly Peak DayApril</v>
      </c>
      <c r="B345" t="s">
        <v>129</v>
      </c>
      <c r="C345" t="s">
        <v>148</v>
      </c>
      <c r="D345" t="s">
        <v>509</v>
      </c>
      <c r="E345" s="6" t="s">
        <v>1087</v>
      </c>
      <c r="F345" s="6" t="s">
        <v>1375</v>
      </c>
      <c r="G345" s="6" t="s">
        <v>1823</v>
      </c>
      <c r="H345" s="6">
        <v>4.0754716981132075</v>
      </c>
      <c r="I345" s="6">
        <v>1</v>
      </c>
    </row>
    <row r="346" spans="1:9" x14ac:dyDescent="0.25">
      <c r="A346" s="5" t="str">
        <f t="shared" si="5"/>
        <v>Rate FamilyTOU-8-SAverage WeekdayMay</v>
      </c>
      <c r="B346" t="s">
        <v>129</v>
      </c>
      <c r="C346" t="s">
        <v>148</v>
      </c>
      <c r="D346" t="s">
        <v>510</v>
      </c>
      <c r="E346" s="6" t="s">
        <v>1088</v>
      </c>
      <c r="F346" s="6" t="s">
        <v>1375</v>
      </c>
      <c r="G346" s="6" t="s">
        <v>1824</v>
      </c>
      <c r="H346" s="6">
        <v>4.0754716981132075</v>
      </c>
      <c r="I346" s="6">
        <v>1</v>
      </c>
    </row>
    <row r="347" spans="1:9" x14ac:dyDescent="0.25">
      <c r="A347" s="5" t="str">
        <f t="shared" si="5"/>
        <v>Rate FamilyTOU-8-SMonthly Peak DayMay</v>
      </c>
      <c r="B347" t="s">
        <v>129</v>
      </c>
      <c r="C347" t="s">
        <v>148</v>
      </c>
      <c r="D347" t="s">
        <v>511</v>
      </c>
      <c r="E347" s="6" t="s">
        <v>1088</v>
      </c>
      <c r="F347" s="6" t="s">
        <v>1375</v>
      </c>
      <c r="G347" s="6" t="s">
        <v>1825</v>
      </c>
      <c r="H347" s="6">
        <v>4.0754716981132075</v>
      </c>
      <c r="I347" s="6">
        <v>1</v>
      </c>
    </row>
    <row r="348" spans="1:9" x14ac:dyDescent="0.25">
      <c r="A348" s="5" t="str">
        <f t="shared" si="5"/>
        <v>Rate FamilyTOU-8-SAverage WeekdayJune</v>
      </c>
      <c r="B348" t="s">
        <v>129</v>
      </c>
      <c r="C348" t="s">
        <v>148</v>
      </c>
      <c r="D348" t="s">
        <v>512</v>
      </c>
      <c r="E348" s="6" t="s">
        <v>1089</v>
      </c>
      <c r="F348" s="6" t="s">
        <v>1375</v>
      </c>
      <c r="G348" s="6" t="s">
        <v>1826</v>
      </c>
      <c r="H348" s="6">
        <v>3.8867924528301887</v>
      </c>
      <c r="I348" s="6">
        <v>1</v>
      </c>
    </row>
    <row r="349" spans="1:9" x14ac:dyDescent="0.25">
      <c r="A349" s="5" t="str">
        <f t="shared" si="5"/>
        <v>Rate FamilyTOU-8-SMonthly Peak DayJune</v>
      </c>
      <c r="B349" t="s">
        <v>129</v>
      </c>
      <c r="C349" t="s">
        <v>148</v>
      </c>
      <c r="D349" t="s">
        <v>513</v>
      </c>
      <c r="E349" s="6" t="s">
        <v>1089</v>
      </c>
      <c r="F349" s="6" t="s">
        <v>1376</v>
      </c>
      <c r="G349" s="6" t="s">
        <v>1827</v>
      </c>
      <c r="H349" s="6">
        <v>3.9238095238095241</v>
      </c>
      <c r="I349" s="6">
        <v>1</v>
      </c>
    </row>
    <row r="350" spans="1:9" x14ac:dyDescent="0.25">
      <c r="A350" s="5" t="str">
        <f t="shared" si="5"/>
        <v>Rate FamilyTOU-8-SAverage WeekdayJuly</v>
      </c>
      <c r="B350" t="s">
        <v>129</v>
      </c>
      <c r="C350" t="s">
        <v>148</v>
      </c>
      <c r="D350" t="s">
        <v>514</v>
      </c>
      <c r="E350" s="6" t="s">
        <v>1090</v>
      </c>
      <c r="F350" s="6" t="s">
        <v>1376</v>
      </c>
      <c r="G350" s="6" t="s">
        <v>1828</v>
      </c>
      <c r="H350" s="6">
        <v>3.9238095238095241</v>
      </c>
      <c r="I350" s="6">
        <v>1</v>
      </c>
    </row>
    <row r="351" spans="1:9" x14ac:dyDescent="0.25">
      <c r="A351" s="5" t="str">
        <f t="shared" si="5"/>
        <v>Rate FamilyTOU-8-SMonthly Peak DayJuly</v>
      </c>
      <c r="B351" t="s">
        <v>129</v>
      </c>
      <c r="C351" t="s">
        <v>148</v>
      </c>
      <c r="D351" t="s">
        <v>515</v>
      </c>
      <c r="E351" s="6" t="s">
        <v>1090</v>
      </c>
      <c r="F351" s="6" t="s">
        <v>1376</v>
      </c>
      <c r="G351" s="6" t="s">
        <v>1829</v>
      </c>
      <c r="H351" s="6">
        <v>3.9238095238095241</v>
      </c>
      <c r="I351" s="6">
        <v>1</v>
      </c>
    </row>
    <row r="352" spans="1:9" x14ac:dyDescent="0.25">
      <c r="A352" s="5" t="str">
        <f t="shared" si="5"/>
        <v>Rate FamilyTOU-8-SAverage WeekdayAugust</v>
      </c>
      <c r="B352" t="s">
        <v>129</v>
      </c>
      <c r="C352" t="s">
        <v>148</v>
      </c>
      <c r="D352" t="s">
        <v>516</v>
      </c>
      <c r="E352" s="6" t="s">
        <v>1091</v>
      </c>
      <c r="F352" s="6" t="s">
        <v>1376</v>
      </c>
      <c r="G352" s="6" t="s">
        <v>1830</v>
      </c>
      <c r="H352" s="6">
        <v>3.9238095238095241</v>
      </c>
      <c r="I352" s="6">
        <v>1</v>
      </c>
    </row>
    <row r="353" spans="1:9" x14ac:dyDescent="0.25">
      <c r="A353" s="5" t="str">
        <f t="shared" si="5"/>
        <v>Rate FamilyTOU-8-SMonthly Peak DayAugust</v>
      </c>
      <c r="B353" t="s">
        <v>129</v>
      </c>
      <c r="C353" t="s">
        <v>148</v>
      </c>
      <c r="D353" t="s">
        <v>517</v>
      </c>
      <c r="E353" s="6" t="s">
        <v>1091</v>
      </c>
      <c r="F353" s="6" t="s">
        <v>1376</v>
      </c>
      <c r="G353" s="6" t="s">
        <v>1831</v>
      </c>
      <c r="H353" s="6">
        <v>3.9238095238095241</v>
      </c>
      <c r="I353" s="6">
        <v>1</v>
      </c>
    </row>
    <row r="354" spans="1:9" x14ac:dyDescent="0.25">
      <c r="A354" s="5" t="str">
        <f t="shared" si="5"/>
        <v>Rate FamilyTOU-8-SAverage WeekdaySeptember</v>
      </c>
      <c r="B354" t="s">
        <v>129</v>
      </c>
      <c r="C354" t="s">
        <v>148</v>
      </c>
      <c r="D354" t="s">
        <v>518</v>
      </c>
      <c r="E354" s="6" t="s">
        <v>1092</v>
      </c>
      <c r="F354" s="6" t="s">
        <v>1377</v>
      </c>
      <c r="G354" s="6" t="s">
        <v>1832</v>
      </c>
      <c r="H354" s="6">
        <v>3.9238095238095241</v>
      </c>
      <c r="I354" s="6">
        <v>1</v>
      </c>
    </row>
    <row r="355" spans="1:9" x14ac:dyDescent="0.25">
      <c r="A355" s="5" t="str">
        <f t="shared" si="5"/>
        <v>Rate FamilyTOU-8-SMonthly Peak DaySeptember</v>
      </c>
      <c r="B355" t="s">
        <v>129</v>
      </c>
      <c r="C355" t="s">
        <v>148</v>
      </c>
      <c r="D355" t="s">
        <v>519</v>
      </c>
      <c r="E355" s="6" t="s">
        <v>1092</v>
      </c>
      <c r="F355" s="6" t="s">
        <v>1378</v>
      </c>
      <c r="G355" s="6" t="s">
        <v>1833</v>
      </c>
      <c r="H355" s="6">
        <v>3.9238095238095241</v>
      </c>
      <c r="I355" s="6">
        <v>1</v>
      </c>
    </row>
    <row r="356" spans="1:9" x14ac:dyDescent="0.25">
      <c r="A356" s="5" t="str">
        <f t="shared" si="5"/>
        <v>Rate FamilyTOU-8-SAverage WeekdayOctober</v>
      </c>
      <c r="B356" t="s">
        <v>129</v>
      </c>
      <c r="C356" t="s">
        <v>148</v>
      </c>
      <c r="D356" t="s">
        <v>520</v>
      </c>
      <c r="E356" s="6" t="s">
        <v>1093</v>
      </c>
      <c r="F356" s="6" t="s">
        <v>1379</v>
      </c>
      <c r="G356" s="6" t="s">
        <v>1834</v>
      </c>
      <c r="H356" s="6">
        <v>4.1111111111111107</v>
      </c>
      <c r="I356" s="6">
        <v>1</v>
      </c>
    </row>
    <row r="357" spans="1:9" x14ac:dyDescent="0.25">
      <c r="A357" s="5" t="str">
        <f t="shared" si="5"/>
        <v>Rate FamilyTOU-8-SMonthly Peak DayOctober</v>
      </c>
      <c r="B357" t="s">
        <v>129</v>
      </c>
      <c r="C357" t="s">
        <v>148</v>
      </c>
      <c r="D357" t="s">
        <v>521</v>
      </c>
      <c r="E357" s="6" t="s">
        <v>1093</v>
      </c>
      <c r="F357" s="6" t="s">
        <v>1380</v>
      </c>
      <c r="G357" s="6" t="s">
        <v>1835</v>
      </c>
      <c r="H357" s="6">
        <v>4.1111111111111107</v>
      </c>
      <c r="I357" s="6">
        <v>1</v>
      </c>
    </row>
    <row r="358" spans="1:9" x14ac:dyDescent="0.25">
      <c r="A358" s="5" t="str">
        <f t="shared" si="5"/>
        <v>Rate FamilyTOU-8-SAverage WeekdayNovember</v>
      </c>
      <c r="B358" t="s">
        <v>129</v>
      </c>
      <c r="C358" t="s">
        <v>148</v>
      </c>
      <c r="D358" t="s">
        <v>522</v>
      </c>
      <c r="E358" s="6" t="s">
        <v>1094</v>
      </c>
      <c r="F358" s="6" t="s">
        <v>1381</v>
      </c>
      <c r="G358" s="6" t="s">
        <v>1836</v>
      </c>
      <c r="H358" s="6">
        <v>4.5306122448979584</v>
      </c>
      <c r="I358" s="6">
        <v>1</v>
      </c>
    </row>
    <row r="359" spans="1:9" x14ac:dyDescent="0.25">
      <c r="A359" s="5" t="str">
        <f t="shared" si="5"/>
        <v>Rate FamilyTOU-8-SMonthly Peak DayNovember</v>
      </c>
      <c r="B359" t="s">
        <v>129</v>
      </c>
      <c r="C359" t="s">
        <v>148</v>
      </c>
      <c r="D359" t="s">
        <v>523</v>
      </c>
      <c r="E359" s="6" t="s">
        <v>1094</v>
      </c>
      <c r="F359" s="6" t="s">
        <v>1381</v>
      </c>
      <c r="G359" s="6" t="s">
        <v>1837</v>
      </c>
      <c r="H359" s="6">
        <v>4.5306122448979584</v>
      </c>
      <c r="I359" s="6">
        <v>1</v>
      </c>
    </row>
    <row r="360" spans="1:9" x14ac:dyDescent="0.25">
      <c r="A360" s="5" t="str">
        <f t="shared" si="5"/>
        <v>Rate FamilyTOU-8-SAverage WeekdayDecember</v>
      </c>
      <c r="B360" t="s">
        <v>129</v>
      </c>
      <c r="C360" t="s">
        <v>148</v>
      </c>
      <c r="D360" t="s">
        <v>524</v>
      </c>
      <c r="E360" s="6" t="s">
        <v>1095</v>
      </c>
      <c r="F360" s="6" t="s">
        <v>1381</v>
      </c>
      <c r="G360" s="6" t="s">
        <v>1838</v>
      </c>
      <c r="H360" s="6">
        <v>4.5306122448979584</v>
      </c>
      <c r="I360" s="6">
        <v>1</v>
      </c>
    </row>
    <row r="361" spans="1:9" x14ac:dyDescent="0.25">
      <c r="A361" s="5" t="str">
        <f t="shared" si="5"/>
        <v>Rate FamilyTOU-8-SMonthly Peak DayDecember</v>
      </c>
      <c r="B361" t="s">
        <v>129</v>
      </c>
      <c r="C361" t="s">
        <v>148</v>
      </c>
      <c r="D361" t="s">
        <v>525</v>
      </c>
      <c r="E361" s="6" t="s">
        <v>1095</v>
      </c>
      <c r="F361" s="6" t="s">
        <v>1381</v>
      </c>
      <c r="G361" s="6" t="s">
        <v>1839</v>
      </c>
      <c r="H361" s="6">
        <v>4.5306122448979584</v>
      </c>
      <c r="I361" s="6">
        <v>1</v>
      </c>
    </row>
    <row r="362" spans="1:9" x14ac:dyDescent="0.25">
      <c r="A362" s="5" t="str">
        <f t="shared" si="5"/>
        <v>Rate FamilyTOU-GS1Average WeekdayJanuary</v>
      </c>
      <c r="B362" t="s">
        <v>129</v>
      </c>
      <c r="C362" t="s">
        <v>149</v>
      </c>
      <c r="D362" t="s">
        <v>526</v>
      </c>
      <c r="E362" s="6" t="s">
        <v>1096</v>
      </c>
      <c r="F362" s="6" t="s">
        <v>1381</v>
      </c>
      <c r="G362" s="6" t="s">
        <v>1840</v>
      </c>
      <c r="H362" s="6">
        <v>18.122448979591834</v>
      </c>
      <c r="I362" s="6">
        <v>0</v>
      </c>
    </row>
    <row r="363" spans="1:9" x14ac:dyDescent="0.25">
      <c r="A363" s="5" t="str">
        <f t="shared" si="5"/>
        <v>Rate FamilyTOU-GS1Monthly Peak DayJanuary</v>
      </c>
      <c r="B363" t="s">
        <v>129</v>
      </c>
      <c r="C363" t="s">
        <v>149</v>
      </c>
      <c r="D363" t="s">
        <v>527</v>
      </c>
      <c r="E363" s="6" t="s">
        <v>1096</v>
      </c>
      <c r="F363" s="6" t="s">
        <v>1381</v>
      </c>
      <c r="G363" s="6" t="s">
        <v>1841</v>
      </c>
      <c r="H363" s="6">
        <v>18.122448979591834</v>
      </c>
      <c r="I363" s="6">
        <v>0</v>
      </c>
    </row>
    <row r="364" spans="1:9" x14ac:dyDescent="0.25">
      <c r="A364" s="5" t="str">
        <f t="shared" si="5"/>
        <v>Rate FamilyTOU-GS1Average WeekdayFebruary</v>
      </c>
      <c r="B364" t="s">
        <v>129</v>
      </c>
      <c r="C364" t="s">
        <v>149</v>
      </c>
      <c r="D364" t="s">
        <v>528</v>
      </c>
      <c r="E364" s="6" t="s">
        <v>1097</v>
      </c>
      <c r="F364" s="6" t="s">
        <v>1381</v>
      </c>
      <c r="G364" s="6" t="s">
        <v>1842</v>
      </c>
      <c r="H364" s="6">
        <v>16.754716981132074</v>
      </c>
      <c r="I364" s="6">
        <v>0</v>
      </c>
    </row>
    <row r="365" spans="1:9" x14ac:dyDescent="0.25">
      <c r="A365" s="5" t="str">
        <f t="shared" si="5"/>
        <v>Rate FamilyTOU-GS1Monthly Peak DayFebruary</v>
      </c>
      <c r="B365" t="s">
        <v>129</v>
      </c>
      <c r="C365" t="s">
        <v>149</v>
      </c>
      <c r="D365" t="s">
        <v>529</v>
      </c>
      <c r="E365" s="6" t="s">
        <v>1097</v>
      </c>
      <c r="F365" s="6" t="s">
        <v>1381</v>
      </c>
      <c r="G365" s="6" t="s">
        <v>1843</v>
      </c>
      <c r="H365" s="6">
        <v>16.754716981132074</v>
      </c>
      <c r="I365" s="6">
        <v>0</v>
      </c>
    </row>
    <row r="366" spans="1:9" x14ac:dyDescent="0.25">
      <c r="A366" s="5" t="str">
        <f t="shared" si="5"/>
        <v>Rate FamilyTOU-GS1Average WeekdayMarch</v>
      </c>
      <c r="B366" t="s">
        <v>129</v>
      </c>
      <c r="C366" t="s">
        <v>149</v>
      </c>
      <c r="D366" t="s">
        <v>530</v>
      </c>
      <c r="E366" s="6" t="s">
        <v>1098</v>
      </c>
      <c r="F366" s="6" t="s">
        <v>1381</v>
      </c>
      <c r="G366" s="6" t="s">
        <v>1844</v>
      </c>
      <c r="H366" s="6">
        <v>16.754716981132074</v>
      </c>
      <c r="I366" s="6">
        <v>0</v>
      </c>
    </row>
    <row r="367" spans="1:9" x14ac:dyDescent="0.25">
      <c r="A367" s="5" t="str">
        <f t="shared" si="5"/>
        <v>Rate FamilyTOU-GS1Monthly Peak DayMarch</v>
      </c>
      <c r="B367" t="s">
        <v>129</v>
      </c>
      <c r="C367" t="s">
        <v>149</v>
      </c>
      <c r="D367" t="s">
        <v>531</v>
      </c>
      <c r="E367" s="6" t="s">
        <v>1098</v>
      </c>
      <c r="F367" s="6" t="s">
        <v>1381</v>
      </c>
      <c r="G367" s="6" t="s">
        <v>1845</v>
      </c>
      <c r="H367" s="6">
        <v>16.754716981132074</v>
      </c>
      <c r="I367" s="6">
        <v>0</v>
      </c>
    </row>
    <row r="368" spans="1:9" x14ac:dyDescent="0.25">
      <c r="A368" s="5" t="str">
        <f t="shared" si="5"/>
        <v>Rate FamilyTOU-GS1Average WeekdayApril</v>
      </c>
      <c r="B368" t="s">
        <v>129</v>
      </c>
      <c r="C368" t="s">
        <v>149</v>
      </c>
      <c r="D368" t="s">
        <v>532</v>
      </c>
      <c r="E368" s="6" t="s">
        <v>1099</v>
      </c>
      <c r="F368" s="6" t="s">
        <v>1381</v>
      </c>
      <c r="G368" s="6" t="s">
        <v>1846</v>
      </c>
      <c r="H368" s="6">
        <v>16.30188679245283</v>
      </c>
      <c r="I368" s="6">
        <v>0</v>
      </c>
    </row>
    <row r="369" spans="1:9" x14ac:dyDescent="0.25">
      <c r="A369" s="5" t="str">
        <f t="shared" si="5"/>
        <v>Rate FamilyTOU-GS1Monthly Peak DayApril</v>
      </c>
      <c r="B369" t="s">
        <v>129</v>
      </c>
      <c r="C369" t="s">
        <v>149</v>
      </c>
      <c r="D369" t="s">
        <v>533</v>
      </c>
      <c r="E369" s="6" t="s">
        <v>1099</v>
      </c>
      <c r="F369" s="6" t="s">
        <v>1381</v>
      </c>
      <c r="G369" s="6" t="s">
        <v>1847</v>
      </c>
      <c r="H369" s="6">
        <v>16.30188679245283</v>
      </c>
      <c r="I369" s="6">
        <v>0</v>
      </c>
    </row>
    <row r="370" spans="1:9" x14ac:dyDescent="0.25">
      <c r="A370" s="5" t="str">
        <f t="shared" si="5"/>
        <v>Rate FamilyTOU-GS1Average WeekdayMay</v>
      </c>
      <c r="B370" t="s">
        <v>129</v>
      </c>
      <c r="C370" t="s">
        <v>149</v>
      </c>
      <c r="D370" t="s">
        <v>534</v>
      </c>
      <c r="E370" s="6" t="s">
        <v>1100</v>
      </c>
      <c r="F370" s="6" t="s">
        <v>1381</v>
      </c>
      <c r="G370" s="6" t="s">
        <v>1848</v>
      </c>
      <c r="H370" s="6">
        <v>16.30188679245283</v>
      </c>
      <c r="I370" s="6">
        <v>0</v>
      </c>
    </row>
    <row r="371" spans="1:9" x14ac:dyDescent="0.25">
      <c r="A371" s="5" t="str">
        <f t="shared" si="5"/>
        <v>Rate FamilyTOU-GS1Monthly Peak DayMay</v>
      </c>
      <c r="B371" t="s">
        <v>129</v>
      </c>
      <c r="C371" t="s">
        <v>149</v>
      </c>
      <c r="D371" t="s">
        <v>535</v>
      </c>
      <c r="E371" s="6" t="s">
        <v>1100</v>
      </c>
      <c r="F371" s="6" t="s">
        <v>1381</v>
      </c>
      <c r="G371" s="6" t="s">
        <v>1849</v>
      </c>
      <c r="H371" s="6">
        <v>16.30188679245283</v>
      </c>
      <c r="I371" s="6">
        <v>0</v>
      </c>
    </row>
    <row r="372" spans="1:9" x14ac:dyDescent="0.25">
      <c r="A372" s="5" t="str">
        <f t="shared" si="5"/>
        <v>Rate FamilyTOU-GS1Average WeekdayJune</v>
      </c>
      <c r="B372" t="s">
        <v>129</v>
      </c>
      <c r="C372" t="s">
        <v>149</v>
      </c>
      <c r="D372" t="s">
        <v>536</v>
      </c>
      <c r="E372" s="6" t="s">
        <v>1101</v>
      </c>
      <c r="F372" s="6" t="s">
        <v>1381</v>
      </c>
      <c r="G372" s="6" t="s">
        <v>1850</v>
      </c>
      <c r="H372" s="6">
        <v>15.547169811320755</v>
      </c>
      <c r="I372" s="6">
        <v>0</v>
      </c>
    </row>
    <row r="373" spans="1:9" x14ac:dyDescent="0.25">
      <c r="A373" s="5" t="str">
        <f t="shared" si="5"/>
        <v>Rate FamilyTOU-GS1Monthly Peak DayJune</v>
      </c>
      <c r="B373" t="s">
        <v>129</v>
      </c>
      <c r="C373" t="s">
        <v>149</v>
      </c>
      <c r="D373" t="s">
        <v>537</v>
      </c>
      <c r="E373" s="6" t="s">
        <v>1101</v>
      </c>
      <c r="F373" s="6" t="s">
        <v>1382</v>
      </c>
      <c r="G373" s="6" t="s">
        <v>1851</v>
      </c>
      <c r="H373" s="6">
        <v>15.695238095238096</v>
      </c>
      <c r="I373" s="6">
        <v>0</v>
      </c>
    </row>
    <row r="374" spans="1:9" x14ac:dyDescent="0.25">
      <c r="A374" s="5" t="str">
        <f t="shared" si="5"/>
        <v>Rate FamilyTOU-GS1Average WeekdayJuly</v>
      </c>
      <c r="B374" t="s">
        <v>129</v>
      </c>
      <c r="C374" t="s">
        <v>149</v>
      </c>
      <c r="D374" t="s">
        <v>538</v>
      </c>
      <c r="E374" s="6" t="s">
        <v>1102</v>
      </c>
      <c r="F374" s="6" t="s">
        <v>1382</v>
      </c>
      <c r="G374" s="6" t="s">
        <v>1852</v>
      </c>
      <c r="H374" s="6">
        <v>15.695238095238096</v>
      </c>
      <c r="I374" s="6">
        <v>0</v>
      </c>
    </row>
    <row r="375" spans="1:9" x14ac:dyDescent="0.25">
      <c r="A375" s="5" t="str">
        <f t="shared" si="5"/>
        <v>Rate FamilyTOU-GS1Monthly Peak DayJuly</v>
      </c>
      <c r="B375" t="s">
        <v>129</v>
      </c>
      <c r="C375" t="s">
        <v>149</v>
      </c>
      <c r="D375" t="s">
        <v>539</v>
      </c>
      <c r="E375" s="6" t="s">
        <v>1102</v>
      </c>
      <c r="F375" s="6" t="s">
        <v>1382</v>
      </c>
      <c r="G375" s="6" t="s">
        <v>1853</v>
      </c>
      <c r="H375" s="6">
        <v>15.695238095238096</v>
      </c>
      <c r="I375" s="6">
        <v>0</v>
      </c>
    </row>
    <row r="376" spans="1:9" x14ac:dyDescent="0.25">
      <c r="A376" s="5" t="str">
        <f t="shared" si="5"/>
        <v>Rate FamilyTOU-GS1Average WeekdayAugust</v>
      </c>
      <c r="B376" t="s">
        <v>129</v>
      </c>
      <c r="C376" t="s">
        <v>149</v>
      </c>
      <c r="D376" t="s">
        <v>540</v>
      </c>
      <c r="E376" s="6" t="s">
        <v>1103</v>
      </c>
      <c r="F376" s="6" t="s">
        <v>1382</v>
      </c>
      <c r="G376" s="6" t="s">
        <v>1854</v>
      </c>
      <c r="H376" s="6">
        <v>15.695238095238096</v>
      </c>
      <c r="I376" s="6">
        <v>0</v>
      </c>
    </row>
    <row r="377" spans="1:9" x14ac:dyDescent="0.25">
      <c r="A377" s="5" t="str">
        <f t="shared" si="5"/>
        <v>Rate FamilyTOU-GS1Monthly Peak DayAugust</v>
      </c>
      <c r="B377" t="s">
        <v>129</v>
      </c>
      <c r="C377" t="s">
        <v>149</v>
      </c>
      <c r="D377" t="s">
        <v>541</v>
      </c>
      <c r="E377" s="6" t="s">
        <v>1103</v>
      </c>
      <c r="F377" s="6" t="s">
        <v>1382</v>
      </c>
      <c r="G377" s="6" t="s">
        <v>1855</v>
      </c>
      <c r="H377" s="6">
        <v>15.695238095238096</v>
      </c>
      <c r="I377" s="6">
        <v>0</v>
      </c>
    </row>
    <row r="378" spans="1:9" x14ac:dyDescent="0.25">
      <c r="A378" s="5" t="str">
        <f t="shared" si="5"/>
        <v>Rate FamilyTOU-GS1Average WeekdaySeptember</v>
      </c>
      <c r="B378" t="s">
        <v>129</v>
      </c>
      <c r="C378" t="s">
        <v>149</v>
      </c>
      <c r="D378" t="s">
        <v>542</v>
      </c>
      <c r="E378" s="6" t="s">
        <v>1104</v>
      </c>
      <c r="F378" s="6" t="s">
        <v>1383</v>
      </c>
      <c r="G378" s="6" t="s">
        <v>1856</v>
      </c>
      <c r="H378" s="6">
        <v>15.695238095238096</v>
      </c>
      <c r="I378" s="6">
        <v>0</v>
      </c>
    </row>
    <row r="379" spans="1:9" x14ac:dyDescent="0.25">
      <c r="A379" s="5" t="str">
        <f t="shared" si="5"/>
        <v>Rate FamilyTOU-GS1Monthly Peak DaySeptember</v>
      </c>
      <c r="B379" t="s">
        <v>129</v>
      </c>
      <c r="C379" t="s">
        <v>149</v>
      </c>
      <c r="D379" t="s">
        <v>543</v>
      </c>
      <c r="E379" s="6" t="s">
        <v>1104</v>
      </c>
      <c r="F379" s="6" t="s">
        <v>1384</v>
      </c>
      <c r="G379" s="6" t="s">
        <v>1857</v>
      </c>
      <c r="H379" s="6">
        <v>15.695238095238096</v>
      </c>
      <c r="I379" s="6">
        <v>0</v>
      </c>
    </row>
    <row r="380" spans="1:9" x14ac:dyDescent="0.25">
      <c r="A380" s="5" t="str">
        <f t="shared" si="5"/>
        <v>Rate FamilyTOU-GS1Average WeekdayOctober</v>
      </c>
      <c r="B380" t="s">
        <v>129</v>
      </c>
      <c r="C380" t="s">
        <v>149</v>
      </c>
      <c r="D380" t="s">
        <v>544</v>
      </c>
      <c r="E380" s="6" t="s">
        <v>1105</v>
      </c>
      <c r="F380" s="6" t="s">
        <v>1385</v>
      </c>
      <c r="G380" s="6" t="s">
        <v>1858</v>
      </c>
      <c r="H380" s="6">
        <v>16.444444444444443</v>
      </c>
      <c r="I380" s="6">
        <v>0</v>
      </c>
    </row>
    <row r="381" spans="1:9" x14ac:dyDescent="0.25">
      <c r="A381" s="5" t="str">
        <f t="shared" si="5"/>
        <v>Rate FamilyTOU-GS1Monthly Peak DayOctober</v>
      </c>
      <c r="B381" t="s">
        <v>129</v>
      </c>
      <c r="C381" t="s">
        <v>149</v>
      </c>
      <c r="D381" t="s">
        <v>545</v>
      </c>
      <c r="E381" s="6" t="s">
        <v>1105</v>
      </c>
      <c r="F381" s="6" t="s">
        <v>1386</v>
      </c>
      <c r="G381" s="6" t="s">
        <v>1859</v>
      </c>
      <c r="H381" s="6">
        <v>16.444444444444443</v>
      </c>
      <c r="I381" s="6">
        <v>0</v>
      </c>
    </row>
    <row r="382" spans="1:9" x14ac:dyDescent="0.25">
      <c r="A382" s="5" t="str">
        <f t="shared" si="5"/>
        <v>Rate FamilyTOU-GS1Average WeekdayNovember</v>
      </c>
      <c r="B382" t="s">
        <v>129</v>
      </c>
      <c r="C382" t="s">
        <v>149</v>
      </c>
      <c r="D382" t="s">
        <v>546</v>
      </c>
      <c r="E382" s="6" t="s">
        <v>1106</v>
      </c>
      <c r="F382" s="6" t="s">
        <v>1387</v>
      </c>
      <c r="G382" s="6" t="s">
        <v>1860</v>
      </c>
      <c r="H382" s="6">
        <v>18.122448979591834</v>
      </c>
      <c r="I382" s="6">
        <v>0</v>
      </c>
    </row>
    <row r="383" spans="1:9" x14ac:dyDescent="0.25">
      <c r="A383" s="5" t="str">
        <f t="shared" si="5"/>
        <v>Rate FamilyTOU-GS1Monthly Peak DayNovember</v>
      </c>
      <c r="B383" t="s">
        <v>129</v>
      </c>
      <c r="C383" t="s">
        <v>149</v>
      </c>
      <c r="D383" t="s">
        <v>547</v>
      </c>
      <c r="E383" s="6" t="s">
        <v>1106</v>
      </c>
      <c r="F383" s="6" t="s">
        <v>1387</v>
      </c>
      <c r="G383" s="6" t="s">
        <v>1861</v>
      </c>
      <c r="H383" s="6">
        <v>18.122448979591834</v>
      </c>
      <c r="I383" s="6">
        <v>0</v>
      </c>
    </row>
    <row r="384" spans="1:9" x14ac:dyDescent="0.25">
      <c r="A384" s="5" t="str">
        <f t="shared" si="5"/>
        <v>Rate FamilyTOU-GS1Average WeekdayDecember</v>
      </c>
      <c r="B384" t="s">
        <v>129</v>
      </c>
      <c r="C384" t="s">
        <v>149</v>
      </c>
      <c r="D384" t="s">
        <v>548</v>
      </c>
      <c r="E384" s="6" t="s">
        <v>1107</v>
      </c>
      <c r="F384" s="6" t="s">
        <v>1387</v>
      </c>
      <c r="G384" s="6" t="s">
        <v>1862</v>
      </c>
      <c r="H384" s="6">
        <v>18.122448979591834</v>
      </c>
      <c r="I384" s="6">
        <v>0</v>
      </c>
    </row>
    <row r="385" spans="1:9" x14ac:dyDescent="0.25">
      <c r="A385" s="5" t="str">
        <f t="shared" si="5"/>
        <v>Rate FamilyTOU-GS1Monthly Peak DayDecember</v>
      </c>
      <c r="B385" t="s">
        <v>129</v>
      </c>
      <c r="C385" t="s">
        <v>149</v>
      </c>
      <c r="D385" t="s">
        <v>549</v>
      </c>
      <c r="E385" s="6" t="s">
        <v>1107</v>
      </c>
      <c r="F385" s="6" t="s">
        <v>1387</v>
      </c>
      <c r="G385" s="6" t="s">
        <v>1863</v>
      </c>
      <c r="H385" s="6">
        <v>18.122448979591834</v>
      </c>
      <c r="I385" s="6">
        <v>0</v>
      </c>
    </row>
    <row r="386" spans="1:9" x14ac:dyDescent="0.25">
      <c r="A386" s="5" t="str">
        <f t="shared" si="5"/>
        <v>Rate FamilyTOU-GS2Average WeekdayJanuary</v>
      </c>
      <c r="B386" t="s">
        <v>129</v>
      </c>
      <c r="C386" t="s">
        <v>150</v>
      </c>
      <c r="D386" t="s">
        <v>550</v>
      </c>
      <c r="E386" s="6" t="s">
        <v>1108</v>
      </c>
      <c r="F386" s="6" t="s">
        <v>1387</v>
      </c>
      <c r="G386" s="6" t="s">
        <v>1864</v>
      </c>
      <c r="H386" s="6">
        <v>7.9285714285714279</v>
      </c>
      <c r="I386" s="6">
        <v>1</v>
      </c>
    </row>
    <row r="387" spans="1:9" x14ac:dyDescent="0.25">
      <c r="A387" s="5" t="str">
        <f t="shared" ref="A387:A450" si="6">CONCATENATE(B387, C387, D387, E387)</f>
        <v>Rate FamilyTOU-GS2Monthly Peak DayJanuary</v>
      </c>
      <c r="B387" t="s">
        <v>129</v>
      </c>
      <c r="C387" t="s">
        <v>150</v>
      </c>
      <c r="D387" t="s">
        <v>551</v>
      </c>
      <c r="E387" s="6" t="s">
        <v>1108</v>
      </c>
      <c r="F387" s="6" t="s">
        <v>1387</v>
      </c>
      <c r="G387" s="6" t="s">
        <v>1865</v>
      </c>
      <c r="H387" s="6">
        <v>7.9285714285714279</v>
      </c>
      <c r="I387" s="6">
        <v>1</v>
      </c>
    </row>
    <row r="388" spans="1:9" x14ac:dyDescent="0.25">
      <c r="A388" s="5" t="str">
        <f t="shared" si="6"/>
        <v>Rate FamilyTOU-GS2Average WeekdayFebruary</v>
      </c>
      <c r="B388" t="s">
        <v>129</v>
      </c>
      <c r="C388" t="s">
        <v>150</v>
      </c>
      <c r="D388" t="s">
        <v>552</v>
      </c>
      <c r="E388" s="6" t="s">
        <v>1109</v>
      </c>
      <c r="F388" s="6" t="s">
        <v>1387</v>
      </c>
      <c r="G388" s="6" t="s">
        <v>1866</v>
      </c>
      <c r="H388" s="6">
        <v>8.3773584905660368</v>
      </c>
      <c r="I388" s="6">
        <v>1</v>
      </c>
    </row>
    <row r="389" spans="1:9" x14ac:dyDescent="0.25">
      <c r="A389" s="5" t="str">
        <f t="shared" si="6"/>
        <v>Rate FamilyTOU-GS2Monthly Peak DayFebruary</v>
      </c>
      <c r="B389" t="s">
        <v>129</v>
      </c>
      <c r="C389" t="s">
        <v>150</v>
      </c>
      <c r="D389" t="s">
        <v>553</v>
      </c>
      <c r="E389" s="6" t="s">
        <v>1109</v>
      </c>
      <c r="F389" s="6" t="s">
        <v>1387</v>
      </c>
      <c r="G389" s="6" t="s">
        <v>1867</v>
      </c>
      <c r="H389" s="6">
        <v>8.3773584905660368</v>
      </c>
      <c r="I389" s="6">
        <v>1</v>
      </c>
    </row>
    <row r="390" spans="1:9" x14ac:dyDescent="0.25">
      <c r="A390" s="5" t="str">
        <f t="shared" si="6"/>
        <v>Rate FamilyTOU-GS2Average WeekdayMarch</v>
      </c>
      <c r="B390" t="s">
        <v>129</v>
      </c>
      <c r="C390" t="s">
        <v>150</v>
      </c>
      <c r="D390" t="s">
        <v>554</v>
      </c>
      <c r="E390" s="6" t="s">
        <v>1110</v>
      </c>
      <c r="F390" s="6" t="s">
        <v>1387</v>
      </c>
      <c r="G390" s="6" t="s">
        <v>1868</v>
      </c>
      <c r="H390" s="6">
        <v>8.3773584905660368</v>
      </c>
      <c r="I390" s="6">
        <v>1</v>
      </c>
    </row>
    <row r="391" spans="1:9" x14ac:dyDescent="0.25">
      <c r="A391" s="5" t="str">
        <f t="shared" si="6"/>
        <v>Rate FamilyTOU-GS2Monthly Peak DayMarch</v>
      </c>
      <c r="B391" t="s">
        <v>129</v>
      </c>
      <c r="C391" t="s">
        <v>150</v>
      </c>
      <c r="D391" t="s">
        <v>555</v>
      </c>
      <c r="E391" s="6" t="s">
        <v>1110</v>
      </c>
      <c r="F391" s="6" t="s">
        <v>1387</v>
      </c>
      <c r="G391" s="6" t="s">
        <v>1869</v>
      </c>
      <c r="H391" s="6">
        <v>8.3773584905660368</v>
      </c>
      <c r="I391" s="6">
        <v>1</v>
      </c>
    </row>
    <row r="392" spans="1:9" x14ac:dyDescent="0.25">
      <c r="A392" s="5" t="str">
        <f t="shared" si="6"/>
        <v>Rate FamilyTOU-GS2Average WeekdayApril</v>
      </c>
      <c r="B392" t="s">
        <v>129</v>
      </c>
      <c r="C392" t="s">
        <v>150</v>
      </c>
      <c r="D392" t="s">
        <v>556</v>
      </c>
      <c r="E392" s="6" t="s">
        <v>1111</v>
      </c>
      <c r="F392" s="6" t="s">
        <v>1387</v>
      </c>
      <c r="G392" s="6" t="s">
        <v>1870</v>
      </c>
      <c r="H392" s="6">
        <v>8.1509433962264151</v>
      </c>
      <c r="I392" s="6">
        <v>1</v>
      </c>
    </row>
    <row r="393" spans="1:9" x14ac:dyDescent="0.25">
      <c r="A393" s="5" t="str">
        <f t="shared" si="6"/>
        <v>Rate FamilyTOU-GS2Monthly Peak DayApril</v>
      </c>
      <c r="B393" t="s">
        <v>129</v>
      </c>
      <c r="C393" t="s">
        <v>150</v>
      </c>
      <c r="D393" t="s">
        <v>557</v>
      </c>
      <c r="E393" s="6" t="s">
        <v>1111</v>
      </c>
      <c r="F393" s="6" t="s">
        <v>1387</v>
      </c>
      <c r="G393" s="6" t="s">
        <v>1871</v>
      </c>
      <c r="H393" s="6">
        <v>8.1509433962264151</v>
      </c>
      <c r="I393" s="6">
        <v>1</v>
      </c>
    </row>
    <row r="394" spans="1:9" x14ac:dyDescent="0.25">
      <c r="A394" s="5" t="str">
        <f t="shared" si="6"/>
        <v>Rate FamilyTOU-GS2Average WeekdayMay</v>
      </c>
      <c r="B394" t="s">
        <v>129</v>
      </c>
      <c r="C394" t="s">
        <v>150</v>
      </c>
      <c r="D394" t="s">
        <v>558</v>
      </c>
      <c r="E394" s="6" t="s">
        <v>1112</v>
      </c>
      <c r="F394" s="6" t="s">
        <v>1387</v>
      </c>
      <c r="G394" s="6" t="s">
        <v>1872</v>
      </c>
      <c r="H394" s="6">
        <v>8.1509433962264151</v>
      </c>
      <c r="I394" s="6">
        <v>1</v>
      </c>
    </row>
    <row r="395" spans="1:9" x14ac:dyDescent="0.25">
      <c r="A395" s="5" t="str">
        <f t="shared" si="6"/>
        <v>Rate FamilyTOU-GS2Monthly Peak DayMay</v>
      </c>
      <c r="B395" t="s">
        <v>129</v>
      </c>
      <c r="C395" t="s">
        <v>150</v>
      </c>
      <c r="D395" t="s">
        <v>559</v>
      </c>
      <c r="E395" s="6" t="s">
        <v>1112</v>
      </c>
      <c r="F395" s="6" t="s">
        <v>1387</v>
      </c>
      <c r="G395" s="6" t="s">
        <v>1873</v>
      </c>
      <c r="H395" s="6">
        <v>8.1509433962264151</v>
      </c>
      <c r="I395" s="6">
        <v>1</v>
      </c>
    </row>
    <row r="396" spans="1:9" x14ac:dyDescent="0.25">
      <c r="A396" s="5" t="str">
        <f t="shared" si="6"/>
        <v>Rate FamilyTOU-GS2Average WeekdayJune</v>
      </c>
      <c r="B396" t="s">
        <v>129</v>
      </c>
      <c r="C396" t="s">
        <v>150</v>
      </c>
      <c r="D396" t="s">
        <v>560</v>
      </c>
      <c r="E396" s="6" t="s">
        <v>1113</v>
      </c>
      <c r="F396" s="6" t="s">
        <v>1387</v>
      </c>
      <c r="G396" s="6" t="s">
        <v>1874</v>
      </c>
      <c r="H396" s="6">
        <v>7.7735849056603774</v>
      </c>
      <c r="I396" s="6">
        <v>1</v>
      </c>
    </row>
    <row r="397" spans="1:9" x14ac:dyDescent="0.25">
      <c r="A397" s="5" t="str">
        <f t="shared" si="6"/>
        <v>Rate FamilyTOU-GS2Monthly Peak DayJune</v>
      </c>
      <c r="B397" t="s">
        <v>129</v>
      </c>
      <c r="C397" t="s">
        <v>150</v>
      </c>
      <c r="D397" t="s">
        <v>561</v>
      </c>
      <c r="E397" s="6" t="s">
        <v>1113</v>
      </c>
      <c r="F397" s="6" t="s">
        <v>1388</v>
      </c>
      <c r="G397" s="6" t="s">
        <v>1875</v>
      </c>
      <c r="H397" s="6">
        <v>7.8476190476190482</v>
      </c>
      <c r="I397" s="6">
        <v>1</v>
      </c>
    </row>
    <row r="398" spans="1:9" x14ac:dyDescent="0.25">
      <c r="A398" s="5" t="str">
        <f t="shared" si="6"/>
        <v>Rate FamilyTOU-GS2Average WeekdayJuly</v>
      </c>
      <c r="B398" t="s">
        <v>129</v>
      </c>
      <c r="C398" t="s">
        <v>150</v>
      </c>
      <c r="D398" t="s">
        <v>562</v>
      </c>
      <c r="E398" s="6" t="s">
        <v>1114</v>
      </c>
      <c r="F398" s="6" t="s">
        <v>1388</v>
      </c>
      <c r="G398" s="6" t="s">
        <v>1876</v>
      </c>
      <c r="H398" s="6">
        <v>7.8476190476190482</v>
      </c>
      <c r="I398" s="6">
        <v>1</v>
      </c>
    </row>
    <row r="399" spans="1:9" x14ac:dyDescent="0.25">
      <c r="A399" s="5" t="str">
        <f t="shared" si="6"/>
        <v>Rate FamilyTOU-GS2Monthly Peak DayJuly</v>
      </c>
      <c r="B399" t="s">
        <v>129</v>
      </c>
      <c r="C399" t="s">
        <v>150</v>
      </c>
      <c r="D399" t="s">
        <v>563</v>
      </c>
      <c r="E399" s="6" t="s">
        <v>1114</v>
      </c>
      <c r="F399" s="6" t="s">
        <v>1388</v>
      </c>
      <c r="G399" s="6" t="s">
        <v>1877</v>
      </c>
      <c r="H399" s="6">
        <v>7.8476190476190482</v>
      </c>
      <c r="I399" s="6">
        <v>1</v>
      </c>
    </row>
    <row r="400" spans="1:9" x14ac:dyDescent="0.25">
      <c r="A400" s="5" t="str">
        <f t="shared" si="6"/>
        <v>Rate FamilyTOU-GS2Average WeekdayAugust</v>
      </c>
      <c r="B400" t="s">
        <v>129</v>
      </c>
      <c r="C400" t="s">
        <v>150</v>
      </c>
      <c r="D400" t="s">
        <v>564</v>
      </c>
      <c r="E400" s="6" t="s">
        <v>1115</v>
      </c>
      <c r="F400" s="6" t="s">
        <v>1388</v>
      </c>
      <c r="G400" s="6" t="s">
        <v>1878</v>
      </c>
      <c r="H400" s="6">
        <v>7.8476190476190482</v>
      </c>
      <c r="I400" s="6">
        <v>1</v>
      </c>
    </row>
    <row r="401" spans="1:9" x14ac:dyDescent="0.25">
      <c r="A401" s="5" t="str">
        <f t="shared" si="6"/>
        <v>Rate FamilyTOU-GS2Monthly Peak DayAugust</v>
      </c>
      <c r="B401" t="s">
        <v>129</v>
      </c>
      <c r="C401" t="s">
        <v>150</v>
      </c>
      <c r="D401" t="s">
        <v>565</v>
      </c>
      <c r="E401" s="6" t="s">
        <v>1115</v>
      </c>
      <c r="F401" s="6" t="s">
        <v>1388</v>
      </c>
      <c r="G401" s="6" t="s">
        <v>1879</v>
      </c>
      <c r="H401" s="6">
        <v>7.8476190476190482</v>
      </c>
      <c r="I401" s="6">
        <v>1</v>
      </c>
    </row>
    <row r="402" spans="1:9" x14ac:dyDescent="0.25">
      <c r="A402" s="5" t="str">
        <f t="shared" si="6"/>
        <v>Rate FamilyTOU-GS2Average WeekdaySeptember</v>
      </c>
      <c r="B402" t="s">
        <v>129</v>
      </c>
      <c r="C402" t="s">
        <v>150</v>
      </c>
      <c r="D402" t="s">
        <v>566</v>
      </c>
      <c r="E402" s="6" t="s">
        <v>1116</v>
      </c>
      <c r="F402" s="6" t="s">
        <v>1389</v>
      </c>
      <c r="G402" s="6" t="s">
        <v>1880</v>
      </c>
      <c r="H402" s="6">
        <v>7.8476190476190482</v>
      </c>
      <c r="I402" s="6">
        <v>1</v>
      </c>
    </row>
    <row r="403" spans="1:9" x14ac:dyDescent="0.25">
      <c r="A403" s="5" t="str">
        <f t="shared" si="6"/>
        <v>Rate FamilyTOU-GS2Monthly Peak DaySeptember</v>
      </c>
      <c r="B403" t="s">
        <v>129</v>
      </c>
      <c r="C403" t="s">
        <v>150</v>
      </c>
      <c r="D403" t="s">
        <v>567</v>
      </c>
      <c r="E403" s="6" t="s">
        <v>1116</v>
      </c>
      <c r="F403" s="6" t="s">
        <v>1390</v>
      </c>
      <c r="G403" s="6" t="s">
        <v>1881</v>
      </c>
      <c r="H403" s="6">
        <v>7.8476190476190482</v>
      </c>
      <c r="I403" s="6">
        <v>1</v>
      </c>
    </row>
    <row r="404" spans="1:9" x14ac:dyDescent="0.25">
      <c r="A404" s="5" t="str">
        <f t="shared" si="6"/>
        <v>Rate FamilyTOU-GS2Average WeekdayOctober</v>
      </c>
      <c r="B404" t="s">
        <v>129</v>
      </c>
      <c r="C404" t="s">
        <v>150</v>
      </c>
      <c r="D404" t="s">
        <v>568</v>
      </c>
      <c r="E404" s="6" t="s">
        <v>1117</v>
      </c>
      <c r="F404" s="6" t="s">
        <v>1391</v>
      </c>
      <c r="G404" s="6" t="s">
        <v>1882</v>
      </c>
      <c r="H404" s="6">
        <v>7.1944444444444438</v>
      </c>
      <c r="I404" s="6">
        <v>1</v>
      </c>
    </row>
    <row r="405" spans="1:9" x14ac:dyDescent="0.25">
      <c r="A405" s="5" t="str">
        <f t="shared" si="6"/>
        <v>Rate FamilyTOU-GS2Monthly Peak DayOctober</v>
      </c>
      <c r="B405" t="s">
        <v>129</v>
      </c>
      <c r="C405" t="s">
        <v>150</v>
      </c>
      <c r="D405" t="s">
        <v>569</v>
      </c>
      <c r="E405" s="6" t="s">
        <v>1117</v>
      </c>
      <c r="F405" s="6" t="s">
        <v>1392</v>
      </c>
      <c r="G405" s="6" t="s">
        <v>1883</v>
      </c>
      <c r="H405" s="6">
        <v>7.1944444444444438</v>
      </c>
      <c r="I405" s="6">
        <v>1</v>
      </c>
    </row>
    <row r="406" spans="1:9" x14ac:dyDescent="0.25">
      <c r="A406" s="5" t="str">
        <f t="shared" si="6"/>
        <v>Rate FamilyTOU-GS2Average WeekdayNovember</v>
      </c>
      <c r="B406" t="s">
        <v>129</v>
      </c>
      <c r="C406" t="s">
        <v>150</v>
      </c>
      <c r="D406" t="s">
        <v>570</v>
      </c>
      <c r="E406" s="6" t="s">
        <v>1118</v>
      </c>
      <c r="F406" s="6" t="s">
        <v>1393</v>
      </c>
      <c r="G406" s="6" t="s">
        <v>1884</v>
      </c>
      <c r="H406" s="6">
        <v>7.9285714285714279</v>
      </c>
      <c r="I406" s="6">
        <v>1</v>
      </c>
    </row>
    <row r="407" spans="1:9" x14ac:dyDescent="0.25">
      <c r="A407" s="5" t="str">
        <f t="shared" si="6"/>
        <v>Rate FamilyTOU-GS2Monthly Peak DayNovember</v>
      </c>
      <c r="B407" t="s">
        <v>129</v>
      </c>
      <c r="C407" t="s">
        <v>150</v>
      </c>
      <c r="D407" t="s">
        <v>571</v>
      </c>
      <c r="E407" s="6" t="s">
        <v>1118</v>
      </c>
      <c r="F407" s="6" t="s">
        <v>1393</v>
      </c>
      <c r="G407" s="6" t="s">
        <v>1885</v>
      </c>
      <c r="H407" s="6">
        <v>7.9285714285714279</v>
      </c>
      <c r="I407" s="6">
        <v>1</v>
      </c>
    </row>
    <row r="408" spans="1:9" x14ac:dyDescent="0.25">
      <c r="A408" s="5" t="str">
        <f t="shared" si="6"/>
        <v>Rate FamilyTOU-GS2Average WeekdayDecember</v>
      </c>
      <c r="B408" t="s">
        <v>129</v>
      </c>
      <c r="C408" t="s">
        <v>150</v>
      </c>
      <c r="D408" t="s">
        <v>572</v>
      </c>
      <c r="E408" s="6" t="s">
        <v>1119</v>
      </c>
      <c r="F408" s="6" t="s">
        <v>1393</v>
      </c>
      <c r="G408" s="6" t="s">
        <v>1886</v>
      </c>
      <c r="H408" s="6">
        <v>7.9285714285714279</v>
      </c>
      <c r="I408" s="6">
        <v>1</v>
      </c>
    </row>
    <row r="409" spans="1:9" x14ac:dyDescent="0.25">
      <c r="A409" s="5" t="str">
        <f t="shared" si="6"/>
        <v>Rate FamilyTOU-GS2Monthly Peak DayDecember</v>
      </c>
      <c r="B409" t="s">
        <v>129</v>
      </c>
      <c r="C409" t="s">
        <v>150</v>
      </c>
      <c r="D409" t="s">
        <v>573</v>
      </c>
      <c r="E409" s="6" t="s">
        <v>1119</v>
      </c>
      <c r="F409" s="6" t="s">
        <v>1393</v>
      </c>
      <c r="G409" s="6" t="s">
        <v>1887</v>
      </c>
      <c r="H409" s="6">
        <v>7.9285714285714279</v>
      </c>
      <c r="I409" s="6">
        <v>1</v>
      </c>
    </row>
    <row r="410" spans="1:9" x14ac:dyDescent="0.25">
      <c r="A410" s="5" t="str">
        <f t="shared" si="6"/>
        <v>Rate FamilyTOU-GS3Average WeekdayJanuary</v>
      </c>
      <c r="B410" t="s">
        <v>129</v>
      </c>
      <c r="C410" t="s">
        <v>151</v>
      </c>
      <c r="D410" t="s">
        <v>574</v>
      </c>
      <c r="E410" s="6" t="s">
        <v>1120</v>
      </c>
      <c r="F410" s="6" t="s">
        <v>1393</v>
      </c>
      <c r="G410" s="6" t="s">
        <v>1888</v>
      </c>
      <c r="H410" s="6">
        <v>12.459183673469388</v>
      </c>
      <c r="I410" s="6">
        <v>1</v>
      </c>
    </row>
    <row r="411" spans="1:9" x14ac:dyDescent="0.25">
      <c r="A411" s="5" t="str">
        <f t="shared" si="6"/>
        <v>Rate FamilyTOU-GS3Monthly Peak DayJanuary</v>
      </c>
      <c r="B411" t="s">
        <v>129</v>
      </c>
      <c r="C411" t="s">
        <v>151</v>
      </c>
      <c r="D411" t="s">
        <v>575</v>
      </c>
      <c r="E411" s="6" t="s">
        <v>1120</v>
      </c>
      <c r="F411" s="6" t="s">
        <v>1393</v>
      </c>
      <c r="G411" s="6" t="s">
        <v>1889</v>
      </c>
      <c r="H411" s="6">
        <v>12.459183673469388</v>
      </c>
      <c r="I411" s="6">
        <v>1</v>
      </c>
    </row>
    <row r="412" spans="1:9" x14ac:dyDescent="0.25">
      <c r="A412" s="5" t="str">
        <f t="shared" si="6"/>
        <v>Rate FamilyTOU-GS3Average WeekdayFebruary</v>
      </c>
      <c r="B412" t="s">
        <v>129</v>
      </c>
      <c r="C412" t="s">
        <v>151</v>
      </c>
      <c r="D412" t="s">
        <v>576</v>
      </c>
      <c r="E412" s="6" t="s">
        <v>1121</v>
      </c>
      <c r="F412" s="6" t="s">
        <v>1393</v>
      </c>
      <c r="G412" s="6" t="s">
        <v>1890</v>
      </c>
      <c r="H412" s="6">
        <v>11.518867924528303</v>
      </c>
      <c r="I412" s="6">
        <v>1</v>
      </c>
    </row>
    <row r="413" spans="1:9" x14ac:dyDescent="0.25">
      <c r="A413" s="5" t="str">
        <f t="shared" si="6"/>
        <v>Rate FamilyTOU-GS3Monthly Peak DayFebruary</v>
      </c>
      <c r="B413" t="s">
        <v>129</v>
      </c>
      <c r="C413" t="s">
        <v>151</v>
      </c>
      <c r="D413" t="s">
        <v>577</v>
      </c>
      <c r="E413" s="6" t="s">
        <v>1121</v>
      </c>
      <c r="F413" s="6" t="s">
        <v>1393</v>
      </c>
      <c r="G413" s="6" t="s">
        <v>1891</v>
      </c>
      <c r="H413" s="6">
        <v>11.518867924528303</v>
      </c>
      <c r="I413" s="6">
        <v>1</v>
      </c>
    </row>
    <row r="414" spans="1:9" x14ac:dyDescent="0.25">
      <c r="A414" s="5" t="str">
        <f t="shared" si="6"/>
        <v>Rate FamilyTOU-GS3Average WeekdayMarch</v>
      </c>
      <c r="B414" t="s">
        <v>129</v>
      </c>
      <c r="C414" t="s">
        <v>151</v>
      </c>
      <c r="D414" t="s">
        <v>578</v>
      </c>
      <c r="E414" s="6" t="s">
        <v>1122</v>
      </c>
      <c r="F414" s="6" t="s">
        <v>1393</v>
      </c>
      <c r="G414" s="6" t="s">
        <v>1892</v>
      </c>
      <c r="H414" s="6">
        <v>11.518867924528303</v>
      </c>
      <c r="I414" s="6">
        <v>1</v>
      </c>
    </row>
    <row r="415" spans="1:9" x14ac:dyDescent="0.25">
      <c r="A415" s="5" t="str">
        <f t="shared" si="6"/>
        <v>Rate FamilyTOU-GS3Monthly Peak DayMarch</v>
      </c>
      <c r="B415" t="s">
        <v>129</v>
      </c>
      <c r="C415" t="s">
        <v>151</v>
      </c>
      <c r="D415" t="s">
        <v>579</v>
      </c>
      <c r="E415" s="6" t="s">
        <v>1122</v>
      </c>
      <c r="F415" s="6" t="s">
        <v>1393</v>
      </c>
      <c r="G415" s="6" t="s">
        <v>1893</v>
      </c>
      <c r="H415" s="6">
        <v>11.518867924528303</v>
      </c>
      <c r="I415" s="6">
        <v>1</v>
      </c>
    </row>
    <row r="416" spans="1:9" x14ac:dyDescent="0.25">
      <c r="A416" s="5" t="str">
        <f t="shared" si="6"/>
        <v>Rate FamilyTOU-GS3Average WeekdayApril</v>
      </c>
      <c r="B416" t="s">
        <v>129</v>
      </c>
      <c r="C416" t="s">
        <v>151</v>
      </c>
      <c r="D416" t="s">
        <v>580</v>
      </c>
      <c r="E416" s="6" t="s">
        <v>1123</v>
      </c>
      <c r="F416" s="6" t="s">
        <v>1393</v>
      </c>
      <c r="G416" s="6" t="s">
        <v>1894</v>
      </c>
      <c r="H416" s="6">
        <v>11.20754716981132</v>
      </c>
      <c r="I416" s="6">
        <v>1</v>
      </c>
    </row>
    <row r="417" spans="1:9" x14ac:dyDescent="0.25">
      <c r="A417" s="5" t="str">
        <f t="shared" si="6"/>
        <v>Rate FamilyTOU-GS3Monthly Peak DayApril</v>
      </c>
      <c r="B417" t="s">
        <v>129</v>
      </c>
      <c r="C417" t="s">
        <v>151</v>
      </c>
      <c r="D417" t="s">
        <v>581</v>
      </c>
      <c r="E417" s="6" t="s">
        <v>1123</v>
      </c>
      <c r="F417" s="6" t="s">
        <v>1393</v>
      </c>
      <c r="G417" s="6" t="s">
        <v>1895</v>
      </c>
      <c r="H417" s="6">
        <v>11.20754716981132</v>
      </c>
      <c r="I417" s="6">
        <v>1</v>
      </c>
    </row>
    <row r="418" spans="1:9" x14ac:dyDescent="0.25">
      <c r="A418" s="5" t="str">
        <f t="shared" si="6"/>
        <v>Rate FamilyTOU-GS3Average WeekdayMay</v>
      </c>
      <c r="B418" t="s">
        <v>129</v>
      </c>
      <c r="C418" t="s">
        <v>151</v>
      </c>
      <c r="D418" t="s">
        <v>582</v>
      </c>
      <c r="E418" s="6" t="s">
        <v>1124</v>
      </c>
      <c r="F418" s="6" t="s">
        <v>1393</v>
      </c>
      <c r="G418" s="6" t="s">
        <v>1896</v>
      </c>
      <c r="H418" s="6">
        <v>11.20754716981132</v>
      </c>
      <c r="I418" s="6">
        <v>1</v>
      </c>
    </row>
    <row r="419" spans="1:9" x14ac:dyDescent="0.25">
      <c r="A419" s="5" t="str">
        <f t="shared" si="6"/>
        <v>Rate FamilyTOU-GS3Monthly Peak DayMay</v>
      </c>
      <c r="B419" t="s">
        <v>129</v>
      </c>
      <c r="C419" t="s">
        <v>151</v>
      </c>
      <c r="D419" t="s">
        <v>583</v>
      </c>
      <c r="E419" s="6" t="s">
        <v>1124</v>
      </c>
      <c r="F419" s="6" t="s">
        <v>1393</v>
      </c>
      <c r="G419" s="6" t="s">
        <v>1897</v>
      </c>
      <c r="H419" s="6">
        <v>11.20754716981132</v>
      </c>
      <c r="I419" s="6">
        <v>1</v>
      </c>
    </row>
    <row r="420" spans="1:9" x14ac:dyDescent="0.25">
      <c r="A420" s="5" t="str">
        <f t="shared" si="6"/>
        <v>Rate FamilyTOU-GS3Average WeekdayJune</v>
      </c>
      <c r="B420" t="s">
        <v>129</v>
      </c>
      <c r="C420" t="s">
        <v>151</v>
      </c>
      <c r="D420" t="s">
        <v>584</v>
      </c>
      <c r="E420" s="6" t="s">
        <v>1125</v>
      </c>
      <c r="F420" s="6" t="s">
        <v>1393</v>
      </c>
      <c r="G420" s="6" t="s">
        <v>1898</v>
      </c>
      <c r="H420" s="6">
        <v>10.688679245283019</v>
      </c>
      <c r="I420" s="6">
        <v>1</v>
      </c>
    </row>
    <row r="421" spans="1:9" x14ac:dyDescent="0.25">
      <c r="A421" s="5" t="str">
        <f t="shared" si="6"/>
        <v>Rate FamilyTOU-GS3Monthly Peak DayJune</v>
      </c>
      <c r="B421" t="s">
        <v>129</v>
      </c>
      <c r="C421" t="s">
        <v>151</v>
      </c>
      <c r="D421" t="s">
        <v>585</v>
      </c>
      <c r="E421" s="6" t="s">
        <v>1125</v>
      </c>
      <c r="F421" s="6" t="s">
        <v>1394</v>
      </c>
      <c r="G421" s="6" t="s">
        <v>1899</v>
      </c>
      <c r="H421" s="6">
        <v>10.790476190476191</v>
      </c>
      <c r="I421" s="6">
        <v>1</v>
      </c>
    </row>
    <row r="422" spans="1:9" x14ac:dyDescent="0.25">
      <c r="A422" s="5" t="str">
        <f t="shared" si="6"/>
        <v>Rate FamilyTOU-GS3Average WeekdayJuly</v>
      </c>
      <c r="B422" t="s">
        <v>129</v>
      </c>
      <c r="C422" t="s">
        <v>151</v>
      </c>
      <c r="D422" t="s">
        <v>586</v>
      </c>
      <c r="E422" s="6" t="s">
        <v>1126</v>
      </c>
      <c r="F422" s="6" t="s">
        <v>1394</v>
      </c>
      <c r="G422" s="6" t="s">
        <v>1900</v>
      </c>
      <c r="H422" s="6">
        <v>10.790476190476191</v>
      </c>
      <c r="I422" s="6">
        <v>1</v>
      </c>
    </row>
    <row r="423" spans="1:9" x14ac:dyDescent="0.25">
      <c r="A423" s="5" t="str">
        <f t="shared" si="6"/>
        <v>Rate FamilyTOU-GS3Monthly Peak DayJuly</v>
      </c>
      <c r="B423" t="s">
        <v>129</v>
      </c>
      <c r="C423" t="s">
        <v>151</v>
      </c>
      <c r="D423" t="s">
        <v>587</v>
      </c>
      <c r="E423" s="6" t="s">
        <v>1126</v>
      </c>
      <c r="F423" s="6" t="s">
        <v>1394</v>
      </c>
      <c r="G423" s="6" t="s">
        <v>1901</v>
      </c>
      <c r="H423" s="6">
        <v>10.790476190476191</v>
      </c>
      <c r="I423" s="6">
        <v>1</v>
      </c>
    </row>
    <row r="424" spans="1:9" x14ac:dyDescent="0.25">
      <c r="A424" s="5" t="str">
        <f t="shared" si="6"/>
        <v>Rate FamilyTOU-GS3Average WeekdayAugust</v>
      </c>
      <c r="B424" t="s">
        <v>129</v>
      </c>
      <c r="C424" t="s">
        <v>151</v>
      </c>
      <c r="D424" t="s">
        <v>588</v>
      </c>
      <c r="E424" s="6" t="s">
        <v>1127</v>
      </c>
      <c r="F424" s="6" t="s">
        <v>1394</v>
      </c>
      <c r="G424" s="6" t="s">
        <v>1902</v>
      </c>
      <c r="H424" s="6">
        <v>10.790476190476191</v>
      </c>
      <c r="I424" s="6">
        <v>1</v>
      </c>
    </row>
    <row r="425" spans="1:9" x14ac:dyDescent="0.25">
      <c r="A425" s="5" t="str">
        <f t="shared" si="6"/>
        <v>Rate FamilyTOU-GS3Monthly Peak DayAugust</v>
      </c>
      <c r="B425" t="s">
        <v>129</v>
      </c>
      <c r="C425" t="s">
        <v>151</v>
      </c>
      <c r="D425" t="s">
        <v>589</v>
      </c>
      <c r="E425" s="6" t="s">
        <v>1127</v>
      </c>
      <c r="F425" s="6" t="s">
        <v>1394</v>
      </c>
      <c r="G425" s="6" t="s">
        <v>1903</v>
      </c>
      <c r="H425" s="6">
        <v>10.790476190476191</v>
      </c>
      <c r="I425" s="6">
        <v>1</v>
      </c>
    </row>
    <row r="426" spans="1:9" x14ac:dyDescent="0.25">
      <c r="A426" s="5" t="str">
        <f t="shared" si="6"/>
        <v>Rate FamilyTOU-GS3Average WeekdaySeptember</v>
      </c>
      <c r="B426" t="s">
        <v>129</v>
      </c>
      <c r="C426" t="s">
        <v>151</v>
      </c>
      <c r="D426" t="s">
        <v>590</v>
      </c>
      <c r="E426" s="6" t="s">
        <v>1128</v>
      </c>
      <c r="F426" s="6" t="s">
        <v>1395</v>
      </c>
      <c r="G426" s="6" t="s">
        <v>1904</v>
      </c>
      <c r="H426" s="6">
        <v>10.790476190476191</v>
      </c>
      <c r="I426" s="6">
        <v>1</v>
      </c>
    </row>
    <row r="427" spans="1:9" x14ac:dyDescent="0.25">
      <c r="A427" s="5" t="str">
        <f t="shared" si="6"/>
        <v>Rate FamilyTOU-GS3Monthly Peak DaySeptember</v>
      </c>
      <c r="B427" t="s">
        <v>129</v>
      </c>
      <c r="C427" t="s">
        <v>151</v>
      </c>
      <c r="D427" t="s">
        <v>591</v>
      </c>
      <c r="E427" s="6" t="s">
        <v>1128</v>
      </c>
      <c r="F427" s="6" t="s">
        <v>1396</v>
      </c>
      <c r="G427" s="6" t="s">
        <v>1905</v>
      </c>
      <c r="H427" s="6">
        <v>10.790476190476191</v>
      </c>
      <c r="I427" s="6">
        <v>1</v>
      </c>
    </row>
    <row r="428" spans="1:9" x14ac:dyDescent="0.25">
      <c r="A428" s="5" t="str">
        <f t="shared" si="6"/>
        <v>Rate FamilyTOU-GS3Average WeekdayOctober</v>
      </c>
      <c r="B428" t="s">
        <v>129</v>
      </c>
      <c r="C428" t="s">
        <v>151</v>
      </c>
      <c r="D428" t="s">
        <v>592</v>
      </c>
      <c r="E428" s="6" t="s">
        <v>1129</v>
      </c>
      <c r="F428" s="6" t="s">
        <v>1397</v>
      </c>
      <c r="G428" s="6" t="s">
        <v>1906</v>
      </c>
      <c r="H428" s="6">
        <v>10.277777777777777</v>
      </c>
      <c r="I428" s="6">
        <v>1</v>
      </c>
    </row>
    <row r="429" spans="1:9" x14ac:dyDescent="0.25">
      <c r="A429" s="5" t="str">
        <f t="shared" si="6"/>
        <v>Rate FamilyTOU-GS3Monthly Peak DayOctober</v>
      </c>
      <c r="B429" t="s">
        <v>129</v>
      </c>
      <c r="C429" t="s">
        <v>151</v>
      </c>
      <c r="D429" t="s">
        <v>593</v>
      </c>
      <c r="E429" s="6" t="s">
        <v>1129</v>
      </c>
      <c r="F429" s="6" t="s">
        <v>1398</v>
      </c>
      <c r="G429" s="6" t="s">
        <v>1907</v>
      </c>
      <c r="H429" s="6">
        <v>10.277777777777777</v>
      </c>
      <c r="I429" s="6">
        <v>1</v>
      </c>
    </row>
    <row r="430" spans="1:9" x14ac:dyDescent="0.25">
      <c r="A430" s="5" t="str">
        <f t="shared" si="6"/>
        <v>Rate FamilyTOU-GS3Average WeekdayNovember</v>
      </c>
      <c r="B430" t="s">
        <v>129</v>
      </c>
      <c r="C430" t="s">
        <v>151</v>
      </c>
      <c r="D430" t="s">
        <v>594</v>
      </c>
      <c r="E430" s="6" t="s">
        <v>1130</v>
      </c>
      <c r="F430" s="6" t="s">
        <v>1399</v>
      </c>
      <c r="G430" s="6" t="s">
        <v>1908</v>
      </c>
      <c r="H430" s="6">
        <v>10.193877551020408</v>
      </c>
      <c r="I430" s="6">
        <v>1</v>
      </c>
    </row>
    <row r="431" spans="1:9" x14ac:dyDescent="0.25">
      <c r="A431" s="5" t="str">
        <f t="shared" si="6"/>
        <v>Rate FamilyTOU-GS3Monthly Peak DayNovember</v>
      </c>
      <c r="B431" t="s">
        <v>129</v>
      </c>
      <c r="C431" t="s">
        <v>151</v>
      </c>
      <c r="D431" t="s">
        <v>595</v>
      </c>
      <c r="E431" s="6" t="s">
        <v>1130</v>
      </c>
      <c r="F431" s="6" t="s">
        <v>1399</v>
      </c>
      <c r="G431" s="6" t="s">
        <v>1909</v>
      </c>
      <c r="H431" s="6">
        <v>10.193877551020408</v>
      </c>
      <c r="I431" s="6">
        <v>1</v>
      </c>
    </row>
    <row r="432" spans="1:9" x14ac:dyDescent="0.25">
      <c r="A432" s="5" t="str">
        <f t="shared" si="6"/>
        <v>Rate FamilyTOU-GS3Average WeekdayDecember</v>
      </c>
      <c r="B432" t="s">
        <v>129</v>
      </c>
      <c r="C432" t="s">
        <v>151</v>
      </c>
      <c r="D432" t="s">
        <v>596</v>
      </c>
      <c r="E432" s="6" t="s">
        <v>1131</v>
      </c>
      <c r="F432" s="6" t="s">
        <v>1399</v>
      </c>
      <c r="G432" s="6" t="s">
        <v>1910</v>
      </c>
      <c r="H432" s="6">
        <v>10.193877551020408</v>
      </c>
      <c r="I432" s="6">
        <v>1</v>
      </c>
    </row>
    <row r="433" spans="1:9" x14ac:dyDescent="0.25">
      <c r="A433" s="5" t="str">
        <f t="shared" si="6"/>
        <v>Rate FamilyTOU-GS3Monthly Peak DayDecember</v>
      </c>
      <c r="B433" t="s">
        <v>129</v>
      </c>
      <c r="C433" t="s">
        <v>151</v>
      </c>
      <c r="D433" t="s">
        <v>597</v>
      </c>
      <c r="E433" s="6" t="s">
        <v>1131</v>
      </c>
      <c r="F433" s="6" t="s">
        <v>1399</v>
      </c>
      <c r="G433" s="6" t="s">
        <v>1911</v>
      </c>
      <c r="H433" s="6">
        <v>10.193877551020408</v>
      </c>
      <c r="I433" s="6">
        <v>1</v>
      </c>
    </row>
    <row r="434" spans="1:9" x14ac:dyDescent="0.25">
      <c r="A434" s="5" t="str">
        <f t="shared" si="6"/>
        <v>Rate FamilyTOU-PA-2Average WeekdayJanuary</v>
      </c>
      <c r="B434" t="s">
        <v>129</v>
      </c>
      <c r="C434" t="s">
        <v>152</v>
      </c>
      <c r="D434" t="s">
        <v>598</v>
      </c>
      <c r="E434" s="6" t="s">
        <v>1132</v>
      </c>
      <c r="F434" s="6" t="s">
        <v>1399</v>
      </c>
      <c r="G434" s="6" t="s">
        <v>1912</v>
      </c>
      <c r="H434" s="6">
        <v>6.795918367346939</v>
      </c>
      <c r="I434" s="6">
        <v>1</v>
      </c>
    </row>
    <row r="435" spans="1:9" x14ac:dyDescent="0.25">
      <c r="A435" s="5" t="str">
        <f t="shared" si="6"/>
        <v>Rate FamilyTOU-PA-2Monthly Peak DayJanuary</v>
      </c>
      <c r="B435" t="s">
        <v>129</v>
      </c>
      <c r="C435" t="s">
        <v>152</v>
      </c>
      <c r="D435" t="s">
        <v>599</v>
      </c>
      <c r="E435" s="6" t="s">
        <v>1132</v>
      </c>
      <c r="F435" s="6" t="s">
        <v>1399</v>
      </c>
      <c r="G435" s="6" t="s">
        <v>1913</v>
      </c>
      <c r="H435" s="6">
        <v>6.795918367346939</v>
      </c>
      <c r="I435" s="6">
        <v>1</v>
      </c>
    </row>
    <row r="436" spans="1:9" x14ac:dyDescent="0.25">
      <c r="A436" s="5" t="str">
        <f t="shared" si="6"/>
        <v>Rate FamilyTOU-PA-2Average WeekdayFebruary</v>
      </c>
      <c r="B436" t="s">
        <v>129</v>
      </c>
      <c r="C436" t="s">
        <v>152</v>
      </c>
      <c r="D436" t="s">
        <v>600</v>
      </c>
      <c r="E436" s="6" t="s">
        <v>1133</v>
      </c>
      <c r="F436" s="6" t="s">
        <v>1399</v>
      </c>
      <c r="G436" s="6" t="s">
        <v>1914</v>
      </c>
      <c r="H436" s="6">
        <v>6.283018867924528</v>
      </c>
      <c r="I436" s="6">
        <v>1</v>
      </c>
    </row>
    <row r="437" spans="1:9" x14ac:dyDescent="0.25">
      <c r="A437" s="5" t="str">
        <f t="shared" si="6"/>
        <v>Rate FamilyTOU-PA-2Monthly Peak DayFebruary</v>
      </c>
      <c r="B437" t="s">
        <v>129</v>
      </c>
      <c r="C437" t="s">
        <v>152</v>
      </c>
      <c r="D437" t="s">
        <v>601</v>
      </c>
      <c r="E437" s="6" t="s">
        <v>1133</v>
      </c>
      <c r="F437" s="6" t="s">
        <v>1399</v>
      </c>
      <c r="G437" s="6" t="s">
        <v>1915</v>
      </c>
      <c r="H437" s="6">
        <v>6.283018867924528</v>
      </c>
      <c r="I437" s="6">
        <v>1</v>
      </c>
    </row>
    <row r="438" spans="1:9" x14ac:dyDescent="0.25">
      <c r="A438" s="5" t="str">
        <f t="shared" si="6"/>
        <v>Rate FamilyTOU-PA-2Average WeekdayMarch</v>
      </c>
      <c r="B438" t="s">
        <v>129</v>
      </c>
      <c r="C438" t="s">
        <v>152</v>
      </c>
      <c r="D438" t="s">
        <v>602</v>
      </c>
      <c r="E438" s="6" t="s">
        <v>1134</v>
      </c>
      <c r="F438" s="6" t="s">
        <v>1399</v>
      </c>
      <c r="G438" s="6" t="s">
        <v>1916</v>
      </c>
      <c r="H438" s="6">
        <v>6.283018867924528</v>
      </c>
      <c r="I438" s="6">
        <v>1</v>
      </c>
    </row>
    <row r="439" spans="1:9" x14ac:dyDescent="0.25">
      <c r="A439" s="5" t="str">
        <f t="shared" si="6"/>
        <v>Rate FamilyTOU-PA-2Monthly Peak DayMarch</v>
      </c>
      <c r="B439" t="s">
        <v>129</v>
      </c>
      <c r="C439" t="s">
        <v>152</v>
      </c>
      <c r="D439" t="s">
        <v>603</v>
      </c>
      <c r="E439" s="6" t="s">
        <v>1134</v>
      </c>
      <c r="F439" s="6" t="s">
        <v>1399</v>
      </c>
      <c r="G439" s="6" t="s">
        <v>1917</v>
      </c>
      <c r="H439" s="6">
        <v>6.283018867924528</v>
      </c>
      <c r="I439" s="6">
        <v>1</v>
      </c>
    </row>
    <row r="440" spans="1:9" x14ac:dyDescent="0.25">
      <c r="A440" s="5" t="str">
        <f t="shared" si="6"/>
        <v>Rate FamilyTOU-PA-2Average WeekdayApril</v>
      </c>
      <c r="B440" t="s">
        <v>129</v>
      </c>
      <c r="C440" t="s">
        <v>152</v>
      </c>
      <c r="D440" t="s">
        <v>604</v>
      </c>
      <c r="E440" s="6" t="s">
        <v>1135</v>
      </c>
      <c r="F440" s="6" t="s">
        <v>1399</v>
      </c>
      <c r="G440" s="6" t="s">
        <v>1918</v>
      </c>
      <c r="H440" s="6">
        <v>6.1132075471698117</v>
      </c>
      <c r="I440" s="6">
        <v>1</v>
      </c>
    </row>
    <row r="441" spans="1:9" x14ac:dyDescent="0.25">
      <c r="A441" s="5" t="str">
        <f t="shared" si="6"/>
        <v>Rate FamilyTOU-PA-2Monthly Peak DayApril</v>
      </c>
      <c r="B441" t="s">
        <v>129</v>
      </c>
      <c r="C441" t="s">
        <v>152</v>
      </c>
      <c r="D441" t="s">
        <v>605</v>
      </c>
      <c r="E441" s="6" t="s">
        <v>1135</v>
      </c>
      <c r="F441" s="6" t="s">
        <v>1399</v>
      </c>
      <c r="G441" s="6" t="s">
        <v>1919</v>
      </c>
      <c r="H441" s="6">
        <v>6.1132075471698117</v>
      </c>
      <c r="I441" s="6">
        <v>1</v>
      </c>
    </row>
    <row r="442" spans="1:9" x14ac:dyDescent="0.25">
      <c r="A442" s="5" t="str">
        <f t="shared" si="6"/>
        <v>Rate FamilyTOU-PA-2Average WeekdayMay</v>
      </c>
      <c r="B442" t="s">
        <v>129</v>
      </c>
      <c r="C442" t="s">
        <v>152</v>
      </c>
      <c r="D442" t="s">
        <v>606</v>
      </c>
      <c r="E442" s="6" t="s">
        <v>1136</v>
      </c>
      <c r="F442" s="6" t="s">
        <v>1399</v>
      </c>
      <c r="G442" s="6" t="s">
        <v>1920</v>
      </c>
      <c r="H442" s="6">
        <v>6.1132075471698117</v>
      </c>
      <c r="I442" s="6">
        <v>1</v>
      </c>
    </row>
    <row r="443" spans="1:9" x14ac:dyDescent="0.25">
      <c r="A443" s="5" t="str">
        <f t="shared" si="6"/>
        <v>Rate FamilyTOU-PA-2Monthly Peak DayMay</v>
      </c>
      <c r="B443" t="s">
        <v>129</v>
      </c>
      <c r="C443" t="s">
        <v>152</v>
      </c>
      <c r="D443" t="s">
        <v>607</v>
      </c>
      <c r="E443" s="6" t="s">
        <v>1136</v>
      </c>
      <c r="F443" s="6" t="s">
        <v>1399</v>
      </c>
      <c r="G443" s="6" t="s">
        <v>1921</v>
      </c>
      <c r="H443" s="6">
        <v>6.1132075471698117</v>
      </c>
      <c r="I443" s="6">
        <v>1</v>
      </c>
    </row>
    <row r="444" spans="1:9" x14ac:dyDescent="0.25">
      <c r="A444" s="5" t="str">
        <f t="shared" si="6"/>
        <v>Rate FamilyTOU-PA-2Average WeekdayJune</v>
      </c>
      <c r="B444" t="s">
        <v>129</v>
      </c>
      <c r="C444" t="s">
        <v>152</v>
      </c>
      <c r="D444" t="s">
        <v>608</v>
      </c>
      <c r="E444" s="6" t="s">
        <v>1137</v>
      </c>
      <c r="F444" s="6" t="s">
        <v>1399</v>
      </c>
      <c r="G444" s="6" t="s">
        <v>1922</v>
      </c>
      <c r="H444" s="6">
        <v>5.8301886792452828</v>
      </c>
      <c r="I444" s="6">
        <v>1</v>
      </c>
    </row>
    <row r="445" spans="1:9" x14ac:dyDescent="0.25">
      <c r="A445" s="5" t="str">
        <f t="shared" si="6"/>
        <v>Rate FamilyTOU-PA-2Monthly Peak DayJune</v>
      </c>
      <c r="B445" t="s">
        <v>129</v>
      </c>
      <c r="C445" t="s">
        <v>152</v>
      </c>
      <c r="D445" t="s">
        <v>609</v>
      </c>
      <c r="E445" s="6" t="s">
        <v>1137</v>
      </c>
      <c r="F445" s="6" t="s">
        <v>1400</v>
      </c>
      <c r="G445" s="6" t="s">
        <v>1923</v>
      </c>
      <c r="H445" s="6">
        <v>5.8857142857142852</v>
      </c>
      <c r="I445" s="6">
        <v>1</v>
      </c>
    </row>
    <row r="446" spans="1:9" x14ac:dyDescent="0.25">
      <c r="A446" s="5" t="str">
        <f t="shared" si="6"/>
        <v>Rate FamilyTOU-PA-2Average WeekdayJuly</v>
      </c>
      <c r="B446" t="s">
        <v>129</v>
      </c>
      <c r="C446" t="s">
        <v>152</v>
      </c>
      <c r="D446" t="s">
        <v>610</v>
      </c>
      <c r="E446" s="6" t="s">
        <v>1138</v>
      </c>
      <c r="F446" s="6" t="s">
        <v>1400</v>
      </c>
      <c r="G446" s="6" t="s">
        <v>1924</v>
      </c>
      <c r="H446" s="6">
        <v>5.8857142857142852</v>
      </c>
      <c r="I446" s="6">
        <v>1</v>
      </c>
    </row>
    <row r="447" spans="1:9" x14ac:dyDescent="0.25">
      <c r="A447" s="5" t="str">
        <f t="shared" si="6"/>
        <v>Rate FamilyTOU-PA-2Monthly Peak DayJuly</v>
      </c>
      <c r="B447" t="s">
        <v>129</v>
      </c>
      <c r="C447" t="s">
        <v>152</v>
      </c>
      <c r="D447" t="s">
        <v>611</v>
      </c>
      <c r="E447" s="6" t="s">
        <v>1138</v>
      </c>
      <c r="F447" s="6" t="s">
        <v>1400</v>
      </c>
      <c r="G447" s="6" t="s">
        <v>1925</v>
      </c>
      <c r="H447" s="6">
        <v>5.8857142857142852</v>
      </c>
      <c r="I447" s="6">
        <v>1</v>
      </c>
    </row>
    <row r="448" spans="1:9" x14ac:dyDescent="0.25">
      <c r="A448" s="5" t="str">
        <f t="shared" si="6"/>
        <v>Rate FamilyTOU-PA-2Average WeekdayAugust</v>
      </c>
      <c r="B448" t="s">
        <v>129</v>
      </c>
      <c r="C448" t="s">
        <v>152</v>
      </c>
      <c r="D448" t="s">
        <v>612</v>
      </c>
      <c r="E448" s="6" t="s">
        <v>1139</v>
      </c>
      <c r="F448" s="6" t="s">
        <v>1400</v>
      </c>
      <c r="G448" s="6" t="s">
        <v>1926</v>
      </c>
      <c r="H448" s="6">
        <v>5.8857142857142852</v>
      </c>
      <c r="I448" s="6">
        <v>1</v>
      </c>
    </row>
    <row r="449" spans="1:9" x14ac:dyDescent="0.25">
      <c r="A449" s="5" t="str">
        <f t="shared" si="6"/>
        <v>Rate FamilyTOU-PA-2Monthly Peak DayAugust</v>
      </c>
      <c r="B449" t="s">
        <v>129</v>
      </c>
      <c r="C449" t="s">
        <v>152</v>
      </c>
      <c r="D449" t="s">
        <v>613</v>
      </c>
      <c r="E449" s="6" t="s">
        <v>1139</v>
      </c>
      <c r="F449" s="6" t="s">
        <v>1400</v>
      </c>
      <c r="G449" s="6" t="s">
        <v>1927</v>
      </c>
      <c r="H449" s="6">
        <v>5.8857142857142852</v>
      </c>
      <c r="I449" s="6">
        <v>1</v>
      </c>
    </row>
    <row r="450" spans="1:9" x14ac:dyDescent="0.25">
      <c r="A450" s="5" t="str">
        <f t="shared" si="6"/>
        <v>Rate FamilyTOU-PA-2Average WeekdaySeptember</v>
      </c>
      <c r="B450" t="s">
        <v>129</v>
      </c>
      <c r="C450" t="s">
        <v>152</v>
      </c>
      <c r="D450" t="s">
        <v>614</v>
      </c>
      <c r="E450" s="6" t="s">
        <v>1140</v>
      </c>
      <c r="F450" s="6" t="s">
        <v>1401</v>
      </c>
      <c r="G450" s="6" t="s">
        <v>1928</v>
      </c>
      <c r="H450" s="6">
        <v>5.8857142857142852</v>
      </c>
      <c r="I450" s="6">
        <v>1</v>
      </c>
    </row>
    <row r="451" spans="1:9" x14ac:dyDescent="0.25">
      <c r="A451" s="5" t="str">
        <f t="shared" ref="A451:A514" si="7">CONCATENATE(B451, C451, D451, E451)</f>
        <v>Rate FamilyTOU-PA-2Monthly Peak DaySeptember</v>
      </c>
      <c r="B451" t="s">
        <v>129</v>
      </c>
      <c r="C451" t="s">
        <v>152</v>
      </c>
      <c r="D451" t="s">
        <v>615</v>
      </c>
      <c r="E451" s="6" t="s">
        <v>1140</v>
      </c>
      <c r="F451" s="6" t="s">
        <v>1402</v>
      </c>
      <c r="G451" s="6" t="s">
        <v>1929</v>
      </c>
      <c r="H451" s="6">
        <v>5.8857142857142852</v>
      </c>
      <c r="I451" s="6">
        <v>1</v>
      </c>
    </row>
    <row r="452" spans="1:9" x14ac:dyDescent="0.25">
      <c r="A452" s="5" t="str">
        <f t="shared" si="7"/>
        <v>Rate FamilyTOU-PA-2Average WeekdayOctober</v>
      </c>
      <c r="B452" t="s">
        <v>129</v>
      </c>
      <c r="C452" t="s">
        <v>152</v>
      </c>
      <c r="D452" t="s">
        <v>616</v>
      </c>
      <c r="E452" s="6" t="s">
        <v>1141</v>
      </c>
      <c r="F452" s="6" t="s">
        <v>1403</v>
      </c>
      <c r="G452" s="6" t="s">
        <v>1930</v>
      </c>
      <c r="H452" s="6">
        <v>6.1666666666666661</v>
      </c>
      <c r="I452" s="6">
        <v>1</v>
      </c>
    </row>
    <row r="453" spans="1:9" x14ac:dyDescent="0.25">
      <c r="A453" s="5" t="str">
        <f t="shared" si="7"/>
        <v>Rate FamilyTOU-PA-2Monthly Peak DayOctober</v>
      </c>
      <c r="B453" t="s">
        <v>129</v>
      </c>
      <c r="C453" t="s">
        <v>152</v>
      </c>
      <c r="D453" t="s">
        <v>617</v>
      </c>
      <c r="E453" s="6" t="s">
        <v>1141</v>
      </c>
      <c r="F453" s="6" t="s">
        <v>1404</v>
      </c>
      <c r="G453" s="6" t="s">
        <v>1931</v>
      </c>
      <c r="H453" s="6">
        <v>6.1666666666666661</v>
      </c>
      <c r="I453" s="6">
        <v>1</v>
      </c>
    </row>
    <row r="454" spans="1:9" x14ac:dyDescent="0.25">
      <c r="A454" s="5" t="str">
        <f t="shared" si="7"/>
        <v>Rate FamilyTOU-PA-2Average WeekdayNovember</v>
      </c>
      <c r="B454" t="s">
        <v>129</v>
      </c>
      <c r="C454" t="s">
        <v>152</v>
      </c>
      <c r="D454" t="s">
        <v>618</v>
      </c>
      <c r="E454" s="6" t="s">
        <v>1142</v>
      </c>
      <c r="F454" s="6" t="s">
        <v>1405</v>
      </c>
      <c r="G454" s="6" t="s">
        <v>1932</v>
      </c>
      <c r="H454" s="6">
        <v>6.795918367346939</v>
      </c>
      <c r="I454" s="6">
        <v>1</v>
      </c>
    </row>
    <row r="455" spans="1:9" x14ac:dyDescent="0.25">
      <c r="A455" s="5" t="str">
        <f t="shared" si="7"/>
        <v>Rate FamilyTOU-PA-2Monthly Peak DayNovember</v>
      </c>
      <c r="B455" t="s">
        <v>129</v>
      </c>
      <c r="C455" t="s">
        <v>152</v>
      </c>
      <c r="D455" t="s">
        <v>619</v>
      </c>
      <c r="E455" s="6" t="s">
        <v>1142</v>
      </c>
      <c r="F455" s="6" t="s">
        <v>1405</v>
      </c>
      <c r="G455" s="6" t="s">
        <v>1933</v>
      </c>
      <c r="H455" s="6">
        <v>6.795918367346939</v>
      </c>
      <c r="I455" s="6">
        <v>1</v>
      </c>
    </row>
    <row r="456" spans="1:9" x14ac:dyDescent="0.25">
      <c r="A456" s="5" t="str">
        <f t="shared" si="7"/>
        <v>Rate FamilyTOU-PA-2Average WeekdayDecember</v>
      </c>
      <c r="B456" t="s">
        <v>129</v>
      </c>
      <c r="C456" t="s">
        <v>152</v>
      </c>
      <c r="D456" t="s">
        <v>620</v>
      </c>
      <c r="E456" s="6" t="s">
        <v>1143</v>
      </c>
      <c r="F456" s="6" t="s">
        <v>1405</v>
      </c>
      <c r="G456" s="6" t="s">
        <v>1934</v>
      </c>
      <c r="H456" s="6">
        <v>6.795918367346939</v>
      </c>
      <c r="I456" s="6">
        <v>1</v>
      </c>
    </row>
    <row r="457" spans="1:9" x14ac:dyDescent="0.25">
      <c r="A457" s="5" t="str">
        <f t="shared" si="7"/>
        <v>Rate FamilyTOU-PA-2Monthly Peak DayDecember</v>
      </c>
      <c r="B457" t="s">
        <v>129</v>
      </c>
      <c r="C457" t="s">
        <v>152</v>
      </c>
      <c r="D457" t="s">
        <v>621</v>
      </c>
      <c r="E457" s="6" t="s">
        <v>1143</v>
      </c>
      <c r="F457" s="6" t="s">
        <v>1405</v>
      </c>
      <c r="G457" s="6" t="s">
        <v>1935</v>
      </c>
      <c r="H457" s="6">
        <v>6.795918367346939</v>
      </c>
      <c r="I457" s="6">
        <v>1</v>
      </c>
    </row>
    <row r="458" spans="1:9" x14ac:dyDescent="0.25">
      <c r="A458" s="5" t="str">
        <f t="shared" si="7"/>
        <v>Size20-200kWAverage WeekdayJanuary</v>
      </c>
      <c r="B458" t="s">
        <v>130</v>
      </c>
      <c r="C458" t="s">
        <v>153</v>
      </c>
      <c r="D458" t="s">
        <v>622</v>
      </c>
      <c r="E458" s="6" t="s">
        <v>1144</v>
      </c>
      <c r="F458" s="6" t="s">
        <v>1405</v>
      </c>
      <c r="G458" s="6" t="s">
        <v>1936</v>
      </c>
      <c r="H458" s="6">
        <v>12.459183673469388</v>
      </c>
      <c r="I458" s="6">
        <v>1</v>
      </c>
    </row>
    <row r="459" spans="1:9" x14ac:dyDescent="0.25">
      <c r="A459" s="5" t="str">
        <f t="shared" si="7"/>
        <v>Size20-200kWMonthly Peak DayJanuary</v>
      </c>
      <c r="B459" t="s">
        <v>130</v>
      </c>
      <c r="C459" t="s">
        <v>153</v>
      </c>
      <c r="D459" t="s">
        <v>623</v>
      </c>
      <c r="E459" s="6" t="s">
        <v>1144</v>
      </c>
      <c r="F459" s="6" t="s">
        <v>1405</v>
      </c>
      <c r="G459" s="6" t="s">
        <v>1937</v>
      </c>
      <c r="H459" s="6">
        <v>12.459183673469388</v>
      </c>
      <c r="I459" s="6">
        <v>1</v>
      </c>
    </row>
    <row r="460" spans="1:9" x14ac:dyDescent="0.25">
      <c r="A460" s="5" t="str">
        <f t="shared" si="7"/>
        <v>Size20-200kWAverage WeekdayFebruary</v>
      </c>
      <c r="B460" t="s">
        <v>130</v>
      </c>
      <c r="C460" t="s">
        <v>153</v>
      </c>
      <c r="D460" t="s">
        <v>624</v>
      </c>
      <c r="E460" s="6" t="s">
        <v>1145</v>
      </c>
      <c r="F460" s="6" t="s">
        <v>1405</v>
      </c>
      <c r="G460" s="6" t="s">
        <v>1938</v>
      </c>
      <c r="H460" s="6">
        <v>11.518867924528303</v>
      </c>
      <c r="I460" s="6">
        <v>1</v>
      </c>
    </row>
    <row r="461" spans="1:9" x14ac:dyDescent="0.25">
      <c r="A461" s="5" t="str">
        <f t="shared" si="7"/>
        <v>Size20-200kWMonthly Peak DayFebruary</v>
      </c>
      <c r="B461" t="s">
        <v>130</v>
      </c>
      <c r="C461" t="s">
        <v>153</v>
      </c>
      <c r="D461" t="s">
        <v>625</v>
      </c>
      <c r="E461" s="6" t="s">
        <v>1145</v>
      </c>
      <c r="F461" s="6" t="s">
        <v>1405</v>
      </c>
      <c r="G461" s="6" t="s">
        <v>1939</v>
      </c>
      <c r="H461" s="6">
        <v>11.518867924528303</v>
      </c>
      <c r="I461" s="6">
        <v>1</v>
      </c>
    </row>
    <row r="462" spans="1:9" x14ac:dyDescent="0.25">
      <c r="A462" s="5" t="str">
        <f t="shared" si="7"/>
        <v>Size20-200kWAverage WeekdayMarch</v>
      </c>
      <c r="B462" t="s">
        <v>130</v>
      </c>
      <c r="C462" t="s">
        <v>153</v>
      </c>
      <c r="D462" t="s">
        <v>626</v>
      </c>
      <c r="E462" s="6" t="s">
        <v>1146</v>
      </c>
      <c r="F462" s="6" t="s">
        <v>1405</v>
      </c>
      <c r="G462" s="6" t="s">
        <v>1940</v>
      </c>
      <c r="H462" s="6">
        <v>11.518867924528303</v>
      </c>
      <c r="I462" s="6">
        <v>1</v>
      </c>
    </row>
    <row r="463" spans="1:9" x14ac:dyDescent="0.25">
      <c r="A463" s="5" t="str">
        <f t="shared" si="7"/>
        <v>Size20-200kWMonthly Peak DayMarch</v>
      </c>
      <c r="B463" t="s">
        <v>130</v>
      </c>
      <c r="C463" t="s">
        <v>153</v>
      </c>
      <c r="D463" t="s">
        <v>627</v>
      </c>
      <c r="E463" s="6" t="s">
        <v>1146</v>
      </c>
      <c r="F463" s="6" t="s">
        <v>1405</v>
      </c>
      <c r="G463" s="6" t="s">
        <v>1941</v>
      </c>
      <c r="H463" s="6">
        <v>11.518867924528303</v>
      </c>
      <c r="I463" s="6">
        <v>1</v>
      </c>
    </row>
    <row r="464" spans="1:9" x14ac:dyDescent="0.25">
      <c r="A464" s="5" t="str">
        <f t="shared" si="7"/>
        <v>Size20-200kWAverage WeekdayApril</v>
      </c>
      <c r="B464" t="s">
        <v>130</v>
      </c>
      <c r="C464" t="s">
        <v>153</v>
      </c>
      <c r="D464" t="s">
        <v>628</v>
      </c>
      <c r="E464" s="6" t="s">
        <v>1147</v>
      </c>
      <c r="F464" s="6" t="s">
        <v>1405</v>
      </c>
      <c r="G464" s="6" t="s">
        <v>1942</v>
      </c>
      <c r="H464" s="6">
        <v>11.20754716981132</v>
      </c>
      <c r="I464" s="6">
        <v>1</v>
      </c>
    </row>
    <row r="465" spans="1:9" x14ac:dyDescent="0.25">
      <c r="A465" s="5" t="str">
        <f t="shared" si="7"/>
        <v>Size20-200kWMonthly Peak DayApril</v>
      </c>
      <c r="B465" t="s">
        <v>130</v>
      </c>
      <c r="C465" t="s">
        <v>153</v>
      </c>
      <c r="D465" t="s">
        <v>629</v>
      </c>
      <c r="E465" s="6" t="s">
        <v>1147</v>
      </c>
      <c r="F465" s="6" t="s">
        <v>1405</v>
      </c>
      <c r="G465" s="6" t="s">
        <v>1943</v>
      </c>
      <c r="H465" s="6">
        <v>11.20754716981132</v>
      </c>
      <c r="I465" s="6">
        <v>1</v>
      </c>
    </row>
    <row r="466" spans="1:9" x14ac:dyDescent="0.25">
      <c r="A466" s="5" t="str">
        <f t="shared" si="7"/>
        <v>Size20-200kWAverage WeekdayMay</v>
      </c>
      <c r="B466" t="s">
        <v>130</v>
      </c>
      <c r="C466" t="s">
        <v>153</v>
      </c>
      <c r="D466" t="s">
        <v>630</v>
      </c>
      <c r="E466" s="6" t="s">
        <v>1148</v>
      </c>
      <c r="F466" s="6" t="s">
        <v>1405</v>
      </c>
      <c r="G466" s="6" t="s">
        <v>1944</v>
      </c>
      <c r="H466" s="6">
        <v>11.20754716981132</v>
      </c>
      <c r="I466" s="6">
        <v>1</v>
      </c>
    </row>
    <row r="467" spans="1:9" x14ac:dyDescent="0.25">
      <c r="A467" s="5" t="str">
        <f t="shared" si="7"/>
        <v>Size20-200kWMonthly Peak DayMay</v>
      </c>
      <c r="B467" t="s">
        <v>130</v>
      </c>
      <c r="C467" t="s">
        <v>153</v>
      </c>
      <c r="D467" t="s">
        <v>631</v>
      </c>
      <c r="E467" s="6" t="s">
        <v>1148</v>
      </c>
      <c r="F467" s="6" t="s">
        <v>1405</v>
      </c>
      <c r="G467" s="6" t="s">
        <v>1945</v>
      </c>
      <c r="H467" s="6">
        <v>11.20754716981132</v>
      </c>
      <c r="I467" s="6">
        <v>1</v>
      </c>
    </row>
    <row r="468" spans="1:9" x14ac:dyDescent="0.25">
      <c r="A468" s="5" t="str">
        <f t="shared" si="7"/>
        <v>Size20-200kWAverage WeekdayJune</v>
      </c>
      <c r="B468" t="s">
        <v>130</v>
      </c>
      <c r="C468" t="s">
        <v>153</v>
      </c>
      <c r="D468" t="s">
        <v>632</v>
      </c>
      <c r="E468" s="6" t="s">
        <v>1149</v>
      </c>
      <c r="F468" s="6" t="s">
        <v>1405</v>
      </c>
      <c r="G468" s="6" t="s">
        <v>1946</v>
      </c>
      <c r="H468" s="6">
        <v>10.688679245283019</v>
      </c>
      <c r="I468" s="6">
        <v>1</v>
      </c>
    </row>
    <row r="469" spans="1:9" x14ac:dyDescent="0.25">
      <c r="A469" s="5" t="str">
        <f t="shared" si="7"/>
        <v>Size20-200kWMonthly Peak DayJune</v>
      </c>
      <c r="B469" t="s">
        <v>130</v>
      </c>
      <c r="C469" t="s">
        <v>153</v>
      </c>
      <c r="D469" t="s">
        <v>633</v>
      </c>
      <c r="E469" s="6" t="s">
        <v>1149</v>
      </c>
      <c r="F469" s="6" t="s">
        <v>1406</v>
      </c>
      <c r="G469" s="6" t="s">
        <v>1947</v>
      </c>
      <c r="H469" s="6">
        <v>10.790476190476191</v>
      </c>
      <c r="I469" s="6">
        <v>1</v>
      </c>
    </row>
    <row r="470" spans="1:9" x14ac:dyDescent="0.25">
      <c r="A470" s="5" t="str">
        <f t="shared" si="7"/>
        <v>Size20-200kWAverage WeekdayJuly</v>
      </c>
      <c r="B470" t="s">
        <v>130</v>
      </c>
      <c r="C470" t="s">
        <v>153</v>
      </c>
      <c r="D470" t="s">
        <v>634</v>
      </c>
      <c r="E470" s="6" t="s">
        <v>1150</v>
      </c>
      <c r="F470" s="6" t="s">
        <v>1406</v>
      </c>
      <c r="G470" s="6" t="s">
        <v>1948</v>
      </c>
      <c r="H470" s="6">
        <v>10.790476190476191</v>
      </c>
      <c r="I470" s="6">
        <v>1</v>
      </c>
    </row>
    <row r="471" spans="1:9" x14ac:dyDescent="0.25">
      <c r="A471" s="5" t="str">
        <f t="shared" si="7"/>
        <v>Size20-200kWMonthly Peak DayJuly</v>
      </c>
      <c r="B471" t="s">
        <v>130</v>
      </c>
      <c r="C471" t="s">
        <v>153</v>
      </c>
      <c r="D471" t="s">
        <v>635</v>
      </c>
      <c r="E471" s="6" t="s">
        <v>1150</v>
      </c>
      <c r="F471" s="6" t="s">
        <v>1406</v>
      </c>
      <c r="G471" s="6" t="s">
        <v>1949</v>
      </c>
      <c r="H471" s="6">
        <v>10.790476190476191</v>
      </c>
      <c r="I471" s="6">
        <v>1</v>
      </c>
    </row>
    <row r="472" spans="1:9" x14ac:dyDescent="0.25">
      <c r="A472" s="5" t="str">
        <f t="shared" si="7"/>
        <v>Size20-200kWAverage WeekdayAugust</v>
      </c>
      <c r="B472" t="s">
        <v>130</v>
      </c>
      <c r="C472" t="s">
        <v>153</v>
      </c>
      <c r="D472" t="s">
        <v>636</v>
      </c>
      <c r="E472" s="6" t="s">
        <v>1151</v>
      </c>
      <c r="F472" s="6" t="s">
        <v>1406</v>
      </c>
      <c r="G472" s="6" t="s">
        <v>1950</v>
      </c>
      <c r="H472" s="6">
        <v>10.790476190476191</v>
      </c>
      <c r="I472" s="6">
        <v>1</v>
      </c>
    </row>
    <row r="473" spans="1:9" x14ac:dyDescent="0.25">
      <c r="A473" s="5" t="str">
        <f t="shared" si="7"/>
        <v>Size20-200kWMonthly Peak DayAugust</v>
      </c>
      <c r="B473" t="s">
        <v>130</v>
      </c>
      <c r="C473" t="s">
        <v>153</v>
      </c>
      <c r="D473" t="s">
        <v>637</v>
      </c>
      <c r="E473" s="6" t="s">
        <v>1151</v>
      </c>
      <c r="F473" s="6" t="s">
        <v>1406</v>
      </c>
      <c r="G473" s="6" t="s">
        <v>1951</v>
      </c>
      <c r="H473" s="6">
        <v>10.790476190476191</v>
      </c>
      <c r="I473" s="6">
        <v>1</v>
      </c>
    </row>
    <row r="474" spans="1:9" x14ac:dyDescent="0.25">
      <c r="A474" s="5" t="str">
        <f t="shared" si="7"/>
        <v>Size20-200kWAverage WeekdaySeptember</v>
      </c>
      <c r="B474" t="s">
        <v>130</v>
      </c>
      <c r="C474" t="s">
        <v>153</v>
      </c>
      <c r="D474" t="s">
        <v>638</v>
      </c>
      <c r="E474" s="6" t="s">
        <v>1152</v>
      </c>
      <c r="F474" s="6" t="s">
        <v>1407</v>
      </c>
      <c r="G474" s="6" t="s">
        <v>1952</v>
      </c>
      <c r="H474" s="6">
        <v>10.790476190476191</v>
      </c>
      <c r="I474" s="6">
        <v>1</v>
      </c>
    </row>
    <row r="475" spans="1:9" x14ac:dyDescent="0.25">
      <c r="A475" s="5" t="str">
        <f t="shared" si="7"/>
        <v>Size20-200kWMonthly Peak DaySeptember</v>
      </c>
      <c r="B475" t="s">
        <v>130</v>
      </c>
      <c r="C475" t="s">
        <v>153</v>
      </c>
      <c r="D475" t="s">
        <v>639</v>
      </c>
      <c r="E475" s="6" t="s">
        <v>1152</v>
      </c>
      <c r="F475" s="6" t="s">
        <v>1408</v>
      </c>
      <c r="G475" s="6" t="s">
        <v>1953</v>
      </c>
      <c r="H475" s="6">
        <v>10.790476190476191</v>
      </c>
      <c r="I475" s="6">
        <v>1</v>
      </c>
    </row>
    <row r="476" spans="1:9" x14ac:dyDescent="0.25">
      <c r="A476" s="5" t="str">
        <f t="shared" si="7"/>
        <v>Size20-200kWAverage WeekdayOctober</v>
      </c>
      <c r="B476" t="s">
        <v>130</v>
      </c>
      <c r="C476" t="s">
        <v>153</v>
      </c>
      <c r="D476" t="s">
        <v>640</v>
      </c>
      <c r="E476" s="6" t="s">
        <v>1153</v>
      </c>
      <c r="F476" s="6" t="s">
        <v>1409</v>
      </c>
      <c r="G476" s="6" t="s">
        <v>1954</v>
      </c>
      <c r="H476" s="6">
        <v>11.305555555555555</v>
      </c>
      <c r="I476" s="6">
        <v>1</v>
      </c>
    </row>
    <row r="477" spans="1:9" x14ac:dyDescent="0.25">
      <c r="A477" s="5" t="str">
        <f t="shared" si="7"/>
        <v>Size20-200kWMonthly Peak DayOctober</v>
      </c>
      <c r="B477" t="s">
        <v>130</v>
      </c>
      <c r="C477" t="s">
        <v>153</v>
      </c>
      <c r="D477" t="s">
        <v>641</v>
      </c>
      <c r="E477" s="6" t="s">
        <v>1153</v>
      </c>
      <c r="F477" s="6" t="s">
        <v>1410</v>
      </c>
      <c r="G477" s="6" t="s">
        <v>1955</v>
      </c>
      <c r="H477" s="6">
        <v>11.305555555555555</v>
      </c>
      <c r="I477" s="6">
        <v>1</v>
      </c>
    </row>
    <row r="478" spans="1:9" x14ac:dyDescent="0.25">
      <c r="A478" s="5" t="str">
        <f t="shared" si="7"/>
        <v>Size20-200kWAverage WeekdayNovember</v>
      </c>
      <c r="B478" t="s">
        <v>130</v>
      </c>
      <c r="C478" t="s">
        <v>153</v>
      </c>
      <c r="D478" t="s">
        <v>642</v>
      </c>
      <c r="E478" s="6" t="s">
        <v>1154</v>
      </c>
      <c r="F478" s="6" t="s">
        <v>1411</v>
      </c>
      <c r="G478" s="6" t="s">
        <v>1956</v>
      </c>
      <c r="H478" s="6">
        <v>12.459183673469388</v>
      </c>
      <c r="I478" s="6">
        <v>1</v>
      </c>
    </row>
    <row r="479" spans="1:9" x14ac:dyDescent="0.25">
      <c r="A479" s="5" t="str">
        <f t="shared" si="7"/>
        <v>Size20-200kWMonthly Peak DayNovember</v>
      </c>
      <c r="B479" t="s">
        <v>130</v>
      </c>
      <c r="C479" t="s">
        <v>153</v>
      </c>
      <c r="D479" t="s">
        <v>643</v>
      </c>
      <c r="E479" s="6" t="s">
        <v>1154</v>
      </c>
      <c r="F479" s="6" t="s">
        <v>1411</v>
      </c>
      <c r="G479" s="6" t="s">
        <v>1957</v>
      </c>
      <c r="H479" s="6">
        <v>12.459183673469388</v>
      </c>
      <c r="I479" s="6">
        <v>1</v>
      </c>
    </row>
    <row r="480" spans="1:9" x14ac:dyDescent="0.25">
      <c r="A480" s="5" t="str">
        <f t="shared" si="7"/>
        <v>Size20-200kWAverage WeekdayDecember</v>
      </c>
      <c r="B480" t="s">
        <v>130</v>
      </c>
      <c r="C480" t="s">
        <v>153</v>
      </c>
      <c r="D480" t="s">
        <v>644</v>
      </c>
      <c r="E480" s="6" t="s">
        <v>1155</v>
      </c>
      <c r="F480" s="6" t="s">
        <v>1411</v>
      </c>
      <c r="G480" s="6" t="s">
        <v>1958</v>
      </c>
      <c r="H480" s="6">
        <v>12.459183673469388</v>
      </c>
      <c r="I480" s="6">
        <v>1</v>
      </c>
    </row>
    <row r="481" spans="1:9" x14ac:dyDescent="0.25">
      <c r="A481" s="5" t="str">
        <f t="shared" si="7"/>
        <v>Size20-200kWMonthly Peak DayDecember</v>
      </c>
      <c r="B481" t="s">
        <v>130</v>
      </c>
      <c r="C481" t="s">
        <v>153</v>
      </c>
      <c r="D481" t="s">
        <v>645</v>
      </c>
      <c r="E481" s="6" t="s">
        <v>1155</v>
      </c>
      <c r="F481" s="6" t="s">
        <v>1411</v>
      </c>
      <c r="G481" s="6" t="s">
        <v>1959</v>
      </c>
      <c r="H481" s="6">
        <v>12.459183673469388</v>
      </c>
      <c r="I481" s="6">
        <v>1</v>
      </c>
    </row>
    <row r="482" spans="1:9" x14ac:dyDescent="0.25">
      <c r="A482" s="5" t="str">
        <f t="shared" si="7"/>
        <v>Size20kW or LowerAverage WeekdayJanuary</v>
      </c>
      <c r="B482" t="s">
        <v>130</v>
      </c>
      <c r="C482" t="s">
        <v>154</v>
      </c>
      <c r="D482" t="s">
        <v>646</v>
      </c>
      <c r="E482" s="6" t="s">
        <v>1156</v>
      </c>
      <c r="F482" s="6" t="s">
        <v>1411</v>
      </c>
      <c r="G482" s="6" t="s">
        <v>1960</v>
      </c>
      <c r="H482" s="6">
        <v>18.122448979591834</v>
      </c>
      <c r="I482" s="6">
        <v>2</v>
      </c>
    </row>
    <row r="483" spans="1:9" x14ac:dyDescent="0.25">
      <c r="A483" s="5" t="str">
        <f t="shared" si="7"/>
        <v>Size20kW or LowerMonthly Peak DayJanuary</v>
      </c>
      <c r="B483" t="s">
        <v>130</v>
      </c>
      <c r="C483" t="s">
        <v>154</v>
      </c>
      <c r="D483" t="s">
        <v>647</v>
      </c>
      <c r="E483" s="6" t="s">
        <v>1156</v>
      </c>
      <c r="F483" s="6" t="s">
        <v>1411</v>
      </c>
      <c r="G483" s="6" t="s">
        <v>1961</v>
      </c>
      <c r="H483" s="6">
        <v>18.122448979591834</v>
      </c>
      <c r="I483" s="6">
        <v>2</v>
      </c>
    </row>
    <row r="484" spans="1:9" x14ac:dyDescent="0.25">
      <c r="A484" s="5" t="str">
        <f t="shared" si="7"/>
        <v>Size20kW or LowerAverage WeekdayFebruary</v>
      </c>
      <c r="B484" t="s">
        <v>130</v>
      </c>
      <c r="C484" t="s">
        <v>154</v>
      </c>
      <c r="D484" t="s">
        <v>648</v>
      </c>
      <c r="E484" s="6" t="s">
        <v>1157</v>
      </c>
      <c r="F484" s="6" t="s">
        <v>1411</v>
      </c>
      <c r="G484" s="6" t="s">
        <v>1962</v>
      </c>
      <c r="H484" s="6">
        <v>16.754716981132074</v>
      </c>
      <c r="I484" s="6">
        <v>2</v>
      </c>
    </row>
    <row r="485" spans="1:9" x14ac:dyDescent="0.25">
      <c r="A485" s="5" t="str">
        <f t="shared" si="7"/>
        <v>Size20kW or LowerMonthly Peak DayFebruary</v>
      </c>
      <c r="B485" t="s">
        <v>130</v>
      </c>
      <c r="C485" t="s">
        <v>154</v>
      </c>
      <c r="D485" t="s">
        <v>649</v>
      </c>
      <c r="E485" s="6" t="s">
        <v>1157</v>
      </c>
      <c r="F485" s="6" t="s">
        <v>1411</v>
      </c>
      <c r="G485" s="6" t="s">
        <v>1963</v>
      </c>
      <c r="H485" s="6">
        <v>16.754716981132074</v>
      </c>
      <c r="I485" s="6">
        <v>2</v>
      </c>
    </row>
    <row r="486" spans="1:9" x14ac:dyDescent="0.25">
      <c r="A486" s="5" t="str">
        <f t="shared" si="7"/>
        <v>Size20kW or LowerAverage WeekdayMarch</v>
      </c>
      <c r="B486" t="s">
        <v>130</v>
      </c>
      <c r="C486" t="s">
        <v>154</v>
      </c>
      <c r="D486" t="s">
        <v>650</v>
      </c>
      <c r="E486" s="6" t="s">
        <v>1158</v>
      </c>
      <c r="F486" s="6" t="s">
        <v>1411</v>
      </c>
      <c r="G486" s="6" t="s">
        <v>1964</v>
      </c>
      <c r="H486" s="6">
        <v>16.754716981132074</v>
      </c>
      <c r="I486" s="6">
        <v>2</v>
      </c>
    </row>
    <row r="487" spans="1:9" x14ac:dyDescent="0.25">
      <c r="A487" s="5" t="str">
        <f t="shared" si="7"/>
        <v>Size20kW or LowerMonthly Peak DayMarch</v>
      </c>
      <c r="B487" t="s">
        <v>130</v>
      </c>
      <c r="C487" t="s">
        <v>154</v>
      </c>
      <c r="D487" t="s">
        <v>651</v>
      </c>
      <c r="E487" s="6" t="s">
        <v>1158</v>
      </c>
      <c r="F487" s="6" t="s">
        <v>1411</v>
      </c>
      <c r="G487" s="6" t="s">
        <v>1965</v>
      </c>
      <c r="H487" s="6">
        <v>16.754716981132074</v>
      </c>
      <c r="I487" s="6">
        <v>2</v>
      </c>
    </row>
    <row r="488" spans="1:9" x14ac:dyDescent="0.25">
      <c r="A488" s="5" t="str">
        <f t="shared" si="7"/>
        <v>Size20kW or LowerAverage WeekdayApril</v>
      </c>
      <c r="B488" t="s">
        <v>130</v>
      </c>
      <c r="C488" t="s">
        <v>154</v>
      </c>
      <c r="D488" t="s">
        <v>652</v>
      </c>
      <c r="E488" s="6" t="s">
        <v>1159</v>
      </c>
      <c r="F488" s="6" t="s">
        <v>1411</v>
      </c>
      <c r="G488" s="6" t="s">
        <v>1966</v>
      </c>
      <c r="H488" s="6">
        <v>16.30188679245283</v>
      </c>
      <c r="I488" s="6">
        <v>2</v>
      </c>
    </row>
    <row r="489" spans="1:9" x14ac:dyDescent="0.25">
      <c r="A489" s="5" t="str">
        <f t="shared" si="7"/>
        <v>Size20kW or LowerMonthly Peak DayApril</v>
      </c>
      <c r="B489" t="s">
        <v>130</v>
      </c>
      <c r="C489" t="s">
        <v>154</v>
      </c>
      <c r="D489" t="s">
        <v>653</v>
      </c>
      <c r="E489" s="6" t="s">
        <v>1159</v>
      </c>
      <c r="F489" s="6" t="s">
        <v>1411</v>
      </c>
      <c r="G489" s="6" t="s">
        <v>1967</v>
      </c>
      <c r="H489" s="6">
        <v>16.30188679245283</v>
      </c>
      <c r="I489" s="6">
        <v>2</v>
      </c>
    </row>
    <row r="490" spans="1:9" x14ac:dyDescent="0.25">
      <c r="A490" s="5" t="str">
        <f t="shared" si="7"/>
        <v>Size20kW or LowerAverage WeekdayMay</v>
      </c>
      <c r="B490" t="s">
        <v>130</v>
      </c>
      <c r="C490" t="s">
        <v>154</v>
      </c>
      <c r="D490" t="s">
        <v>654</v>
      </c>
      <c r="E490" s="6" t="s">
        <v>1160</v>
      </c>
      <c r="F490" s="6" t="s">
        <v>1411</v>
      </c>
      <c r="G490" s="6" t="s">
        <v>1968</v>
      </c>
      <c r="H490" s="6">
        <v>16.30188679245283</v>
      </c>
      <c r="I490" s="6">
        <v>2</v>
      </c>
    </row>
    <row r="491" spans="1:9" x14ac:dyDescent="0.25">
      <c r="A491" s="5" t="str">
        <f t="shared" si="7"/>
        <v>Size20kW or LowerMonthly Peak DayMay</v>
      </c>
      <c r="B491" t="s">
        <v>130</v>
      </c>
      <c r="C491" t="s">
        <v>154</v>
      </c>
      <c r="D491" t="s">
        <v>655</v>
      </c>
      <c r="E491" s="6" t="s">
        <v>1160</v>
      </c>
      <c r="F491" s="6" t="s">
        <v>1411</v>
      </c>
      <c r="G491" s="6" t="s">
        <v>1969</v>
      </c>
      <c r="H491" s="6">
        <v>16.30188679245283</v>
      </c>
      <c r="I491" s="6">
        <v>2</v>
      </c>
    </row>
    <row r="492" spans="1:9" x14ac:dyDescent="0.25">
      <c r="A492" s="5" t="str">
        <f t="shared" si="7"/>
        <v>Size20kW or LowerAverage WeekdayJune</v>
      </c>
      <c r="B492" t="s">
        <v>130</v>
      </c>
      <c r="C492" t="s">
        <v>154</v>
      </c>
      <c r="D492" t="s">
        <v>656</v>
      </c>
      <c r="E492" s="6" t="s">
        <v>1161</v>
      </c>
      <c r="F492" s="6" t="s">
        <v>1411</v>
      </c>
      <c r="G492" s="6" t="s">
        <v>1970</v>
      </c>
      <c r="H492" s="6">
        <v>15.547169811320755</v>
      </c>
      <c r="I492" s="6">
        <v>2</v>
      </c>
    </row>
    <row r="493" spans="1:9" x14ac:dyDescent="0.25">
      <c r="A493" s="5" t="str">
        <f t="shared" si="7"/>
        <v>Size20kW or LowerMonthly Peak DayJune</v>
      </c>
      <c r="B493" t="s">
        <v>130</v>
      </c>
      <c r="C493" t="s">
        <v>154</v>
      </c>
      <c r="D493" t="s">
        <v>657</v>
      </c>
      <c r="E493" s="6" t="s">
        <v>1161</v>
      </c>
      <c r="F493" s="6" t="s">
        <v>1412</v>
      </c>
      <c r="G493" s="6" t="s">
        <v>1971</v>
      </c>
      <c r="H493" s="6">
        <v>15.695238095238096</v>
      </c>
      <c r="I493" s="6">
        <v>2</v>
      </c>
    </row>
    <row r="494" spans="1:9" x14ac:dyDescent="0.25">
      <c r="A494" s="5" t="str">
        <f t="shared" si="7"/>
        <v>Size20kW or LowerAverage WeekdayJuly</v>
      </c>
      <c r="B494" t="s">
        <v>130</v>
      </c>
      <c r="C494" t="s">
        <v>154</v>
      </c>
      <c r="D494" t="s">
        <v>658</v>
      </c>
      <c r="E494" s="6" t="s">
        <v>1162</v>
      </c>
      <c r="F494" s="6" t="s">
        <v>1412</v>
      </c>
      <c r="G494" s="6" t="s">
        <v>1972</v>
      </c>
      <c r="H494" s="6">
        <v>15.695238095238096</v>
      </c>
      <c r="I494" s="6">
        <v>2</v>
      </c>
    </row>
    <row r="495" spans="1:9" x14ac:dyDescent="0.25">
      <c r="A495" s="5" t="str">
        <f t="shared" si="7"/>
        <v>Size20kW or LowerMonthly Peak DayJuly</v>
      </c>
      <c r="B495" t="s">
        <v>130</v>
      </c>
      <c r="C495" t="s">
        <v>154</v>
      </c>
      <c r="D495" t="s">
        <v>659</v>
      </c>
      <c r="E495" s="6" t="s">
        <v>1162</v>
      </c>
      <c r="F495" s="6" t="s">
        <v>1412</v>
      </c>
      <c r="G495" s="6" t="s">
        <v>1973</v>
      </c>
      <c r="H495" s="6">
        <v>15.695238095238096</v>
      </c>
      <c r="I495" s="6">
        <v>2</v>
      </c>
    </row>
    <row r="496" spans="1:9" x14ac:dyDescent="0.25">
      <c r="A496" s="5" t="str">
        <f t="shared" si="7"/>
        <v>Size20kW or LowerAverage WeekdayAugust</v>
      </c>
      <c r="B496" t="s">
        <v>130</v>
      </c>
      <c r="C496" t="s">
        <v>154</v>
      </c>
      <c r="D496" t="s">
        <v>660</v>
      </c>
      <c r="E496" s="6" t="s">
        <v>1163</v>
      </c>
      <c r="F496" s="6" t="s">
        <v>1412</v>
      </c>
      <c r="G496" s="6" t="s">
        <v>1974</v>
      </c>
      <c r="H496" s="6">
        <v>15.695238095238096</v>
      </c>
      <c r="I496" s="6">
        <v>2</v>
      </c>
    </row>
    <row r="497" spans="1:9" x14ac:dyDescent="0.25">
      <c r="A497" s="5" t="str">
        <f t="shared" si="7"/>
        <v>Size20kW or LowerMonthly Peak DayAugust</v>
      </c>
      <c r="B497" t="s">
        <v>130</v>
      </c>
      <c r="C497" t="s">
        <v>154</v>
      </c>
      <c r="D497" t="s">
        <v>661</v>
      </c>
      <c r="E497" s="6" t="s">
        <v>1163</v>
      </c>
      <c r="F497" s="6" t="s">
        <v>1412</v>
      </c>
      <c r="G497" s="6" t="s">
        <v>1975</v>
      </c>
      <c r="H497" s="6">
        <v>15.695238095238096</v>
      </c>
      <c r="I497" s="6">
        <v>2</v>
      </c>
    </row>
    <row r="498" spans="1:9" x14ac:dyDescent="0.25">
      <c r="A498" s="5" t="str">
        <f t="shared" si="7"/>
        <v>Size20kW or LowerAverage WeekdaySeptember</v>
      </c>
      <c r="B498" t="s">
        <v>130</v>
      </c>
      <c r="C498" t="s">
        <v>154</v>
      </c>
      <c r="D498" t="s">
        <v>662</v>
      </c>
      <c r="E498" s="6" t="s">
        <v>1164</v>
      </c>
      <c r="F498" s="6" t="s">
        <v>1413</v>
      </c>
      <c r="G498" s="6" t="s">
        <v>1976</v>
      </c>
      <c r="H498" s="6">
        <v>15.695238095238096</v>
      </c>
      <c r="I498" s="6">
        <v>2</v>
      </c>
    </row>
    <row r="499" spans="1:9" x14ac:dyDescent="0.25">
      <c r="A499" s="5" t="str">
        <f t="shared" si="7"/>
        <v>Size20kW or LowerMonthly Peak DaySeptember</v>
      </c>
      <c r="B499" t="s">
        <v>130</v>
      </c>
      <c r="C499" t="s">
        <v>154</v>
      </c>
      <c r="D499" t="s">
        <v>663</v>
      </c>
      <c r="E499" s="6" t="s">
        <v>1164</v>
      </c>
      <c r="F499" s="6" t="s">
        <v>1414</v>
      </c>
      <c r="G499" s="6" t="s">
        <v>1977</v>
      </c>
      <c r="H499" s="6">
        <v>15.695238095238096</v>
      </c>
      <c r="I499" s="6">
        <v>2</v>
      </c>
    </row>
    <row r="500" spans="1:9" x14ac:dyDescent="0.25">
      <c r="A500" s="5" t="str">
        <f t="shared" si="7"/>
        <v>Size20kW or LowerAverage WeekdayOctober</v>
      </c>
      <c r="B500" t="s">
        <v>130</v>
      </c>
      <c r="C500" t="s">
        <v>154</v>
      </c>
      <c r="D500" t="s">
        <v>664</v>
      </c>
      <c r="E500" s="6" t="s">
        <v>1165</v>
      </c>
      <c r="F500" s="6" t="s">
        <v>1415</v>
      </c>
      <c r="G500" s="6" t="s">
        <v>1978</v>
      </c>
      <c r="H500" s="6">
        <v>16.444444444444443</v>
      </c>
      <c r="I500" s="6">
        <v>2</v>
      </c>
    </row>
    <row r="501" spans="1:9" x14ac:dyDescent="0.25">
      <c r="A501" s="5" t="str">
        <f t="shared" si="7"/>
        <v>Size20kW or LowerMonthly Peak DayOctober</v>
      </c>
      <c r="B501" t="s">
        <v>130</v>
      </c>
      <c r="C501" t="s">
        <v>154</v>
      </c>
      <c r="D501" t="s">
        <v>665</v>
      </c>
      <c r="E501" s="6" t="s">
        <v>1165</v>
      </c>
      <c r="F501" s="6" t="s">
        <v>1416</v>
      </c>
      <c r="G501" s="6" t="s">
        <v>1979</v>
      </c>
      <c r="H501" s="6">
        <v>16.444444444444443</v>
      </c>
      <c r="I501" s="6">
        <v>2</v>
      </c>
    </row>
    <row r="502" spans="1:9" x14ac:dyDescent="0.25">
      <c r="A502" s="5" t="str">
        <f t="shared" si="7"/>
        <v>Size20kW or LowerAverage WeekdayNovember</v>
      </c>
      <c r="B502" t="s">
        <v>130</v>
      </c>
      <c r="C502" t="s">
        <v>154</v>
      </c>
      <c r="D502" t="s">
        <v>666</v>
      </c>
      <c r="E502" s="6" t="s">
        <v>1166</v>
      </c>
      <c r="F502" s="6" t="s">
        <v>1417</v>
      </c>
      <c r="G502" s="6" t="s">
        <v>1980</v>
      </c>
      <c r="H502" s="6">
        <v>18.122448979591834</v>
      </c>
      <c r="I502" s="6">
        <v>2</v>
      </c>
    </row>
    <row r="503" spans="1:9" x14ac:dyDescent="0.25">
      <c r="A503" s="5" t="str">
        <f t="shared" si="7"/>
        <v>Size20kW or LowerMonthly Peak DayNovember</v>
      </c>
      <c r="B503" t="s">
        <v>130</v>
      </c>
      <c r="C503" t="s">
        <v>154</v>
      </c>
      <c r="D503" t="s">
        <v>667</v>
      </c>
      <c r="E503" s="6" t="s">
        <v>1166</v>
      </c>
      <c r="F503" s="6" t="s">
        <v>1417</v>
      </c>
      <c r="G503" s="6" t="s">
        <v>1981</v>
      </c>
      <c r="H503" s="6">
        <v>18.122448979591834</v>
      </c>
      <c r="I503" s="6">
        <v>2</v>
      </c>
    </row>
    <row r="504" spans="1:9" x14ac:dyDescent="0.25">
      <c r="A504" s="5" t="str">
        <f t="shared" si="7"/>
        <v>Size20kW or LowerAverage WeekdayDecember</v>
      </c>
      <c r="B504" t="s">
        <v>130</v>
      </c>
      <c r="C504" t="s">
        <v>154</v>
      </c>
      <c r="D504" t="s">
        <v>668</v>
      </c>
      <c r="E504" s="6" t="s">
        <v>1167</v>
      </c>
      <c r="F504" s="6" t="s">
        <v>1417</v>
      </c>
      <c r="G504" s="6" t="s">
        <v>1982</v>
      </c>
      <c r="H504" s="6">
        <v>18.122448979591834</v>
      </c>
      <c r="I504" s="6">
        <v>2</v>
      </c>
    </row>
    <row r="505" spans="1:9" x14ac:dyDescent="0.25">
      <c r="A505" s="5" t="str">
        <f t="shared" si="7"/>
        <v>Size20kW or LowerMonthly Peak DayDecember</v>
      </c>
      <c r="B505" t="s">
        <v>130</v>
      </c>
      <c r="C505" t="s">
        <v>154</v>
      </c>
      <c r="D505" t="s">
        <v>669</v>
      </c>
      <c r="E505" s="6" t="s">
        <v>1167</v>
      </c>
      <c r="F505" s="6" t="s">
        <v>1417</v>
      </c>
      <c r="G505" s="6" t="s">
        <v>1983</v>
      </c>
      <c r="H505" s="6">
        <v>18.122448979591834</v>
      </c>
      <c r="I505" s="6">
        <v>2</v>
      </c>
    </row>
    <row r="506" spans="1:9" x14ac:dyDescent="0.25">
      <c r="A506" s="5" t="str">
        <f t="shared" si="7"/>
        <v>SizeGreater than 200kWAverage WeekdayJanuary</v>
      </c>
      <c r="B506" t="s">
        <v>130</v>
      </c>
      <c r="C506" t="s">
        <v>155</v>
      </c>
      <c r="D506" t="s">
        <v>670</v>
      </c>
      <c r="E506" t="s">
        <v>1168</v>
      </c>
      <c r="F506" t="s">
        <v>1417</v>
      </c>
      <c r="G506" s="6" t="s">
        <v>1984</v>
      </c>
      <c r="H506" s="6">
        <v>80.41836734693878</v>
      </c>
      <c r="I506" s="6">
        <v>0</v>
      </c>
    </row>
    <row r="507" spans="1:9" x14ac:dyDescent="0.25">
      <c r="A507" s="5" t="str">
        <f t="shared" si="7"/>
        <v>SizeGreater than 200kWMonthly Peak DayJanuary</v>
      </c>
      <c r="B507" t="s">
        <v>130</v>
      </c>
      <c r="C507" t="s">
        <v>155</v>
      </c>
      <c r="D507" t="s">
        <v>671</v>
      </c>
      <c r="E507" t="s">
        <v>1168</v>
      </c>
      <c r="F507" t="s">
        <v>1417</v>
      </c>
      <c r="G507" s="6" t="s">
        <v>1985</v>
      </c>
      <c r="H507" s="6">
        <v>80.41836734693878</v>
      </c>
      <c r="I507" s="6">
        <v>0</v>
      </c>
    </row>
    <row r="508" spans="1:9" x14ac:dyDescent="0.25">
      <c r="A508" s="5" t="str">
        <f t="shared" si="7"/>
        <v>SizeGreater than 200kWAverage WeekdayFebruary</v>
      </c>
      <c r="B508" t="s">
        <v>130</v>
      </c>
      <c r="C508" t="s">
        <v>155</v>
      </c>
      <c r="D508" t="s">
        <v>672</v>
      </c>
      <c r="E508" t="s">
        <v>1169</v>
      </c>
      <c r="F508" t="s">
        <v>1417</v>
      </c>
      <c r="G508" s="6" t="s">
        <v>1986</v>
      </c>
      <c r="H508" s="6">
        <v>82.726415094339615</v>
      </c>
      <c r="I508" s="6">
        <v>0</v>
      </c>
    </row>
    <row r="509" spans="1:9" x14ac:dyDescent="0.25">
      <c r="A509" s="5" t="str">
        <f t="shared" si="7"/>
        <v>SizeGreater than 200kWMonthly Peak DayFebruary</v>
      </c>
      <c r="B509" t="s">
        <v>130</v>
      </c>
      <c r="C509" t="s">
        <v>155</v>
      </c>
      <c r="D509" t="s">
        <v>673</v>
      </c>
      <c r="E509" t="s">
        <v>1169</v>
      </c>
      <c r="F509" t="s">
        <v>1417</v>
      </c>
      <c r="G509" s="6" t="s">
        <v>1987</v>
      </c>
      <c r="H509" s="6">
        <v>82.726415094339615</v>
      </c>
      <c r="I509" s="6">
        <v>0</v>
      </c>
    </row>
    <row r="510" spans="1:9" x14ac:dyDescent="0.25">
      <c r="A510" s="5" t="str">
        <f t="shared" si="7"/>
        <v>SizeGreater than 200kWAverage WeekdayMarch</v>
      </c>
      <c r="B510" t="s">
        <v>130</v>
      </c>
      <c r="C510" t="s">
        <v>155</v>
      </c>
      <c r="D510" t="s">
        <v>674</v>
      </c>
      <c r="E510" t="s">
        <v>1170</v>
      </c>
      <c r="F510" t="s">
        <v>1417</v>
      </c>
      <c r="G510" s="6" t="s">
        <v>1988</v>
      </c>
      <c r="H510" s="6">
        <v>82.726415094339615</v>
      </c>
      <c r="I510" s="6">
        <v>0</v>
      </c>
    </row>
    <row r="511" spans="1:9" x14ac:dyDescent="0.25">
      <c r="A511" s="5" t="str">
        <f t="shared" si="7"/>
        <v>SizeGreater than 200kWMonthly Peak DayMarch</v>
      </c>
      <c r="B511" t="s">
        <v>130</v>
      </c>
      <c r="C511" t="s">
        <v>155</v>
      </c>
      <c r="D511" t="s">
        <v>675</v>
      </c>
      <c r="E511" t="s">
        <v>1170</v>
      </c>
      <c r="F511" t="s">
        <v>1417</v>
      </c>
      <c r="G511" s="6" t="s">
        <v>1989</v>
      </c>
      <c r="H511" s="6">
        <v>82.726415094339615</v>
      </c>
      <c r="I511" s="6">
        <v>0</v>
      </c>
    </row>
    <row r="512" spans="1:9" x14ac:dyDescent="0.25">
      <c r="A512" s="5" t="str">
        <f t="shared" si="7"/>
        <v>SizeGreater than 200kWAverage WeekdayApril</v>
      </c>
      <c r="B512" t="s">
        <v>130</v>
      </c>
      <c r="C512" t="s">
        <v>155</v>
      </c>
      <c r="D512" t="s">
        <v>676</v>
      </c>
      <c r="E512" t="s">
        <v>1171</v>
      </c>
      <c r="F512" t="s">
        <v>1417</v>
      </c>
      <c r="G512" s="6" t="s">
        <v>1990</v>
      </c>
      <c r="H512" s="6">
        <v>80.490566037735846</v>
      </c>
      <c r="I512" s="6">
        <v>0</v>
      </c>
    </row>
    <row r="513" spans="1:9" x14ac:dyDescent="0.25">
      <c r="A513" s="5" t="str">
        <f t="shared" si="7"/>
        <v>SizeGreater than 200kWMonthly Peak DayApril</v>
      </c>
      <c r="B513" t="s">
        <v>130</v>
      </c>
      <c r="C513" t="s">
        <v>155</v>
      </c>
      <c r="D513" t="s">
        <v>677</v>
      </c>
      <c r="E513" t="s">
        <v>1171</v>
      </c>
      <c r="F513" t="s">
        <v>1417</v>
      </c>
      <c r="G513" s="6" t="s">
        <v>1991</v>
      </c>
      <c r="H513" s="6">
        <v>80.490566037735846</v>
      </c>
      <c r="I513" s="6">
        <v>0</v>
      </c>
    </row>
    <row r="514" spans="1:9" x14ac:dyDescent="0.25">
      <c r="A514" s="5" t="str">
        <f t="shared" si="7"/>
        <v>SizeGreater than 200kWAverage WeekdayMay</v>
      </c>
      <c r="B514" t="s">
        <v>130</v>
      </c>
      <c r="C514" t="s">
        <v>155</v>
      </c>
      <c r="D514" t="s">
        <v>678</v>
      </c>
      <c r="E514" t="s">
        <v>1172</v>
      </c>
      <c r="F514" t="s">
        <v>1417</v>
      </c>
      <c r="G514" s="6" t="s">
        <v>1992</v>
      </c>
      <c r="H514" s="6">
        <v>80.490566037735846</v>
      </c>
      <c r="I514" s="6">
        <v>0</v>
      </c>
    </row>
    <row r="515" spans="1:9" x14ac:dyDescent="0.25">
      <c r="A515" s="5" t="str">
        <f t="shared" ref="A515:A578" si="8">CONCATENATE(B515, C515, D515, E515)</f>
        <v>SizeGreater than 200kWMonthly Peak DayMay</v>
      </c>
      <c r="B515" t="s">
        <v>130</v>
      </c>
      <c r="C515" t="s">
        <v>155</v>
      </c>
      <c r="D515" t="s">
        <v>679</v>
      </c>
      <c r="E515" t="s">
        <v>1172</v>
      </c>
      <c r="F515" t="s">
        <v>1417</v>
      </c>
      <c r="G515" s="6" t="s">
        <v>1993</v>
      </c>
      <c r="H515" s="6">
        <v>80.490566037735846</v>
      </c>
      <c r="I515" s="6">
        <v>0</v>
      </c>
    </row>
    <row r="516" spans="1:9" x14ac:dyDescent="0.25">
      <c r="A516" s="5" t="str">
        <f t="shared" si="8"/>
        <v>SizeGreater than 200kWAverage WeekdayJune</v>
      </c>
      <c r="B516" t="s">
        <v>130</v>
      </c>
      <c r="C516" t="s">
        <v>155</v>
      </c>
      <c r="D516" t="s">
        <v>680</v>
      </c>
      <c r="E516" t="s">
        <v>1173</v>
      </c>
      <c r="F516" t="s">
        <v>1417</v>
      </c>
      <c r="G516" s="6" t="s">
        <v>1994</v>
      </c>
      <c r="H516" s="6">
        <v>76.764150943396217</v>
      </c>
      <c r="I516" s="6">
        <v>0</v>
      </c>
    </row>
    <row r="517" spans="1:9" x14ac:dyDescent="0.25">
      <c r="A517" s="5" t="str">
        <f t="shared" si="8"/>
        <v>SizeGreater than 200kWMonthly Peak DayJune</v>
      </c>
      <c r="B517" t="s">
        <v>130</v>
      </c>
      <c r="C517" t="s">
        <v>155</v>
      </c>
      <c r="D517" t="s">
        <v>681</v>
      </c>
      <c r="E517" t="s">
        <v>1173</v>
      </c>
      <c r="F517" t="s">
        <v>1418</v>
      </c>
      <c r="G517" s="6" t="s">
        <v>1995</v>
      </c>
      <c r="H517" s="6">
        <v>76.51428571428572</v>
      </c>
      <c r="I517" s="6">
        <v>0</v>
      </c>
    </row>
    <row r="518" spans="1:9" x14ac:dyDescent="0.25">
      <c r="A518" s="5" t="str">
        <f t="shared" si="8"/>
        <v>SizeGreater than 200kWAverage WeekdayJuly</v>
      </c>
      <c r="B518" t="s">
        <v>130</v>
      </c>
      <c r="C518" t="s">
        <v>155</v>
      </c>
      <c r="D518" t="s">
        <v>682</v>
      </c>
      <c r="E518" t="s">
        <v>1174</v>
      </c>
      <c r="F518" t="s">
        <v>1418</v>
      </c>
      <c r="G518" s="6" t="s">
        <v>1996</v>
      </c>
      <c r="H518" s="6">
        <v>76.51428571428572</v>
      </c>
      <c r="I518" s="6">
        <v>0</v>
      </c>
    </row>
    <row r="519" spans="1:9" x14ac:dyDescent="0.25">
      <c r="A519" s="5" t="str">
        <f t="shared" si="8"/>
        <v>SizeGreater than 200kWMonthly Peak DayJuly</v>
      </c>
      <c r="B519" t="s">
        <v>130</v>
      </c>
      <c r="C519" t="s">
        <v>155</v>
      </c>
      <c r="D519" t="s">
        <v>683</v>
      </c>
      <c r="E519" t="s">
        <v>1174</v>
      </c>
      <c r="F519" t="s">
        <v>1418</v>
      </c>
      <c r="G519" s="6" t="s">
        <v>1997</v>
      </c>
      <c r="H519" s="6">
        <v>76.51428571428572</v>
      </c>
      <c r="I519" s="6">
        <v>0</v>
      </c>
    </row>
    <row r="520" spans="1:9" x14ac:dyDescent="0.25">
      <c r="A520" s="5" t="str">
        <f t="shared" si="8"/>
        <v>SizeGreater than 200kWAverage WeekdayAugust</v>
      </c>
      <c r="B520" t="s">
        <v>130</v>
      </c>
      <c r="C520" t="s">
        <v>155</v>
      </c>
      <c r="D520" t="s">
        <v>684</v>
      </c>
      <c r="E520" t="s">
        <v>1175</v>
      </c>
      <c r="F520" t="s">
        <v>1418</v>
      </c>
      <c r="G520" s="6" t="s">
        <v>1998</v>
      </c>
      <c r="H520" s="6">
        <v>76.51428571428572</v>
      </c>
      <c r="I520" s="6">
        <v>0</v>
      </c>
    </row>
    <row r="521" spans="1:9" x14ac:dyDescent="0.25">
      <c r="A521" s="5" t="str">
        <f t="shared" si="8"/>
        <v>SizeGreater than 200kWMonthly Peak DayAugust</v>
      </c>
      <c r="B521" t="s">
        <v>130</v>
      </c>
      <c r="C521" t="s">
        <v>155</v>
      </c>
      <c r="D521" t="s">
        <v>685</v>
      </c>
      <c r="E521" t="s">
        <v>1175</v>
      </c>
      <c r="F521" t="s">
        <v>1418</v>
      </c>
      <c r="G521" s="6" t="s">
        <v>1999</v>
      </c>
      <c r="H521" s="6">
        <v>76.51428571428572</v>
      </c>
      <c r="I521" s="6">
        <v>0</v>
      </c>
    </row>
    <row r="522" spans="1:9" x14ac:dyDescent="0.25">
      <c r="A522" s="5" t="str">
        <f t="shared" si="8"/>
        <v>SizeGreater than 200kWAverage WeekdaySeptember</v>
      </c>
      <c r="B522" t="s">
        <v>130</v>
      </c>
      <c r="C522" t="s">
        <v>155</v>
      </c>
      <c r="D522" t="s">
        <v>686</v>
      </c>
      <c r="E522" t="s">
        <v>1176</v>
      </c>
      <c r="F522" t="s">
        <v>1419</v>
      </c>
      <c r="G522" s="6" t="s">
        <v>2000</v>
      </c>
      <c r="H522" s="6">
        <v>76.51428571428572</v>
      </c>
      <c r="I522" s="6">
        <v>0</v>
      </c>
    </row>
    <row r="523" spans="1:9" x14ac:dyDescent="0.25">
      <c r="A523" s="5" t="str">
        <f t="shared" si="8"/>
        <v>SizeGreater than 200kWMonthly Peak DaySeptember</v>
      </c>
      <c r="B523" t="s">
        <v>130</v>
      </c>
      <c r="C523" t="s">
        <v>155</v>
      </c>
      <c r="D523" t="s">
        <v>687</v>
      </c>
      <c r="E523" t="s">
        <v>1176</v>
      </c>
      <c r="F523" t="s">
        <v>1420</v>
      </c>
      <c r="G523" s="6" t="s">
        <v>2001</v>
      </c>
      <c r="H523" s="6">
        <v>76.51428571428572</v>
      </c>
      <c r="I523" s="6">
        <v>0</v>
      </c>
    </row>
    <row r="524" spans="1:9" x14ac:dyDescent="0.25">
      <c r="A524" s="5" t="str">
        <f t="shared" si="8"/>
        <v>SizeGreater than 200kWAverage WeekdayOctober</v>
      </c>
      <c r="B524" t="s">
        <v>130</v>
      </c>
      <c r="C524" t="s">
        <v>155</v>
      </c>
      <c r="D524" t="s">
        <v>688</v>
      </c>
      <c r="E524" t="s">
        <v>1177</v>
      </c>
      <c r="F524" t="s">
        <v>1421</v>
      </c>
      <c r="G524" s="6" t="s">
        <v>2002</v>
      </c>
      <c r="H524" s="6">
        <v>83.25</v>
      </c>
      <c r="I524" s="6">
        <v>0</v>
      </c>
    </row>
    <row r="525" spans="1:9" x14ac:dyDescent="0.25">
      <c r="A525" s="5" t="str">
        <f t="shared" si="8"/>
        <v>SizeGreater than 200kWMonthly Peak DayOctober</v>
      </c>
      <c r="B525" t="s">
        <v>130</v>
      </c>
      <c r="C525" t="s">
        <v>155</v>
      </c>
      <c r="D525" t="s">
        <v>689</v>
      </c>
      <c r="E525" t="s">
        <v>1177</v>
      </c>
      <c r="F525" t="s">
        <v>1422</v>
      </c>
      <c r="G525" s="6" t="s">
        <v>2003</v>
      </c>
      <c r="H525" s="6">
        <v>83.25</v>
      </c>
      <c r="I525" s="6">
        <v>0</v>
      </c>
    </row>
    <row r="526" spans="1:9" x14ac:dyDescent="0.25">
      <c r="A526" s="5" t="str">
        <f t="shared" si="8"/>
        <v>SizeGreater than 200kWAverage WeekdayNovember</v>
      </c>
      <c r="B526" t="s">
        <v>130</v>
      </c>
      <c r="C526" t="s">
        <v>155</v>
      </c>
      <c r="D526" t="s">
        <v>690</v>
      </c>
      <c r="E526" t="s">
        <v>1178</v>
      </c>
      <c r="F526" t="s">
        <v>1423</v>
      </c>
      <c r="G526" s="6" t="s">
        <v>2004</v>
      </c>
      <c r="H526" s="6">
        <v>80.41836734693878</v>
      </c>
      <c r="I526" s="6">
        <v>0</v>
      </c>
    </row>
    <row r="527" spans="1:9" x14ac:dyDescent="0.25">
      <c r="A527" s="5" t="str">
        <f t="shared" si="8"/>
        <v>SizeGreater than 200kWMonthly Peak DayNovember</v>
      </c>
      <c r="B527" t="s">
        <v>130</v>
      </c>
      <c r="C527" t="s">
        <v>155</v>
      </c>
      <c r="D527" t="s">
        <v>691</v>
      </c>
      <c r="E527" t="s">
        <v>1178</v>
      </c>
      <c r="F527" t="s">
        <v>1423</v>
      </c>
      <c r="G527" s="6" t="s">
        <v>2005</v>
      </c>
      <c r="H527" s="6">
        <v>80.41836734693878</v>
      </c>
      <c r="I527" s="6">
        <v>0</v>
      </c>
    </row>
    <row r="528" spans="1:9" x14ac:dyDescent="0.25">
      <c r="A528" s="5" t="str">
        <f t="shared" si="8"/>
        <v>SizeGreater than 200kWAverage WeekdayDecember</v>
      </c>
      <c r="B528" t="s">
        <v>130</v>
      </c>
      <c r="C528" t="s">
        <v>155</v>
      </c>
      <c r="D528" t="s">
        <v>692</v>
      </c>
      <c r="E528" t="s">
        <v>1179</v>
      </c>
      <c r="F528" t="s">
        <v>1423</v>
      </c>
      <c r="G528" s="6" t="s">
        <v>2006</v>
      </c>
      <c r="H528" s="6">
        <v>80.41836734693878</v>
      </c>
      <c r="I528" s="6">
        <v>0</v>
      </c>
    </row>
    <row r="529" spans="1:9" x14ac:dyDescent="0.25">
      <c r="A529" s="5" t="str">
        <f t="shared" si="8"/>
        <v>SizeGreater than 200kWMonthly Peak DayDecember</v>
      </c>
      <c r="B529" t="s">
        <v>130</v>
      </c>
      <c r="C529" t="s">
        <v>155</v>
      </c>
      <c r="D529" t="s">
        <v>693</v>
      </c>
      <c r="E529" t="s">
        <v>1179</v>
      </c>
      <c r="F529" t="s">
        <v>1423</v>
      </c>
      <c r="G529" s="6" t="s">
        <v>2007</v>
      </c>
      <c r="H529" s="6">
        <v>80.41836734693878</v>
      </c>
      <c r="I529" s="6">
        <v>0</v>
      </c>
    </row>
    <row r="530" spans="1:9" x14ac:dyDescent="0.25">
      <c r="A530" s="5" t="str">
        <f t="shared" si="8"/>
        <v>Standby StatusNon-Standby CustomersAverage WeekdayJanuary</v>
      </c>
      <c r="B530" t="s">
        <v>131</v>
      </c>
      <c r="C530" t="s">
        <v>156</v>
      </c>
      <c r="D530" t="s">
        <v>694</v>
      </c>
      <c r="E530" t="s">
        <v>1180</v>
      </c>
      <c r="F530" t="s">
        <v>1423</v>
      </c>
      <c r="G530" s="6" t="s">
        <v>2008</v>
      </c>
      <c r="H530" s="6">
        <v>111</v>
      </c>
      <c r="I530" s="6">
        <v>0</v>
      </c>
    </row>
    <row r="531" spans="1:9" x14ac:dyDescent="0.25">
      <c r="A531" s="5" t="str">
        <f t="shared" si="8"/>
        <v>Standby StatusNon-Standby CustomersMonthly Peak DayJanuary</v>
      </c>
      <c r="B531" t="s">
        <v>131</v>
      </c>
      <c r="C531" t="s">
        <v>156</v>
      </c>
      <c r="D531" t="s">
        <v>695</v>
      </c>
      <c r="E531" t="s">
        <v>1180</v>
      </c>
      <c r="F531" t="s">
        <v>1423</v>
      </c>
      <c r="G531" s="6" t="s">
        <v>2009</v>
      </c>
      <c r="H531" s="6">
        <v>111</v>
      </c>
      <c r="I531" s="6">
        <v>0</v>
      </c>
    </row>
    <row r="532" spans="1:9" x14ac:dyDescent="0.25">
      <c r="A532" s="5" t="str">
        <f t="shared" si="8"/>
        <v>Standby StatusNon-Standby CustomersAverage WeekdayFebruary</v>
      </c>
      <c r="B532" t="s">
        <v>131</v>
      </c>
      <c r="C532" t="s">
        <v>156</v>
      </c>
      <c r="D532" t="s">
        <v>696</v>
      </c>
      <c r="E532" t="s">
        <v>1181</v>
      </c>
      <c r="F532" t="s">
        <v>1423</v>
      </c>
      <c r="G532" s="6" t="s">
        <v>2010</v>
      </c>
      <c r="H532" s="6">
        <v>111</v>
      </c>
      <c r="I532" s="6">
        <v>0</v>
      </c>
    </row>
    <row r="533" spans="1:9" x14ac:dyDescent="0.25">
      <c r="A533" s="5" t="str">
        <f t="shared" si="8"/>
        <v>Standby StatusNon-Standby CustomersMonthly Peak DayFebruary</v>
      </c>
      <c r="B533" t="s">
        <v>131</v>
      </c>
      <c r="C533" t="s">
        <v>156</v>
      </c>
      <c r="D533" t="s">
        <v>697</v>
      </c>
      <c r="E533" t="s">
        <v>1181</v>
      </c>
      <c r="F533" t="s">
        <v>1423</v>
      </c>
      <c r="G533" s="6" t="s">
        <v>2011</v>
      </c>
      <c r="H533" s="6">
        <v>111</v>
      </c>
      <c r="I533" s="6">
        <v>0</v>
      </c>
    </row>
    <row r="534" spans="1:9" x14ac:dyDescent="0.25">
      <c r="A534" s="5" t="str">
        <f t="shared" si="8"/>
        <v>Standby StatusNon-Standby CustomersAverage WeekdayMarch</v>
      </c>
      <c r="B534" t="s">
        <v>131</v>
      </c>
      <c r="C534" t="s">
        <v>156</v>
      </c>
      <c r="D534" t="s">
        <v>698</v>
      </c>
      <c r="E534" t="s">
        <v>1182</v>
      </c>
      <c r="F534" t="s">
        <v>1423</v>
      </c>
      <c r="G534" s="6" t="s">
        <v>2012</v>
      </c>
      <c r="H534" s="6">
        <v>111</v>
      </c>
      <c r="I534" s="6">
        <v>0</v>
      </c>
    </row>
    <row r="535" spans="1:9" x14ac:dyDescent="0.25">
      <c r="A535" s="5" t="str">
        <f t="shared" si="8"/>
        <v>Standby StatusNon-Standby CustomersMonthly Peak DayMarch</v>
      </c>
      <c r="B535" t="s">
        <v>131</v>
      </c>
      <c r="C535" t="s">
        <v>156</v>
      </c>
      <c r="D535" t="s">
        <v>699</v>
      </c>
      <c r="E535" t="s">
        <v>1182</v>
      </c>
      <c r="F535" t="s">
        <v>1423</v>
      </c>
      <c r="G535" s="6" t="s">
        <v>2013</v>
      </c>
      <c r="H535" s="6">
        <v>111</v>
      </c>
      <c r="I535" s="6">
        <v>0</v>
      </c>
    </row>
    <row r="536" spans="1:9" x14ac:dyDescent="0.25">
      <c r="A536" s="5" t="str">
        <f t="shared" si="8"/>
        <v>Standby StatusNon-Standby CustomersAverage WeekdayApril</v>
      </c>
      <c r="B536" t="s">
        <v>131</v>
      </c>
      <c r="C536" t="s">
        <v>156</v>
      </c>
      <c r="D536" t="s">
        <v>700</v>
      </c>
      <c r="E536" t="s">
        <v>1183</v>
      </c>
      <c r="F536" t="s">
        <v>1423</v>
      </c>
      <c r="G536" s="6" t="s">
        <v>2014</v>
      </c>
      <c r="H536" s="6">
        <v>108</v>
      </c>
      <c r="I536" s="6">
        <v>0</v>
      </c>
    </row>
    <row r="537" spans="1:9" x14ac:dyDescent="0.25">
      <c r="A537" s="5" t="str">
        <f t="shared" si="8"/>
        <v>Standby StatusNon-Standby CustomersMonthly Peak DayApril</v>
      </c>
      <c r="B537" t="s">
        <v>131</v>
      </c>
      <c r="C537" t="s">
        <v>156</v>
      </c>
      <c r="D537" t="s">
        <v>701</v>
      </c>
      <c r="E537" t="s">
        <v>1183</v>
      </c>
      <c r="F537" t="s">
        <v>1423</v>
      </c>
      <c r="G537" s="6" t="s">
        <v>2015</v>
      </c>
      <c r="H537" s="6">
        <v>108</v>
      </c>
      <c r="I537" s="6">
        <v>0</v>
      </c>
    </row>
    <row r="538" spans="1:9" x14ac:dyDescent="0.25">
      <c r="A538" s="5" t="str">
        <f t="shared" si="8"/>
        <v>Standby StatusNon-Standby CustomersAverage WeekdayMay</v>
      </c>
      <c r="B538" t="s">
        <v>131</v>
      </c>
      <c r="C538" t="s">
        <v>156</v>
      </c>
      <c r="D538" t="s">
        <v>702</v>
      </c>
      <c r="E538" t="s">
        <v>1184</v>
      </c>
      <c r="F538" t="s">
        <v>1423</v>
      </c>
      <c r="G538" s="6" t="s">
        <v>2016</v>
      </c>
      <c r="H538" s="6">
        <v>108</v>
      </c>
      <c r="I538" s="6">
        <v>0</v>
      </c>
    </row>
    <row r="539" spans="1:9" x14ac:dyDescent="0.25">
      <c r="A539" s="5" t="str">
        <f t="shared" si="8"/>
        <v>Standby StatusNon-Standby CustomersMonthly Peak DayMay</v>
      </c>
      <c r="B539" t="s">
        <v>131</v>
      </c>
      <c r="C539" t="s">
        <v>156</v>
      </c>
      <c r="D539" t="s">
        <v>703</v>
      </c>
      <c r="E539" t="s">
        <v>1184</v>
      </c>
      <c r="F539" t="s">
        <v>1423</v>
      </c>
      <c r="G539" s="6" t="s">
        <v>2017</v>
      </c>
      <c r="H539" s="6">
        <v>108</v>
      </c>
      <c r="I539" s="6">
        <v>0</v>
      </c>
    </row>
    <row r="540" spans="1:9" x14ac:dyDescent="0.25">
      <c r="A540" s="5" t="str">
        <f t="shared" si="8"/>
        <v>Standby StatusNon-Standby CustomersAverage WeekdayJune</v>
      </c>
      <c r="B540" t="s">
        <v>131</v>
      </c>
      <c r="C540" t="s">
        <v>156</v>
      </c>
      <c r="D540" t="s">
        <v>704</v>
      </c>
      <c r="E540" t="s">
        <v>1185</v>
      </c>
      <c r="F540" t="s">
        <v>1423</v>
      </c>
      <c r="G540" s="6" t="s">
        <v>2018</v>
      </c>
      <c r="H540" s="6">
        <v>103</v>
      </c>
      <c r="I540" s="6">
        <v>0</v>
      </c>
    </row>
    <row r="541" spans="1:9" x14ac:dyDescent="0.25">
      <c r="A541" s="5" t="str">
        <f t="shared" si="8"/>
        <v>Standby StatusNon-Standby CustomersMonthly Peak DayJune</v>
      </c>
      <c r="B541" t="s">
        <v>131</v>
      </c>
      <c r="C541" t="s">
        <v>156</v>
      </c>
      <c r="D541" t="s">
        <v>705</v>
      </c>
      <c r="E541" t="s">
        <v>1185</v>
      </c>
      <c r="F541" t="s">
        <v>1424</v>
      </c>
      <c r="G541" s="6" t="s">
        <v>2019</v>
      </c>
      <c r="H541" s="6">
        <v>103</v>
      </c>
      <c r="I541" s="6">
        <v>0</v>
      </c>
    </row>
    <row r="542" spans="1:9" x14ac:dyDescent="0.25">
      <c r="A542" s="5" t="str">
        <f t="shared" si="8"/>
        <v>Standby StatusNon-Standby CustomersAverage WeekdayJuly</v>
      </c>
      <c r="B542" t="s">
        <v>131</v>
      </c>
      <c r="C542" t="s">
        <v>156</v>
      </c>
      <c r="D542" t="s">
        <v>706</v>
      </c>
      <c r="E542" t="s">
        <v>1186</v>
      </c>
      <c r="F542" t="s">
        <v>1424</v>
      </c>
      <c r="G542" s="6" t="s">
        <v>2020</v>
      </c>
      <c r="H542" s="6">
        <v>103</v>
      </c>
      <c r="I542" s="6">
        <v>0</v>
      </c>
    </row>
    <row r="543" spans="1:9" x14ac:dyDescent="0.25">
      <c r="A543" s="5" t="str">
        <f t="shared" si="8"/>
        <v>Standby StatusNon-Standby CustomersMonthly Peak DayJuly</v>
      </c>
      <c r="B543" t="s">
        <v>131</v>
      </c>
      <c r="C543" t="s">
        <v>156</v>
      </c>
      <c r="D543" t="s">
        <v>707</v>
      </c>
      <c r="E543" t="s">
        <v>1186</v>
      </c>
      <c r="F543" t="s">
        <v>1424</v>
      </c>
      <c r="G543" s="6" t="s">
        <v>2021</v>
      </c>
      <c r="H543" s="6">
        <v>103</v>
      </c>
      <c r="I543" s="6">
        <v>0</v>
      </c>
    </row>
    <row r="544" spans="1:9" x14ac:dyDescent="0.25">
      <c r="A544" s="5" t="str">
        <f t="shared" si="8"/>
        <v>Standby StatusNon-Standby CustomersAverage WeekdayAugust</v>
      </c>
      <c r="B544" t="s">
        <v>131</v>
      </c>
      <c r="C544" t="s">
        <v>156</v>
      </c>
      <c r="D544" t="s">
        <v>708</v>
      </c>
      <c r="E544" t="s">
        <v>1187</v>
      </c>
      <c r="F544" t="s">
        <v>1424</v>
      </c>
      <c r="G544" s="6" t="s">
        <v>2022</v>
      </c>
      <c r="H544" s="6">
        <v>103</v>
      </c>
      <c r="I544" s="6">
        <v>0</v>
      </c>
    </row>
    <row r="545" spans="1:9" x14ac:dyDescent="0.25">
      <c r="A545" s="5" t="str">
        <f t="shared" si="8"/>
        <v>Standby StatusNon-Standby CustomersMonthly Peak DayAugust</v>
      </c>
      <c r="B545" t="s">
        <v>131</v>
      </c>
      <c r="C545" t="s">
        <v>156</v>
      </c>
      <c r="D545" t="s">
        <v>709</v>
      </c>
      <c r="E545" t="s">
        <v>1187</v>
      </c>
      <c r="F545" t="s">
        <v>1424</v>
      </c>
      <c r="G545" s="6" t="s">
        <v>2023</v>
      </c>
      <c r="H545" s="6">
        <v>103</v>
      </c>
      <c r="I545" s="6">
        <v>0</v>
      </c>
    </row>
    <row r="546" spans="1:9" x14ac:dyDescent="0.25">
      <c r="A546" s="5" t="str">
        <f t="shared" si="8"/>
        <v>Standby StatusNon-Standby CustomersAverage WeekdaySeptember</v>
      </c>
      <c r="B546" t="s">
        <v>131</v>
      </c>
      <c r="C546" t="s">
        <v>156</v>
      </c>
      <c r="D546" t="s">
        <v>710</v>
      </c>
      <c r="E546" t="s">
        <v>1188</v>
      </c>
      <c r="F546" t="s">
        <v>1425</v>
      </c>
      <c r="G546" s="6" t="s">
        <v>2024</v>
      </c>
      <c r="H546" s="6">
        <v>103</v>
      </c>
      <c r="I546" s="6">
        <v>0</v>
      </c>
    </row>
    <row r="547" spans="1:9" x14ac:dyDescent="0.25">
      <c r="A547" s="5" t="str">
        <f t="shared" si="8"/>
        <v>Standby StatusNon-Standby CustomersMonthly Peak DaySeptember</v>
      </c>
      <c r="B547" t="s">
        <v>131</v>
      </c>
      <c r="C547" t="s">
        <v>156</v>
      </c>
      <c r="D547" t="s">
        <v>711</v>
      </c>
      <c r="E547" t="s">
        <v>1188</v>
      </c>
      <c r="F547" t="s">
        <v>1426</v>
      </c>
      <c r="G547" s="6" t="s">
        <v>2025</v>
      </c>
      <c r="H547" s="6">
        <v>103</v>
      </c>
      <c r="I547" s="6">
        <v>0</v>
      </c>
    </row>
    <row r="548" spans="1:9" x14ac:dyDescent="0.25">
      <c r="A548" s="5" t="str">
        <f t="shared" si="8"/>
        <v>Standby StatusNon-Standby CustomersAverage WeekdayOctober</v>
      </c>
      <c r="B548" t="s">
        <v>131</v>
      </c>
      <c r="C548" t="s">
        <v>156</v>
      </c>
      <c r="D548" t="s">
        <v>712</v>
      </c>
      <c r="E548" t="s">
        <v>1189</v>
      </c>
      <c r="F548" t="s">
        <v>1427</v>
      </c>
      <c r="G548" s="6" t="s">
        <v>2026</v>
      </c>
      <c r="H548" s="6">
        <v>105.86111111111111</v>
      </c>
      <c r="I548" s="6">
        <v>2</v>
      </c>
    </row>
    <row r="549" spans="1:9" x14ac:dyDescent="0.25">
      <c r="A549" s="5" t="str">
        <f t="shared" si="8"/>
        <v>Standby StatusNon-Standby CustomersMonthly Peak DayOctober</v>
      </c>
      <c r="B549" t="s">
        <v>131</v>
      </c>
      <c r="C549" t="s">
        <v>156</v>
      </c>
      <c r="D549" t="s">
        <v>713</v>
      </c>
      <c r="E549" t="s">
        <v>1189</v>
      </c>
      <c r="F549" t="s">
        <v>1428</v>
      </c>
      <c r="G549" s="6" t="s">
        <v>2027</v>
      </c>
      <c r="H549" s="6">
        <v>105.86111111111111</v>
      </c>
      <c r="I549" s="6">
        <v>2</v>
      </c>
    </row>
    <row r="550" spans="1:9" x14ac:dyDescent="0.25">
      <c r="A550" s="5" t="str">
        <f t="shared" si="8"/>
        <v>Standby StatusNon-Standby CustomersAverage WeekdayNovember</v>
      </c>
      <c r="B550" t="s">
        <v>131</v>
      </c>
      <c r="C550" t="s">
        <v>156</v>
      </c>
      <c r="D550" t="s">
        <v>714</v>
      </c>
      <c r="E550" t="s">
        <v>1190</v>
      </c>
      <c r="F550" t="s">
        <v>1429</v>
      </c>
      <c r="G550" s="6" t="s">
        <v>2028</v>
      </c>
      <c r="H550" s="6">
        <v>105.33673469387756</v>
      </c>
      <c r="I550" s="6">
        <v>2</v>
      </c>
    </row>
    <row r="551" spans="1:9" x14ac:dyDescent="0.25">
      <c r="A551" s="5" t="str">
        <f t="shared" si="8"/>
        <v>Standby StatusNon-Standby CustomersMonthly Peak DayNovember</v>
      </c>
      <c r="B551" t="s">
        <v>131</v>
      </c>
      <c r="C551" t="s">
        <v>156</v>
      </c>
      <c r="D551" t="s">
        <v>715</v>
      </c>
      <c r="E551" t="s">
        <v>1190</v>
      </c>
      <c r="F551" t="s">
        <v>1429</v>
      </c>
      <c r="G551" s="6" t="s">
        <v>2029</v>
      </c>
      <c r="H551" s="6">
        <v>105.33673469387756</v>
      </c>
      <c r="I551" s="6">
        <v>2</v>
      </c>
    </row>
    <row r="552" spans="1:9" x14ac:dyDescent="0.25">
      <c r="A552" s="5" t="str">
        <f t="shared" si="8"/>
        <v>Standby StatusNon-Standby CustomersAverage WeekdayDecember</v>
      </c>
      <c r="B552" t="s">
        <v>131</v>
      </c>
      <c r="C552" t="s">
        <v>156</v>
      </c>
      <c r="D552" t="s">
        <v>716</v>
      </c>
      <c r="E552" t="s">
        <v>1191</v>
      </c>
      <c r="F552" t="s">
        <v>1429</v>
      </c>
      <c r="G552" s="6" t="s">
        <v>2030</v>
      </c>
      <c r="H552" s="6">
        <v>105.33673469387756</v>
      </c>
      <c r="I552" s="6">
        <v>2</v>
      </c>
    </row>
    <row r="553" spans="1:9" x14ac:dyDescent="0.25">
      <c r="A553" s="5" t="str">
        <f t="shared" si="8"/>
        <v>Standby StatusNon-Standby CustomersMonthly Peak DayDecember</v>
      </c>
      <c r="B553" t="s">
        <v>131</v>
      </c>
      <c r="C553" t="s">
        <v>156</v>
      </c>
      <c r="D553" t="s">
        <v>717</v>
      </c>
      <c r="E553" t="s">
        <v>1191</v>
      </c>
      <c r="F553" t="s">
        <v>1429</v>
      </c>
      <c r="G553" s="6" t="s">
        <v>2031</v>
      </c>
      <c r="H553" s="6">
        <v>105.33673469387756</v>
      </c>
      <c r="I553" s="6">
        <v>2</v>
      </c>
    </row>
    <row r="554" spans="1:9" x14ac:dyDescent="0.25">
      <c r="A554" s="5" t="str">
        <f t="shared" si="8"/>
        <v>Standby StatusStandby CustomersAverage WeekdayOctober</v>
      </c>
      <c r="B554" t="s">
        <v>131</v>
      </c>
      <c r="C554" t="s">
        <v>157</v>
      </c>
      <c r="D554" t="s">
        <v>718</v>
      </c>
      <c r="E554" t="s">
        <v>1192</v>
      </c>
      <c r="F554" t="s">
        <v>1429</v>
      </c>
      <c r="G554" s="6" t="s">
        <v>2032</v>
      </c>
      <c r="H554" s="6">
        <v>5.1388888888888884</v>
      </c>
      <c r="I554" s="6">
        <v>1</v>
      </c>
    </row>
    <row r="555" spans="1:9" x14ac:dyDescent="0.25">
      <c r="A555" s="5" t="str">
        <f t="shared" si="8"/>
        <v>Standby StatusStandby CustomersMonthly Peak DayOctober</v>
      </c>
      <c r="B555" t="s">
        <v>131</v>
      </c>
      <c r="C555" t="s">
        <v>157</v>
      </c>
      <c r="D555" t="s">
        <v>719</v>
      </c>
      <c r="E555" t="s">
        <v>1192</v>
      </c>
      <c r="F555" t="s">
        <v>1430</v>
      </c>
      <c r="G555" s="6" t="s">
        <v>2033</v>
      </c>
      <c r="H555" s="6">
        <v>5.1388888888888884</v>
      </c>
      <c r="I555" s="6">
        <v>1</v>
      </c>
    </row>
    <row r="556" spans="1:9" x14ac:dyDescent="0.25">
      <c r="A556" s="5" t="str">
        <f t="shared" si="8"/>
        <v>Standby StatusStandby CustomersAverage WeekdayNovember</v>
      </c>
      <c r="B556" t="s">
        <v>131</v>
      </c>
      <c r="C556" t="s">
        <v>157</v>
      </c>
      <c r="D556" t="s">
        <v>720</v>
      </c>
      <c r="E556" t="s">
        <v>1193</v>
      </c>
      <c r="F556" t="s">
        <v>1431</v>
      </c>
      <c r="G556" s="6" t="s">
        <v>2034</v>
      </c>
      <c r="H556" s="6">
        <v>5.6632653061224492</v>
      </c>
      <c r="I556" s="6">
        <v>1</v>
      </c>
    </row>
    <row r="557" spans="1:9" x14ac:dyDescent="0.25">
      <c r="A557" s="5" t="str">
        <f t="shared" si="8"/>
        <v>Standby StatusStandby CustomersMonthly Peak DayNovember</v>
      </c>
      <c r="B557" t="s">
        <v>131</v>
      </c>
      <c r="C557" t="s">
        <v>157</v>
      </c>
      <c r="D557" t="s">
        <v>721</v>
      </c>
      <c r="E557" t="s">
        <v>1193</v>
      </c>
      <c r="F557" t="s">
        <v>1431</v>
      </c>
      <c r="G557" s="6" t="s">
        <v>2035</v>
      </c>
      <c r="H557" s="6">
        <v>5.6632653061224492</v>
      </c>
      <c r="I557" s="6">
        <v>1</v>
      </c>
    </row>
    <row r="558" spans="1:9" x14ac:dyDescent="0.25">
      <c r="A558" s="5" t="str">
        <f t="shared" si="8"/>
        <v>Standby StatusStandby CustomersAverage WeekdayDecember</v>
      </c>
      <c r="B558" t="s">
        <v>131</v>
      </c>
      <c r="C558" t="s">
        <v>157</v>
      </c>
      <c r="D558" t="s">
        <v>722</v>
      </c>
      <c r="E558" t="s">
        <v>1194</v>
      </c>
      <c r="F558" t="s">
        <v>1431</v>
      </c>
      <c r="G558" s="6" t="s">
        <v>2036</v>
      </c>
      <c r="H558" s="6">
        <v>5.6632653061224492</v>
      </c>
      <c r="I558" s="6">
        <v>1</v>
      </c>
    </row>
    <row r="559" spans="1:9" x14ac:dyDescent="0.25">
      <c r="A559" s="5" t="str">
        <f t="shared" si="8"/>
        <v>Standby StatusStandby CustomersMonthly Peak DayDecember</v>
      </c>
      <c r="B559" t="s">
        <v>131</v>
      </c>
      <c r="C559" t="s">
        <v>157</v>
      </c>
      <c r="D559" t="s">
        <v>723</v>
      </c>
      <c r="E559" t="s">
        <v>1194</v>
      </c>
      <c r="F559" t="s">
        <v>1431</v>
      </c>
      <c r="G559" s="6" t="s">
        <v>2037</v>
      </c>
      <c r="H559" s="6">
        <v>5.6632653061224492</v>
      </c>
      <c r="I559" s="6">
        <v>1</v>
      </c>
    </row>
    <row r="560" spans="1:9" x14ac:dyDescent="0.25">
      <c r="A560" s="5" t="str">
        <f t="shared" si="8"/>
        <v>SubLAPSCE CentralAverage WeekdayJanuary</v>
      </c>
      <c r="B560" t="s">
        <v>132</v>
      </c>
      <c r="C560" t="s">
        <v>158</v>
      </c>
      <c r="D560" t="s">
        <v>724</v>
      </c>
      <c r="E560" t="s">
        <v>1195</v>
      </c>
      <c r="F560" t="s">
        <v>1431</v>
      </c>
      <c r="G560" s="6" t="s">
        <v>2038</v>
      </c>
      <c r="H560" s="6">
        <v>33.979591836734691</v>
      </c>
      <c r="I560" s="6">
        <v>0</v>
      </c>
    </row>
    <row r="561" spans="1:9" x14ac:dyDescent="0.25">
      <c r="A561" s="5" t="str">
        <f t="shared" si="8"/>
        <v>SubLAPSCE CentralMonthly Peak DayJanuary</v>
      </c>
      <c r="B561" t="s">
        <v>132</v>
      </c>
      <c r="C561" t="s">
        <v>158</v>
      </c>
      <c r="D561" t="s">
        <v>725</v>
      </c>
      <c r="E561" t="s">
        <v>1195</v>
      </c>
      <c r="F561" t="s">
        <v>1431</v>
      </c>
      <c r="G561" s="6" t="s">
        <v>2039</v>
      </c>
      <c r="H561" s="6">
        <v>33.979591836734691</v>
      </c>
      <c r="I561" s="6">
        <v>0</v>
      </c>
    </row>
    <row r="562" spans="1:9" x14ac:dyDescent="0.25">
      <c r="A562" s="5" t="str">
        <f t="shared" si="8"/>
        <v>SubLAPSCE CentralAverage WeekdayFebruary</v>
      </c>
      <c r="B562" t="s">
        <v>132</v>
      </c>
      <c r="C562" t="s">
        <v>158</v>
      </c>
      <c r="D562" t="s">
        <v>726</v>
      </c>
      <c r="E562" t="s">
        <v>1196</v>
      </c>
      <c r="F562" t="s">
        <v>1431</v>
      </c>
      <c r="G562" s="6" t="s">
        <v>2040</v>
      </c>
      <c r="H562" s="6">
        <v>36.65094339622641</v>
      </c>
      <c r="I562" s="6">
        <v>0</v>
      </c>
    </row>
    <row r="563" spans="1:9" x14ac:dyDescent="0.25">
      <c r="A563" s="5" t="str">
        <f t="shared" si="8"/>
        <v>SubLAPSCE CentralMonthly Peak DayFebruary</v>
      </c>
      <c r="B563" t="s">
        <v>132</v>
      </c>
      <c r="C563" t="s">
        <v>158</v>
      </c>
      <c r="D563" t="s">
        <v>727</v>
      </c>
      <c r="E563" t="s">
        <v>1196</v>
      </c>
      <c r="F563" t="s">
        <v>1431</v>
      </c>
      <c r="G563" s="6" t="s">
        <v>2041</v>
      </c>
      <c r="H563" s="6">
        <v>36.65094339622641</v>
      </c>
      <c r="I563" s="6">
        <v>0</v>
      </c>
    </row>
    <row r="564" spans="1:9" x14ac:dyDescent="0.25">
      <c r="A564" s="5" t="str">
        <f t="shared" si="8"/>
        <v>SubLAPSCE CentralAverage WeekdayMarch</v>
      </c>
      <c r="B564" t="s">
        <v>132</v>
      </c>
      <c r="C564" t="s">
        <v>158</v>
      </c>
      <c r="D564" t="s">
        <v>728</v>
      </c>
      <c r="E564" t="s">
        <v>1197</v>
      </c>
      <c r="F564" t="s">
        <v>1431</v>
      </c>
      <c r="G564" s="6" t="s">
        <v>2042</v>
      </c>
      <c r="H564" s="6">
        <v>36.65094339622641</v>
      </c>
      <c r="I564" s="6">
        <v>0</v>
      </c>
    </row>
    <row r="565" spans="1:9" x14ac:dyDescent="0.25">
      <c r="A565" s="5" t="str">
        <f t="shared" si="8"/>
        <v>SubLAPSCE CentralMonthly Peak DayMarch</v>
      </c>
      <c r="B565" t="s">
        <v>132</v>
      </c>
      <c r="C565" t="s">
        <v>158</v>
      </c>
      <c r="D565" t="s">
        <v>729</v>
      </c>
      <c r="E565" t="s">
        <v>1197</v>
      </c>
      <c r="F565" t="s">
        <v>1431</v>
      </c>
      <c r="G565" s="6" t="s">
        <v>2043</v>
      </c>
      <c r="H565" s="6">
        <v>36.65094339622641</v>
      </c>
      <c r="I565" s="6">
        <v>0</v>
      </c>
    </row>
    <row r="566" spans="1:9" x14ac:dyDescent="0.25">
      <c r="A566" s="5" t="str">
        <f t="shared" si="8"/>
        <v>SubLAPSCE CentralAverage WeekdayApril</v>
      </c>
      <c r="B566" t="s">
        <v>132</v>
      </c>
      <c r="C566" t="s">
        <v>158</v>
      </c>
      <c r="D566" t="s">
        <v>730</v>
      </c>
      <c r="E566" t="s">
        <v>1198</v>
      </c>
      <c r="F566" t="s">
        <v>1431</v>
      </c>
      <c r="G566" s="6" t="s">
        <v>2044</v>
      </c>
      <c r="H566" s="6">
        <v>35.660377358490564</v>
      </c>
      <c r="I566" s="6">
        <v>0</v>
      </c>
    </row>
    <row r="567" spans="1:9" x14ac:dyDescent="0.25">
      <c r="A567" s="5" t="str">
        <f t="shared" si="8"/>
        <v>SubLAPSCE CentralMonthly Peak DayApril</v>
      </c>
      <c r="B567" t="s">
        <v>132</v>
      </c>
      <c r="C567" t="s">
        <v>158</v>
      </c>
      <c r="D567" t="s">
        <v>731</v>
      </c>
      <c r="E567" t="s">
        <v>1198</v>
      </c>
      <c r="F567" t="s">
        <v>1431</v>
      </c>
      <c r="G567" s="6" t="s">
        <v>2045</v>
      </c>
      <c r="H567" s="6">
        <v>35.660377358490564</v>
      </c>
      <c r="I567" s="6">
        <v>0</v>
      </c>
    </row>
    <row r="568" spans="1:9" x14ac:dyDescent="0.25">
      <c r="A568" s="5" t="str">
        <f t="shared" si="8"/>
        <v>SubLAPSCE CentralAverage WeekdayMay</v>
      </c>
      <c r="B568" t="s">
        <v>132</v>
      </c>
      <c r="C568" t="s">
        <v>158</v>
      </c>
      <c r="D568" t="s">
        <v>732</v>
      </c>
      <c r="E568" t="s">
        <v>1199</v>
      </c>
      <c r="F568" t="s">
        <v>1431</v>
      </c>
      <c r="G568" s="6" t="s">
        <v>2046</v>
      </c>
      <c r="H568" s="6">
        <v>35.660377358490564</v>
      </c>
      <c r="I568" s="6">
        <v>0</v>
      </c>
    </row>
    <row r="569" spans="1:9" x14ac:dyDescent="0.25">
      <c r="A569" s="5" t="str">
        <f t="shared" si="8"/>
        <v>SubLAPSCE CentralMonthly Peak DayMay</v>
      </c>
      <c r="B569" t="s">
        <v>132</v>
      </c>
      <c r="C569" t="s">
        <v>158</v>
      </c>
      <c r="D569" t="s">
        <v>733</v>
      </c>
      <c r="E569" t="s">
        <v>1199</v>
      </c>
      <c r="F569" t="s">
        <v>1431</v>
      </c>
      <c r="G569" s="6" t="s">
        <v>2047</v>
      </c>
      <c r="H569" s="6">
        <v>35.660377358490564</v>
      </c>
      <c r="I569" s="6">
        <v>0</v>
      </c>
    </row>
    <row r="570" spans="1:9" x14ac:dyDescent="0.25">
      <c r="A570" s="5" t="str">
        <f t="shared" si="8"/>
        <v>SubLAPSCE CentralAverage WeekdayJune</v>
      </c>
      <c r="B570" t="s">
        <v>132</v>
      </c>
      <c r="C570" t="s">
        <v>158</v>
      </c>
      <c r="D570" t="s">
        <v>734</v>
      </c>
      <c r="E570" t="s">
        <v>1200</v>
      </c>
      <c r="F570" t="s">
        <v>1431</v>
      </c>
      <c r="G570" s="6" t="s">
        <v>2048</v>
      </c>
      <c r="H570" s="6">
        <v>34.009433962264147</v>
      </c>
      <c r="I570" s="6">
        <v>0</v>
      </c>
    </row>
    <row r="571" spans="1:9" x14ac:dyDescent="0.25">
      <c r="A571" s="5" t="str">
        <f t="shared" si="8"/>
        <v>SubLAPSCE CentralMonthly Peak DayJune</v>
      </c>
      <c r="B571" t="s">
        <v>132</v>
      </c>
      <c r="C571" t="s">
        <v>158</v>
      </c>
      <c r="D571" t="s">
        <v>735</v>
      </c>
      <c r="E571" t="s">
        <v>1200</v>
      </c>
      <c r="F571" t="s">
        <v>1432</v>
      </c>
      <c r="G571" s="6" t="s">
        <v>2049</v>
      </c>
      <c r="H571" s="6">
        <v>34.333333333333329</v>
      </c>
      <c r="I571" s="6">
        <v>0</v>
      </c>
    </row>
    <row r="572" spans="1:9" x14ac:dyDescent="0.25">
      <c r="A572" s="5" t="str">
        <f t="shared" si="8"/>
        <v>SubLAPSCE CentralAverage WeekdayJuly</v>
      </c>
      <c r="B572" t="s">
        <v>132</v>
      </c>
      <c r="C572" t="s">
        <v>158</v>
      </c>
      <c r="D572" t="s">
        <v>736</v>
      </c>
      <c r="E572" t="s">
        <v>1201</v>
      </c>
      <c r="F572" t="s">
        <v>1432</v>
      </c>
      <c r="G572" s="6" t="s">
        <v>2050</v>
      </c>
      <c r="H572" s="6">
        <v>34.333333333333329</v>
      </c>
      <c r="I572" s="6">
        <v>0</v>
      </c>
    </row>
    <row r="573" spans="1:9" x14ac:dyDescent="0.25">
      <c r="A573" s="5" t="str">
        <f t="shared" si="8"/>
        <v>SubLAPSCE CentralMonthly Peak DayJuly</v>
      </c>
      <c r="B573" t="s">
        <v>132</v>
      </c>
      <c r="C573" t="s">
        <v>158</v>
      </c>
      <c r="D573" t="s">
        <v>737</v>
      </c>
      <c r="E573" t="s">
        <v>1201</v>
      </c>
      <c r="F573" t="s">
        <v>1432</v>
      </c>
      <c r="G573" s="6" t="s">
        <v>2051</v>
      </c>
      <c r="H573" s="6">
        <v>34.333333333333329</v>
      </c>
      <c r="I573" s="6">
        <v>0</v>
      </c>
    </row>
    <row r="574" spans="1:9" x14ac:dyDescent="0.25">
      <c r="A574" s="5" t="str">
        <f t="shared" si="8"/>
        <v>SubLAPSCE CentralAverage WeekdayAugust</v>
      </c>
      <c r="B574" t="s">
        <v>132</v>
      </c>
      <c r="C574" t="s">
        <v>158</v>
      </c>
      <c r="D574" t="s">
        <v>738</v>
      </c>
      <c r="E574" t="s">
        <v>1202</v>
      </c>
      <c r="F574" t="s">
        <v>1432</v>
      </c>
      <c r="G574" s="6" t="s">
        <v>2052</v>
      </c>
      <c r="H574" s="6">
        <v>34.333333333333329</v>
      </c>
      <c r="I574" s="6">
        <v>0</v>
      </c>
    </row>
    <row r="575" spans="1:9" x14ac:dyDescent="0.25">
      <c r="A575" s="5" t="str">
        <f t="shared" si="8"/>
        <v>SubLAPSCE CentralMonthly Peak DayAugust</v>
      </c>
      <c r="B575" t="s">
        <v>132</v>
      </c>
      <c r="C575" t="s">
        <v>158</v>
      </c>
      <c r="D575" t="s">
        <v>739</v>
      </c>
      <c r="E575" t="s">
        <v>1202</v>
      </c>
      <c r="F575" t="s">
        <v>1432</v>
      </c>
      <c r="G575" s="6" t="s">
        <v>2053</v>
      </c>
      <c r="H575" s="6">
        <v>34.333333333333329</v>
      </c>
      <c r="I575" s="6">
        <v>0</v>
      </c>
    </row>
    <row r="576" spans="1:9" x14ac:dyDescent="0.25">
      <c r="A576" s="5" t="str">
        <f t="shared" si="8"/>
        <v>SubLAPSCE CentralAverage WeekdaySeptember</v>
      </c>
      <c r="B576" t="s">
        <v>132</v>
      </c>
      <c r="C576" t="s">
        <v>158</v>
      </c>
      <c r="D576" t="s">
        <v>740</v>
      </c>
      <c r="E576" t="s">
        <v>1203</v>
      </c>
      <c r="F576" t="s">
        <v>1433</v>
      </c>
      <c r="G576" s="6" t="s">
        <v>2054</v>
      </c>
      <c r="H576" s="6">
        <v>34.333333333333329</v>
      </c>
      <c r="I576" s="6">
        <v>0</v>
      </c>
    </row>
    <row r="577" spans="1:9" x14ac:dyDescent="0.25">
      <c r="A577" s="5" t="str">
        <f t="shared" si="8"/>
        <v>SubLAPSCE CentralMonthly Peak DaySeptember</v>
      </c>
      <c r="B577" t="s">
        <v>132</v>
      </c>
      <c r="C577" t="s">
        <v>158</v>
      </c>
      <c r="D577" t="s">
        <v>741</v>
      </c>
      <c r="E577" t="s">
        <v>1203</v>
      </c>
      <c r="F577" t="s">
        <v>1434</v>
      </c>
      <c r="G577" s="6" t="s">
        <v>2055</v>
      </c>
      <c r="H577" s="6">
        <v>34.333333333333329</v>
      </c>
      <c r="I577" s="6">
        <v>0</v>
      </c>
    </row>
    <row r="578" spans="1:9" x14ac:dyDescent="0.25">
      <c r="A578" s="5" t="str">
        <f t="shared" si="8"/>
        <v>SubLAPSCE CentralAverage WeekdayOctober</v>
      </c>
      <c r="B578" t="s">
        <v>132</v>
      </c>
      <c r="C578" t="s">
        <v>158</v>
      </c>
      <c r="D578" t="s">
        <v>742</v>
      </c>
      <c r="E578" t="s">
        <v>1204</v>
      </c>
      <c r="F578" t="s">
        <v>1435</v>
      </c>
      <c r="G578" s="6" t="s">
        <v>2056</v>
      </c>
      <c r="H578" s="6">
        <v>35.972222222222221</v>
      </c>
      <c r="I578" s="6">
        <v>0</v>
      </c>
    </row>
    <row r="579" spans="1:9" x14ac:dyDescent="0.25">
      <c r="A579" s="5" t="str">
        <f t="shared" ref="A579:A642" si="9">CONCATENATE(B579, C579, D579, E579)</f>
        <v>SubLAPSCE CentralMonthly Peak DayOctober</v>
      </c>
      <c r="B579" t="s">
        <v>132</v>
      </c>
      <c r="C579" t="s">
        <v>158</v>
      </c>
      <c r="D579" t="s">
        <v>743</v>
      </c>
      <c r="E579" t="s">
        <v>1204</v>
      </c>
      <c r="F579" t="s">
        <v>1436</v>
      </c>
      <c r="G579" s="6" t="s">
        <v>2057</v>
      </c>
      <c r="H579" s="6">
        <v>35.972222222222221</v>
      </c>
      <c r="I579" s="6">
        <v>0</v>
      </c>
    </row>
    <row r="580" spans="1:9" x14ac:dyDescent="0.25">
      <c r="A580" s="5" t="str">
        <f t="shared" si="9"/>
        <v>SubLAPSCE CentralAverage WeekdayNovember</v>
      </c>
      <c r="B580" t="s">
        <v>132</v>
      </c>
      <c r="C580" t="s">
        <v>158</v>
      </c>
      <c r="D580" t="s">
        <v>744</v>
      </c>
      <c r="E580" t="s">
        <v>1205</v>
      </c>
      <c r="F580" t="s">
        <v>1437</v>
      </c>
      <c r="G580" s="6" t="s">
        <v>2058</v>
      </c>
      <c r="H580" s="6">
        <v>33.979591836734691</v>
      </c>
      <c r="I580" s="6">
        <v>0</v>
      </c>
    </row>
    <row r="581" spans="1:9" x14ac:dyDescent="0.25">
      <c r="A581" s="5" t="str">
        <f t="shared" si="9"/>
        <v>SubLAPSCE CentralMonthly Peak DayNovember</v>
      </c>
      <c r="B581" t="s">
        <v>132</v>
      </c>
      <c r="C581" t="s">
        <v>158</v>
      </c>
      <c r="D581" t="s">
        <v>745</v>
      </c>
      <c r="E581" t="s">
        <v>1205</v>
      </c>
      <c r="F581" t="s">
        <v>1437</v>
      </c>
      <c r="G581" s="6" t="s">
        <v>2059</v>
      </c>
      <c r="H581" s="6">
        <v>33.979591836734691</v>
      </c>
      <c r="I581" s="6">
        <v>0</v>
      </c>
    </row>
    <row r="582" spans="1:9" x14ac:dyDescent="0.25">
      <c r="A582" s="5" t="str">
        <f t="shared" si="9"/>
        <v>SubLAPSCE CentralAverage WeekdayDecember</v>
      </c>
      <c r="B582" t="s">
        <v>132</v>
      </c>
      <c r="C582" t="s">
        <v>158</v>
      </c>
      <c r="D582" t="s">
        <v>746</v>
      </c>
      <c r="E582" t="s">
        <v>1206</v>
      </c>
      <c r="F582" t="s">
        <v>1437</v>
      </c>
      <c r="G582" s="6" t="s">
        <v>2060</v>
      </c>
      <c r="H582" s="6">
        <v>33.979591836734691</v>
      </c>
      <c r="I582" s="6">
        <v>0</v>
      </c>
    </row>
    <row r="583" spans="1:9" x14ac:dyDescent="0.25">
      <c r="A583" s="5" t="str">
        <f t="shared" si="9"/>
        <v>SubLAPSCE CentralMonthly Peak DayDecember</v>
      </c>
      <c r="B583" t="s">
        <v>132</v>
      </c>
      <c r="C583" t="s">
        <v>158</v>
      </c>
      <c r="D583" t="s">
        <v>747</v>
      </c>
      <c r="E583" t="s">
        <v>1206</v>
      </c>
      <c r="F583" t="s">
        <v>1437</v>
      </c>
      <c r="G583" s="6" t="s">
        <v>2061</v>
      </c>
      <c r="H583" s="6">
        <v>33.979591836734691</v>
      </c>
      <c r="I583" s="6">
        <v>0</v>
      </c>
    </row>
    <row r="584" spans="1:9" x14ac:dyDescent="0.25">
      <c r="A584" s="5" t="str">
        <f t="shared" si="9"/>
        <v>SubLAPSCE High DesertAverage WeekdayJanuary</v>
      </c>
      <c r="B584" t="s">
        <v>132</v>
      </c>
      <c r="C584" t="s">
        <v>159</v>
      </c>
      <c r="D584" t="s">
        <v>748</v>
      </c>
      <c r="E584" t="s">
        <v>1207</v>
      </c>
      <c r="F584" t="s">
        <v>1437</v>
      </c>
      <c r="G584" s="6" t="s">
        <v>2062</v>
      </c>
      <c r="H584" s="6">
        <v>5.6632653061224492</v>
      </c>
      <c r="I584" s="6">
        <v>1</v>
      </c>
    </row>
    <row r="585" spans="1:9" x14ac:dyDescent="0.25">
      <c r="A585" s="5" t="str">
        <f t="shared" si="9"/>
        <v>SubLAPSCE High DesertMonthly Peak DayJanuary</v>
      </c>
      <c r="B585" t="s">
        <v>132</v>
      </c>
      <c r="C585" t="s">
        <v>159</v>
      </c>
      <c r="D585" t="s">
        <v>749</v>
      </c>
      <c r="E585" t="s">
        <v>1207</v>
      </c>
      <c r="F585" t="s">
        <v>1437</v>
      </c>
      <c r="G585" s="6" t="s">
        <v>2063</v>
      </c>
      <c r="H585" s="6">
        <v>5.6632653061224492</v>
      </c>
      <c r="I585" s="6">
        <v>1</v>
      </c>
    </row>
    <row r="586" spans="1:9" x14ac:dyDescent="0.25">
      <c r="A586" s="5" t="str">
        <f t="shared" si="9"/>
        <v>SubLAPSCE High DesertAverage WeekdayFebruary</v>
      </c>
      <c r="B586" t="s">
        <v>132</v>
      </c>
      <c r="C586" t="s">
        <v>159</v>
      </c>
      <c r="D586" t="s">
        <v>750</v>
      </c>
      <c r="E586" t="s">
        <v>1208</v>
      </c>
      <c r="F586" t="s">
        <v>1437</v>
      </c>
      <c r="G586" s="6" t="s">
        <v>2064</v>
      </c>
      <c r="H586" s="6">
        <v>5.2358490566037741</v>
      </c>
      <c r="I586" s="6">
        <v>1</v>
      </c>
    </row>
    <row r="587" spans="1:9" x14ac:dyDescent="0.25">
      <c r="A587" s="5" t="str">
        <f t="shared" si="9"/>
        <v>SubLAPSCE High DesertMonthly Peak DayFebruary</v>
      </c>
      <c r="B587" t="s">
        <v>132</v>
      </c>
      <c r="C587" t="s">
        <v>159</v>
      </c>
      <c r="D587" t="s">
        <v>751</v>
      </c>
      <c r="E587" t="s">
        <v>1208</v>
      </c>
      <c r="F587" t="s">
        <v>1437</v>
      </c>
      <c r="G587" s="6" t="s">
        <v>2065</v>
      </c>
      <c r="H587" s="6">
        <v>5.2358490566037741</v>
      </c>
      <c r="I587" s="6">
        <v>1</v>
      </c>
    </row>
    <row r="588" spans="1:9" x14ac:dyDescent="0.25">
      <c r="A588" s="5" t="str">
        <f t="shared" si="9"/>
        <v>SubLAPSCE High DesertAverage WeekdayMarch</v>
      </c>
      <c r="B588" t="s">
        <v>132</v>
      </c>
      <c r="C588" t="s">
        <v>159</v>
      </c>
      <c r="D588" t="s">
        <v>752</v>
      </c>
      <c r="E588" t="s">
        <v>1209</v>
      </c>
      <c r="F588" t="s">
        <v>1437</v>
      </c>
      <c r="G588" s="6" t="s">
        <v>2066</v>
      </c>
      <c r="H588" s="6">
        <v>5.2358490566037741</v>
      </c>
      <c r="I588" s="6">
        <v>1</v>
      </c>
    </row>
    <row r="589" spans="1:9" x14ac:dyDescent="0.25">
      <c r="A589" s="5" t="str">
        <f t="shared" si="9"/>
        <v>SubLAPSCE High DesertMonthly Peak DayMarch</v>
      </c>
      <c r="B589" t="s">
        <v>132</v>
      </c>
      <c r="C589" t="s">
        <v>159</v>
      </c>
      <c r="D589" t="s">
        <v>753</v>
      </c>
      <c r="E589" t="s">
        <v>1209</v>
      </c>
      <c r="F589" t="s">
        <v>1437</v>
      </c>
      <c r="G589" s="6" t="s">
        <v>2067</v>
      </c>
      <c r="H589" s="6">
        <v>5.2358490566037741</v>
      </c>
      <c r="I589" s="6">
        <v>1</v>
      </c>
    </row>
    <row r="590" spans="1:9" x14ac:dyDescent="0.25">
      <c r="A590" s="5" t="str">
        <f t="shared" si="9"/>
        <v>SubLAPSCE High DesertAverage WeekdayApril</v>
      </c>
      <c r="B590" t="s">
        <v>132</v>
      </c>
      <c r="C590" t="s">
        <v>159</v>
      </c>
      <c r="D590" t="s">
        <v>754</v>
      </c>
      <c r="E590" t="s">
        <v>1210</v>
      </c>
      <c r="F590" t="s">
        <v>1437</v>
      </c>
      <c r="G590" s="6" t="s">
        <v>2068</v>
      </c>
      <c r="H590" s="6">
        <v>5.0943396226415096</v>
      </c>
      <c r="I590" s="6">
        <v>1</v>
      </c>
    </row>
    <row r="591" spans="1:9" x14ac:dyDescent="0.25">
      <c r="A591" s="5" t="str">
        <f t="shared" si="9"/>
        <v>SubLAPSCE High DesertMonthly Peak DayApril</v>
      </c>
      <c r="B591" t="s">
        <v>132</v>
      </c>
      <c r="C591" t="s">
        <v>159</v>
      </c>
      <c r="D591" t="s">
        <v>755</v>
      </c>
      <c r="E591" t="s">
        <v>1210</v>
      </c>
      <c r="F591" t="s">
        <v>1437</v>
      </c>
      <c r="G591" s="6" t="s">
        <v>2069</v>
      </c>
      <c r="H591" s="6">
        <v>5.0943396226415096</v>
      </c>
      <c r="I591" s="6">
        <v>1</v>
      </c>
    </row>
    <row r="592" spans="1:9" x14ac:dyDescent="0.25">
      <c r="A592" s="5" t="str">
        <f t="shared" si="9"/>
        <v>SubLAPSCE High DesertAverage WeekdayMay</v>
      </c>
      <c r="B592" t="s">
        <v>132</v>
      </c>
      <c r="C592" t="s">
        <v>159</v>
      </c>
      <c r="D592" t="s">
        <v>756</v>
      </c>
      <c r="E592" t="s">
        <v>1211</v>
      </c>
      <c r="F592" t="s">
        <v>1437</v>
      </c>
      <c r="G592" s="6" t="s">
        <v>2070</v>
      </c>
      <c r="H592" s="6">
        <v>5.0943396226415096</v>
      </c>
      <c r="I592" s="6">
        <v>1</v>
      </c>
    </row>
    <row r="593" spans="1:9" x14ac:dyDescent="0.25">
      <c r="A593" s="5" t="str">
        <f t="shared" si="9"/>
        <v>SubLAPSCE High DesertMonthly Peak DayMay</v>
      </c>
      <c r="B593" t="s">
        <v>132</v>
      </c>
      <c r="C593" t="s">
        <v>159</v>
      </c>
      <c r="D593" t="s">
        <v>757</v>
      </c>
      <c r="E593" t="s">
        <v>1211</v>
      </c>
      <c r="F593" t="s">
        <v>1437</v>
      </c>
      <c r="G593" s="6" t="s">
        <v>2071</v>
      </c>
      <c r="H593" s="6">
        <v>5.0943396226415096</v>
      </c>
      <c r="I593" s="6">
        <v>1</v>
      </c>
    </row>
    <row r="594" spans="1:9" x14ac:dyDescent="0.25">
      <c r="A594" s="5" t="str">
        <f t="shared" si="9"/>
        <v>SubLAPSCE High DesertAverage WeekdayJune</v>
      </c>
      <c r="B594" t="s">
        <v>132</v>
      </c>
      <c r="C594" t="s">
        <v>159</v>
      </c>
      <c r="D594" t="s">
        <v>758</v>
      </c>
      <c r="E594" t="s">
        <v>1212</v>
      </c>
      <c r="F594" t="s">
        <v>1437</v>
      </c>
      <c r="G594" s="6" t="s">
        <v>2072</v>
      </c>
      <c r="H594" s="6">
        <v>4.8584905660377364</v>
      </c>
      <c r="I594" s="6">
        <v>1</v>
      </c>
    </row>
    <row r="595" spans="1:9" x14ac:dyDescent="0.25">
      <c r="A595" s="5" t="str">
        <f t="shared" si="9"/>
        <v>SubLAPSCE High DesertMonthly Peak DayJune</v>
      </c>
      <c r="B595" t="s">
        <v>132</v>
      </c>
      <c r="C595" t="s">
        <v>159</v>
      </c>
      <c r="D595" t="s">
        <v>759</v>
      </c>
      <c r="E595" t="s">
        <v>1212</v>
      </c>
      <c r="F595" t="s">
        <v>1438</v>
      </c>
      <c r="G595" s="6" t="s">
        <v>2073</v>
      </c>
      <c r="H595" s="6">
        <v>4.9047619047619042</v>
      </c>
      <c r="I595" s="6">
        <v>1</v>
      </c>
    </row>
    <row r="596" spans="1:9" x14ac:dyDescent="0.25">
      <c r="A596" s="5" t="str">
        <f t="shared" si="9"/>
        <v>SubLAPSCE High DesertAverage WeekdayJuly</v>
      </c>
      <c r="B596" t="s">
        <v>132</v>
      </c>
      <c r="C596" t="s">
        <v>159</v>
      </c>
      <c r="D596" t="s">
        <v>760</v>
      </c>
      <c r="E596" t="s">
        <v>1213</v>
      </c>
      <c r="F596" t="s">
        <v>1438</v>
      </c>
      <c r="G596" s="6" t="s">
        <v>2074</v>
      </c>
      <c r="H596" s="6">
        <v>4.9047619047619042</v>
      </c>
      <c r="I596" s="6">
        <v>1</v>
      </c>
    </row>
    <row r="597" spans="1:9" x14ac:dyDescent="0.25">
      <c r="A597" s="5" t="str">
        <f t="shared" si="9"/>
        <v>SubLAPSCE High DesertMonthly Peak DayJuly</v>
      </c>
      <c r="B597" t="s">
        <v>132</v>
      </c>
      <c r="C597" t="s">
        <v>159</v>
      </c>
      <c r="D597" t="s">
        <v>761</v>
      </c>
      <c r="E597" t="s">
        <v>1213</v>
      </c>
      <c r="F597" t="s">
        <v>1438</v>
      </c>
      <c r="G597" s="6" t="s">
        <v>2075</v>
      </c>
      <c r="H597" s="6">
        <v>4.9047619047619042</v>
      </c>
      <c r="I597" s="6">
        <v>1</v>
      </c>
    </row>
    <row r="598" spans="1:9" x14ac:dyDescent="0.25">
      <c r="A598" s="5" t="str">
        <f t="shared" si="9"/>
        <v>SubLAPSCE High DesertAverage WeekdayAugust</v>
      </c>
      <c r="B598" t="s">
        <v>132</v>
      </c>
      <c r="C598" t="s">
        <v>159</v>
      </c>
      <c r="D598" t="s">
        <v>762</v>
      </c>
      <c r="E598" t="s">
        <v>1214</v>
      </c>
      <c r="F598" t="s">
        <v>1438</v>
      </c>
      <c r="G598" s="6" t="s">
        <v>2076</v>
      </c>
      <c r="H598" s="6">
        <v>4.9047619047619042</v>
      </c>
      <c r="I598" s="6">
        <v>1</v>
      </c>
    </row>
    <row r="599" spans="1:9" x14ac:dyDescent="0.25">
      <c r="A599" s="5" t="str">
        <f t="shared" si="9"/>
        <v>SubLAPSCE High DesertMonthly Peak DayAugust</v>
      </c>
      <c r="B599" t="s">
        <v>132</v>
      </c>
      <c r="C599" t="s">
        <v>159</v>
      </c>
      <c r="D599" t="s">
        <v>763</v>
      </c>
      <c r="E599" t="s">
        <v>1214</v>
      </c>
      <c r="F599" t="s">
        <v>1438</v>
      </c>
      <c r="G599" s="6" t="s">
        <v>2077</v>
      </c>
      <c r="H599" s="6">
        <v>4.9047619047619042</v>
      </c>
      <c r="I599" s="6">
        <v>1</v>
      </c>
    </row>
    <row r="600" spans="1:9" x14ac:dyDescent="0.25">
      <c r="A600" s="5" t="str">
        <f t="shared" si="9"/>
        <v>SubLAPSCE High DesertAverage WeekdaySeptember</v>
      </c>
      <c r="B600" t="s">
        <v>132</v>
      </c>
      <c r="C600" t="s">
        <v>159</v>
      </c>
      <c r="D600" t="s">
        <v>764</v>
      </c>
      <c r="E600" t="s">
        <v>1215</v>
      </c>
      <c r="F600" t="s">
        <v>1439</v>
      </c>
      <c r="G600" s="6" t="s">
        <v>2078</v>
      </c>
      <c r="H600" s="6">
        <v>4.9047619047619042</v>
      </c>
      <c r="I600" s="6">
        <v>1</v>
      </c>
    </row>
    <row r="601" spans="1:9" x14ac:dyDescent="0.25">
      <c r="A601" s="5" t="str">
        <f t="shared" si="9"/>
        <v>SubLAPSCE High DesertMonthly Peak DaySeptember</v>
      </c>
      <c r="B601" t="s">
        <v>132</v>
      </c>
      <c r="C601" t="s">
        <v>159</v>
      </c>
      <c r="D601" t="s">
        <v>765</v>
      </c>
      <c r="E601" t="s">
        <v>1215</v>
      </c>
      <c r="F601" t="s">
        <v>1440</v>
      </c>
      <c r="G601" s="6" t="s">
        <v>2079</v>
      </c>
      <c r="H601" s="6">
        <v>4.9047619047619042</v>
      </c>
      <c r="I601" s="6">
        <v>1</v>
      </c>
    </row>
    <row r="602" spans="1:9" x14ac:dyDescent="0.25">
      <c r="A602" s="5" t="str">
        <f t="shared" si="9"/>
        <v>SubLAPSCE High DesertAverage WeekdayOctober</v>
      </c>
      <c r="B602" t="s">
        <v>132</v>
      </c>
      <c r="C602" t="s">
        <v>159</v>
      </c>
      <c r="D602" t="s">
        <v>766</v>
      </c>
      <c r="E602" t="s">
        <v>1216</v>
      </c>
      <c r="F602" t="s">
        <v>1441</v>
      </c>
      <c r="G602" s="6" t="s">
        <v>2080</v>
      </c>
      <c r="H602" s="6">
        <v>6.1666666666666661</v>
      </c>
      <c r="I602" s="6">
        <v>1</v>
      </c>
    </row>
    <row r="603" spans="1:9" x14ac:dyDescent="0.25">
      <c r="A603" s="5" t="str">
        <f t="shared" si="9"/>
        <v>SubLAPSCE High DesertMonthly Peak DayOctober</v>
      </c>
      <c r="B603" t="s">
        <v>132</v>
      </c>
      <c r="C603" t="s">
        <v>159</v>
      </c>
      <c r="D603" t="s">
        <v>767</v>
      </c>
      <c r="E603" t="s">
        <v>1216</v>
      </c>
      <c r="F603" t="s">
        <v>1442</v>
      </c>
      <c r="G603" s="6" t="s">
        <v>2081</v>
      </c>
      <c r="H603" s="6">
        <v>6.1666666666666661</v>
      </c>
      <c r="I603" s="6">
        <v>1</v>
      </c>
    </row>
    <row r="604" spans="1:9" x14ac:dyDescent="0.25">
      <c r="A604" s="5" t="str">
        <f t="shared" si="9"/>
        <v>SubLAPSCE High DesertAverage WeekdayNovember</v>
      </c>
      <c r="B604" t="s">
        <v>132</v>
      </c>
      <c r="C604" t="s">
        <v>159</v>
      </c>
      <c r="D604" t="s">
        <v>768</v>
      </c>
      <c r="E604" t="s">
        <v>1217</v>
      </c>
      <c r="F604" t="s">
        <v>1443</v>
      </c>
      <c r="G604" s="6" t="s">
        <v>2082</v>
      </c>
      <c r="H604" s="6">
        <v>5.6632653061224492</v>
      </c>
      <c r="I604" s="6">
        <v>1</v>
      </c>
    </row>
    <row r="605" spans="1:9" x14ac:dyDescent="0.25">
      <c r="A605" s="5" t="str">
        <f t="shared" si="9"/>
        <v>SubLAPSCE High DesertMonthly Peak DayNovember</v>
      </c>
      <c r="B605" t="s">
        <v>132</v>
      </c>
      <c r="C605" t="s">
        <v>159</v>
      </c>
      <c r="D605" t="s">
        <v>769</v>
      </c>
      <c r="E605" t="s">
        <v>1217</v>
      </c>
      <c r="F605" t="s">
        <v>1443</v>
      </c>
      <c r="G605" s="6" t="s">
        <v>2083</v>
      </c>
      <c r="H605" s="6">
        <v>5.6632653061224492</v>
      </c>
      <c r="I605" s="6">
        <v>1</v>
      </c>
    </row>
    <row r="606" spans="1:9" x14ac:dyDescent="0.25">
      <c r="A606" s="5" t="str">
        <f t="shared" si="9"/>
        <v>SubLAPSCE High DesertAverage WeekdayDecember</v>
      </c>
      <c r="B606" t="s">
        <v>132</v>
      </c>
      <c r="C606" t="s">
        <v>159</v>
      </c>
      <c r="D606" t="s">
        <v>770</v>
      </c>
      <c r="E606" t="s">
        <v>1218</v>
      </c>
      <c r="F606" t="s">
        <v>1443</v>
      </c>
      <c r="G606" s="6" t="s">
        <v>2084</v>
      </c>
      <c r="H606" s="6">
        <v>5.6632653061224492</v>
      </c>
      <c r="I606" s="6">
        <v>1</v>
      </c>
    </row>
    <row r="607" spans="1:9" x14ac:dyDescent="0.25">
      <c r="A607" s="5" t="str">
        <f t="shared" si="9"/>
        <v>SubLAPSCE High DesertMonthly Peak DayDecember</v>
      </c>
      <c r="B607" t="s">
        <v>132</v>
      </c>
      <c r="C607" t="s">
        <v>159</v>
      </c>
      <c r="D607" t="s">
        <v>771</v>
      </c>
      <c r="E607" t="s">
        <v>1218</v>
      </c>
      <c r="F607" t="s">
        <v>1443</v>
      </c>
      <c r="G607" s="6" t="s">
        <v>2085</v>
      </c>
      <c r="H607" s="6">
        <v>5.6632653061224492</v>
      </c>
      <c r="I607" s="6">
        <v>1</v>
      </c>
    </row>
    <row r="608" spans="1:9" x14ac:dyDescent="0.25">
      <c r="A608" s="5" t="str">
        <f t="shared" si="9"/>
        <v>SubLAPSCE NorthAverage WeekdayJanuary</v>
      </c>
      <c r="B608" t="s">
        <v>132</v>
      </c>
      <c r="C608" t="s">
        <v>160</v>
      </c>
      <c r="D608" t="s">
        <v>772</v>
      </c>
      <c r="E608" t="s">
        <v>1219</v>
      </c>
      <c r="F608" t="s">
        <v>1443</v>
      </c>
      <c r="G608" s="6" t="s">
        <v>2086</v>
      </c>
      <c r="H608" s="6">
        <v>15.857142857142856</v>
      </c>
      <c r="I608" s="6">
        <v>1</v>
      </c>
    </row>
    <row r="609" spans="1:9" x14ac:dyDescent="0.25">
      <c r="A609" s="5" t="str">
        <f t="shared" si="9"/>
        <v>SubLAPSCE NorthMonthly Peak DayJanuary</v>
      </c>
      <c r="B609" t="s">
        <v>132</v>
      </c>
      <c r="C609" t="s">
        <v>160</v>
      </c>
      <c r="D609" t="s">
        <v>773</v>
      </c>
      <c r="E609" t="s">
        <v>1219</v>
      </c>
      <c r="F609" t="s">
        <v>1443</v>
      </c>
      <c r="G609" s="6" t="s">
        <v>2087</v>
      </c>
      <c r="H609" s="6">
        <v>15.857142857142856</v>
      </c>
      <c r="I609" s="6">
        <v>1</v>
      </c>
    </row>
    <row r="610" spans="1:9" x14ac:dyDescent="0.25">
      <c r="A610" s="5" t="str">
        <f t="shared" si="9"/>
        <v>SubLAPSCE NorthAverage WeekdayFebruary</v>
      </c>
      <c r="B610" t="s">
        <v>132</v>
      </c>
      <c r="C610" t="s">
        <v>160</v>
      </c>
      <c r="D610" t="s">
        <v>774</v>
      </c>
      <c r="E610" t="s">
        <v>1220</v>
      </c>
      <c r="F610" t="s">
        <v>1443</v>
      </c>
      <c r="G610" s="6" t="s">
        <v>2088</v>
      </c>
      <c r="H610" s="6">
        <v>14.660377358490566</v>
      </c>
      <c r="I610" s="6">
        <v>1</v>
      </c>
    </row>
    <row r="611" spans="1:9" x14ac:dyDescent="0.25">
      <c r="A611" s="5" t="str">
        <f t="shared" si="9"/>
        <v>SubLAPSCE NorthMonthly Peak DayFebruary</v>
      </c>
      <c r="B611" t="s">
        <v>132</v>
      </c>
      <c r="C611" t="s">
        <v>160</v>
      </c>
      <c r="D611" t="s">
        <v>775</v>
      </c>
      <c r="E611" t="s">
        <v>1220</v>
      </c>
      <c r="F611" t="s">
        <v>1443</v>
      </c>
      <c r="G611" s="6" t="s">
        <v>2089</v>
      </c>
      <c r="H611" s="6">
        <v>14.660377358490566</v>
      </c>
      <c r="I611" s="6">
        <v>1</v>
      </c>
    </row>
    <row r="612" spans="1:9" x14ac:dyDescent="0.25">
      <c r="A612" s="5" t="str">
        <f t="shared" si="9"/>
        <v>SubLAPSCE NorthAverage WeekdayMarch</v>
      </c>
      <c r="B612" t="s">
        <v>132</v>
      </c>
      <c r="C612" t="s">
        <v>160</v>
      </c>
      <c r="D612" t="s">
        <v>776</v>
      </c>
      <c r="E612" t="s">
        <v>1221</v>
      </c>
      <c r="F612" t="s">
        <v>1443</v>
      </c>
      <c r="G612" s="6" t="s">
        <v>2090</v>
      </c>
      <c r="H612" s="6">
        <v>14.660377358490566</v>
      </c>
      <c r="I612" s="6">
        <v>1</v>
      </c>
    </row>
    <row r="613" spans="1:9" x14ac:dyDescent="0.25">
      <c r="A613" s="5" t="str">
        <f t="shared" si="9"/>
        <v>SubLAPSCE NorthMonthly Peak DayMarch</v>
      </c>
      <c r="B613" t="s">
        <v>132</v>
      </c>
      <c r="C613" t="s">
        <v>160</v>
      </c>
      <c r="D613" t="s">
        <v>777</v>
      </c>
      <c r="E613" t="s">
        <v>1221</v>
      </c>
      <c r="F613" t="s">
        <v>1443</v>
      </c>
      <c r="G613" s="6" t="s">
        <v>2091</v>
      </c>
      <c r="H613" s="6">
        <v>14.660377358490566</v>
      </c>
      <c r="I613" s="6">
        <v>1</v>
      </c>
    </row>
    <row r="614" spans="1:9" x14ac:dyDescent="0.25">
      <c r="A614" s="5" t="str">
        <f t="shared" si="9"/>
        <v>SubLAPSCE NorthAverage WeekdayApril</v>
      </c>
      <c r="B614" t="s">
        <v>132</v>
      </c>
      <c r="C614" t="s">
        <v>160</v>
      </c>
      <c r="D614" t="s">
        <v>778</v>
      </c>
      <c r="E614" t="s">
        <v>1222</v>
      </c>
      <c r="F614" t="s">
        <v>1443</v>
      </c>
      <c r="G614" s="6" t="s">
        <v>2092</v>
      </c>
      <c r="H614" s="6">
        <v>14.264150943396226</v>
      </c>
      <c r="I614" s="6">
        <v>1</v>
      </c>
    </row>
    <row r="615" spans="1:9" x14ac:dyDescent="0.25">
      <c r="A615" s="5" t="str">
        <f t="shared" si="9"/>
        <v>SubLAPSCE NorthMonthly Peak DayApril</v>
      </c>
      <c r="B615" t="s">
        <v>132</v>
      </c>
      <c r="C615" t="s">
        <v>160</v>
      </c>
      <c r="D615" t="s">
        <v>779</v>
      </c>
      <c r="E615" t="s">
        <v>1222</v>
      </c>
      <c r="F615" t="s">
        <v>1443</v>
      </c>
      <c r="G615" s="6" t="s">
        <v>2093</v>
      </c>
      <c r="H615" s="6">
        <v>14.264150943396226</v>
      </c>
      <c r="I615" s="6">
        <v>1</v>
      </c>
    </row>
    <row r="616" spans="1:9" x14ac:dyDescent="0.25">
      <c r="A616" s="5" t="str">
        <f t="shared" si="9"/>
        <v>SubLAPSCE NorthAverage WeekdayMay</v>
      </c>
      <c r="B616" t="s">
        <v>132</v>
      </c>
      <c r="C616" t="s">
        <v>160</v>
      </c>
      <c r="D616" t="s">
        <v>780</v>
      </c>
      <c r="E616" t="s">
        <v>1223</v>
      </c>
      <c r="F616" t="s">
        <v>1443</v>
      </c>
      <c r="G616" s="6" t="s">
        <v>2094</v>
      </c>
      <c r="H616" s="6">
        <v>14.264150943396226</v>
      </c>
      <c r="I616" s="6">
        <v>1</v>
      </c>
    </row>
    <row r="617" spans="1:9" x14ac:dyDescent="0.25">
      <c r="A617" s="5" t="str">
        <f t="shared" si="9"/>
        <v>SubLAPSCE NorthMonthly Peak DayMay</v>
      </c>
      <c r="B617" t="s">
        <v>132</v>
      </c>
      <c r="C617" t="s">
        <v>160</v>
      </c>
      <c r="D617" t="s">
        <v>781</v>
      </c>
      <c r="E617" t="s">
        <v>1223</v>
      </c>
      <c r="F617" t="s">
        <v>1443</v>
      </c>
      <c r="G617" s="6" t="s">
        <v>2095</v>
      </c>
      <c r="H617" s="6">
        <v>14.264150943396226</v>
      </c>
      <c r="I617" s="6">
        <v>1</v>
      </c>
    </row>
    <row r="618" spans="1:9" x14ac:dyDescent="0.25">
      <c r="A618" s="5" t="str">
        <f t="shared" si="9"/>
        <v>SubLAPSCE NorthAverage WeekdayJune</v>
      </c>
      <c r="B618" t="s">
        <v>132</v>
      </c>
      <c r="C618" t="s">
        <v>160</v>
      </c>
      <c r="D618" t="s">
        <v>782</v>
      </c>
      <c r="E618" t="s">
        <v>1224</v>
      </c>
      <c r="F618" t="s">
        <v>1443</v>
      </c>
      <c r="G618" s="6" t="s">
        <v>2096</v>
      </c>
      <c r="H618" s="6">
        <v>13.60377358490566</v>
      </c>
      <c r="I618" s="6">
        <v>1</v>
      </c>
    </row>
    <row r="619" spans="1:9" x14ac:dyDescent="0.25">
      <c r="A619" s="5" t="str">
        <f t="shared" si="9"/>
        <v>SubLAPSCE NorthMonthly Peak DayJune</v>
      </c>
      <c r="B619" t="s">
        <v>132</v>
      </c>
      <c r="C619" t="s">
        <v>160</v>
      </c>
      <c r="D619" t="s">
        <v>783</v>
      </c>
      <c r="E619" t="s">
        <v>1224</v>
      </c>
      <c r="F619" t="s">
        <v>1444</v>
      </c>
      <c r="G619" s="6" t="s">
        <v>2097</v>
      </c>
      <c r="H619" s="6">
        <v>13.733333333333333</v>
      </c>
      <c r="I619" s="6">
        <v>1</v>
      </c>
    </row>
    <row r="620" spans="1:9" x14ac:dyDescent="0.25">
      <c r="A620" s="5" t="str">
        <f t="shared" si="9"/>
        <v>SubLAPSCE NorthAverage WeekdayJuly</v>
      </c>
      <c r="B620" t="s">
        <v>132</v>
      </c>
      <c r="C620" t="s">
        <v>160</v>
      </c>
      <c r="D620" t="s">
        <v>784</v>
      </c>
      <c r="E620" t="s">
        <v>1225</v>
      </c>
      <c r="F620" t="s">
        <v>1444</v>
      </c>
      <c r="G620" s="6" t="s">
        <v>2098</v>
      </c>
      <c r="H620" s="6">
        <v>13.733333333333333</v>
      </c>
      <c r="I620" s="6">
        <v>1</v>
      </c>
    </row>
    <row r="621" spans="1:9" x14ac:dyDescent="0.25">
      <c r="A621" s="5" t="str">
        <f t="shared" si="9"/>
        <v>SubLAPSCE NorthMonthly Peak DayJuly</v>
      </c>
      <c r="B621" t="s">
        <v>132</v>
      </c>
      <c r="C621" t="s">
        <v>160</v>
      </c>
      <c r="D621" t="s">
        <v>785</v>
      </c>
      <c r="E621" t="s">
        <v>1225</v>
      </c>
      <c r="F621" t="s">
        <v>1444</v>
      </c>
      <c r="G621" s="6" t="s">
        <v>2099</v>
      </c>
      <c r="H621" s="6">
        <v>13.733333333333333</v>
      </c>
      <c r="I621" s="6">
        <v>1</v>
      </c>
    </row>
    <row r="622" spans="1:9" x14ac:dyDescent="0.25">
      <c r="A622" s="5" t="str">
        <f t="shared" si="9"/>
        <v>SubLAPSCE NorthAverage WeekdayAugust</v>
      </c>
      <c r="B622" t="s">
        <v>132</v>
      </c>
      <c r="C622" t="s">
        <v>160</v>
      </c>
      <c r="D622" t="s">
        <v>786</v>
      </c>
      <c r="E622" t="s">
        <v>1226</v>
      </c>
      <c r="F622" t="s">
        <v>1444</v>
      </c>
      <c r="G622" s="6" t="s">
        <v>2100</v>
      </c>
      <c r="H622" s="6">
        <v>13.733333333333333</v>
      </c>
      <c r="I622" s="6">
        <v>1</v>
      </c>
    </row>
    <row r="623" spans="1:9" x14ac:dyDescent="0.25">
      <c r="A623" s="5" t="str">
        <f t="shared" si="9"/>
        <v>SubLAPSCE NorthMonthly Peak DayAugust</v>
      </c>
      <c r="B623" t="s">
        <v>132</v>
      </c>
      <c r="C623" t="s">
        <v>160</v>
      </c>
      <c r="D623" t="s">
        <v>787</v>
      </c>
      <c r="E623" t="s">
        <v>1226</v>
      </c>
      <c r="F623" t="s">
        <v>1444</v>
      </c>
      <c r="G623" s="6" t="s">
        <v>2101</v>
      </c>
      <c r="H623" s="6">
        <v>13.733333333333333</v>
      </c>
      <c r="I623" s="6">
        <v>1</v>
      </c>
    </row>
    <row r="624" spans="1:9" x14ac:dyDescent="0.25">
      <c r="A624" s="5" t="str">
        <f t="shared" si="9"/>
        <v>SubLAPSCE NorthAverage WeekdaySeptember</v>
      </c>
      <c r="B624" t="s">
        <v>132</v>
      </c>
      <c r="C624" t="s">
        <v>160</v>
      </c>
      <c r="D624" t="s">
        <v>788</v>
      </c>
      <c r="E624" t="s">
        <v>1227</v>
      </c>
      <c r="F624" t="s">
        <v>1445</v>
      </c>
      <c r="G624" s="6" t="s">
        <v>2102</v>
      </c>
      <c r="H624" s="6">
        <v>13.733333333333333</v>
      </c>
      <c r="I624" s="6">
        <v>1</v>
      </c>
    </row>
    <row r="625" spans="1:9" x14ac:dyDescent="0.25">
      <c r="A625" s="5" t="str">
        <f t="shared" si="9"/>
        <v>SubLAPSCE NorthMonthly Peak DaySeptember</v>
      </c>
      <c r="B625" t="s">
        <v>132</v>
      </c>
      <c r="C625" t="s">
        <v>160</v>
      </c>
      <c r="D625" t="s">
        <v>789</v>
      </c>
      <c r="E625" t="s">
        <v>1227</v>
      </c>
      <c r="F625" t="s">
        <v>1446</v>
      </c>
      <c r="G625" s="6" t="s">
        <v>2103</v>
      </c>
      <c r="H625" s="6">
        <v>13.733333333333333</v>
      </c>
      <c r="I625" s="6">
        <v>1</v>
      </c>
    </row>
    <row r="626" spans="1:9" x14ac:dyDescent="0.25">
      <c r="A626" s="5" t="str">
        <f t="shared" si="9"/>
        <v>SubLAPSCE NorthAverage WeekdayOctober</v>
      </c>
      <c r="B626" t="s">
        <v>132</v>
      </c>
      <c r="C626" t="s">
        <v>160</v>
      </c>
      <c r="D626" t="s">
        <v>790</v>
      </c>
      <c r="E626" t="s">
        <v>1228</v>
      </c>
      <c r="F626" t="s">
        <v>1447</v>
      </c>
      <c r="G626" s="6" t="s">
        <v>2104</v>
      </c>
      <c r="H626" s="6">
        <v>14.388888888888888</v>
      </c>
      <c r="I626" s="6">
        <v>1</v>
      </c>
    </row>
    <row r="627" spans="1:9" x14ac:dyDescent="0.25">
      <c r="A627" s="5" t="str">
        <f t="shared" si="9"/>
        <v>SubLAPSCE NorthMonthly Peak DayOctober</v>
      </c>
      <c r="B627" t="s">
        <v>132</v>
      </c>
      <c r="C627" t="s">
        <v>160</v>
      </c>
      <c r="D627" t="s">
        <v>791</v>
      </c>
      <c r="E627" t="s">
        <v>1228</v>
      </c>
      <c r="F627" t="s">
        <v>1448</v>
      </c>
      <c r="G627" s="6" t="s">
        <v>2105</v>
      </c>
      <c r="H627" s="6">
        <v>14.388888888888888</v>
      </c>
      <c r="I627" s="6">
        <v>1</v>
      </c>
    </row>
    <row r="628" spans="1:9" x14ac:dyDescent="0.25">
      <c r="A628" s="5" t="str">
        <f t="shared" si="9"/>
        <v>SubLAPSCE NorthAverage WeekdayNovember</v>
      </c>
      <c r="B628" t="s">
        <v>132</v>
      </c>
      <c r="C628" t="s">
        <v>160</v>
      </c>
      <c r="D628" t="s">
        <v>792</v>
      </c>
      <c r="E628" t="s">
        <v>1229</v>
      </c>
      <c r="F628" t="s">
        <v>1449</v>
      </c>
      <c r="G628" s="6" t="s">
        <v>2106</v>
      </c>
      <c r="H628" s="6">
        <v>15.857142857142856</v>
      </c>
      <c r="I628" s="6">
        <v>1</v>
      </c>
    </row>
    <row r="629" spans="1:9" x14ac:dyDescent="0.25">
      <c r="A629" s="5" t="str">
        <f t="shared" si="9"/>
        <v>SubLAPSCE NorthMonthly Peak DayNovember</v>
      </c>
      <c r="B629" t="s">
        <v>132</v>
      </c>
      <c r="C629" t="s">
        <v>160</v>
      </c>
      <c r="D629" t="s">
        <v>793</v>
      </c>
      <c r="E629" t="s">
        <v>1229</v>
      </c>
      <c r="F629" t="s">
        <v>1449</v>
      </c>
      <c r="G629" s="6" t="s">
        <v>2107</v>
      </c>
      <c r="H629" s="6">
        <v>15.857142857142856</v>
      </c>
      <c r="I629" s="6">
        <v>1</v>
      </c>
    </row>
    <row r="630" spans="1:9" x14ac:dyDescent="0.25">
      <c r="A630" s="5" t="str">
        <f t="shared" si="9"/>
        <v>SubLAPSCE NorthAverage WeekdayDecember</v>
      </c>
      <c r="B630" t="s">
        <v>132</v>
      </c>
      <c r="C630" t="s">
        <v>160</v>
      </c>
      <c r="D630" t="s">
        <v>794</v>
      </c>
      <c r="E630" t="s">
        <v>1230</v>
      </c>
      <c r="F630" t="s">
        <v>1449</v>
      </c>
      <c r="G630" s="6" t="s">
        <v>2108</v>
      </c>
      <c r="H630" s="6">
        <v>15.857142857142856</v>
      </c>
      <c r="I630" s="6">
        <v>1</v>
      </c>
    </row>
    <row r="631" spans="1:9" x14ac:dyDescent="0.25">
      <c r="A631" s="5" t="str">
        <f t="shared" si="9"/>
        <v>SubLAPSCE NorthMonthly Peak DayDecember</v>
      </c>
      <c r="B631" t="s">
        <v>132</v>
      </c>
      <c r="C631" t="s">
        <v>160</v>
      </c>
      <c r="D631" t="s">
        <v>795</v>
      </c>
      <c r="E631" t="s">
        <v>1230</v>
      </c>
      <c r="F631" t="s">
        <v>1449</v>
      </c>
      <c r="G631" s="6" t="s">
        <v>2109</v>
      </c>
      <c r="H631" s="6">
        <v>15.857142857142856</v>
      </c>
      <c r="I631" s="6">
        <v>1</v>
      </c>
    </row>
    <row r="632" spans="1:9" x14ac:dyDescent="0.25">
      <c r="A632" s="5" t="str">
        <f t="shared" si="9"/>
        <v>SubLAPSCE NorthwestAverage WeekdayJanuary</v>
      </c>
      <c r="B632" t="s">
        <v>132</v>
      </c>
      <c r="C632" t="s">
        <v>161</v>
      </c>
      <c r="D632" t="s">
        <v>796</v>
      </c>
      <c r="E632" t="s">
        <v>1231</v>
      </c>
      <c r="F632" t="s">
        <v>1449</v>
      </c>
      <c r="G632" t="s">
        <v>2110</v>
      </c>
      <c r="H632" s="6">
        <v>3.3979591836734695</v>
      </c>
      <c r="I632" s="6">
        <v>1</v>
      </c>
    </row>
    <row r="633" spans="1:9" x14ac:dyDescent="0.25">
      <c r="A633" s="5" t="str">
        <f t="shared" si="9"/>
        <v>SubLAPSCE NorthwestMonthly Peak DayJanuary</v>
      </c>
      <c r="B633" t="s">
        <v>132</v>
      </c>
      <c r="C633" t="s">
        <v>161</v>
      </c>
      <c r="D633" t="s">
        <v>797</v>
      </c>
      <c r="E633" t="s">
        <v>1231</v>
      </c>
      <c r="F633" t="s">
        <v>1449</v>
      </c>
      <c r="G633" t="s">
        <v>2111</v>
      </c>
      <c r="H633" s="6">
        <v>3.3979591836734695</v>
      </c>
      <c r="I633" s="6">
        <v>1</v>
      </c>
    </row>
    <row r="634" spans="1:9" x14ac:dyDescent="0.25">
      <c r="A634" s="5" t="str">
        <f t="shared" si="9"/>
        <v>SubLAPSCE NorthwestAverage WeekdayFebruary</v>
      </c>
      <c r="B634" t="s">
        <v>132</v>
      </c>
      <c r="C634" t="s">
        <v>161</v>
      </c>
      <c r="D634" t="s">
        <v>798</v>
      </c>
      <c r="E634" t="s">
        <v>1232</v>
      </c>
      <c r="F634" t="s">
        <v>1449</v>
      </c>
      <c r="G634" t="s">
        <v>2112</v>
      </c>
      <c r="H634" s="6">
        <v>3.141509433962264</v>
      </c>
      <c r="I634" s="6">
        <v>1</v>
      </c>
    </row>
    <row r="635" spans="1:9" x14ac:dyDescent="0.25">
      <c r="A635" s="5" t="str">
        <f t="shared" si="9"/>
        <v>SubLAPSCE NorthwestMonthly Peak DayFebruary</v>
      </c>
      <c r="B635" t="s">
        <v>132</v>
      </c>
      <c r="C635" t="s">
        <v>161</v>
      </c>
      <c r="D635" t="s">
        <v>799</v>
      </c>
      <c r="E635" t="s">
        <v>1232</v>
      </c>
      <c r="F635" t="s">
        <v>1449</v>
      </c>
      <c r="G635" t="s">
        <v>2113</v>
      </c>
      <c r="H635" s="6">
        <v>3.141509433962264</v>
      </c>
      <c r="I635" s="6">
        <v>1</v>
      </c>
    </row>
    <row r="636" spans="1:9" x14ac:dyDescent="0.25">
      <c r="A636" s="5" t="str">
        <f t="shared" si="9"/>
        <v>SubLAPSCE NorthwestAverage WeekdayMarch</v>
      </c>
      <c r="B636" t="s">
        <v>132</v>
      </c>
      <c r="C636" t="s">
        <v>161</v>
      </c>
      <c r="D636" t="s">
        <v>800</v>
      </c>
      <c r="E636" t="s">
        <v>1233</v>
      </c>
      <c r="F636" t="s">
        <v>1449</v>
      </c>
      <c r="G636" t="s">
        <v>2114</v>
      </c>
      <c r="H636" s="6">
        <v>3.141509433962264</v>
      </c>
      <c r="I636" s="6">
        <v>1</v>
      </c>
    </row>
    <row r="637" spans="1:9" x14ac:dyDescent="0.25">
      <c r="A637" s="5" t="str">
        <f t="shared" si="9"/>
        <v>SubLAPSCE NorthwestMonthly Peak DayMarch</v>
      </c>
      <c r="B637" t="s">
        <v>132</v>
      </c>
      <c r="C637" t="s">
        <v>161</v>
      </c>
      <c r="D637" t="s">
        <v>801</v>
      </c>
      <c r="E637" t="s">
        <v>1233</v>
      </c>
      <c r="F637" t="s">
        <v>1449</v>
      </c>
      <c r="G637" t="s">
        <v>2115</v>
      </c>
      <c r="H637" s="6">
        <v>3.141509433962264</v>
      </c>
      <c r="I637" s="6">
        <v>1</v>
      </c>
    </row>
    <row r="638" spans="1:9" x14ac:dyDescent="0.25">
      <c r="A638" s="5" t="str">
        <f t="shared" si="9"/>
        <v>SubLAPSCE NorthwestAverage WeekdayApril</v>
      </c>
      <c r="B638" t="s">
        <v>132</v>
      </c>
      <c r="C638" t="s">
        <v>161</v>
      </c>
      <c r="D638" t="s">
        <v>802</v>
      </c>
      <c r="E638" t="s">
        <v>1234</v>
      </c>
      <c r="F638" t="s">
        <v>1449</v>
      </c>
      <c r="G638" t="s">
        <v>2116</v>
      </c>
      <c r="H638" s="6">
        <v>3.0566037735849059</v>
      </c>
      <c r="I638" s="6">
        <v>1</v>
      </c>
    </row>
    <row r="639" spans="1:9" x14ac:dyDescent="0.25">
      <c r="A639" s="5" t="str">
        <f t="shared" si="9"/>
        <v>SubLAPSCE NorthwestMonthly Peak DayApril</v>
      </c>
      <c r="B639" t="s">
        <v>132</v>
      </c>
      <c r="C639" t="s">
        <v>161</v>
      </c>
      <c r="D639" t="s">
        <v>803</v>
      </c>
      <c r="E639" t="s">
        <v>1234</v>
      </c>
      <c r="F639" t="s">
        <v>1449</v>
      </c>
      <c r="G639" t="s">
        <v>2117</v>
      </c>
      <c r="H639" s="6">
        <v>3.0566037735849059</v>
      </c>
      <c r="I639" s="6">
        <v>1</v>
      </c>
    </row>
    <row r="640" spans="1:9" x14ac:dyDescent="0.25">
      <c r="A640" s="5" t="str">
        <f t="shared" si="9"/>
        <v>SubLAPSCE NorthwestAverage WeekdayMay</v>
      </c>
      <c r="B640" t="s">
        <v>132</v>
      </c>
      <c r="C640" t="s">
        <v>161</v>
      </c>
      <c r="D640" t="s">
        <v>804</v>
      </c>
      <c r="E640" t="s">
        <v>1235</v>
      </c>
      <c r="F640" t="s">
        <v>1449</v>
      </c>
      <c r="G640" t="s">
        <v>2118</v>
      </c>
      <c r="H640" s="6">
        <v>3.0566037735849059</v>
      </c>
      <c r="I640" s="6">
        <v>1</v>
      </c>
    </row>
    <row r="641" spans="1:9" x14ac:dyDescent="0.25">
      <c r="A641" s="5" t="str">
        <f t="shared" si="9"/>
        <v>SubLAPSCE NorthwestMonthly Peak DayMay</v>
      </c>
      <c r="B641" t="s">
        <v>132</v>
      </c>
      <c r="C641" t="s">
        <v>161</v>
      </c>
      <c r="D641" t="s">
        <v>805</v>
      </c>
      <c r="E641" t="s">
        <v>1235</v>
      </c>
      <c r="F641" t="s">
        <v>1449</v>
      </c>
      <c r="G641" t="s">
        <v>2119</v>
      </c>
      <c r="H641" s="6">
        <v>3.0566037735849059</v>
      </c>
      <c r="I641" s="6">
        <v>1</v>
      </c>
    </row>
    <row r="642" spans="1:9" x14ac:dyDescent="0.25">
      <c r="A642" s="5" t="str">
        <f t="shared" si="9"/>
        <v>SubLAPSCE NorthwestAverage WeekdayJune</v>
      </c>
      <c r="B642" t="s">
        <v>132</v>
      </c>
      <c r="C642" t="s">
        <v>161</v>
      </c>
      <c r="D642" t="s">
        <v>806</v>
      </c>
      <c r="E642" t="s">
        <v>1236</v>
      </c>
      <c r="F642" t="s">
        <v>1449</v>
      </c>
      <c r="G642" t="s">
        <v>2120</v>
      </c>
      <c r="H642" s="6">
        <v>2.9150943396226414</v>
      </c>
      <c r="I642" s="6">
        <v>1</v>
      </c>
    </row>
    <row r="643" spans="1:9" x14ac:dyDescent="0.25">
      <c r="A643" s="5" t="str">
        <f t="shared" ref="A643:A706" si="10">CONCATENATE(B643, C643, D643, E643)</f>
        <v>SubLAPSCE NorthwestMonthly Peak DayJune</v>
      </c>
      <c r="B643" t="s">
        <v>132</v>
      </c>
      <c r="C643" t="s">
        <v>161</v>
      </c>
      <c r="D643" t="s">
        <v>807</v>
      </c>
      <c r="E643" t="s">
        <v>1236</v>
      </c>
      <c r="F643" t="s">
        <v>1450</v>
      </c>
      <c r="G643" t="s">
        <v>2121</v>
      </c>
      <c r="H643" s="6">
        <v>2.9428571428571426</v>
      </c>
      <c r="I643" s="6">
        <v>1</v>
      </c>
    </row>
    <row r="644" spans="1:9" x14ac:dyDescent="0.25">
      <c r="A644" s="5" t="str">
        <f t="shared" si="10"/>
        <v>SubLAPSCE NorthwestAverage WeekdayJuly</v>
      </c>
      <c r="B644" t="s">
        <v>132</v>
      </c>
      <c r="C644" t="s">
        <v>161</v>
      </c>
      <c r="D644" t="s">
        <v>808</v>
      </c>
      <c r="E644" t="s">
        <v>1237</v>
      </c>
      <c r="F644" t="s">
        <v>1450</v>
      </c>
      <c r="G644" t="s">
        <v>2122</v>
      </c>
      <c r="H644" s="6">
        <v>2.9428571428571426</v>
      </c>
      <c r="I644" s="6">
        <v>1</v>
      </c>
    </row>
    <row r="645" spans="1:9" x14ac:dyDescent="0.25">
      <c r="A645" s="5" t="str">
        <f t="shared" si="10"/>
        <v>SubLAPSCE NorthwestMonthly Peak DayJuly</v>
      </c>
      <c r="B645" t="s">
        <v>132</v>
      </c>
      <c r="C645" t="s">
        <v>161</v>
      </c>
      <c r="D645" t="s">
        <v>809</v>
      </c>
      <c r="E645" t="s">
        <v>1237</v>
      </c>
      <c r="F645" t="s">
        <v>1450</v>
      </c>
      <c r="G645" t="s">
        <v>2123</v>
      </c>
      <c r="H645" s="6">
        <v>2.9428571428571426</v>
      </c>
      <c r="I645" s="6">
        <v>1</v>
      </c>
    </row>
    <row r="646" spans="1:9" x14ac:dyDescent="0.25">
      <c r="A646" s="5" t="str">
        <f t="shared" si="10"/>
        <v>SubLAPSCE NorthwestAverage WeekdayAugust</v>
      </c>
      <c r="B646" t="s">
        <v>132</v>
      </c>
      <c r="C646" t="s">
        <v>161</v>
      </c>
      <c r="D646" t="s">
        <v>810</v>
      </c>
      <c r="E646" t="s">
        <v>1238</v>
      </c>
      <c r="F646" t="s">
        <v>1450</v>
      </c>
      <c r="G646" t="s">
        <v>2124</v>
      </c>
      <c r="H646" s="6">
        <v>2.9428571428571426</v>
      </c>
      <c r="I646" s="6">
        <v>1</v>
      </c>
    </row>
    <row r="647" spans="1:9" x14ac:dyDescent="0.25">
      <c r="A647" s="5" t="str">
        <f t="shared" si="10"/>
        <v>SubLAPSCE NorthwestMonthly Peak DayAugust</v>
      </c>
      <c r="B647" t="s">
        <v>132</v>
      </c>
      <c r="C647" t="s">
        <v>161</v>
      </c>
      <c r="D647" t="s">
        <v>811</v>
      </c>
      <c r="E647" t="s">
        <v>1238</v>
      </c>
      <c r="F647" t="s">
        <v>1450</v>
      </c>
      <c r="G647" t="s">
        <v>2125</v>
      </c>
      <c r="H647" s="6">
        <v>2.9428571428571426</v>
      </c>
      <c r="I647" s="6">
        <v>1</v>
      </c>
    </row>
    <row r="648" spans="1:9" x14ac:dyDescent="0.25">
      <c r="A648" s="5" t="str">
        <f t="shared" si="10"/>
        <v>SubLAPSCE NorthwestAverage WeekdaySeptember</v>
      </c>
      <c r="B648" t="s">
        <v>132</v>
      </c>
      <c r="C648" t="s">
        <v>161</v>
      </c>
      <c r="D648" t="s">
        <v>812</v>
      </c>
      <c r="E648" t="s">
        <v>1239</v>
      </c>
      <c r="F648" t="s">
        <v>1451</v>
      </c>
      <c r="G648" t="s">
        <v>2126</v>
      </c>
      <c r="H648" s="6">
        <v>2.9428571428571426</v>
      </c>
      <c r="I648" s="6">
        <v>1</v>
      </c>
    </row>
    <row r="649" spans="1:9" x14ac:dyDescent="0.25">
      <c r="A649" s="5" t="str">
        <f t="shared" si="10"/>
        <v>SubLAPSCE NorthwestMonthly Peak DaySeptember</v>
      </c>
      <c r="B649" t="s">
        <v>132</v>
      </c>
      <c r="C649" t="s">
        <v>161</v>
      </c>
      <c r="D649" t="s">
        <v>813</v>
      </c>
      <c r="E649" t="s">
        <v>1239</v>
      </c>
      <c r="F649" t="s">
        <v>1452</v>
      </c>
      <c r="G649" t="s">
        <v>2127</v>
      </c>
      <c r="H649" s="6">
        <v>2.9428571428571426</v>
      </c>
      <c r="I649" s="6">
        <v>1</v>
      </c>
    </row>
    <row r="650" spans="1:9" x14ac:dyDescent="0.25">
      <c r="A650" s="5" t="str">
        <f t="shared" si="10"/>
        <v>SubLAPSCE NorthwestAverage WeekdayOctober</v>
      </c>
      <c r="B650" t="s">
        <v>132</v>
      </c>
      <c r="C650" t="s">
        <v>161</v>
      </c>
      <c r="D650" t="s">
        <v>814</v>
      </c>
      <c r="E650" t="s">
        <v>1240</v>
      </c>
      <c r="F650" t="s">
        <v>1453</v>
      </c>
      <c r="G650" t="s">
        <v>2128</v>
      </c>
      <c r="H650" s="6">
        <v>3.083333333333333</v>
      </c>
      <c r="I650" s="6">
        <v>1</v>
      </c>
    </row>
    <row r="651" spans="1:9" x14ac:dyDescent="0.25">
      <c r="A651" s="5" t="str">
        <f t="shared" si="10"/>
        <v>SubLAPSCE NorthwestMonthly Peak DayOctober</v>
      </c>
      <c r="B651" t="s">
        <v>132</v>
      </c>
      <c r="C651" t="s">
        <v>161</v>
      </c>
      <c r="D651" t="s">
        <v>815</v>
      </c>
      <c r="E651" t="s">
        <v>1240</v>
      </c>
      <c r="F651" t="s">
        <v>1454</v>
      </c>
      <c r="G651" t="s">
        <v>2129</v>
      </c>
      <c r="H651" s="6">
        <v>3.083333333333333</v>
      </c>
      <c r="I651" s="6">
        <v>1</v>
      </c>
    </row>
    <row r="652" spans="1:9" x14ac:dyDescent="0.25">
      <c r="A652" s="5" t="str">
        <f t="shared" si="10"/>
        <v>SubLAPSCE NorthwestAverage WeekdayNovember</v>
      </c>
      <c r="B652" t="s">
        <v>132</v>
      </c>
      <c r="C652" t="s">
        <v>161</v>
      </c>
      <c r="D652" t="s">
        <v>816</v>
      </c>
      <c r="E652" t="s">
        <v>1241</v>
      </c>
      <c r="F652" t="s">
        <v>1455</v>
      </c>
      <c r="G652" t="s">
        <v>2130</v>
      </c>
      <c r="H652" s="6">
        <v>3.3979591836734695</v>
      </c>
      <c r="I652" s="6">
        <v>1</v>
      </c>
    </row>
    <row r="653" spans="1:9" x14ac:dyDescent="0.25">
      <c r="A653" s="5" t="str">
        <f t="shared" si="10"/>
        <v>SubLAPSCE NorthwestMonthly Peak DayNovember</v>
      </c>
      <c r="B653" t="s">
        <v>132</v>
      </c>
      <c r="C653" t="s">
        <v>161</v>
      </c>
      <c r="D653" t="s">
        <v>817</v>
      </c>
      <c r="E653" t="s">
        <v>1241</v>
      </c>
      <c r="F653" t="s">
        <v>1455</v>
      </c>
      <c r="G653" t="s">
        <v>2131</v>
      </c>
      <c r="H653" s="6">
        <v>3.3979591836734695</v>
      </c>
      <c r="I653" s="6">
        <v>1</v>
      </c>
    </row>
    <row r="654" spans="1:9" x14ac:dyDescent="0.25">
      <c r="A654" s="5" t="str">
        <f t="shared" si="10"/>
        <v>SubLAPSCE NorthwestAverage WeekdayDecember</v>
      </c>
      <c r="B654" t="s">
        <v>132</v>
      </c>
      <c r="C654" t="s">
        <v>161</v>
      </c>
      <c r="D654" t="s">
        <v>818</v>
      </c>
      <c r="E654" t="s">
        <v>1242</v>
      </c>
      <c r="F654" t="s">
        <v>1455</v>
      </c>
      <c r="G654" t="s">
        <v>2132</v>
      </c>
      <c r="H654" s="6">
        <v>3.3979591836734695</v>
      </c>
      <c r="I654" s="6">
        <v>1</v>
      </c>
    </row>
    <row r="655" spans="1:9" x14ac:dyDescent="0.25">
      <c r="A655" s="5" t="str">
        <f t="shared" si="10"/>
        <v>SubLAPSCE NorthwestMonthly Peak DayDecember</v>
      </c>
      <c r="B655" t="s">
        <v>132</v>
      </c>
      <c r="C655" t="s">
        <v>161</v>
      </c>
      <c r="D655" t="s">
        <v>819</v>
      </c>
      <c r="E655" t="s">
        <v>1242</v>
      </c>
      <c r="F655" t="s">
        <v>1455</v>
      </c>
      <c r="G655" t="s">
        <v>2133</v>
      </c>
      <c r="H655" s="6">
        <v>3.3979591836734695</v>
      </c>
      <c r="I655" s="6">
        <v>1</v>
      </c>
    </row>
    <row r="656" spans="1:9" x14ac:dyDescent="0.25">
      <c r="A656" s="5" t="str">
        <f t="shared" si="10"/>
        <v>SubLAPSCE WestAverage WeekdayJanuary</v>
      </c>
      <c r="B656" t="s">
        <v>132</v>
      </c>
      <c r="C656" t="s">
        <v>162</v>
      </c>
      <c r="D656" t="s">
        <v>820</v>
      </c>
      <c r="E656" t="s">
        <v>1243</v>
      </c>
      <c r="F656" t="s">
        <v>1455</v>
      </c>
      <c r="G656" t="s">
        <v>2134</v>
      </c>
      <c r="H656" s="6">
        <v>52.102040816326536</v>
      </c>
      <c r="I656" s="6">
        <v>0</v>
      </c>
    </row>
    <row r="657" spans="1:9" x14ac:dyDescent="0.25">
      <c r="A657" s="5" t="str">
        <f t="shared" si="10"/>
        <v>SubLAPSCE WestMonthly Peak DayJanuary</v>
      </c>
      <c r="B657" t="s">
        <v>132</v>
      </c>
      <c r="C657" t="s">
        <v>162</v>
      </c>
      <c r="D657" t="s">
        <v>821</v>
      </c>
      <c r="E657" t="s">
        <v>1243</v>
      </c>
      <c r="F657" t="s">
        <v>1455</v>
      </c>
      <c r="G657" t="s">
        <v>2135</v>
      </c>
      <c r="H657" s="6">
        <v>52.102040816326536</v>
      </c>
      <c r="I657" s="6">
        <v>0</v>
      </c>
    </row>
    <row r="658" spans="1:9" x14ac:dyDescent="0.25">
      <c r="A658" s="5" t="str">
        <f t="shared" si="10"/>
        <v>SubLAPSCE WestAverage WeekdayFebruary</v>
      </c>
      <c r="B658" t="s">
        <v>132</v>
      </c>
      <c r="C658" t="s">
        <v>162</v>
      </c>
      <c r="D658" t="s">
        <v>822</v>
      </c>
      <c r="E658" t="s">
        <v>1244</v>
      </c>
      <c r="F658" t="s">
        <v>1455</v>
      </c>
      <c r="G658" t="s">
        <v>2136</v>
      </c>
      <c r="H658" s="6">
        <v>51.311320754716981</v>
      </c>
      <c r="I658" s="6">
        <v>0</v>
      </c>
    </row>
    <row r="659" spans="1:9" x14ac:dyDescent="0.25">
      <c r="A659" s="5" t="str">
        <f t="shared" si="10"/>
        <v>SubLAPSCE WestMonthly Peak DayFebruary</v>
      </c>
      <c r="B659" t="s">
        <v>132</v>
      </c>
      <c r="C659" t="s">
        <v>162</v>
      </c>
      <c r="D659" t="s">
        <v>823</v>
      </c>
      <c r="E659" t="s">
        <v>1244</v>
      </c>
      <c r="F659" t="s">
        <v>1455</v>
      </c>
      <c r="G659" t="s">
        <v>2137</v>
      </c>
      <c r="H659" s="6">
        <v>51.311320754716981</v>
      </c>
      <c r="I659" s="6">
        <v>0</v>
      </c>
    </row>
    <row r="660" spans="1:9" x14ac:dyDescent="0.25">
      <c r="A660" s="5" t="str">
        <f t="shared" si="10"/>
        <v>SubLAPSCE WestAverage WeekdayMarch</v>
      </c>
      <c r="B660" t="s">
        <v>132</v>
      </c>
      <c r="C660" t="s">
        <v>162</v>
      </c>
      <c r="D660" t="s">
        <v>824</v>
      </c>
      <c r="E660" t="s">
        <v>1245</v>
      </c>
      <c r="F660" t="s">
        <v>1455</v>
      </c>
      <c r="G660" t="s">
        <v>2138</v>
      </c>
      <c r="H660" s="6">
        <v>51.311320754716981</v>
      </c>
      <c r="I660" s="6">
        <v>0</v>
      </c>
    </row>
    <row r="661" spans="1:9" x14ac:dyDescent="0.25">
      <c r="A661" s="5" t="str">
        <f t="shared" si="10"/>
        <v>SubLAPSCE WestMonthly Peak DayMarch</v>
      </c>
      <c r="B661" t="s">
        <v>132</v>
      </c>
      <c r="C661" t="s">
        <v>162</v>
      </c>
      <c r="D661" t="s">
        <v>825</v>
      </c>
      <c r="E661" t="s">
        <v>1245</v>
      </c>
      <c r="F661" t="s">
        <v>1455</v>
      </c>
      <c r="G661" t="s">
        <v>2139</v>
      </c>
      <c r="H661" s="6">
        <v>51.311320754716981</v>
      </c>
      <c r="I661" s="6">
        <v>0</v>
      </c>
    </row>
    <row r="662" spans="1:9" x14ac:dyDescent="0.25">
      <c r="A662" s="5" t="str">
        <f t="shared" si="10"/>
        <v>SubLAPSCE WestAverage WeekdayApril</v>
      </c>
      <c r="B662" t="s">
        <v>132</v>
      </c>
      <c r="C662" t="s">
        <v>162</v>
      </c>
      <c r="D662" t="s">
        <v>826</v>
      </c>
      <c r="E662" t="s">
        <v>1246</v>
      </c>
      <c r="F662" t="s">
        <v>1455</v>
      </c>
      <c r="G662" t="s">
        <v>2140</v>
      </c>
      <c r="H662" s="6">
        <v>49.924528301886795</v>
      </c>
      <c r="I662" s="6">
        <v>0</v>
      </c>
    </row>
    <row r="663" spans="1:9" x14ac:dyDescent="0.25">
      <c r="A663" s="5" t="str">
        <f t="shared" si="10"/>
        <v>SubLAPSCE WestMonthly Peak DayApril</v>
      </c>
      <c r="B663" t="s">
        <v>132</v>
      </c>
      <c r="C663" t="s">
        <v>162</v>
      </c>
      <c r="D663" t="s">
        <v>827</v>
      </c>
      <c r="E663" t="s">
        <v>1246</v>
      </c>
      <c r="F663" t="s">
        <v>1455</v>
      </c>
      <c r="G663" t="s">
        <v>2141</v>
      </c>
      <c r="H663" s="6">
        <v>49.924528301886795</v>
      </c>
      <c r="I663" s="6">
        <v>0</v>
      </c>
    </row>
    <row r="664" spans="1:9" x14ac:dyDescent="0.25">
      <c r="A664" s="5" t="str">
        <f t="shared" si="10"/>
        <v>SubLAPSCE WestAverage WeekdayMay</v>
      </c>
      <c r="B664" t="s">
        <v>132</v>
      </c>
      <c r="C664" t="s">
        <v>162</v>
      </c>
      <c r="D664" t="s">
        <v>828</v>
      </c>
      <c r="E664" t="s">
        <v>1247</v>
      </c>
      <c r="F664" t="s">
        <v>1455</v>
      </c>
      <c r="G664" t="s">
        <v>2142</v>
      </c>
      <c r="H664" s="6">
        <v>49.924528301886795</v>
      </c>
      <c r="I664" s="6">
        <v>0</v>
      </c>
    </row>
    <row r="665" spans="1:9" x14ac:dyDescent="0.25">
      <c r="A665" s="5" t="str">
        <f t="shared" si="10"/>
        <v>SubLAPSCE WestMonthly Peak DayMay</v>
      </c>
      <c r="B665" t="s">
        <v>132</v>
      </c>
      <c r="C665" t="s">
        <v>162</v>
      </c>
      <c r="D665" t="s">
        <v>829</v>
      </c>
      <c r="E665" t="s">
        <v>1247</v>
      </c>
      <c r="F665" t="s">
        <v>1455</v>
      </c>
      <c r="G665" t="s">
        <v>2143</v>
      </c>
      <c r="H665" s="6">
        <v>49.924528301886795</v>
      </c>
      <c r="I665" s="6">
        <v>0</v>
      </c>
    </row>
    <row r="666" spans="1:9" x14ac:dyDescent="0.25">
      <c r="A666" s="5" t="str">
        <f t="shared" si="10"/>
        <v>SubLAPSCE WestAverage WeekdayJune</v>
      </c>
      <c r="B666" t="s">
        <v>132</v>
      </c>
      <c r="C666" t="s">
        <v>162</v>
      </c>
      <c r="D666" t="s">
        <v>830</v>
      </c>
      <c r="E666" t="s">
        <v>1248</v>
      </c>
      <c r="F666" t="s">
        <v>1455</v>
      </c>
      <c r="G666" t="s">
        <v>2144</v>
      </c>
      <c r="H666" s="6">
        <v>47.613207547169814</v>
      </c>
      <c r="I666" s="6">
        <v>0</v>
      </c>
    </row>
    <row r="667" spans="1:9" x14ac:dyDescent="0.25">
      <c r="A667" s="5" t="str">
        <f t="shared" si="10"/>
        <v>SubLAPSCE WestMonthly Peak DayJune</v>
      </c>
      <c r="B667" t="s">
        <v>132</v>
      </c>
      <c r="C667" t="s">
        <v>162</v>
      </c>
      <c r="D667" t="s">
        <v>831</v>
      </c>
      <c r="E667" t="s">
        <v>1248</v>
      </c>
      <c r="F667" t="s">
        <v>1456</v>
      </c>
      <c r="G667" t="s">
        <v>2145</v>
      </c>
      <c r="H667" s="6">
        <v>47.085714285714282</v>
      </c>
      <c r="I667" s="6">
        <v>0</v>
      </c>
    </row>
    <row r="668" spans="1:9" x14ac:dyDescent="0.25">
      <c r="A668" s="5" t="str">
        <f t="shared" si="10"/>
        <v>SubLAPSCE WestAverage WeekdayJuly</v>
      </c>
      <c r="B668" t="s">
        <v>132</v>
      </c>
      <c r="C668" t="s">
        <v>162</v>
      </c>
      <c r="D668" t="s">
        <v>832</v>
      </c>
      <c r="E668" t="s">
        <v>1249</v>
      </c>
      <c r="F668" t="s">
        <v>1456</v>
      </c>
      <c r="G668" t="s">
        <v>2146</v>
      </c>
      <c r="H668" s="6">
        <v>47.085714285714282</v>
      </c>
      <c r="I668" s="6">
        <v>0</v>
      </c>
    </row>
    <row r="669" spans="1:9" x14ac:dyDescent="0.25">
      <c r="A669" s="5" t="str">
        <f t="shared" si="10"/>
        <v>SubLAPSCE WestMonthly Peak DayJuly</v>
      </c>
      <c r="B669" t="s">
        <v>132</v>
      </c>
      <c r="C669" t="s">
        <v>162</v>
      </c>
      <c r="D669" t="s">
        <v>833</v>
      </c>
      <c r="E669" t="s">
        <v>1249</v>
      </c>
      <c r="F669" t="s">
        <v>1456</v>
      </c>
      <c r="G669" t="s">
        <v>2147</v>
      </c>
      <c r="H669" s="6">
        <v>47.085714285714282</v>
      </c>
      <c r="I669" s="6">
        <v>0</v>
      </c>
    </row>
    <row r="670" spans="1:9" x14ac:dyDescent="0.25">
      <c r="A670" s="5" t="str">
        <f t="shared" si="10"/>
        <v>SubLAPSCE WestAverage WeekdayAugust</v>
      </c>
      <c r="B670" t="s">
        <v>132</v>
      </c>
      <c r="C670" t="s">
        <v>162</v>
      </c>
      <c r="D670" t="s">
        <v>834</v>
      </c>
      <c r="E670" t="s">
        <v>1250</v>
      </c>
      <c r="F670" t="s">
        <v>1456</v>
      </c>
      <c r="G670" t="s">
        <v>2148</v>
      </c>
      <c r="H670" s="6">
        <v>47.085714285714282</v>
      </c>
      <c r="I670" s="6">
        <v>0</v>
      </c>
    </row>
    <row r="671" spans="1:9" x14ac:dyDescent="0.25">
      <c r="A671" s="5" t="str">
        <f t="shared" si="10"/>
        <v>SubLAPSCE WestMonthly Peak DayAugust</v>
      </c>
      <c r="B671" t="s">
        <v>132</v>
      </c>
      <c r="C671" t="s">
        <v>162</v>
      </c>
      <c r="D671" t="s">
        <v>835</v>
      </c>
      <c r="E671" t="s">
        <v>1250</v>
      </c>
      <c r="F671" t="s">
        <v>1456</v>
      </c>
      <c r="G671" t="s">
        <v>2149</v>
      </c>
      <c r="H671" s="6">
        <v>47.085714285714282</v>
      </c>
      <c r="I671" s="6">
        <v>0</v>
      </c>
    </row>
    <row r="672" spans="1:9" x14ac:dyDescent="0.25">
      <c r="A672" s="5" t="str">
        <f t="shared" si="10"/>
        <v>SubLAPSCE WestAverage WeekdaySeptember</v>
      </c>
      <c r="B672" t="s">
        <v>132</v>
      </c>
      <c r="C672" t="s">
        <v>162</v>
      </c>
      <c r="D672" t="s">
        <v>836</v>
      </c>
      <c r="E672" t="s">
        <v>1251</v>
      </c>
      <c r="F672" t="s">
        <v>1457</v>
      </c>
      <c r="G672" t="s">
        <v>2150</v>
      </c>
      <c r="H672" s="6">
        <v>47.085714285714282</v>
      </c>
      <c r="I672" s="6">
        <v>0</v>
      </c>
    </row>
    <row r="673" spans="1:9" x14ac:dyDescent="0.25">
      <c r="A673" s="5" t="str">
        <f t="shared" si="10"/>
        <v>SubLAPSCE WestMonthly Peak DaySeptember</v>
      </c>
      <c r="B673" t="s">
        <v>132</v>
      </c>
      <c r="C673" t="s">
        <v>162</v>
      </c>
      <c r="D673" t="s">
        <v>837</v>
      </c>
      <c r="E673" t="s">
        <v>1251</v>
      </c>
      <c r="F673" t="s">
        <v>1458</v>
      </c>
      <c r="G673" t="s">
        <v>2151</v>
      </c>
      <c r="H673" s="6">
        <v>47.085714285714282</v>
      </c>
      <c r="I673" s="6">
        <v>0</v>
      </c>
    </row>
    <row r="674" spans="1:9" x14ac:dyDescent="0.25">
      <c r="A674" s="5" t="str">
        <f t="shared" si="10"/>
        <v>SubLAPSCE WestAverage WeekdayOctober</v>
      </c>
      <c r="B674" t="s">
        <v>132</v>
      </c>
      <c r="C674" t="s">
        <v>162</v>
      </c>
      <c r="D674" t="s">
        <v>838</v>
      </c>
      <c r="E674" t="s">
        <v>1252</v>
      </c>
      <c r="F674" t="s">
        <v>1459</v>
      </c>
      <c r="G674" t="s">
        <v>2152</v>
      </c>
      <c r="H674" s="6">
        <v>51.388888888888886</v>
      </c>
      <c r="I674" s="6">
        <v>0</v>
      </c>
    </row>
    <row r="675" spans="1:9" x14ac:dyDescent="0.25">
      <c r="A675" s="5" t="str">
        <f t="shared" si="10"/>
        <v>SubLAPSCE WestMonthly Peak DayOctober</v>
      </c>
      <c r="B675" t="s">
        <v>132</v>
      </c>
      <c r="C675" t="s">
        <v>162</v>
      </c>
      <c r="D675" t="s">
        <v>839</v>
      </c>
      <c r="E675" t="s">
        <v>1252</v>
      </c>
      <c r="F675" t="s">
        <v>1460</v>
      </c>
      <c r="G675" t="s">
        <v>2153</v>
      </c>
      <c r="H675" s="6">
        <v>51.388888888888886</v>
      </c>
      <c r="I675" s="6">
        <v>0</v>
      </c>
    </row>
    <row r="676" spans="1:9" x14ac:dyDescent="0.25">
      <c r="A676" s="5" t="str">
        <f t="shared" si="10"/>
        <v>SubLAPSCE WestAverage WeekdayNovember</v>
      </c>
      <c r="B676" t="s">
        <v>132</v>
      </c>
      <c r="C676" t="s">
        <v>162</v>
      </c>
      <c r="D676" t="s">
        <v>840</v>
      </c>
      <c r="E676" t="s">
        <v>1253</v>
      </c>
      <c r="F676" t="s">
        <v>1461</v>
      </c>
      <c r="G676" t="s">
        <v>2154</v>
      </c>
      <c r="H676" s="6">
        <v>52.102040816326536</v>
      </c>
      <c r="I676" s="6">
        <v>0</v>
      </c>
    </row>
    <row r="677" spans="1:9" x14ac:dyDescent="0.25">
      <c r="A677" s="5" t="str">
        <f t="shared" si="10"/>
        <v>SubLAPSCE WestMonthly Peak DayNovember</v>
      </c>
      <c r="B677" t="s">
        <v>132</v>
      </c>
      <c r="C677" t="s">
        <v>162</v>
      </c>
      <c r="D677" t="s">
        <v>841</v>
      </c>
      <c r="E677" t="s">
        <v>1253</v>
      </c>
      <c r="F677" t="s">
        <v>1461</v>
      </c>
      <c r="G677" t="s">
        <v>2155</v>
      </c>
      <c r="H677" s="6">
        <v>52.102040816326536</v>
      </c>
      <c r="I677" s="6">
        <v>0</v>
      </c>
    </row>
    <row r="678" spans="1:9" x14ac:dyDescent="0.25">
      <c r="A678" s="5" t="str">
        <f t="shared" si="10"/>
        <v>SubLAPSCE WestAverage WeekdayDecember</v>
      </c>
      <c r="B678" t="s">
        <v>132</v>
      </c>
      <c r="C678" t="s">
        <v>162</v>
      </c>
      <c r="D678" t="s">
        <v>842</v>
      </c>
      <c r="E678" t="s">
        <v>1254</v>
      </c>
      <c r="F678" t="s">
        <v>1461</v>
      </c>
      <c r="G678" t="s">
        <v>2156</v>
      </c>
      <c r="H678" s="6">
        <v>52.102040816326536</v>
      </c>
      <c r="I678" s="6">
        <v>0</v>
      </c>
    </row>
    <row r="679" spans="1:9" x14ac:dyDescent="0.25">
      <c r="A679" s="5" t="str">
        <f t="shared" si="10"/>
        <v>SubLAPSCE WestMonthly Peak DayDecember</v>
      </c>
      <c r="B679" t="s">
        <v>132</v>
      </c>
      <c r="C679" t="s">
        <v>162</v>
      </c>
      <c r="D679" t="s">
        <v>843</v>
      </c>
      <c r="E679" t="s">
        <v>1254</v>
      </c>
      <c r="F679" t="s">
        <v>1461</v>
      </c>
      <c r="G679" t="s">
        <v>2157</v>
      </c>
      <c r="H679" s="6">
        <v>52.102040816326536</v>
      </c>
      <c r="I679" s="6">
        <v>0</v>
      </c>
    </row>
    <row r="680" spans="1:9" x14ac:dyDescent="0.25">
      <c r="A680" s="5" t="str">
        <f t="shared" si="10"/>
        <v>ZoneRemainder of SystemAverage WeekdayJanuary</v>
      </c>
      <c r="B680" t="s">
        <v>133</v>
      </c>
      <c r="C680" t="s">
        <v>163</v>
      </c>
      <c r="D680" t="s">
        <v>844</v>
      </c>
      <c r="E680" t="s">
        <v>1255</v>
      </c>
      <c r="F680" t="s">
        <v>1461</v>
      </c>
      <c r="G680" t="s">
        <v>2158</v>
      </c>
      <c r="H680" s="6">
        <v>67.959183673469383</v>
      </c>
      <c r="I680" s="6">
        <v>0</v>
      </c>
    </row>
    <row r="681" spans="1:9" x14ac:dyDescent="0.25">
      <c r="A681" s="5" t="str">
        <f t="shared" si="10"/>
        <v>ZoneRemainder of SystemMonthly Peak DayJanuary</v>
      </c>
      <c r="B681" t="s">
        <v>133</v>
      </c>
      <c r="C681" t="s">
        <v>163</v>
      </c>
      <c r="D681" t="s">
        <v>845</v>
      </c>
      <c r="E681" t="s">
        <v>1255</v>
      </c>
      <c r="F681" t="s">
        <v>1461</v>
      </c>
      <c r="G681" t="s">
        <v>2159</v>
      </c>
      <c r="H681" s="6">
        <v>67.959183673469383</v>
      </c>
      <c r="I681" s="6">
        <v>0</v>
      </c>
    </row>
    <row r="682" spans="1:9" x14ac:dyDescent="0.25">
      <c r="A682" s="5" t="str">
        <f t="shared" si="10"/>
        <v>ZoneRemainder of SystemAverage WeekdayFebruary</v>
      </c>
      <c r="B682" t="s">
        <v>133</v>
      </c>
      <c r="C682" t="s">
        <v>163</v>
      </c>
      <c r="D682" t="s">
        <v>846</v>
      </c>
      <c r="E682" t="s">
        <v>1256</v>
      </c>
      <c r="F682" t="s">
        <v>1461</v>
      </c>
      <c r="G682" t="s">
        <v>2160</v>
      </c>
      <c r="H682" s="6">
        <v>71.20754716981132</v>
      </c>
      <c r="I682" s="6">
        <v>0</v>
      </c>
    </row>
    <row r="683" spans="1:9" x14ac:dyDescent="0.25">
      <c r="A683" s="5" t="str">
        <f t="shared" si="10"/>
        <v>ZoneRemainder of SystemMonthly Peak DayFebruary</v>
      </c>
      <c r="B683" t="s">
        <v>133</v>
      </c>
      <c r="C683" t="s">
        <v>163</v>
      </c>
      <c r="D683" t="s">
        <v>847</v>
      </c>
      <c r="E683" t="s">
        <v>1256</v>
      </c>
      <c r="F683" t="s">
        <v>1461</v>
      </c>
      <c r="G683" t="s">
        <v>2161</v>
      </c>
      <c r="H683" s="6">
        <v>71.20754716981132</v>
      </c>
      <c r="I683" s="6">
        <v>0</v>
      </c>
    </row>
    <row r="684" spans="1:9" x14ac:dyDescent="0.25">
      <c r="A684" s="5" t="str">
        <f t="shared" si="10"/>
        <v>ZoneRemainder of SystemAverage WeekdayMarch</v>
      </c>
      <c r="B684" t="s">
        <v>133</v>
      </c>
      <c r="C684" t="s">
        <v>163</v>
      </c>
      <c r="D684" t="s">
        <v>848</v>
      </c>
      <c r="E684" t="s">
        <v>1257</v>
      </c>
      <c r="F684" t="s">
        <v>1461</v>
      </c>
      <c r="G684" t="s">
        <v>2162</v>
      </c>
      <c r="H684" s="6">
        <v>71.20754716981132</v>
      </c>
      <c r="I684" s="6">
        <v>0</v>
      </c>
    </row>
    <row r="685" spans="1:9" x14ac:dyDescent="0.25">
      <c r="A685" s="5" t="str">
        <f t="shared" si="10"/>
        <v>ZoneRemainder of SystemMonthly Peak DayMarch</v>
      </c>
      <c r="B685" t="s">
        <v>133</v>
      </c>
      <c r="C685" t="s">
        <v>163</v>
      </c>
      <c r="D685" t="s">
        <v>849</v>
      </c>
      <c r="E685" t="s">
        <v>1257</v>
      </c>
      <c r="F685" t="s">
        <v>1461</v>
      </c>
      <c r="G685" t="s">
        <v>2163</v>
      </c>
      <c r="H685" s="6">
        <v>71.20754716981132</v>
      </c>
      <c r="I685" s="6">
        <v>0</v>
      </c>
    </row>
    <row r="686" spans="1:9" x14ac:dyDescent="0.25">
      <c r="A686" s="5" t="str">
        <f t="shared" si="10"/>
        <v>ZoneRemainder of SystemAverage WeekdayApril</v>
      </c>
      <c r="B686" t="s">
        <v>133</v>
      </c>
      <c r="C686" t="s">
        <v>163</v>
      </c>
      <c r="D686" t="s">
        <v>850</v>
      </c>
      <c r="E686" t="s">
        <v>1258</v>
      </c>
      <c r="F686" t="s">
        <v>1461</v>
      </c>
      <c r="G686" t="s">
        <v>2164</v>
      </c>
      <c r="H686" s="6">
        <v>69.283018867924525</v>
      </c>
      <c r="I686" s="6">
        <v>0</v>
      </c>
    </row>
    <row r="687" spans="1:9" x14ac:dyDescent="0.25">
      <c r="A687" s="5" t="str">
        <f t="shared" si="10"/>
        <v>ZoneRemainder of SystemMonthly Peak DayApril</v>
      </c>
      <c r="B687" t="s">
        <v>133</v>
      </c>
      <c r="C687" t="s">
        <v>163</v>
      </c>
      <c r="D687" t="s">
        <v>851</v>
      </c>
      <c r="E687" t="s">
        <v>1258</v>
      </c>
      <c r="F687" t="s">
        <v>1461</v>
      </c>
      <c r="G687" t="s">
        <v>2165</v>
      </c>
      <c r="H687" s="6">
        <v>69.283018867924525</v>
      </c>
      <c r="I687" s="6">
        <v>0</v>
      </c>
    </row>
    <row r="688" spans="1:9" x14ac:dyDescent="0.25">
      <c r="A688" s="5" t="str">
        <f t="shared" si="10"/>
        <v>ZoneRemainder of SystemAverage WeekdayMay</v>
      </c>
      <c r="B688" t="s">
        <v>133</v>
      </c>
      <c r="C688" t="s">
        <v>163</v>
      </c>
      <c r="D688" t="s">
        <v>852</v>
      </c>
      <c r="E688" t="s">
        <v>1259</v>
      </c>
      <c r="F688" t="s">
        <v>1461</v>
      </c>
      <c r="G688" t="s">
        <v>2166</v>
      </c>
      <c r="H688" s="6">
        <v>69.283018867924525</v>
      </c>
      <c r="I688" s="6">
        <v>0</v>
      </c>
    </row>
    <row r="689" spans="1:9" x14ac:dyDescent="0.25">
      <c r="A689" s="5" t="str">
        <f t="shared" si="10"/>
        <v>ZoneRemainder of SystemMonthly Peak DayMay</v>
      </c>
      <c r="B689" t="s">
        <v>133</v>
      </c>
      <c r="C689" t="s">
        <v>163</v>
      </c>
      <c r="D689" t="s">
        <v>853</v>
      </c>
      <c r="E689" t="s">
        <v>1259</v>
      </c>
      <c r="F689" t="s">
        <v>1461</v>
      </c>
      <c r="G689" t="s">
        <v>2167</v>
      </c>
      <c r="H689" s="6">
        <v>69.283018867924525</v>
      </c>
      <c r="I689" s="6">
        <v>0</v>
      </c>
    </row>
    <row r="690" spans="1:9" x14ac:dyDescent="0.25">
      <c r="A690" s="5" t="str">
        <f t="shared" si="10"/>
        <v>ZoneRemainder of SystemAverage WeekdayJune</v>
      </c>
      <c r="B690" t="s">
        <v>133</v>
      </c>
      <c r="C690" t="s">
        <v>163</v>
      </c>
      <c r="D690" t="s">
        <v>854</v>
      </c>
      <c r="E690" t="s">
        <v>1260</v>
      </c>
      <c r="F690" t="s">
        <v>1461</v>
      </c>
      <c r="G690" t="s">
        <v>2168</v>
      </c>
      <c r="H690" s="6">
        <v>66.075471698113205</v>
      </c>
      <c r="I690" s="6">
        <v>0</v>
      </c>
    </row>
    <row r="691" spans="1:9" x14ac:dyDescent="0.25">
      <c r="A691" s="5" t="str">
        <f t="shared" si="10"/>
        <v>ZoneRemainder of SystemMonthly Peak DayJune</v>
      </c>
      <c r="B691" t="s">
        <v>133</v>
      </c>
      <c r="C691" t="s">
        <v>163</v>
      </c>
      <c r="D691" t="s">
        <v>855</v>
      </c>
      <c r="E691" t="s">
        <v>1260</v>
      </c>
      <c r="F691" t="s">
        <v>1462</v>
      </c>
      <c r="G691" t="s">
        <v>2169</v>
      </c>
      <c r="H691" s="6">
        <v>65.723809523809521</v>
      </c>
      <c r="I691" s="6">
        <v>0</v>
      </c>
    </row>
    <row r="692" spans="1:9" x14ac:dyDescent="0.25">
      <c r="A692" s="5" t="str">
        <f t="shared" si="10"/>
        <v>ZoneRemainder of SystemAverage WeekdayJuly</v>
      </c>
      <c r="B692" t="s">
        <v>133</v>
      </c>
      <c r="C692" t="s">
        <v>163</v>
      </c>
      <c r="D692" t="s">
        <v>856</v>
      </c>
      <c r="E692" t="s">
        <v>1261</v>
      </c>
      <c r="F692" t="s">
        <v>1462</v>
      </c>
      <c r="G692" t="s">
        <v>2170</v>
      </c>
      <c r="H692" s="6">
        <v>65.723809523809521</v>
      </c>
      <c r="I692" s="6">
        <v>0</v>
      </c>
    </row>
    <row r="693" spans="1:9" x14ac:dyDescent="0.25">
      <c r="A693" s="5" t="str">
        <f t="shared" si="10"/>
        <v>ZoneRemainder of SystemMonthly Peak DayJuly</v>
      </c>
      <c r="B693" t="s">
        <v>133</v>
      </c>
      <c r="C693" t="s">
        <v>163</v>
      </c>
      <c r="D693" t="s">
        <v>857</v>
      </c>
      <c r="E693" t="s">
        <v>1261</v>
      </c>
      <c r="F693" t="s">
        <v>1462</v>
      </c>
      <c r="G693" t="s">
        <v>2171</v>
      </c>
      <c r="H693" s="6">
        <v>65.723809523809521</v>
      </c>
      <c r="I693" s="6">
        <v>0</v>
      </c>
    </row>
    <row r="694" spans="1:9" x14ac:dyDescent="0.25">
      <c r="A694" s="5" t="str">
        <f t="shared" si="10"/>
        <v>ZoneRemainder of SystemAverage WeekdayAugust</v>
      </c>
      <c r="B694" t="s">
        <v>133</v>
      </c>
      <c r="C694" t="s">
        <v>163</v>
      </c>
      <c r="D694" t="s">
        <v>858</v>
      </c>
      <c r="E694" t="s">
        <v>1262</v>
      </c>
      <c r="F694" t="s">
        <v>1462</v>
      </c>
      <c r="G694" t="s">
        <v>2172</v>
      </c>
      <c r="H694" s="6">
        <v>65.723809523809521</v>
      </c>
      <c r="I694" s="6">
        <v>0</v>
      </c>
    </row>
    <row r="695" spans="1:9" x14ac:dyDescent="0.25">
      <c r="A695" s="5" t="str">
        <f t="shared" si="10"/>
        <v>ZoneRemainder of SystemMonthly Peak DayAugust</v>
      </c>
      <c r="B695" t="s">
        <v>133</v>
      </c>
      <c r="C695" t="s">
        <v>163</v>
      </c>
      <c r="D695" t="s">
        <v>859</v>
      </c>
      <c r="E695" t="s">
        <v>1262</v>
      </c>
      <c r="F695" t="s">
        <v>1462</v>
      </c>
      <c r="G695" t="s">
        <v>2173</v>
      </c>
      <c r="H695" s="6">
        <v>65.723809523809521</v>
      </c>
      <c r="I695" s="6">
        <v>0</v>
      </c>
    </row>
    <row r="696" spans="1:9" x14ac:dyDescent="0.25">
      <c r="A696" s="5" t="str">
        <f t="shared" si="10"/>
        <v>ZoneRemainder of SystemAverage WeekdaySeptember</v>
      </c>
      <c r="B696" t="s">
        <v>133</v>
      </c>
      <c r="C696" t="s">
        <v>163</v>
      </c>
      <c r="D696" t="s">
        <v>860</v>
      </c>
      <c r="E696" t="s">
        <v>1263</v>
      </c>
      <c r="F696" t="s">
        <v>1463</v>
      </c>
      <c r="G696" t="s">
        <v>2174</v>
      </c>
      <c r="H696" s="6">
        <v>65.723809523809521</v>
      </c>
      <c r="I696" s="6">
        <v>0</v>
      </c>
    </row>
    <row r="697" spans="1:9" x14ac:dyDescent="0.25">
      <c r="A697" s="5" t="str">
        <f t="shared" si="10"/>
        <v>ZoneRemainder of SystemMonthly Peak DaySeptember</v>
      </c>
      <c r="B697" t="s">
        <v>133</v>
      </c>
      <c r="C697" t="s">
        <v>163</v>
      </c>
      <c r="D697" t="s">
        <v>861</v>
      </c>
      <c r="E697" t="s">
        <v>1263</v>
      </c>
      <c r="F697" t="s">
        <v>1464</v>
      </c>
      <c r="G697" t="s">
        <v>2175</v>
      </c>
      <c r="H697" s="6">
        <v>65.723809523809521</v>
      </c>
      <c r="I697" s="6">
        <v>0</v>
      </c>
    </row>
    <row r="698" spans="1:9" x14ac:dyDescent="0.25">
      <c r="A698" s="5" t="str">
        <f t="shared" si="10"/>
        <v>ZoneRemainder of SystemAverage WeekdayOctober</v>
      </c>
      <c r="B698" t="s">
        <v>133</v>
      </c>
      <c r="C698" t="s">
        <v>163</v>
      </c>
      <c r="D698" t="s">
        <v>862</v>
      </c>
      <c r="E698" t="s">
        <v>1264</v>
      </c>
      <c r="F698" t="s">
        <v>1465</v>
      </c>
      <c r="G698" t="s">
        <v>2176</v>
      </c>
      <c r="H698" s="6">
        <v>71.944444444444443</v>
      </c>
      <c r="I698" s="6">
        <v>0</v>
      </c>
    </row>
    <row r="699" spans="1:9" x14ac:dyDescent="0.25">
      <c r="A699" s="5" t="str">
        <f t="shared" si="10"/>
        <v>ZoneRemainder of SystemMonthly Peak DayOctober</v>
      </c>
      <c r="B699" t="s">
        <v>133</v>
      </c>
      <c r="C699" t="s">
        <v>163</v>
      </c>
      <c r="D699" t="s">
        <v>863</v>
      </c>
      <c r="E699" t="s">
        <v>1264</v>
      </c>
      <c r="F699" t="s">
        <v>1466</v>
      </c>
      <c r="G699" t="s">
        <v>2177</v>
      </c>
      <c r="H699" s="6">
        <v>71.944444444444443</v>
      </c>
      <c r="I699" s="6">
        <v>0</v>
      </c>
    </row>
    <row r="700" spans="1:9" x14ac:dyDescent="0.25">
      <c r="A700" s="5" t="str">
        <f t="shared" si="10"/>
        <v>ZoneRemainder of SystemAverage WeekdayNovember</v>
      </c>
      <c r="B700" t="s">
        <v>133</v>
      </c>
      <c r="C700" t="s">
        <v>163</v>
      </c>
      <c r="D700" t="s">
        <v>864</v>
      </c>
      <c r="E700" t="s">
        <v>1265</v>
      </c>
      <c r="F700" t="s">
        <v>1467</v>
      </c>
      <c r="G700" t="s">
        <v>2178</v>
      </c>
      <c r="H700" s="6">
        <v>67.959183673469383</v>
      </c>
      <c r="I700" s="6">
        <v>0</v>
      </c>
    </row>
    <row r="701" spans="1:9" x14ac:dyDescent="0.25">
      <c r="A701" s="5" t="str">
        <f t="shared" si="10"/>
        <v>ZoneRemainder of SystemMonthly Peak DayNovember</v>
      </c>
      <c r="B701" t="s">
        <v>133</v>
      </c>
      <c r="C701" t="s">
        <v>163</v>
      </c>
      <c r="D701" t="s">
        <v>865</v>
      </c>
      <c r="E701" t="s">
        <v>1265</v>
      </c>
      <c r="F701" t="s">
        <v>1467</v>
      </c>
      <c r="G701" t="s">
        <v>2179</v>
      </c>
      <c r="H701" s="6">
        <v>67.959183673469383</v>
      </c>
      <c r="I701" s="6">
        <v>0</v>
      </c>
    </row>
    <row r="702" spans="1:9" x14ac:dyDescent="0.25">
      <c r="A702" s="5" t="str">
        <f t="shared" si="10"/>
        <v>ZoneRemainder of SystemAverage WeekdayDecember</v>
      </c>
      <c r="B702" t="s">
        <v>133</v>
      </c>
      <c r="C702" t="s">
        <v>163</v>
      </c>
      <c r="D702" t="s">
        <v>866</v>
      </c>
      <c r="E702" t="s">
        <v>1266</v>
      </c>
      <c r="F702" t="s">
        <v>1467</v>
      </c>
      <c r="G702" t="s">
        <v>2180</v>
      </c>
      <c r="H702" s="6">
        <v>67.959183673469383</v>
      </c>
      <c r="I702" s="6">
        <v>0</v>
      </c>
    </row>
    <row r="703" spans="1:9" x14ac:dyDescent="0.25">
      <c r="A703" s="5" t="str">
        <f t="shared" si="10"/>
        <v>ZoneRemainder of SystemMonthly Peak DayDecember</v>
      </c>
      <c r="B703" t="s">
        <v>133</v>
      </c>
      <c r="C703" t="s">
        <v>163</v>
      </c>
      <c r="D703" t="s">
        <v>867</v>
      </c>
      <c r="E703" t="s">
        <v>1266</v>
      </c>
      <c r="F703" t="s">
        <v>1467</v>
      </c>
      <c r="G703" t="s">
        <v>2181</v>
      </c>
      <c r="H703" s="6">
        <v>67.959183673469383</v>
      </c>
      <c r="I703" s="6">
        <v>0</v>
      </c>
    </row>
    <row r="704" spans="1:9" x14ac:dyDescent="0.25">
      <c r="A704" s="5" t="str">
        <f t="shared" si="10"/>
        <v>ZoneSouth Orange CountyAverage WeekdayJanuary</v>
      </c>
      <c r="B704" t="s">
        <v>133</v>
      </c>
      <c r="C704" t="s">
        <v>164</v>
      </c>
      <c r="D704" t="s">
        <v>868</v>
      </c>
      <c r="E704" t="s">
        <v>1267</v>
      </c>
      <c r="F704" t="s">
        <v>1467</v>
      </c>
      <c r="G704" t="s">
        <v>2182</v>
      </c>
      <c r="H704" s="6">
        <v>13.591836734693878</v>
      </c>
      <c r="I704" s="6">
        <v>1</v>
      </c>
    </row>
    <row r="705" spans="1:9" x14ac:dyDescent="0.25">
      <c r="A705" s="5" t="str">
        <f t="shared" si="10"/>
        <v>ZoneSouth Orange CountyMonthly Peak DayJanuary</v>
      </c>
      <c r="B705" t="s">
        <v>133</v>
      </c>
      <c r="C705" t="s">
        <v>164</v>
      </c>
      <c r="D705" t="s">
        <v>869</v>
      </c>
      <c r="E705" t="s">
        <v>1267</v>
      </c>
      <c r="F705" t="s">
        <v>1467</v>
      </c>
      <c r="G705" t="s">
        <v>2183</v>
      </c>
      <c r="H705" s="6">
        <v>13.591836734693878</v>
      </c>
      <c r="I705" s="6">
        <v>1</v>
      </c>
    </row>
    <row r="706" spans="1:9" x14ac:dyDescent="0.25">
      <c r="A706" s="5" t="str">
        <f t="shared" si="10"/>
        <v>ZoneSouth Orange CountyAverage WeekdayFebruary</v>
      </c>
      <c r="B706" t="s">
        <v>133</v>
      </c>
      <c r="C706" t="s">
        <v>164</v>
      </c>
      <c r="D706" t="s">
        <v>870</v>
      </c>
      <c r="E706" t="s">
        <v>1268</v>
      </c>
      <c r="F706" t="s">
        <v>1467</v>
      </c>
      <c r="G706" t="s">
        <v>2184</v>
      </c>
      <c r="H706" s="6">
        <v>12.566037735849056</v>
      </c>
      <c r="I706" s="6">
        <v>1</v>
      </c>
    </row>
    <row r="707" spans="1:9" x14ac:dyDescent="0.25">
      <c r="A707" s="5" t="str">
        <f t="shared" ref="A707:A751" si="11">CONCATENATE(B707, C707, D707, E707)</f>
        <v>ZoneSouth Orange CountyMonthly Peak DayFebruary</v>
      </c>
      <c r="B707" t="s">
        <v>133</v>
      </c>
      <c r="C707" t="s">
        <v>164</v>
      </c>
      <c r="D707" t="s">
        <v>871</v>
      </c>
      <c r="E707" t="s">
        <v>1268</v>
      </c>
      <c r="F707" t="s">
        <v>1467</v>
      </c>
      <c r="G707" t="s">
        <v>2185</v>
      </c>
      <c r="H707" s="6">
        <v>12.566037735849056</v>
      </c>
      <c r="I707" s="6">
        <v>1</v>
      </c>
    </row>
    <row r="708" spans="1:9" x14ac:dyDescent="0.25">
      <c r="A708" s="5" t="str">
        <f t="shared" si="11"/>
        <v>ZoneSouth Orange CountyAverage WeekdayMarch</v>
      </c>
      <c r="B708" t="s">
        <v>133</v>
      </c>
      <c r="C708" t="s">
        <v>164</v>
      </c>
      <c r="D708" t="s">
        <v>872</v>
      </c>
      <c r="E708" t="s">
        <v>1269</v>
      </c>
      <c r="F708" t="s">
        <v>1467</v>
      </c>
      <c r="G708" t="s">
        <v>2186</v>
      </c>
      <c r="H708" s="6">
        <v>12.566037735849056</v>
      </c>
      <c r="I708" s="6">
        <v>1</v>
      </c>
    </row>
    <row r="709" spans="1:9" x14ac:dyDescent="0.25">
      <c r="A709" s="5" t="str">
        <f t="shared" si="11"/>
        <v>ZoneSouth Orange CountyMonthly Peak DayMarch</v>
      </c>
      <c r="B709" t="s">
        <v>133</v>
      </c>
      <c r="C709" t="s">
        <v>164</v>
      </c>
      <c r="D709" t="s">
        <v>873</v>
      </c>
      <c r="E709" t="s">
        <v>1269</v>
      </c>
      <c r="F709" t="s">
        <v>1467</v>
      </c>
      <c r="G709" t="s">
        <v>2187</v>
      </c>
      <c r="H709" s="6">
        <v>12.566037735849056</v>
      </c>
      <c r="I709" s="6">
        <v>1</v>
      </c>
    </row>
    <row r="710" spans="1:9" x14ac:dyDescent="0.25">
      <c r="A710" s="5" t="str">
        <f t="shared" si="11"/>
        <v>ZoneSouth Orange CountyAverage WeekdayApril</v>
      </c>
      <c r="B710" t="s">
        <v>133</v>
      </c>
      <c r="C710" t="s">
        <v>164</v>
      </c>
      <c r="D710" t="s">
        <v>874</v>
      </c>
      <c r="E710" t="s">
        <v>1270</v>
      </c>
      <c r="F710" t="s">
        <v>1467</v>
      </c>
      <c r="G710" t="s">
        <v>2188</v>
      </c>
      <c r="H710" s="6">
        <v>12.226415094339623</v>
      </c>
      <c r="I710" s="6">
        <v>1</v>
      </c>
    </row>
    <row r="711" spans="1:9" x14ac:dyDescent="0.25">
      <c r="A711" s="5" t="str">
        <f t="shared" si="11"/>
        <v>ZoneSouth Orange CountyMonthly Peak DayApril</v>
      </c>
      <c r="B711" t="s">
        <v>133</v>
      </c>
      <c r="C711" t="s">
        <v>164</v>
      </c>
      <c r="D711" t="s">
        <v>875</v>
      </c>
      <c r="E711" t="s">
        <v>1270</v>
      </c>
      <c r="F711" t="s">
        <v>1467</v>
      </c>
      <c r="G711" t="s">
        <v>2189</v>
      </c>
      <c r="H711" s="6">
        <v>12.226415094339623</v>
      </c>
      <c r="I711" s="6">
        <v>1</v>
      </c>
    </row>
    <row r="712" spans="1:9" x14ac:dyDescent="0.25">
      <c r="A712" s="5" t="str">
        <f t="shared" si="11"/>
        <v>ZoneSouth Orange CountyAverage WeekdayMay</v>
      </c>
      <c r="B712" t="s">
        <v>133</v>
      </c>
      <c r="C712" t="s">
        <v>164</v>
      </c>
      <c r="D712" t="s">
        <v>876</v>
      </c>
      <c r="E712" t="s">
        <v>1271</v>
      </c>
      <c r="F712" t="s">
        <v>1467</v>
      </c>
      <c r="G712" t="s">
        <v>2190</v>
      </c>
      <c r="H712" s="6">
        <v>12.226415094339623</v>
      </c>
      <c r="I712" s="6">
        <v>1</v>
      </c>
    </row>
    <row r="713" spans="1:9" x14ac:dyDescent="0.25">
      <c r="A713" s="5" t="str">
        <f t="shared" si="11"/>
        <v>ZoneSouth Orange CountyMonthly Peak DayMay</v>
      </c>
      <c r="B713" t="s">
        <v>133</v>
      </c>
      <c r="C713" t="s">
        <v>164</v>
      </c>
      <c r="D713" t="s">
        <v>877</v>
      </c>
      <c r="E713" t="s">
        <v>1271</v>
      </c>
      <c r="F713" t="s">
        <v>1467</v>
      </c>
      <c r="G713" t="s">
        <v>2191</v>
      </c>
      <c r="H713" s="6">
        <v>12.226415094339623</v>
      </c>
      <c r="I713" s="6">
        <v>1</v>
      </c>
    </row>
    <row r="714" spans="1:9" x14ac:dyDescent="0.25">
      <c r="A714" s="5" t="str">
        <f t="shared" si="11"/>
        <v>ZoneSouth Orange CountyAverage WeekdayJune</v>
      </c>
      <c r="B714" t="s">
        <v>133</v>
      </c>
      <c r="C714" t="s">
        <v>164</v>
      </c>
      <c r="D714" t="s">
        <v>878</v>
      </c>
      <c r="E714" t="s">
        <v>1272</v>
      </c>
      <c r="F714" t="s">
        <v>1467</v>
      </c>
      <c r="G714" t="s">
        <v>2192</v>
      </c>
      <c r="H714" s="6">
        <v>11.660377358490566</v>
      </c>
      <c r="I714" s="6">
        <v>1</v>
      </c>
    </row>
    <row r="715" spans="1:9" x14ac:dyDescent="0.25">
      <c r="A715" s="5" t="str">
        <f t="shared" si="11"/>
        <v>ZoneSouth Orange CountyMonthly Peak DayJune</v>
      </c>
      <c r="B715" t="s">
        <v>133</v>
      </c>
      <c r="C715" t="s">
        <v>164</v>
      </c>
      <c r="D715" t="s">
        <v>879</v>
      </c>
      <c r="E715" t="s">
        <v>1272</v>
      </c>
      <c r="F715" t="s">
        <v>1468</v>
      </c>
      <c r="G715" t="s">
        <v>2193</v>
      </c>
      <c r="H715" s="6">
        <v>11.77142857142857</v>
      </c>
      <c r="I715" s="6">
        <v>1</v>
      </c>
    </row>
    <row r="716" spans="1:9" x14ac:dyDescent="0.25">
      <c r="A716" s="5" t="str">
        <f t="shared" si="11"/>
        <v>ZoneSouth Orange CountyAverage WeekdayJuly</v>
      </c>
      <c r="B716" t="s">
        <v>133</v>
      </c>
      <c r="C716" t="s">
        <v>164</v>
      </c>
      <c r="D716" t="s">
        <v>880</v>
      </c>
      <c r="E716" t="s">
        <v>1273</v>
      </c>
      <c r="F716" t="s">
        <v>1468</v>
      </c>
      <c r="G716" t="s">
        <v>2194</v>
      </c>
      <c r="H716" s="6">
        <v>11.77142857142857</v>
      </c>
      <c r="I716" s="6">
        <v>1</v>
      </c>
    </row>
    <row r="717" spans="1:9" x14ac:dyDescent="0.25">
      <c r="A717" s="5" t="str">
        <f t="shared" si="11"/>
        <v>ZoneSouth Orange CountyMonthly Peak DayJuly</v>
      </c>
      <c r="B717" t="s">
        <v>133</v>
      </c>
      <c r="C717" t="s">
        <v>164</v>
      </c>
      <c r="D717" t="s">
        <v>881</v>
      </c>
      <c r="E717" t="s">
        <v>1273</v>
      </c>
      <c r="F717" t="s">
        <v>1468</v>
      </c>
      <c r="G717" t="s">
        <v>2195</v>
      </c>
      <c r="H717" s="6">
        <v>11.77142857142857</v>
      </c>
      <c r="I717" s="6">
        <v>1</v>
      </c>
    </row>
    <row r="718" spans="1:9" x14ac:dyDescent="0.25">
      <c r="A718" s="5" t="str">
        <f t="shared" si="11"/>
        <v>ZoneSouth Orange CountyAverage WeekdayAugust</v>
      </c>
      <c r="B718" t="s">
        <v>133</v>
      </c>
      <c r="C718" t="s">
        <v>164</v>
      </c>
      <c r="D718" t="s">
        <v>882</v>
      </c>
      <c r="E718" t="s">
        <v>1274</v>
      </c>
      <c r="F718" t="s">
        <v>1468</v>
      </c>
      <c r="G718" t="s">
        <v>2196</v>
      </c>
      <c r="H718" s="6">
        <v>11.77142857142857</v>
      </c>
      <c r="I718" s="6">
        <v>1</v>
      </c>
    </row>
    <row r="719" spans="1:9" x14ac:dyDescent="0.25">
      <c r="A719" s="5" t="str">
        <f t="shared" si="11"/>
        <v>ZoneSouth Orange CountyMonthly Peak DayAugust</v>
      </c>
      <c r="B719" t="s">
        <v>133</v>
      </c>
      <c r="C719" t="s">
        <v>164</v>
      </c>
      <c r="D719" t="s">
        <v>883</v>
      </c>
      <c r="E719" t="s">
        <v>1274</v>
      </c>
      <c r="F719" t="s">
        <v>1468</v>
      </c>
      <c r="G719" t="s">
        <v>2197</v>
      </c>
      <c r="H719" s="6">
        <v>11.77142857142857</v>
      </c>
      <c r="I719" s="6">
        <v>1</v>
      </c>
    </row>
    <row r="720" spans="1:9" x14ac:dyDescent="0.25">
      <c r="A720" s="5" t="str">
        <f t="shared" si="11"/>
        <v>ZoneSouth Orange CountyAverage WeekdaySeptember</v>
      </c>
      <c r="B720" t="s">
        <v>133</v>
      </c>
      <c r="C720" t="s">
        <v>164</v>
      </c>
      <c r="D720" t="s">
        <v>884</v>
      </c>
      <c r="E720" t="s">
        <v>1275</v>
      </c>
      <c r="F720" t="s">
        <v>1469</v>
      </c>
      <c r="G720" t="s">
        <v>2198</v>
      </c>
      <c r="H720" s="6">
        <v>11.77142857142857</v>
      </c>
      <c r="I720" s="6">
        <v>1</v>
      </c>
    </row>
    <row r="721" spans="1:9" x14ac:dyDescent="0.25">
      <c r="A721" s="5" t="str">
        <f t="shared" si="11"/>
        <v>ZoneSouth Orange CountyMonthly Peak DaySeptember</v>
      </c>
      <c r="B721" t="s">
        <v>133</v>
      </c>
      <c r="C721" t="s">
        <v>164</v>
      </c>
      <c r="D721" t="s">
        <v>885</v>
      </c>
      <c r="E721" t="s">
        <v>1275</v>
      </c>
      <c r="F721" t="s">
        <v>1470</v>
      </c>
      <c r="G721" t="s">
        <v>2199</v>
      </c>
      <c r="H721" s="6">
        <v>11.77142857142857</v>
      </c>
      <c r="I721" s="6">
        <v>1</v>
      </c>
    </row>
    <row r="722" spans="1:9" x14ac:dyDescent="0.25">
      <c r="A722" s="5" t="str">
        <f t="shared" si="11"/>
        <v>ZoneSouth Orange CountyAverage WeekdayOctober</v>
      </c>
      <c r="B722" t="s">
        <v>133</v>
      </c>
      <c r="C722" t="s">
        <v>164</v>
      </c>
      <c r="D722" t="s">
        <v>886</v>
      </c>
      <c r="E722" t="s">
        <v>1276</v>
      </c>
      <c r="F722" t="s">
        <v>1471</v>
      </c>
      <c r="G722" t="s">
        <v>2200</v>
      </c>
      <c r="H722" s="6">
        <v>12.333333333333332</v>
      </c>
      <c r="I722" s="6">
        <v>1</v>
      </c>
    </row>
    <row r="723" spans="1:9" x14ac:dyDescent="0.25">
      <c r="A723" s="5" t="str">
        <f t="shared" si="11"/>
        <v>ZoneSouth Orange CountyMonthly Peak DayOctober</v>
      </c>
      <c r="B723" t="s">
        <v>133</v>
      </c>
      <c r="C723" t="s">
        <v>164</v>
      </c>
      <c r="D723" t="s">
        <v>887</v>
      </c>
      <c r="E723" t="s">
        <v>1276</v>
      </c>
      <c r="F723" t="s">
        <v>1472</v>
      </c>
      <c r="G723" t="s">
        <v>2201</v>
      </c>
      <c r="H723" s="6">
        <v>12.333333333333332</v>
      </c>
      <c r="I723" s="6">
        <v>1</v>
      </c>
    </row>
    <row r="724" spans="1:9" x14ac:dyDescent="0.25">
      <c r="A724" s="5" t="str">
        <f t="shared" si="11"/>
        <v>ZoneSouth Orange CountyAverage WeekdayNovember</v>
      </c>
      <c r="B724" t="s">
        <v>133</v>
      </c>
      <c r="C724" t="s">
        <v>164</v>
      </c>
      <c r="D724" t="s">
        <v>888</v>
      </c>
      <c r="E724" t="s">
        <v>1277</v>
      </c>
      <c r="F724" t="s">
        <v>1473</v>
      </c>
      <c r="G724" t="s">
        <v>2202</v>
      </c>
      <c r="H724" s="6">
        <v>13.591836734693878</v>
      </c>
      <c r="I724" s="6">
        <v>1</v>
      </c>
    </row>
    <row r="725" spans="1:9" x14ac:dyDescent="0.25">
      <c r="A725" s="5" t="str">
        <f t="shared" si="11"/>
        <v>ZoneSouth Orange CountyMonthly Peak DayNovember</v>
      </c>
      <c r="B725" t="s">
        <v>133</v>
      </c>
      <c r="C725" t="s">
        <v>164</v>
      </c>
      <c r="D725" t="s">
        <v>889</v>
      </c>
      <c r="E725" t="s">
        <v>1277</v>
      </c>
      <c r="F725" t="s">
        <v>1473</v>
      </c>
      <c r="G725" t="s">
        <v>2203</v>
      </c>
      <c r="H725" s="6">
        <v>13.591836734693878</v>
      </c>
      <c r="I725" s="6">
        <v>1</v>
      </c>
    </row>
    <row r="726" spans="1:9" x14ac:dyDescent="0.25">
      <c r="A726" s="5" t="str">
        <f t="shared" si="11"/>
        <v>ZoneSouth Orange CountyAverage WeekdayDecember</v>
      </c>
      <c r="B726" t="s">
        <v>133</v>
      </c>
      <c r="C726" t="s">
        <v>164</v>
      </c>
      <c r="D726" t="s">
        <v>890</v>
      </c>
      <c r="E726" t="s">
        <v>1278</v>
      </c>
      <c r="F726" t="s">
        <v>1473</v>
      </c>
      <c r="G726" t="s">
        <v>2204</v>
      </c>
      <c r="H726" s="6">
        <v>13.591836734693878</v>
      </c>
      <c r="I726" s="6">
        <v>1</v>
      </c>
    </row>
    <row r="727" spans="1:9" x14ac:dyDescent="0.25">
      <c r="A727" s="5" t="str">
        <f t="shared" si="11"/>
        <v>ZoneSouth Orange CountyMonthly Peak DayDecember</v>
      </c>
      <c r="B727" t="s">
        <v>133</v>
      </c>
      <c r="C727" t="s">
        <v>164</v>
      </c>
      <c r="D727" t="s">
        <v>891</v>
      </c>
      <c r="E727" t="s">
        <v>1278</v>
      </c>
      <c r="F727" t="s">
        <v>1473</v>
      </c>
      <c r="G727" t="s">
        <v>2205</v>
      </c>
      <c r="H727" s="6">
        <v>13.591836734693878</v>
      </c>
      <c r="I727" s="6">
        <v>1</v>
      </c>
    </row>
    <row r="728" spans="1:9" x14ac:dyDescent="0.25">
      <c r="A728" s="5" t="str">
        <f t="shared" si="11"/>
        <v>ZoneSouth of LugoAverage WeekdayJanuary</v>
      </c>
      <c r="B728" t="s">
        <v>133</v>
      </c>
      <c r="C728" t="s">
        <v>165</v>
      </c>
      <c r="D728" t="s">
        <v>892</v>
      </c>
      <c r="E728" t="s">
        <v>1279</v>
      </c>
      <c r="F728" t="s">
        <v>1473</v>
      </c>
      <c r="G728" t="s">
        <v>2206</v>
      </c>
      <c r="H728" s="6">
        <v>29.448979591836736</v>
      </c>
      <c r="I728" s="6">
        <v>2</v>
      </c>
    </row>
    <row r="729" spans="1:9" x14ac:dyDescent="0.25">
      <c r="A729" s="5" t="str">
        <f t="shared" si="11"/>
        <v>ZoneSouth of LugoMonthly Peak DayJanuary</v>
      </c>
      <c r="B729" t="s">
        <v>133</v>
      </c>
      <c r="C729" t="s">
        <v>165</v>
      </c>
      <c r="D729" t="s">
        <v>893</v>
      </c>
      <c r="E729" t="s">
        <v>1279</v>
      </c>
      <c r="F729" t="s">
        <v>1473</v>
      </c>
      <c r="G729" t="s">
        <v>2207</v>
      </c>
      <c r="H729" s="6">
        <v>29.448979591836736</v>
      </c>
      <c r="I729" s="6">
        <v>2</v>
      </c>
    </row>
    <row r="730" spans="1:9" x14ac:dyDescent="0.25">
      <c r="A730" s="5" t="str">
        <f t="shared" si="11"/>
        <v>ZoneSouth of LugoAverage WeekdayFebruary</v>
      </c>
      <c r="B730" t="s">
        <v>133</v>
      </c>
      <c r="C730" t="s">
        <v>165</v>
      </c>
      <c r="D730" t="s">
        <v>894</v>
      </c>
      <c r="E730" t="s">
        <v>1280</v>
      </c>
      <c r="F730" t="s">
        <v>1473</v>
      </c>
      <c r="G730" t="s">
        <v>2208</v>
      </c>
      <c r="H730" s="6">
        <v>27.226415094339622</v>
      </c>
      <c r="I730" s="6">
        <v>2</v>
      </c>
    </row>
    <row r="731" spans="1:9" x14ac:dyDescent="0.25">
      <c r="A731" s="5" t="str">
        <f t="shared" si="11"/>
        <v>ZoneSouth of LugoMonthly Peak DayFebruary</v>
      </c>
      <c r="B731" t="s">
        <v>133</v>
      </c>
      <c r="C731" t="s">
        <v>165</v>
      </c>
      <c r="D731" t="s">
        <v>895</v>
      </c>
      <c r="E731" t="s">
        <v>1280</v>
      </c>
      <c r="F731" t="s">
        <v>1473</v>
      </c>
      <c r="G731" t="s">
        <v>2209</v>
      </c>
      <c r="H731" s="6">
        <v>27.226415094339622</v>
      </c>
      <c r="I731" s="6">
        <v>2</v>
      </c>
    </row>
    <row r="732" spans="1:9" x14ac:dyDescent="0.25">
      <c r="A732" s="5" t="str">
        <f t="shared" si="11"/>
        <v>ZoneSouth of LugoAverage WeekdayMarch</v>
      </c>
      <c r="B732" t="s">
        <v>133</v>
      </c>
      <c r="C732" t="s">
        <v>165</v>
      </c>
      <c r="D732" t="s">
        <v>896</v>
      </c>
      <c r="E732" t="s">
        <v>1281</v>
      </c>
      <c r="F732" t="s">
        <v>1473</v>
      </c>
      <c r="G732" t="s">
        <v>2210</v>
      </c>
      <c r="H732" s="6">
        <v>27.226415094339622</v>
      </c>
      <c r="I732" s="6">
        <v>2</v>
      </c>
    </row>
    <row r="733" spans="1:9" x14ac:dyDescent="0.25">
      <c r="A733" s="5" t="str">
        <f t="shared" si="11"/>
        <v>ZoneSouth of LugoMonthly Peak DayMarch</v>
      </c>
      <c r="B733" t="s">
        <v>133</v>
      </c>
      <c r="C733" t="s">
        <v>165</v>
      </c>
      <c r="D733" t="s">
        <v>897</v>
      </c>
      <c r="E733" t="s">
        <v>1281</v>
      </c>
      <c r="F733" t="s">
        <v>1473</v>
      </c>
      <c r="G733" t="s">
        <v>2211</v>
      </c>
      <c r="H733" s="6">
        <v>27.226415094339622</v>
      </c>
      <c r="I733" s="6">
        <v>2</v>
      </c>
    </row>
    <row r="734" spans="1:9" x14ac:dyDescent="0.25">
      <c r="A734" s="5" t="str">
        <f t="shared" si="11"/>
        <v>ZoneSouth of LugoAverage WeekdayApril</v>
      </c>
      <c r="B734" t="s">
        <v>133</v>
      </c>
      <c r="C734" t="s">
        <v>165</v>
      </c>
      <c r="D734" t="s">
        <v>898</v>
      </c>
      <c r="E734" t="s">
        <v>1282</v>
      </c>
      <c r="F734" t="s">
        <v>1473</v>
      </c>
      <c r="G734" t="s">
        <v>2212</v>
      </c>
      <c r="H734" s="6">
        <v>26.490566037735849</v>
      </c>
      <c r="I734" s="6">
        <v>2</v>
      </c>
    </row>
    <row r="735" spans="1:9" x14ac:dyDescent="0.25">
      <c r="A735" s="5" t="str">
        <f t="shared" si="11"/>
        <v>ZoneSouth of LugoMonthly Peak DayApril</v>
      </c>
      <c r="B735" t="s">
        <v>133</v>
      </c>
      <c r="C735" t="s">
        <v>165</v>
      </c>
      <c r="D735" t="s">
        <v>899</v>
      </c>
      <c r="E735" t="s">
        <v>1282</v>
      </c>
      <c r="F735" t="s">
        <v>1473</v>
      </c>
      <c r="G735" t="s">
        <v>2213</v>
      </c>
      <c r="H735" s="6">
        <v>26.490566037735849</v>
      </c>
      <c r="I735" s="6">
        <v>2</v>
      </c>
    </row>
    <row r="736" spans="1:9" x14ac:dyDescent="0.25">
      <c r="A736" s="5" t="str">
        <f t="shared" si="11"/>
        <v>ZoneSouth of LugoAverage WeekdayMay</v>
      </c>
      <c r="B736" t="s">
        <v>133</v>
      </c>
      <c r="C736" t="s">
        <v>165</v>
      </c>
      <c r="D736" t="s">
        <v>900</v>
      </c>
      <c r="E736" t="s">
        <v>1283</v>
      </c>
      <c r="F736" t="s">
        <v>1473</v>
      </c>
      <c r="G736" t="s">
        <v>2214</v>
      </c>
      <c r="H736" s="6">
        <v>26.490566037735849</v>
      </c>
      <c r="I736" s="6">
        <v>2</v>
      </c>
    </row>
    <row r="737" spans="1:9" x14ac:dyDescent="0.25">
      <c r="A737" s="5" t="str">
        <f t="shared" si="11"/>
        <v>ZoneSouth of LugoMonthly Peak DayMay</v>
      </c>
      <c r="B737" t="s">
        <v>133</v>
      </c>
      <c r="C737" t="s">
        <v>165</v>
      </c>
      <c r="D737" t="s">
        <v>901</v>
      </c>
      <c r="E737" t="s">
        <v>1283</v>
      </c>
      <c r="F737" t="s">
        <v>1473</v>
      </c>
      <c r="G737" t="s">
        <v>2215</v>
      </c>
      <c r="H737" s="6">
        <v>26.490566037735849</v>
      </c>
      <c r="I737" s="6">
        <v>2</v>
      </c>
    </row>
    <row r="738" spans="1:9" x14ac:dyDescent="0.25">
      <c r="A738" s="5" t="str">
        <f t="shared" si="11"/>
        <v>ZoneSouth of LugoAverage WeekdayJune</v>
      </c>
      <c r="B738" t="s">
        <v>133</v>
      </c>
      <c r="C738" t="s">
        <v>165</v>
      </c>
      <c r="D738" t="s">
        <v>902</v>
      </c>
      <c r="E738" t="s">
        <v>1284</v>
      </c>
      <c r="F738" t="s">
        <v>1473</v>
      </c>
      <c r="G738" t="s">
        <v>2216</v>
      </c>
      <c r="H738" s="6">
        <v>25.264150943396228</v>
      </c>
      <c r="I738" s="6">
        <v>2</v>
      </c>
    </row>
    <row r="739" spans="1:9" x14ac:dyDescent="0.25">
      <c r="A739" s="5" t="str">
        <f t="shared" si="11"/>
        <v>ZoneSouth of LugoMonthly Peak DayJune</v>
      </c>
      <c r="B739" t="s">
        <v>133</v>
      </c>
      <c r="C739" t="s">
        <v>165</v>
      </c>
      <c r="D739" t="s">
        <v>903</v>
      </c>
      <c r="E739" t="s">
        <v>1284</v>
      </c>
      <c r="F739" t="s">
        <v>1474</v>
      </c>
      <c r="G739" t="s">
        <v>2217</v>
      </c>
      <c r="H739" s="6">
        <v>25.504761904761907</v>
      </c>
      <c r="I739" s="6">
        <v>2</v>
      </c>
    </row>
    <row r="740" spans="1:9" x14ac:dyDescent="0.25">
      <c r="A740" s="5" t="str">
        <f t="shared" si="11"/>
        <v>ZoneSouth of LugoAverage WeekdayJuly</v>
      </c>
      <c r="B740" t="s">
        <v>133</v>
      </c>
      <c r="C740" t="s">
        <v>165</v>
      </c>
      <c r="D740" t="s">
        <v>904</v>
      </c>
      <c r="E740" t="s">
        <v>1285</v>
      </c>
      <c r="F740" t="s">
        <v>1474</v>
      </c>
      <c r="G740" t="s">
        <v>2218</v>
      </c>
      <c r="H740" s="6">
        <v>25.504761904761907</v>
      </c>
      <c r="I740" s="6">
        <v>2</v>
      </c>
    </row>
    <row r="741" spans="1:9" x14ac:dyDescent="0.25">
      <c r="A741" s="5" t="str">
        <f t="shared" si="11"/>
        <v>ZoneSouth of LugoMonthly Peak DayJuly</v>
      </c>
      <c r="B741" t="s">
        <v>133</v>
      </c>
      <c r="C741" t="s">
        <v>165</v>
      </c>
      <c r="D741" t="s">
        <v>905</v>
      </c>
      <c r="E741" t="s">
        <v>1285</v>
      </c>
      <c r="F741" t="s">
        <v>1474</v>
      </c>
      <c r="G741" t="s">
        <v>2219</v>
      </c>
      <c r="H741" s="6">
        <v>25.504761904761907</v>
      </c>
      <c r="I741" s="6">
        <v>2</v>
      </c>
    </row>
    <row r="742" spans="1:9" x14ac:dyDescent="0.25">
      <c r="A742" s="5" t="str">
        <f t="shared" si="11"/>
        <v>ZoneSouth of LugoAverage WeekdayAugust</v>
      </c>
      <c r="B742" t="s">
        <v>133</v>
      </c>
      <c r="C742" t="s">
        <v>165</v>
      </c>
      <c r="D742" t="s">
        <v>906</v>
      </c>
      <c r="E742" t="s">
        <v>1286</v>
      </c>
      <c r="F742" t="s">
        <v>1474</v>
      </c>
      <c r="G742" t="s">
        <v>2220</v>
      </c>
      <c r="H742" s="6">
        <v>25.504761904761907</v>
      </c>
      <c r="I742" s="6">
        <v>2</v>
      </c>
    </row>
    <row r="743" spans="1:9" x14ac:dyDescent="0.25">
      <c r="A743" s="5" t="str">
        <f t="shared" si="11"/>
        <v>ZoneSouth of LugoMonthly Peak DayAugust</v>
      </c>
      <c r="B743" t="s">
        <v>133</v>
      </c>
      <c r="C743" t="s">
        <v>165</v>
      </c>
      <c r="D743" t="s">
        <v>907</v>
      </c>
      <c r="E743" t="s">
        <v>1286</v>
      </c>
      <c r="F743" t="s">
        <v>1474</v>
      </c>
      <c r="G743" t="s">
        <v>2221</v>
      </c>
      <c r="H743" s="6">
        <v>25.504761904761907</v>
      </c>
      <c r="I743" s="6">
        <v>2</v>
      </c>
    </row>
    <row r="744" spans="1:9" x14ac:dyDescent="0.25">
      <c r="A744" s="5" t="str">
        <f t="shared" si="11"/>
        <v>ZoneSouth of LugoAverage WeekdaySeptember</v>
      </c>
      <c r="B744" t="s">
        <v>133</v>
      </c>
      <c r="C744" t="s">
        <v>165</v>
      </c>
      <c r="D744" t="s">
        <v>908</v>
      </c>
      <c r="E744" t="s">
        <v>1287</v>
      </c>
      <c r="F744" t="s">
        <v>1475</v>
      </c>
      <c r="G744" t="s">
        <v>2222</v>
      </c>
      <c r="H744" s="6">
        <v>25.504761904761907</v>
      </c>
      <c r="I744" s="6">
        <v>2</v>
      </c>
    </row>
    <row r="745" spans="1:9" x14ac:dyDescent="0.25">
      <c r="A745" s="5" t="str">
        <f t="shared" si="11"/>
        <v>ZoneSouth of LugoMonthly Peak DaySeptember</v>
      </c>
      <c r="B745" t="s">
        <v>133</v>
      </c>
      <c r="C745" t="s">
        <v>165</v>
      </c>
      <c r="D745" t="s">
        <v>909</v>
      </c>
      <c r="E745" t="s">
        <v>1287</v>
      </c>
      <c r="F745" t="s">
        <v>1476</v>
      </c>
      <c r="G745" t="s">
        <v>2223</v>
      </c>
      <c r="H745" s="6">
        <v>25.504761904761907</v>
      </c>
      <c r="I745" s="6">
        <v>2</v>
      </c>
    </row>
    <row r="746" spans="1:9" x14ac:dyDescent="0.25">
      <c r="A746" s="5" t="str">
        <f t="shared" si="11"/>
        <v>ZoneSouth of LugoAverage WeekdayOctober</v>
      </c>
      <c r="B746" t="s">
        <v>133</v>
      </c>
      <c r="C746" t="s">
        <v>165</v>
      </c>
      <c r="D746" t="s">
        <v>910</v>
      </c>
      <c r="E746" t="s">
        <v>1288</v>
      </c>
      <c r="F746" t="s">
        <v>1477</v>
      </c>
      <c r="G746" t="s">
        <v>2224</v>
      </c>
      <c r="H746" s="6">
        <v>26.722222222222221</v>
      </c>
      <c r="I746" s="6">
        <v>2</v>
      </c>
    </row>
    <row r="747" spans="1:9" x14ac:dyDescent="0.25">
      <c r="A747" s="5" t="str">
        <f t="shared" si="11"/>
        <v>ZoneSouth of LugoMonthly Peak DayOctober</v>
      </c>
      <c r="B747" t="s">
        <v>133</v>
      </c>
      <c r="C747" t="s">
        <v>165</v>
      </c>
      <c r="D747" t="s">
        <v>911</v>
      </c>
      <c r="E747" t="s">
        <v>1288</v>
      </c>
      <c r="F747" t="s">
        <v>1478</v>
      </c>
      <c r="G747" t="s">
        <v>2225</v>
      </c>
      <c r="H747" s="6">
        <v>26.722222222222221</v>
      </c>
      <c r="I747" s="6">
        <v>2</v>
      </c>
    </row>
    <row r="748" spans="1:9" x14ac:dyDescent="0.25">
      <c r="A748" s="5" t="str">
        <f t="shared" si="11"/>
        <v>ZoneSouth of LugoAverage WeekdayNovember</v>
      </c>
      <c r="B748" t="s">
        <v>133</v>
      </c>
      <c r="C748" t="s">
        <v>165</v>
      </c>
      <c r="D748" t="s">
        <v>912</v>
      </c>
      <c r="E748" t="s">
        <v>1289</v>
      </c>
      <c r="F748" t="s">
        <v>1479</v>
      </c>
      <c r="G748" t="s">
        <v>2226</v>
      </c>
      <c r="H748" s="6">
        <v>29.448979591836736</v>
      </c>
      <c r="I748" s="6">
        <v>2</v>
      </c>
    </row>
    <row r="749" spans="1:9" x14ac:dyDescent="0.25">
      <c r="A749" s="5" t="str">
        <f t="shared" si="11"/>
        <v>ZoneSouth of LugoMonthly Peak DayNovember</v>
      </c>
      <c r="B749" t="s">
        <v>133</v>
      </c>
      <c r="C749" t="s">
        <v>165</v>
      </c>
      <c r="D749" t="s">
        <v>913</v>
      </c>
      <c r="E749" t="s">
        <v>1289</v>
      </c>
      <c r="F749" t="s">
        <v>1479</v>
      </c>
      <c r="G749" t="s">
        <v>2227</v>
      </c>
      <c r="H749" s="6">
        <v>29.448979591836736</v>
      </c>
      <c r="I749" s="6">
        <v>2</v>
      </c>
    </row>
    <row r="750" spans="1:9" x14ac:dyDescent="0.25">
      <c r="A750" s="5" t="str">
        <f t="shared" si="11"/>
        <v>ZoneSouth of LugoAverage WeekdayDecember</v>
      </c>
      <c r="B750" t="s">
        <v>133</v>
      </c>
      <c r="C750" t="s">
        <v>165</v>
      </c>
      <c r="D750" t="s">
        <v>914</v>
      </c>
      <c r="E750" t="s">
        <v>1290</v>
      </c>
      <c r="F750" t="s">
        <v>1479</v>
      </c>
      <c r="G750" t="s">
        <v>2228</v>
      </c>
      <c r="H750" s="6">
        <v>29.448979591836736</v>
      </c>
      <c r="I750" s="6">
        <v>2</v>
      </c>
    </row>
    <row r="751" spans="1:9" x14ac:dyDescent="0.25">
      <c r="A751" s="5" t="str">
        <f t="shared" si="11"/>
        <v>ZoneSouth of LugoMonthly Peak DayDecember</v>
      </c>
      <c r="B751" t="s">
        <v>133</v>
      </c>
      <c r="C751" t="s">
        <v>165</v>
      </c>
      <c r="D751" t="s">
        <v>915</v>
      </c>
      <c r="E751" t="s">
        <v>1290</v>
      </c>
      <c r="F751" t="s">
        <v>1479</v>
      </c>
      <c r="G751" t="s">
        <v>2229</v>
      </c>
      <c r="H751" s="6">
        <v>29.448979591836736</v>
      </c>
      <c r="I751" s="6">
        <v>2</v>
      </c>
    </row>
  </sheetData>
  <autoFilter ref="A1:I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01"/>
  <sheetViews>
    <sheetView zoomScale="85" zoomScaleNormal="85" workbookViewId="0"/>
  </sheetViews>
  <sheetFormatPr defaultRowHeight="15" x14ac:dyDescent="0.25"/>
  <cols>
    <col min="1" max="1" width="38.5" style="5" customWidth="1"/>
    <col min="2" max="2" width="12.5" bestFit="1" customWidth="1"/>
    <col min="3" max="3" width="28.875" bestFit="1" customWidth="1"/>
    <col min="4" max="5" width="14.875" bestFit="1" customWidth="1"/>
    <col min="6" max="6" width="6.875" bestFit="1" customWidth="1"/>
    <col min="7" max="9" width="9" bestFit="1" customWidth="1"/>
    <col min="10" max="10" width="7.625" bestFit="1" customWidth="1"/>
  </cols>
  <sheetData>
    <row r="1" spans="1:11" x14ac:dyDescent="0.25">
      <c r="A1" s="5" t="s">
        <v>18</v>
      </c>
      <c r="B1" t="s">
        <v>77</v>
      </c>
      <c r="C1" t="s">
        <v>11</v>
      </c>
      <c r="D1" t="s">
        <v>21</v>
      </c>
      <c r="E1" t="s">
        <v>20</v>
      </c>
      <c r="F1" t="s">
        <v>13</v>
      </c>
      <c r="G1" t="s">
        <v>15</v>
      </c>
      <c r="H1" t="s">
        <v>16</v>
      </c>
      <c r="I1" t="s">
        <v>17</v>
      </c>
      <c r="J1" t="s">
        <v>7</v>
      </c>
      <c r="K1" t="s">
        <v>124</v>
      </c>
    </row>
    <row r="2" spans="1:11" x14ac:dyDescent="0.25">
      <c r="A2" s="5" t="str">
        <f>CONCATENATE(B2, C2, D2, E2, F2)</f>
        <v>AllAll CustomersAverage WeekdayJanuary1</v>
      </c>
      <c r="B2" t="s">
        <v>2230</v>
      </c>
      <c r="C2" t="s">
        <v>2239</v>
      </c>
      <c r="D2" t="s">
        <v>2271</v>
      </c>
      <c r="E2" s="6" t="s">
        <v>3021</v>
      </c>
      <c r="F2" s="6">
        <v>1</v>
      </c>
      <c r="G2" s="6">
        <v>199.34483337402344</v>
      </c>
      <c r="H2" s="6">
        <v>199.34483337402344</v>
      </c>
      <c r="I2" s="6">
        <v>54.653606414794922</v>
      </c>
      <c r="J2" s="6">
        <v>48.578775510204053</v>
      </c>
      <c r="K2">
        <f t="shared" ref="K2:K65" si="0">INDEX(events, MATCH(CONCATENATE(B2, C2, D2, E2), events_y, 0), MATCH("Confidential", events_x, 0))</f>
        <v>0</v>
      </c>
    </row>
    <row r="3" spans="1:11" x14ac:dyDescent="0.25">
      <c r="A3" s="5" t="str">
        <f t="shared" ref="A3:A66" si="1">CONCATENATE(B3, C3, D3, E3, F3)</f>
        <v>AllAll CustomersAverage WeekdayJanuary2</v>
      </c>
      <c r="B3" t="s">
        <v>2230</v>
      </c>
      <c r="C3" t="s">
        <v>2239</v>
      </c>
      <c r="D3" t="s">
        <v>2271</v>
      </c>
      <c r="E3" s="6" t="s">
        <v>3021</v>
      </c>
      <c r="F3" s="6">
        <v>2</v>
      </c>
      <c r="G3" s="6">
        <v>195.06959533691406</v>
      </c>
      <c r="H3" s="6">
        <v>195.06959533691406</v>
      </c>
      <c r="I3" s="6">
        <v>53.033561706542969</v>
      </c>
      <c r="J3" s="6">
        <v>47.83714285714283</v>
      </c>
      <c r="K3">
        <f t="shared" si="0"/>
        <v>0</v>
      </c>
    </row>
    <row r="4" spans="1:11" x14ac:dyDescent="0.25">
      <c r="A4" s="5" t="str">
        <f t="shared" si="1"/>
        <v>AllAll CustomersAverage WeekdayJanuary3</v>
      </c>
      <c r="B4" t="s">
        <v>2230</v>
      </c>
      <c r="C4" t="s">
        <v>2239</v>
      </c>
      <c r="D4" t="s">
        <v>2271</v>
      </c>
      <c r="E4" s="6" t="s">
        <v>3021</v>
      </c>
      <c r="F4" s="6">
        <v>3</v>
      </c>
      <c r="G4" s="6">
        <v>204.82289123535156</v>
      </c>
      <c r="H4" s="6">
        <v>204.82289123535156</v>
      </c>
      <c r="I4" s="6">
        <v>71.53460693359375</v>
      </c>
      <c r="J4" s="6">
        <v>47.868775510204102</v>
      </c>
      <c r="K4">
        <f t="shared" si="0"/>
        <v>0</v>
      </c>
    </row>
    <row r="5" spans="1:11" x14ac:dyDescent="0.25">
      <c r="A5" s="5" t="str">
        <f t="shared" si="1"/>
        <v>AllAll CustomersAverage WeekdayJanuary4</v>
      </c>
      <c r="B5" t="s">
        <v>2230</v>
      </c>
      <c r="C5" t="s">
        <v>2239</v>
      </c>
      <c r="D5" t="s">
        <v>2271</v>
      </c>
      <c r="E5" s="6" t="s">
        <v>3021</v>
      </c>
      <c r="F5" s="6">
        <v>4</v>
      </c>
      <c r="G5" s="6">
        <v>203.3155517578125</v>
      </c>
      <c r="H5" s="6">
        <v>203.3155517578125</v>
      </c>
      <c r="I5" s="6">
        <v>46.003421783447266</v>
      </c>
      <c r="J5" s="6">
        <v>47.511530612244897</v>
      </c>
      <c r="K5">
        <f t="shared" si="0"/>
        <v>0</v>
      </c>
    </row>
    <row r="6" spans="1:11" x14ac:dyDescent="0.25">
      <c r="A6" s="5" t="str">
        <f t="shared" si="1"/>
        <v>AllAll CustomersAverage WeekdayJanuary5</v>
      </c>
      <c r="B6" t="s">
        <v>2230</v>
      </c>
      <c r="C6" t="s">
        <v>2239</v>
      </c>
      <c r="D6" t="s">
        <v>2271</v>
      </c>
      <c r="E6" s="6" t="s">
        <v>3021</v>
      </c>
      <c r="F6" s="6">
        <v>5</v>
      </c>
      <c r="G6" s="6">
        <v>219.399658203125</v>
      </c>
      <c r="H6" s="6">
        <v>219.399658203125</v>
      </c>
      <c r="I6" s="6">
        <v>50.326076507568359</v>
      </c>
      <c r="J6" s="6">
        <v>47.450408163265244</v>
      </c>
      <c r="K6">
        <f t="shared" si="0"/>
        <v>0</v>
      </c>
    </row>
    <row r="7" spans="1:11" x14ac:dyDescent="0.25">
      <c r="A7" s="5" t="str">
        <f t="shared" si="1"/>
        <v>AllAll CustomersAverage WeekdayJanuary6</v>
      </c>
      <c r="B7" t="s">
        <v>2230</v>
      </c>
      <c r="C7" t="s">
        <v>2239</v>
      </c>
      <c r="D7" t="s">
        <v>2271</v>
      </c>
      <c r="E7" s="6" t="s">
        <v>3021</v>
      </c>
      <c r="F7" s="6">
        <v>6</v>
      </c>
      <c r="G7" s="6">
        <v>257.28701782226563</v>
      </c>
      <c r="H7" s="6">
        <v>257.28701782226563</v>
      </c>
      <c r="I7" s="6">
        <v>54.836517333984375</v>
      </c>
      <c r="J7" s="6">
        <v>47.816836734693879</v>
      </c>
      <c r="K7">
        <f t="shared" si="0"/>
        <v>0</v>
      </c>
    </row>
    <row r="8" spans="1:11" x14ac:dyDescent="0.25">
      <c r="A8" s="5" t="str">
        <f t="shared" si="1"/>
        <v>AllAll CustomersAverage WeekdayJanuary7</v>
      </c>
      <c r="B8" t="s">
        <v>2230</v>
      </c>
      <c r="C8" t="s">
        <v>2239</v>
      </c>
      <c r="D8" t="s">
        <v>2271</v>
      </c>
      <c r="E8" s="6" t="s">
        <v>3021</v>
      </c>
      <c r="F8" s="6">
        <v>7</v>
      </c>
      <c r="G8" s="6">
        <v>261.42593383789063</v>
      </c>
      <c r="H8" s="6">
        <v>261.42593383789063</v>
      </c>
      <c r="I8" s="6">
        <v>50.003810882568359</v>
      </c>
      <c r="J8" s="6">
        <v>48.162448979591858</v>
      </c>
      <c r="K8">
        <f t="shared" si="0"/>
        <v>0</v>
      </c>
    </row>
    <row r="9" spans="1:11" x14ac:dyDescent="0.25">
      <c r="A9" s="5" t="str">
        <f t="shared" si="1"/>
        <v>AllAll CustomersAverage WeekdayJanuary8</v>
      </c>
      <c r="B9" t="s">
        <v>2230</v>
      </c>
      <c r="C9" t="s">
        <v>2239</v>
      </c>
      <c r="D9" t="s">
        <v>2271</v>
      </c>
      <c r="E9" s="6" t="s">
        <v>3021</v>
      </c>
      <c r="F9" s="6">
        <v>8</v>
      </c>
      <c r="G9" s="6">
        <v>276.20755004882813</v>
      </c>
      <c r="H9" s="6">
        <v>276.20755004882813</v>
      </c>
      <c r="I9" s="6">
        <v>48.563987731933594</v>
      </c>
      <c r="J9" s="6">
        <v>47.925816326530608</v>
      </c>
      <c r="K9">
        <f t="shared" si="0"/>
        <v>0</v>
      </c>
    </row>
    <row r="10" spans="1:11" x14ac:dyDescent="0.25">
      <c r="A10" s="5" t="str">
        <f t="shared" si="1"/>
        <v>AllAll CustomersAverage WeekdayJanuary9</v>
      </c>
      <c r="B10" t="s">
        <v>2230</v>
      </c>
      <c r="C10" t="s">
        <v>2239</v>
      </c>
      <c r="D10" t="s">
        <v>2271</v>
      </c>
      <c r="E10" s="6" t="s">
        <v>3021</v>
      </c>
      <c r="F10" s="6">
        <v>9</v>
      </c>
      <c r="G10" s="6">
        <v>271.33694458007813</v>
      </c>
      <c r="H10" s="6">
        <v>271.33694458007813</v>
      </c>
      <c r="I10" s="6">
        <v>48.027748107910156</v>
      </c>
      <c r="J10" s="6">
        <v>47.775306122448995</v>
      </c>
      <c r="K10">
        <f t="shared" si="0"/>
        <v>0</v>
      </c>
    </row>
    <row r="11" spans="1:11" x14ac:dyDescent="0.25">
      <c r="A11" s="5" t="str">
        <f t="shared" si="1"/>
        <v>AllAll CustomersAverage WeekdayJanuary10</v>
      </c>
      <c r="B11" t="s">
        <v>2230</v>
      </c>
      <c r="C11" t="s">
        <v>2239</v>
      </c>
      <c r="D11" t="s">
        <v>2271</v>
      </c>
      <c r="E11" s="6" t="s">
        <v>3021</v>
      </c>
      <c r="F11" s="6">
        <v>10</v>
      </c>
      <c r="G11" s="6">
        <v>273.59185791015625</v>
      </c>
      <c r="H11" s="6">
        <v>273.59185791015625</v>
      </c>
      <c r="I11" s="6">
        <v>44.984542846679688</v>
      </c>
      <c r="J11" s="6">
        <v>48.28653061224486</v>
      </c>
      <c r="K11">
        <f t="shared" si="0"/>
        <v>0</v>
      </c>
    </row>
    <row r="12" spans="1:11" x14ac:dyDescent="0.25">
      <c r="A12" s="5" t="str">
        <f t="shared" si="1"/>
        <v>AllAll CustomersAverage WeekdayJanuary11</v>
      </c>
      <c r="B12" t="s">
        <v>2230</v>
      </c>
      <c r="C12" t="s">
        <v>2239</v>
      </c>
      <c r="D12" t="s">
        <v>2271</v>
      </c>
      <c r="E12" s="6" t="s">
        <v>3021</v>
      </c>
      <c r="F12" s="6">
        <v>11</v>
      </c>
      <c r="G12" s="6">
        <v>288.3671875</v>
      </c>
      <c r="H12" s="6">
        <v>288.3671875</v>
      </c>
      <c r="I12" s="6">
        <v>45.602760314941406</v>
      </c>
      <c r="J12" s="6">
        <v>49.629285714285714</v>
      </c>
      <c r="K12">
        <f t="shared" si="0"/>
        <v>0</v>
      </c>
    </row>
    <row r="13" spans="1:11" x14ac:dyDescent="0.25">
      <c r="A13" s="5" t="str">
        <f t="shared" si="1"/>
        <v>AllAll CustomersAverage WeekdayJanuary12</v>
      </c>
      <c r="B13" t="s">
        <v>2230</v>
      </c>
      <c r="C13" t="s">
        <v>2239</v>
      </c>
      <c r="D13" t="s">
        <v>2271</v>
      </c>
      <c r="E13" s="6" t="s">
        <v>3021</v>
      </c>
      <c r="F13" s="6">
        <v>12</v>
      </c>
      <c r="G13" s="6">
        <v>274.73342895507813</v>
      </c>
      <c r="H13" s="6">
        <v>274.73342895507813</v>
      </c>
      <c r="I13" s="6">
        <v>50.040523529052734</v>
      </c>
      <c r="J13" s="6">
        <v>50.717959183673464</v>
      </c>
      <c r="K13">
        <f t="shared" si="0"/>
        <v>0</v>
      </c>
    </row>
    <row r="14" spans="1:11" x14ac:dyDescent="0.25">
      <c r="A14" s="5" t="str">
        <f t="shared" si="1"/>
        <v>AllAll CustomersAverage WeekdayJanuary13</v>
      </c>
      <c r="B14" t="s">
        <v>2230</v>
      </c>
      <c r="C14" t="s">
        <v>2239</v>
      </c>
      <c r="D14" t="s">
        <v>2271</v>
      </c>
      <c r="E14" s="6" t="s">
        <v>3021</v>
      </c>
      <c r="F14" s="6">
        <v>13</v>
      </c>
      <c r="G14" s="6">
        <v>252.78250122070313</v>
      </c>
      <c r="H14" s="6">
        <v>252.78250122070313</v>
      </c>
      <c r="I14" s="6">
        <v>45.436687469482422</v>
      </c>
      <c r="J14" s="6">
        <v>50.599489795918352</v>
      </c>
      <c r="K14">
        <f t="shared" si="0"/>
        <v>0</v>
      </c>
    </row>
    <row r="15" spans="1:11" x14ac:dyDescent="0.25">
      <c r="A15" s="5" t="str">
        <f t="shared" si="1"/>
        <v>AllAll CustomersAverage WeekdayJanuary14</v>
      </c>
      <c r="B15" t="s">
        <v>2230</v>
      </c>
      <c r="C15" t="s">
        <v>2239</v>
      </c>
      <c r="D15" t="s">
        <v>2271</v>
      </c>
      <c r="E15" s="6" t="s">
        <v>3021</v>
      </c>
      <c r="F15" s="6">
        <v>14</v>
      </c>
      <c r="G15" s="6">
        <v>227.52317810058594</v>
      </c>
      <c r="H15" s="6">
        <v>227.52317810058594</v>
      </c>
      <c r="I15" s="6">
        <v>48.630741119384766</v>
      </c>
      <c r="J15" s="6">
        <v>49.0774489795918</v>
      </c>
      <c r="K15">
        <f t="shared" si="0"/>
        <v>0</v>
      </c>
    </row>
    <row r="16" spans="1:11" x14ac:dyDescent="0.25">
      <c r="A16" s="5" t="str">
        <f t="shared" si="1"/>
        <v>AllAll CustomersAverage WeekdayJanuary15</v>
      </c>
      <c r="B16" t="s">
        <v>2230</v>
      </c>
      <c r="C16" t="s">
        <v>2239</v>
      </c>
      <c r="D16" t="s">
        <v>2271</v>
      </c>
      <c r="E16" s="6" t="s">
        <v>3021</v>
      </c>
      <c r="F16" s="6">
        <v>15</v>
      </c>
      <c r="G16" s="6">
        <v>197.30830383300781</v>
      </c>
      <c r="H16" s="6">
        <v>197.30830383300781</v>
      </c>
      <c r="I16" s="6">
        <v>61.314826965332031</v>
      </c>
      <c r="J16" s="6">
        <v>49.203571428571443</v>
      </c>
      <c r="K16">
        <f t="shared" si="0"/>
        <v>0</v>
      </c>
    </row>
    <row r="17" spans="1:11" x14ac:dyDescent="0.25">
      <c r="A17" s="5" t="str">
        <f t="shared" si="1"/>
        <v>AllAll CustomersAverage WeekdayJanuary16</v>
      </c>
      <c r="B17" t="s">
        <v>2230</v>
      </c>
      <c r="C17" t="s">
        <v>2239</v>
      </c>
      <c r="D17" t="s">
        <v>2271</v>
      </c>
      <c r="E17" s="6" t="s">
        <v>3021</v>
      </c>
      <c r="F17" s="6">
        <v>16</v>
      </c>
      <c r="G17" s="6">
        <v>172.01777648925781</v>
      </c>
      <c r="H17" s="6">
        <v>172.01777648925781</v>
      </c>
      <c r="I17" s="6">
        <v>49.82745361328125</v>
      </c>
      <c r="J17" s="6">
        <v>48.973163265306113</v>
      </c>
      <c r="K17">
        <f t="shared" si="0"/>
        <v>0</v>
      </c>
    </row>
    <row r="18" spans="1:11" x14ac:dyDescent="0.25">
      <c r="A18" s="5" t="str">
        <f t="shared" si="1"/>
        <v>AllAll CustomersAverage WeekdayJanuary17</v>
      </c>
      <c r="B18" t="s">
        <v>2230</v>
      </c>
      <c r="C18" t="s">
        <v>2239</v>
      </c>
      <c r="D18" t="s">
        <v>2271</v>
      </c>
      <c r="E18" s="6" t="s">
        <v>3021</v>
      </c>
      <c r="F18" s="6">
        <v>17</v>
      </c>
      <c r="G18" s="6">
        <v>166.42384338378906</v>
      </c>
      <c r="H18" s="6">
        <v>166.42384338378906</v>
      </c>
      <c r="I18" s="6">
        <v>41.170326232910156</v>
      </c>
      <c r="J18" s="6">
        <v>49.732653061224482</v>
      </c>
      <c r="K18">
        <f t="shared" si="0"/>
        <v>0</v>
      </c>
    </row>
    <row r="19" spans="1:11" x14ac:dyDescent="0.25">
      <c r="A19" s="5" t="str">
        <f t="shared" si="1"/>
        <v>AllAll CustomersAverage WeekdayJanuary18</v>
      </c>
      <c r="B19" t="s">
        <v>2230</v>
      </c>
      <c r="C19" t="s">
        <v>2239</v>
      </c>
      <c r="D19" t="s">
        <v>2271</v>
      </c>
      <c r="E19" s="6" t="s">
        <v>3021</v>
      </c>
      <c r="F19" s="6">
        <v>18</v>
      </c>
      <c r="G19" s="6">
        <v>168.90184020996094</v>
      </c>
      <c r="H19" s="6">
        <v>168.90184020996094</v>
      </c>
      <c r="I19" s="6">
        <v>59.957073211669922</v>
      </c>
      <c r="J19" s="6">
        <v>50.09540816326529</v>
      </c>
      <c r="K19">
        <f t="shared" si="0"/>
        <v>0</v>
      </c>
    </row>
    <row r="20" spans="1:11" x14ac:dyDescent="0.25">
      <c r="A20" s="5" t="str">
        <f t="shared" si="1"/>
        <v>AllAll CustomersAverage WeekdayJanuary19</v>
      </c>
      <c r="B20" t="s">
        <v>2230</v>
      </c>
      <c r="C20" t="s">
        <v>2239</v>
      </c>
      <c r="D20" t="s">
        <v>2271</v>
      </c>
      <c r="E20" s="6" t="s">
        <v>3021</v>
      </c>
      <c r="F20" s="6">
        <v>19</v>
      </c>
      <c r="G20" s="6">
        <v>173.06069946289063</v>
      </c>
      <c r="H20" s="6">
        <v>173.06069946289063</v>
      </c>
      <c r="I20" s="6">
        <v>63.905109405517578</v>
      </c>
      <c r="J20" s="6">
        <v>49.103877551020389</v>
      </c>
      <c r="K20">
        <f t="shared" si="0"/>
        <v>0</v>
      </c>
    </row>
    <row r="21" spans="1:11" x14ac:dyDescent="0.25">
      <c r="A21" s="5" t="str">
        <f t="shared" si="1"/>
        <v>AllAll CustomersAverage WeekdayJanuary20</v>
      </c>
      <c r="B21" t="s">
        <v>2230</v>
      </c>
      <c r="C21" t="s">
        <v>2239</v>
      </c>
      <c r="D21" t="s">
        <v>2271</v>
      </c>
      <c r="E21" s="6" t="s">
        <v>3021</v>
      </c>
      <c r="F21" s="6">
        <v>20</v>
      </c>
      <c r="G21" s="6">
        <v>169.00155639648438</v>
      </c>
      <c r="H21" s="6">
        <v>169.00155639648438</v>
      </c>
      <c r="I21" s="6">
        <v>36.776420593261719</v>
      </c>
      <c r="J21" s="6">
        <v>48.175102040816341</v>
      </c>
      <c r="K21">
        <f t="shared" si="0"/>
        <v>0</v>
      </c>
    </row>
    <row r="22" spans="1:11" x14ac:dyDescent="0.25">
      <c r="A22" s="5" t="str">
        <f t="shared" si="1"/>
        <v>AllAll CustomersAverage WeekdayJanuary21</v>
      </c>
      <c r="B22" t="s">
        <v>2230</v>
      </c>
      <c r="C22" t="s">
        <v>2239</v>
      </c>
      <c r="D22" t="s">
        <v>2271</v>
      </c>
      <c r="E22" s="6" t="s">
        <v>3021</v>
      </c>
      <c r="F22" s="6">
        <v>21</v>
      </c>
      <c r="G22" s="6">
        <v>169.57466125488281</v>
      </c>
      <c r="H22" s="6">
        <v>169.57466125488281</v>
      </c>
      <c r="I22" s="6">
        <v>60.046371459960938</v>
      </c>
      <c r="J22" s="6">
        <v>47.840816326530636</v>
      </c>
      <c r="K22">
        <f t="shared" si="0"/>
        <v>0</v>
      </c>
    </row>
    <row r="23" spans="1:11" x14ac:dyDescent="0.25">
      <c r="A23" s="5" t="str">
        <f t="shared" si="1"/>
        <v>AllAll CustomersAverage WeekdayJanuary22</v>
      </c>
      <c r="B23" t="s">
        <v>2230</v>
      </c>
      <c r="C23" t="s">
        <v>2239</v>
      </c>
      <c r="D23" t="s">
        <v>2271</v>
      </c>
      <c r="E23" s="6" t="s">
        <v>3021</v>
      </c>
      <c r="F23" s="6">
        <v>22</v>
      </c>
      <c r="G23" s="6">
        <v>170.8197021484375</v>
      </c>
      <c r="H23" s="6">
        <v>170.8197021484375</v>
      </c>
      <c r="I23" s="6">
        <v>57.021617889404297</v>
      </c>
      <c r="J23" s="6">
        <v>47.207551020408182</v>
      </c>
      <c r="K23">
        <f t="shared" si="0"/>
        <v>0</v>
      </c>
    </row>
    <row r="24" spans="1:11" x14ac:dyDescent="0.25">
      <c r="A24" s="5" t="str">
        <f t="shared" si="1"/>
        <v>AllAll CustomersAverage WeekdayJanuary23</v>
      </c>
      <c r="B24" t="s">
        <v>2230</v>
      </c>
      <c r="C24" t="s">
        <v>2239</v>
      </c>
      <c r="D24" t="s">
        <v>2271</v>
      </c>
      <c r="E24" s="6" t="s">
        <v>3021</v>
      </c>
      <c r="F24" s="6">
        <v>23</v>
      </c>
      <c r="G24" s="6">
        <v>181.34576416015625</v>
      </c>
      <c r="H24" s="6">
        <v>181.34576416015625</v>
      </c>
      <c r="I24" s="6">
        <v>93.138343811035156</v>
      </c>
      <c r="J24" s="6">
        <v>46.566836734693879</v>
      </c>
      <c r="K24">
        <f t="shared" si="0"/>
        <v>0</v>
      </c>
    </row>
    <row r="25" spans="1:11" x14ac:dyDescent="0.25">
      <c r="A25" s="5" t="str">
        <f t="shared" si="1"/>
        <v>AllAll CustomersAverage WeekdayJanuary24</v>
      </c>
      <c r="B25" t="s">
        <v>2230</v>
      </c>
      <c r="C25" t="s">
        <v>2239</v>
      </c>
      <c r="D25" t="s">
        <v>2271</v>
      </c>
      <c r="E25" s="6" t="s">
        <v>3021</v>
      </c>
      <c r="F25" s="6">
        <v>24</v>
      </c>
      <c r="G25" s="6">
        <v>174.44656372070313</v>
      </c>
      <c r="H25" s="6">
        <v>174.44656372070313</v>
      </c>
      <c r="I25" s="6">
        <v>88.867225646972656</v>
      </c>
      <c r="J25" s="6">
        <v>45.7526530612245</v>
      </c>
      <c r="K25">
        <f t="shared" si="0"/>
        <v>0</v>
      </c>
    </row>
    <row r="26" spans="1:11" x14ac:dyDescent="0.25">
      <c r="A26" s="5" t="str">
        <f t="shared" si="1"/>
        <v>AllAll CustomersMonthly Peak DayJanuary1</v>
      </c>
      <c r="B26" t="s">
        <v>2230</v>
      </c>
      <c r="C26" t="s">
        <v>2239</v>
      </c>
      <c r="D26" t="s">
        <v>2272</v>
      </c>
      <c r="E26" s="6" t="s">
        <v>3021</v>
      </c>
      <c r="F26" s="6">
        <v>1</v>
      </c>
      <c r="G26" s="6">
        <v>144.69673156738281</v>
      </c>
      <c r="H26" s="6">
        <v>144.69673156738281</v>
      </c>
      <c r="I26" s="6">
        <v>40.991764068603516</v>
      </c>
      <c r="J26" s="6">
        <v>49.459651162790692</v>
      </c>
      <c r="K26">
        <f t="shared" si="0"/>
        <v>0</v>
      </c>
    </row>
    <row r="27" spans="1:11" x14ac:dyDescent="0.25">
      <c r="A27" s="5" t="str">
        <f t="shared" si="1"/>
        <v>AllAll CustomersMonthly Peak DayJanuary2</v>
      </c>
      <c r="B27" t="s">
        <v>2230</v>
      </c>
      <c r="C27" t="s">
        <v>2239</v>
      </c>
      <c r="D27" t="s">
        <v>2272</v>
      </c>
      <c r="E27" s="6" t="s">
        <v>3021</v>
      </c>
      <c r="F27" s="6">
        <v>2</v>
      </c>
      <c r="G27" s="6">
        <v>150.90007019042969</v>
      </c>
      <c r="H27" s="6">
        <v>150.90007019042969</v>
      </c>
      <c r="I27" s="6">
        <v>45.223487854003906</v>
      </c>
      <c r="J27" s="6">
        <v>48.892209302325526</v>
      </c>
      <c r="K27">
        <f t="shared" si="0"/>
        <v>0</v>
      </c>
    </row>
    <row r="28" spans="1:11" x14ac:dyDescent="0.25">
      <c r="A28" s="5" t="str">
        <f t="shared" si="1"/>
        <v>AllAll CustomersMonthly Peak DayJanuary3</v>
      </c>
      <c r="B28" t="s">
        <v>2230</v>
      </c>
      <c r="C28" t="s">
        <v>2239</v>
      </c>
      <c r="D28" t="s">
        <v>2272</v>
      </c>
      <c r="E28" s="6" t="s">
        <v>3021</v>
      </c>
      <c r="F28" s="6">
        <v>3</v>
      </c>
      <c r="G28" s="6">
        <v>156.54620361328125</v>
      </c>
      <c r="H28" s="6">
        <v>156.54620361328125</v>
      </c>
      <c r="I28" s="6">
        <v>43.528995513916016</v>
      </c>
      <c r="J28" s="6">
        <v>48.55651162790695</v>
      </c>
      <c r="K28">
        <f t="shared" si="0"/>
        <v>0</v>
      </c>
    </row>
    <row r="29" spans="1:11" x14ac:dyDescent="0.25">
      <c r="A29" s="5" t="str">
        <f t="shared" si="1"/>
        <v>AllAll CustomersMonthly Peak DayJanuary4</v>
      </c>
      <c r="B29" t="s">
        <v>2230</v>
      </c>
      <c r="C29" t="s">
        <v>2239</v>
      </c>
      <c r="D29" t="s">
        <v>2272</v>
      </c>
      <c r="E29" s="6" t="s">
        <v>3021</v>
      </c>
      <c r="F29" s="6">
        <v>4</v>
      </c>
      <c r="G29" s="6">
        <v>163.47439575195313</v>
      </c>
      <c r="H29" s="6">
        <v>163.47439575195313</v>
      </c>
      <c r="I29" s="6">
        <v>119.92552185058594</v>
      </c>
      <c r="J29" s="6">
        <v>46.84265306122451</v>
      </c>
      <c r="K29">
        <f t="shared" si="0"/>
        <v>0</v>
      </c>
    </row>
    <row r="30" spans="1:11" x14ac:dyDescent="0.25">
      <c r="A30" s="5" t="str">
        <f t="shared" si="1"/>
        <v>AllAll CustomersMonthly Peak DayJanuary5</v>
      </c>
      <c r="B30" t="s">
        <v>2230</v>
      </c>
      <c r="C30" t="s">
        <v>2239</v>
      </c>
      <c r="D30" t="s">
        <v>2272</v>
      </c>
      <c r="E30" s="6" t="s">
        <v>3021</v>
      </c>
      <c r="F30" s="6">
        <v>5</v>
      </c>
      <c r="G30" s="6">
        <v>202.26626586914063</v>
      </c>
      <c r="H30" s="6">
        <v>202.26626586914063</v>
      </c>
      <c r="I30" s="6">
        <v>71.489158630371094</v>
      </c>
      <c r="J30" s="6">
        <v>45.813367346938769</v>
      </c>
      <c r="K30">
        <f t="shared" si="0"/>
        <v>0</v>
      </c>
    </row>
    <row r="31" spans="1:11" x14ac:dyDescent="0.25">
      <c r="A31" s="5" t="str">
        <f t="shared" si="1"/>
        <v>AllAll CustomersMonthly Peak DayJanuary6</v>
      </c>
      <c r="B31" t="s">
        <v>2230</v>
      </c>
      <c r="C31" t="s">
        <v>2239</v>
      </c>
      <c r="D31" t="s">
        <v>2272</v>
      </c>
      <c r="E31" s="6" t="s">
        <v>3021</v>
      </c>
      <c r="F31" s="6">
        <v>6</v>
      </c>
      <c r="G31" s="6">
        <v>252.69009399414063</v>
      </c>
      <c r="H31" s="6">
        <v>252.69009399414063</v>
      </c>
      <c r="I31" s="6">
        <v>77.234939575195313</v>
      </c>
      <c r="J31" s="6">
        <v>44.989591836734682</v>
      </c>
      <c r="K31">
        <f t="shared" si="0"/>
        <v>0</v>
      </c>
    </row>
    <row r="32" spans="1:11" x14ac:dyDescent="0.25">
      <c r="A32" s="5" t="str">
        <f t="shared" si="1"/>
        <v>AllAll CustomersMonthly Peak DayJanuary7</v>
      </c>
      <c r="B32" t="s">
        <v>2230</v>
      </c>
      <c r="C32" t="s">
        <v>2239</v>
      </c>
      <c r="D32" t="s">
        <v>2272</v>
      </c>
      <c r="E32" s="6" t="s">
        <v>3021</v>
      </c>
      <c r="F32" s="6">
        <v>7</v>
      </c>
      <c r="G32" s="6">
        <v>280.69998168945313</v>
      </c>
      <c r="H32" s="6">
        <v>280.69998168945313</v>
      </c>
      <c r="I32" s="6">
        <v>61.338409423828125</v>
      </c>
      <c r="J32" s="6">
        <v>45.118367346938818</v>
      </c>
      <c r="K32">
        <f t="shared" si="0"/>
        <v>0</v>
      </c>
    </row>
    <row r="33" spans="1:11" x14ac:dyDescent="0.25">
      <c r="A33" s="5" t="str">
        <f t="shared" si="1"/>
        <v>AllAll CustomersMonthly Peak DayJanuary8</v>
      </c>
      <c r="B33" t="s">
        <v>2230</v>
      </c>
      <c r="C33" t="s">
        <v>2239</v>
      </c>
      <c r="D33" t="s">
        <v>2272</v>
      </c>
      <c r="E33" s="6" t="s">
        <v>3021</v>
      </c>
      <c r="F33" s="6">
        <v>8</v>
      </c>
      <c r="G33" s="6">
        <v>301.8494873046875</v>
      </c>
      <c r="H33" s="6">
        <v>301.8494873046875</v>
      </c>
      <c r="I33" s="6">
        <v>56.351509094238281</v>
      </c>
      <c r="J33" s="6">
        <v>44.266326530612233</v>
      </c>
      <c r="K33">
        <f t="shared" si="0"/>
        <v>0</v>
      </c>
    </row>
    <row r="34" spans="1:11" x14ac:dyDescent="0.25">
      <c r="A34" s="5" t="str">
        <f t="shared" si="1"/>
        <v>AllAll CustomersMonthly Peak DayJanuary9</v>
      </c>
      <c r="B34" t="s">
        <v>2230</v>
      </c>
      <c r="C34" t="s">
        <v>2239</v>
      </c>
      <c r="D34" t="s">
        <v>2272</v>
      </c>
      <c r="E34" s="6" t="s">
        <v>3021</v>
      </c>
      <c r="F34" s="6">
        <v>9</v>
      </c>
      <c r="G34" s="6">
        <v>301.55868530273438</v>
      </c>
      <c r="H34" s="6">
        <v>301.55868530273438</v>
      </c>
      <c r="I34" s="6">
        <v>51.764041900634766</v>
      </c>
      <c r="J34" s="6">
        <v>44.072325581395354</v>
      </c>
      <c r="K34">
        <f t="shared" si="0"/>
        <v>0</v>
      </c>
    </row>
    <row r="35" spans="1:11" x14ac:dyDescent="0.25">
      <c r="A35" s="5" t="str">
        <f t="shared" si="1"/>
        <v>AllAll CustomersMonthly Peak DayJanuary10</v>
      </c>
      <c r="B35" t="s">
        <v>2230</v>
      </c>
      <c r="C35" t="s">
        <v>2239</v>
      </c>
      <c r="D35" t="s">
        <v>2272</v>
      </c>
      <c r="E35" s="6" t="s">
        <v>3021</v>
      </c>
      <c r="F35" s="6">
        <v>10</v>
      </c>
      <c r="G35" s="6">
        <v>296.28958129882813</v>
      </c>
      <c r="H35" s="6">
        <v>296.28958129882813</v>
      </c>
      <c r="I35" s="6">
        <v>57.3756103515625</v>
      </c>
      <c r="J35" s="6">
        <v>45.734999999999999</v>
      </c>
      <c r="K35">
        <f t="shared" si="0"/>
        <v>0</v>
      </c>
    </row>
    <row r="36" spans="1:11" x14ac:dyDescent="0.25">
      <c r="A36" s="5" t="str">
        <f t="shared" si="1"/>
        <v>AllAll CustomersMonthly Peak DayJanuary11</v>
      </c>
      <c r="B36" t="s">
        <v>2230</v>
      </c>
      <c r="C36" t="s">
        <v>2239</v>
      </c>
      <c r="D36" t="s">
        <v>2272</v>
      </c>
      <c r="E36" s="6" t="s">
        <v>3021</v>
      </c>
      <c r="F36" s="6">
        <v>11</v>
      </c>
      <c r="G36" s="6">
        <v>314.51446533203125</v>
      </c>
      <c r="H36" s="6">
        <v>314.51446533203125</v>
      </c>
      <c r="I36" s="6">
        <v>51.232036590576172</v>
      </c>
      <c r="J36" s="6">
        <v>47.854186046511607</v>
      </c>
      <c r="K36">
        <f t="shared" si="0"/>
        <v>0</v>
      </c>
    </row>
    <row r="37" spans="1:11" x14ac:dyDescent="0.25">
      <c r="A37" s="5" t="str">
        <f t="shared" si="1"/>
        <v>AllAll CustomersMonthly Peak DayJanuary12</v>
      </c>
      <c r="B37" t="s">
        <v>2230</v>
      </c>
      <c r="C37" t="s">
        <v>2239</v>
      </c>
      <c r="D37" t="s">
        <v>2272</v>
      </c>
      <c r="E37" s="6" t="s">
        <v>3021</v>
      </c>
      <c r="F37" s="6">
        <v>12</v>
      </c>
      <c r="G37" s="6">
        <v>311.48037719726563</v>
      </c>
      <c r="H37" s="6">
        <v>311.48037719726563</v>
      </c>
      <c r="I37" s="6">
        <v>50.508861541748047</v>
      </c>
      <c r="J37" s="6">
        <v>48.904534883720906</v>
      </c>
      <c r="K37">
        <f t="shared" si="0"/>
        <v>0</v>
      </c>
    </row>
    <row r="38" spans="1:11" x14ac:dyDescent="0.25">
      <c r="A38" s="5" t="str">
        <f t="shared" si="1"/>
        <v>AllAll CustomersMonthly Peak DayJanuary13</v>
      </c>
      <c r="B38" t="s">
        <v>2230</v>
      </c>
      <c r="C38" t="s">
        <v>2239</v>
      </c>
      <c r="D38" t="s">
        <v>2272</v>
      </c>
      <c r="E38" s="6" t="s">
        <v>3021</v>
      </c>
      <c r="F38" s="6">
        <v>13</v>
      </c>
      <c r="G38" s="6">
        <v>285.552001953125</v>
      </c>
      <c r="H38" s="6">
        <v>285.552001953125</v>
      </c>
      <c r="I38" s="6">
        <v>50.134555816650391</v>
      </c>
      <c r="J38" s="6">
        <v>49.471860465116244</v>
      </c>
      <c r="K38">
        <f t="shared" si="0"/>
        <v>0</v>
      </c>
    </row>
    <row r="39" spans="1:11" x14ac:dyDescent="0.25">
      <c r="A39" s="5" t="str">
        <f t="shared" si="1"/>
        <v>AllAll CustomersMonthly Peak DayJanuary14</v>
      </c>
      <c r="B39" t="s">
        <v>2230</v>
      </c>
      <c r="C39" t="s">
        <v>2239</v>
      </c>
      <c r="D39" t="s">
        <v>2272</v>
      </c>
      <c r="E39" s="6" t="s">
        <v>3021</v>
      </c>
      <c r="F39" s="6">
        <v>14</v>
      </c>
      <c r="G39" s="6">
        <v>258.49368286132813</v>
      </c>
      <c r="H39" s="6">
        <v>258.49368286132813</v>
      </c>
      <c r="I39" s="6">
        <v>51.776405334472656</v>
      </c>
      <c r="J39" s="6">
        <v>50.292209302325553</v>
      </c>
      <c r="K39">
        <f t="shared" si="0"/>
        <v>0</v>
      </c>
    </row>
    <row r="40" spans="1:11" x14ac:dyDescent="0.25">
      <c r="A40" s="5" t="str">
        <f t="shared" si="1"/>
        <v>AllAll CustomersMonthly Peak DayJanuary15</v>
      </c>
      <c r="B40" t="s">
        <v>2230</v>
      </c>
      <c r="C40" t="s">
        <v>2239</v>
      </c>
      <c r="D40" t="s">
        <v>2272</v>
      </c>
      <c r="E40" s="6" t="s">
        <v>3021</v>
      </c>
      <c r="F40" s="6">
        <v>15</v>
      </c>
      <c r="G40" s="6">
        <v>227.20777893066406</v>
      </c>
      <c r="H40" s="6">
        <v>227.20777893066406</v>
      </c>
      <c r="I40" s="6">
        <v>52.826541900634766</v>
      </c>
      <c r="J40" s="6">
        <v>50.188837209302314</v>
      </c>
      <c r="K40">
        <f t="shared" si="0"/>
        <v>0</v>
      </c>
    </row>
    <row r="41" spans="1:11" x14ac:dyDescent="0.25">
      <c r="A41" s="5" t="str">
        <f t="shared" si="1"/>
        <v>AllAll CustomersMonthly Peak DayJanuary16</v>
      </c>
      <c r="B41" t="s">
        <v>2230</v>
      </c>
      <c r="C41" t="s">
        <v>2239</v>
      </c>
      <c r="D41" t="s">
        <v>2272</v>
      </c>
      <c r="E41" s="6" t="s">
        <v>3021</v>
      </c>
      <c r="F41" s="6">
        <v>16</v>
      </c>
      <c r="G41" s="6">
        <v>203.14666748046875</v>
      </c>
      <c r="H41" s="6">
        <v>203.14666748046875</v>
      </c>
      <c r="I41" s="6">
        <v>51.753833770751953</v>
      </c>
      <c r="J41" s="6">
        <v>49.803139534883719</v>
      </c>
      <c r="K41">
        <f t="shared" si="0"/>
        <v>0</v>
      </c>
    </row>
    <row r="42" spans="1:11" x14ac:dyDescent="0.25">
      <c r="A42" s="5" t="str">
        <f t="shared" si="1"/>
        <v>AllAll CustomersMonthly Peak DayJanuary17</v>
      </c>
      <c r="B42" t="s">
        <v>2230</v>
      </c>
      <c r="C42" t="s">
        <v>2239</v>
      </c>
      <c r="D42" t="s">
        <v>2272</v>
      </c>
      <c r="E42" s="6" t="s">
        <v>3021</v>
      </c>
      <c r="F42" s="6">
        <v>17</v>
      </c>
      <c r="G42" s="6">
        <v>182.0186767578125</v>
      </c>
      <c r="H42" s="6">
        <v>182.0186767578125</v>
      </c>
      <c r="I42" s="6">
        <v>49.437847137451172</v>
      </c>
      <c r="J42" s="6">
        <v>49.114767441860444</v>
      </c>
      <c r="K42">
        <f t="shared" si="0"/>
        <v>0</v>
      </c>
    </row>
    <row r="43" spans="1:11" x14ac:dyDescent="0.25">
      <c r="A43" s="5" t="str">
        <f t="shared" si="1"/>
        <v>AllAll CustomersMonthly Peak DayJanuary18</v>
      </c>
      <c r="B43" t="s">
        <v>2230</v>
      </c>
      <c r="C43" t="s">
        <v>2239</v>
      </c>
      <c r="D43" t="s">
        <v>2272</v>
      </c>
      <c r="E43" s="6" t="s">
        <v>3021</v>
      </c>
      <c r="F43" s="6">
        <v>18</v>
      </c>
      <c r="G43" s="6">
        <v>173.32937622070313</v>
      </c>
      <c r="H43" s="6">
        <v>173.32937622070313</v>
      </c>
      <c r="I43" s="6">
        <v>51.206264495849609</v>
      </c>
      <c r="J43" s="6">
        <v>47.334186046511654</v>
      </c>
      <c r="K43">
        <f t="shared" si="0"/>
        <v>0</v>
      </c>
    </row>
    <row r="44" spans="1:11" x14ac:dyDescent="0.25">
      <c r="A44" s="5" t="str">
        <f t="shared" si="1"/>
        <v>AllAll CustomersMonthly Peak DayJanuary19</v>
      </c>
      <c r="B44" t="s">
        <v>2230</v>
      </c>
      <c r="C44" t="s">
        <v>2239</v>
      </c>
      <c r="D44" t="s">
        <v>2272</v>
      </c>
      <c r="E44" s="6" t="s">
        <v>3021</v>
      </c>
      <c r="F44" s="6">
        <v>19</v>
      </c>
      <c r="G44" s="6">
        <v>191.81394958496094</v>
      </c>
      <c r="H44" s="6">
        <v>191.81394958496094</v>
      </c>
      <c r="I44" s="6">
        <v>76.441802978515625</v>
      </c>
      <c r="J44" s="6">
        <v>46.144534883720979</v>
      </c>
      <c r="K44">
        <f t="shared" si="0"/>
        <v>0</v>
      </c>
    </row>
    <row r="45" spans="1:11" x14ac:dyDescent="0.25">
      <c r="A45" s="5" t="str">
        <f t="shared" si="1"/>
        <v>AllAll CustomersMonthly Peak DayJanuary20</v>
      </c>
      <c r="B45" t="s">
        <v>2230</v>
      </c>
      <c r="C45" t="s">
        <v>2239</v>
      </c>
      <c r="D45" t="s">
        <v>2272</v>
      </c>
      <c r="E45" s="6" t="s">
        <v>3021</v>
      </c>
      <c r="F45" s="6">
        <v>20</v>
      </c>
      <c r="G45" s="6">
        <v>183.86796569824219</v>
      </c>
      <c r="H45" s="6">
        <v>183.86796569824219</v>
      </c>
      <c r="I45" s="6">
        <v>41.853630065917969</v>
      </c>
      <c r="J45" s="6">
        <v>45.896511627906975</v>
      </c>
      <c r="K45">
        <f t="shared" si="0"/>
        <v>0</v>
      </c>
    </row>
    <row r="46" spans="1:11" x14ac:dyDescent="0.25">
      <c r="A46" s="5" t="str">
        <f t="shared" si="1"/>
        <v>AllAll CustomersMonthly Peak DayJanuary21</v>
      </c>
      <c r="B46" t="s">
        <v>2230</v>
      </c>
      <c r="C46" t="s">
        <v>2239</v>
      </c>
      <c r="D46" t="s">
        <v>2272</v>
      </c>
      <c r="E46" s="6" t="s">
        <v>3021</v>
      </c>
      <c r="F46" s="6">
        <v>21</v>
      </c>
      <c r="G46" s="6">
        <v>189.29112243652344</v>
      </c>
      <c r="H46" s="6">
        <v>189.29112243652344</v>
      </c>
      <c r="I46" s="6">
        <v>51.927120208740234</v>
      </c>
      <c r="J46" s="6">
        <v>44.964302325581421</v>
      </c>
      <c r="K46">
        <f t="shared" si="0"/>
        <v>0</v>
      </c>
    </row>
    <row r="47" spans="1:11" x14ac:dyDescent="0.25">
      <c r="A47" s="5" t="str">
        <f t="shared" si="1"/>
        <v>AllAll CustomersMonthly Peak DayJanuary22</v>
      </c>
      <c r="B47" t="s">
        <v>2230</v>
      </c>
      <c r="C47" t="s">
        <v>2239</v>
      </c>
      <c r="D47" t="s">
        <v>2272</v>
      </c>
      <c r="E47" s="6" t="s">
        <v>3021</v>
      </c>
      <c r="F47" s="6">
        <v>22</v>
      </c>
      <c r="G47" s="6">
        <v>198.59025573730469</v>
      </c>
      <c r="H47" s="6">
        <v>198.59025573730469</v>
      </c>
      <c r="I47" s="6">
        <v>48.212142944335938</v>
      </c>
      <c r="J47" s="6">
        <v>44.1444186046512</v>
      </c>
      <c r="K47">
        <f t="shared" si="0"/>
        <v>0</v>
      </c>
    </row>
    <row r="48" spans="1:11" x14ac:dyDescent="0.25">
      <c r="A48" s="5" t="str">
        <f t="shared" si="1"/>
        <v>AllAll CustomersMonthly Peak DayJanuary23</v>
      </c>
      <c r="B48" t="s">
        <v>2230</v>
      </c>
      <c r="C48" t="s">
        <v>2239</v>
      </c>
      <c r="D48" t="s">
        <v>2272</v>
      </c>
      <c r="E48" s="6" t="s">
        <v>3021</v>
      </c>
      <c r="F48" s="6">
        <v>23</v>
      </c>
      <c r="G48" s="6">
        <v>198.552978515625</v>
      </c>
      <c r="H48" s="6">
        <v>198.552978515625</v>
      </c>
      <c r="I48" s="6">
        <v>66.987022399902344</v>
      </c>
      <c r="J48" s="6">
        <v>43.705116279069784</v>
      </c>
      <c r="K48">
        <f t="shared" si="0"/>
        <v>0</v>
      </c>
    </row>
    <row r="49" spans="1:11" x14ac:dyDescent="0.25">
      <c r="A49" s="5" t="str">
        <f t="shared" si="1"/>
        <v>AllAll CustomersMonthly Peak DayJanuary24</v>
      </c>
      <c r="B49" t="s">
        <v>2230</v>
      </c>
      <c r="C49" t="s">
        <v>2239</v>
      </c>
      <c r="D49" t="s">
        <v>2272</v>
      </c>
      <c r="E49" s="6" t="s">
        <v>3021</v>
      </c>
      <c r="F49" s="6">
        <v>24</v>
      </c>
      <c r="G49" s="6">
        <v>202.99111938476563</v>
      </c>
      <c r="H49" s="6">
        <v>202.99111938476563</v>
      </c>
      <c r="I49" s="6">
        <v>47.635501861572266</v>
      </c>
      <c r="J49" s="6">
        <v>42.975697674418562</v>
      </c>
      <c r="K49">
        <f t="shared" si="0"/>
        <v>0</v>
      </c>
    </row>
    <row r="50" spans="1:11" x14ac:dyDescent="0.25">
      <c r="A50" s="5" t="str">
        <f t="shared" si="1"/>
        <v>AllAll CustomersAverage WeekdayFebruary1</v>
      </c>
      <c r="B50" t="s">
        <v>2230</v>
      </c>
      <c r="C50" t="s">
        <v>2239</v>
      </c>
      <c r="D50" t="s">
        <v>2273</v>
      </c>
      <c r="E50" s="6" t="s">
        <v>3022</v>
      </c>
      <c r="F50" s="6">
        <v>1</v>
      </c>
      <c r="G50" s="6">
        <v>141.15562438964844</v>
      </c>
      <c r="H50" s="6">
        <v>141.15562438964844</v>
      </c>
      <c r="I50" s="6">
        <v>44.7860107421875</v>
      </c>
      <c r="J50" s="6">
        <v>52.481792452830234</v>
      </c>
      <c r="K50">
        <f t="shared" si="0"/>
        <v>0</v>
      </c>
    </row>
    <row r="51" spans="1:11" x14ac:dyDescent="0.25">
      <c r="A51" s="5" t="str">
        <f t="shared" si="1"/>
        <v>AllAll CustomersAverage WeekdayFebruary2</v>
      </c>
      <c r="B51" t="s">
        <v>2230</v>
      </c>
      <c r="C51" t="s">
        <v>2239</v>
      </c>
      <c r="D51" t="s">
        <v>2273</v>
      </c>
      <c r="E51" s="6" t="s">
        <v>3022</v>
      </c>
      <c r="F51" s="6">
        <v>2</v>
      </c>
      <c r="G51" s="6">
        <v>141.31683349609375</v>
      </c>
      <c r="H51" s="6">
        <v>141.31683349609375</v>
      </c>
      <c r="I51" s="6">
        <v>49.251411437988281</v>
      </c>
      <c r="J51" s="6">
        <v>51.269245283018918</v>
      </c>
      <c r="K51">
        <f t="shared" si="0"/>
        <v>0</v>
      </c>
    </row>
    <row r="52" spans="1:11" x14ac:dyDescent="0.25">
      <c r="A52" s="5" t="str">
        <f t="shared" si="1"/>
        <v>AllAll CustomersAverage WeekdayFebruary3</v>
      </c>
      <c r="B52" t="s">
        <v>2230</v>
      </c>
      <c r="C52" t="s">
        <v>2239</v>
      </c>
      <c r="D52" t="s">
        <v>2273</v>
      </c>
      <c r="E52" s="6" t="s">
        <v>3022</v>
      </c>
      <c r="F52" s="6">
        <v>3</v>
      </c>
      <c r="G52" s="6">
        <v>142.90968322753906</v>
      </c>
      <c r="H52" s="6">
        <v>142.90968322753906</v>
      </c>
      <c r="I52" s="6">
        <v>58.081977844238281</v>
      </c>
      <c r="J52" s="6">
        <v>50.32084905660377</v>
      </c>
      <c r="K52">
        <f t="shared" si="0"/>
        <v>0</v>
      </c>
    </row>
    <row r="53" spans="1:11" x14ac:dyDescent="0.25">
      <c r="A53" s="5" t="str">
        <f t="shared" si="1"/>
        <v>AllAll CustomersAverage WeekdayFebruary4</v>
      </c>
      <c r="B53" t="s">
        <v>2230</v>
      </c>
      <c r="C53" t="s">
        <v>2239</v>
      </c>
      <c r="D53" t="s">
        <v>2273</v>
      </c>
      <c r="E53" s="6" t="s">
        <v>3022</v>
      </c>
      <c r="F53" s="6">
        <v>4</v>
      </c>
      <c r="G53" s="6">
        <v>149.18150329589844</v>
      </c>
      <c r="H53" s="6">
        <v>149.18150329589844</v>
      </c>
      <c r="I53" s="6">
        <v>46.736415863037109</v>
      </c>
      <c r="J53" s="6">
        <v>49.457830188679203</v>
      </c>
      <c r="K53">
        <f t="shared" si="0"/>
        <v>0</v>
      </c>
    </row>
    <row r="54" spans="1:11" x14ac:dyDescent="0.25">
      <c r="A54" s="5" t="str">
        <f t="shared" si="1"/>
        <v>AllAll CustomersAverage WeekdayFebruary5</v>
      </c>
      <c r="B54" t="s">
        <v>2230</v>
      </c>
      <c r="C54" t="s">
        <v>2239</v>
      </c>
      <c r="D54" t="s">
        <v>2273</v>
      </c>
      <c r="E54" s="6" t="s">
        <v>3022</v>
      </c>
      <c r="F54" s="6">
        <v>5</v>
      </c>
      <c r="G54" s="6">
        <v>197.88223266601563</v>
      </c>
      <c r="H54" s="6">
        <v>197.88223266601563</v>
      </c>
      <c r="I54" s="6">
        <v>60.624652862548828</v>
      </c>
      <c r="J54" s="6">
        <v>49.201320754716988</v>
      </c>
      <c r="K54">
        <f t="shared" si="0"/>
        <v>0</v>
      </c>
    </row>
    <row r="55" spans="1:11" x14ac:dyDescent="0.25">
      <c r="A55" s="5" t="str">
        <f t="shared" si="1"/>
        <v>AllAll CustomersAverage WeekdayFebruary6</v>
      </c>
      <c r="B55" t="s">
        <v>2230</v>
      </c>
      <c r="C55" t="s">
        <v>2239</v>
      </c>
      <c r="D55" t="s">
        <v>2273</v>
      </c>
      <c r="E55" s="6" t="s">
        <v>3022</v>
      </c>
      <c r="F55" s="6">
        <v>6</v>
      </c>
      <c r="G55" s="6">
        <v>261.39962768554688</v>
      </c>
      <c r="H55" s="6">
        <v>261.39962768554688</v>
      </c>
      <c r="I55" s="6">
        <v>57.944503784179688</v>
      </c>
      <c r="J55" s="6">
        <v>48.752075471698113</v>
      </c>
      <c r="K55">
        <f t="shared" si="0"/>
        <v>0</v>
      </c>
    </row>
    <row r="56" spans="1:11" x14ac:dyDescent="0.25">
      <c r="A56" s="5" t="str">
        <f t="shared" si="1"/>
        <v>AllAll CustomersAverage WeekdayFebruary7</v>
      </c>
      <c r="B56" t="s">
        <v>2230</v>
      </c>
      <c r="C56" t="s">
        <v>2239</v>
      </c>
      <c r="D56" t="s">
        <v>2273</v>
      </c>
      <c r="E56" s="6" t="s">
        <v>3022</v>
      </c>
      <c r="F56" s="6">
        <v>7</v>
      </c>
      <c r="G56" s="6">
        <v>290.51644897460938</v>
      </c>
      <c r="H56" s="6">
        <v>290.51644897460938</v>
      </c>
      <c r="I56" s="6">
        <v>61.295162200927734</v>
      </c>
      <c r="J56" s="6">
        <v>48.993396226415072</v>
      </c>
      <c r="K56">
        <f t="shared" si="0"/>
        <v>0</v>
      </c>
    </row>
    <row r="57" spans="1:11" x14ac:dyDescent="0.25">
      <c r="A57" s="5" t="str">
        <f t="shared" si="1"/>
        <v>AllAll CustomersAverage WeekdayFebruary8</v>
      </c>
      <c r="B57" t="s">
        <v>2230</v>
      </c>
      <c r="C57" t="s">
        <v>2239</v>
      </c>
      <c r="D57" t="s">
        <v>2273</v>
      </c>
      <c r="E57" s="6" t="s">
        <v>3022</v>
      </c>
      <c r="F57" s="6">
        <v>8</v>
      </c>
      <c r="G57" s="6">
        <v>307.58694458007813</v>
      </c>
      <c r="H57" s="6">
        <v>307.58694458007813</v>
      </c>
      <c r="I57" s="6">
        <v>65.6590576171875</v>
      </c>
      <c r="J57" s="6">
        <v>48.606792452830192</v>
      </c>
      <c r="K57">
        <f t="shared" si="0"/>
        <v>0</v>
      </c>
    </row>
    <row r="58" spans="1:11" x14ac:dyDescent="0.25">
      <c r="A58" s="5" t="str">
        <f t="shared" si="1"/>
        <v>AllAll CustomersAverage WeekdayFebruary9</v>
      </c>
      <c r="B58" t="s">
        <v>2230</v>
      </c>
      <c r="C58" t="s">
        <v>2239</v>
      </c>
      <c r="D58" t="s">
        <v>2273</v>
      </c>
      <c r="E58" s="6" t="s">
        <v>3022</v>
      </c>
      <c r="F58" s="6">
        <v>9</v>
      </c>
      <c r="G58" s="6">
        <v>304.39215087890625</v>
      </c>
      <c r="H58" s="6">
        <v>304.39215087890625</v>
      </c>
      <c r="I58" s="6">
        <v>58.546733856201172</v>
      </c>
      <c r="J58" s="6">
        <v>49.302830188679252</v>
      </c>
      <c r="K58">
        <f t="shared" si="0"/>
        <v>0</v>
      </c>
    </row>
    <row r="59" spans="1:11" x14ac:dyDescent="0.25">
      <c r="A59" s="5" t="str">
        <f t="shared" si="1"/>
        <v>AllAll CustomersAverage WeekdayFebruary10</v>
      </c>
      <c r="B59" t="s">
        <v>2230</v>
      </c>
      <c r="C59" t="s">
        <v>2239</v>
      </c>
      <c r="D59" t="s">
        <v>2273</v>
      </c>
      <c r="E59" s="6" t="s">
        <v>3022</v>
      </c>
      <c r="F59" s="6">
        <v>10</v>
      </c>
      <c r="G59" s="6">
        <v>303.16961669921875</v>
      </c>
      <c r="H59" s="6">
        <v>303.16961669921875</v>
      </c>
      <c r="I59" s="6">
        <v>55.687980651855469</v>
      </c>
      <c r="J59" s="6">
        <v>51.552641509433919</v>
      </c>
      <c r="K59">
        <f t="shared" si="0"/>
        <v>0</v>
      </c>
    </row>
    <row r="60" spans="1:11" x14ac:dyDescent="0.25">
      <c r="A60" s="5" t="str">
        <f t="shared" si="1"/>
        <v>AllAll CustomersAverage WeekdayFebruary11</v>
      </c>
      <c r="B60" t="s">
        <v>2230</v>
      </c>
      <c r="C60" t="s">
        <v>2239</v>
      </c>
      <c r="D60" t="s">
        <v>2273</v>
      </c>
      <c r="E60" s="6" t="s">
        <v>3022</v>
      </c>
      <c r="F60" s="6">
        <v>11</v>
      </c>
      <c r="G60" s="6">
        <v>300.81622314453125</v>
      </c>
      <c r="H60" s="6">
        <v>300.81622314453125</v>
      </c>
      <c r="I60" s="6">
        <v>56.730991363525391</v>
      </c>
      <c r="J60" s="6">
        <v>54.813396226415115</v>
      </c>
      <c r="K60">
        <f t="shared" si="0"/>
        <v>0</v>
      </c>
    </row>
    <row r="61" spans="1:11" x14ac:dyDescent="0.25">
      <c r="A61" s="5" t="str">
        <f t="shared" si="1"/>
        <v>AllAll CustomersAverage WeekdayFebruary12</v>
      </c>
      <c r="B61" t="s">
        <v>2230</v>
      </c>
      <c r="C61" t="s">
        <v>2239</v>
      </c>
      <c r="D61" t="s">
        <v>2273</v>
      </c>
      <c r="E61" s="6" t="s">
        <v>3022</v>
      </c>
      <c r="F61" s="6">
        <v>12</v>
      </c>
      <c r="G61" s="6">
        <v>299.44259643554688</v>
      </c>
      <c r="H61" s="6">
        <v>299.44259643554688</v>
      </c>
      <c r="I61" s="6">
        <v>55.965030670166016</v>
      </c>
      <c r="J61" s="6">
        <v>57.331603773584845</v>
      </c>
      <c r="K61">
        <f t="shared" si="0"/>
        <v>0</v>
      </c>
    </row>
    <row r="62" spans="1:11" x14ac:dyDescent="0.25">
      <c r="A62" s="5" t="str">
        <f t="shared" si="1"/>
        <v>AllAll CustomersAverage WeekdayFebruary13</v>
      </c>
      <c r="B62" t="s">
        <v>2230</v>
      </c>
      <c r="C62" t="s">
        <v>2239</v>
      </c>
      <c r="D62" t="s">
        <v>2273</v>
      </c>
      <c r="E62" s="6" t="s">
        <v>3022</v>
      </c>
      <c r="F62" s="6">
        <v>13</v>
      </c>
      <c r="G62" s="6">
        <v>283.90301513671875</v>
      </c>
      <c r="H62" s="6">
        <v>283.90301513671875</v>
      </c>
      <c r="I62" s="6">
        <v>59.7327880859375</v>
      </c>
      <c r="J62" s="6">
        <v>58.981792452830142</v>
      </c>
      <c r="K62">
        <f t="shared" si="0"/>
        <v>0</v>
      </c>
    </row>
    <row r="63" spans="1:11" x14ac:dyDescent="0.25">
      <c r="A63" s="5" t="str">
        <f t="shared" si="1"/>
        <v>AllAll CustomersAverage WeekdayFebruary14</v>
      </c>
      <c r="B63" t="s">
        <v>2230</v>
      </c>
      <c r="C63" t="s">
        <v>2239</v>
      </c>
      <c r="D63" t="s">
        <v>2273</v>
      </c>
      <c r="E63" s="6" t="s">
        <v>3022</v>
      </c>
      <c r="F63" s="6">
        <v>14</v>
      </c>
      <c r="G63" s="6">
        <v>250.61361694335938</v>
      </c>
      <c r="H63" s="6">
        <v>250.61361694335938</v>
      </c>
      <c r="I63" s="6">
        <v>53.434173583984375</v>
      </c>
      <c r="J63" s="6">
        <v>60.108396226415138</v>
      </c>
      <c r="K63">
        <f t="shared" si="0"/>
        <v>0</v>
      </c>
    </row>
    <row r="64" spans="1:11" x14ac:dyDescent="0.25">
      <c r="A64" s="5" t="str">
        <f t="shared" si="1"/>
        <v>AllAll CustomersAverage WeekdayFebruary15</v>
      </c>
      <c r="B64" t="s">
        <v>2230</v>
      </c>
      <c r="C64" t="s">
        <v>2239</v>
      </c>
      <c r="D64" t="s">
        <v>2273</v>
      </c>
      <c r="E64" s="6" t="s">
        <v>3022</v>
      </c>
      <c r="F64" s="6">
        <v>15</v>
      </c>
      <c r="G64" s="6">
        <v>229.21160888671875</v>
      </c>
      <c r="H64" s="6">
        <v>229.21160888671875</v>
      </c>
      <c r="I64" s="6">
        <v>60.054466247558594</v>
      </c>
      <c r="J64" s="6">
        <v>60.789339622641521</v>
      </c>
      <c r="K64">
        <f t="shared" si="0"/>
        <v>0</v>
      </c>
    </row>
    <row r="65" spans="1:11" x14ac:dyDescent="0.25">
      <c r="A65" s="5" t="str">
        <f t="shared" si="1"/>
        <v>AllAll CustomersAverage WeekdayFebruary16</v>
      </c>
      <c r="B65" t="s">
        <v>2230</v>
      </c>
      <c r="C65" t="s">
        <v>2239</v>
      </c>
      <c r="D65" t="s">
        <v>2273</v>
      </c>
      <c r="E65" s="6" t="s">
        <v>3022</v>
      </c>
      <c r="F65" s="6">
        <v>16</v>
      </c>
      <c r="G65" s="6">
        <v>172.04588317871094</v>
      </c>
      <c r="H65" s="6">
        <v>172.04588317871094</v>
      </c>
      <c r="I65" s="6">
        <v>50.824867248535156</v>
      </c>
      <c r="J65" s="6">
        <v>61.041792452830251</v>
      </c>
      <c r="K65">
        <f t="shared" si="0"/>
        <v>0</v>
      </c>
    </row>
    <row r="66" spans="1:11" x14ac:dyDescent="0.25">
      <c r="A66" s="5" t="str">
        <f t="shared" si="1"/>
        <v>AllAll CustomersAverage WeekdayFebruary17</v>
      </c>
      <c r="B66" t="s">
        <v>2230</v>
      </c>
      <c r="C66" t="s">
        <v>2239</v>
      </c>
      <c r="D66" t="s">
        <v>2273</v>
      </c>
      <c r="E66" s="6" t="s">
        <v>3022</v>
      </c>
      <c r="F66" s="6">
        <v>17</v>
      </c>
      <c r="G66" s="6">
        <v>156.17228698730469</v>
      </c>
      <c r="H66" s="6">
        <v>156.17228698730469</v>
      </c>
      <c r="I66" s="6">
        <v>57.638046264648438</v>
      </c>
      <c r="J66" s="6">
        <v>60.763773584905664</v>
      </c>
      <c r="K66">
        <f t="shared" ref="K66:K129" si="2">INDEX(events, MATCH(CONCATENATE(B66, C66, D66, E66), events_y, 0), MATCH("Confidential", events_x, 0))</f>
        <v>0</v>
      </c>
    </row>
    <row r="67" spans="1:11" x14ac:dyDescent="0.25">
      <c r="A67" s="5" t="str">
        <f t="shared" ref="A67:A130" si="3">CONCATENATE(B67, C67, D67, E67, F67)</f>
        <v>AllAll CustomersAverage WeekdayFebruary18</v>
      </c>
      <c r="B67" t="s">
        <v>2230</v>
      </c>
      <c r="C67" t="s">
        <v>2239</v>
      </c>
      <c r="D67" t="s">
        <v>2273</v>
      </c>
      <c r="E67" s="6" t="s">
        <v>3022</v>
      </c>
      <c r="F67" s="6">
        <v>18</v>
      </c>
      <c r="G67" s="6">
        <v>144.96337890625</v>
      </c>
      <c r="H67" s="6">
        <v>144.96337890625</v>
      </c>
      <c r="I67" s="6">
        <v>48.051998138427734</v>
      </c>
      <c r="J67" s="6">
        <v>59.898490566037715</v>
      </c>
      <c r="K67">
        <f t="shared" si="2"/>
        <v>0</v>
      </c>
    </row>
    <row r="68" spans="1:11" x14ac:dyDescent="0.25">
      <c r="A68" s="5" t="str">
        <f t="shared" si="3"/>
        <v>AllAll CustomersAverage WeekdayFebruary19</v>
      </c>
      <c r="B68" t="s">
        <v>2230</v>
      </c>
      <c r="C68" t="s">
        <v>2239</v>
      </c>
      <c r="D68" t="s">
        <v>2273</v>
      </c>
      <c r="E68" s="6" t="s">
        <v>3022</v>
      </c>
      <c r="F68" s="6">
        <v>19</v>
      </c>
      <c r="G68" s="6">
        <v>143.96827697753906</v>
      </c>
      <c r="H68" s="6">
        <v>143.96827697753906</v>
      </c>
      <c r="I68" s="6">
        <v>45.659812927246094</v>
      </c>
      <c r="J68" s="6">
        <v>58.227547169811352</v>
      </c>
      <c r="K68">
        <f t="shared" si="2"/>
        <v>0</v>
      </c>
    </row>
    <row r="69" spans="1:11" x14ac:dyDescent="0.25">
      <c r="A69" s="5" t="str">
        <f t="shared" si="3"/>
        <v>AllAll CustomersAverage WeekdayFebruary20</v>
      </c>
      <c r="B69" t="s">
        <v>2230</v>
      </c>
      <c r="C69" t="s">
        <v>2239</v>
      </c>
      <c r="D69" t="s">
        <v>2273</v>
      </c>
      <c r="E69" s="6" t="s">
        <v>3022</v>
      </c>
      <c r="F69" s="6">
        <v>20</v>
      </c>
      <c r="G69" s="6">
        <v>142.02362060546875</v>
      </c>
      <c r="H69" s="6">
        <v>142.02362060546875</v>
      </c>
      <c r="I69" s="6">
        <v>41.349864959716797</v>
      </c>
      <c r="J69" s="6">
        <v>56.972169811320725</v>
      </c>
      <c r="K69">
        <f t="shared" si="2"/>
        <v>0</v>
      </c>
    </row>
    <row r="70" spans="1:11" x14ac:dyDescent="0.25">
      <c r="A70" s="5" t="str">
        <f t="shared" si="3"/>
        <v>AllAll CustomersAverage WeekdayFebruary21</v>
      </c>
      <c r="B70" t="s">
        <v>2230</v>
      </c>
      <c r="C70" t="s">
        <v>2239</v>
      </c>
      <c r="D70" t="s">
        <v>2273</v>
      </c>
      <c r="E70" s="6" t="s">
        <v>3022</v>
      </c>
      <c r="F70" s="6">
        <v>21</v>
      </c>
      <c r="G70" s="6">
        <v>147.99154663085938</v>
      </c>
      <c r="H70" s="6">
        <v>147.99154663085938</v>
      </c>
      <c r="I70" s="6">
        <v>43.82025146484375</v>
      </c>
      <c r="J70" s="6">
        <v>55.915094339622627</v>
      </c>
      <c r="K70">
        <f t="shared" si="2"/>
        <v>0</v>
      </c>
    </row>
    <row r="71" spans="1:11" x14ac:dyDescent="0.25">
      <c r="A71" s="5" t="str">
        <f t="shared" si="3"/>
        <v>AllAll CustomersAverage WeekdayFebruary22</v>
      </c>
      <c r="B71" t="s">
        <v>2230</v>
      </c>
      <c r="C71" t="s">
        <v>2239</v>
      </c>
      <c r="D71" t="s">
        <v>2273</v>
      </c>
      <c r="E71" s="6" t="s">
        <v>3022</v>
      </c>
      <c r="F71" s="6">
        <v>22</v>
      </c>
      <c r="G71" s="6">
        <v>150.43592834472656</v>
      </c>
      <c r="H71" s="6">
        <v>150.43592834472656</v>
      </c>
      <c r="I71" s="6">
        <v>43.287017822265625</v>
      </c>
      <c r="J71" s="6">
        <v>55.066698113207494</v>
      </c>
      <c r="K71">
        <f t="shared" si="2"/>
        <v>0</v>
      </c>
    </row>
    <row r="72" spans="1:11" x14ac:dyDescent="0.25">
      <c r="A72" s="5" t="str">
        <f t="shared" si="3"/>
        <v>AllAll CustomersAverage WeekdayFebruary23</v>
      </c>
      <c r="B72" t="s">
        <v>2230</v>
      </c>
      <c r="C72" t="s">
        <v>2239</v>
      </c>
      <c r="D72" t="s">
        <v>2273</v>
      </c>
      <c r="E72" s="6" t="s">
        <v>3022</v>
      </c>
      <c r="F72" s="6">
        <v>23</v>
      </c>
      <c r="G72" s="6">
        <v>157.88217163085938</v>
      </c>
      <c r="H72" s="6">
        <v>157.88217163085938</v>
      </c>
      <c r="I72" s="6">
        <v>53.648471832275391</v>
      </c>
      <c r="J72" s="6">
        <v>54.669339622641488</v>
      </c>
      <c r="K72">
        <f t="shared" si="2"/>
        <v>0</v>
      </c>
    </row>
    <row r="73" spans="1:11" x14ac:dyDescent="0.25">
      <c r="A73" s="5" t="str">
        <f t="shared" si="3"/>
        <v>AllAll CustomersAverage WeekdayFebruary24</v>
      </c>
      <c r="B73" t="s">
        <v>2230</v>
      </c>
      <c r="C73" t="s">
        <v>2239</v>
      </c>
      <c r="D73" t="s">
        <v>2273</v>
      </c>
      <c r="E73" s="6" t="s">
        <v>3022</v>
      </c>
      <c r="F73" s="6">
        <v>24</v>
      </c>
      <c r="G73" s="6">
        <v>158.60986328125</v>
      </c>
      <c r="H73" s="6">
        <v>158.60986328125</v>
      </c>
      <c r="I73" s="6">
        <v>50.738479614257813</v>
      </c>
      <c r="J73" s="6">
        <v>54.315849056603803</v>
      </c>
      <c r="K73">
        <f t="shared" si="2"/>
        <v>0</v>
      </c>
    </row>
    <row r="74" spans="1:11" x14ac:dyDescent="0.25">
      <c r="A74" s="5" t="str">
        <f t="shared" si="3"/>
        <v>AllAll CustomersMonthly Peak DayFebruary1</v>
      </c>
      <c r="B74" t="s">
        <v>2230</v>
      </c>
      <c r="C74" t="s">
        <v>2239</v>
      </c>
      <c r="D74" t="s">
        <v>2274</v>
      </c>
      <c r="E74" s="6" t="s">
        <v>3022</v>
      </c>
      <c r="F74" s="6">
        <v>1</v>
      </c>
      <c r="G74" s="6">
        <v>182.07418823242188</v>
      </c>
      <c r="H74" s="6">
        <v>182.07418823242188</v>
      </c>
      <c r="I74" s="6">
        <v>58.696952819824219</v>
      </c>
      <c r="J74" s="6">
        <v>52.879811320754762</v>
      </c>
      <c r="K74">
        <f t="shared" si="2"/>
        <v>0</v>
      </c>
    </row>
    <row r="75" spans="1:11" x14ac:dyDescent="0.25">
      <c r="A75" s="5" t="str">
        <f t="shared" si="3"/>
        <v>AllAll CustomersMonthly Peak DayFebruary2</v>
      </c>
      <c r="B75" t="s">
        <v>2230</v>
      </c>
      <c r="C75" t="s">
        <v>2239</v>
      </c>
      <c r="D75" t="s">
        <v>2274</v>
      </c>
      <c r="E75" s="6" t="s">
        <v>3022</v>
      </c>
      <c r="F75" s="6">
        <v>2</v>
      </c>
      <c r="G75" s="6">
        <v>182.55006408691406</v>
      </c>
      <c r="H75" s="6">
        <v>182.55006408691406</v>
      </c>
      <c r="I75" s="6">
        <v>64.496910095214844</v>
      </c>
      <c r="J75" s="6">
        <v>52.544528301886771</v>
      </c>
      <c r="K75">
        <f t="shared" si="2"/>
        <v>0</v>
      </c>
    </row>
    <row r="76" spans="1:11" x14ac:dyDescent="0.25">
      <c r="A76" s="5" t="str">
        <f t="shared" si="3"/>
        <v>AllAll CustomersMonthly Peak DayFebruary3</v>
      </c>
      <c r="B76" t="s">
        <v>2230</v>
      </c>
      <c r="C76" t="s">
        <v>2239</v>
      </c>
      <c r="D76" t="s">
        <v>2274</v>
      </c>
      <c r="E76" s="6" t="s">
        <v>3022</v>
      </c>
      <c r="F76" s="6">
        <v>3</v>
      </c>
      <c r="G76" s="6">
        <v>178.11772155761719</v>
      </c>
      <c r="H76" s="6">
        <v>178.11772155761719</v>
      </c>
      <c r="I76" s="6">
        <v>58.190673828125</v>
      </c>
      <c r="J76" s="6">
        <v>52.241037735849069</v>
      </c>
      <c r="K76">
        <f t="shared" si="2"/>
        <v>0</v>
      </c>
    </row>
    <row r="77" spans="1:11" x14ac:dyDescent="0.25">
      <c r="A77" s="5" t="str">
        <f t="shared" si="3"/>
        <v>AllAll CustomersMonthly Peak DayFebruary4</v>
      </c>
      <c r="B77" t="s">
        <v>2230</v>
      </c>
      <c r="C77" t="s">
        <v>2239</v>
      </c>
      <c r="D77" t="s">
        <v>2274</v>
      </c>
      <c r="E77" s="6" t="s">
        <v>3022</v>
      </c>
      <c r="F77" s="6">
        <v>4</v>
      </c>
      <c r="G77" s="6">
        <v>179.05073547363281</v>
      </c>
      <c r="H77" s="6">
        <v>179.05073547363281</v>
      </c>
      <c r="I77" s="6">
        <v>51.487285614013672</v>
      </c>
      <c r="J77" s="6">
        <v>52.026698113207566</v>
      </c>
      <c r="K77">
        <f t="shared" si="2"/>
        <v>0</v>
      </c>
    </row>
    <row r="78" spans="1:11" x14ac:dyDescent="0.25">
      <c r="A78" s="5" t="str">
        <f t="shared" si="3"/>
        <v>AllAll CustomersMonthly Peak DayFebruary5</v>
      </c>
      <c r="B78" t="s">
        <v>2230</v>
      </c>
      <c r="C78" t="s">
        <v>2239</v>
      </c>
      <c r="D78" t="s">
        <v>2274</v>
      </c>
      <c r="E78" s="6" t="s">
        <v>3022</v>
      </c>
      <c r="F78" s="6">
        <v>5</v>
      </c>
      <c r="G78" s="6">
        <v>216.91738891601563</v>
      </c>
      <c r="H78" s="6">
        <v>216.91738891601563</v>
      </c>
      <c r="I78" s="6">
        <v>61.855258941650391</v>
      </c>
      <c r="J78" s="6">
        <v>51.897169811320758</v>
      </c>
      <c r="K78">
        <f t="shared" si="2"/>
        <v>0</v>
      </c>
    </row>
    <row r="79" spans="1:11" x14ac:dyDescent="0.25">
      <c r="A79" s="5" t="str">
        <f t="shared" si="3"/>
        <v>AllAll CustomersMonthly Peak DayFebruary6</v>
      </c>
      <c r="B79" t="s">
        <v>2230</v>
      </c>
      <c r="C79" t="s">
        <v>2239</v>
      </c>
      <c r="D79" t="s">
        <v>2274</v>
      </c>
      <c r="E79" s="6" t="s">
        <v>3022</v>
      </c>
      <c r="F79" s="6">
        <v>6</v>
      </c>
      <c r="G79" s="6">
        <v>298.82485961914063</v>
      </c>
      <c r="H79" s="6">
        <v>298.82485961914063</v>
      </c>
      <c r="I79" s="6">
        <v>63.381477355957031</v>
      </c>
      <c r="J79" s="6">
        <v>51.929905660377315</v>
      </c>
      <c r="K79">
        <f t="shared" si="2"/>
        <v>0</v>
      </c>
    </row>
    <row r="80" spans="1:11" x14ac:dyDescent="0.25">
      <c r="A80" s="5" t="str">
        <f t="shared" si="3"/>
        <v>AllAll CustomersMonthly Peak DayFebruary7</v>
      </c>
      <c r="B80" t="s">
        <v>2230</v>
      </c>
      <c r="C80" t="s">
        <v>2239</v>
      </c>
      <c r="D80" t="s">
        <v>2274</v>
      </c>
      <c r="E80" s="6" t="s">
        <v>3022</v>
      </c>
      <c r="F80" s="6">
        <v>7</v>
      </c>
      <c r="G80" s="6">
        <v>336.7020263671875</v>
      </c>
      <c r="H80" s="6">
        <v>336.7020263671875</v>
      </c>
      <c r="I80" s="6">
        <v>58.067096710205078</v>
      </c>
      <c r="J80" s="6">
        <v>51.812452830188626</v>
      </c>
      <c r="K80">
        <f t="shared" si="2"/>
        <v>0</v>
      </c>
    </row>
    <row r="81" spans="1:11" x14ac:dyDescent="0.25">
      <c r="A81" s="5" t="str">
        <f t="shared" si="3"/>
        <v>AllAll CustomersMonthly Peak DayFebruary8</v>
      </c>
      <c r="B81" t="s">
        <v>2230</v>
      </c>
      <c r="C81" t="s">
        <v>2239</v>
      </c>
      <c r="D81" t="s">
        <v>2274</v>
      </c>
      <c r="E81" s="6" t="s">
        <v>3022</v>
      </c>
      <c r="F81" s="6">
        <v>8</v>
      </c>
      <c r="G81" s="6">
        <v>358.747802734375</v>
      </c>
      <c r="H81" s="6">
        <v>358.747802734375</v>
      </c>
      <c r="I81" s="6">
        <v>60.236003875732422</v>
      </c>
      <c r="J81" s="6">
        <v>51.681603773584939</v>
      </c>
      <c r="K81">
        <f t="shared" si="2"/>
        <v>0</v>
      </c>
    </row>
    <row r="82" spans="1:11" x14ac:dyDescent="0.25">
      <c r="A82" s="5" t="str">
        <f t="shared" si="3"/>
        <v>AllAll CustomersMonthly Peak DayFebruary9</v>
      </c>
      <c r="B82" t="s">
        <v>2230</v>
      </c>
      <c r="C82" t="s">
        <v>2239</v>
      </c>
      <c r="D82" t="s">
        <v>2274</v>
      </c>
      <c r="E82" s="6" t="s">
        <v>3022</v>
      </c>
      <c r="F82" s="6">
        <v>9</v>
      </c>
      <c r="G82" s="6">
        <v>354.47491455078125</v>
      </c>
      <c r="H82" s="6">
        <v>354.47491455078125</v>
      </c>
      <c r="I82" s="6">
        <v>48.475616455078125</v>
      </c>
      <c r="J82" s="6">
        <v>52.165377358490588</v>
      </c>
      <c r="K82">
        <f t="shared" si="2"/>
        <v>0</v>
      </c>
    </row>
    <row r="83" spans="1:11" x14ac:dyDescent="0.25">
      <c r="A83" s="5" t="str">
        <f t="shared" si="3"/>
        <v>AllAll CustomersMonthly Peak DayFebruary10</v>
      </c>
      <c r="B83" t="s">
        <v>2230</v>
      </c>
      <c r="C83" t="s">
        <v>2239</v>
      </c>
      <c r="D83" t="s">
        <v>2274</v>
      </c>
      <c r="E83" s="6" t="s">
        <v>3022</v>
      </c>
      <c r="F83" s="6">
        <v>10</v>
      </c>
      <c r="G83" s="6">
        <v>363.48358154296875</v>
      </c>
      <c r="H83" s="6">
        <v>363.48358154296875</v>
      </c>
      <c r="I83" s="6">
        <v>52.876495361328125</v>
      </c>
      <c r="J83" s="6">
        <v>53.084245283018838</v>
      </c>
      <c r="K83">
        <f t="shared" si="2"/>
        <v>0</v>
      </c>
    </row>
    <row r="84" spans="1:11" x14ac:dyDescent="0.25">
      <c r="A84" s="5" t="str">
        <f t="shared" si="3"/>
        <v>AllAll CustomersMonthly Peak DayFebruary11</v>
      </c>
      <c r="B84" t="s">
        <v>2230</v>
      </c>
      <c r="C84" t="s">
        <v>2239</v>
      </c>
      <c r="D84" t="s">
        <v>2274</v>
      </c>
      <c r="E84" s="6" t="s">
        <v>3022</v>
      </c>
      <c r="F84" s="6">
        <v>11</v>
      </c>
      <c r="G84" s="6">
        <v>375.96905517578125</v>
      </c>
      <c r="H84" s="6">
        <v>375.96905517578125</v>
      </c>
      <c r="I84" s="6">
        <v>54.688926696777344</v>
      </c>
      <c r="J84" s="6">
        <v>54.133113207547183</v>
      </c>
      <c r="K84">
        <f t="shared" si="2"/>
        <v>0</v>
      </c>
    </row>
    <row r="85" spans="1:11" x14ac:dyDescent="0.25">
      <c r="A85" s="5" t="str">
        <f t="shared" si="3"/>
        <v>AllAll CustomersMonthly Peak DayFebruary12</v>
      </c>
      <c r="B85" t="s">
        <v>2230</v>
      </c>
      <c r="C85" t="s">
        <v>2239</v>
      </c>
      <c r="D85" t="s">
        <v>2274</v>
      </c>
      <c r="E85" s="6" t="s">
        <v>3022</v>
      </c>
      <c r="F85" s="6">
        <v>12</v>
      </c>
      <c r="G85" s="6">
        <v>370.12155151367188</v>
      </c>
      <c r="H85" s="6">
        <v>370.12155151367188</v>
      </c>
      <c r="I85" s="6">
        <v>47.143379211425781</v>
      </c>
      <c r="J85" s="6">
        <v>55.333962264150948</v>
      </c>
      <c r="K85">
        <f t="shared" si="2"/>
        <v>0</v>
      </c>
    </row>
    <row r="86" spans="1:11" x14ac:dyDescent="0.25">
      <c r="A86" s="5" t="str">
        <f t="shared" si="3"/>
        <v>AllAll CustomersMonthly Peak DayFebruary13</v>
      </c>
      <c r="B86" t="s">
        <v>2230</v>
      </c>
      <c r="C86" t="s">
        <v>2239</v>
      </c>
      <c r="D86" t="s">
        <v>2274</v>
      </c>
      <c r="E86" s="6" t="s">
        <v>3022</v>
      </c>
      <c r="F86" s="6">
        <v>13</v>
      </c>
      <c r="G86" s="6">
        <v>341.32952880859375</v>
      </c>
      <c r="H86" s="6">
        <v>341.32952880859375</v>
      </c>
      <c r="I86" s="6">
        <v>48.435688018798828</v>
      </c>
      <c r="J86" s="6">
        <v>56.362547169811343</v>
      </c>
      <c r="K86">
        <f t="shared" si="2"/>
        <v>0</v>
      </c>
    </row>
    <row r="87" spans="1:11" x14ac:dyDescent="0.25">
      <c r="A87" s="5" t="str">
        <f t="shared" si="3"/>
        <v>AllAll CustomersMonthly Peak DayFebruary14</v>
      </c>
      <c r="B87" t="s">
        <v>2230</v>
      </c>
      <c r="C87" t="s">
        <v>2239</v>
      </c>
      <c r="D87" t="s">
        <v>2274</v>
      </c>
      <c r="E87" s="6" t="s">
        <v>3022</v>
      </c>
      <c r="F87" s="6">
        <v>14</v>
      </c>
      <c r="G87" s="6">
        <v>308.50485229492188</v>
      </c>
      <c r="H87" s="6">
        <v>308.50485229492188</v>
      </c>
      <c r="I87" s="6">
        <v>49.262062072753906</v>
      </c>
      <c r="J87" s="6">
        <v>57.271792452830155</v>
      </c>
      <c r="K87">
        <f t="shared" si="2"/>
        <v>0</v>
      </c>
    </row>
    <row r="88" spans="1:11" x14ac:dyDescent="0.25">
      <c r="A88" s="5" t="str">
        <f t="shared" si="3"/>
        <v>AllAll CustomersMonthly Peak DayFebruary15</v>
      </c>
      <c r="B88" t="s">
        <v>2230</v>
      </c>
      <c r="C88" t="s">
        <v>2239</v>
      </c>
      <c r="D88" t="s">
        <v>2274</v>
      </c>
      <c r="E88" s="6" t="s">
        <v>3022</v>
      </c>
      <c r="F88" s="6">
        <v>15</v>
      </c>
      <c r="G88" s="6">
        <v>270.42013549804688</v>
      </c>
      <c r="H88" s="6">
        <v>270.42013549804688</v>
      </c>
      <c r="I88" s="6">
        <v>37.713550567626953</v>
      </c>
      <c r="J88" s="6">
        <v>58.542924528301896</v>
      </c>
      <c r="K88">
        <f t="shared" si="2"/>
        <v>0</v>
      </c>
    </row>
    <row r="89" spans="1:11" x14ac:dyDescent="0.25">
      <c r="A89" s="5" t="str">
        <f t="shared" si="3"/>
        <v>AllAll CustomersMonthly Peak DayFebruary16</v>
      </c>
      <c r="B89" t="s">
        <v>2230</v>
      </c>
      <c r="C89" t="s">
        <v>2239</v>
      </c>
      <c r="D89" t="s">
        <v>2274</v>
      </c>
      <c r="E89" s="6" t="s">
        <v>3022</v>
      </c>
      <c r="F89" s="6">
        <v>16</v>
      </c>
      <c r="G89" s="6">
        <v>214.127197265625</v>
      </c>
      <c r="H89" s="6">
        <v>214.127197265625</v>
      </c>
      <c r="I89" s="6">
        <v>46.825046539306641</v>
      </c>
      <c r="J89" s="6">
        <v>60.035000000000018</v>
      </c>
      <c r="K89">
        <f t="shared" si="2"/>
        <v>0</v>
      </c>
    </row>
    <row r="90" spans="1:11" x14ac:dyDescent="0.25">
      <c r="A90" s="5" t="str">
        <f t="shared" si="3"/>
        <v>AllAll CustomersMonthly Peak DayFebruary17</v>
      </c>
      <c r="B90" t="s">
        <v>2230</v>
      </c>
      <c r="C90" t="s">
        <v>2239</v>
      </c>
      <c r="D90" t="s">
        <v>2274</v>
      </c>
      <c r="E90" s="6" t="s">
        <v>3022</v>
      </c>
      <c r="F90" s="6">
        <v>17</v>
      </c>
      <c r="G90" s="6">
        <v>187.6942138671875</v>
      </c>
      <c r="H90" s="6">
        <v>187.6942138671875</v>
      </c>
      <c r="I90" s="6">
        <v>40.922927856445313</v>
      </c>
      <c r="J90" s="6">
        <v>59.780094339622657</v>
      </c>
      <c r="K90">
        <f t="shared" si="2"/>
        <v>0</v>
      </c>
    </row>
    <row r="91" spans="1:11" x14ac:dyDescent="0.25">
      <c r="A91" s="5" t="str">
        <f t="shared" si="3"/>
        <v>AllAll CustomersMonthly Peak DayFebruary18</v>
      </c>
      <c r="B91" t="s">
        <v>2230</v>
      </c>
      <c r="C91" t="s">
        <v>2239</v>
      </c>
      <c r="D91" t="s">
        <v>2274</v>
      </c>
      <c r="E91" s="6" t="s">
        <v>3022</v>
      </c>
      <c r="F91" s="6">
        <v>18</v>
      </c>
      <c r="G91" s="6">
        <v>184.76300048828125</v>
      </c>
      <c r="H91" s="6">
        <v>184.76300048828125</v>
      </c>
      <c r="I91" s="6">
        <v>44.952350616455078</v>
      </c>
      <c r="J91" s="6">
        <v>58.574905660377397</v>
      </c>
      <c r="K91">
        <f t="shared" si="2"/>
        <v>0</v>
      </c>
    </row>
    <row r="92" spans="1:11" x14ac:dyDescent="0.25">
      <c r="A92" s="5" t="str">
        <f t="shared" si="3"/>
        <v>AllAll CustomersMonthly Peak DayFebruary19</v>
      </c>
      <c r="B92" t="s">
        <v>2230</v>
      </c>
      <c r="C92" t="s">
        <v>2239</v>
      </c>
      <c r="D92" t="s">
        <v>2274</v>
      </c>
      <c r="E92" s="6" t="s">
        <v>3022</v>
      </c>
      <c r="F92" s="6">
        <v>19</v>
      </c>
      <c r="G92" s="6">
        <v>187.65486145019531</v>
      </c>
      <c r="H92" s="6">
        <v>187.65486145019531</v>
      </c>
      <c r="I92" s="6">
        <v>39.829288482666016</v>
      </c>
      <c r="J92" s="6">
        <v>56.764905660377309</v>
      </c>
      <c r="K92">
        <f t="shared" si="2"/>
        <v>0</v>
      </c>
    </row>
    <row r="93" spans="1:11" x14ac:dyDescent="0.25">
      <c r="A93" s="5" t="str">
        <f t="shared" si="3"/>
        <v>AllAll CustomersMonthly Peak DayFebruary20</v>
      </c>
      <c r="B93" t="s">
        <v>2230</v>
      </c>
      <c r="C93" t="s">
        <v>2239</v>
      </c>
      <c r="D93" t="s">
        <v>2274</v>
      </c>
      <c r="E93" s="6" t="s">
        <v>3022</v>
      </c>
      <c r="F93" s="6">
        <v>20</v>
      </c>
      <c r="G93" s="6">
        <v>184.53309631347656</v>
      </c>
      <c r="H93" s="6">
        <v>184.53309631347656</v>
      </c>
      <c r="I93" s="6">
        <v>39.792877197265625</v>
      </c>
      <c r="J93" s="6">
        <v>55.59198113207546</v>
      </c>
      <c r="K93">
        <f t="shared" si="2"/>
        <v>0</v>
      </c>
    </row>
    <row r="94" spans="1:11" x14ac:dyDescent="0.25">
      <c r="A94" s="5" t="str">
        <f t="shared" si="3"/>
        <v>AllAll CustomersMonthly Peak DayFebruary21</v>
      </c>
      <c r="B94" t="s">
        <v>2230</v>
      </c>
      <c r="C94" t="s">
        <v>2239</v>
      </c>
      <c r="D94" t="s">
        <v>2274</v>
      </c>
      <c r="E94" s="6" t="s">
        <v>3022</v>
      </c>
      <c r="F94" s="6">
        <v>21</v>
      </c>
      <c r="G94" s="6">
        <v>188.53915405273438</v>
      </c>
      <c r="H94" s="6">
        <v>188.53915405273438</v>
      </c>
      <c r="I94" s="6">
        <v>40.116054534912109</v>
      </c>
      <c r="J94" s="6">
        <v>55.000000000000028</v>
      </c>
      <c r="K94">
        <f t="shared" si="2"/>
        <v>0</v>
      </c>
    </row>
    <row r="95" spans="1:11" x14ac:dyDescent="0.25">
      <c r="A95" s="5" t="str">
        <f t="shared" si="3"/>
        <v>AllAll CustomersMonthly Peak DayFebruary22</v>
      </c>
      <c r="B95" t="s">
        <v>2230</v>
      </c>
      <c r="C95" t="s">
        <v>2239</v>
      </c>
      <c r="D95" t="s">
        <v>2274</v>
      </c>
      <c r="E95" s="6" t="s">
        <v>3022</v>
      </c>
      <c r="F95" s="6">
        <v>22</v>
      </c>
      <c r="G95" s="6">
        <v>186.04776000976563</v>
      </c>
      <c r="H95" s="6">
        <v>186.04776000976563</v>
      </c>
      <c r="I95" s="6">
        <v>42.948974609375</v>
      </c>
      <c r="J95" s="6">
        <v>54.4201886792453</v>
      </c>
      <c r="K95">
        <f t="shared" si="2"/>
        <v>0</v>
      </c>
    </row>
    <row r="96" spans="1:11" x14ac:dyDescent="0.25">
      <c r="A96" s="5" t="str">
        <f t="shared" si="3"/>
        <v>AllAll CustomersMonthly Peak DayFebruary23</v>
      </c>
      <c r="B96" t="s">
        <v>2230</v>
      </c>
      <c r="C96" t="s">
        <v>2239</v>
      </c>
      <c r="D96" t="s">
        <v>2274</v>
      </c>
      <c r="E96" s="6" t="s">
        <v>3022</v>
      </c>
      <c r="F96" s="6">
        <v>23</v>
      </c>
      <c r="G96" s="6">
        <v>193.85606384277344</v>
      </c>
      <c r="H96" s="6">
        <v>193.85606384277344</v>
      </c>
      <c r="I96" s="6">
        <v>57.084022521972656</v>
      </c>
      <c r="J96" s="6">
        <v>53.955377358490544</v>
      </c>
      <c r="K96">
        <f t="shared" si="2"/>
        <v>0</v>
      </c>
    </row>
    <row r="97" spans="1:11" x14ac:dyDescent="0.25">
      <c r="A97" s="5" t="str">
        <f t="shared" si="3"/>
        <v>AllAll CustomersMonthly Peak DayFebruary24</v>
      </c>
      <c r="B97" t="s">
        <v>2230</v>
      </c>
      <c r="C97" t="s">
        <v>2239</v>
      </c>
      <c r="D97" t="s">
        <v>2274</v>
      </c>
      <c r="E97" s="6" t="s">
        <v>3022</v>
      </c>
      <c r="F97" s="6">
        <v>24</v>
      </c>
      <c r="G97" s="6">
        <v>200.83126831054688</v>
      </c>
      <c r="H97" s="6">
        <v>200.83126831054688</v>
      </c>
      <c r="I97" s="6">
        <v>44.088058471679688</v>
      </c>
      <c r="J97" s="6">
        <v>53.70537735849058</v>
      </c>
      <c r="K97">
        <f t="shared" si="2"/>
        <v>0</v>
      </c>
    </row>
    <row r="98" spans="1:11" x14ac:dyDescent="0.25">
      <c r="A98" s="5" t="str">
        <f t="shared" si="3"/>
        <v>AllAll CustomersAverage WeekdayMarch1</v>
      </c>
      <c r="B98" t="s">
        <v>2230</v>
      </c>
      <c r="C98" t="s">
        <v>2239</v>
      </c>
      <c r="D98" t="s">
        <v>2275</v>
      </c>
      <c r="E98" s="6" t="s">
        <v>3023</v>
      </c>
      <c r="F98" s="6">
        <v>1</v>
      </c>
      <c r="G98" s="6">
        <v>194.83341979980469</v>
      </c>
      <c r="H98" s="6">
        <v>194.83341979980469</v>
      </c>
      <c r="I98" s="6">
        <v>55.598842620849609</v>
      </c>
      <c r="J98" s="6">
        <v>48.358584905660415</v>
      </c>
      <c r="K98">
        <f t="shared" si="2"/>
        <v>0</v>
      </c>
    </row>
    <row r="99" spans="1:11" x14ac:dyDescent="0.25">
      <c r="A99" s="5" t="str">
        <f t="shared" si="3"/>
        <v>AllAll CustomersAverage WeekdayMarch2</v>
      </c>
      <c r="B99" t="s">
        <v>2230</v>
      </c>
      <c r="C99" t="s">
        <v>2239</v>
      </c>
      <c r="D99" t="s">
        <v>2275</v>
      </c>
      <c r="E99" s="6" t="s">
        <v>3023</v>
      </c>
      <c r="F99" s="6">
        <v>2</v>
      </c>
      <c r="G99" s="6">
        <v>191.76412963867188</v>
      </c>
      <c r="H99" s="6">
        <v>191.76412963867188</v>
      </c>
      <c r="I99" s="6">
        <v>46.088417053222656</v>
      </c>
      <c r="J99" s="6">
        <v>47.324999999999982</v>
      </c>
      <c r="K99">
        <f t="shared" si="2"/>
        <v>0</v>
      </c>
    </row>
    <row r="100" spans="1:11" x14ac:dyDescent="0.25">
      <c r="A100" s="5" t="str">
        <f t="shared" si="3"/>
        <v>AllAll CustomersAverage WeekdayMarch3</v>
      </c>
      <c r="B100" t="s">
        <v>2230</v>
      </c>
      <c r="C100" t="s">
        <v>2239</v>
      </c>
      <c r="D100" t="s">
        <v>2275</v>
      </c>
      <c r="E100" s="6" t="s">
        <v>3023</v>
      </c>
      <c r="F100" s="6">
        <v>3</v>
      </c>
      <c r="G100" s="6">
        <v>187.00770568847656</v>
      </c>
      <c r="H100" s="6">
        <v>187.00770568847656</v>
      </c>
      <c r="I100" s="6">
        <v>48.263195037841797</v>
      </c>
      <c r="J100" s="6">
        <v>46.160283018867915</v>
      </c>
      <c r="K100">
        <f t="shared" si="2"/>
        <v>0</v>
      </c>
    </row>
    <row r="101" spans="1:11" x14ac:dyDescent="0.25">
      <c r="A101" s="5" t="str">
        <f t="shared" si="3"/>
        <v>AllAll CustomersAverage WeekdayMarch4</v>
      </c>
      <c r="B101" t="s">
        <v>2230</v>
      </c>
      <c r="C101" t="s">
        <v>2239</v>
      </c>
      <c r="D101" t="s">
        <v>2275</v>
      </c>
      <c r="E101" s="6" t="s">
        <v>3023</v>
      </c>
      <c r="F101" s="6">
        <v>4</v>
      </c>
      <c r="G101" s="6">
        <v>188.14674377441406</v>
      </c>
      <c r="H101" s="6">
        <v>188.14674377441406</v>
      </c>
      <c r="I101" s="6">
        <v>45.405956268310547</v>
      </c>
      <c r="J101" s="6">
        <v>44.69358490566038</v>
      </c>
      <c r="K101">
        <f t="shared" si="2"/>
        <v>0</v>
      </c>
    </row>
    <row r="102" spans="1:11" x14ac:dyDescent="0.25">
      <c r="A102" s="5" t="str">
        <f t="shared" si="3"/>
        <v>AllAll CustomersAverage WeekdayMarch5</v>
      </c>
      <c r="B102" t="s">
        <v>2230</v>
      </c>
      <c r="C102" t="s">
        <v>2239</v>
      </c>
      <c r="D102" t="s">
        <v>2275</v>
      </c>
      <c r="E102" s="6" t="s">
        <v>3023</v>
      </c>
      <c r="F102" s="6">
        <v>5</v>
      </c>
      <c r="G102" s="6">
        <v>234.37120056152344</v>
      </c>
      <c r="H102" s="6">
        <v>234.37120056152344</v>
      </c>
      <c r="I102" s="6">
        <v>56.51617431640625</v>
      </c>
      <c r="J102" s="6">
        <v>43.760943396226388</v>
      </c>
      <c r="K102">
        <f t="shared" si="2"/>
        <v>0</v>
      </c>
    </row>
    <row r="103" spans="1:11" x14ac:dyDescent="0.25">
      <c r="A103" s="5" t="str">
        <f t="shared" si="3"/>
        <v>AllAll CustomersAverage WeekdayMarch6</v>
      </c>
      <c r="B103" t="s">
        <v>2230</v>
      </c>
      <c r="C103" t="s">
        <v>2239</v>
      </c>
      <c r="D103" t="s">
        <v>2275</v>
      </c>
      <c r="E103" s="6" t="s">
        <v>3023</v>
      </c>
      <c r="F103" s="6">
        <v>6</v>
      </c>
      <c r="G103" s="6">
        <v>294.9464111328125</v>
      </c>
      <c r="H103" s="6">
        <v>294.9464111328125</v>
      </c>
      <c r="I103" s="6">
        <v>74.729972839355469</v>
      </c>
      <c r="J103" s="6">
        <v>43.198773584905638</v>
      </c>
      <c r="K103">
        <f t="shared" si="2"/>
        <v>0</v>
      </c>
    </row>
    <row r="104" spans="1:11" x14ac:dyDescent="0.25">
      <c r="A104" s="5" t="str">
        <f t="shared" si="3"/>
        <v>AllAll CustomersAverage WeekdayMarch7</v>
      </c>
      <c r="B104" t="s">
        <v>2230</v>
      </c>
      <c r="C104" t="s">
        <v>2239</v>
      </c>
      <c r="D104" t="s">
        <v>2275</v>
      </c>
      <c r="E104" s="6" t="s">
        <v>3023</v>
      </c>
      <c r="F104" s="6">
        <v>7</v>
      </c>
      <c r="G104" s="6">
        <v>330.57901000976563</v>
      </c>
      <c r="H104" s="6">
        <v>330.57901000976563</v>
      </c>
      <c r="I104" s="6">
        <v>50.180435180664063</v>
      </c>
      <c r="J104" s="6">
        <v>42.785188679245294</v>
      </c>
      <c r="K104">
        <f t="shared" si="2"/>
        <v>0</v>
      </c>
    </row>
    <row r="105" spans="1:11" x14ac:dyDescent="0.25">
      <c r="A105" s="5" t="str">
        <f t="shared" si="3"/>
        <v>AllAll CustomersAverage WeekdayMarch8</v>
      </c>
      <c r="B105" t="s">
        <v>2230</v>
      </c>
      <c r="C105" t="s">
        <v>2239</v>
      </c>
      <c r="D105" t="s">
        <v>2275</v>
      </c>
      <c r="E105" s="6" t="s">
        <v>3023</v>
      </c>
      <c r="F105" s="6">
        <v>8</v>
      </c>
      <c r="G105" s="6">
        <v>354.53256225585938</v>
      </c>
      <c r="H105" s="6">
        <v>354.53256225585938</v>
      </c>
      <c r="I105" s="6">
        <v>45.775943756103516</v>
      </c>
      <c r="J105" s="6">
        <v>42.750283018867911</v>
      </c>
      <c r="K105">
        <f t="shared" si="2"/>
        <v>0</v>
      </c>
    </row>
    <row r="106" spans="1:11" x14ac:dyDescent="0.25">
      <c r="A106" s="5" t="str">
        <f t="shared" si="3"/>
        <v>AllAll CustomersAverage WeekdayMarch9</v>
      </c>
      <c r="B106" t="s">
        <v>2230</v>
      </c>
      <c r="C106" t="s">
        <v>2239</v>
      </c>
      <c r="D106" t="s">
        <v>2275</v>
      </c>
      <c r="E106" s="6" t="s">
        <v>3023</v>
      </c>
      <c r="F106" s="6">
        <v>9</v>
      </c>
      <c r="G106" s="6">
        <v>348.83230590820313</v>
      </c>
      <c r="H106" s="6">
        <v>348.83230590820313</v>
      </c>
      <c r="I106" s="6">
        <v>47.901458740234375</v>
      </c>
      <c r="J106" s="6">
        <v>43.405283018867891</v>
      </c>
      <c r="K106">
        <f t="shared" si="2"/>
        <v>0</v>
      </c>
    </row>
    <row r="107" spans="1:11" x14ac:dyDescent="0.25">
      <c r="A107" s="5" t="str">
        <f t="shared" si="3"/>
        <v>AllAll CustomersAverage WeekdayMarch10</v>
      </c>
      <c r="B107" t="s">
        <v>2230</v>
      </c>
      <c r="C107" t="s">
        <v>2239</v>
      </c>
      <c r="D107" t="s">
        <v>2275</v>
      </c>
      <c r="E107" s="6" t="s">
        <v>3023</v>
      </c>
      <c r="F107" s="6">
        <v>10</v>
      </c>
      <c r="G107" s="6">
        <v>339.97808837890625</v>
      </c>
      <c r="H107" s="6">
        <v>339.97808837890625</v>
      </c>
      <c r="I107" s="6">
        <v>43.9857177734375</v>
      </c>
      <c r="J107" s="6">
        <v>46.822264150943369</v>
      </c>
      <c r="K107">
        <f t="shared" si="2"/>
        <v>0</v>
      </c>
    </row>
    <row r="108" spans="1:11" x14ac:dyDescent="0.25">
      <c r="A108" s="5" t="str">
        <f t="shared" si="3"/>
        <v>AllAll CustomersAverage WeekdayMarch11</v>
      </c>
      <c r="B108" t="s">
        <v>2230</v>
      </c>
      <c r="C108" t="s">
        <v>2239</v>
      </c>
      <c r="D108" t="s">
        <v>2275</v>
      </c>
      <c r="E108" s="6" t="s">
        <v>3023</v>
      </c>
      <c r="F108" s="6">
        <v>11</v>
      </c>
      <c r="G108" s="6">
        <v>348.73825073242188</v>
      </c>
      <c r="H108" s="6">
        <v>348.73825073242188</v>
      </c>
      <c r="I108" s="6">
        <v>53.983253479003906</v>
      </c>
      <c r="J108" s="6">
        <v>51.030471698113168</v>
      </c>
      <c r="K108">
        <f t="shared" si="2"/>
        <v>0</v>
      </c>
    </row>
    <row r="109" spans="1:11" x14ac:dyDescent="0.25">
      <c r="A109" s="5" t="str">
        <f t="shared" si="3"/>
        <v>AllAll CustomersAverage WeekdayMarch12</v>
      </c>
      <c r="B109" t="s">
        <v>2230</v>
      </c>
      <c r="C109" t="s">
        <v>2239</v>
      </c>
      <c r="D109" t="s">
        <v>2275</v>
      </c>
      <c r="E109" s="6" t="s">
        <v>3023</v>
      </c>
      <c r="F109" s="6">
        <v>12</v>
      </c>
      <c r="G109" s="6">
        <v>342.54901123046875</v>
      </c>
      <c r="H109" s="6">
        <v>342.54901123046875</v>
      </c>
      <c r="I109" s="6">
        <v>46.196640014648438</v>
      </c>
      <c r="J109" s="6">
        <v>54.882830188679229</v>
      </c>
      <c r="K109">
        <f t="shared" si="2"/>
        <v>0</v>
      </c>
    </row>
    <row r="110" spans="1:11" x14ac:dyDescent="0.25">
      <c r="A110" s="5" t="str">
        <f t="shared" si="3"/>
        <v>AllAll CustomersAverage WeekdayMarch13</v>
      </c>
      <c r="B110" t="s">
        <v>2230</v>
      </c>
      <c r="C110" t="s">
        <v>2239</v>
      </c>
      <c r="D110" t="s">
        <v>2275</v>
      </c>
      <c r="E110" s="6" t="s">
        <v>3023</v>
      </c>
      <c r="F110" s="6">
        <v>13</v>
      </c>
      <c r="G110" s="6">
        <v>331.17333984375</v>
      </c>
      <c r="H110" s="6">
        <v>331.17333984375</v>
      </c>
      <c r="I110" s="6">
        <v>46.193382263183594</v>
      </c>
      <c r="J110" s="6">
        <v>58.080754716981161</v>
      </c>
      <c r="K110">
        <f t="shared" si="2"/>
        <v>0</v>
      </c>
    </row>
    <row r="111" spans="1:11" x14ac:dyDescent="0.25">
      <c r="A111" s="5" t="str">
        <f t="shared" si="3"/>
        <v>AllAll CustomersAverage WeekdayMarch14</v>
      </c>
      <c r="B111" t="s">
        <v>2230</v>
      </c>
      <c r="C111" t="s">
        <v>2239</v>
      </c>
      <c r="D111" t="s">
        <v>2275</v>
      </c>
      <c r="E111" s="6" t="s">
        <v>3023</v>
      </c>
      <c r="F111" s="6">
        <v>14</v>
      </c>
      <c r="G111" s="6">
        <v>292.90997314453125</v>
      </c>
      <c r="H111" s="6">
        <v>292.90997314453125</v>
      </c>
      <c r="I111" s="6">
        <v>41.535099029541016</v>
      </c>
      <c r="J111" s="6">
        <v>60.831981132075519</v>
      </c>
      <c r="K111">
        <f t="shared" si="2"/>
        <v>0</v>
      </c>
    </row>
    <row r="112" spans="1:11" x14ac:dyDescent="0.25">
      <c r="A112" s="5" t="str">
        <f t="shared" si="3"/>
        <v>AllAll CustomersAverage WeekdayMarch15</v>
      </c>
      <c r="B112" t="s">
        <v>2230</v>
      </c>
      <c r="C112" t="s">
        <v>2239</v>
      </c>
      <c r="D112" t="s">
        <v>2275</v>
      </c>
      <c r="E112" s="6" t="s">
        <v>3023</v>
      </c>
      <c r="F112" s="6">
        <v>15</v>
      </c>
      <c r="G112" s="6">
        <v>269.011474609375</v>
      </c>
      <c r="H112" s="6">
        <v>269.011474609375</v>
      </c>
      <c r="I112" s="6">
        <v>40.501724243164063</v>
      </c>
      <c r="J112" s="6">
        <v>63.002075471698106</v>
      </c>
      <c r="K112">
        <f t="shared" si="2"/>
        <v>0</v>
      </c>
    </row>
    <row r="113" spans="1:11" x14ac:dyDescent="0.25">
      <c r="A113" s="5" t="str">
        <f t="shared" si="3"/>
        <v>AllAll CustomersAverage WeekdayMarch16</v>
      </c>
      <c r="B113" t="s">
        <v>2230</v>
      </c>
      <c r="C113" t="s">
        <v>2239</v>
      </c>
      <c r="D113" t="s">
        <v>2275</v>
      </c>
      <c r="E113" s="6" t="s">
        <v>3023</v>
      </c>
      <c r="F113" s="6">
        <v>16</v>
      </c>
      <c r="G113" s="6">
        <v>218.77787780761719</v>
      </c>
      <c r="H113" s="6">
        <v>218.77787780761719</v>
      </c>
      <c r="I113" s="6">
        <v>44.099330902099609</v>
      </c>
      <c r="J113" s="6">
        <v>64.123113207547178</v>
      </c>
      <c r="K113">
        <f t="shared" si="2"/>
        <v>0</v>
      </c>
    </row>
    <row r="114" spans="1:11" x14ac:dyDescent="0.25">
      <c r="A114" s="5" t="str">
        <f t="shared" si="3"/>
        <v>AllAll CustomersAverage WeekdayMarch17</v>
      </c>
      <c r="B114" t="s">
        <v>2230</v>
      </c>
      <c r="C114" t="s">
        <v>2239</v>
      </c>
      <c r="D114" t="s">
        <v>2275</v>
      </c>
      <c r="E114" s="6" t="s">
        <v>3023</v>
      </c>
      <c r="F114" s="6">
        <v>17</v>
      </c>
      <c r="G114" s="6">
        <v>183.63644409179688</v>
      </c>
      <c r="H114" s="6">
        <v>183.63644409179688</v>
      </c>
      <c r="I114" s="6">
        <v>34.315475463867188</v>
      </c>
      <c r="J114" s="6">
        <v>65.497264150943437</v>
      </c>
      <c r="K114">
        <f t="shared" si="2"/>
        <v>0</v>
      </c>
    </row>
    <row r="115" spans="1:11" x14ac:dyDescent="0.25">
      <c r="A115" s="5" t="str">
        <f t="shared" si="3"/>
        <v>AllAll CustomersAverage WeekdayMarch18</v>
      </c>
      <c r="B115" t="s">
        <v>2230</v>
      </c>
      <c r="C115" t="s">
        <v>2239</v>
      </c>
      <c r="D115" t="s">
        <v>2275</v>
      </c>
      <c r="E115" s="6" t="s">
        <v>3023</v>
      </c>
      <c r="F115" s="6">
        <v>18</v>
      </c>
      <c r="G115" s="6">
        <v>175.33897399902344</v>
      </c>
      <c r="H115" s="6">
        <v>175.33897399902344</v>
      </c>
      <c r="I115" s="6">
        <v>38.310398101806641</v>
      </c>
      <c r="J115" s="6">
        <v>63.813396226415165</v>
      </c>
      <c r="K115">
        <f t="shared" si="2"/>
        <v>0</v>
      </c>
    </row>
    <row r="116" spans="1:11" x14ac:dyDescent="0.25">
      <c r="A116" s="5" t="str">
        <f t="shared" si="3"/>
        <v>AllAll CustomersAverage WeekdayMarch19</v>
      </c>
      <c r="B116" t="s">
        <v>2230</v>
      </c>
      <c r="C116" t="s">
        <v>2239</v>
      </c>
      <c r="D116" t="s">
        <v>2275</v>
      </c>
      <c r="E116" s="6" t="s">
        <v>3023</v>
      </c>
      <c r="F116" s="6">
        <v>19</v>
      </c>
      <c r="G116" s="6">
        <v>179.60678100585938</v>
      </c>
      <c r="H116" s="6">
        <v>179.60678100585938</v>
      </c>
      <c r="I116" s="6">
        <v>43.752941131591797</v>
      </c>
      <c r="J116" s="6">
        <v>62.776037735848981</v>
      </c>
      <c r="K116">
        <f t="shared" si="2"/>
        <v>0</v>
      </c>
    </row>
    <row r="117" spans="1:11" x14ac:dyDescent="0.25">
      <c r="A117" s="5" t="str">
        <f t="shared" si="3"/>
        <v>AllAll CustomersAverage WeekdayMarch20</v>
      </c>
      <c r="B117" t="s">
        <v>2230</v>
      </c>
      <c r="C117" t="s">
        <v>2239</v>
      </c>
      <c r="D117" t="s">
        <v>2275</v>
      </c>
      <c r="E117" s="6" t="s">
        <v>3023</v>
      </c>
      <c r="F117" s="6">
        <v>20</v>
      </c>
      <c r="G117" s="6">
        <v>177.73680114746094</v>
      </c>
      <c r="H117" s="6">
        <v>177.73680114746094</v>
      </c>
      <c r="I117" s="6">
        <v>36.613246917724609</v>
      </c>
      <c r="J117" s="6">
        <v>60.99264150943393</v>
      </c>
      <c r="K117">
        <f t="shared" si="2"/>
        <v>0</v>
      </c>
    </row>
    <row r="118" spans="1:11" x14ac:dyDescent="0.25">
      <c r="A118" s="5" t="str">
        <f t="shared" si="3"/>
        <v>AllAll CustomersAverage WeekdayMarch21</v>
      </c>
      <c r="B118" t="s">
        <v>2230</v>
      </c>
      <c r="C118" t="s">
        <v>2239</v>
      </c>
      <c r="D118" t="s">
        <v>2275</v>
      </c>
      <c r="E118" s="6" t="s">
        <v>3023</v>
      </c>
      <c r="F118" s="6">
        <v>21</v>
      </c>
      <c r="G118" s="6">
        <v>186.02226257324219</v>
      </c>
      <c r="H118" s="6">
        <v>186.02226257324219</v>
      </c>
      <c r="I118" s="6">
        <v>41.521488189697266</v>
      </c>
      <c r="J118" s="6">
        <v>57.555471698113159</v>
      </c>
      <c r="K118">
        <f t="shared" si="2"/>
        <v>0</v>
      </c>
    </row>
    <row r="119" spans="1:11" x14ac:dyDescent="0.25">
      <c r="A119" s="5" t="str">
        <f t="shared" si="3"/>
        <v>AllAll CustomersAverage WeekdayMarch22</v>
      </c>
      <c r="B119" t="s">
        <v>2230</v>
      </c>
      <c r="C119" t="s">
        <v>2239</v>
      </c>
      <c r="D119" t="s">
        <v>2275</v>
      </c>
      <c r="E119" s="6" t="s">
        <v>3023</v>
      </c>
      <c r="F119" s="6">
        <v>22</v>
      </c>
      <c r="G119" s="6">
        <v>184.87968444824219</v>
      </c>
      <c r="H119" s="6">
        <v>184.87968444824219</v>
      </c>
      <c r="I119" s="6">
        <v>38.535800933837891</v>
      </c>
      <c r="J119" s="6">
        <v>55.668207547169864</v>
      </c>
      <c r="K119">
        <f t="shared" si="2"/>
        <v>0</v>
      </c>
    </row>
    <row r="120" spans="1:11" x14ac:dyDescent="0.25">
      <c r="A120" s="5" t="str">
        <f t="shared" si="3"/>
        <v>AllAll CustomersAverage WeekdayMarch23</v>
      </c>
      <c r="B120" t="s">
        <v>2230</v>
      </c>
      <c r="C120" t="s">
        <v>2239</v>
      </c>
      <c r="D120" t="s">
        <v>2275</v>
      </c>
      <c r="E120" s="6" t="s">
        <v>3023</v>
      </c>
      <c r="F120" s="6">
        <v>23</v>
      </c>
      <c r="G120" s="6">
        <v>184.75723266601563</v>
      </c>
      <c r="H120" s="6">
        <v>184.75723266601563</v>
      </c>
      <c r="I120" s="6">
        <v>43.412654876708984</v>
      </c>
      <c r="J120" s="6">
        <v>54.134905660377306</v>
      </c>
      <c r="K120">
        <f t="shared" si="2"/>
        <v>0</v>
      </c>
    </row>
    <row r="121" spans="1:11" x14ac:dyDescent="0.25">
      <c r="A121" s="5" t="str">
        <f t="shared" si="3"/>
        <v>AllAll CustomersAverage WeekdayMarch24</v>
      </c>
      <c r="B121" t="s">
        <v>2230</v>
      </c>
      <c r="C121" t="s">
        <v>2239</v>
      </c>
      <c r="D121" t="s">
        <v>2275</v>
      </c>
      <c r="E121" s="6" t="s">
        <v>3023</v>
      </c>
      <c r="F121" s="6">
        <v>24</v>
      </c>
      <c r="G121" s="6">
        <v>184.99533081054688</v>
      </c>
      <c r="H121" s="6">
        <v>184.99533081054688</v>
      </c>
      <c r="I121" s="6">
        <v>44.922203063964844</v>
      </c>
      <c r="J121" s="6">
        <v>53.068962264150855</v>
      </c>
      <c r="K121">
        <f t="shared" si="2"/>
        <v>0</v>
      </c>
    </row>
    <row r="122" spans="1:11" x14ac:dyDescent="0.25">
      <c r="A122" s="5" t="str">
        <f t="shared" si="3"/>
        <v>AllAll CustomersMonthly Peak DayMarch1</v>
      </c>
      <c r="B122" t="s">
        <v>2230</v>
      </c>
      <c r="C122" t="s">
        <v>2239</v>
      </c>
      <c r="D122" t="s">
        <v>2276</v>
      </c>
      <c r="E122" s="6" t="s">
        <v>3023</v>
      </c>
      <c r="F122" s="6">
        <v>1</v>
      </c>
      <c r="G122" s="6">
        <v>182.11941528320313</v>
      </c>
      <c r="H122" s="6">
        <v>182.11941528320313</v>
      </c>
      <c r="I122" s="6">
        <v>66.014488220214844</v>
      </c>
      <c r="J122" s="6">
        <v>50.732830188679237</v>
      </c>
      <c r="K122">
        <f t="shared" si="2"/>
        <v>0</v>
      </c>
    </row>
    <row r="123" spans="1:11" x14ac:dyDescent="0.25">
      <c r="A123" s="5" t="str">
        <f t="shared" si="3"/>
        <v>AllAll CustomersMonthly Peak DayMarch2</v>
      </c>
      <c r="B123" t="s">
        <v>2230</v>
      </c>
      <c r="C123" t="s">
        <v>2239</v>
      </c>
      <c r="D123" t="s">
        <v>2276</v>
      </c>
      <c r="E123" s="6" t="s">
        <v>3023</v>
      </c>
      <c r="F123" s="6">
        <v>2</v>
      </c>
      <c r="G123" s="6">
        <v>180.49334716796875</v>
      </c>
      <c r="H123" s="6">
        <v>180.49334716796875</v>
      </c>
      <c r="I123" s="6">
        <v>64.970603942871094</v>
      </c>
      <c r="J123" s="6">
        <v>50.362358490566031</v>
      </c>
      <c r="K123">
        <f t="shared" si="2"/>
        <v>0</v>
      </c>
    </row>
    <row r="124" spans="1:11" x14ac:dyDescent="0.25">
      <c r="A124" s="5" t="str">
        <f t="shared" si="3"/>
        <v>AllAll CustomersMonthly Peak DayMarch3</v>
      </c>
      <c r="B124" t="s">
        <v>2230</v>
      </c>
      <c r="C124" t="s">
        <v>2239</v>
      </c>
      <c r="D124" t="s">
        <v>2276</v>
      </c>
      <c r="E124" s="6" t="s">
        <v>3023</v>
      </c>
      <c r="F124" s="6">
        <v>3</v>
      </c>
      <c r="G124" s="6">
        <v>177.74464416503906</v>
      </c>
      <c r="H124" s="6">
        <v>177.74464416503906</v>
      </c>
      <c r="I124" s="6">
        <v>61.564052581787109</v>
      </c>
      <c r="J124" s="6">
        <v>49.855566037735834</v>
      </c>
      <c r="K124">
        <f t="shared" si="2"/>
        <v>0</v>
      </c>
    </row>
    <row r="125" spans="1:11" x14ac:dyDescent="0.25">
      <c r="A125" s="5" t="str">
        <f t="shared" si="3"/>
        <v>AllAll CustomersMonthly Peak DayMarch4</v>
      </c>
      <c r="B125" t="s">
        <v>2230</v>
      </c>
      <c r="C125" t="s">
        <v>2239</v>
      </c>
      <c r="D125" t="s">
        <v>2276</v>
      </c>
      <c r="E125" s="6" t="s">
        <v>3023</v>
      </c>
      <c r="F125" s="6">
        <v>4</v>
      </c>
      <c r="G125" s="6">
        <v>181.89508056640625</v>
      </c>
      <c r="H125" s="6">
        <v>181.89508056640625</v>
      </c>
      <c r="I125" s="6">
        <v>59.605510711669922</v>
      </c>
      <c r="J125" s="6">
        <v>48.105943396226422</v>
      </c>
      <c r="K125">
        <f t="shared" si="2"/>
        <v>0</v>
      </c>
    </row>
    <row r="126" spans="1:11" x14ac:dyDescent="0.25">
      <c r="A126" s="5" t="str">
        <f t="shared" si="3"/>
        <v>AllAll CustomersMonthly Peak DayMarch5</v>
      </c>
      <c r="B126" t="s">
        <v>2230</v>
      </c>
      <c r="C126" t="s">
        <v>2239</v>
      </c>
      <c r="D126" t="s">
        <v>2276</v>
      </c>
      <c r="E126" s="6" t="s">
        <v>3023</v>
      </c>
      <c r="F126" s="6">
        <v>5</v>
      </c>
      <c r="G126" s="6">
        <v>232.82754516601563</v>
      </c>
      <c r="H126" s="6">
        <v>232.82754516601563</v>
      </c>
      <c r="I126" s="6">
        <v>53.865543365478516</v>
      </c>
      <c r="J126" s="6">
        <v>47.004339622641481</v>
      </c>
      <c r="K126">
        <f t="shared" si="2"/>
        <v>0</v>
      </c>
    </row>
    <row r="127" spans="1:11" x14ac:dyDescent="0.25">
      <c r="A127" s="5" t="str">
        <f t="shared" si="3"/>
        <v>AllAll CustomersMonthly Peak DayMarch6</v>
      </c>
      <c r="B127" t="s">
        <v>2230</v>
      </c>
      <c r="C127" t="s">
        <v>2239</v>
      </c>
      <c r="D127" t="s">
        <v>2276</v>
      </c>
      <c r="E127" s="6" t="s">
        <v>3023</v>
      </c>
      <c r="F127" s="6">
        <v>6</v>
      </c>
      <c r="G127" s="6">
        <v>291.80624389648438</v>
      </c>
      <c r="H127" s="6">
        <v>291.80624389648438</v>
      </c>
      <c r="I127" s="6">
        <v>63.66741943359375</v>
      </c>
      <c r="J127" s="6">
        <v>46.498018867924493</v>
      </c>
      <c r="K127">
        <f t="shared" si="2"/>
        <v>0</v>
      </c>
    </row>
    <row r="128" spans="1:11" x14ac:dyDescent="0.25">
      <c r="A128" s="5" t="str">
        <f t="shared" si="3"/>
        <v>AllAll CustomersMonthly Peak DayMarch7</v>
      </c>
      <c r="B128" t="s">
        <v>2230</v>
      </c>
      <c r="C128" t="s">
        <v>2239</v>
      </c>
      <c r="D128" t="s">
        <v>2276</v>
      </c>
      <c r="E128" s="6" t="s">
        <v>3023</v>
      </c>
      <c r="F128" s="6">
        <v>7</v>
      </c>
      <c r="G128" s="6">
        <v>303.63519287109375</v>
      </c>
      <c r="H128" s="6">
        <v>303.63519287109375</v>
      </c>
      <c r="I128" s="6">
        <v>77.2205810546875</v>
      </c>
      <c r="J128" s="6">
        <v>46.411320754716961</v>
      </c>
      <c r="K128">
        <f t="shared" si="2"/>
        <v>0</v>
      </c>
    </row>
    <row r="129" spans="1:11" x14ac:dyDescent="0.25">
      <c r="A129" s="5" t="str">
        <f t="shared" si="3"/>
        <v>AllAll CustomersMonthly Peak DayMarch8</v>
      </c>
      <c r="B129" t="s">
        <v>2230</v>
      </c>
      <c r="C129" t="s">
        <v>2239</v>
      </c>
      <c r="D129" t="s">
        <v>2276</v>
      </c>
      <c r="E129" s="6" t="s">
        <v>3023</v>
      </c>
      <c r="F129" s="6">
        <v>8</v>
      </c>
      <c r="G129" s="6">
        <v>343.55319213867188</v>
      </c>
      <c r="H129" s="6">
        <v>343.55319213867188</v>
      </c>
      <c r="I129" s="6">
        <v>49.441814422607422</v>
      </c>
      <c r="J129" s="6">
        <v>46.472641509433991</v>
      </c>
      <c r="K129">
        <f t="shared" si="2"/>
        <v>0</v>
      </c>
    </row>
    <row r="130" spans="1:11" x14ac:dyDescent="0.25">
      <c r="A130" s="5" t="str">
        <f t="shared" si="3"/>
        <v>AllAll CustomersMonthly Peak DayMarch9</v>
      </c>
      <c r="B130" t="s">
        <v>2230</v>
      </c>
      <c r="C130" t="s">
        <v>2239</v>
      </c>
      <c r="D130" t="s">
        <v>2276</v>
      </c>
      <c r="E130" s="6" t="s">
        <v>3023</v>
      </c>
      <c r="F130" s="6">
        <v>9</v>
      </c>
      <c r="G130" s="6">
        <v>339.46868896484375</v>
      </c>
      <c r="H130" s="6">
        <v>339.46868896484375</v>
      </c>
      <c r="I130" s="6">
        <v>56.698688507080078</v>
      </c>
      <c r="J130" s="6">
        <v>47.472075471698133</v>
      </c>
      <c r="K130">
        <f t="shared" ref="K130:K193" si="4">INDEX(events, MATCH(CONCATENATE(B130, C130, D130, E130), events_y, 0), MATCH("Confidential", events_x, 0))</f>
        <v>0</v>
      </c>
    </row>
    <row r="131" spans="1:11" x14ac:dyDescent="0.25">
      <c r="A131" s="5" t="str">
        <f t="shared" ref="A131:A194" si="5">CONCATENATE(B131, C131, D131, E131, F131)</f>
        <v>AllAll CustomersMonthly Peak DayMarch10</v>
      </c>
      <c r="B131" t="s">
        <v>2230</v>
      </c>
      <c r="C131" t="s">
        <v>2239</v>
      </c>
      <c r="D131" t="s">
        <v>2276</v>
      </c>
      <c r="E131" s="6" t="s">
        <v>3023</v>
      </c>
      <c r="F131" s="6">
        <v>10</v>
      </c>
      <c r="G131" s="6">
        <v>342.79037475585938</v>
      </c>
      <c r="H131" s="6">
        <v>342.79037475585938</v>
      </c>
      <c r="I131" s="6">
        <v>56.385856628417969</v>
      </c>
      <c r="J131" s="6">
        <v>49.218113207547177</v>
      </c>
      <c r="K131">
        <f t="shared" si="4"/>
        <v>0</v>
      </c>
    </row>
    <row r="132" spans="1:11" x14ac:dyDescent="0.25">
      <c r="A132" s="5" t="str">
        <f t="shared" si="5"/>
        <v>AllAll CustomersMonthly Peak DayMarch11</v>
      </c>
      <c r="B132" t="s">
        <v>2230</v>
      </c>
      <c r="C132" t="s">
        <v>2239</v>
      </c>
      <c r="D132" t="s">
        <v>2276</v>
      </c>
      <c r="E132" s="6" t="s">
        <v>3023</v>
      </c>
      <c r="F132" s="6">
        <v>11</v>
      </c>
      <c r="G132" s="6">
        <v>351.174072265625</v>
      </c>
      <c r="H132" s="6">
        <v>351.174072265625</v>
      </c>
      <c r="I132" s="6">
        <v>55.56451416015625</v>
      </c>
      <c r="J132" s="6">
        <v>52.100943396226448</v>
      </c>
      <c r="K132">
        <f t="shared" si="4"/>
        <v>0</v>
      </c>
    </row>
    <row r="133" spans="1:11" x14ac:dyDescent="0.25">
      <c r="A133" s="5" t="str">
        <f t="shared" si="5"/>
        <v>AllAll CustomersMonthly Peak DayMarch12</v>
      </c>
      <c r="B133" t="s">
        <v>2230</v>
      </c>
      <c r="C133" t="s">
        <v>2239</v>
      </c>
      <c r="D133" t="s">
        <v>2276</v>
      </c>
      <c r="E133" s="6" t="s">
        <v>3023</v>
      </c>
      <c r="F133" s="6">
        <v>12</v>
      </c>
      <c r="G133" s="6">
        <v>339.83456420898438</v>
      </c>
      <c r="H133" s="6">
        <v>339.83456420898438</v>
      </c>
      <c r="I133" s="6">
        <v>59.925445556640625</v>
      </c>
      <c r="J133" s="6">
        <v>53.22</v>
      </c>
      <c r="K133">
        <f t="shared" si="4"/>
        <v>0</v>
      </c>
    </row>
    <row r="134" spans="1:11" x14ac:dyDescent="0.25">
      <c r="A134" s="5" t="str">
        <f t="shared" si="5"/>
        <v>AllAll CustomersMonthly Peak DayMarch13</v>
      </c>
      <c r="B134" t="s">
        <v>2230</v>
      </c>
      <c r="C134" t="s">
        <v>2239</v>
      </c>
      <c r="D134" t="s">
        <v>2276</v>
      </c>
      <c r="E134" s="6" t="s">
        <v>3023</v>
      </c>
      <c r="F134" s="6">
        <v>13</v>
      </c>
      <c r="G134" s="6">
        <v>327.78854370117188</v>
      </c>
      <c r="H134" s="6">
        <v>327.78854370117188</v>
      </c>
      <c r="I134" s="6">
        <v>58.532497406005859</v>
      </c>
      <c r="J134" s="6">
        <v>52.666415094339598</v>
      </c>
      <c r="K134">
        <f t="shared" si="4"/>
        <v>0</v>
      </c>
    </row>
    <row r="135" spans="1:11" x14ac:dyDescent="0.25">
      <c r="A135" s="5" t="str">
        <f t="shared" si="5"/>
        <v>AllAll CustomersMonthly Peak DayMarch14</v>
      </c>
      <c r="B135" t="s">
        <v>2230</v>
      </c>
      <c r="C135" t="s">
        <v>2239</v>
      </c>
      <c r="D135" t="s">
        <v>2276</v>
      </c>
      <c r="E135" s="6" t="s">
        <v>3023</v>
      </c>
      <c r="F135" s="6">
        <v>14</v>
      </c>
      <c r="G135" s="6">
        <v>291.27517700195313</v>
      </c>
      <c r="H135" s="6">
        <v>291.27517700195313</v>
      </c>
      <c r="I135" s="6">
        <v>111.23374176025391</v>
      </c>
      <c r="J135" s="6">
        <v>54.014150943396288</v>
      </c>
      <c r="K135">
        <f t="shared" si="4"/>
        <v>0</v>
      </c>
    </row>
    <row r="136" spans="1:11" x14ac:dyDescent="0.25">
      <c r="A136" s="5" t="str">
        <f t="shared" si="5"/>
        <v>AllAll CustomersMonthly Peak DayMarch15</v>
      </c>
      <c r="B136" t="s">
        <v>2230</v>
      </c>
      <c r="C136" t="s">
        <v>2239</v>
      </c>
      <c r="D136" t="s">
        <v>2276</v>
      </c>
      <c r="E136" s="6" t="s">
        <v>3023</v>
      </c>
      <c r="F136" s="6">
        <v>15</v>
      </c>
      <c r="G136" s="6">
        <v>260.402099609375</v>
      </c>
      <c r="H136" s="6">
        <v>260.402099609375</v>
      </c>
      <c r="I136" s="6">
        <v>49.528839111328125</v>
      </c>
      <c r="J136" s="6">
        <v>54.153018867924516</v>
      </c>
      <c r="K136">
        <f t="shared" si="4"/>
        <v>0</v>
      </c>
    </row>
    <row r="137" spans="1:11" x14ac:dyDescent="0.25">
      <c r="A137" s="5" t="str">
        <f t="shared" si="5"/>
        <v>AllAll CustomersMonthly Peak DayMarch16</v>
      </c>
      <c r="B137" t="s">
        <v>2230</v>
      </c>
      <c r="C137" t="s">
        <v>2239</v>
      </c>
      <c r="D137" t="s">
        <v>2276</v>
      </c>
      <c r="E137" s="6" t="s">
        <v>3023</v>
      </c>
      <c r="F137" s="6">
        <v>16</v>
      </c>
      <c r="G137" s="6">
        <v>209.39396667480469</v>
      </c>
      <c r="H137" s="6">
        <v>209.39396667480469</v>
      </c>
      <c r="I137" s="6">
        <v>47.532787322998047</v>
      </c>
      <c r="J137" s="6">
        <v>53.863396226415112</v>
      </c>
      <c r="K137">
        <f t="shared" si="4"/>
        <v>0</v>
      </c>
    </row>
    <row r="138" spans="1:11" x14ac:dyDescent="0.25">
      <c r="A138" s="5" t="str">
        <f t="shared" si="5"/>
        <v>AllAll CustomersMonthly Peak DayMarch17</v>
      </c>
      <c r="B138" t="s">
        <v>2230</v>
      </c>
      <c r="C138" t="s">
        <v>2239</v>
      </c>
      <c r="D138" t="s">
        <v>2276</v>
      </c>
      <c r="E138" s="6" t="s">
        <v>3023</v>
      </c>
      <c r="F138" s="6">
        <v>17</v>
      </c>
      <c r="G138" s="6">
        <v>187.0074462890625</v>
      </c>
      <c r="H138" s="6">
        <v>187.0074462890625</v>
      </c>
      <c r="I138" s="6">
        <v>40.129997253417969</v>
      </c>
      <c r="J138" s="6">
        <v>52.8167924528302</v>
      </c>
      <c r="K138">
        <f t="shared" si="4"/>
        <v>0</v>
      </c>
    </row>
    <row r="139" spans="1:11" x14ac:dyDescent="0.25">
      <c r="A139" s="5" t="str">
        <f t="shared" si="5"/>
        <v>AllAll CustomersMonthly Peak DayMarch18</v>
      </c>
      <c r="B139" t="s">
        <v>2230</v>
      </c>
      <c r="C139" t="s">
        <v>2239</v>
      </c>
      <c r="D139" t="s">
        <v>2276</v>
      </c>
      <c r="E139" s="6" t="s">
        <v>3023</v>
      </c>
      <c r="F139" s="6">
        <v>18</v>
      </c>
      <c r="G139" s="6">
        <v>178.96110534667969</v>
      </c>
      <c r="H139" s="6">
        <v>178.96110534667969</v>
      </c>
      <c r="I139" s="6">
        <v>44.361968994140625</v>
      </c>
      <c r="J139" s="6">
        <v>51.232924528301872</v>
      </c>
      <c r="K139">
        <f t="shared" si="4"/>
        <v>0</v>
      </c>
    </row>
    <row r="140" spans="1:11" x14ac:dyDescent="0.25">
      <c r="A140" s="5" t="str">
        <f t="shared" si="5"/>
        <v>AllAll CustomersMonthly Peak DayMarch19</v>
      </c>
      <c r="B140" t="s">
        <v>2230</v>
      </c>
      <c r="C140" t="s">
        <v>2239</v>
      </c>
      <c r="D140" t="s">
        <v>2276</v>
      </c>
      <c r="E140" s="6" t="s">
        <v>3023</v>
      </c>
      <c r="F140" s="6">
        <v>19</v>
      </c>
      <c r="G140" s="6">
        <v>175.86186218261719</v>
      </c>
      <c r="H140" s="6">
        <v>175.86186218261719</v>
      </c>
      <c r="I140" s="6">
        <v>45.595607757568359</v>
      </c>
      <c r="J140" s="6">
        <v>50.742641509433973</v>
      </c>
      <c r="K140">
        <f t="shared" si="4"/>
        <v>0</v>
      </c>
    </row>
    <row r="141" spans="1:11" x14ac:dyDescent="0.25">
      <c r="A141" s="5" t="str">
        <f t="shared" si="5"/>
        <v>AllAll CustomersMonthly Peak DayMarch20</v>
      </c>
      <c r="B141" t="s">
        <v>2230</v>
      </c>
      <c r="C141" t="s">
        <v>2239</v>
      </c>
      <c r="D141" t="s">
        <v>2276</v>
      </c>
      <c r="E141" s="6" t="s">
        <v>3023</v>
      </c>
      <c r="F141" s="6">
        <v>20</v>
      </c>
      <c r="G141" s="6">
        <v>173.67585754394531</v>
      </c>
      <c r="H141" s="6">
        <v>173.67585754394531</v>
      </c>
      <c r="I141" s="6">
        <v>40.318428039550781</v>
      </c>
      <c r="J141" s="6">
        <v>49.677264150943401</v>
      </c>
      <c r="K141">
        <f t="shared" si="4"/>
        <v>0</v>
      </c>
    </row>
    <row r="142" spans="1:11" x14ac:dyDescent="0.25">
      <c r="A142" s="5" t="str">
        <f t="shared" si="5"/>
        <v>AllAll CustomersMonthly Peak DayMarch21</v>
      </c>
      <c r="B142" t="s">
        <v>2230</v>
      </c>
      <c r="C142" t="s">
        <v>2239</v>
      </c>
      <c r="D142" t="s">
        <v>2276</v>
      </c>
      <c r="E142" s="6" t="s">
        <v>3023</v>
      </c>
      <c r="F142" s="6">
        <v>21</v>
      </c>
      <c r="G142" s="6">
        <v>184.01832580566406</v>
      </c>
      <c r="H142" s="6">
        <v>184.01832580566406</v>
      </c>
      <c r="I142" s="6">
        <v>43.578815460205078</v>
      </c>
      <c r="J142" s="6">
        <v>48.958490566037739</v>
      </c>
      <c r="K142">
        <f t="shared" si="4"/>
        <v>0</v>
      </c>
    </row>
    <row r="143" spans="1:11" x14ac:dyDescent="0.25">
      <c r="A143" s="5" t="str">
        <f t="shared" si="5"/>
        <v>AllAll CustomersMonthly Peak DayMarch22</v>
      </c>
      <c r="B143" t="s">
        <v>2230</v>
      </c>
      <c r="C143" t="s">
        <v>2239</v>
      </c>
      <c r="D143" t="s">
        <v>2276</v>
      </c>
      <c r="E143" s="6" t="s">
        <v>3023</v>
      </c>
      <c r="F143" s="6">
        <v>22</v>
      </c>
      <c r="G143" s="6">
        <v>186.64053344726563</v>
      </c>
      <c r="H143" s="6">
        <v>186.64053344726563</v>
      </c>
      <c r="I143" s="6">
        <v>96.829978942871094</v>
      </c>
      <c r="J143" s="6">
        <v>48.744622641509437</v>
      </c>
      <c r="K143">
        <f t="shared" si="4"/>
        <v>0</v>
      </c>
    </row>
    <row r="144" spans="1:11" x14ac:dyDescent="0.25">
      <c r="A144" s="5" t="str">
        <f t="shared" si="5"/>
        <v>AllAll CustomersMonthly Peak DayMarch23</v>
      </c>
      <c r="B144" t="s">
        <v>2230</v>
      </c>
      <c r="C144" t="s">
        <v>2239</v>
      </c>
      <c r="D144" t="s">
        <v>2276</v>
      </c>
      <c r="E144" s="6" t="s">
        <v>3023</v>
      </c>
      <c r="F144" s="6">
        <v>23</v>
      </c>
      <c r="G144" s="6">
        <v>184.07579040527344</v>
      </c>
      <c r="H144" s="6">
        <v>184.07579040527344</v>
      </c>
      <c r="I144" s="6">
        <v>47.428436279296875</v>
      </c>
      <c r="J144" s="6">
        <v>47.411886792452883</v>
      </c>
      <c r="K144">
        <f t="shared" si="4"/>
        <v>0</v>
      </c>
    </row>
    <row r="145" spans="1:11" x14ac:dyDescent="0.25">
      <c r="A145" s="5" t="str">
        <f t="shared" si="5"/>
        <v>AllAll CustomersMonthly Peak DayMarch24</v>
      </c>
      <c r="B145" t="s">
        <v>2230</v>
      </c>
      <c r="C145" t="s">
        <v>2239</v>
      </c>
      <c r="D145" t="s">
        <v>2276</v>
      </c>
      <c r="E145" s="6" t="s">
        <v>3023</v>
      </c>
      <c r="F145" s="6">
        <v>24</v>
      </c>
      <c r="G145" s="6">
        <v>181.5006103515625</v>
      </c>
      <c r="H145" s="6">
        <v>181.5006103515625</v>
      </c>
      <c r="I145" s="6">
        <v>65.228919982910156</v>
      </c>
      <c r="J145" s="6">
        <v>45.81556603773587</v>
      </c>
      <c r="K145">
        <f t="shared" si="4"/>
        <v>0</v>
      </c>
    </row>
    <row r="146" spans="1:11" x14ac:dyDescent="0.25">
      <c r="A146" s="5" t="str">
        <f t="shared" si="5"/>
        <v>AllAll CustomersAverage WeekdayApril1</v>
      </c>
      <c r="B146" t="s">
        <v>2230</v>
      </c>
      <c r="C146" t="s">
        <v>2239</v>
      </c>
      <c r="D146" t="s">
        <v>2277</v>
      </c>
      <c r="E146" s="6" t="s">
        <v>3024</v>
      </c>
      <c r="F146" s="6">
        <v>1</v>
      </c>
      <c r="G146" s="6">
        <v>189.80209350585938</v>
      </c>
      <c r="H146" s="6">
        <v>189.80209350585938</v>
      </c>
      <c r="I146" s="6">
        <v>46.957618713378906</v>
      </c>
      <c r="J146" s="6">
        <v>62.233207547169734</v>
      </c>
      <c r="K146">
        <f t="shared" si="4"/>
        <v>0</v>
      </c>
    </row>
    <row r="147" spans="1:11" x14ac:dyDescent="0.25">
      <c r="A147" s="5" t="str">
        <f t="shared" si="5"/>
        <v>AllAll CustomersAverage WeekdayApril2</v>
      </c>
      <c r="B147" t="s">
        <v>2230</v>
      </c>
      <c r="C147" t="s">
        <v>2239</v>
      </c>
      <c r="D147" t="s">
        <v>2277</v>
      </c>
      <c r="E147" s="6" t="s">
        <v>3024</v>
      </c>
      <c r="F147" s="6">
        <v>2</v>
      </c>
      <c r="G147" s="6">
        <v>194.15788269042969</v>
      </c>
      <c r="H147" s="6">
        <v>194.15788269042969</v>
      </c>
      <c r="I147" s="6">
        <v>45.132942199707031</v>
      </c>
      <c r="J147" s="6">
        <v>60.984150943396209</v>
      </c>
      <c r="K147">
        <f t="shared" si="4"/>
        <v>0</v>
      </c>
    </row>
    <row r="148" spans="1:11" x14ac:dyDescent="0.25">
      <c r="A148" s="5" t="str">
        <f t="shared" si="5"/>
        <v>AllAll CustomersAverage WeekdayApril3</v>
      </c>
      <c r="B148" t="s">
        <v>2230</v>
      </c>
      <c r="C148" t="s">
        <v>2239</v>
      </c>
      <c r="D148" t="s">
        <v>2277</v>
      </c>
      <c r="E148" s="6" t="s">
        <v>3024</v>
      </c>
      <c r="F148" s="6">
        <v>3</v>
      </c>
      <c r="G148" s="6">
        <v>190.38990783691406</v>
      </c>
      <c r="H148" s="6">
        <v>190.38990783691406</v>
      </c>
      <c r="I148" s="6">
        <v>43.977832794189453</v>
      </c>
      <c r="J148" s="6">
        <v>60.498962264150947</v>
      </c>
      <c r="K148">
        <f t="shared" si="4"/>
        <v>0</v>
      </c>
    </row>
    <row r="149" spans="1:11" x14ac:dyDescent="0.25">
      <c r="A149" s="5" t="str">
        <f t="shared" si="5"/>
        <v>AllAll CustomersAverage WeekdayApril4</v>
      </c>
      <c r="B149" t="s">
        <v>2230</v>
      </c>
      <c r="C149" t="s">
        <v>2239</v>
      </c>
      <c r="D149" t="s">
        <v>2277</v>
      </c>
      <c r="E149" s="6" t="s">
        <v>3024</v>
      </c>
      <c r="F149" s="6">
        <v>4</v>
      </c>
      <c r="G149" s="6">
        <v>185.48561096191406</v>
      </c>
      <c r="H149" s="6">
        <v>185.48561096191406</v>
      </c>
      <c r="I149" s="6">
        <v>53.591587066650391</v>
      </c>
      <c r="J149" s="6">
        <v>59.560188679245243</v>
      </c>
      <c r="K149">
        <f t="shared" si="4"/>
        <v>0</v>
      </c>
    </row>
    <row r="150" spans="1:11" x14ac:dyDescent="0.25">
      <c r="A150" s="5" t="str">
        <f t="shared" si="5"/>
        <v>AllAll CustomersAverage WeekdayApril5</v>
      </c>
      <c r="B150" t="s">
        <v>2230</v>
      </c>
      <c r="C150" t="s">
        <v>2239</v>
      </c>
      <c r="D150" t="s">
        <v>2277</v>
      </c>
      <c r="E150" s="6" t="s">
        <v>3024</v>
      </c>
      <c r="F150" s="6">
        <v>5</v>
      </c>
      <c r="G150" s="6">
        <v>239.73373413085938</v>
      </c>
      <c r="H150" s="6">
        <v>239.73373413085938</v>
      </c>
      <c r="I150" s="6">
        <v>51.232967376708984</v>
      </c>
      <c r="J150" s="6">
        <v>58.263301886792462</v>
      </c>
      <c r="K150">
        <f t="shared" si="4"/>
        <v>0</v>
      </c>
    </row>
    <row r="151" spans="1:11" x14ac:dyDescent="0.25">
      <c r="A151" s="5" t="str">
        <f t="shared" si="5"/>
        <v>AllAll CustomersAverage WeekdayApril6</v>
      </c>
      <c r="B151" t="s">
        <v>2230</v>
      </c>
      <c r="C151" t="s">
        <v>2239</v>
      </c>
      <c r="D151" t="s">
        <v>2277</v>
      </c>
      <c r="E151" s="6" t="s">
        <v>3024</v>
      </c>
      <c r="F151" s="6">
        <v>6</v>
      </c>
      <c r="G151" s="6">
        <v>328.27194213867188</v>
      </c>
      <c r="H151" s="6">
        <v>328.27194213867188</v>
      </c>
      <c r="I151" s="6">
        <v>69.636383056640625</v>
      </c>
      <c r="J151" s="6">
        <v>57.85745283018872</v>
      </c>
      <c r="K151">
        <f t="shared" si="4"/>
        <v>0</v>
      </c>
    </row>
    <row r="152" spans="1:11" x14ac:dyDescent="0.25">
      <c r="A152" s="5" t="str">
        <f t="shared" si="5"/>
        <v>AllAll CustomersAverage WeekdayApril7</v>
      </c>
      <c r="B152" t="s">
        <v>2230</v>
      </c>
      <c r="C152" t="s">
        <v>2239</v>
      </c>
      <c r="D152" t="s">
        <v>2277</v>
      </c>
      <c r="E152" s="6" t="s">
        <v>3024</v>
      </c>
      <c r="F152" s="6">
        <v>7</v>
      </c>
      <c r="G152" s="6">
        <v>346.40966796875</v>
      </c>
      <c r="H152" s="6">
        <v>346.40966796875</v>
      </c>
      <c r="I152" s="6">
        <v>54.415637969970703</v>
      </c>
      <c r="J152" s="6">
        <v>57.071792452830202</v>
      </c>
      <c r="K152">
        <f t="shared" si="4"/>
        <v>0</v>
      </c>
    </row>
    <row r="153" spans="1:11" x14ac:dyDescent="0.25">
      <c r="A153" s="5" t="str">
        <f t="shared" si="5"/>
        <v>AllAll CustomersAverage WeekdayApril8</v>
      </c>
      <c r="B153" t="s">
        <v>2230</v>
      </c>
      <c r="C153" t="s">
        <v>2239</v>
      </c>
      <c r="D153" t="s">
        <v>2277</v>
      </c>
      <c r="E153" s="6" t="s">
        <v>3024</v>
      </c>
      <c r="F153" s="6">
        <v>8</v>
      </c>
      <c r="G153" s="6">
        <v>385.92758178710938</v>
      </c>
      <c r="H153" s="6">
        <v>385.92758178710938</v>
      </c>
      <c r="I153" s="6">
        <v>52.036048889160156</v>
      </c>
      <c r="J153" s="6">
        <v>56.470566037735793</v>
      </c>
      <c r="K153">
        <f t="shared" si="4"/>
        <v>0</v>
      </c>
    </row>
    <row r="154" spans="1:11" x14ac:dyDescent="0.25">
      <c r="A154" s="5" t="str">
        <f t="shared" si="5"/>
        <v>AllAll CustomersAverage WeekdayApril9</v>
      </c>
      <c r="B154" t="s">
        <v>2230</v>
      </c>
      <c r="C154" t="s">
        <v>2239</v>
      </c>
      <c r="D154" t="s">
        <v>2277</v>
      </c>
      <c r="E154" s="6" t="s">
        <v>3024</v>
      </c>
      <c r="F154" s="6">
        <v>9</v>
      </c>
      <c r="G154" s="6">
        <v>382.20025634765625</v>
      </c>
      <c r="H154" s="6">
        <v>382.20025634765625</v>
      </c>
      <c r="I154" s="6">
        <v>49.049854278564453</v>
      </c>
      <c r="J154" s="6">
        <v>58.133962264150966</v>
      </c>
      <c r="K154">
        <f t="shared" si="4"/>
        <v>0</v>
      </c>
    </row>
    <row r="155" spans="1:11" x14ac:dyDescent="0.25">
      <c r="A155" s="5" t="str">
        <f t="shared" si="5"/>
        <v>AllAll CustomersAverage WeekdayApril10</v>
      </c>
      <c r="B155" t="s">
        <v>2230</v>
      </c>
      <c r="C155" t="s">
        <v>2239</v>
      </c>
      <c r="D155" t="s">
        <v>2277</v>
      </c>
      <c r="E155" s="6" t="s">
        <v>3024</v>
      </c>
      <c r="F155" s="6">
        <v>10</v>
      </c>
      <c r="G155" s="6">
        <v>380.11172485351563</v>
      </c>
      <c r="H155" s="6">
        <v>380.11172485351563</v>
      </c>
      <c r="I155" s="6">
        <v>47.145645141601563</v>
      </c>
      <c r="J155" s="6">
        <v>61.20443396226414</v>
      </c>
      <c r="K155">
        <f t="shared" si="4"/>
        <v>0</v>
      </c>
    </row>
    <row r="156" spans="1:11" x14ac:dyDescent="0.25">
      <c r="A156" s="5" t="str">
        <f t="shared" si="5"/>
        <v>AllAll CustomersAverage WeekdayApril11</v>
      </c>
      <c r="B156" t="s">
        <v>2230</v>
      </c>
      <c r="C156" t="s">
        <v>2239</v>
      </c>
      <c r="D156" t="s">
        <v>2277</v>
      </c>
      <c r="E156" s="6" t="s">
        <v>3024</v>
      </c>
      <c r="F156" s="6">
        <v>11</v>
      </c>
      <c r="G156" s="6">
        <v>384.59463500976563</v>
      </c>
      <c r="H156" s="6">
        <v>384.59463500976563</v>
      </c>
      <c r="I156" s="6">
        <v>49.551986694335938</v>
      </c>
      <c r="J156" s="6">
        <v>65.429339622641479</v>
      </c>
      <c r="K156">
        <f t="shared" si="4"/>
        <v>0</v>
      </c>
    </row>
    <row r="157" spans="1:11" x14ac:dyDescent="0.25">
      <c r="A157" s="5" t="str">
        <f t="shared" si="5"/>
        <v>AllAll CustomersAverage WeekdayApril12</v>
      </c>
      <c r="B157" t="s">
        <v>2230</v>
      </c>
      <c r="C157" t="s">
        <v>2239</v>
      </c>
      <c r="D157" t="s">
        <v>2277</v>
      </c>
      <c r="E157" s="6" t="s">
        <v>3024</v>
      </c>
      <c r="F157" s="6">
        <v>12</v>
      </c>
      <c r="G157" s="6">
        <v>369.02520751953125</v>
      </c>
      <c r="H157" s="6">
        <v>369.02520751953125</v>
      </c>
      <c r="I157" s="6">
        <v>53.802829742431641</v>
      </c>
      <c r="J157" s="6">
        <v>68.701037735849042</v>
      </c>
      <c r="K157">
        <f t="shared" si="4"/>
        <v>0</v>
      </c>
    </row>
    <row r="158" spans="1:11" x14ac:dyDescent="0.25">
      <c r="A158" s="5" t="str">
        <f t="shared" si="5"/>
        <v>AllAll CustomersAverage WeekdayApril13</v>
      </c>
      <c r="B158" t="s">
        <v>2230</v>
      </c>
      <c r="C158" t="s">
        <v>2239</v>
      </c>
      <c r="D158" t="s">
        <v>2277</v>
      </c>
      <c r="E158" s="6" t="s">
        <v>3024</v>
      </c>
      <c r="F158" s="6">
        <v>13</v>
      </c>
      <c r="G158" s="6">
        <v>349.7088623046875</v>
      </c>
      <c r="H158" s="6">
        <v>349.7088623046875</v>
      </c>
      <c r="I158" s="6">
        <v>49.104141235351563</v>
      </c>
      <c r="J158" s="6">
        <v>69.573301886792478</v>
      </c>
      <c r="K158">
        <f t="shared" si="4"/>
        <v>0</v>
      </c>
    </row>
    <row r="159" spans="1:11" x14ac:dyDescent="0.25">
      <c r="A159" s="5" t="str">
        <f t="shared" si="5"/>
        <v>AllAll CustomersAverage WeekdayApril14</v>
      </c>
      <c r="B159" t="s">
        <v>2230</v>
      </c>
      <c r="C159" t="s">
        <v>2239</v>
      </c>
      <c r="D159" t="s">
        <v>2277</v>
      </c>
      <c r="E159" s="6" t="s">
        <v>3024</v>
      </c>
      <c r="F159" s="6">
        <v>14</v>
      </c>
      <c r="G159" s="6">
        <v>324.81869506835938</v>
      </c>
      <c r="H159" s="6">
        <v>324.81869506835938</v>
      </c>
      <c r="I159" s="6">
        <v>52.464809417724609</v>
      </c>
      <c r="J159" s="6">
        <v>70.815283018867845</v>
      </c>
      <c r="K159">
        <f t="shared" si="4"/>
        <v>0</v>
      </c>
    </row>
    <row r="160" spans="1:11" x14ac:dyDescent="0.25">
      <c r="A160" s="5" t="str">
        <f t="shared" si="5"/>
        <v>AllAll CustomersAverage WeekdayApril15</v>
      </c>
      <c r="B160" t="s">
        <v>2230</v>
      </c>
      <c r="C160" t="s">
        <v>2239</v>
      </c>
      <c r="D160" t="s">
        <v>2277</v>
      </c>
      <c r="E160" s="6" t="s">
        <v>3024</v>
      </c>
      <c r="F160" s="6">
        <v>15</v>
      </c>
      <c r="G160" s="6">
        <v>271.42562866210938</v>
      </c>
      <c r="H160" s="6">
        <v>271.42562866210938</v>
      </c>
      <c r="I160" s="6">
        <v>43.110271453857422</v>
      </c>
      <c r="J160" s="6">
        <v>71.762830188679146</v>
      </c>
      <c r="K160">
        <f t="shared" si="4"/>
        <v>0</v>
      </c>
    </row>
    <row r="161" spans="1:11" x14ac:dyDescent="0.25">
      <c r="A161" s="5" t="str">
        <f t="shared" si="5"/>
        <v>AllAll CustomersAverage WeekdayApril16</v>
      </c>
      <c r="B161" t="s">
        <v>2230</v>
      </c>
      <c r="C161" t="s">
        <v>2239</v>
      </c>
      <c r="D161" t="s">
        <v>2277</v>
      </c>
      <c r="E161" s="6" t="s">
        <v>3024</v>
      </c>
      <c r="F161" s="6">
        <v>16</v>
      </c>
      <c r="G161" s="6">
        <v>227.11491394042969</v>
      </c>
      <c r="H161" s="6">
        <v>227.11491394042969</v>
      </c>
      <c r="I161" s="6">
        <v>44.648258209228516</v>
      </c>
      <c r="J161" s="6">
        <v>71.76490566037738</v>
      </c>
      <c r="K161">
        <f t="shared" si="4"/>
        <v>0</v>
      </c>
    </row>
    <row r="162" spans="1:11" x14ac:dyDescent="0.25">
      <c r="A162" s="5" t="str">
        <f t="shared" si="5"/>
        <v>AllAll CustomersAverage WeekdayApril17</v>
      </c>
      <c r="B162" t="s">
        <v>2230</v>
      </c>
      <c r="C162" t="s">
        <v>2239</v>
      </c>
      <c r="D162" t="s">
        <v>2277</v>
      </c>
      <c r="E162" s="6" t="s">
        <v>3024</v>
      </c>
      <c r="F162" s="6">
        <v>17</v>
      </c>
      <c r="G162" s="6">
        <v>186.63240051269531</v>
      </c>
      <c r="H162" s="6">
        <v>186.63240051269531</v>
      </c>
      <c r="I162" s="6">
        <v>48.883674621582031</v>
      </c>
      <c r="J162" s="6">
        <v>71.279716981131997</v>
      </c>
      <c r="K162">
        <f t="shared" si="4"/>
        <v>0</v>
      </c>
    </row>
    <row r="163" spans="1:11" x14ac:dyDescent="0.25">
      <c r="A163" s="5" t="str">
        <f t="shared" si="5"/>
        <v>AllAll CustomersAverage WeekdayApril18</v>
      </c>
      <c r="B163" t="s">
        <v>2230</v>
      </c>
      <c r="C163" t="s">
        <v>2239</v>
      </c>
      <c r="D163" t="s">
        <v>2277</v>
      </c>
      <c r="E163" s="6" t="s">
        <v>3024</v>
      </c>
      <c r="F163" s="6">
        <v>18</v>
      </c>
      <c r="G163" s="6">
        <v>183.07864379882813</v>
      </c>
      <c r="H163" s="6">
        <v>183.07864379882813</v>
      </c>
      <c r="I163" s="6">
        <v>47.1138916015625</v>
      </c>
      <c r="J163" s="6">
        <v>69.686603773584892</v>
      </c>
      <c r="K163">
        <f t="shared" si="4"/>
        <v>0</v>
      </c>
    </row>
    <row r="164" spans="1:11" x14ac:dyDescent="0.25">
      <c r="A164" s="5" t="str">
        <f t="shared" si="5"/>
        <v>AllAll CustomersAverage WeekdayApril19</v>
      </c>
      <c r="B164" t="s">
        <v>2230</v>
      </c>
      <c r="C164" t="s">
        <v>2239</v>
      </c>
      <c r="D164" t="s">
        <v>2277</v>
      </c>
      <c r="E164" s="6" t="s">
        <v>3024</v>
      </c>
      <c r="F164" s="6">
        <v>19</v>
      </c>
      <c r="G164" s="6">
        <v>191.150146484375</v>
      </c>
      <c r="H164" s="6">
        <v>191.150146484375</v>
      </c>
      <c r="I164" s="6">
        <v>57.504554748535156</v>
      </c>
      <c r="J164" s="6">
        <v>68.093301886792531</v>
      </c>
      <c r="K164">
        <f t="shared" si="4"/>
        <v>0</v>
      </c>
    </row>
    <row r="165" spans="1:11" x14ac:dyDescent="0.25">
      <c r="A165" s="5" t="str">
        <f t="shared" si="5"/>
        <v>AllAll CustomersAverage WeekdayApril20</v>
      </c>
      <c r="B165" t="s">
        <v>2230</v>
      </c>
      <c r="C165" t="s">
        <v>2239</v>
      </c>
      <c r="D165" t="s">
        <v>2277</v>
      </c>
      <c r="E165" s="6" t="s">
        <v>3024</v>
      </c>
      <c r="F165" s="6">
        <v>20</v>
      </c>
      <c r="G165" s="6">
        <v>193.21110534667969</v>
      </c>
      <c r="H165" s="6">
        <v>193.21110534667969</v>
      </c>
      <c r="I165" s="6">
        <v>97.568046569824219</v>
      </c>
      <c r="J165" s="6">
        <v>65.392264150943376</v>
      </c>
      <c r="K165">
        <f t="shared" si="4"/>
        <v>0</v>
      </c>
    </row>
    <row r="166" spans="1:11" x14ac:dyDescent="0.25">
      <c r="A166" s="5" t="str">
        <f t="shared" si="5"/>
        <v>AllAll CustomersAverage WeekdayApril21</v>
      </c>
      <c r="B166" t="s">
        <v>2230</v>
      </c>
      <c r="C166" t="s">
        <v>2239</v>
      </c>
      <c r="D166" t="s">
        <v>2277</v>
      </c>
      <c r="E166" s="6" t="s">
        <v>3024</v>
      </c>
      <c r="F166" s="6">
        <v>21</v>
      </c>
      <c r="G166" s="6">
        <v>201.26083374023438</v>
      </c>
      <c r="H166" s="6">
        <v>201.26083374023438</v>
      </c>
      <c r="I166" s="6">
        <v>83.40240478515625</v>
      </c>
      <c r="J166" s="6">
        <v>61.719716981132052</v>
      </c>
      <c r="K166">
        <f t="shared" si="4"/>
        <v>0</v>
      </c>
    </row>
    <row r="167" spans="1:11" x14ac:dyDescent="0.25">
      <c r="A167" s="5" t="str">
        <f t="shared" si="5"/>
        <v>AllAll CustomersAverage WeekdayApril22</v>
      </c>
      <c r="B167" t="s">
        <v>2230</v>
      </c>
      <c r="C167" t="s">
        <v>2239</v>
      </c>
      <c r="D167" t="s">
        <v>2277</v>
      </c>
      <c r="E167" s="6" t="s">
        <v>3024</v>
      </c>
      <c r="F167" s="6">
        <v>22</v>
      </c>
      <c r="G167" s="6">
        <v>201.84117126464844</v>
      </c>
      <c r="H167" s="6">
        <v>201.84117126464844</v>
      </c>
      <c r="I167" s="6">
        <v>53.7630615234375</v>
      </c>
      <c r="J167" s="6">
        <v>59.337452830188703</v>
      </c>
      <c r="K167">
        <f t="shared" si="4"/>
        <v>0</v>
      </c>
    </row>
    <row r="168" spans="1:11" x14ac:dyDescent="0.25">
      <c r="A168" s="5" t="str">
        <f t="shared" si="5"/>
        <v>AllAll CustomersAverage WeekdayApril23</v>
      </c>
      <c r="B168" t="s">
        <v>2230</v>
      </c>
      <c r="C168" t="s">
        <v>2239</v>
      </c>
      <c r="D168" t="s">
        <v>2277</v>
      </c>
      <c r="E168" s="6" t="s">
        <v>3024</v>
      </c>
      <c r="F168" s="6">
        <v>23</v>
      </c>
      <c r="G168" s="6">
        <v>194.54202270507813</v>
      </c>
      <c r="H168" s="6">
        <v>194.54202270507813</v>
      </c>
      <c r="I168" s="6">
        <v>52.311286926269531</v>
      </c>
      <c r="J168" s="6">
        <v>58.186792452830161</v>
      </c>
      <c r="K168">
        <f t="shared" si="4"/>
        <v>0</v>
      </c>
    </row>
    <row r="169" spans="1:11" x14ac:dyDescent="0.25">
      <c r="A169" s="5" t="str">
        <f t="shared" si="5"/>
        <v>AllAll CustomersAverage WeekdayApril24</v>
      </c>
      <c r="B169" t="s">
        <v>2230</v>
      </c>
      <c r="C169" t="s">
        <v>2239</v>
      </c>
      <c r="D169" t="s">
        <v>2277</v>
      </c>
      <c r="E169" s="6" t="s">
        <v>3024</v>
      </c>
      <c r="F169" s="6">
        <v>24</v>
      </c>
      <c r="G169" s="6">
        <v>194.96080017089844</v>
      </c>
      <c r="H169" s="6">
        <v>194.96080017089844</v>
      </c>
      <c r="I169" s="6">
        <v>56.530975341796875</v>
      </c>
      <c r="J169" s="6">
        <v>57.507169811320715</v>
      </c>
      <c r="K169">
        <f t="shared" si="4"/>
        <v>0</v>
      </c>
    </row>
    <row r="170" spans="1:11" x14ac:dyDescent="0.25">
      <c r="A170" s="5" t="str">
        <f t="shared" si="5"/>
        <v>AllAll CustomersMonthly Peak DayApril1</v>
      </c>
      <c r="B170" t="s">
        <v>2230</v>
      </c>
      <c r="C170" t="s">
        <v>2239</v>
      </c>
      <c r="D170" t="s">
        <v>2278</v>
      </c>
      <c r="E170" s="6" t="s">
        <v>3024</v>
      </c>
      <c r="F170" s="6">
        <v>1</v>
      </c>
      <c r="G170" s="6">
        <v>197.71983337402344</v>
      </c>
      <c r="H170" s="6">
        <v>197.71983337402344</v>
      </c>
      <c r="I170" s="6">
        <v>64.992988586425781</v>
      </c>
      <c r="J170" s="6">
        <v>68.287641509433925</v>
      </c>
      <c r="K170">
        <f t="shared" si="4"/>
        <v>0</v>
      </c>
    </row>
    <row r="171" spans="1:11" x14ac:dyDescent="0.25">
      <c r="A171" s="5" t="str">
        <f t="shared" si="5"/>
        <v>AllAll CustomersMonthly Peak DayApril2</v>
      </c>
      <c r="B171" t="s">
        <v>2230</v>
      </c>
      <c r="C171" t="s">
        <v>2239</v>
      </c>
      <c r="D171" t="s">
        <v>2278</v>
      </c>
      <c r="E171" s="6" t="s">
        <v>3024</v>
      </c>
      <c r="F171" s="6">
        <v>2</v>
      </c>
      <c r="G171" s="6">
        <v>197.10964965820313</v>
      </c>
      <c r="H171" s="6">
        <v>197.10964965820313</v>
      </c>
      <c r="I171" s="6">
        <v>63.115276336669922</v>
      </c>
      <c r="J171" s="6">
        <v>66.456132075471672</v>
      </c>
      <c r="K171">
        <f t="shared" si="4"/>
        <v>0</v>
      </c>
    </row>
    <row r="172" spans="1:11" x14ac:dyDescent="0.25">
      <c r="A172" s="5" t="str">
        <f t="shared" si="5"/>
        <v>AllAll CustomersMonthly Peak DayApril3</v>
      </c>
      <c r="B172" t="s">
        <v>2230</v>
      </c>
      <c r="C172" t="s">
        <v>2239</v>
      </c>
      <c r="D172" t="s">
        <v>2278</v>
      </c>
      <c r="E172" s="6" t="s">
        <v>3024</v>
      </c>
      <c r="F172" s="6">
        <v>3</v>
      </c>
      <c r="G172" s="6">
        <v>196.29850769042969</v>
      </c>
      <c r="H172" s="6">
        <v>196.29850769042969</v>
      </c>
      <c r="I172" s="6">
        <v>61.027927398681641</v>
      </c>
      <c r="J172" s="6">
        <v>64.486698113207552</v>
      </c>
      <c r="K172">
        <f t="shared" si="4"/>
        <v>0</v>
      </c>
    </row>
    <row r="173" spans="1:11" x14ac:dyDescent="0.25">
      <c r="A173" s="5" t="str">
        <f t="shared" si="5"/>
        <v>AllAll CustomersMonthly Peak DayApril4</v>
      </c>
      <c r="B173" t="s">
        <v>2230</v>
      </c>
      <c r="C173" t="s">
        <v>2239</v>
      </c>
      <c r="D173" t="s">
        <v>2278</v>
      </c>
      <c r="E173" s="6" t="s">
        <v>3024</v>
      </c>
      <c r="F173" s="6">
        <v>4</v>
      </c>
      <c r="G173" s="6">
        <v>194.90931701660156</v>
      </c>
      <c r="H173" s="6">
        <v>194.90931701660156</v>
      </c>
      <c r="I173" s="6">
        <v>95.142845153808594</v>
      </c>
      <c r="J173" s="6">
        <v>63.498396226415068</v>
      </c>
      <c r="K173">
        <f t="shared" si="4"/>
        <v>0</v>
      </c>
    </row>
    <row r="174" spans="1:11" x14ac:dyDescent="0.25">
      <c r="A174" s="5" t="str">
        <f t="shared" si="5"/>
        <v>AllAll CustomersMonthly Peak DayApril5</v>
      </c>
      <c r="B174" t="s">
        <v>2230</v>
      </c>
      <c r="C174" t="s">
        <v>2239</v>
      </c>
      <c r="D174" t="s">
        <v>2278</v>
      </c>
      <c r="E174" s="6" t="s">
        <v>3024</v>
      </c>
      <c r="F174" s="6">
        <v>5</v>
      </c>
      <c r="G174" s="6">
        <v>242.03236389160156</v>
      </c>
      <c r="H174" s="6">
        <v>242.03236389160156</v>
      </c>
      <c r="I174" s="6">
        <v>77.105339050292969</v>
      </c>
      <c r="J174" s="6">
        <v>62.829245283018885</v>
      </c>
      <c r="K174">
        <f t="shared" si="4"/>
        <v>0</v>
      </c>
    </row>
    <row r="175" spans="1:11" x14ac:dyDescent="0.25">
      <c r="A175" s="5" t="str">
        <f t="shared" si="5"/>
        <v>AllAll CustomersMonthly Peak DayApril6</v>
      </c>
      <c r="B175" t="s">
        <v>2230</v>
      </c>
      <c r="C175" t="s">
        <v>2239</v>
      </c>
      <c r="D175" t="s">
        <v>2278</v>
      </c>
      <c r="E175" s="6" t="s">
        <v>3024</v>
      </c>
      <c r="F175" s="6">
        <v>6</v>
      </c>
      <c r="G175" s="6">
        <v>314.0152587890625</v>
      </c>
      <c r="H175" s="6">
        <v>314.0152587890625</v>
      </c>
      <c r="I175" s="6">
        <v>54.04290771484375</v>
      </c>
      <c r="J175" s="6">
        <v>62.333018867924544</v>
      </c>
      <c r="K175">
        <f t="shared" si="4"/>
        <v>0</v>
      </c>
    </row>
    <row r="176" spans="1:11" x14ac:dyDescent="0.25">
      <c r="A176" s="5" t="str">
        <f t="shared" si="5"/>
        <v>AllAll CustomersMonthly Peak DayApril7</v>
      </c>
      <c r="B176" t="s">
        <v>2230</v>
      </c>
      <c r="C176" t="s">
        <v>2239</v>
      </c>
      <c r="D176" t="s">
        <v>2278</v>
      </c>
      <c r="E176" s="6" t="s">
        <v>3024</v>
      </c>
      <c r="F176" s="6">
        <v>7</v>
      </c>
      <c r="G176" s="6">
        <v>338.02301025390625</v>
      </c>
      <c r="H176" s="6">
        <v>338.02301025390625</v>
      </c>
      <c r="I176" s="6">
        <v>59.234809875488281</v>
      </c>
      <c r="J176" s="6">
        <v>62.118773584905661</v>
      </c>
      <c r="K176">
        <f t="shared" si="4"/>
        <v>0</v>
      </c>
    </row>
    <row r="177" spans="1:11" x14ac:dyDescent="0.25">
      <c r="A177" s="5" t="str">
        <f t="shared" si="5"/>
        <v>AllAll CustomersMonthly Peak DayApril8</v>
      </c>
      <c r="B177" t="s">
        <v>2230</v>
      </c>
      <c r="C177" t="s">
        <v>2239</v>
      </c>
      <c r="D177" t="s">
        <v>2278</v>
      </c>
      <c r="E177" s="6" t="s">
        <v>3024</v>
      </c>
      <c r="F177" s="6">
        <v>8</v>
      </c>
      <c r="G177" s="6">
        <v>360.64089965820313</v>
      </c>
      <c r="H177" s="6">
        <v>360.64089965820313</v>
      </c>
      <c r="I177" s="6">
        <v>63.706287384033203</v>
      </c>
      <c r="J177" s="6">
        <v>62.518018867924511</v>
      </c>
      <c r="K177">
        <f t="shared" si="4"/>
        <v>0</v>
      </c>
    </row>
    <row r="178" spans="1:11" x14ac:dyDescent="0.25">
      <c r="A178" s="5" t="str">
        <f t="shared" si="5"/>
        <v>AllAll CustomersMonthly Peak DayApril9</v>
      </c>
      <c r="B178" t="s">
        <v>2230</v>
      </c>
      <c r="C178" t="s">
        <v>2239</v>
      </c>
      <c r="D178" t="s">
        <v>2278</v>
      </c>
      <c r="E178" s="6" t="s">
        <v>3024</v>
      </c>
      <c r="F178" s="6">
        <v>9</v>
      </c>
      <c r="G178" s="6">
        <v>346.13668823242188</v>
      </c>
      <c r="H178" s="6">
        <v>346.13668823242188</v>
      </c>
      <c r="I178" s="6">
        <v>59.351715087890625</v>
      </c>
      <c r="J178" s="6">
        <v>66.188584905660377</v>
      </c>
      <c r="K178">
        <f t="shared" si="4"/>
        <v>0</v>
      </c>
    </row>
    <row r="179" spans="1:11" x14ac:dyDescent="0.25">
      <c r="A179" s="5" t="str">
        <f t="shared" si="5"/>
        <v>AllAll CustomersMonthly Peak DayApril10</v>
      </c>
      <c r="B179" t="s">
        <v>2230</v>
      </c>
      <c r="C179" t="s">
        <v>2239</v>
      </c>
      <c r="D179" t="s">
        <v>2278</v>
      </c>
      <c r="E179" s="6" t="s">
        <v>3024</v>
      </c>
      <c r="F179" s="6">
        <v>10</v>
      </c>
      <c r="G179" s="6">
        <v>338.61285400390625</v>
      </c>
      <c r="H179" s="6">
        <v>338.61285400390625</v>
      </c>
      <c r="I179" s="6">
        <v>64.698051452636719</v>
      </c>
      <c r="J179" s="6">
        <v>72.432452830188737</v>
      </c>
      <c r="K179">
        <f t="shared" si="4"/>
        <v>0</v>
      </c>
    </row>
    <row r="180" spans="1:11" x14ac:dyDescent="0.25">
      <c r="A180" s="5" t="str">
        <f t="shared" si="5"/>
        <v>AllAll CustomersMonthly Peak DayApril11</v>
      </c>
      <c r="B180" t="s">
        <v>2230</v>
      </c>
      <c r="C180" t="s">
        <v>2239</v>
      </c>
      <c r="D180" t="s">
        <v>2278</v>
      </c>
      <c r="E180" s="6" t="s">
        <v>3024</v>
      </c>
      <c r="F180" s="6">
        <v>11</v>
      </c>
      <c r="G180" s="6">
        <v>358.28836059570313</v>
      </c>
      <c r="H180" s="6">
        <v>358.28836059570313</v>
      </c>
      <c r="I180" s="6">
        <v>72.608566284179688</v>
      </c>
      <c r="J180" s="6">
        <v>78.956037735848994</v>
      </c>
      <c r="K180">
        <f t="shared" si="4"/>
        <v>0</v>
      </c>
    </row>
    <row r="181" spans="1:11" x14ac:dyDescent="0.25">
      <c r="A181" s="5" t="str">
        <f t="shared" si="5"/>
        <v>AllAll CustomersMonthly Peak DayApril12</v>
      </c>
      <c r="B181" t="s">
        <v>2230</v>
      </c>
      <c r="C181" t="s">
        <v>2239</v>
      </c>
      <c r="D181" t="s">
        <v>2278</v>
      </c>
      <c r="E181" s="6" t="s">
        <v>3024</v>
      </c>
      <c r="F181" s="6">
        <v>12</v>
      </c>
      <c r="G181" s="6">
        <v>335.165283203125</v>
      </c>
      <c r="H181" s="6">
        <v>335.165283203125</v>
      </c>
      <c r="I181" s="6">
        <v>77.513870239257813</v>
      </c>
      <c r="J181" s="6">
        <v>84.27575471698114</v>
      </c>
      <c r="K181">
        <f t="shared" si="4"/>
        <v>0</v>
      </c>
    </row>
    <row r="182" spans="1:11" x14ac:dyDescent="0.25">
      <c r="A182" s="5" t="str">
        <f t="shared" si="5"/>
        <v>AllAll CustomersMonthly Peak DayApril13</v>
      </c>
      <c r="B182" t="s">
        <v>2230</v>
      </c>
      <c r="C182" t="s">
        <v>2239</v>
      </c>
      <c r="D182" t="s">
        <v>2278</v>
      </c>
      <c r="E182" s="6" t="s">
        <v>3024</v>
      </c>
      <c r="F182" s="6">
        <v>13</v>
      </c>
      <c r="G182" s="6">
        <v>310.94967651367188</v>
      </c>
      <c r="H182" s="6">
        <v>310.94967651367188</v>
      </c>
      <c r="I182" s="6">
        <v>72.693832397460938</v>
      </c>
      <c r="J182" s="6">
        <v>86.786792452830085</v>
      </c>
      <c r="K182">
        <f t="shared" si="4"/>
        <v>0</v>
      </c>
    </row>
    <row r="183" spans="1:11" x14ac:dyDescent="0.25">
      <c r="A183" s="5" t="str">
        <f t="shared" si="5"/>
        <v>AllAll CustomersMonthly Peak DayApril14</v>
      </c>
      <c r="B183" t="s">
        <v>2230</v>
      </c>
      <c r="C183" t="s">
        <v>2239</v>
      </c>
      <c r="D183" t="s">
        <v>2278</v>
      </c>
      <c r="E183" s="6" t="s">
        <v>3024</v>
      </c>
      <c r="F183" s="6">
        <v>14</v>
      </c>
      <c r="G183" s="6">
        <v>274.978759765625</v>
      </c>
      <c r="H183" s="6">
        <v>274.978759765625</v>
      </c>
      <c r="I183" s="6">
        <v>63.028594970703125</v>
      </c>
      <c r="J183" s="6">
        <v>88.530188679245285</v>
      </c>
      <c r="K183">
        <f t="shared" si="4"/>
        <v>0</v>
      </c>
    </row>
    <row r="184" spans="1:11" x14ac:dyDescent="0.25">
      <c r="A184" s="5" t="str">
        <f t="shared" si="5"/>
        <v>AllAll CustomersMonthly Peak DayApril15</v>
      </c>
      <c r="B184" t="s">
        <v>2230</v>
      </c>
      <c r="C184" t="s">
        <v>2239</v>
      </c>
      <c r="D184" t="s">
        <v>2278</v>
      </c>
      <c r="E184" s="6" t="s">
        <v>3024</v>
      </c>
      <c r="F184" s="6">
        <v>15</v>
      </c>
      <c r="G184" s="6">
        <v>227.72267150878906</v>
      </c>
      <c r="H184" s="6">
        <v>227.72267150878906</v>
      </c>
      <c r="I184" s="6">
        <v>61.988567352294922</v>
      </c>
      <c r="J184" s="6">
        <v>89.37641509433962</v>
      </c>
      <c r="K184">
        <f t="shared" si="4"/>
        <v>0</v>
      </c>
    </row>
    <row r="185" spans="1:11" x14ac:dyDescent="0.25">
      <c r="A185" s="5" t="str">
        <f t="shared" si="5"/>
        <v>AllAll CustomersMonthly Peak DayApril16</v>
      </c>
      <c r="B185" t="s">
        <v>2230</v>
      </c>
      <c r="C185" t="s">
        <v>2239</v>
      </c>
      <c r="D185" t="s">
        <v>2278</v>
      </c>
      <c r="E185" s="6" t="s">
        <v>3024</v>
      </c>
      <c r="F185" s="6">
        <v>16</v>
      </c>
      <c r="G185" s="6">
        <v>189.34529113769531</v>
      </c>
      <c r="H185" s="6">
        <v>189.34529113769531</v>
      </c>
      <c r="I185" s="6">
        <v>58.695365905761719</v>
      </c>
      <c r="J185" s="6">
        <v>89.438679245282984</v>
      </c>
      <c r="K185">
        <f t="shared" si="4"/>
        <v>0</v>
      </c>
    </row>
    <row r="186" spans="1:11" x14ac:dyDescent="0.25">
      <c r="A186" s="5" t="str">
        <f t="shared" si="5"/>
        <v>AllAll CustomersMonthly Peak DayApril17</v>
      </c>
      <c r="B186" t="s">
        <v>2230</v>
      </c>
      <c r="C186" t="s">
        <v>2239</v>
      </c>
      <c r="D186" t="s">
        <v>2278</v>
      </c>
      <c r="E186" s="6" t="s">
        <v>3024</v>
      </c>
      <c r="F186" s="6">
        <v>17</v>
      </c>
      <c r="G186" s="6">
        <v>157.19894409179688</v>
      </c>
      <c r="H186" s="6">
        <v>157.19894409179688</v>
      </c>
      <c r="I186" s="6">
        <v>69.707420349121094</v>
      </c>
      <c r="J186" s="6">
        <v>88.747735849056653</v>
      </c>
      <c r="K186">
        <f t="shared" si="4"/>
        <v>0</v>
      </c>
    </row>
    <row r="187" spans="1:11" x14ac:dyDescent="0.25">
      <c r="A187" s="5" t="str">
        <f t="shared" si="5"/>
        <v>AllAll CustomersMonthly Peak DayApril18</v>
      </c>
      <c r="B187" t="s">
        <v>2230</v>
      </c>
      <c r="C187" t="s">
        <v>2239</v>
      </c>
      <c r="D187" t="s">
        <v>2278</v>
      </c>
      <c r="E187" s="6" t="s">
        <v>3024</v>
      </c>
      <c r="F187" s="6">
        <v>18</v>
      </c>
      <c r="G187" s="6">
        <v>149.39860534667969</v>
      </c>
      <c r="H187" s="6">
        <v>149.39860534667969</v>
      </c>
      <c r="I187" s="6">
        <v>81.782615661621094</v>
      </c>
      <c r="J187" s="6">
        <v>87.643113207547188</v>
      </c>
      <c r="K187">
        <f t="shared" si="4"/>
        <v>0</v>
      </c>
    </row>
    <row r="188" spans="1:11" x14ac:dyDescent="0.25">
      <c r="A188" s="5" t="str">
        <f t="shared" si="5"/>
        <v>AllAll CustomersMonthly Peak DayApril19</v>
      </c>
      <c r="B188" t="s">
        <v>2230</v>
      </c>
      <c r="C188" t="s">
        <v>2239</v>
      </c>
      <c r="D188" t="s">
        <v>2278</v>
      </c>
      <c r="E188" s="6" t="s">
        <v>3024</v>
      </c>
      <c r="F188" s="6">
        <v>19</v>
      </c>
      <c r="G188" s="6">
        <v>164.9033203125</v>
      </c>
      <c r="H188" s="6">
        <v>164.9033203125</v>
      </c>
      <c r="I188" s="6">
        <v>74.484756469726563</v>
      </c>
      <c r="J188" s="6">
        <v>84.97490566037736</v>
      </c>
      <c r="K188">
        <f t="shared" si="4"/>
        <v>0</v>
      </c>
    </row>
    <row r="189" spans="1:11" x14ac:dyDescent="0.25">
      <c r="A189" s="5" t="str">
        <f t="shared" si="5"/>
        <v>AllAll CustomersMonthly Peak DayApril20</v>
      </c>
      <c r="B189" t="s">
        <v>2230</v>
      </c>
      <c r="C189" t="s">
        <v>2239</v>
      </c>
      <c r="D189" t="s">
        <v>2278</v>
      </c>
      <c r="E189" s="6" t="s">
        <v>3024</v>
      </c>
      <c r="F189" s="6">
        <v>20</v>
      </c>
      <c r="G189" s="6">
        <v>154.74612426757813</v>
      </c>
      <c r="H189" s="6">
        <v>154.74612426757813</v>
      </c>
      <c r="I189" s="6">
        <v>70.458580017089844</v>
      </c>
      <c r="J189" s="6">
        <v>81.728679245283018</v>
      </c>
      <c r="K189">
        <f t="shared" si="4"/>
        <v>0</v>
      </c>
    </row>
    <row r="190" spans="1:11" x14ac:dyDescent="0.25">
      <c r="A190" s="5" t="str">
        <f t="shared" si="5"/>
        <v>AllAll CustomersMonthly Peak DayApril21</v>
      </c>
      <c r="B190" t="s">
        <v>2230</v>
      </c>
      <c r="C190" t="s">
        <v>2239</v>
      </c>
      <c r="D190" t="s">
        <v>2278</v>
      </c>
      <c r="E190" s="6" t="s">
        <v>3024</v>
      </c>
      <c r="F190" s="6">
        <v>21</v>
      </c>
      <c r="G190" s="6">
        <v>151.48793029785156</v>
      </c>
      <c r="H190" s="6">
        <v>151.48793029785156</v>
      </c>
      <c r="I190" s="6">
        <v>60.7801513671875</v>
      </c>
      <c r="J190" s="6">
        <v>77.035566037735791</v>
      </c>
      <c r="K190">
        <f t="shared" si="4"/>
        <v>0</v>
      </c>
    </row>
    <row r="191" spans="1:11" x14ac:dyDescent="0.25">
      <c r="A191" s="5" t="str">
        <f t="shared" si="5"/>
        <v>AllAll CustomersMonthly Peak DayApril22</v>
      </c>
      <c r="B191" t="s">
        <v>2230</v>
      </c>
      <c r="C191" t="s">
        <v>2239</v>
      </c>
      <c r="D191" t="s">
        <v>2278</v>
      </c>
      <c r="E191" s="6" t="s">
        <v>3024</v>
      </c>
      <c r="F191" s="6">
        <v>22</v>
      </c>
      <c r="G191" s="6">
        <v>167.13490295410156</v>
      </c>
      <c r="H191" s="6">
        <v>167.13490295410156</v>
      </c>
      <c r="I191" s="6">
        <v>70.151954650878906</v>
      </c>
      <c r="J191" s="6">
        <v>72.595943396226474</v>
      </c>
      <c r="K191">
        <f t="shared" si="4"/>
        <v>0</v>
      </c>
    </row>
    <row r="192" spans="1:11" x14ac:dyDescent="0.25">
      <c r="A192" s="5" t="str">
        <f t="shared" si="5"/>
        <v>AllAll CustomersMonthly Peak DayApril23</v>
      </c>
      <c r="B192" t="s">
        <v>2230</v>
      </c>
      <c r="C192" t="s">
        <v>2239</v>
      </c>
      <c r="D192" t="s">
        <v>2278</v>
      </c>
      <c r="E192" s="6" t="s">
        <v>3024</v>
      </c>
      <c r="F192" s="6">
        <v>23</v>
      </c>
      <c r="G192" s="6">
        <v>159.25111389160156</v>
      </c>
      <c r="H192" s="6">
        <v>159.25111389160156</v>
      </c>
      <c r="I192" s="6">
        <v>62.211025238037109</v>
      </c>
      <c r="J192" s="6">
        <v>70.535094339622646</v>
      </c>
      <c r="K192">
        <f t="shared" si="4"/>
        <v>0</v>
      </c>
    </row>
    <row r="193" spans="1:11" x14ac:dyDescent="0.25">
      <c r="A193" s="5" t="str">
        <f t="shared" si="5"/>
        <v>AllAll CustomersMonthly Peak DayApril24</v>
      </c>
      <c r="B193" t="s">
        <v>2230</v>
      </c>
      <c r="C193" t="s">
        <v>2239</v>
      </c>
      <c r="D193" t="s">
        <v>2278</v>
      </c>
      <c r="E193" s="6" t="s">
        <v>3024</v>
      </c>
      <c r="F193" s="6">
        <v>24</v>
      </c>
      <c r="G193" s="6">
        <v>151.94390869140625</v>
      </c>
      <c r="H193" s="6">
        <v>151.94390869140625</v>
      </c>
      <c r="I193" s="6">
        <v>69.229591369628906</v>
      </c>
      <c r="J193" s="6">
        <v>69.192452830188628</v>
      </c>
      <c r="K193">
        <f t="shared" si="4"/>
        <v>0</v>
      </c>
    </row>
    <row r="194" spans="1:11" x14ac:dyDescent="0.25">
      <c r="A194" s="5" t="str">
        <f t="shared" si="5"/>
        <v>AllAll CustomersAverage WeekdayMay1</v>
      </c>
      <c r="B194" t="s">
        <v>2230</v>
      </c>
      <c r="C194" t="s">
        <v>2239</v>
      </c>
      <c r="D194" t="s">
        <v>2279</v>
      </c>
      <c r="E194" s="6" t="s">
        <v>3025</v>
      </c>
      <c r="F194" s="6">
        <v>1</v>
      </c>
      <c r="G194" s="6">
        <v>198.50070190429688</v>
      </c>
      <c r="H194" s="6">
        <v>198.50070190429688</v>
      </c>
      <c r="I194" s="6">
        <v>93.881362915039063</v>
      </c>
      <c r="J194" s="6">
        <v>62.160283018867922</v>
      </c>
      <c r="K194">
        <f t="shared" ref="K194:K257" si="6">INDEX(events, MATCH(CONCATENATE(B194, C194, D194, E194), events_y, 0), MATCH("Confidential", events_x, 0))</f>
        <v>0</v>
      </c>
    </row>
    <row r="195" spans="1:11" x14ac:dyDescent="0.25">
      <c r="A195" s="5" t="str">
        <f t="shared" ref="A195:A258" si="7">CONCATENATE(B195, C195, D195, E195, F195)</f>
        <v>AllAll CustomersAverage WeekdayMay2</v>
      </c>
      <c r="B195" t="s">
        <v>2230</v>
      </c>
      <c r="C195" t="s">
        <v>2239</v>
      </c>
      <c r="D195" t="s">
        <v>2279</v>
      </c>
      <c r="E195" s="6" t="s">
        <v>3025</v>
      </c>
      <c r="F195" s="6">
        <v>2</v>
      </c>
      <c r="G195" s="6">
        <v>194.144287109375</v>
      </c>
      <c r="H195" s="6">
        <v>194.144287109375</v>
      </c>
      <c r="I195" s="6">
        <v>90.964462280273438</v>
      </c>
      <c r="J195" s="6">
        <v>61.54801886792454</v>
      </c>
      <c r="K195">
        <f t="shared" si="6"/>
        <v>0</v>
      </c>
    </row>
    <row r="196" spans="1:11" x14ac:dyDescent="0.25">
      <c r="A196" s="5" t="str">
        <f t="shared" si="7"/>
        <v>AllAll CustomersAverage WeekdayMay3</v>
      </c>
      <c r="B196" t="s">
        <v>2230</v>
      </c>
      <c r="C196" t="s">
        <v>2239</v>
      </c>
      <c r="D196" t="s">
        <v>2279</v>
      </c>
      <c r="E196" s="6" t="s">
        <v>3025</v>
      </c>
      <c r="F196" s="6">
        <v>3</v>
      </c>
      <c r="G196" s="6">
        <v>189.82589721679688</v>
      </c>
      <c r="H196" s="6">
        <v>189.82589721679688</v>
      </c>
      <c r="I196" s="6">
        <v>88.573600769042969</v>
      </c>
      <c r="J196" s="6">
        <v>60.947547169811301</v>
      </c>
      <c r="K196">
        <f t="shared" si="6"/>
        <v>0</v>
      </c>
    </row>
    <row r="197" spans="1:11" x14ac:dyDescent="0.25">
      <c r="A197" s="5" t="str">
        <f t="shared" si="7"/>
        <v>AllAll CustomersAverage WeekdayMay4</v>
      </c>
      <c r="B197" t="s">
        <v>2230</v>
      </c>
      <c r="C197" t="s">
        <v>2239</v>
      </c>
      <c r="D197" t="s">
        <v>2279</v>
      </c>
      <c r="E197" s="6" t="s">
        <v>3025</v>
      </c>
      <c r="F197" s="6">
        <v>4</v>
      </c>
      <c r="G197" s="6">
        <v>193.96453857421875</v>
      </c>
      <c r="H197" s="6">
        <v>193.96453857421875</v>
      </c>
      <c r="I197" s="6">
        <v>90.377037048339844</v>
      </c>
      <c r="J197" s="6">
        <v>60.394999999999989</v>
      </c>
      <c r="K197">
        <f t="shared" si="6"/>
        <v>0</v>
      </c>
    </row>
    <row r="198" spans="1:11" x14ac:dyDescent="0.25">
      <c r="A198" s="5" t="str">
        <f t="shared" si="7"/>
        <v>AllAll CustomersAverage WeekdayMay5</v>
      </c>
      <c r="B198" t="s">
        <v>2230</v>
      </c>
      <c r="C198" t="s">
        <v>2239</v>
      </c>
      <c r="D198" t="s">
        <v>2279</v>
      </c>
      <c r="E198" s="6" t="s">
        <v>3025</v>
      </c>
      <c r="F198" s="6">
        <v>5</v>
      </c>
      <c r="G198" s="6">
        <v>238.34344482421875</v>
      </c>
      <c r="H198" s="6">
        <v>238.34344482421875</v>
      </c>
      <c r="I198" s="6">
        <v>91.189582824707031</v>
      </c>
      <c r="J198" s="6">
        <v>60.040283018867896</v>
      </c>
      <c r="K198">
        <f t="shared" si="6"/>
        <v>0</v>
      </c>
    </row>
    <row r="199" spans="1:11" x14ac:dyDescent="0.25">
      <c r="A199" s="5" t="str">
        <f t="shared" si="7"/>
        <v>AllAll CustomersAverage WeekdayMay6</v>
      </c>
      <c r="B199" t="s">
        <v>2230</v>
      </c>
      <c r="C199" t="s">
        <v>2239</v>
      </c>
      <c r="D199" t="s">
        <v>2279</v>
      </c>
      <c r="E199" s="6" t="s">
        <v>3025</v>
      </c>
      <c r="F199" s="6">
        <v>6</v>
      </c>
      <c r="G199" s="6">
        <v>314.92739868164063</v>
      </c>
      <c r="H199" s="6">
        <v>314.92739868164063</v>
      </c>
      <c r="I199" s="6">
        <v>87.490798950195313</v>
      </c>
      <c r="J199" s="6">
        <v>59.63603773584903</v>
      </c>
      <c r="K199">
        <f t="shared" si="6"/>
        <v>0</v>
      </c>
    </row>
    <row r="200" spans="1:11" x14ac:dyDescent="0.25">
      <c r="A200" s="5" t="str">
        <f t="shared" si="7"/>
        <v>AllAll CustomersAverage WeekdayMay7</v>
      </c>
      <c r="B200" t="s">
        <v>2230</v>
      </c>
      <c r="C200" t="s">
        <v>2239</v>
      </c>
      <c r="D200" t="s">
        <v>2279</v>
      </c>
      <c r="E200" s="6" t="s">
        <v>3025</v>
      </c>
      <c r="F200" s="6">
        <v>7</v>
      </c>
      <c r="G200" s="6">
        <v>345.26651000976563</v>
      </c>
      <c r="H200" s="6">
        <v>345.26651000976563</v>
      </c>
      <c r="I200" s="6">
        <v>92.167221069335938</v>
      </c>
      <c r="J200" s="6">
        <v>59.223867924528314</v>
      </c>
      <c r="K200">
        <f t="shared" si="6"/>
        <v>0</v>
      </c>
    </row>
    <row r="201" spans="1:11" x14ac:dyDescent="0.25">
      <c r="A201" s="5" t="str">
        <f t="shared" si="7"/>
        <v>AllAll CustomersAverage WeekdayMay8</v>
      </c>
      <c r="B201" t="s">
        <v>2230</v>
      </c>
      <c r="C201" t="s">
        <v>2239</v>
      </c>
      <c r="D201" t="s">
        <v>2279</v>
      </c>
      <c r="E201" s="6" t="s">
        <v>3025</v>
      </c>
      <c r="F201" s="6">
        <v>8</v>
      </c>
      <c r="G201" s="6">
        <v>354.1575927734375</v>
      </c>
      <c r="H201" s="6">
        <v>354.1575927734375</v>
      </c>
      <c r="I201" s="6">
        <v>80.48455810546875</v>
      </c>
      <c r="J201" s="6">
        <v>59.625849056603776</v>
      </c>
      <c r="K201">
        <f t="shared" si="6"/>
        <v>0</v>
      </c>
    </row>
    <row r="202" spans="1:11" x14ac:dyDescent="0.25">
      <c r="A202" s="5" t="str">
        <f t="shared" si="7"/>
        <v>AllAll CustomersAverage WeekdayMay9</v>
      </c>
      <c r="B202" t="s">
        <v>2230</v>
      </c>
      <c r="C202" t="s">
        <v>2239</v>
      </c>
      <c r="D202" t="s">
        <v>2279</v>
      </c>
      <c r="E202" s="6" t="s">
        <v>3025</v>
      </c>
      <c r="F202" s="6">
        <v>9</v>
      </c>
      <c r="G202" s="6">
        <v>351.98037719726563</v>
      </c>
      <c r="H202" s="6">
        <v>351.98037719726563</v>
      </c>
      <c r="I202" s="6">
        <v>77.650405883789063</v>
      </c>
      <c r="J202" s="6">
        <v>61.510754716981054</v>
      </c>
      <c r="K202">
        <f t="shared" si="6"/>
        <v>0</v>
      </c>
    </row>
    <row r="203" spans="1:11" x14ac:dyDescent="0.25">
      <c r="A203" s="5" t="str">
        <f t="shared" si="7"/>
        <v>AllAll CustomersAverage WeekdayMay10</v>
      </c>
      <c r="B203" t="s">
        <v>2230</v>
      </c>
      <c r="C203" t="s">
        <v>2239</v>
      </c>
      <c r="D203" t="s">
        <v>2279</v>
      </c>
      <c r="E203" s="6" t="s">
        <v>3025</v>
      </c>
      <c r="F203" s="6">
        <v>10</v>
      </c>
      <c r="G203" s="6">
        <v>349.80303955078125</v>
      </c>
      <c r="H203" s="6">
        <v>349.80303955078125</v>
      </c>
      <c r="I203" s="6">
        <v>73.303138732910156</v>
      </c>
      <c r="J203" s="6">
        <v>64.188490566037757</v>
      </c>
      <c r="K203">
        <f t="shared" si="6"/>
        <v>0</v>
      </c>
    </row>
    <row r="204" spans="1:11" x14ac:dyDescent="0.25">
      <c r="A204" s="5" t="str">
        <f t="shared" si="7"/>
        <v>AllAll CustomersAverage WeekdayMay11</v>
      </c>
      <c r="B204" t="s">
        <v>2230</v>
      </c>
      <c r="C204" t="s">
        <v>2239</v>
      </c>
      <c r="D204" t="s">
        <v>2279</v>
      </c>
      <c r="E204" s="6" t="s">
        <v>3025</v>
      </c>
      <c r="F204" s="6">
        <v>11</v>
      </c>
      <c r="G204" s="6">
        <v>355.06402587890625</v>
      </c>
      <c r="H204" s="6">
        <v>355.06402587890625</v>
      </c>
      <c r="I204" s="6">
        <v>75.387321472167969</v>
      </c>
      <c r="J204" s="6">
        <v>67.95566037735847</v>
      </c>
      <c r="K204">
        <f t="shared" si="6"/>
        <v>0</v>
      </c>
    </row>
    <row r="205" spans="1:11" x14ac:dyDescent="0.25">
      <c r="A205" s="5" t="str">
        <f t="shared" si="7"/>
        <v>AllAll CustomersAverage WeekdayMay12</v>
      </c>
      <c r="B205" t="s">
        <v>2230</v>
      </c>
      <c r="C205" t="s">
        <v>2239</v>
      </c>
      <c r="D205" t="s">
        <v>2279</v>
      </c>
      <c r="E205" s="6" t="s">
        <v>3025</v>
      </c>
      <c r="F205" s="6">
        <v>12</v>
      </c>
      <c r="G205" s="6">
        <v>339.54306030273438</v>
      </c>
      <c r="H205" s="6">
        <v>339.54306030273438</v>
      </c>
      <c r="I205" s="6">
        <v>78.363502502441406</v>
      </c>
      <c r="J205" s="6">
        <v>71.15622641509438</v>
      </c>
      <c r="K205">
        <f t="shared" si="6"/>
        <v>0</v>
      </c>
    </row>
    <row r="206" spans="1:11" x14ac:dyDescent="0.25">
      <c r="A206" s="5" t="str">
        <f t="shared" si="7"/>
        <v>AllAll CustomersAverage WeekdayMay13</v>
      </c>
      <c r="B206" t="s">
        <v>2230</v>
      </c>
      <c r="C206" t="s">
        <v>2239</v>
      </c>
      <c r="D206" t="s">
        <v>2279</v>
      </c>
      <c r="E206" s="6" t="s">
        <v>3025</v>
      </c>
      <c r="F206" s="6">
        <v>13</v>
      </c>
      <c r="G206" s="6">
        <v>326.52508544921875</v>
      </c>
      <c r="H206" s="6">
        <v>326.52508544921875</v>
      </c>
      <c r="I206" s="6">
        <v>71.643165588378906</v>
      </c>
      <c r="J206" s="6">
        <v>72.732358490565986</v>
      </c>
      <c r="K206">
        <f t="shared" si="6"/>
        <v>0</v>
      </c>
    </row>
    <row r="207" spans="1:11" x14ac:dyDescent="0.25">
      <c r="A207" s="5" t="str">
        <f t="shared" si="7"/>
        <v>AllAll CustomersAverage WeekdayMay14</v>
      </c>
      <c r="B207" t="s">
        <v>2230</v>
      </c>
      <c r="C207" t="s">
        <v>2239</v>
      </c>
      <c r="D207" t="s">
        <v>2279</v>
      </c>
      <c r="E207" s="6" t="s">
        <v>3025</v>
      </c>
      <c r="F207" s="6">
        <v>14</v>
      </c>
      <c r="G207" s="6">
        <v>294.5135498046875</v>
      </c>
      <c r="H207" s="6">
        <v>294.5135498046875</v>
      </c>
      <c r="I207" s="6">
        <v>72.856132507324219</v>
      </c>
      <c r="J207" s="6">
        <v>74.650566037735828</v>
      </c>
      <c r="K207">
        <f t="shared" si="6"/>
        <v>0</v>
      </c>
    </row>
    <row r="208" spans="1:11" x14ac:dyDescent="0.25">
      <c r="A208" s="5" t="str">
        <f t="shared" si="7"/>
        <v>AllAll CustomersAverage WeekdayMay15</v>
      </c>
      <c r="B208" t="s">
        <v>2230</v>
      </c>
      <c r="C208" t="s">
        <v>2239</v>
      </c>
      <c r="D208" t="s">
        <v>2279</v>
      </c>
      <c r="E208" s="6" t="s">
        <v>3025</v>
      </c>
      <c r="F208" s="6">
        <v>15</v>
      </c>
      <c r="G208" s="6">
        <v>239.99725341796875</v>
      </c>
      <c r="H208" s="6">
        <v>239.99725341796875</v>
      </c>
      <c r="I208" s="6">
        <v>69.416122436523438</v>
      </c>
      <c r="J208" s="6">
        <v>76.188396226415037</v>
      </c>
      <c r="K208">
        <f t="shared" si="6"/>
        <v>0</v>
      </c>
    </row>
    <row r="209" spans="1:11" x14ac:dyDescent="0.25">
      <c r="A209" s="5" t="str">
        <f t="shared" si="7"/>
        <v>AllAll CustomersAverage WeekdayMay16</v>
      </c>
      <c r="B209" t="s">
        <v>2230</v>
      </c>
      <c r="C209" t="s">
        <v>2239</v>
      </c>
      <c r="D209" t="s">
        <v>2279</v>
      </c>
      <c r="E209" s="6" t="s">
        <v>3025</v>
      </c>
      <c r="F209" s="6">
        <v>16</v>
      </c>
      <c r="G209" s="6">
        <v>208.10198974609375</v>
      </c>
      <c r="H209" s="6">
        <v>208.10198974609375</v>
      </c>
      <c r="I209" s="6">
        <v>64.678901672363281</v>
      </c>
      <c r="J209" s="6">
        <v>76.751132075471716</v>
      </c>
      <c r="K209">
        <f t="shared" si="6"/>
        <v>0</v>
      </c>
    </row>
    <row r="210" spans="1:11" x14ac:dyDescent="0.25">
      <c r="A210" s="5" t="str">
        <f t="shared" si="7"/>
        <v>AllAll CustomersAverage WeekdayMay17</v>
      </c>
      <c r="B210" t="s">
        <v>2230</v>
      </c>
      <c r="C210" t="s">
        <v>2239</v>
      </c>
      <c r="D210" t="s">
        <v>2279</v>
      </c>
      <c r="E210" s="6" t="s">
        <v>3025</v>
      </c>
      <c r="F210" s="6">
        <v>17</v>
      </c>
      <c r="G210" s="6">
        <v>183.47026062011719</v>
      </c>
      <c r="H210" s="6">
        <v>183.47026062011719</v>
      </c>
      <c r="I210" s="6">
        <v>66.070953369140625</v>
      </c>
      <c r="J210" s="6">
        <v>76.773113207547155</v>
      </c>
      <c r="K210">
        <f t="shared" si="6"/>
        <v>0</v>
      </c>
    </row>
    <row r="211" spans="1:11" x14ac:dyDescent="0.25">
      <c r="A211" s="5" t="str">
        <f t="shared" si="7"/>
        <v>AllAll CustomersAverage WeekdayMay18</v>
      </c>
      <c r="B211" t="s">
        <v>2230</v>
      </c>
      <c r="C211" t="s">
        <v>2239</v>
      </c>
      <c r="D211" t="s">
        <v>2279</v>
      </c>
      <c r="E211" s="6" t="s">
        <v>3025</v>
      </c>
      <c r="F211" s="6">
        <v>18</v>
      </c>
      <c r="G211" s="6">
        <v>191.29586791992188</v>
      </c>
      <c r="H211" s="6">
        <v>191.29586791992188</v>
      </c>
      <c r="I211" s="6">
        <v>55.641357421875</v>
      </c>
      <c r="J211" s="6">
        <v>76.180566037735815</v>
      </c>
      <c r="K211">
        <f t="shared" si="6"/>
        <v>0</v>
      </c>
    </row>
    <row r="212" spans="1:11" x14ac:dyDescent="0.25">
      <c r="A212" s="5" t="str">
        <f t="shared" si="7"/>
        <v>AllAll CustomersAverage WeekdayMay19</v>
      </c>
      <c r="B212" t="s">
        <v>2230</v>
      </c>
      <c r="C212" t="s">
        <v>2239</v>
      </c>
      <c r="D212" t="s">
        <v>2279</v>
      </c>
      <c r="E212" s="6" t="s">
        <v>3025</v>
      </c>
      <c r="F212" s="6">
        <v>19</v>
      </c>
      <c r="G212" s="6">
        <v>189.58695983886719</v>
      </c>
      <c r="H212" s="6">
        <v>189.58695983886719</v>
      </c>
      <c r="I212" s="6">
        <v>72.203720092773438</v>
      </c>
      <c r="J212" s="6">
        <v>74.840377358490542</v>
      </c>
      <c r="K212">
        <f t="shared" si="6"/>
        <v>0</v>
      </c>
    </row>
    <row r="213" spans="1:11" x14ac:dyDescent="0.25">
      <c r="A213" s="5" t="str">
        <f t="shared" si="7"/>
        <v>AllAll CustomersAverage WeekdayMay20</v>
      </c>
      <c r="B213" t="s">
        <v>2230</v>
      </c>
      <c r="C213" t="s">
        <v>2239</v>
      </c>
      <c r="D213" t="s">
        <v>2279</v>
      </c>
      <c r="E213" s="6" t="s">
        <v>3025</v>
      </c>
      <c r="F213" s="6">
        <v>20</v>
      </c>
      <c r="G213" s="6">
        <v>183.55870056152344</v>
      </c>
      <c r="H213" s="6">
        <v>183.55870056152344</v>
      </c>
      <c r="I213" s="6">
        <v>65.329185485839844</v>
      </c>
      <c r="J213" s="6">
        <v>72.67226415094342</v>
      </c>
      <c r="K213">
        <f t="shared" si="6"/>
        <v>0</v>
      </c>
    </row>
    <row r="214" spans="1:11" x14ac:dyDescent="0.25">
      <c r="A214" s="5" t="str">
        <f t="shared" si="7"/>
        <v>AllAll CustomersAverage WeekdayMay21</v>
      </c>
      <c r="B214" t="s">
        <v>2230</v>
      </c>
      <c r="C214" t="s">
        <v>2239</v>
      </c>
      <c r="D214" t="s">
        <v>2279</v>
      </c>
      <c r="E214" s="6" t="s">
        <v>3025</v>
      </c>
      <c r="F214" s="6">
        <v>21</v>
      </c>
      <c r="G214" s="6">
        <v>183.88270568847656</v>
      </c>
      <c r="H214" s="6">
        <v>183.88270568847656</v>
      </c>
      <c r="I214" s="6">
        <v>72.641593933105469</v>
      </c>
      <c r="J214" s="6">
        <v>69.339811320754649</v>
      </c>
      <c r="K214">
        <f t="shared" si="6"/>
        <v>0</v>
      </c>
    </row>
    <row r="215" spans="1:11" x14ac:dyDescent="0.25">
      <c r="A215" s="5" t="str">
        <f t="shared" si="7"/>
        <v>AllAll CustomersAverage WeekdayMay22</v>
      </c>
      <c r="B215" t="s">
        <v>2230</v>
      </c>
      <c r="C215" t="s">
        <v>2239</v>
      </c>
      <c r="D215" t="s">
        <v>2279</v>
      </c>
      <c r="E215" s="6" t="s">
        <v>3025</v>
      </c>
      <c r="F215" s="6">
        <v>22</v>
      </c>
      <c r="G215" s="6">
        <v>175.94046020507813</v>
      </c>
      <c r="H215" s="6">
        <v>175.94046020507813</v>
      </c>
      <c r="I215" s="6">
        <v>72.012893676757813</v>
      </c>
      <c r="J215" s="6">
        <v>65.830188679245339</v>
      </c>
      <c r="K215">
        <f t="shared" si="6"/>
        <v>0</v>
      </c>
    </row>
    <row r="216" spans="1:11" x14ac:dyDescent="0.25">
      <c r="A216" s="5" t="str">
        <f t="shared" si="7"/>
        <v>AllAll CustomersAverage WeekdayMay23</v>
      </c>
      <c r="B216" t="s">
        <v>2230</v>
      </c>
      <c r="C216" t="s">
        <v>2239</v>
      </c>
      <c r="D216" t="s">
        <v>2279</v>
      </c>
      <c r="E216" s="6" t="s">
        <v>3025</v>
      </c>
      <c r="F216" s="6">
        <v>23</v>
      </c>
      <c r="G216" s="6">
        <v>177.31307983398438</v>
      </c>
      <c r="H216" s="6">
        <v>177.31307983398438</v>
      </c>
      <c r="I216" s="6">
        <v>91.671791076660156</v>
      </c>
      <c r="J216" s="6">
        <v>64.012075471698139</v>
      </c>
      <c r="K216">
        <f t="shared" si="6"/>
        <v>0</v>
      </c>
    </row>
    <row r="217" spans="1:11" x14ac:dyDescent="0.25">
      <c r="A217" s="5" t="str">
        <f t="shared" si="7"/>
        <v>AllAll CustomersAverage WeekdayMay24</v>
      </c>
      <c r="B217" t="s">
        <v>2230</v>
      </c>
      <c r="C217" t="s">
        <v>2239</v>
      </c>
      <c r="D217" t="s">
        <v>2279</v>
      </c>
      <c r="E217" s="6" t="s">
        <v>3025</v>
      </c>
      <c r="F217" s="6">
        <v>24</v>
      </c>
      <c r="G217" s="6">
        <v>168.66111755371094</v>
      </c>
      <c r="H217" s="6">
        <v>168.66111755371094</v>
      </c>
      <c r="I217" s="6">
        <v>85.470787048339844</v>
      </c>
      <c r="J217" s="6">
        <v>62.866698113207526</v>
      </c>
      <c r="K217">
        <f t="shared" si="6"/>
        <v>0</v>
      </c>
    </row>
    <row r="218" spans="1:11" x14ac:dyDescent="0.25">
      <c r="A218" s="5" t="str">
        <f t="shared" si="7"/>
        <v>AllAll CustomersMonthly Peak DayMay1</v>
      </c>
      <c r="B218" t="s">
        <v>2230</v>
      </c>
      <c r="C218" t="s">
        <v>2239</v>
      </c>
      <c r="D218" t="s">
        <v>2280</v>
      </c>
      <c r="E218" s="6" t="s">
        <v>3025</v>
      </c>
      <c r="F218" s="6">
        <v>1</v>
      </c>
      <c r="G218" s="6">
        <v>130.37188720703125</v>
      </c>
      <c r="H218" s="6">
        <v>130.37188720703125</v>
      </c>
      <c r="I218" s="6">
        <v>95.190032958984375</v>
      </c>
      <c r="J218" s="6">
        <v>63.442264150943409</v>
      </c>
      <c r="K218">
        <f t="shared" si="6"/>
        <v>0</v>
      </c>
    </row>
    <row r="219" spans="1:11" x14ac:dyDescent="0.25">
      <c r="A219" s="5" t="str">
        <f t="shared" si="7"/>
        <v>AllAll CustomersMonthly Peak DayMay2</v>
      </c>
      <c r="B219" t="s">
        <v>2230</v>
      </c>
      <c r="C219" t="s">
        <v>2239</v>
      </c>
      <c r="D219" t="s">
        <v>2280</v>
      </c>
      <c r="E219" s="6" t="s">
        <v>3025</v>
      </c>
      <c r="F219" s="6">
        <v>2</v>
      </c>
      <c r="G219" s="6">
        <v>146.31333923339844</v>
      </c>
      <c r="H219" s="6">
        <v>146.31333923339844</v>
      </c>
      <c r="I219" s="6">
        <v>101.69699096679688</v>
      </c>
      <c r="J219" s="6">
        <v>62.928301886792468</v>
      </c>
      <c r="K219">
        <f t="shared" si="6"/>
        <v>0</v>
      </c>
    </row>
    <row r="220" spans="1:11" x14ac:dyDescent="0.25">
      <c r="A220" s="5" t="str">
        <f t="shared" si="7"/>
        <v>AllAll CustomersMonthly Peak DayMay3</v>
      </c>
      <c r="B220" t="s">
        <v>2230</v>
      </c>
      <c r="C220" t="s">
        <v>2239</v>
      </c>
      <c r="D220" t="s">
        <v>2280</v>
      </c>
      <c r="E220" s="6" t="s">
        <v>3025</v>
      </c>
      <c r="F220" s="6">
        <v>3</v>
      </c>
      <c r="G220" s="6">
        <v>151.04364013671875</v>
      </c>
      <c r="H220" s="6">
        <v>151.04364013671875</v>
      </c>
      <c r="I220" s="6">
        <v>102.27178192138672</v>
      </c>
      <c r="J220" s="6">
        <v>62.388773584905621</v>
      </c>
      <c r="K220">
        <f t="shared" si="6"/>
        <v>0</v>
      </c>
    </row>
    <row r="221" spans="1:11" x14ac:dyDescent="0.25">
      <c r="A221" s="5" t="str">
        <f t="shared" si="7"/>
        <v>AllAll CustomersMonthly Peak DayMay4</v>
      </c>
      <c r="B221" t="s">
        <v>2230</v>
      </c>
      <c r="C221" t="s">
        <v>2239</v>
      </c>
      <c r="D221" t="s">
        <v>2280</v>
      </c>
      <c r="E221" s="6" t="s">
        <v>3025</v>
      </c>
      <c r="F221" s="6">
        <v>4</v>
      </c>
      <c r="G221" s="6">
        <v>147.1766357421875</v>
      </c>
      <c r="H221" s="6">
        <v>147.1766357421875</v>
      </c>
      <c r="I221" s="6">
        <v>113.3236083984375</v>
      </c>
      <c r="J221" s="6">
        <v>61.922924528301905</v>
      </c>
      <c r="K221">
        <f t="shared" si="6"/>
        <v>0</v>
      </c>
    </row>
    <row r="222" spans="1:11" x14ac:dyDescent="0.25">
      <c r="A222" s="5" t="str">
        <f t="shared" si="7"/>
        <v>AllAll CustomersMonthly Peak DayMay5</v>
      </c>
      <c r="B222" t="s">
        <v>2230</v>
      </c>
      <c r="C222" t="s">
        <v>2239</v>
      </c>
      <c r="D222" t="s">
        <v>2280</v>
      </c>
      <c r="E222" s="6" t="s">
        <v>3025</v>
      </c>
      <c r="F222" s="6">
        <v>5</v>
      </c>
      <c r="G222" s="6">
        <v>179.82391357421875</v>
      </c>
      <c r="H222" s="6">
        <v>179.82391357421875</v>
      </c>
      <c r="I222" s="6">
        <v>99.525169372558594</v>
      </c>
      <c r="J222" s="6">
        <v>61.482075471698145</v>
      </c>
      <c r="K222">
        <f t="shared" si="6"/>
        <v>0</v>
      </c>
    </row>
    <row r="223" spans="1:11" x14ac:dyDescent="0.25">
      <c r="A223" s="5" t="str">
        <f t="shared" si="7"/>
        <v>AllAll CustomersMonthly Peak DayMay6</v>
      </c>
      <c r="B223" t="s">
        <v>2230</v>
      </c>
      <c r="C223" t="s">
        <v>2239</v>
      </c>
      <c r="D223" t="s">
        <v>2280</v>
      </c>
      <c r="E223" s="6" t="s">
        <v>3025</v>
      </c>
      <c r="F223" s="6">
        <v>6</v>
      </c>
      <c r="G223" s="6">
        <v>195.84219360351563</v>
      </c>
      <c r="H223" s="6">
        <v>195.84219360351563</v>
      </c>
      <c r="I223" s="6">
        <v>103.33839416503906</v>
      </c>
      <c r="J223" s="6">
        <v>61.050094339622646</v>
      </c>
      <c r="K223">
        <f t="shared" si="6"/>
        <v>0</v>
      </c>
    </row>
    <row r="224" spans="1:11" x14ac:dyDescent="0.25">
      <c r="A224" s="5" t="str">
        <f t="shared" si="7"/>
        <v>AllAll CustomersMonthly Peak DayMay7</v>
      </c>
      <c r="B224" t="s">
        <v>2230</v>
      </c>
      <c r="C224" t="s">
        <v>2239</v>
      </c>
      <c r="D224" t="s">
        <v>2280</v>
      </c>
      <c r="E224" s="6" t="s">
        <v>3025</v>
      </c>
      <c r="F224" s="6">
        <v>7</v>
      </c>
      <c r="G224" s="6">
        <v>190.34115600585938</v>
      </c>
      <c r="H224" s="6">
        <v>190.34115600585938</v>
      </c>
      <c r="I224" s="6">
        <v>100.50540924072266</v>
      </c>
      <c r="J224" s="6">
        <v>60.625943396226454</v>
      </c>
      <c r="K224">
        <f t="shared" si="6"/>
        <v>0</v>
      </c>
    </row>
    <row r="225" spans="1:11" x14ac:dyDescent="0.25">
      <c r="A225" s="5" t="str">
        <f t="shared" si="7"/>
        <v>AllAll CustomersMonthly Peak DayMay8</v>
      </c>
      <c r="B225" t="s">
        <v>2230</v>
      </c>
      <c r="C225" t="s">
        <v>2239</v>
      </c>
      <c r="D225" t="s">
        <v>2280</v>
      </c>
      <c r="E225" s="6" t="s">
        <v>3025</v>
      </c>
      <c r="F225" s="6">
        <v>8</v>
      </c>
      <c r="G225" s="6">
        <v>204.62350463867188</v>
      </c>
      <c r="H225" s="6">
        <v>204.62350463867188</v>
      </c>
      <c r="I225" s="6">
        <v>92.152557373046875</v>
      </c>
      <c r="J225" s="6">
        <v>60.794716981132041</v>
      </c>
      <c r="K225">
        <f t="shared" si="6"/>
        <v>0</v>
      </c>
    </row>
    <row r="226" spans="1:11" x14ac:dyDescent="0.25">
      <c r="A226" s="5" t="str">
        <f t="shared" si="7"/>
        <v>AllAll CustomersMonthly Peak DayMay9</v>
      </c>
      <c r="B226" t="s">
        <v>2230</v>
      </c>
      <c r="C226" t="s">
        <v>2239</v>
      </c>
      <c r="D226" t="s">
        <v>2280</v>
      </c>
      <c r="E226" s="6" t="s">
        <v>3025</v>
      </c>
      <c r="F226" s="6">
        <v>9</v>
      </c>
      <c r="G226" s="6">
        <v>193.14723205566406</v>
      </c>
      <c r="H226" s="6">
        <v>193.14723205566406</v>
      </c>
      <c r="I226" s="6">
        <v>89.824371337890625</v>
      </c>
      <c r="J226" s="6">
        <v>62.461037735849054</v>
      </c>
      <c r="K226">
        <f t="shared" si="6"/>
        <v>0</v>
      </c>
    </row>
    <row r="227" spans="1:11" x14ac:dyDescent="0.25">
      <c r="A227" s="5" t="str">
        <f t="shared" si="7"/>
        <v>AllAll CustomersMonthly Peak DayMay10</v>
      </c>
      <c r="B227" t="s">
        <v>2230</v>
      </c>
      <c r="C227" t="s">
        <v>2239</v>
      </c>
      <c r="D227" t="s">
        <v>2280</v>
      </c>
      <c r="E227" s="6" t="s">
        <v>3025</v>
      </c>
      <c r="F227" s="6">
        <v>10</v>
      </c>
      <c r="G227" s="6">
        <v>194.94126892089844</v>
      </c>
      <c r="H227" s="6">
        <v>194.94126892089844</v>
      </c>
      <c r="I227" s="6">
        <v>79.286880493164063</v>
      </c>
      <c r="J227" s="6">
        <v>64.422358490565969</v>
      </c>
      <c r="K227">
        <f t="shared" si="6"/>
        <v>0</v>
      </c>
    </row>
    <row r="228" spans="1:11" x14ac:dyDescent="0.25">
      <c r="A228" s="5" t="str">
        <f t="shared" si="7"/>
        <v>AllAll CustomersMonthly Peak DayMay11</v>
      </c>
      <c r="B228" t="s">
        <v>2230</v>
      </c>
      <c r="C228" t="s">
        <v>2239</v>
      </c>
      <c r="D228" t="s">
        <v>2280</v>
      </c>
      <c r="E228" s="6" t="s">
        <v>3025</v>
      </c>
      <c r="F228" s="6">
        <v>11</v>
      </c>
      <c r="G228" s="6">
        <v>199.7501220703125</v>
      </c>
      <c r="H228" s="6">
        <v>199.7501220703125</v>
      </c>
      <c r="I228" s="6">
        <v>74.662704467773438</v>
      </c>
      <c r="J228" s="6">
        <v>66.897169811320779</v>
      </c>
      <c r="K228">
        <f t="shared" si="6"/>
        <v>0</v>
      </c>
    </row>
    <row r="229" spans="1:11" x14ac:dyDescent="0.25">
      <c r="A229" s="5" t="str">
        <f t="shared" si="7"/>
        <v>AllAll CustomersMonthly Peak DayMay12</v>
      </c>
      <c r="B229" t="s">
        <v>2230</v>
      </c>
      <c r="C229" t="s">
        <v>2239</v>
      </c>
      <c r="D229" t="s">
        <v>2280</v>
      </c>
      <c r="E229" s="6" t="s">
        <v>3025</v>
      </c>
      <c r="F229" s="6">
        <v>12</v>
      </c>
      <c r="G229" s="6">
        <v>200.18016052246094</v>
      </c>
      <c r="H229" s="6">
        <v>200.18016052246094</v>
      </c>
      <c r="I229" s="6">
        <v>71.995346069335938</v>
      </c>
      <c r="J229" s="6">
        <v>70.150377358490601</v>
      </c>
      <c r="K229">
        <f t="shared" si="6"/>
        <v>0</v>
      </c>
    </row>
    <row r="230" spans="1:11" x14ac:dyDescent="0.25">
      <c r="A230" s="5" t="str">
        <f t="shared" si="7"/>
        <v>AllAll CustomersMonthly Peak DayMay13</v>
      </c>
      <c r="B230" t="s">
        <v>2230</v>
      </c>
      <c r="C230" t="s">
        <v>2239</v>
      </c>
      <c r="D230" t="s">
        <v>2280</v>
      </c>
      <c r="E230" s="6" t="s">
        <v>3025</v>
      </c>
      <c r="F230" s="6">
        <v>13</v>
      </c>
      <c r="G230" s="6">
        <v>192.18104553222656</v>
      </c>
      <c r="H230" s="6">
        <v>192.18104553222656</v>
      </c>
      <c r="I230" s="6">
        <v>69.575569152832031</v>
      </c>
      <c r="J230" s="6">
        <v>73.557735849056513</v>
      </c>
      <c r="K230">
        <f t="shared" si="6"/>
        <v>0</v>
      </c>
    </row>
    <row r="231" spans="1:11" x14ac:dyDescent="0.25">
      <c r="A231" s="5" t="str">
        <f t="shared" si="7"/>
        <v>AllAll CustomersMonthly Peak DayMay14</v>
      </c>
      <c r="B231" t="s">
        <v>2230</v>
      </c>
      <c r="C231" t="s">
        <v>2239</v>
      </c>
      <c r="D231" t="s">
        <v>2280</v>
      </c>
      <c r="E231" s="6" t="s">
        <v>3025</v>
      </c>
      <c r="F231" s="6">
        <v>14</v>
      </c>
      <c r="G231" s="6">
        <v>194.36552429199219</v>
      </c>
      <c r="H231" s="6">
        <v>194.36552429199219</v>
      </c>
      <c r="I231" s="6">
        <v>80.688858032226563</v>
      </c>
      <c r="J231" s="6">
        <v>76.236509433962354</v>
      </c>
      <c r="K231">
        <f t="shared" si="6"/>
        <v>0</v>
      </c>
    </row>
    <row r="232" spans="1:11" x14ac:dyDescent="0.25">
      <c r="A232" s="5" t="str">
        <f t="shared" si="7"/>
        <v>AllAll CustomersMonthly Peak DayMay15</v>
      </c>
      <c r="B232" t="s">
        <v>2230</v>
      </c>
      <c r="C232" t="s">
        <v>2239</v>
      </c>
      <c r="D232" t="s">
        <v>2280</v>
      </c>
      <c r="E232" s="6" t="s">
        <v>3025</v>
      </c>
      <c r="F232" s="6">
        <v>15</v>
      </c>
      <c r="G232" s="6">
        <v>168.73941040039063</v>
      </c>
      <c r="H232" s="6">
        <v>168.73941040039063</v>
      </c>
      <c r="I232" s="6">
        <v>73.395797729492188</v>
      </c>
      <c r="J232" s="6">
        <v>78.339245283018798</v>
      </c>
      <c r="K232">
        <f t="shared" si="6"/>
        <v>0</v>
      </c>
    </row>
    <row r="233" spans="1:11" x14ac:dyDescent="0.25">
      <c r="A233" s="5" t="str">
        <f t="shared" si="7"/>
        <v>AllAll CustomersMonthly Peak DayMay16</v>
      </c>
      <c r="B233" t="s">
        <v>2230</v>
      </c>
      <c r="C233" t="s">
        <v>2239</v>
      </c>
      <c r="D233" t="s">
        <v>2280</v>
      </c>
      <c r="E233" s="6" t="s">
        <v>3025</v>
      </c>
      <c r="F233" s="6">
        <v>16</v>
      </c>
      <c r="G233" s="6">
        <v>143.55494689941406</v>
      </c>
      <c r="H233" s="6">
        <v>143.55494689941406</v>
      </c>
      <c r="I233" s="6">
        <v>72.078231811523438</v>
      </c>
      <c r="J233" s="6">
        <v>79.767169811320699</v>
      </c>
      <c r="K233">
        <f t="shared" si="6"/>
        <v>0</v>
      </c>
    </row>
    <row r="234" spans="1:11" x14ac:dyDescent="0.25">
      <c r="A234" s="5" t="str">
        <f t="shared" si="7"/>
        <v>AllAll CustomersMonthly Peak DayMay17</v>
      </c>
      <c r="B234" t="s">
        <v>2230</v>
      </c>
      <c r="C234" t="s">
        <v>2239</v>
      </c>
      <c r="D234" t="s">
        <v>2280</v>
      </c>
      <c r="E234" s="6" t="s">
        <v>3025</v>
      </c>
      <c r="F234" s="6">
        <v>17</v>
      </c>
      <c r="G234" s="6">
        <v>134.25074768066406</v>
      </c>
      <c r="H234" s="6">
        <v>134.25074768066406</v>
      </c>
      <c r="I234" s="6">
        <v>77.235763549804688</v>
      </c>
      <c r="J234" s="6">
        <v>80.127735849056648</v>
      </c>
      <c r="K234">
        <f t="shared" si="6"/>
        <v>0</v>
      </c>
    </row>
    <row r="235" spans="1:11" x14ac:dyDescent="0.25">
      <c r="A235" s="5" t="str">
        <f t="shared" si="7"/>
        <v>AllAll CustomersMonthly Peak DayMay18</v>
      </c>
      <c r="B235" t="s">
        <v>2230</v>
      </c>
      <c r="C235" t="s">
        <v>2239</v>
      </c>
      <c r="D235" t="s">
        <v>2280</v>
      </c>
      <c r="E235" s="6" t="s">
        <v>3025</v>
      </c>
      <c r="F235" s="6">
        <v>18</v>
      </c>
      <c r="G235" s="6">
        <v>144.31101989746094</v>
      </c>
      <c r="H235" s="6">
        <v>144.31101989746094</v>
      </c>
      <c r="I235" s="6">
        <v>63.255081176757813</v>
      </c>
      <c r="J235" s="6">
        <v>79.401886792452814</v>
      </c>
      <c r="K235">
        <f t="shared" si="6"/>
        <v>0</v>
      </c>
    </row>
    <row r="236" spans="1:11" x14ac:dyDescent="0.25">
      <c r="A236" s="5" t="str">
        <f t="shared" si="7"/>
        <v>AllAll CustomersMonthly Peak DayMay19</v>
      </c>
      <c r="B236" t="s">
        <v>2230</v>
      </c>
      <c r="C236" t="s">
        <v>2239</v>
      </c>
      <c r="D236" t="s">
        <v>2280</v>
      </c>
      <c r="E236" s="6" t="s">
        <v>3025</v>
      </c>
      <c r="F236" s="6">
        <v>19</v>
      </c>
      <c r="G236" s="6">
        <v>150.2852783203125</v>
      </c>
      <c r="H236" s="6">
        <v>150.2852783203125</v>
      </c>
      <c r="I236" s="6">
        <v>69.600425720214844</v>
      </c>
      <c r="J236" s="6">
        <v>77.648207547169861</v>
      </c>
      <c r="K236">
        <f t="shared" si="6"/>
        <v>0</v>
      </c>
    </row>
    <row r="237" spans="1:11" x14ac:dyDescent="0.25">
      <c r="A237" s="5" t="str">
        <f t="shared" si="7"/>
        <v>AllAll CustomersMonthly Peak DayMay20</v>
      </c>
      <c r="B237" t="s">
        <v>2230</v>
      </c>
      <c r="C237" t="s">
        <v>2239</v>
      </c>
      <c r="D237" t="s">
        <v>2280</v>
      </c>
      <c r="E237" s="6" t="s">
        <v>3025</v>
      </c>
      <c r="F237" s="6">
        <v>20</v>
      </c>
      <c r="G237" s="6">
        <v>141.87973022460938</v>
      </c>
      <c r="H237" s="6">
        <v>141.87973022460938</v>
      </c>
      <c r="I237" s="6">
        <v>73.514442443847656</v>
      </c>
      <c r="J237" s="6">
        <v>75.194433962264128</v>
      </c>
      <c r="K237">
        <f t="shared" si="6"/>
        <v>0</v>
      </c>
    </row>
    <row r="238" spans="1:11" x14ac:dyDescent="0.25">
      <c r="A238" s="5" t="str">
        <f t="shared" si="7"/>
        <v>AllAll CustomersMonthly Peak DayMay21</v>
      </c>
      <c r="B238" t="s">
        <v>2230</v>
      </c>
      <c r="C238" t="s">
        <v>2239</v>
      </c>
      <c r="D238" t="s">
        <v>2280</v>
      </c>
      <c r="E238" s="6" t="s">
        <v>3025</v>
      </c>
      <c r="F238" s="6">
        <v>21</v>
      </c>
      <c r="G238" s="6">
        <v>157.46040344238281</v>
      </c>
      <c r="H238" s="6">
        <v>157.46040344238281</v>
      </c>
      <c r="I238" s="6">
        <v>74.45721435546875</v>
      </c>
      <c r="J238" s="6">
        <v>71.532264150943305</v>
      </c>
      <c r="K238">
        <f t="shared" si="6"/>
        <v>0</v>
      </c>
    </row>
    <row r="239" spans="1:11" x14ac:dyDescent="0.25">
      <c r="A239" s="5" t="str">
        <f t="shared" si="7"/>
        <v>AllAll CustomersMonthly Peak DayMay22</v>
      </c>
      <c r="B239" t="s">
        <v>2230</v>
      </c>
      <c r="C239" t="s">
        <v>2239</v>
      </c>
      <c r="D239" t="s">
        <v>2280</v>
      </c>
      <c r="E239" s="6" t="s">
        <v>3025</v>
      </c>
      <c r="F239" s="6">
        <v>22</v>
      </c>
      <c r="G239" s="6">
        <v>158.19773864746094</v>
      </c>
      <c r="H239" s="6">
        <v>158.19773864746094</v>
      </c>
      <c r="I239" s="6">
        <v>61.631931304931641</v>
      </c>
      <c r="J239" s="6">
        <v>68.632075471698116</v>
      </c>
      <c r="K239">
        <f t="shared" si="6"/>
        <v>0</v>
      </c>
    </row>
    <row r="240" spans="1:11" x14ac:dyDescent="0.25">
      <c r="A240" s="5" t="str">
        <f t="shared" si="7"/>
        <v>AllAll CustomersMonthly Peak DayMay23</v>
      </c>
      <c r="B240" t="s">
        <v>2230</v>
      </c>
      <c r="C240" t="s">
        <v>2239</v>
      </c>
      <c r="D240" t="s">
        <v>2280</v>
      </c>
      <c r="E240" s="6" t="s">
        <v>3025</v>
      </c>
      <c r="F240" s="6">
        <v>23</v>
      </c>
      <c r="G240" s="6">
        <v>157.10748291015625</v>
      </c>
      <c r="H240" s="6">
        <v>157.10748291015625</v>
      </c>
      <c r="I240" s="6">
        <v>79.018218994140625</v>
      </c>
      <c r="J240" s="6">
        <v>67.103301886792465</v>
      </c>
      <c r="K240">
        <f t="shared" si="6"/>
        <v>0</v>
      </c>
    </row>
    <row r="241" spans="1:11" x14ac:dyDescent="0.25">
      <c r="A241" s="5" t="str">
        <f t="shared" si="7"/>
        <v>AllAll CustomersMonthly Peak DayMay24</v>
      </c>
      <c r="B241" t="s">
        <v>2230</v>
      </c>
      <c r="C241" t="s">
        <v>2239</v>
      </c>
      <c r="D241" t="s">
        <v>2280</v>
      </c>
      <c r="E241" s="6" t="s">
        <v>3025</v>
      </c>
      <c r="F241" s="6">
        <v>24</v>
      </c>
      <c r="G241" s="6">
        <v>151.82577514648438</v>
      </c>
      <c r="H241" s="6">
        <v>151.82577514648438</v>
      </c>
      <c r="I241" s="6">
        <v>75.590057373046875</v>
      </c>
      <c r="J241" s="6">
        <v>66.049811320754728</v>
      </c>
      <c r="K241">
        <f t="shared" si="6"/>
        <v>0</v>
      </c>
    </row>
    <row r="242" spans="1:11" x14ac:dyDescent="0.25">
      <c r="A242" s="5" t="str">
        <f t="shared" si="7"/>
        <v>AllAll CustomersAverage WeekdayJune1</v>
      </c>
      <c r="B242" t="s">
        <v>2230</v>
      </c>
      <c r="C242" t="s">
        <v>2239</v>
      </c>
      <c r="D242" t="s">
        <v>2281</v>
      </c>
      <c r="E242" s="6" t="s">
        <v>3026</v>
      </c>
      <c r="F242" s="6">
        <v>1</v>
      </c>
      <c r="G242" s="6">
        <v>170.07673645019531</v>
      </c>
      <c r="H242" s="6">
        <v>170.07673645019531</v>
      </c>
      <c r="I242" s="6">
        <v>91.206649780273438</v>
      </c>
      <c r="J242" s="6">
        <v>65.452924528301807</v>
      </c>
      <c r="K242">
        <f t="shared" si="6"/>
        <v>0</v>
      </c>
    </row>
    <row r="243" spans="1:11" x14ac:dyDescent="0.25">
      <c r="A243" s="5" t="str">
        <f t="shared" si="7"/>
        <v>AllAll CustomersAverage WeekdayJune2</v>
      </c>
      <c r="B243" t="s">
        <v>2230</v>
      </c>
      <c r="C243" t="s">
        <v>2239</v>
      </c>
      <c r="D243" t="s">
        <v>2281</v>
      </c>
      <c r="E243" s="6" t="s">
        <v>3026</v>
      </c>
      <c r="F243" s="6">
        <v>2</v>
      </c>
      <c r="G243" s="6">
        <v>166.39273071289063</v>
      </c>
      <c r="H243" s="6">
        <v>166.39273071289063</v>
      </c>
      <c r="I243" s="6">
        <v>95.911819458007813</v>
      </c>
      <c r="J243" s="6">
        <v>65.270565805255231</v>
      </c>
      <c r="K243">
        <f t="shared" si="6"/>
        <v>0</v>
      </c>
    </row>
    <row r="244" spans="1:11" x14ac:dyDescent="0.25">
      <c r="A244" s="5" t="str">
        <f t="shared" si="7"/>
        <v>AllAll CustomersAverage WeekdayJune3</v>
      </c>
      <c r="B244" t="s">
        <v>2230</v>
      </c>
      <c r="C244" t="s">
        <v>2239</v>
      </c>
      <c r="D244" t="s">
        <v>2281</v>
      </c>
      <c r="E244" s="6" t="s">
        <v>3026</v>
      </c>
      <c r="F244" s="6">
        <v>3</v>
      </c>
      <c r="G244" s="6">
        <v>162.00251770019531</v>
      </c>
      <c r="H244" s="6">
        <v>162.00251770019531</v>
      </c>
      <c r="I244" s="6">
        <v>88.573135375976563</v>
      </c>
      <c r="J244" s="6">
        <v>64.871037956093843</v>
      </c>
      <c r="K244">
        <f t="shared" si="6"/>
        <v>0</v>
      </c>
    </row>
    <row r="245" spans="1:11" x14ac:dyDescent="0.25">
      <c r="A245" s="5" t="str">
        <f t="shared" si="7"/>
        <v>AllAll CustomersAverage WeekdayJune4</v>
      </c>
      <c r="B245" t="s">
        <v>2230</v>
      </c>
      <c r="C245" t="s">
        <v>2239</v>
      </c>
      <c r="D245" t="s">
        <v>2281</v>
      </c>
      <c r="E245" s="6" t="s">
        <v>3026</v>
      </c>
      <c r="F245" s="6">
        <v>4</v>
      </c>
      <c r="G245" s="6">
        <v>165.02438354492188</v>
      </c>
      <c r="H245" s="6">
        <v>165.02438354492188</v>
      </c>
      <c r="I245" s="6">
        <v>91.122085571289063</v>
      </c>
      <c r="J245" s="6">
        <v>64.193395548406627</v>
      </c>
      <c r="K245">
        <f t="shared" si="6"/>
        <v>0</v>
      </c>
    </row>
    <row r="246" spans="1:11" x14ac:dyDescent="0.25">
      <c r="A246" s="5" t="str">
        <f t="shared" si="7"/>
        <v>AllAll CustomersAverage WeekdayJune5</v>
      </c>
      <c r="B246" t="s">
        <v>2230</v>
      </c>
      <c r="C246" t="s">
        <v>2239</v>
      </c>
      <c r="D246" t="s">
        <v>2281</v>
      </c>
      <c r="E246" s="6" t="s">
        <v>3026</v>
      </c>
      <c r="F246" s="6">
        <v>5</v>
      </c>
      <c r="G246" s="6">
        <v>231.48558044433594</v>
      </c>
      <c r="H246" s="6">
        <v>231.48558044433594</v>
      </c>
      <c r="I246" s="6">
        <v>88.847908020019531</v>
      </c>
      <c r="J246" s="6">
        <v>63.227925344503149</v>
      </c>
      <c r="K246">
        <f t="shared" si="6"/>
        <v>0</v>
      </c>
    </row>
    <row r="247" spans="1:11" x14ac:dyDescent="0.25">
      <c r="A247" s="5" t="str">
        <f t="shared" si="7"/>
        <v>AllAll CustomersAverage WeekdayJune6</v>
      </c>
      <c r="B247" t="s">
        <v>2230</v>
      </c>
      <c r="C247" t="s">
        <v>2239</v>
      </c>
      <c r="D247" t="s">
        <v>2281</v>
      </c>
      <c r="E247" s="6" t="s">
        <v>3026</v>
      </c>
      <c r="F247" s="6">
        <v>6</v>
      </c>
      <c r="G247" s="6">
        <v>321.65951538085938</v>
      </c>
      <c r="H247" s="6">
        <v>321.65951538085938</v>
      </c>
      <c r="I247" s="6">
        <v>90.4632568359375</v>
      </c>
      <c r="J247" s="6">
        <v>62.803207452162276</v>
      </c>
      <c r="K247">
        <f t="shared" si="6"/>
        <v>0</v>
      </c>
    </row>
    <row r="248" spans="1:11" x14ac:dyDescent="0.25">
      <c r="A248" s="5" t="str">
        <f t="shared" si="7"/>
        <v>AllAll CustomersAverage WeekdayJune7</v>
      </c>
      <c r="B248" t="s">
        <v>2230</v>
      </c>
      <c r="C248" t="s">
        <v>2239</v>
      </c>
      <c r="D248" t="s">
        <v>2281</v>
      </c>
      <c r="E248" s="6" t="s">
        <v>3026</v>
      </c>
      <c r="F248" s="6">
        <v>7</v>
      </c>
      <c r="G248" s="6">
        <v>342.65328979492188</v>
      </c>
      <c r="H248" s="6">
        <v>342.65328979492188</v>
      </c>
      <c r="I248" s="6">
        <v>73.904296875</v>
      </c>
      <c r="J248" s="6">
        <v>62.422546976917182</v>
      </c>
      <c r="K248">
        <f t="shared" si="6"/>
        <v>0</v>
      </c>
    </row>
    <row r="249" spans="1:11" x14ac:dyDescent="0.25">
      <c r="A249" s="5" t="str">
        <f t="shared" si="7"/>
        <v>AllAll CustomersAverage WeekdayJune8</v>
      </c>
      <c r="B249" t="s">
        <v>2230</v>
      </c>
      <c r="C249" t="s">
        <v>2239</v>
      </c>
      <c r="D249" t="s">
        <v>2281</v>
      </c>
      <c r="E249" s="6" t="s">
        <v>3026</v>
      </c>
      <c r="F249" s="6">
        <v>8</v>
      </c>
      <c r="G249" s="6">
        <v>358.14080810546875</v>
      </c>
      <c r="H249" s="6">
        <v>358.14080810546875</v>
      </c>
      <c r="I249" s="6">
        <v>95.926551818847656</v>
      </c>
      <c r="J249" s="6">
        <v>63.407546156397402</v>
      </c>
      <c r="K249">
        <f t="shared" si="6"/>
        <v>0</v>
      </c>
    </row>
    <row r="250" spans="1:11" x14ac:dyDescent="0.25">
      <c r="A250" s="5" t="str">
        <f t="shared" si="7"/>
        <v>AllAll CustomersAverage WeekdayJune9</v>
      </c>
      <c r="B250" t="s">
        <v>2230</v>
      </c>
      <c r="C250" t="s">
        <v>2239</v>
      </c>
      <c r="D250" t="s">
        <v>2281</v>
      </c>
      <c r="E250" s="6" t="s">
        <v>3026</v>
      </c>
      <c r="F250" s="6">
        <v>9</v>
      </c>
      <c r="G250" s="6">
        <v>362.18405151367188</v>
      </c>
      <c r="H250" s="6">
        <v>362.18405151367188</v>
      </c>
      <c r="I250" s="6">
        <v>102.83232879638672</v>
      </c>
      <c r="J250" s="6">
        <v>65.546037940259239</v>
      </c>
      <c r="K250">
        <f t="shared" si="6"/>
        <v>0</v>
      </c>
    </row>
    <row r="251" spans="1:11" x14ac:dyDescent="0.25">
      <c r="A251" s="5" t="str">
        <f t="shared" si="7"/>
        <v>AllAll CustomersAverage WeekdayJune10</v>
      </c>
      <c r="B251" t="s">
        <v>2230</v>
      </c>
      <c r="C251" t="s">
        <v>2239</v>
      </c>
      <c r="D251" t="s">
        <v>2281</v>
      </c>
      <c r="E251" s="6" t="s">
        <v>3026</v>
      </c>
      <c r="F251" s="6">
        <v>10</v>
      </c>
      <c r="G251" s="6">
        <v>360.09298706054688</v>
      </c>
      <c r="H251" s="6">
        <v>360.09298706054688</v>
      </c>
      <c r="I251" s="6">
        <v>100.05337524414063</v>
      </c>
      <c r="J251" s="6">
        <v>68.081793126520125</v>
      </c>
      <c r="K251">
        <f t="shared" si="6"/>
        <v>0</v>
      </c>
    </row>
    <row r="252" spans="1:11" x14ac:dyDescent="0.25">
      <c r="A252" s="5" t="str">
        <f t="shared" si="7"/>
        <v>AllAll CustomersAverage WeekdayJune11</v>
      </c>
      <c r="B252" t="s">
        <v>2230</v>
      </c>
      <c r="C252" t="s">
        <v>2239</v>
      </c>
      <c r="D252" t="s">
        <v>2281</v>
      </c>
      <c r="E252" s="6" t="s">
        <v>3026</v>
      </c>
      <c r="F252" s="6">
        <v>11</v>
      </c>
      <c r="G252" s="6">
        <v>365.28231811523438</v>
      </c>
      <c r="H252" s="6">
        <v>365.28231811523438</v>
      </c>
      <c r="I252" s="6">
        <v>83.995468139648438</v>
      </c>
      <c r="J252" s="6">
        <v>71.123207639298357</v>
      </c>
      <c r="K252">
        <f t="shared" si="6"/>
        <v>0</v>
      </c>
    </row>
    <row r="253" spans="1:11" x14ac:dyDescent="0.25">
      <c r="A253" s="5" t="str">
        <f t="shared" si="7"/>
        <v>AllAll CustomersAverage WeekdayJune12</v>
      </c>
      <c r="B253" t="s">
        <v>2230</v>
      </c>
      <c r="C253" t="s">
        <v>2239</v>
      </c>
      <c r="D253" t="s">
        <v>2281</v>
      </c>
      <c r="E253" s="6" t="s">
        <v>3026</v>
      </c>
      <c r="F253" s="6">
        <v>12</v>
      </c>
      <c r="G253" s="6">
        <v>357.20492553710938</v>
      </c>
      <c r="H253" s="6">
        <v>357.20492553710938</v>
      </c>
      <c r="I253" s="6">
        <v>93.221473693847656</v>
      </c>
      <c r="J253" s="6">
        <v>74.83301896149257</v>
      </c>
      <c r="K253">
        <f t="shared" si="6"/>
        <v>0</v>
      </c>
    </row>
    <row r="254" spans="1:11" x14ac:dyDescent="0.25">
      <c r="A254" s="5" t="str">
        <f t="shared" si="7"/>
        <v>AllAll CustomersAverage WeekdayJune13</v>
      </c>
      <c r="B254" t="s">
        <v>2230</v>
      </c>
      <c r="C254" t="s">
        <v>2239</v>
      </c>
      <c r="D254" t="s">
        <v>2281</v>
      </c>
      <c r="E254" s="6" t="s">
        <v>3026</v>
      </c>
      <c r="F254" s="6">
        <v>13</v>
      </c>
      <c r="G254" s="6">
        <v>343.695556640625</v>
      </c>
      <c r="H254" s="6">
        <v>343.695556640625</v>
      </c>
      <c r="I254" s="6">
        <v>92.843597412109375</v>
      </c>
      <c r="J254" s="6">
        <v>78.085754797593609</v>
      </c>
      <c r="K254">
        <f t="shared" si="6"/>
        <v>0</v>
      </c>
    </row>
    <row r="255" spans="1:11" x14ac:dyDescent="0.25">
      <c r="A255" s="5" t="str">
        <f t="shared" si="7"/>
        <v>AllAll CustomersAverage WeekdayJune14</v>
      </c>
      <c r="B255" t="s">
        <v>2230</v>
      </c>
      <c r="C255" t="s">
        <v>2239</v>
      </c>
      <c r="D255" t="s">
        <v>2281</v>
      </c>
      <c r="E255" s="6" t="s">
        <v>3026</v>
      </c>
      <c r="F255" s="6">
        <v>14</v>
      </c>
      <c r="G255" s="6">
        <v>328.7740478515625</v>
      </c>
      <c r="H255" s="6">
        <v>328.7740478515625</v>
      </c>
      <c r="I255" s="6">
        <v>97.396522521972656</v>
      </c>
      <c r="J255" s="6">
        <v>80.752264562642793</v>
      </c>
      <c r="K255">
        <f t="shared" si="6"/>
        <v>0</v>
      </c>
    </row>
    <row r="256" spans="1:11" x14ac:dyDescent="0.25">
      <c r="A256" s="5" t="str">
        <f t="shared" si="7"/>
        <v>AllAll CustomersAverage WeekdayJune15</v>
      </c>
      <c r="B256" t="s">
        <v>2230</v>
      </c>
      <c r="C256" t="s">
        <v>2239</v>
      </c>
      <c r="D256" t="s">
        <v>2281</v>
      </c>
      <c r="E256" s="6" t="s">
        <v>3026</v>
      </c>
      <c r="F256" s="6">
        <v>15</v>
      </c>
      <c r="G256" s="6">
        <v>293.52328491210938</v>
      </c>
      <c r="H256" s="6">
        <v>293.52328491210938</v>
      </c>
      <c r="I256" s="6">
        <v>89.655250549316406</v>
      </c>
      <c r="J256" s="6">
        <v>82.115000685205985</v>
      </c>
      <c r="K256">
        <f t="shared" si="6"/>
        <v>0</v>
      </c>
    </row>
    <row r="257" spans="1:11" x14ac:dyDescent="0.25">
      <c r="A257" s="5" t="str">
        <f t="shared" si="7"/>
        <v>AllAll CustomersAverage WeekdayJune16</v>
      </c>
      <c r="B257" t="s">
        <v>2230</v>
      </c>
      <c r="C257" t="s">
        <v>2239</v>
      </c>
      <c r="D257" t="s">
        <v>2281</v>
      </c>
      <c r="E257" s="6" t="s">
        <v>3026</v>
      </c>
      <c r="F257" s="6">
        <v>16</v>
      </c>
      <c r="G257" s="6">
        <v>269.82919311523438</v>
      </c>
      <c r="H257" s="6">
        <v>269.82919311523438</v>
      </c>
      <c r="I257" s="6">
        <v>85.228286743164063</v>
      </c>
      <c r="J257" s="6">
        <v>82.559246264763615</v>
      </c>
      <c r="K257">
        <f t="shared" si="6"/>
        <v>0</v>
      </c>
    </row>
    <row r="258" spans="1:11" x14ac:dyDescent="0.25">
      <c r="A258" s="5" t="str">
        <f t="shared" si="7"/>
        <v>AllAll CustomersAverage WeekdayJune17</v>
      </c>
      <c r="B258" t="s">
        <v>2230</v>
      </c>
      <c r="C258" t="s">
        <v>2239</v>
      </c>
      <c r="D258" t="s">
        <v>2281</v>
      </c>
      <c r="E258" s="6" t="s">
        <v>3026</v>
      </c>
      <c r="F258" s="6">
        <v>17</v>
      </c>
      <c r="G258" s="6">
        <v>218.96539306640625</v>
      </c>
      <c r="H258" s="6">
        <v>218.96539306640625</v>
      </c>
      <c r="I258" s="6">
        <v>85.352989196777344</v>
      </c>
      <c r="J258" s="6">
        <v>81.915187929261421</v>
      </c>
      <c r="K258">
        <f t="shared" ref="K258:K321" si="8">INDEX(events, MATCH(CONCATENATE(B258, C258, D258, E258), events_y, 0), MATCH("Confidential", events_x, 0))</f>
        <v>0</v>
      </c>
    </row>
    <row r="259" spans="1:11" x14ac:dyDescent="0.25">
      <c r="A259" s="5" t="str">
        <f t="shared" ref="A259:A322" si="9">CONCATENATE(B259, C259, D259, E259, F259)</f>
        <v>AllAll CustomersAverage WeekdayJune18</v>
      </c>
      <c r="B259" t="s">
        <v>2230</v>
      </c>
      <c r="C259" t="s">
        <v>2239</v>
      </c>
      <c r="D259" t="s">
        <v>2281</v>
      </c>
      <c r="E259" s="6" t="s">
        <v>3026</v>
      </c>
      <c r="F259" s="6">
        <v>18</v>
      </c>
      <c r="G259" s="6">
        <v>199.8668212890625</v>
      </c>
      <c r="H259" s="6">
        <v>199.8668212890625</v>
      </c>
      <c r="I259" s="6">
        <v>62.623752593994141</v>
      </c>
      <c r="J259" s="6">
        <v>79.927546670301922</v>
      </c>
      <c r="K259">
        <f t="shared" si="8"/>
        <v>0</v>
      </c>
    </row>
    <row r="260" spans="1:11" x14ac:dyDescent="0.25">
      <c r="A260" s="5" t="str">
        <f t="shared" si="9"/>
        <v>AllAll CustomersAverage WeekdayJune19</v>
      </c>
      <c r="B260" t="s">
        <v>2230</v>
      </c>
      <c r="C260" t="s">
        <v>2239</v>
      </c>
      <c r="D260" t="s">
        <v>2281</v>
      </c>
      <c r="E260" s="6" t="s">
        <v>3026</v>
      </c>
      <c r="F260" s="6">
        <v>19</v>
      </c>
      <c r="G260" s="6">
        <v>201.60472106933594</v>
      </c>
      <c r="H260" s="6">
        <v>201.60472106933594</v>
      </c>
      <c r="I260" s="6">
        <v>85.477073669433594</v>
      </c>
      <c r="J260" s="6">
        <v>77.665472081022429</v>
      </c>
      <c r="K260">
        <f t="shared" si="8"/>
        <v>0</v>
      </c>
    </row>
    <row r="261" spans="1:11" x14ac:dyDescent="0.25">
      <c r="A261" s="5" t="str">
        <f t="shared" si="9"/>
        <v>AllAll CustomersAverage WeekdayJune20</v>
      </c>
      <c r="B261" t="s">
        <v>2230</v>
      </c>
      <c r="C261" t="s">
        <v>2239</v>
      </c>
      <c r="D261" t="s">
        <v>2281</v>
      </c>
      <c r="E261" s="6" t="s">
        <v>3026</v>
      </c>
      <c r="F261" s="6">
        <v>20</v>
      </c>
      <c r="G261" s="6">
        <v>201.61788940429688</v>
      </c>
      <c r="H261" s="6">
        <v>201.61788940429688</v>
      </c>
      <c r="I261" s="6">
        <v>93.384605407714844</v>
      </c>
      <c r="J261" s="6">
        <v>75.135282228577807</v>
      </c>
      <c r="K261">
        <f t="shared" si="8"/>
        <v>0</v>
      </c>
    </row>
    <row r="262" spans="1:11" x14ac:dyDescent="0.25">
      <c r="A262" s="5" t="str">
        <f t="shared" si="9"/>
        <v>AllAll CustomersAverage WeekdayJune21</v>
      </c>
      <c r="B262" t="s">
        <v>2230</v>
      </c>
      <c r="C262" t="s">
        <v>2239</v>
      </c>
      <c r="D262" t="s">
        <v>2281</v>
      </c>
      <c r="E262" s="6" t="s">
        <v>3026</v>
      </c>
      <c r="F262" s="6">
        <v>21</v>
      </c>
      <c r="G262" s="6">
        <v>234.97154235839844</v>
      </c>
      <c r="H262" s="6">
        <v>234.97154235839844</v>
      </c>
      <c r="I262" s="6">
        <v>101.78005981445313</v>
      </c>
      <c r="J262" s="6">
        <v>71.48632091162338</v>
      </c>
      <c r="K262">
        <f t="shared" si="8"/>
        <v>0</v>
      </c>
    </row>
    <row r="263" spans="1:11" x14ac:dyDescent="0.25">
      <c r="A263" s="5" t="str">
        <f t="shared" si="9"/>
        <v>AllAll CustomersAverage WeekdayJune22</v>
      </c>
      <c r="B263" t="s">
        <v>2230</v>
      </c>
      <c r="C263" t="s">
        <v>2239</v>
      </c>
      <c r="D263" t="s">
        <v>2281</v>
      </c>
      <c r="E263" s="6" t="s">
        <v>3026</v>
      </c>
      <c r="F263" s="6">
        <v>22</v>
      </c>
      <c r="G263" s="6">
        <v>236.8226318359375</v>
      </c>
      <c r="H263" s="6">
        <v>236.8226318359375</v>
      </c>
      <c r="I263" s="6">
        <v>99.997032165527344</v>
      </c>
      <c r="J263" s="6">
        <v>69.048207519819144</v>
      </c>
      <c r="K263">
        <f t="shared" si="8"/>
        <v>0</v>
      </c>
    </row>
    <row r="264" spans="1:11" x14ac:dyDescent="0.25">
      <c r="A264" s="5" t="str">
        <f t="shared" si="9"/>
        <v>AllAll CustomersAverage WeekdayJune23</v>
      </c>
      <c r="B264" t="s">
        <v>2230</v>
      </c>
      <c r="C264" t="s">
        <v>2239</v>
      </c>
      <c r="D264" t="s">
        <v>2281</v>
      </c>
      <c r="E264" s="6" t="s">
        <v>3026</v>
      </c>
      <c r="F264" s="6">
        <v>23</v>
      </c>
      <c r="G264" s="6">
        <v>243.14437866210938</v>
      </c>
      <c r="H264" s="6">
        <v>243.14437866210938</v>
      </c>
      <c r="I264" s="6">
        <v>89.622268676757813</v>
      </c>
      <c r="J264" s="6">
        <v>67.915565847720742</v>
      </c>
      <c r="K264">
        <f t="shared" si="8"/>
        <v>0</v>
      </c>
    </row>
    <row r="265" spans="1:11" x14ac:dyDescent="0.25">
      <c r="A265" s="5" t="str">
        <f t="shared" si="9"/>
        <v>AllAll CustomersAverage WeekdayJune24</v>
      </c>
      <c r="B265" t="s">
        <v>2230</v>
      </c>
      <c r="C265" t="s">
        <v>2239</v>
      </c>
      <c r="D265" t="s">
        <v>2281</v>
      </c>
      <c r="E265" s="6" t="s">
        <v>3026</v>
      </c>
      <c r="F265" s="6">
        <v>24</v>
      </c>
      <c r="G265" s="6">
        <v>234.10093688964844</v>
      </c>
      <c r="H265" s="6">
        <v>234.10093688964844</v>
      </c>
      <c r="I265" s="6">
        <v>94.908622741699219</v>
      </c>
      <c r="J265" s="6">
        <v>67.149999894915894</v>
      </c>
      <c r="K265">
        <f t="shared" si="8"/>
        <v>0</v>
      </c>
    </row>
    <row r="266" spans="1:11" x14ac:dyDescent="0.25">
      <c r="A266" s="5" t="str">
        <f t="shared" si="9"/>
        <v>AllAll CustomersMonthly Peak DayJune1</v>
      </c>
      <c r="B266" t="s">
        <v>2230</v>
      </c>
      <c r="C266" t="s">
        <v>2239</v>
      </c>
      <c r="D266" t="s">
        <v>2282</v>
      </c>
      <c r="E266" s="6" t="s">
        <v>3026</v>
      </c>
      <c r="F266" s="6">
        <v>1</v>
      </c>
      <c r="G266" s="6">
        <v>335.69729614257813</v>
      </c>
      <c r="H266" s="6">
        <v>338.49822998046875</v>
      </c>
      <c r="I266" s="6">
        <v>53.558113098144531</v>
      </c>
      <c r="J266" s="6">
        <v>72.859046941848021</v>
      </c>
      <c r="K266">
        <f t="shared" si="8"/>
        <v>0</v>
      </c>
    </row>
    <row r="267" spans="1:11" x14ac:dyDescent="0.25">
      <c r="A267" s="5" t="str">
        <f t="shared" si="9"/>
        <v>AllAll CustomersMonthly Peak DayJune2</v>
      </c>
      <c r="B267" t="s">
        <v>2230</v>
      </c>
      <c r="C267" t="s">
        <v>2239</v>
      </c>
      <c r="D267" t="s">
        <v>2282</v>
      </c>
      <c r="E267" s="6" t="s">
        <v>3026</v>
      </c>
      <c r="F267" s="6">
        <v>2</v>
      </c>
      <c r="G267" s="6">
        <v>328.80853271484375</v>
      </c>
      <c r="H267" s="6">
        <v>341.40701293945313</v>
      </c>
      <c r="I267" s="6">
        <v>54.670875549316406</v>
      </c>
      <c r="J267" s="6">
        <v>71.689810081845238</v>
      </c>
      <c r="K267">
        <f t="shared" si="8"/>
        <v>0</v>
      </c>
    </row>
    <row r="268" spans="1:11" x14ac:dyDescent="0.25">
      <c r="A268" s="5" t="str">
        <f t="shared" si="9"/>
        <v>AllAll CustomersMonthly Peak DayJune3</v>
      </c>
      <c r="B268" t="s">
        <v>2230</v>
      </c>
      <c r="C268" t="s">
        <v>2239</v>
      </c>
      <c r="D268" t="s">
        <v>2282</v>
      </c>
      <c r="E268" s="6" t="s">
        <v>3026</v>
      </c>
      <c r="F268" s="6">
        <v>3</v>
      </c>
      <c r="G268" s="6">
        <v>327.80917358398438</v>
      </c>
      <c r="H268" s="6">
        <v>342.96261596679688</v>
      </c>
      <c r="I268" s="6">
        <v>56.257007598876953</v>
      </c>
      <c r="J268" s="6">
        <v>70.584286190941228</v>
      </c>
      <c r="K268">
        <f t="shared" si="8"/>
        <v>0</v>
      </c>
    </row>
    <row r="269" spans="1:11" x14ac:dyDescent="0.25">
      <c r="A269" s="5" t="str">
        <f t="shared" si="9"/>
        <v>AllAll CustomersMonthly Peak DayJune4</v>
      </c>
      <c r="B269" t="s">
        <v>2230</v>
      </c>
      <c r="C269" t="s">
        <v>2239</v>
      </c>
      <c r="D269" t="s">
        <v>2282</v>
      </c>
      <c r="E269" s="6" t="s">
        <v>3026</v>
      </c>
      <c r="F269" s="6">
        <v>4</v>
      </c>
      <c r="G269" s="6">
        <v>334.27529907226563</v>
      </c>
      <c r="H269" s="6">
        <v>335.61929321289063</v>
      </c>
      <c r="I269" s="6">
        <v>56.315456390380859</v>
      </c>
      <c r="J269" s="6">
        <v>69.911619235084174</v>
      </c>
      <c r="K269">
        <f t="shared" si="8"/>
        <v>0</v>
      </c>
    </row>
    <row r="270" spans="1:11" x14ac:dyDescent="0.25">
      <c r="A270" s="5" t="str">
        <f t="shared" si="9"/>
        <v>AllAll CustomersMonthly Peak DayJune5</v>
      </c>
      <c r="B270" t="s">
        <v>2230</v>
      </c>
      <c r="C270" t="s">
        <v>2239</v>
      </c>
      <c r="D270" t="s">
        <v>2282</v>
      </c>
      <c r="E270" s="6" t="s">
        <v>3026</v>
      </c>
      <c r="F270" s="6">
        <v>5</v>
      </c>
      <c r="G270" s="6">
        <v>402.73101806640625</v>
      </c>
      <c r="H270" s="6">
        <v>395.37911987304688</v>
      </c>
      <c r="I270" s="6">
        <v>66.827812194824219</v>
      </c>
      <c r="J270" s="6">
        <v>69.273048915318071</v>
      </c>
      <c r="K270">
        <f t="shared" si="8"/>
        <v>0</v>
      </c>
    </row>
    <row r="271" spans="1:11" x14ac:dyDescent="0.25">
      <c r="A271" s="5" t="str">
        <f t="shared" si="9"/>
        <v>AllAll CustomersMonthly Peak DayJune6</v>
      </c>
      <c r="B271" t="s">
        <v>2230</v>
      </c>
      <c r="C271" t="s">
        <v>2239</v>
      </c>
      <c r="D271" t="s">
        <v>2282</v>
      </c>
      <c r="E271" s="6" t="s">
        <v>3026</v>
      </c>
      <c r="F271" s="6">
        <v>6</v>
      </c>
      <c r="G271" s="6">
        <v>487.81698608398438</v>
      </c>
      <c r="H271" s="6">
        <v>483.020263671875</v>
      </c>
      <c r="I271" s="6">
        <v>55.169143676757813</v>
      </c>
      <c r="J271" s="6">
        <v>68.828285696847104</v>
      </c>
      <c r="K271">
        <f t="shared" si="8"/>
        <v>0</v>
      </c>
    </row>
    <row r="272" spans="1:11" x14ac:dyDescent="0.25">
      <c r="A272" s="5" t="str">
        <f t="shared" si="9"/>
        <v>AllAll CustomersMonthly Peak DayJune7</v>
      </c>
      <c r="B272" t="s">
        <v>2230</v>
      </c>
      <c r="C272" t="s">
        <v>2239</v>
      </c>
      <c r="D272" t="s">
        <v>2282</v>
      </c>
      <c r="E272" s="6" t="s">
        <v>3026</v>
      </c>
      <c r="F272" s="6">
        <v>7</v>
      </c>
      <c r="G272" s="6">
        <v>510.90106201171875</v>
      </c>
      <c r="H272" s="6">
        <v>505.3704833984375</v>
      </c>
      <c r="I272" s="6">
        <v>52.826034545898438</v>
      </c>
      <c r="J272" s="6">
        <v>68.209143102736704</v>
      </c>
      <c r="K272">
        <f t="shared" si="8"/>
        <v>0</v>
      </c>
    </row>
    <row r="273" spans="1:11" x14ac:dyDescent="0.25">
      <c r="A273" s="5" t="str">
        <f t="shared" si="9"/>
        <v>AllAll CustomersMonthly Peak DayJune8</v>
      </c>
      <c r="B273" t="s">
        <v>2230</v>
      </c>
      <c r="C273" t="s">
        <v>2239</v>
      </c>
      <c r="D273" t="s">
        <v>2282</v>
      </c>
      <c r="E273" s="6" t="s">
        <v>3026</v>
      </c>
      <c r="F273" s="6">
        <v>8</v>
      </c>
      <c r="G273" s="6">
        <v>587.08306884765625</v>
      </c>
      <c r="H273" s="6">
        <v>576.0191650390625</v>
      </c>
      <c r="I273" s="6">
        <v>57.092159271240234</v>
      </c>
      <c r="J273" s="6">
        <v>68.615333135695678</v>
      </c>
      <c r="K273">
        <f t="shared" si="8"/>
        <v>0</v>
      </c>
    </row>
    <row r="274" spans="1:11" x14ac:dyDescent="0.25">
      <c r="A274" s="5" t="str">
        <f t="shared" si="9"/>
        <v>AllAll CustomersMonthly Peak DayJune9</v>
      </c>
      <c r="B274" t="s">
        <v>2230</v>
      </c>
      <c r="C274" t="s">
        <v>2239</v>
      </c>
      <c r="D274" t="s">
        <v>2282</v>
      </c>
      <c r="E274" s="6" t="s">
        <v>3026</v>
      </c>
      <c r="F274" s="6">
        <v>9</v>
      </c>
      <c r="G274" s="6">
        <v>598.54052734375</v>
      </c>
      <c r="H274" s="6">
        <v>595.65850830078125</v>
      </c>
      <c r="I274" s="6">
        <v>64.057670593261719</v>
      </c>
      <c r="J274" s="6">
        <v>71.955332140241339</v>
      </c>
      <c r="K274">
        <f t="shared" si="8"/>
        <v>0</v>
      </c>
    </row>
    <row r="275" spans="1:11" x14ac:dyDescent="0.25">
      <c r="A275" s="5" t="str">
        <f t="shared" si="9"/>
        <v>AllAll CustomersMonthly Peak DayJune10</v>
      </c>
      <c r="B275" t="s">
        <v>2230</v>
      </c>
      <c r="C275" t="s">
        <v>2239</v>
      </c>
      <c r="D275" t="s">
        <v>2282</v>
      </c>
      <c r="E275" s="6" t="s">
        <v>3026</v>
      </c>
      <c r="F275" s="6">
        <v>10</v>
      </c>
      <c r="G275" s="6">
        <v>580.02142333984375</v>
      </c>
      <c r="H275" s="6">
        <v>571.19683837890625</v>
      </c>
      <c r="I275" s="6">
        <v>59.061676025390625</v>
      </c>
      <c r="J275" s="6">
        <v>75.012284996396019</v>
      </c>
      <c r="K275">
        <f t="shared" si="8"/>
        <v>0</v>
      </c>
    </row>
    <row r="276" spans="1:11" x14ac:dyDescent="0.25">
      <c r="A276" s="5" t="str">
        <f t="shared" si="9"/>
        <v>AllAll CustomersMonthly Peak DayJune11</v>
      </c>
      <c r="B276" t="s">
        <v>2230</v>
      </c>
      <c r="C276" t="s">
        <v>2239</v>
      </c>
      <c r="D276" t="s">
        <v>2282</v>
      </c>
      <c r="E276" s="6" t="s">
        <v>3026</v>
      </c>
      <c r="F276" s="6">
        <v>11</v>
      </c>
      <c r="G276" s="6">
        <v>558.67926025390625</v>
      </c>
      <c r="H276" s="6">
        <v>559.270751953125</v>
      </c>
      <c r="I276" s="6">
        <v>80.598884582519531</v>
      </c>
      <c r="J276" s="6">
        <v>77.045429476783383</v>
      </c>
      <c r="K276">
        <f t="shared" si="8"/>
        <v>0</v>
      </c>
    </row>
    <row r="277" spans="1:11" x14ac:dyDescent="0.25">
      <c r="A277" s="5" t="str">
        <f t="shared" si="9"/>
        <v>AllAll CustomersMonthly Peak DayJune12</v>
      </c>
      <c r="B277" t="s">
        <v>2230</v>
      </c>
      <c r="C277" t="s">
        <v>2239</v>
      </c>
      <c r="D277" t="s">
        <v>2282</v>
      </c>
      <c r="E277" s="6" t="s">
        <v>3026</v>
      </c>
      <c r="F277" s="6">
        <v>12</v>
      </c>
      <c r="G277" s="6">
        <v>571.09735107421875</v>
      </c>
      <c r="H277" s="6">
        <v>564.4993896484375</v>
      </c>
      <c r="I277" s="6">
        <v>70.056144714355469</v>
      </c>
      <c r="J277" s="6">
        <v>81.597046450660358</v>
      </c>
      <c r="K277">
        <f t="shared" si="8"/>
        <v>0</v>
      </c>
    </row>
    <row r="278" spans="1:11" x14ac:dyDescent="0.25">
      <c r="A278" s="5" t="str">
        <f t="shared" si="9"/>
        <v>AllAll CustomersMonthly Peak DayJune13</v>
      </c>
      <c r="B278" t="s">
        <v>2230</v>
      </c>
      <c r="C278" t="s">
        <v>2239</v>
      </c>
      <c r="D278" t="s">
        <v>2282</v>
      </c>
      <c r="E278" s="6" t="s">
        <v>3026</v>
      </c>
      <c r="F278" s="6">
        <v>13</v>
      </c>
      <c r="G278" s="6">
        <v>522.49945068359375</v>
      </c>
      <c r="H278" s="6">
        <v>519.1285400390625</v>
      </c>
      <c r="I278" s="6">
        <v>65.552276611328125</v>
      </c>
      <c r="J278" s="6">
        <v>85.7639032709031</v>
      </c>
      <c r="K278">
        <f t="shared" si="8"/>
        <v>0</v>
      </c>
    </row>
    <row r="279" spans="1:11" x14ac:dyDescent="0.25">
      <c r="A279" s="5" t="str">
        <f t="shared" si="9"/>
        <v>AllAll CustomersMonthly Peak DayJune14</v>
      </c>
      <c r="B279" t="s">
        <v>2230</v>
      </c>
      <c r="C279" t="s">
        <v>2239</v>
      </c>
      <c r="D279" t="s">
        <v>2282</v>
      </c>
      <c r="E279" s="6" t="s">
        <v>3026</v>
      </c>
      <c r="F279" s="6">
        <v>14</v>
      </c>
      <c r="G279" s="6">
        <v>503.69613647460938</v>
      </c>
      <c r="H279" s="6">
        <v>514.752685546875</v>
      </c>
      <c r="I279" s="6">
        <v>82.420761108398438</v>
      </c>
      <c r="J279" s="6">
        <v>87.545427449544277</v>
      </c>
      <c r="K279">
        <f t="shared" si="8"/>
        <v>0</v>
      </c>
    </row>
    <row r="280" spans="1:11" x14ac:dyDescent="0.25">
      <c r="A280" s="5" t="str">
        <f t="shared" si="9"/>
        <v>AllAll CustomersMonthly Peak DayJune15</v>
      </c>
      <c r="B280" t="s">
        <v>2230</v>
      </c>
      <c r="C280" t="s">
        <v>2239</v>
      </c>
      <c r="D280" t="s">
        <v>2282</v>
      </c>
      <c r="E280" s="6" t="s">
        <v>3026</v>
      </c>
      <c r="F280" s="6">
        <v>15</v>
      </c>
      <c r="G280" s="6">
        <v>424.23590087890625</v>
      </c>
      <c r="H280" s="6">
        <v>421.56402587890625</v>
      </c>
      <c r="I280" s="6">
        <v>62.235752105712891</v>
      </c>
      <c r="J280" s="6">
        <v>88.357428937639497</v>
      </c>
      <c r="K280">
        <f t="shared" si="8"/>
        <v>0</v>
      </c>
    </row>
    <row r="281" spans="1:11" x14ac:dyDescent="0.25">
      <c r="A281" s="5" t="str">
        <f t="shared" si="9"/>
        <v>AllAll CustomersMonthly Peak DayJune16</v>
      </c>
      <c r="B281" t="s">
        <v>2230</v>
      </c>
      <c r="C281" t="s">
        <v>2239</v>
      </c>
      <c r="D281" t="s">
        <v>2282</v>
      </c>
      <c r="E281" s="6" t="s">
        <v>3026</v>
      </c>
      <c r="F281" s="6">
        <v>16</v>
      </c>
      <c r="G281" s="6">
        <v>400.84091186523438</v>
      </c>
      <c r="H281" s="6">
        <v>385.86679077148438</v>
      </c>
      <c r="I281" s="6">
        <v>57.545223236083984</v>
      </c>
      <c r="J281" s="6">
        <v>87.743048008510044</v>
      </c>
      <c r="K281">
        <f t="shared" si="8"/>
        <v>0</v>
      </c>
    </row>
    <row r="282" spans="1:11" x14ac:dyDescent="0.25">
      <c r="A282" s="5" t="str">
        <f t="shared" si="9"/>
        <v>AllAll CustomersMonthly Peak DayJune17</v>
      </c>
      <c r="B282" t="s">
        <v>2230</v>
      </c>
      <c r="C282" t="s">
        <v>2239</v>
      </c>
      <c r="D282" t="s">
        <v>2282</v>
      </c>
      <c r="E282" s="6" t="s">
        <v>3026</v>
      </c>
      <c r="F282" s="6">
        <v>17</v>
      </c>
      <c r="G282" s="6">
        <v>365.61813354492188</v>
      </c>
      <c r="H282" s="6">
        <v>362.56546020507813</v>
      </c>
      <c r="I282" s="6">
        <v>61.905189514160156</v>
      </c>
      <c r="J282" s="6">
        <v>87.587713637579043</v>
      </c>
      <c r="K282">
        <f t="shared" si="8"/>
        <v>0</v>
      </c>
    </row>
    <row r="283" spans="1:11" x14ac:dyDescent="0.25">
      <c r="A283" s="5" t="str">
        <f t="shared" si="9"/>
        <v>AllAll CustomersMonthly Peak DayJune18</v>
      </c>
      <c r="B283" t="s">
        <v>2230</v>
      </c>
      <c r="C283" t="s">
        <v>2239</v>
      </c>
      <c r="D283" t="s">
        <v>2282</v>
      </c>
      <c r="E283" s="6" t="s">
        <v>3026</v>
      </c>
      <c r="F283" s="6">
        <v>18</v>
      </c>
      <c r="G283" s="6">
        <v>375.896728515625</v>
      </c>
      <c r="H283" s="6">
        <v>370.38442993164063</v>
      </c>
      <c r="I283" s="6">
        <v>54.964565277099609</v>
      </c>
      <c r="J283" s="6">
        <v>86.371809082031263</v>
      </c>
      <c r="K283">
        <f t="shared" si="8"/>
        <v>0</v>
      </c>
    </row>
    <row r="284" spans="1:11" x14ac:dyDescent="0.25">
      <c r="A284" s="5" t="str">
        <f t="shared" si="9"/>
        <v>AllAll CustomersMonthly Peak DayJune19</v>
      </c>
      <c r="B284" t="s">
        <v>2230</v>
      </c>
      <c r="C284" t="s">
        <v>2239</v>
      </c>
      <c r="D284" t="s">
        <v>2282</v>
      </c>
      <c r="E284" s="6" t="s">
        <v>3026</v>
      </c>
      <c r="F284" s="6">
        <v>19</v>
      </c>
      <c r="G284" s="6">
        <v>395.20697021484375</v>
      </c>
      <c r="H284" s="6">
        <v>387.17556762695313</v>
      </c>
      <c r="I284" s="6">
        <v>64.402137756347656</v>
      </c>
      <c r="J284" s="6">
        <v>84.598667108444943</v>
      </c>
      <c r="K284">
        <f t="shared" si="8"/>
        <v>0</v>
      </c>
    </row>
    <row r="285" spans="1:11" x14ac:dyDescent="0.25">
      <c r="A285" s="5" t="str">
        <f t="shared" si="9"/>
        <v>AllAll CustomersMonthly Peak DayJune20</v>
      </c>
      <c r="B285" t="s">
        <v>2230</v>
      </c>
      <c r="C285" t="s">
        <v>2239</v>
      </c>
      <c r="D285" t="s">
        <v>2282</v>
      </c>
      <c r="E285" s="6" t="s">
        <v>3026</v>
      </c>
      <c r="F285" s="6">
        <v>20</v>
      </c>
      <c r="G285" s="6">
        <v>387.6641845703125</v>
      </c>
      <c r="H285" s="6">
        <v>376.97897338867188</v>
      </c>
      <c r="I285" s="6">
        <v>65.266159057617188</v>
      </c>
      <c r="J285" s="6">
        <v>81.618286161876853</v>
      </c>
      <c r="K285">
        <f t="shared" si="8"/>
        <v>0</v>
      </c>
    </row>
    <row r="286" spans="1:11" x14ac:dyDescent="0.25">
      <c r="A286" s="5" t="str">
        <f t="shared" si="9"/>
        <v>AllAll CustomersMonthly Peak DayJune21</v>
      </c>
      <c r="B286" t="s">
        <v>2230</v>
      </c>
      <c r="C286" t="s">
        <v>2239</v>
      </c>
      <c r="D286" t="s">
        <v>2282</v>
      </c>
      <c r="E286" s="6" t="s">
        <v>3026</v>
      </c>
      <c r="F286" s="6">
        <v>21</v>
      </c>
      <c r="G286" s="6">
        <v>392.58197021484375</v>
      </c>
      <c r="H286" s="6">
        <v>382.33151245117188</v>
      </c>
      <c r="I286" s="6">
        <v>68.257217407226563</v>
      </c>
      <c r="J286" s="6">
        <v>78.27723741803851</v>
      </c>
      <c r="K286">
        <f t="shared" si="8"/>
        <v>0</v>
      </c>
    </row>
    <row r="287" spans="1:11" x14ac:dyDescent="0.25">
      <c r="A287" s="5" t="str">
        <f t="shared" si="9"/>
        <v>AllAll CustomersMonthly Peak DayJune22</v>
      </c>
      <c r="B287" t="s">
        <v>2230</v>
      </c>
      <c r="C287" t="s">
        <v>2239</v>
      </c>
      <c r="D287" t="s">
        <v>2282</v>
      </c>
      <c r="E287" s="6" t="s">
        <v>3026</v>
      </c>
      <c r="F287" s="6">
        <v>22</v>
      </c>
      <c r="G287" s="6">
        <v>362.03515625</v>
      </c>
      <c r="H287" s="6">
        <v>360.25323486328125</v>
      </c>
      <c r="I287" s="6">
        <v>58.802211761474609</v>
      </c>
      <c r="J287" s="6">
        <v>75.498571101597378</v>
      </c>
      <c r="K287">
        <f t="shared" si="8"/>
        <v>0</v>
      </c>
    </row>
    <row r="288" spans="1:11" x14ac:dyDescent="0.25">
      <c r="A288" s="5" t="str">
        <f t="shared" si="9"/>
        <v>AllAll CustomersMonthly Peak DayJune23</v>
      </c>
      <c r="B288" t="s">
        <v>2230</v>
      </c>
      <c r="C288" t="s">
        <v>2239</v>
      </c>
      <c r="D288" t="s">
        <v>2282</v>
      </c>
      <c r="E288" s="6" t="s">
        <v>3026</v>
      </c>
      <c r="F288" s="6">
        <v>23</v>
      </c>
      <c r="G288" s="6">
        <v>400.6534423828125</v>
      </c>
      <c r="H288" s="6">
        <v>402.24554443359375</v>
      </c>
      <c r="I288" s="6">
        <v>58.986015319824219</v>
      </c>
      <c r="J288" s="6">
        <v>74.111333083379833</v>
      </c>
      <c r="K288">
        <f t="shared" si="8"/>
        <v>0</v>
      </c>
    </row>
    <row r="289" spans="1:11" x14ac:dyDescent="0.25">
      <c r="A289" s="5" t="str">
        <f t="shared" si="9"/>
        <v>AllAll CustomersMonthly Peak DayJune24</v>
      </c>
      <c r="B289" t="s">
        <v>2230</v>
      </c>
      <c r="C289" t="s">
        <v>2239</v>
      </c>
      <c r="D289" t="s">
        <v>2282</v>
      </c>
      <c r="E289" s="6" t="s">
        <v>3026</v>
      </c>
      <c r="F289" s="6">
        <v>24</v>
      </c>
      <c r="G289" s="6">
        <v>392.37078857421875</v>
      </c>
      <c r="H289" s="6">
        <v>386.34542846679688</v>
      </c>
      <c r="I289" s="6">
        <v>77.579277038574219</v>
      </c>
      <c r="J289" s="6">
        <v>72.670857636951254</v>
      </c>
      <c r="K289">
        <f t="shared" si="8"/>
        <v>0</v>
      </c>
    </row>
    <row r="290" spans="1:11" x14ac:dyDescent="0.25">
      <c r="A290" s="5" t="str">
        <f t="shared" si="9"/>
        <v>AllAll CustomersAverage WeekdayJuly1</v>
      </c>
      <c r="B290" t="s">
        <v>2230</v>
      </c>
      <c r="C290" t="s">
        <v>2239</v>
      </c>
      <c r="D290" t="s">
        <v>2283</v>
      </c>
      <c r="E290" s="6" t="s">
        <v>3027</v>
      </c>
      <c r="F290" s="6">
        <v>1</v>
      </c>
      <c r="G290" s="6">
        <v>347.050048828125</v>
      </c>
      <c r="H290" s="6">
        <v>349.85098266601563</v>
      </c>
      <c r="I290" s="6">
        <v>54.557132720947266</v>
      </c>
      <c r="J290" s="6">
        <v>72.099523809523802</v>
      </c>
      <c r="K290">
        <f t="shared" si="8"/>
        <v>0</v>
      </c>
    </row>
    <row r="291" spans="1:11" x14ac:dyDescent="0.25">
      <c r="A291" s="5" t="str">
        <f t="shared" si="9"/>
        <v>AllAll CustomersAverage WeekdayJuly2</v>
      </c>
      <c r="B291" t="s">
        <v>2230</v>
      </c>
      <c r="C291" t="s">
        <v>2239</v>
      </c>
      <c r="D291" t="s">
        <v>2283</v>
      </c>
      <c r="E291" s="6" t="s">
        <v>3027</v>
      </c>
      <c r="F291" s="6">
        <v>2</v>
      </c>
      <c r="G291" s="6">
        <v>335.63027954101563</v>
      </c>
      <c r="H291" s="6">
        <v>348.228759765625</v>
      </c>
      <c r="I291" s="6">
        <v>60.771183013916016</v>
      </c>
      <c r="J291" s="6">
        <v>71.679142857142864</v>
      </c>
      <c r="K291">
        <f t="shared" si="8"/>
        <v>0</v>
      </c>
    </row>
    <row r="292" spans="1:11" x14ac:dyDescent="0.25">
      <c r="A292" s="5" t="str">
        <f t="shared" si="9"/>
        <v>AllAll CustomersAverage WeekdayJuly3</v>
      </c>
      <c r="B292" t="s">
        <v>2230</v>
      </c>
      <c r="C292" t="s">
        <v>2239</v>
      </c>
      <c r="D292" t="s">
        <v>2283</v>
      </c>
      <c r="E292" s="6" t="s">
        <v>3027</v>
      </c>
      <c r="F292" s="6">
        <v>3</v>
      </c>
      <c r="G292" s="6">
        <v>322.459228515625</v>
      </c>
      <c r="H292" s="6">
        <v>337.61270141601563</v>
      </c>
      <c r="I292" s="6">
        <v>54.911109924316406</v>
      </c>
      <c r="J292" s="6">
        <v>71.183047619047642</v>
      </c>
      <c r="K292">
        <f t="shared" si="8"/>
        <v>0</v>
      </c>
    </row>
    <row r="293" spans="1:11" x14ac:dyDescent="0.25">
      <c r="A293" s="5" t="str">
        <f t="shared" si="9"/>
        <v>AllAll CustomersAverage WeekdayJuly4</v>
      </c>
      <c r="B293" t="s">
        <v>2230</v>
      </c>
      <c r="C293" t="s">
        <v>2239</v>
      </c>
      <c r="D293" t="s">
        <v>2283</v>
      </c>
      <c r="E293" s="6" t="s">
        <v>3027</v>
      </c>
      <c r="F293" s="6">
        <v>4</v>
      </c>
      <c r="G293" s="6">
        <v>346.27728271484375</v>
      </c>
      <c r="H293" s="6">
        <v>347.62127685546875</v>
      </c>
      <c r="I293" s="6">
        <v>52.762630462646484</v>
      </c>
      <c r="J293" s="6">
        <v>70.721809523809554</v>
      </c>
      <c r="K293">
        <f t="shared" si="8"/>
        <v>0</v>
      </c>
    </row>
    <row r="294" spans="1:11" x14ac:dyDescent="0.25">
      <c r="A294" s="5" t="str">
        <f t="shared" si="9"/>
        <v>AllAll CustomersAverage WeekdayJuly5</v>
      </c>
      <c r="B294" t="s">
        <v>2230</v>
      </c>
      <c r="C294" t="s">
        <v>2239</v>
      </c>
      <c r="D294" t="s">
        <v>2283</v>
      </c>
      <c r="E294" s="6" t="s">
        <v>3027</v>
      </c>
      <c r="F294" s="6">
        <v>5</v>
      </c>
      <c r="G294" s="6">
        <v>367.845703125</v>
      </c>
      <c r="H294" s="6">
        <v>360.49383544921875</v>
      </c>
      <c r="I294" s="6">
        <v>49.122451782226563</v>
      </c>
      <c r="J294" s="6">
        <v>70.141714285714301</v>
      </c>
      <c r="K294">
        <f t="shared" si="8"/>
        <v>0</v>
      </c>
    </row>
    <row r="295" spans="1:11" x14ac:dyDescent="0.25">
      <c r="A295" s="5" t="str">
        <f t="shared" si="9"/>
        <v>AllAll CustomersAverage WeekdayJuly6</v>
      </c>
      <c r="B295" t="s">
        <v>2230</v>
      </c>
      <c r="C295" t="s">
        <v>2239</v>
      </c>
      <c r="D295" t="s">
        <v>2283</v>
      </c>
      <c r="E295" s="6" t="s">
        <v>3027</v>
      </c>
      <c r="F295" s="6">
        <v>6</v>
      </c>
      <c r="G295" s="6">
        <v>418.60568237304688</v>
      </c>
      <c r="H295" s="6">
        <v>413.8089599609375</v>
      </c>
      <c r="I295" s="6">
        <v>57.524063110351563</v>
      </c>
      <c r="J295" s="6">
        <v>69.777904761904765</v>
      </c>
      <c r="K295">
        <f t="shared" si="8"/>
        <v>0</v>
      </c>
    </row>
    <row r="296" spans="1:11" x14ac:dyDescent="0.25">
      <c r="A296" s="5" t="str">
        <f t="shared" si="9"/>
        <v>AllAll CustomersAverage WeekdayJuly7</v>
      </c>
      <c r="B296" t="s">
        <v>2230</v>
      </c>
      <c r="C296" t="s">
        <v>2239</v>
      </c>
      <c r="D296" t="s">
        <v>2283</v>
      </c>
      <c r="E296" s="6" t="s">
        <v>3027</v>
      </c>
      <c r="F296" s="6">
        <v>7</v>
      </c>
      <c r="G296" s="6">
        <v>443.69873046875</v>
      </c>
      <c r="H296" s="6">
        <v>438.16815185546875</v>
      </c>
      <c r="I296" s="6">
        <v>45.513980865478516</v>
      </c>
      <c r="J296" s="6">
        <v>69.404000000000067</v>
      </c>
      <c r="K296">
        <f t="shared" si="8"/>
        <v>0</v>
      </c>
    </row>
    <row r="297" spans="1:11" x14ac:dyDescent="0.25">
      <c r="A297" s="5" t="str">
        <f t="shared" si="9"/>
        <v>AllAll CustomersAverage WeekdayJuly8</v>
      </c>
      <c r="B297" t="s">
        <v>2230</v>
      </c>
      <c r="C297" t="s">
        <v>2239</v>
      </c>
      <c r="D297" t="s">
        <v>2283</v>
      </c>
      <c r="E297" s="6" t="s">
        <v>3027</v>
      </c>
      <c r="F297" s="6">
        <v>8</v>
      </c>
      <c r="G297" s="6">
        <v>449.255859375</v>
      </c>
      <c r="H297" s="6">
        <v>438.19195556640625</v>
      </c>
      <c r="I297" s="6">
        <v>46.840591430664063</v>
      </c>
      <c r="J297" s="6">
        <v>69.564380952380887</v>
      </c>
      <c r="K297">
        <f t="shared" si="8"/>
        <v>0</v>
      </c>
    </row>
    <row r="298" spans="1:11" x14ac:dyDescent="0.25">
      <c r="A298" s="5" t="str">
        <f t="shared" si="9"/>
        <v>AllAll CustomersAverage WeekdayJuly9</v>
      </c>
      <c r="B298" t="s">
        <v>2230</v>
      </c>
      <c r="C298" t="s">
        <v>2239</v>
      </c>
      <c r="D298" t="s">
        <v>2283</v>
      </c>
      <c r="E298" s="6" t="s">
        <v>3027</v>
      </c>
      <c r="F298" s="6">
        <v>9</v>
      </c>
      <c r="G298" s="6">
        <v>454.27047729492188</v>
      </c>
      <c r="H298" s="6">
        <v>451.38848876953125</v>
      </c>
      <c r="I298" s="6">
        <v>50.34356689453125</v>
      </c>
      <c r="J298" s="6">
        <v>71.546000000000021</v>
      </c>
      <c r="K298">
        <f t="shared" si="8"/>
        <v>0</v>
      </c>
    </row>
    <row r="299" spans="1:11" x14ac:dyDescent="0.25">
      <c r="A299" s="5" t="str">
        <f t="shared" si="9"/>
        <v>AllAll CustomersAverage WeekdayJuly10</v>
      </c>
      <c r="B299" t="s">
        <v>2230</v>
      </c>
      <c r="C299" t="s">
        <v>2239</v>
      </c>
      <c r="D299" t="s">
        <v>2283</v>
      </c>
      <c r="E299" s="6" t="s">
        <v>3027</v>
      </c>
      <c r="F299" s="6">
        <v>10</v>
      </c>
      <c r="G299" s="6">
        <v>473.71331787109375</v>
      </c>
      <c r="H299" s="6">
        <v>464.88873291015625</v>
      </c>
      <c r="I299" s="6">
        <v>48.767688751220703</v>
      </c>
      <c r="J299" s="6">
        <v>74.176857142857216</v>
      </c>
      <c r="K299">
        <f t="shared" si="8"/>
        <v>0</v>
      </c>
    </row>
    <row r="300" spans="1:11" x14ac:dyDescent="0.25">
      <c r="A300" s="5" t="str">
        <f t="shared" si="9"/>
        <v>AllAll CustomersAverage WeekdayJuly11</v>
      </c>
      <c r="B300" t="s">
        <v>2230</v>
      </c>
      <c r="C300" t="s">
        <v>2239</v>
      </c>
      <c r="D300" t="s">
        <v>2283</v>
      </c>
      <c r="E300" s="6" t="s">
        <v>3027</v>
      </c>
      <c r="F300" s="6">
        <v>11</v>
      </c>
      <c r="G300" s="6">
        <v>457.73529052734375</v>
      </c>
      <c r="H300" s="6">
        <v>458.3267822265625</v>
      </c>
      <c r="I300" s="6">
        <v>69.302383422851563</v>
      </c>
      <c r="J300" s="6">
        <v>77.545145631067967</v>
      </c>
      <c r="K300">
        <f t="shared" si="8"/>
        <v>0</v>
      </c>
    </row>
    <row r="301" spans="1:11" x14ac:dyDescent="0.25">
      <c r="A301" s="5" t="str">
        <f t="shared" si="9"/>
        <v>AllAll CustomersAverage WeekdayJuly12</v>
      </c>
      <c r="B301" t="s">
        <v>2230</v>
      </c>
      <c r="C301" t="s">
        <v>2239</v>
      </c>
      <c r="D301" t="s">
        <v>2283</v>
      </c>
      <c r="E301" s="6" t="s">
        <v>3027</v>
      </c>
      <c r="F301" s="6">
        <v>12</v>
      </c>
      <c r="G301" s="6">
        <v>475.18386840820313</v>
      </c>
      <c r="H301" s="6">
        <v>468.58584594726563</v>
      </c>
      <c r="I301" s="6">
        <v>46.971530914306641</v>
      </c>
      <c r="J301" s="6">
        <v>80.643786407767038</v>
      </c>
      <c r="K301">
        <f t="shared" si="8"/>
        <v>0</v>
      </c>
    </row>
    <row r="302" spans="1:11" x14ac:dyDescent="0.25">
      <c r="A302" s="5" t="str">
        <f t="shared" si="9"/>
        <v>AllAll CustomersAverage WeekdayJuly13</v>
      </c>
      <c r="B302" t="s">
        <v>2230</v>
      </c>
      <c r="C302" t="s">
        <v>2239</v>
      </c>
      <c r="D302" t="s">
        <v>2283</v>
      </c>
      <c r="E302" s="6" t="s">
        <v>3027</v>
      </c>
      <c r="F302" s="6">
        <v>13</v>
      </c>
      <c r="G302" s="6">
        <v>442.20654296875</v>
      </c>
      <c r="H302" s="6">
        <v>438.83563232421875</v>
      </c>
      <c r="I302" s="6">
        <v>54.925449371337891</v>
      </c>
      <c r="J302" s="6">
        <v>82.96951456310677</v>
      </c>
      <c r="K302">
        <f t="shared" si="8"/>
        <v>0</v>
      </c>
    </row>
    <row r="303" spans="1:11" x14ac:dyDescent="0.25">
      <c r="A303" s="5" t="str">
        <f t="shared" si="9"/>
        <v>AllAll CustomersAverage WeekdayJuly14</v>
      </c>
      <c r="B303" t="s">
        <v>2230</v>
      </c>
      <c r="C303" t="s">
        <v>2239</v>
      </c>
      <c r="D303" t="s">
        <v>2283</v>
      </c>
      <c r="E303" s="6" t="s">
        <v>3027</v>
      </c>
      <c r="F303" s="6">
        <v>14</v>
      </c>
      <c r="G303" s="6">
        <v>392.65213012695313</v>
      </c>
      <c r="H303" s="6">
        <v>403.70864868164063</v>
      </c>
      <c r="I303" s="6">
        <v>52.850711822509766</v>
      </c>
      <c r="J303" s="6">
        <v>85.562427184466046</v>
      </c>
      <c r="K303">
        <f t="shared" si="8"/>
        <v>0</v>
      </c>
    </row>
    <row r="304" spans="1:11" x14ac:dyDescent="0.25">
      <c r="A304" s="5" t="str">
        <f t="shared" si="9"/>
        <v>AllAll CustomersAverage WeekdayJuly15</v>
      </c>
      <c r="B304" t="s">
        <v>2230</v>
      </c>
      <c r="C304" t="s">
        <v>2239</v>
      </c>
      <c r="D304" t="s">
        <v>2283</v>
      </c>
      <c r="E304" s="6" t="s">
        <v>3027</v>
      </c>
      <c r="F304" s="6">
        <v>15</v>
      </c>
      <c r="G304" s="6">
        <v>367.10964965820313</v>
      </c>
      <c r="H304" s="6">
        <v>364.43777465820313</v>
      </c>
      <c r="I304" s="6">
        <v>42.183742523193359</v>
      </c>
      <c r="J304" s="6">
        <v>87.013786407766887</v>
      </c>
      <c r="K304">
        <f t="shared" si="8"/>
        <v>0</v>
      </c>
    </row>
    <row r="305" spans="1:11" x14ac:dyDescent="0.25">
      <c r="A305" s="5" t="str">
        <f t="shared" si="9"/>
        <v>AllAll CustomersAverage WeekdayJuly16</v>
      </c>
      <c r="B305" t="s">
        <v>2230</v>
      </c>
      <c r="C305" t="s">
        <v>2239</v>
      </c>
      <c r="D305" t="s">
        <v>2283</v>
      </c>
      <c r="E305" s="6" t="s">
        <v>3027</v>
      </c>
      <c r="F305" s="6">
        <v>16</v>
      </c>
      <c r="G305" s="6">
        <v>343.231689453125</v>
      </c>
      <c r="H305" s="6">
        <v>328.257568359375</v>
      </c>
      <c r="I305" s="6">
        <v>50.047725677490234</v>
      </c>
      <c r="J305" s="6">
        <v>87.000582524271948</v>
      </c>
      <c r="K305">
        <f t="shared" si="8"/>
        <v>0</v>
      </c>
    </row>
    <row r="306" spans="1:11" x14ac:dyDescent="0.25">
      <c r="A306" s="5" t="str">
        <f t="shared" si="9"/>
        <v>AllAll CustomersAverage WeekdayJuly17</v>
      </c>
      <c r="B306" t="s">
        <v>2230</v>
      </c>
      <c r="C306" t="s">
        <v>2239</v>
      </c>
      <c r="D306" t="s">
        <v>2283</v>
      </c>
      <c r="E306" s="6" t="s">
        <v>3027</v>
      </c>
      <c r="F306" s="6">
        <v>17</v>
      </c>
      <c r="G306" s="6">
        <v>271.21554565429688</v>
      </c>
      <c r="H306" s="6">
        <v>268.16287231445313</v>
      </c>
      <c r="I306" s="6">
        <v>42.824939727783203</v>
      </c>
      <c r="J306" s="6">
        <v>86.46281553398056</v>
      </c>
      <c r="K306">
        <f t="shared" si="8"/>
        <v>0</v>
      </c>
    </row>
    <row r="307" spans="1:11" x14ac:dyDescent="0.25">
      <c r="A307" s="5" t="str">
        <f t="shared" si="9"/>
        <v>AllAll CustomersAverage WeekdayJuly18</v>
      </c>
      <c r="B307" t="s">
        <v>2230</v>
      </c>
      <c r="C307" t="s">
        <v>2239</v>
      </c>
      <c r="D307" t="s">
        <v>2283</v>
      </c>
      <c r="E307" s="6" t="s">
        <v>3027</v>
      </c>
      <c r="F307" s="6">
        <v>18</v>
      </c>
      <c r="G307" s="6">
        <v>238.60287475585938</v>
      </c>
      <c r="H307" s="6">
        <v>233.09056091308594</v>
      </c>
      <c r="I307" s="6">
        <v>40.441165924072266</v>
      </c>
      <c r="J307" s="6">
        <v>85.25571428571439</v>
      </c>
      <c r="K307">
        <f t="shared" si="8"/>
        <v>0</v>
      </c>
    </row>
    <row r="308" spans="1:11" x14ac:dyDescent="0.25">
      <c r="A308" s="5" t="str">
        <f t="shared" si="9"/>
        <v>AllAll CustomersAverage WeekdayJuly19</v>
      </c>
      <c r="B308" t="s">
        <v>2230</v>
      </c>
      <c r="C308" t="s">
        <v>2239</v>
      </c>
      <c r="D308" t="s">
        <v>2283</v>
      </c>
      <c r="E308" s="6" t="s">
        <v>3027</v>
      </c>
      <c r="F308" s="6">
        <v>19</v>
      </c>
      <c r="G308" s="6">
        <v>225.19929504394531</v>
      </c>
      <c r="H308" s="6">
        <v>217.16789245605469</v>
      </c>
      <c r="I308" s="6">
        <v>46.705135345458984</v>
      </c>
      <c r="J308" s="6">
        <v>82.981333333333339</v>
      </c>
      <c r="K308">
        <f t="shared" si="8"/>
        <v>0</v>
      </c>
    </row>
    <row r="309" spans="1:11" x14ac:dyDescent="0.25">
      <c r="A309" s="5" t="str">
        <f t="shared" si="9"/>
        <v>AllAll CustomersAverage WeekdayJuly20</v>
      </c>
      <c r="B309" t="s">
        <v>2230</v>
      </c>
      <c r="C309" t="s">
        <v>2239</v>
      </c>
      <c r="D309" t="s">
        <v>2283</v>
      </c>
      <c r="E309" s="6" t="s">
        <v>3027</v>
      </c>
      <c r="F309" s="6">
        <v>20</v>
      </c>
      <c r="G309" s="6">
        <v>225.01292419433594</v>
      </c>
      <c r="H309" s="6">
        <v>214.32771301269531</v>
      </c>
      <c r="I309" s="6">
        <v>45.701492309570313</v>
      </c>
      <c r="J309" s="6">
        <v>80.160761904761912</v>
      </c>
      <c r="K309">
        <f t="shared" si="8"/>
        <v>0</v>
      </c>
    </row>
    <row r="310" spans="1:11" x14ac:dyDescent="0.25">
      <c r="A310" s="5" t="str">
        <f t="shared" si="9"/>
        <v>AllAll CustomersAverage WeekdayJuly21</v>
      </c>
      <c r="B310" t="s">
        <v>2230</v>
      </c>
      <c r="C310" t="s">
        <v>2239</v>
      </c>
      <c r="D310" t="s">
        <v>2283</v>
      </c>
      <c r="E310" s="6" t="s">
        <v>3027</v>
      </c>
      <c r="F310" s="6">
        <v>21</v>
      </c>
      <c r="G310" s="6">
        <v>232.80880737304688</v>
      </c>
      <c r="H310" s="6">
        <v>222.55836486816406</v>
      </c>
      <c r="I310" s="6">
        <v>47.173244476318359</v>
      </c>
      <c r="J310" s="6">
        <v>76.93276190476189</v>
      </c>
      <c r="K310">
        <f t="shared" si="8"/>
        <v>0</v>
      </c>
    </row>
    <row r="311" spans="1:11" x14ac:dyDescent="0.25">
      <c r="A311" s="5" t="str">
        <f t="shared" si="9"/>
        <v>AllAll CustomersAverage WeekdayJuly22</v>
      </c>
      <c r="B311" t="s">
        <v>2230</v>
      </c>
      <c r="C311" t="s">
        <v>2239</v>
      </c>
      <c r="D311" t="s">
        <v>2283</v>
      </c>
      <c r="E311" s="6" t="s">
        <v>3027</v>
      </c>
      <c r="F311" s="6">
        <v>22</v>
      </c>
      <c r="G311" s="6">
        <v>244.14012145996094</v>
      </c>
      <c r="H311" s="6">
        <v>242.35820007324219</v>
      </c>
      <c r="I311" s="6">
        <v>46.777729034423828</v>
      </c>
      <c r="J311" s="6">
        <v>74.161428571428459</v>
      </c>
      <c r="K311">
        <f t="shared" si="8"/>
        <v>0</v>
      </c>
    </row>
    <row r="312" spans="1:11" x14ac:dyDescent="0.25">
      <c r="A312" s="5" t="str">
        <f t="shared" si="9"/>
        <v>AllAll CustomersAverage WeekdayJuly23</v>
      </c>
      <c r="B312" t="s">
        <v>2230</v>
      </c>
      <c r="C312" t="s">
        <v>2239</v>
      </c>
      <c r="D312" t="s">
        <v>2283</v>
      </c>
      <c r="E312" s="6" t="s">
        <v>3027</v>
      </c>
      <c r="F312" s="6">
        <v>23</v>
      </c>
      <c r="G312" s="6">
        <v>244.23396301269531</v>
      </c>
      <c r="H312" s="6">
        <v>245.82606506347656</v>
      </c>
      <c r="I312" s="6">
        <v>54.437343597412109</v>
      </c>
      <c r="J312" s="6">
        <v>72.717428571428599</v>
      </c>
      <c r="K312">
        <f t="shared" si="8"/>
        <v>0</v>
      </c>
    </row>
    <row r="313" spans="1:11" x14ac:dyDescent="0.25">
      <c r="A313" s="5" t="str">
        <f t="shared" si="9"/>
        <v>AllAll CustomersAverage WeekdayJuly24</v>
      </c>
      <c r="B313" t="s">
        <v>2230</v>
      </c>
      <c r="C313" t="s">
        <v>2239</v>
      </c>
      <c r="D313" t="s">
        <v>2283</v>
      </c>
      <c r="E313" s="6" t="s">
        <v>3027</v>
      </c>
      <c r="F313" s="6">
        <v>24</v>
      </c>
      <c r="G313" s="6">
        <v>257.9150390625</v>
      </c>
      <c r="H313" s="6">
        <v>251.88967895507813</v>
      </c>
      <c r="I313" s="6">
        <v>43.284107208251953</v>
      </c>
      <c r="J313" s="6">
        <v>71.724666666666621</v>
      </c>
      <c r="K313">
        <f t="shared" si="8"/>
        <v>0</v>
      </c>
    </row>
    <row r="314" spans="1:11" x14ac:dyDescent="0.25">
      <c r="A314" s="5" t="str">
        <f t="shared" si="9"/>
        <v>AllAll CustomersMonthly Peak DayJuly1</v>
      </c>
      <c r="B314" t="s">
        <v>2230</v>
      </c>
      <c r="C314" t="s">
        <v>2239</v>
      </c>
      <c r="D314" t="s">
        <v>2284</v>
      </c>
      <c r="E314" s="6" t="s">
        <v>3027</v>
      </c>
      <c r="F314" s="6">
        <v>1</v>
      </c>
      <c r="G314" s="6">
        <v>360.35601806640625</v>
      </c>
      <c r="H314" s="6">
        <v>362.38284301757813</v>
      </c>
      <c r="I314" s="6">
        <v>51.089656829833984</v>
      </c>
      <c r="J314" s="6">
        <v>74.485876288659838</v>
      </c>
      <c r="K314">
        <f t="shared" si="8"/>
        <v>0</v>
      </c>
    </row>
    <row r="315" spans="1:11" x14ac:dyDescent="0.25">
      <c r="A315" s="5" t="str">
        <f t="shared" si="9"/>
        <v>AllAll CustomersMonthly Peak DayJuly2</v>
      </c>
      <c r="B315" t="s">
        <v>2230</v>
      </c>
      <c r="C315" t="s">
        <v>2239</v>
      </c>
      <c r="D315" t="s">
        <v>2284</v>
      </c>
      <c r="E315" s="6" t="s">
        <v>3027</v>
      </c>
      <c r="F315" s="6">
        <v>2</v>
      </c>
      <c r="G315" s="6">
        <v>341.699462890625</v>
      </c>
      <c r="H315" s="6">
        <v>354.48519897460938</v>
      </c>
      <c r="I315" s="6">
        <v>51.891834259033203</v>
      </c>
      <c r="J315" s="6">
        <v>73.943195876288669</v>
      </c>
      <c r="K315">
        <f t="shared" si="8"/>
        <v>0</v>
      </c>
    </row>
    <row r="316" spans="1:11" x14ac:dyDescent="0.25">
      <c r="A316" s="5" t="str">
        <f t="shared" si="9"/>
        <v>AllAll CustomersMonthly Peak DayJuly3</v>
      </c>
      <c r="B316" t="s">
        <v>2230</v>
      </c>
      <c r="C316" t="s">
        <v>2239</v>
      </c>
      <c r="D316" t="s">
        <v>2284</v>
      </c>
      <c r="E316" s="6" t="s">
        <v>3027</v>
      </c>
      <c r="F316" s="6">
        <v>3</v>
      </c>
      <c r="G316" s="6">
        <v>330.16458129882813</v>
      </c>
      <c r="H316" s="6">
        <v>345.90963745117188</v>
      </c>
      <c r="I316" s="6">
        <v>47.258098602294922</v>
      </c>
      <c r="J316" s="6">
        <v>73.171855670103142</v>
      </c>
      <c r="K316">
        <f t="shared" si="8"/>
        <v>0</v>
      </c>
    </row>
    <row r="317" spans="1:11" x14ac:dyDescent="0.25">
      <c r="A317" s="5" t="str">
        <f t="shared" si="9"/>
        <v>AllAll CustomersMonthly Peak DayJuly4</v>
      </c>
      <c r="B317" t="s">
        <v>2230</v>
      </c>
      <c r="C317" t="s">
        <v>2239</v>
      </c>
      <c r="D317" t="s">
        <v>2284</v>
      </c>
      <c r="E317" s="6" t="s">
        <v>3027</v>
      </c>
      <c r="F317" s="6">
        <v>4</v>
      </c>
      <c r="G317" s="6">
        <v>356.26596069335938</v>
      </c>
      <c r="H317" s="6">
        <v>356.99203491210938</v>
      </c>
      <c r="I317" s="6">
        <v>52.837562561035156</v>
      </c>
      <c r="J317" s="6">
        <v>72.611340206185588</v>
      </c>
      <c r="K317">
        <f t="shared" si="8"/>
        <v>0</v>
      </c>
    </row>
    <row r="318" spans="1:11" x14ac:dyDescent="0.25">
      <c r="A318" s="5" t="str">
        <f t="shared" si="9"/>
        <v>AllAll CustomersMonthly Peak DayJuly5</v>
      </c>
      <c r="B318" t="s">
        <v>2230</v>
      </c>
      <c r="C318" t="s">
        <v>2239</v>
      </c>
      <c r="D318" t="s">
        <v>2284</v>
      </c>
      <c r="E318" s="6" t="s">
        <v>3027</v>
      </c>
      <c r="F318" s="6">
        <v>5</v>
      </c>
      <c r="G318" s="6">
        <v>374.17120361328125</v>
      </c>
      <c r="H318" s="6">
        <v>366.33270263671875</v>
      </c>
      <c r="I318" s="6">
        <v>51.533416748046875</v>
      </c>
      <c r="J318" s="6">
        <v>72.190618556700983</v>
      </c>
      <c r="K318">
        <f t="shared" si="8"/>
        <v>0</v>
      </c>
    </row>
    <row r="319" spans="1:11" x14ac:dyDescent="0.25">
      <c r="A319" s="5" t="str">
        <f t="shared" si="9"/>
        <v>AllAll CustomersMonthly Peak DayJuly6</v>
      </c>
      <c r="B319" t="s">
        <v>2230</v>
      </c>
      <c r="C319" t="s">
        <v>2239</v>
      </c>
      <c r="D319" t="s">
        <v>2284</v>
      </c>
      <c r="E319" s="6" t="s">
        <v>3027</v>
      </c>
      <c r="F319" s="6">
        <v>6</v>
      </c>
      <c r="G319" s="6">
        <v>414.2332763671875</v>
      </c>
      <c r="H319" s="6">
        <v>407.29287719726563</v>
      </c>
      <c r="I319" s="6">
        <v>48.969127655029297</v>
      </c>
      <c r="J319" s="6">
        <v>71.624020618556671</v>
      </c>
      <c r="K319">
        <f t="shared" si="8"/>
        <v>0</v>
      </c>
    </row>
    <row r="320" spans="1:11" x14ac:dyDescent="0.25">
      <c r="A320" s="5" t="str">
        <f t="shared" si="9"/>
        <v>AllAll CustomersMonthly Peak DayJuly7</v>
      </c>
      <c r="B320" t="s">
        <v>2230</v>
      </c>
      <c r="C320" t="s">
        <v>2239</v>
      </c>
      <c r="D320" t="s">
        <v>2284</v>
      </c>
      <c r="E320" s="6" t="s">
        <v>3027</v>
      </c>
      <c r="F320" s="6">
        <v>7</v>
      </c>
      <c r="G320" s="6">
        <v>435.52880859375</v>
      </c>
      <c r="H320" s="6">
        <v>427.13641357421875</v>
      </c>
      <c r="I320" s="6">
        <v>49.761882781982422</v>
      </c>
      <c r="J320" s="6">
        <v>71.093814432989603</v>
      </c>
      <c r="K320">
        <f t="shared" si="8"/>
        <v>0</v>
      </c>
    </row>
    <row r="321" spans="1:11" x14ac:dyDescent="0.25">
      <c r="A321" s="5" t="str">
        <f t="shared" si="9"/>
        <v>AllAll CustomersMonthly Peak DayJuly8</v>
      </c>
      <c r="B321" t="s">
        <v>2230</v>
      </c>
      <c r="C321" t="s">
        <v>2239</v>
      </c>
      <c r="D321" t="s">
        <v>2284</v>
      </c>
      <c r="E321" s="6" t="s">
        <v>3027</v>
      </c>
      <c r="F321" s="6">
        <v>8</v>
      </c>
      <c r="G321" s="6">
        <v>452.8974609375</v>
      </c>
      <c r="H321" s="6">
        <v>437.64105224609375</v>
      </c>
      <c r="I321" s="6">
        <v>50.765499114990234</v>
      </c>
      <c r="J321" s="6">
        <v>71.797731958762824</v>
      </c>
      <c r="K321">
        <f t="shared" si="8"/>
        <v>0</v>
      </c>
    </row>
    <row r="322" spans="1:11" x14ac:dyDescent="0.25">
      <c r="A322" s="5" t="str">
        <f t="shared" si="9"/>
        <v>AllAll CustomersMonthly Peak DayJuly9</v>
      </c>
      <c r="B322" t="s">
        <v>2230</v>
      </c>
      <c r="C322" t="s">
        <v>2239</v>
      </c>
      <c r="D322" t="s">
        <v>2284</v>
      </c>
      <c r="E322" s="6" t="s">
        <v>3027</v>
      </c>
      <c r="F322" s="6">
        <v>9</v>
      </c>
      <c r="G322" s="6">
        <v>441.6759033203125</v>
      </c>
      <c r="H322" s="6">
        <v>437.57797241210938</v>
      </c>
      <c r="I322" s="6">
        <v>54.20654296875</v>
      </c>
      <c r="J322" s="6">
        <v>74.490618556701094</v>
      </c>
      <c r="K322">
        <f t="shared" ref="K322:K385" si="10">INDEX(events, MATCH(CONCATENATE(B322, C322, D322, E322), events_y, 0), MATCH("Confidential", events_x, 0))</f>
        <v>0</v>
      </c>
    </row>
    <row r="323" spans="1:11" x14ac:dyDescent="0.25">
      <c r="A323" s="5" t="str">
        <f t="shared" ref="A323:A386" si="11">CONCATENATE(B323, C323, D323, E323, F323)</f>
        <v>AllAll CustomersMonthly Peak DayJuly10</v>
      </c>
      <c r="B323" t="s">
        <v>2230</v>
      </c>
      <c r="C323" t="s">
        <v>2239</v>
      </c>
      <c r="D323" t="s">
        <v>2284</v>
      </c>
      <c r="E323" s="6" t="s">
        <v>3027</v>
      </c>
      <c r="F323" s="6">
        <v>10</v>
      </c>
      <c r="G323" s="6">
        <v>454.01803588867188</v>
      </c>
      <c r="H323" s="6">
        <v>445.41064453125</v>
      </c>
      <c r="I323" s="6">
        <v>54.806201934814453</v>
      </c>
      <c r="J323" s="6">
        <v>78.085567010309362</v>
      </c>
      <c r="K323">
        <f t="shared" si="10"/>
        <v>0</v>
      </c>
    </row>
    <row r="324" spans="1:11" x14ac:dyDescent="0.25">
      <c r="A324" s="5" t="str">
        <f t="shared" si="11"/>
        <v>AllAll CustomersMonthly Peak DayJuly11</v>
      </c>
      <c r="B324" t="s">
        <v>2230</v>
      </c>
      <c r="C324" t="s">
        <v>2239</v>
      </c>
      <c r="D324" t="s">
        <v>2284</v>
      </c>
      <c r="E324" s="6" t="s">
        <v>3027</v>
      </c>
      <c r="F324" s="6">
        <v>11</v>
      </c>
      <c r="G324" s="6">
        <v>474.35198974609375</v>
      </c>
      <c r="H324" s="6">
        <v>474.9434814453125</v>
      </c>
      <c r="I324" s="6">
        <v>57.600055694580078</v>
      </c>
      <c r="J324" s="6">
        <v>82.185714285714326</v>
      </c>
      <c r="K324">
        <f t="shared" si="10"/>
        <v>0</v>
      </c>
    </row>
    <row r="325" spans="1:11" x14ac:dyDescent="0.25">
      <c r="A325" s="5" t="str">
        <f t="shared" si="11"/>
        <v>AllAll CustomersMonthly Peak DayJuly12</v>
      </c>
      <c r="B325" t="s">
        <v>2230</v>
      </c>
      <c r="C325" t="s">
        <v>2239</v>
      </c>
      <c r="D325" t="s">
        <v>2284</v>
      </c>
      <c r="E325" s="6" t="s">
        <v>3027</v>
      </c>
      <c r="F325" s="6">
        <v>12</v>
      </c>
      <c r="G325" s="6">
        <v>474.9130859375</v>
      </c>
      <c r="H325" s="6">
        <v>468.31509399414063</v>
      </c>
      <c r="I325" s="6">
        <v>60.275890350341797</v>
      </c>
      <c r="J325" s="6">
        <v>85.303809523809534</v>
      </c>
      <c r="K325">
        <f t="shared" si="10"/>
        <v>0</v>
      </c>
    </row>
    <row r="326" spans="1:11" x14ac:dyDescent="0.25">
      <c r="A326" s="5" t="str">
        <f t="shared" si="11"/>
        <v>AllAll CustomersMonthly Peak DayJuly13</v>
      </c>
      <c r="B326" t="s">
        <v>2230</v>
      </c>
      <c r="C326" t="s">
        <v>2239</v>
      </c>
      <c r="D326" t="s">
        <v>2284</v>
      </c>
      <c r="E326" s="6" t="s">
        <v>3027</v>
      </c>
      <c r="F326" s="6">
        <v>13</v>
      </c>
      <c r="G326" s="6">
        <v>448.98501586914063</v>
      </c>
      <c r="H326" s="6">
        <v>445.61410522460938</v>
      </c>
      <c r="I326" s="6">
        <v>73.21356201171875</v>
      </c>
      <c r="J326" s="6">
        <v>87.468571428571423</v>
      </c>
      <c r="K326">
        <f t="shared" si="10"/>
        <v>0</v>
      </c>
    </row>
    <row r="327" spans="1:11" x14ac:dyDescent="0.25">
      <c r="A327" s="5" t="str">
        <f t="shared" si="11"/>
        <v>AllAll CustomersMonthly Peak DayJuly14</v>
      </c>
      <c r="B327" t="s">
        <v>2230</v>
      </c>
      <c r="C327" t="s">
        <v>2239</v>
      </c>
      <c r="D327" t="s">
        <v>2284</v>
      </c>
      <c r="E327" s="6" t="s">
        <v>3027</v>
      </c>
      <c r="F327" s="6">
        <v>14</v>
      </c>
      <c r="G327" s="6">
        <v>398.09194946289063</v>
      </c>
      <c r="H327" s="6">
        <v>409.14846801757813</v>
      </c>
      <c r="I327" s="6">
        <v>62.373409271240234</v>
      </c>
      <c r="J327" s="6">
        <v>89.250476190476178</v>
      </c>
      <c r="K327">
        <f t="shared" si="10"/>
        <v>0</v>
      </c>
    </row>
    <row r="328" spans="1:11" x14ac:dyDescent="0.25">
      <c r="A328" s="5" t="str">
        <f t="shared" si="11"/>
        <v>AllAll CustomersMonthly Peak DayJuly15</v>
      </c>
      <c r="B328" t="s">
        <v>2230</v>
      </c>
      <c r="C328" t="s">
        <v>2239</v>
      </c>
      <c r="D328" t="s">
        <v>2284</v>
      </c>
      <c r="E328" s="6" t="s">
        <v>3027</v>
      </c>
      <c r="F328" s="6">
        <v>15</v>
      </c>
      <c r="G328" s="6">
        <v>381.4930419921875</v>
      </c>
      <c r="H328" s="6">
        <v>378.8211669921875</v>
      </c>
      <c r="I328" s="6">
        <v>54.919113159179688</v>
      </c>
      <c r="J328" s="6">
        <v>90.203809523809596</v>
      </c>
      <c r="K328">
        <f t="shared" si="10"/>
        <v>0</v>
      </c>
    </row>
    <row r="329" spans="1:11" x14ac:dyDescent="0.25">
      <c r="A329" s="5" t="str">
        <f t="shared" si="11"/>
        <v>AllAll CustomersMonthly Peak DayJuly16</v>
      </c>
      <c r="B329" t="s">
        <v>2230</v>
      </c>
      <c r="C329" t="s">
        <v>2239</v>
      </c>
      <c r="D329" t="s">
        <v>2284</v>
      </c>
      <c r="E329" s="6" t="s">
        <v>3027</v>
      </c>
      <c r="F329" s="6">
        <v>16</v>
      </c>
      <c r="G329" s="6">
        <v>351.021728515625</v>
      </c>
      <c r="H329" s="6">
        <v>336.04763793945313</v>
      </c>
      <c r="I329" s="6">
        <v>56.36505126953125</v>
      </c>
      <c r="J329" s="6">
        <v>91.11333333333323</v>
      </c>
      <c r="K329">
        <f t="shared" si="10"/>
        <v>0</v>
      </c>
    </row>
    <row r="330" spans="1:11" x14ac:dyDescent="0.25">
      <c r="A330" s="5" t="str">
        <f t="shared" si="11"/>
        <v>AllAll CustomersMonthly Peak DayJuly17</v>
      </c>
      <c r="B330" t="s">
        <v>2230</v>
      </c>
      <c r="C330" t="s">
        <v>2239</v>
      </c>
      <c r="D330" t="s">
        <v>2284</v>
      </c>
      <c r="E330" s="6" t="s">
        <v>3027</v>
      </c>
      <c r="F330" s="6">
        <v>17</v>
      </c>
      <c r="G330" s="6">
        <v>286.52142333984375</v>
      </c>
      <c r="H330" s="6">
        <v>283.46875</v>
      </c>
      <c r="I330" s="6">
        <v>51.0067138671875</v>
      </c>
      <c r="J330" s="6">
        <v>91.863809523809607</v>
      </c>
      <c r="K330">
        <f t="shared" si="10"/>
        <v>0</v>
      </c>
    </row>
    <row r="331" spans="1:11" x14ac:dyDescent="0.25">
      <c r="A331" s="5" t="str">
        <f t="shared" si="11"/>
        <v>AllAll CustomersMonthly Peak DayJuly18</v>
      </c>
      <c r="B331" t="s">
        <v>2230</v>
      </c>
      <c r="C331" t="s">
        <v>2239</v>
      </c>
      <c r="D331" t="s">
        <v>2284</v>
      </c>
      <c r="E331" s="6" t="s">
        <v>3027</v>
      </c>
      <c r="F331" s="6">
        <v>18</v>
      </c>
      <c r="G331" s="6">
        <v>258.54721069335938</v>
      </c>
      <c r="H331" s="6">
        <v>253.03488159179688</v>
      </c>
      <c r="I331" s="6">
        <v>45.724525451660156</v>
      </c>
      <c r="J331" s="6">
        <v>90.963809523809473</v>
      </c>
      <c r="K331">
        <f t="shared" si="10"/>
        <v>0</v>
      </c>
    </row>
    <row r="332" spans="1:11" x14ac:dyDescent="0.25">
      <c r="A332" s="5" t="str">
        <f t="shared" si="11"/>
        <v>AllAll CustomersMonthly Peak DayJuly19</v>
      </c>
      <c r="B332" t="s">
        <v>2230</v>
      </c>
      <c r="C332" t="s">
        <v>2239</v>
      </c>
      <c r="D332" t="s">
        <v>2284</v>
      </c>
      <c r="E332" s="6" t="s">
        <v>3027</v>
      </c>
      <c r="F332" s="6">
        <v>19</v>
      </c>
      <c r="G332" s="6">
        <v>232.16212463378906</v>
      </c>
      <c r="H332" s="6">
        <v>224.13072204589844</v>
      </c>
      <c r="I332" s="6">
        <v>43.581764221191406</v>
      </c>
      <c r="J332" s="6">
        <v>89.326666666666654</v>
      </c>
      <c r="K332">
        <f t="shared" si="10"/>
        <v>0</v>
      </c>
    </row>
    <row r="333" spans="1:11" x14ac:dyDescent="0.25">
      <c r="A333" s="5" t="str">
        <f t="shared" si="11"/>
        <v>AllAll CustomersMonthly Peak DayJuly20</v>
      </c>
      <c r="B333" t="s">
        <v>2230</v>
      </c>
      <c r="C333" t="s">
        <v>2239</v>
      </c>
      <c r="D333" t="s">
        <v>2284</v>
      </c>
      <c r="E333" s="6" t="s">
        <v>3027</v>
      </c>
      <c r="F333" s="6">
        <v>20</v>
      </c>
      <c r="G333" s="6">
        <v>216.76023864746094</v>
      </c>
      <c r="H333" s="6">
        <v>206.07502746582031</v>
      </c>
      <c r="I333" s="6">
        <v>61.325248718261719</v>
      </c>
      <c r="J333" s="6">
        <v>86.712380952380911</v>
      </c>
      <c r="K333">
        <f t="shared" si="10"/>
        <v>0</v>
      </c>
    </row>
    <row r="334" spans="1:11" x14ac:dyDescent="0.25">
      <c r="A334" s="5" t="str">
        <f t="shared" si="11"/>
        <v>AllAll CustomersMonthly Peak DayJuly21</v>
      </c>
      <c r="B334" t="s">
        <v>2230</v>
      </c>
      <c r="C334" t="s">
        <v>2239</v>
      </c>
      <c r="D334" t="s">
        <v>2284</v>
      </c>
      <c r="E334" s="6" t="s">
        <v>3027</v>
      </c>
      <c r="F334" s="6">
        <v>21</v>
      </c>
      <c r="G334" s="6">
        <v>221.58430480957031</v>
      </c>
      <c r="H334" s="6">
        <v>211.3338623046875</v>
      </c>
      <c r="I334" s="6">
        <v>61.116409301757813</v>
      </c>
      <c r="J334" s="6">
        <v>83.374285714285676</v>
      </c>
      <c r="K334">
        <f t="shared" si="10"/>
        <v>0</v>
      </c>
    </row>
    <row r="335" spans="1:11" x14ac:dyDescent="0.25">
      <c r="A335" s="5" t="str">
        <f t="shared" si="11"/>
        <v>AllAll CustomersMonthly Peak DayJuly22</v>
      </c>
      <c r="B335" t="s">
        <v>2230</v>
      </c>
      <c r="C335" t="s">
        <v>2239</v>
      </c>
      <c r="D335" t="s">
        <v>2284</v>
      </c>
      <c r="E335" s="6" t="s">
        <v>3027</v>
      </c>
      <c r="F335" s="6">
        <v>22</v>
      </c>
      <c r="G335" s="6">
        <v>246.12409973144531</v>
      </c>
      <c r="H335" s="6">
        <v>244.34219360351563</v>
      </c>
      <c r="I335" s="6">
        <v>64.176155090332031</v>
      </c>
      <c r="J335" s="6">
        <v>80.007904761904811</v>
      </c>
      <c r="K335">
        <f t="shared" si="10"/>
        <v>0</v>
      </c>
    </row>
    <row r="336" spans="1:11" x14ac:dyDescent="0.25">
      <c r="A336" s="5" t="str">
        <f t="shared" si="11"/>
        <v>AllAll CustomersMonthly Peak DayJuly23</v>
      </c>
      <c r="B336" t="s">
        <v>2230</v>
      </c>
      <c r="C336" t="s">
        <v>2239</v>
      </c>
      <c r="D336" t="s">
        <v>2284</v>
      </c>
      <c r="E336" s="6" t="s">
        <v>3027</v>
      </c>
      <c r="F336" s="6">
        <v>23</v>
      </c>
      <c r="G336" s="6">
        <v>255.56462097167969</v>
      </c>
      <c r="H336" s="6">
        <v>257.15670776367188</v>
      </c>
      <c r="I336" s="6">
        <v>48.829547882080078</v>
      </c>
      <c r="J336" s="6">
        <v>78.414380952380895</v>
      </c>
      <c r="K336">
        <f t="shared" si="10"/>
        <v>0</v>
      </c>
    </row>
    <row r="337" spans="1:11" x14ac:dyDescent="0.25">
      <c r="A337" s="5" t="str">
        <f t="shared" si="11"/>
        <v>AllAll CustomersMonthly Peak DayJuly24</v>
      </c>
      <c r="B337" t="s">
        <v>2230</v>
      </c>
      <c r="C337" t="s">
        <v>2239</v>
      </c>
      <c r="D337" t="s">
        <v>2284</v>
      </c>
      <c r="E337" s="6" t="s">
        <v>3027</v>
      </c>
      <c r="F337" s="6">
        <v>24</v>
      </c>
      <c r="G337" s="6">
        <v>263.74844360351563</v>
      </c>
      <c r="H337" s="6">
        <v>257.72308349609375</v>
      </c>
      <c r="I337" s="6">
        <v>43.831321716308594</v>
      </c>
      <c r="J337" s="6">
        <v>77.099809523809441</v>
      </c>
      <c r="K337">
        <f t="shared" si="10"/>
        <v>0</v>
      </c>
    </row>
    <row r="338" spans="1:11" x14ac:dyDescent="0.25">
      <c r="A338" s="5" t="str">
        <f t="shared" si="11"/>
        <v>AllAll CustomersAverage WeekdayAugust1</v>
      </c>
      <c r="B338" t="s">
        <v>2230</v>
      </c>
      <c r="C338" t="s">
        <v>2239</v>
      </c>
      <c r="D338" t="s">
        <v>2285</v>
      </c>
      <c r="E338" s="6" t="s">
        <v>3028</v>
      </c>
      <c r="F338" s="6">
        <v>1</v>
      </c>
      <c r="G338" s="6">
        <v>287.55465698242188</v>
      </c>
      <c r="H338" s="6">
        <v>340.98287963867188</v>
      </c>
      <c r="I338" s="6">
        <v>51.26800537109375</v>
      </c>
      <c r="J338" s="6">
        <v>74.123904761904797</v>
      </c>
      <c r="K338">
        <f t="shared" si="10"/>
        <v>0</v>
      </c>
    </row>
    <row r="339" spans="1:11" x14ac:dyDescent="0.25">
      <c r="A339" s="5" t="str">
        <f t="shared" si="11"/>
        <v>AllAll CustomersAverage WeekdayAugust2</v>
      </c>
      <c r="B339" t="s">
        <v>2230</v>
      </c>
      <c r="C339" t="s">
        <v>2239</v>
      </c>
      <c r="D339" t="s">
        <v>2285</v>
      </c>
      <c r="E339" s="6" t="s">
        <v>3028</v>
      </c>
      <c r="F339" s="6">
        <v>2</v>
      </c>
      <c r="G339" s="6">
        <v>290.59136962890625</v>
      </c>
      <c r="H339" s="6">
        <v>345.80023193359375</v>
      </c>
      <c r="I339" s="6">
        <v>59.334129333496094</v>
      </c>
      <c r="J339" s="6">
        <v>73.399428571428643</v>
      </c>
      <c r="K339">
        <f t="shared" si="10"/>
        <v>0</v>
      </c>
    </row>
    <row r="340" spans="1:11" x14ac:dyDescent="0.25">
      <c r="A340" s="5" t="str">
        <f t="shared" si="11"/>
        <v>AllAll CustomersAverage WeekdayAugust3</v>
      </c>
      <c r="B340" t="s">
        <v>2230</v>
      </c>
      <c r="C340" t="s">
        <v>2239</v>
      </c>
      <c r="D340" t="s">
        <v>2285</v>
      </c>
      <c r="E340" s="6" t="s">
        <v>3028</v>
      </c>
      <c r="F340" s="6">
        <v>3</v>
      </c>
      <c r="G340" s="6">
        <v>278.91421508789063</v>
      </c>
      <c r="H340" s="6">
        <v>349.26846313476563</v>
      </c>
      <c r="I340" s="6">
        <v>57.949726104736328</v>
      </c>
      <c r="J340" s="6">
        <v>72.326761904761923</v>
      </c>
      <c r="K340">
        <f t="shared" si="10"/>
        <v>0</v>
      </c>
    </row>
    <row r="341" spans="1:11" x14ac:dyDescent="0.25">
      <c r="A341" s="5" t="str">
        <f t="shared" si="11"/>
        <v>AllAll CustomersAverage WeekdayAugust4</v>
      </c>
      <c r="B341" t="s">
        <v>2230</v>
      </c>
      <c r="C341" t="s">
        <v>2239</v>
      </c>
      <c r="D341" t="s">
        <v>2285</v>
      </c>
      <c r="E341" s="6" t="s">
        <v>3028</v>
      </c>
      <c r="F341" s="6">
        <v>4</v>
      </c>
      <c r="G341" s="6">
        <v>293.94625854492188</v>
      </c>
      <c r="H341" s="6">
        <v>350.63735961914063</v>
      </c>
      <c r="I341" s="6">
        <v>53.522891998291016</v>
      </c>
      <c r="J341" s="6">
        <v>71.549523809523834</v>
      </c>
      <c r="K341">
        <f t="shared" si="10"/>
        <v>0</v>
      </c>
    </row>
    <row r="342" spans="1:11" x14ac:dyDescent="0.25">
      <c r="A342" s="5" t="str">
        <f t="shared" si="11"/>
        <v>AllAll CustomersAverage WeekdayAugust5</v>
      </c>
      <c r="B342" t="s">
        <v>2230</v>
      </c>
      <c r="C342" t="s">
        <v>2239</v>
      </c>
      <c r="D342" t="s">
        <v>2285</v>
      </c>
      <c r="E342" s="6" t="s">
        <v>3028</v>
      </c>
      <c r="F342" s="6">
        <v>5</v>
      </c>
      <c r="G342" s="6">
        <v>320.46334838867188</v>
      </c>
      <c r="H342" s="6">
        <v>372.60568237304688</v>
      </c>
      <c r="I342" s="6">
        <v>102.66246795654297</v>
      </c>
      <c r="J342" s="6">
        <v>71.081047619047595</v>
      </c>
      <c r="K342">
        <f t="shared" si="10"/>
        <v>0</v>
      </c>
    </row>
    <row r="343" spans="1:11" x14ac:dyDescent="0.25">
      <c r="A343" s="5" t="str">
        <f t="shared" si="11"/>
        <v>AllAll CustomersAverage WeekdayAugust6</v>
      </c>
      <c r="B343" t="s">
        <v>2230</v>
      </c>
      <c r="C343" t="s">
        <v>2239</v>
      </c>
      <c r="D343" t="s">
        <v>2285</v>
      </c>
      <c r="E343" s="6" t="s">
        <v>3028</v>
      </c>
      <c r="F343" s="6">
        <v>6</v>
      </c>
      <c r="G343" s="6">
        <v>430.98440551757813</v>
      </c>
      <c r="H343" s="6">
        <v>464.02774047851563</v>
      </c>
      <c r="I343" s="6">
        <v>76.120941162109375</v>
      </c>
      <c r="J343" s="6">
        <v>70.160857142857196</v>
      </c>
      <c r="K343">
        <f t="shared" si="10"/>
        <v>0</v>
      </c>
    </row>
    <row r="344" spans="1:11" x14ac:dyDescent="0.25">
      <c r="A344" s="5" t="str">
        <f t="shared" si="11"/>
        <v>AllAll CustomersAverage WeekdayAugust7</v>
      </c>
      <c r="B344" t="s">
        <v>2230</v>
      </c>
      <c r="C344" t="s">
        <v>2239</v>
      </c>
      <c r="D344" t="s">
        <v>2285</v>
      </c>
      <c r="E344" s="6" t="s">
        <v>3028</v>
      </c>
      <c r="F344" s="6">
        <v>7</v>
      </c>
      <c r="G344" s="6">
        <v>479.29574584960938</v>
      </c>
      <c r="H344" s="6">
        <v>494.2462158203125</v>
      </c>
      <c r="I344" s="6">
        <v>55.293933868408203</v>
      </c>
      <c r="J344" s="6">
        <v>69.756571428571462</v>
      </c>
      <c r="K344">
        <f t="shared" si="10"/>
        <v>0</v>
      </c>
    </row>
    <row r="345" spans="1:11" x14ac:dyDescent="0.25">
      <c r="A345" s="5" t="str">
        <f t="shared" si="11"/>
        <v>AllAll CustomersAverage WeekdayAugust8</v>
      </c>
      <c r="B345" t="s">
        <v>2230</v>
      </c>
      <c r="C345" t="s">
        <v>2239</v>
      </c>
      <c r="D345" t="s">
        <v>2285</v>
      </c>
      <c r="E345" s="6" t="s">
        <v>3028</v>
      </c>
      <c r="F345" s="6">
        <v>8</v>
      </c>
      <c r="G345" s="6">
        <v>436.12533569335938</v>
      </c>
      <c r="H345" s="6">
        <v>480.88760375976563</v>
      </c>
      <c r="I345" s="6">
        <v>50.327796936035156</v>
      </c>
      <c r="J345" s="6">
        <v>69.745619047619087</v>
      </c>
      <c r="K345">
        <f t="shared" si="10"/>
        <v>0</v>
      </c>
    </row>
    <row r="346" spans="1:11" x14ac:dyDescent="0.25">
      <c r="A346" s="5" t="str">
        <f t="shared" si="11"/>
        <v>AllAll CustomersAverage WeekdayAugust9</v>
      </c>
      <c r="B346" t="s">
        <v>2230</v>
      </c>
      <c r="C346" t="s">
        <v>2239</v>
      </c>
      <c r="D346" t="s">
        <v>2285</v>
      </c>
      <c r="E346" s="6" t="s">
        <v>3028</v>
      </c>
      <c r="F346" s="6">
        <v>9</v>
      </c>
      <c r="G346" s="6">
        <v>491.12008666992188</v>
      </c>
      <c r="H346" s="6">
        <v>525.02630615234375</v>
      </c>
      <c r="I346" s="6">
        <v>61.660964965820313</v>
      </c>
      <c r="J346" s="6">
        <v>71.966952380952364</v>
      </c>
      <c r="K346">
        <f t="shared" si="10"/>
        <v>0</v>
      </c>
    </row>
    <row r="347" spans="1:11" x14ac:dyDescent="0.25">
      <c r="A347" s="5" t="str">
        <f t="shared" si="11"/>
        <v>AllAll CustomersAverage WeekdayAugust10</v>
      </c>
      <c r="B347" t="s">
        <v>2230</v>
      </c>
      <c r="C347" t="s">
        <v>2239</v>
      </c>
      <c r="D347" t="s">
        <v>2285</v>
      </c>
      <c r="E347" s="6" t="s">
        <v>3028</v>
      </c>
      <c r="F347" s="6">
        <v>10</v>
      </c>
      <c r="G347" s="6">
        <v>502.934814453125</v>
      </c>
      <c r="H347" s="6">
        <v>524.6712646484375</v>
      </c>
      <c r="I347" s="6">
        <v>62.258480072021484</v>
      </c>
      <c r="J347" s="6">
        <v>76.078857142857188</v>
      </c>
      <c r="K347">
        <f t="shared" si="10"/>
        <v>0</v>
      </c>
    </row>
    <row r="348" spans="1:11" x14ac:dyDescent="0.25">
      <c r="A348" s="5" t="str">
        <f t="shared" si="11"/>
        <v>AllAll CustomersAverage WeekdayAugust11</v>
      </c>
      <c r="B348" t="s">
        <v>2230</v>
      </c>
      <c r="C348" t="s">
        <v>2239</v>
      </c>
      <c r="D348" t="s">
        <v>2285</v>
      </c>
      <c r="E348" s="6" t="s">
        <v>3028</v>
      </c>
      <c r="F348" s="6">
        <v>11</v>
      </c>
      <c r="G348" s="6">
        <v>440.68124389648438</v>
      </c>
      <c r="H348" s="6">
        <v>488.54058837890625</v>
      </c>
      <c r="I348" s="6">
        <v>55.179531097412109</v>
      </c>
      <c r="J348" s="6">
        <v>80.597904761904843</v>
      </c>
      <c r="K348">
        <f t="shared" si="10"/>
        <v>0</v>
      </c>
    </row>
    <row r="349" spans="1:11" x14ac:dyDescent="0.25">
      <c r="A349" s="5" t="str">
        <f t="shared" si="11"/>
        <v>AllAll CustomersAverage WeekdayAugust12</v>
      </c>
      <c r="B349" t="s">
        <v>2230</v>
      </c>
      <c r="C349" t="s">
        <v>2239</v>
      </c>
      <c r="D349" t="s">
        <v>2285</v>
      </c>
      <c r="E349" s="6" t="s">
        <v>3028</v>
      </c>
      <c r="F349" s="6">
        <v>12</v>
      </c>
      <c r="G349" s="6">
        <v>443.92718505859375</v>
      </c>
      <c r="H349" s="6">
        <v>486.87066650390625</v>
      </c>
      <c r="I349" s="6">
        <v>54.707633972167969</v>
      </c>
      <c r="J349" s="6">
        <v>84.581047619047624</v>
      </c>
      <c r="K349">
        <f t="shared" si="10"/>
        <v>0</v>
      </c>
    </row>
    <row r="350" spans="1:11" x14ac:dyDescent="0.25">
      <c r="A350" s="5" t="str">
        <f t="shared" si="11"/>
        <v>AllAll CustomersAverage WeekdayAugust13</v>
      </c>
      <c r="B350" t="s">
        <v>2230</v>
      </c>
      <c r="C350" t="s">
        <v>2239</v>
      </c>
      <c r="D350" t="s">
        <v>2285</v>
      </c>
      <c r="E350" s="6" t="s">
        <v>3028</v>
      </c>
      <c r="F350" s="6">
        <v>13</v>
      </c>
      <c r="G350" s="6">
        <v>446.012939453125</v>
      </c>
      <c r="H350" s="6">
        <v>489.250732421875</v>
      </c>
      <c r="I350" s="6">
        <v>51.031272888183594</v>
      </c>
      <c r="J350" s="6">
        <v>86.862095238095236</v>
      </c>
      <c r="K350">
        <f t="shared" si="10"/>
        <v>0</v>
      </c>
    </row>
    <row r="351" spans="1:11" x14ac:dyDescent="0.25">
      <c r="A351" s="5" t="str">
        <f t="shared" si="11"/>
        <v>AllAll CustomersAverage WeekdayAugust14</v>
      </c>
      <c r="B351" t="s">
        <v>2230</v>
      </c>
      <c r="C351" t="s">
        <v>2239</v>
      </c>
      <c r="D351" t="s">
        <v>2285</v>
      </c>
      <c r="E351" s="6" t="s">
        <v>3028</v>
      </c>
      <c r="F351" s="6">
        <v>14</v>
      </c>
      <c r="G351" s="6">
        <v>412.17434692382813</v>
      </c>
      <c r="H351" s="6">
        <v>447.312744140625</v>
      </c>
      <c r="I351" s="6">
        <v>56.408027648925781</v>
      </c>
      <c r="J351" s="6">
        <v>87.747619047619082</v>
      </c>
      <c r="K351">
        <f t="shared" si="10"/>
        <v>0</v>
      </c>
    </row>
    <row r="352" spans="1:11" x14ac:dyDescent="0.25">
      <c r="A352" s="5" t="str">
        <f t="shared" si="11"/>
        <v>AllAll CustomersAverage WeekdayAugust15</v>
      </c>
      <c r="B352" t="s">
        <v>2230</v>
      </c>
      <c r="C352" t="s">
        <v>2239</v>
      </c>
      <c r="D352" t="s">
        <v>2285</v>
      </c>
      <c r="E352" s="6" t="s">
        <v>3028</v>
      </c>
      <c r="F352" s="6">
        <v>15</v>
      </c>
      <c r="G352" s="6">
        <v>397.19268798828125</v>
      </c>
      <c r="H352" s="6">
        <v>427.87078857421875</v>
      </c>
      <c r="I352" s="6">
        <v>54.470500946044922</v>
      </c>
      <c r="J352" s="6">
        <v>88.409523809523762</v>
      </c>
      <c r="K352">
        <f t="shared" si="10"/>
        <v>0</v>
      </c>
    </row>
    <row r="353" spans="1:11" x14ac:dyDescent="0.25">
      <c r="A353" s="5" t="str">
        <f t="shared" si="11"/>
        <v>AllAll CustomersAverage WeekdayAugust16</v>
      </c>
      <c r="B353" t="s">
        <v>2230</v>
      </c>
      <c r="C353" t="s">
        <v>2239</v>
      </c>
      <c r="D353" t="s">
        <v>2285</v>
      </c>
      <c r="E353" s="6" t="s">
        <v>3028</v>
      </c>
      <c r="F353" s="6">
        <v>16</v>
      </c>
      <c r="G353" s="6">
        <v>330.97879028320313</v>
      </c>
      <c r="H353" s="6">
        <v>353.5013427734375</v>
      </c>
      <c r="I353" s="6">
        <v>50.188014984130859</v>
      </c>
      <c r="J353" s="6">
        <v>88.673523809523857</v>
      </c>
      <c r="K353">
        <f t="shared" si="10"/>
        <v>0</v>
      </c>
    </row>
    <row r="354" spans="1:11" x14ac:dyDescent="0.25">
      <c r="A354" s="5" t="str">
        <f t="shared" si="11"/>
        <v>AllAll CustomersAverage WeekdayAugust17</v>
      </c>
      <c r="B354" t="s">
        <v>2230</v>
      </c>
      <c r="C354" t="s">
        <v>2239</v>
      </c>
      <c r="D354" t="s">
        <v>2285</v>
      </c>
      <c r="E354" s="6" t="s">
        <v>3028</v>
      </c>
      <c r="F354" s="6">
        <v>17</v>
      </c>
      <c r="G354" s="6">
        <v>292.65472412109375</v>
      </c>
      <c r="H354" s="6">
        <v>331.81011962890625</v>
      </c>
      <c r="I354" s="6">
        <v>49.69268798828125</v>
      </c>
      <c r="J354" s="6">
        <v>88.890285714285767</v>
      </c>
      <c r="K354">
        <f t="shared" si="10"/>
        <v>0</v>
      </c>
    </row>
    <row r="355" spans="1:11" x14ac:dyDescent="0.25">
      <c r="A355" s="5" t="str">
        <f t="shared" si="11"/>
        <v>AllAll CustomersAverage WeekdayAugust18</v>
      </c>
      <c r="B355" t="s">
        <v>2230</v>
      </c>
      <c r="C355" t="s">
        <v>2239</v>
      </c>
      <c r="D355" t="s">
        <v>2285</v>
      </c>
      <c r="E355" s="6" t="s">
        <v>3028</v>
      </c>
      <c r="F355" s="6">
        <v>18</v>
      </c>
      <c r="G355" s="6">
        <v>275.55096435546875</v>
      </c>
      <c r="H355" s="6">
        <v>302.72128295898438</v>
      </c>
      <c r="I355" s="6">
        <v>67.622398376464844</v>
      </c>
      <c r="J355" s="6">
        <v>88.623238095238065</v>
      </c>
      <c r="K355">
        <f t="shared" si="10"/>
        <v>0</v>
      </c>
    </row>
    <row r="356" spans="1:11" x14ac:dyDescent="0.25">
      <c r="A356" s="5" t="str">
        <f t="shared" si="11"/>
        <v>AllAll CustomersAverage WeekdayAugust19</v>
      </c>
      <c r="B356" t="s">
        <v>2230</v>
      </c>
      <c r="C356" t="s">
        <v>2239</v>
      </c>
      <c r="D356" t="s">
        <v>2285</v>
      </c>
      <c r="E356" s="6" t="s">
        <v>3028</v>
      </c>
      <c r="F356" s="6">
        <v>19</v>
      </c>
      <c r="G356" s="6">
        <v>300.76052856445313</v>
      </c>
      <c r="H356" s="6">
        <v>317.87057495117188</v>
      </c>
      <c r="I356" s="6">
        <v>76.939926147460938</v>
      </c>
      <c r="J356" s="6">
        <v>87.228000000000037</v>
      </c>
      <c r="K356">
        <f t="shared" si="10"/>
        <v>0</v>
      </c>
    </row>
    <row r="357" spans="1:11" x14ac:dyDescent="0.25">
      <c r="A357" s="5" t="str">
        <f t="shared" si="11"/>
        <v>AllAll CustomersAverage WeekdayAugust20</v>
      </c>
      <c r="B357" t="s">
        <v>2230</v>
      </c>
      <c r="C357" t="s">
        <v>2239</v>
      </c>
      <c r="D357" t="s">
        <v>2285</v>
      </c>
      <c r="E357" s="6" t="s">
        <v>3028</v>
      </c>
      <c r="F357" s="6">
        <v>20</v>
      </c>
      <c r="G357" s="6">
        <v>282.283447265625</v>
      </c>
      <c r="H357" s="6">
        <v>305.50698852539063</v>
      </c>
      <c r="I357" s="6">
        <v>57.276172637939453</v>
      </c>
      <c r="J357" s="6">
        <v>84.752380952380946</v>
      </c>
      <c r="K357">
        <f t="shared" si="10"/>
        <v>0</v>
      </c>
    </row>
    <row r="358" spans="1:11" x14ac:dyDescent="0.25">
      <c r="A358" s="5" t="str">
        <f t="shared" si="11"/>
        <v>AllAll CustomersAverage WeekdayAugust21</v>
      </c>
      <c r="B358" t="s">
        <v>2230</v>
      </c>
      <c r="C358" t="s">
        <v>2239</v>
      </c>
      <c r="D358" t="s">
        <v>2285</v>
      </c>
      <c r="E358" s="6" t="s">
        <v>3028</v>
      </c>
      <c r="F358" s="6">
        <v>21</v>
      </c>
      <c r="G358" s="6">
        <v>283.39239501953125</v>
      </c>
      <c r="H358" s="6">
        <v>310.35394287109375</v>
      </c>
      <c r="I358" s="6">
        <v>66.21533203125</v>
      </c>
      <c r="J358" s="6">
        <v>81.21380952380953</v>
      </c>
      <c r="K358">
        <f t="shared" si="10"/>
        <v>0</v>
      </c>
    </row>
    <row r="359" spans="1:11" x14ac:dyDescent="0.25">
      <c r="A359" s="5" t="str">
        <f t="shared" si="11"/>
        <v>AllAll CustomersAverage WeekdayAugust22</v>
      </c>
      <c r="B359" t="s">
        <v>2230</v>
      </c>
      <c r="C359" t="s">
        <v>2239</v>
      </c>
      <c r="D359" t="s">
        <v>2285</v>
      </c>
      <c r="E359" s="6" t="s">
        <v>3028</v>
      </c>
      <c r="F359" s="6">
        <v>22</v>
      </c>
      <c r="G359" s="6">
        <v>279.87875366210938</v>
      </c>
      <c r="H359" s="6">
        <v>332.43240356445313</v>
      </c>
      <c r="I359" s="6">
        <v>72.029991149902344</v>
      </c>
      <c r="J359" s="6">
        <v>77.521238095238147</v>
      </c>
      <c r="K359">
        <f t="shared" si="10"/>
        <v>0</v>
      </c>
    </row>
    <row r="360" spans="1:11" x14ac:dyDescent="0.25">
      <c r="A360" s="5" t="str">
        <f t="shared" si="11"/>
        <v>AllAll CustomersAverage WeekdayAugust23</v>
      </c>
      <c r="B360" t="s">
        <v>2230</v>
      </c>
      <c r="C360" t="s">
        <v>2239</v>
      </c>
      <c r="D360" t="s">
        <v>2285</v>
      </c>
      <c r="E360" s="6" t="s">
        <v>3028</v>
      </c>
      <c r="F360" s="6">
        <v>23</v>
      </c>
      <c r="G360" s="6">
        <v>279.44485473632813</v>
      </c>
      <c r="H360" s="6">
        <v>338.0078125</v>
      </c>
      <c r="I360" s="6">
        <v>53.654422760009766</v>
      </c>
      <c r="J360" s="6">
        <v>75.177809523809586</v>
      </c>
      <c r="K360">
        <f t="shared" si="10"/>
        <v>0</v>
      </c>
    </row>
    <row r="361" spans="1:11" x14ac:dyDescent="0.25">
      <c r="A361" s="5" t="str">
        <f t="shared" si="11"/>
        <v>AllAll CustomersAverage WeekdayAugust24</v>
      </c>
      <c r="B361" t="s">
        <v>2230</v>
      </c>
      <c r="C361" t="s">
        <v>2239</v>
      </c>
      <c r="D361" t="s">
        <v>2285</v>
      </c>
      <c r="E361" s="6" t="s">
        <v>3028</v>
      </c>
      <c r="F361" s="6">
        <v>24</v>
      </c>
      <c r="G361" s="6">
        <v>269.837158203125</v>
      </c>
      <c r="H361" s="6">
        <v>326.88449096679688</v>
      </c>
      <c r="I361" s="6">
        <v>53.705665588378906</v>
      </c>
      <c r="J361" s="6">
        <v>73.375047619047677</v>
      </c>
      <c r="K361">
        <f t="shared" si="10"/>
        <v>0</v>
      </c>
    </row>
    <row r="362" spans="1:11" x14ac:dyDescent="0.25">
      <c r="A362" s="5" t="str">
        <f t="shared" si="11"/>
        <v>AllAll CustomersMonthly Peak DayAugust1</v>
      </c>
      <c r="B362" t="s">
        <v>2230</v>
      </c>
      <c r="C362" t="s">
        <v>2239</v>
      </c>
      <c r="D362" t="s">
        <v>2286</v>
      </c>
      <c r="E362" s="6" t="s">
        <v>3028</v>
      </c>
      <c r="F362" s="6">
        <v>1</v>
      </c>
      <c r="G362" s="6">
        <v>188.1824951171875</v>
      </c>
      <c r="H362" s="6">
        <v>190.98342895507813</v>
      </c>
      <c r="I362" s="6">
        <v>44.453659057617188</v>
      </c>
      <c r="J362" s="6">
        <v>74.869809523809565</v>
      </c>
      <c r="K362">
        <f t="shared" si="10"/>
        <v>0</v>
      </c>
    </row>
    <row r="363" spans="1:11" x14ac:dyDescent="0.25">
      <c r="A363" s="5" t="str">
        <f t="shared" si="11"/>
        <v>AllAll CustomersMonthly Peak DayAugust2</v>
      </c>
      <c r="B363" t="s">
        <v>2230</v>
      </c>
      <c r="C363" t="s">
        <v>2239</v>
      </c>
      <c r="D363" t="s">
        <v>2286</v>
      </c>
      <c r="E363" s="6" t="s">
        <v>3028</v>
      </c>
      <c r="F363" s="6">
        <v>2</v>
      </c>
      <c r="G363" s="6">
        <v>211.68748474121094</v>
      </c>
      <c r="H363" s="6">
        <v>224.28594970703125</v>
      </c>
      <c r="I363" s="6">
        <v>52.253490447998047</v>
      </c>
      <c r="J363" s="6">
        <v>73.914285714285782</v>
      </c>
      <c r="K363">
        <f t="shared" si="10"/>
        <v>0</v>
      </c>
    </row>
    <row r="364" spans="1:11" x14ac:dyDescent="0.25">
      <c r="A364" s="5" t="str">
        <f t="shared" si="11"/>
        <v>AllAll CustomersMonthly Peak DayAugust3</v>
      </c>
      <c r="B364" t="s">
        <v>2230</v>
      </c>
      <c r="C364" t="s">
        <v>2239</v>
      </c>
      <c r="D364" t="s">
        <v>2286</v>
      </c>
      <c r="E364" s="6" t="s">
        <v>3028</v>
      </c>
      <c r="F364" s="6">
        <v>3</v>
      </c>
      <c r="G364" s="6">
        <v>212.56340026855469</v>
      </c>
      <c r="H364" s="6">
        <v>227.71685791015625</v>
      </c>
      <c r="I364" s="6">
        <v>53.783412933349609</v>
      </c>
      <c r="J364" s="6">
        <v>73.107809523809522</v>
      </c>
      <c r="K364">
        <f t="shared" si="10"/>
        <v>0</v>
      </c>
    </row>
    <row r="365" spans="1:11" x14ac:dyDescent="0.25">
      <c r="A365" s="5" t="str">
        <f t="shared" si="11"/>
        <v>AllAll CustomersMonthly Peak DayAugust4</v>
      </c>
      <c r="B365" t="s">
        <v>2230</v>
      </c>
      <c r="C365" t="s">
        <v>2239</v>
      </c>
      <c r="D365" t="s">
        <v>2286</v>
      </c>
      <c r="E365" s="6" t="s">
        <v>3028</v>
      </c>
      <c r="F365" s="6">
        <v>4</v>
      </c>
      <c r="G365" s="6">
        <v>229.04006958007813</v>
      </c>
      <c r="H365" s="6">
        <v>230.38406372070313</v>
      </c>
      <c r="I365" s="6">
        <v>59.657463073730469</v>
      </c>
      <c r="J365" s="6">
        <v>72.547999999999973</v>
      </c>
      <c r="K365">
        <f t="shared" si="10"/>
        <v>0</v>
      </c>
    </row>
    <row r="366" spans="1:11" x14ac:dyDescent="0.25">
      <c r="A366" s="5" t="str">
        <f t="shared" si="11"/>
        <v>AllAll CustomersMonthly Peak DayAugust5</v>
      </c>
      <c r="B366" t="s">
        <v>2230</v>
      </c>
      <c r="C366" t="s">
        <v>2239</v>
      </c>
      <c r="D366" t="s">
        <v>2286</v>
      </c>
      <c r="E366" s="6" t="s">
        <v>3028</v>
      </c>
      <c r="F366" s="6">
        <v>5</v>
      </c>
      <c r="G366" s="6">
        <v>286.52261352539063</v>
      </c>
      <c r="H366" s="6">
        <v>279.17074584960938</v>
      </c>
      <c r="I366" s="6">
        <v>62.571128845214844</v>
      </c>
      <c r="J366" s="6">
        <v>71.761333333333369</v>
      </c>
      <c r="K366">
        <f t="shared" si="10"/>
        <v>0</v>
      </c>
    </row>
    <row r="367" spans="1:11" x14ac:dyDescent="0.25">
      <c r="A367" s="5" t="str">
        <f t="shared" si="11"/>
        <v>AllAll CustomersMonthly Peak DayAugust6</v>
      </c>
      <c r="B367" t="s">
        <v>2230</v>
      </c>
      <c r="C367" t="s">
        <v>2239</v>
      </c>
      <c r="D367" t="s">
        <v>2286</v>
      </c>
      <c r="E367" s="6" t="s">
        <v>3028</v>
      </c>
      <c r="F367" s="6">
        <v>6</v>
      </c>
      <c r="G367" s="6">
        <v>366.45782470703125</v>
      </c>
      <c r="H367" s="6">
        <v>361.66107177734375</v>
      </c>
      <c r="I367" s="6">
        <v>57.143581390380859</v>
      </c>
      <c r="J367" s="6">
        <v>71.334285714285684</v>
      </c>
      <c r="K367">
        <f t="shared" si="10"/>
        <v>0</v>
      </c>
    </row>
    <row r="368" spans="1:11" x14ac:dyDescent="0.25">
      <c r="A368" s="5" t="str">
        <f t="shared" si="11"/>
        <v>AllAll CustomersMonthly Peak DayAugust7</v>
      </c>
      <c r="B368" t="s">
        <v>2230</v>
      </c>
      <c r="C368" t="s">
        <v>2239</v>
      </c>
      <c r="D368" t="s">
        <v>2286</v>
      </c>
      <c r="E368" s="6" t="s">
        <v>3028</v>
      </c>
      <c r="F368" s="6">
        <v>7</v>
      </c>
      <c r="G368" s="6">
        <v>401.82278442382813</v>
      </c>
      <c r="H368" s="6">
        <v>396.29220581054688</v>
      </c>
      <c r="I368" s="6">
        <v>59.558341979980469</v>
      </c>
      <c r="J368" s="6">
        <v>71.221809523809512</v>
      </c>
      <c r="K368">
        <f t="shared" si="10"/>
        <v>0</v>
      </c>
    </row>
    <row r="369" spans="1:11" x14ac:dyDescent="0.25">
      <c r="A369" s="5" t="str">
        <f t="shared" si="11"/>
        <v>AllAll CustomersMonthly Peak DayAugust8</v>
      </c>
      <c r="B369" t="s">
        <v>2230</v>
      </c>
      <c r="C369" t="s">
        <v>2239</v>
      </c>
      <c r="D369" t="s">
        <v>2286</v>
      </c>
      <c r="E369" s="6" t="s">
        <v>3028</v>
      </c>
      <c r="F369" s="6">
        <v>8</v>
      </c>
      <c r="G369" s="6">
        <v>407.73153686523438</v>
      </c>
      <c r="H369" s="6">
        <v>396.66763305664063</v>
      </c>
      <c r="I369" s="6">
        <v>55.129642486572266</v>
      </c>
      <c r="J369" s="6">
        <v>71.331809523809554</v>
      </c>
      <c r="K369">
        <f t="shared" si="10"/>
        <v>0</v>
      </c>
    </row>
    <row r="370" spans="1:11" x14ac:dyDescent="0.25">
      <c r="A370" s="5" t="str">
        <f t="shared" si="11"/>
        <v>AllAll CustomersMonthly Peak DayAugust9</v>
      </c>
      <c r="B370" t="s">
        <v>2230</v>
      </c>
      <c r="C370" t="s">
        <v>2239</v>
      </c>
      <c r="D370" t="s">
        <v>2286</v>
      </c>
      <c r="E370" s="6" t="s">
        <v>3028</v>
      </c>
      <c r="F370" s="6">
        <v>9</v>
      </c>
      <c r="G370" s="6">
        <v>394.67694091796875</v>
      </c>
      <c r="H370" s="6">
        <v>391.79495239257813</v>
      </c>
      <c r="I370" s="6">
        <v>60.017780303955078</v>
      </c>
      <c r="J370" s="6">
        <v>73.562857142857169</v>
      </c>
      <c r="K370">
        <f t="shared" si="10"/>
        <v>0</v>
      </c>
    </row>
    <row r="371" spans="1:11" x14ac:dyDescent="0.25">
      <c r="A371" s="5" t="str">
        <f t="shared" si="11"/>
        <v>AllAll CustomersMonthly Peak DayAugust10</v>
      </c>
      <c r="B371" t="s">
        <v>2230</v>
      </c>
      <c r="C371" t="s">
        <v>2239</v>
      </c>
      <c r="D371" t="s">
        <v>2286</v>
      </c>
      <c r="E371" s="6" t="s">
        <v>3028</v>
      </c>
      <c r="F371" s="6">
        <v>10</v>
      </c>
      <c r="G371" s="6">
        <v>401.11520385742188</v>
      </c>
      <c r="H371" s="6">
        <v>392.2906494140625</v>
      </c>
      <c r="I371" s="6">
        <v>62.921070098876953</v>
      </c>
      <c r="J371" s="6">
        <v>77.136952380952394</v>
      </c>
      <c r="K371">
        <f t="shared" si="10"/>
        <v>0</v>
      </c>
    </row>
    <row r="372" spans="1:11" x14ac:dyDescent="0.25">
      <c r="A372" s="5" t="str">
        <f t="shared" si="11"/>
        <v>AllAll CustomersMonthly Peak DayAugust11</v>
      </c>
      <c r="B372" t="s">
        <v>2230</v>
      </c>
      <c r="C372" t="s">
        <v>2239</v>
      </c>
      <c r="D372" t="s">
        <v>2286</v>
      </c>
      <c r="E372" s="6" t="s">
        <v>3028</v>
      </c>
      <c r="F372" s="6">
        <v>11</v>
      </c>
      <c r="G372" s="6">
        <v>412.50225830078125</v>
      </c>
      <c r="H372" s="6">
        <v>413.09375</v>
      </c>
      <c r="I372" s="6">
        <v>51.559772491455078</v>
      </c>
      <c r="J372" s="6">
        <v>80.714285714285751</v>
      </c>
      <c r="K372">
        <f t="shared" si="10"/>
        <v>0</v>
      </c>
    </row>
    <row r="373" spans="1:11" x14ac:dyDescent="0.25">
      <c r="A373" s="5" t="str">
        <f t="shared" si="11"/>
        <v>AllAll CustomersMonthly Peak DayAugust12</v>
      </c>
      <c r="B373" t="s">
        <v>2230</v>
      </c>
      <c r="C373" t="s">
        <v>2239</v>
      </c>
      <c r="D373" t="s">
        <v>2286</v>
      </c>
      <c r="E373" s="6" t="s">
        <v>3028</v>
      </c>
      <c r="F373" s="6">
        <v>12</v>
      </c>
      <c r="G373" s="6">
        <v>412.95321655273438</v>
      </c>
      <c r="H373" s="6">
        <v>406.35519409179688</v>
      </c>
      <c r="I373" s="6">
        <v>46.594699859619141</v>
      </c>
      <c r="J373" s="6">
        <v>84.624190476190421</v>
      </c>
      <c r="K373">
        <f t="shared" si="10"/>
        <v>0</v>
      </c>
    </row>
    <row r="374" spans="1:11" x14ac:dyDescent="0.25">
      <c r="A374" s="5" t="str">
        <f t="shared" si="11"/>
        <v>AllAll CustomersMonthly Peak DayAugust13</v>
      </c>
      <c r="B374" t="s">
        <v>2230</v>
      </c>
      <c r="C374" t="s">
        <v>2239</v>
      </c>
      <c r="D374" t="s">
        <v>2286</v>
      </c>
      <c r="E374" s="6" t="s">
        <v>3028</v>
      </c>
      <c r="F374" s="6">
        <v>13</v>
      </c>
      <c r="G374" s="6">
        <v>385.00985717773438</v>
      </c>
      <c r="H374" s="6">
        <v>381.63894653320313</v>
      </c>
      <c r="I374" s="6">
        <v>49.162673950195313</v>
      </c>
      <c r="J374" s="6">
        <v>86.89238095238089</v>
      </c>
      <c r="K374">
        <f t="shared" si="10"/>
        <v>0</v>
      </c>
    </row>
    <row r="375" spans="1:11" x14ac:dyDescent="0.25">
      <c r="A375" s="5" t="str">
        <f t="shared" si="11"/>
        <v>AllAll CustomersMonthly Peak DayAugust14</v>
      </c>
      <c r="B375" t="s">
        <v>2230</v>
      </c>
      <c r="C375" t="s">
        <v>2239</v>
      </c>
      <c r="D375" t="s">
        <v>2286</v>
      </c>
      <c r="E375" s="6" t="s">
        <v>3028</v>
      </c>
      <c r="F375" s="6">
        <v>14</v>
      </c>
      <c r="G375" s="6">
        <v>346.38803100585938</v>
      </c>
      <c r="H375" s="6">
        <v>357.44454956054688</v>
      </c>
      <c r="I375" s="6">
        <v>46.586421966552734</v>
      </c>
      <c r="J375" s="6">
        <v>88.387619047619054</v>
      </c>
      <c r="K375">
        <f t="shared" si="10"/>
        <v>0</v>
      </c>
    </row>
    <row r="376" spans="1:11" x14ac:dyDescent="0.25">
      <c r="A376" s="5" t="str">
        <f t="shared" si="11"/>
        <v>AllAll CustomersMonthly Peak DayAugust15</v>
      </c>
      <c r="B376" t="s">
        <v>2230</v>
      </c>
      <c r="C376" t="s">
        <v>2239</v>
      </c>
      <c r="D376" t="s">
        <v>2286</v>
      </c>
      <c r="E376" s="6" t="s">
        <v>3028</v>
      </c>
      <c r="F376" s="6">
        <v>15</v>
      </c>
      <c r="G376" s="6">
        <v>314.57244873046875</v>
      </c>
      <c r="H376" s="6">
        <v>311.90057373046875</v>
      </c>
      <c r="I376" s="6">
        <v>48.192474365234375</v>
      </c>
      <c r="J376" s="6">
        <v>88.766666666666637</v>
      </c>
      <c r="K376">
        <f t="shared" si="10"/>
        <v>0</v>
      </c>
    </row>
    <row r="377" spans="1:11" x14ac:dyDescent="0.25">
      <c r="A377" s="5" t="str">
        <f t="shared" si="11"/>
        <v>AllAll CustomersMonthly Peak DayAugust16</v>
      </c>
      <c r="B377" t="s">
        <v>2230</v>
      </c>
      <c r="C377" t="s">
        <v>2239</v>
      </c>
      <c r="D377" t="s">
        <v>2286</v>
      </c>
      <c r="E377" s="6" t="s">
        <v>3028</v>
      </c>
      <c r="F377" s="6">
        <v>16</v>
      </c>
      <c r="G377" s="6">
        <v>271.997314453125</v>
      </c>
      <c r="H377" s="6">
        <v>257.02322387695313</v>
      </c>
      <c r="I377" s="6">
        <v>47.936817169189453</v>
      </c>
      <c r="J377" s="6">
        <v>89.275238095238095</v>
      </c>
      <c r="K377">
        <f t="shared" si="10"/>
        <v>0</v>
      </c>
    </row>
    <row r="378" spans="1:11" x14ac:dyDescent="0.25">
      <c r="A378" s="5" t="str">
        <f t="shared" si="11"/>
        <v>AllAll CustomersMonthly Peak DayAugust17</v>
      </c>
      <c r="B378" t="s">
        <v>2230</v>
      </c>
      <c r="C378" t="s">
        <v>2239</v>
      </c>
      <c r="D378" t="s">
        <v>2286</v>
      </c>
      <c r="E378" s="6" t="s">
        <v>3028</v>
      </c>
      <c r="F378" s="6">
        <v>17</v>
      </c>
      <c r="G378" s="6">
        <v>236.72889709472656</v>
      </c>
      <c r="H378" s="6">
        <v>233.67623901367188</v>
      </c>
      <c r="I378" s="6">
        <v>50.033714294433594</v>
      </c>
      <c r="J378" s="6">
        <v>88.621904761904759</v>
      </c>
      <c r="K378">
        <f t="shared" si="10"/>
        <v>0</v>
      </c>
    </row>
    <row r="379" spans="1:11" x14ac:dyDescent="0.25">
      <c r="A379" s="5" t="str">
        <f t="shared" si="11"/>
        <v>AllAll CustomersMonthly Peak DayAugust18</v>
      </c>
      <c r="B379" t="s">
        <v>2230</v>
      </c>
      <c r="C379" t="s">
        <v>2239</v>
      </c>
      <c r="D379" t="s">
        <v>2286</v>
      </c>
      <c r="E379" s="6" t="s">
        <v>3028</v>
      </c>
      <c r="F379" s="6">
        <v>18</v>
      </c>
      <c r="G379" s="6">
        <v>205.73855590820313</v>
      </c>
      <c r="H379" s="6">
        <v>200.22624206542969</v>
      </c>
      <c r="I379" s="6">
        <v>46.622074127197266</v>
      </c>
      <c r="J379" s="6">
        <v>86.707619047619005</v>
      </c>
      <c r="K379">
        <f t="shared" si="10"/>
        <v>0</v>
      </c>
    </row>
    <row r="380" spans="1:11" x14ac:dyDescent="0.25">
      <c r="A380" s="5" t="str">
        <f t="shared" si="11"/>
        <v>AllAll CustomersMonthly Peak DayAugust19</v>
      </c>
      <c r="B380" t="s">
        <v>2230</v>
      </c>
      <c r="C380" t="s">
        <v>2239</v>
      </c>
      <c r="D380" t="s">
        <v>2286</v>
      </c>
      <c r="E380" s="6" t="s">
        <v>3028</v>
      </c>
      <c r="F380" s="6">
        <v>19</v>
      </c>
      <c r="G380" s="6">
        <v>220.00250244140625</v>
      </c>
      <c r="H380" s="6">
        <v>211.97108459472656</v>
      </c>
      <c r="I380" s="6">
        <v>43.637516021728516</v>
      </c>
      <c r="J380" s="6">
        <v>84.546666666666653</v>
      </c>
      <c r="K380">
        <f t="shared" si="10"/>
        <v>0</v>
      </c>
    </row>
    <row r="381" spans="1:11" x14ac:dyDescent="0.25">
      <c r="A381" s="5" t="str">
        <f t="shared" si="11"/>
        <v>AllAll CustomersMonthly Peak DayAugust20</v>
      </c>
      <c r="B381" t="s">
        <v>2230</v>
      </c>
      <c r="C381" t="s">
        <v>2239</v>
      </c>
      <c r="D381" t="s">
        <v>2286</v>
      </c>
      <c r="E381" s="6" t="s">
        <v>3028</v>
      </c>
      <c r="F381" s="6">
        <v>20</v>
      </c>
      <c r="G381" s="6">
        <v>224.168212890625</v>
      </c>
      <c r="H381" s="6">
        <v>213.48300170898438</v>
      </c>
      <c r="I381" s="6">
        <v>47.014545440673828</v>
      </c>
      <c r="J381" s="6">
        <v>81.639809523809532</v>
      </c>
      <c r="K381">
        <f t="shared" si="10"/>
        <v>0</v>
      </c>
    </row>
    <row r="382" spans="1:11" x14ac:dyDescent="0.25">
      <c r="A382" s="5" t="str">
        <f t="shared" si="11"/>
        <v>AllAll CustomersMonthly Peak DayAugust21</v>
      </c>
      <c r="B382" t="s">
        <v>2230</v>
      </c>
      <c r="C382" t="s">
        <v>2239</v>
      </c>
      <c r="D382" t="s">
        <v>2286</v>
      </c>
      <c r="E382" s="6" t="s">
        <v>3028</v>
      </c>
      <c r="F382" s="6">
        <v>21</v>
      </c>
      <c r="G382" s="6">
        <v>219.82308959960938</v>
      </c>
      <c r="H382" s="6">
        <v>209.57264709472656</v>
      </c>
      <c r="I382" s="6">
        <v>52.501411437988281</v>
      </c>
      <c r="J382" s="6">
        <v>78.517523809523908</v>
      </c>
      <c r="K382">
        <f t="shared" si="10"/>
        <v>0</v>
      </c>
    </row>
    <row r="383" spans="1:11" x14ac:dyDescent="0.25">
      <c r="A383" s="5" t="str">
        <f t="shared" si="11"/>
        <v>AllAll CustomersMonthly Peak DayAugust22</v>
      </c>
      <c r="B383" t="s">
        <v>2230</v>
      </c>
      <c r="C383" t="s">
        <v>2239</v>
      </c>
      <c r="D383" t="s">
        <v>2286</v>
      </c>
      <c r="E383" s="6" t="s">
        <v>3028</v>
      </c>
      <c r="F383" s="6">
        <v>22</v>
      </c>
      <c r="G383" s="6">
        <v>230.12950134277344</v>
      </c>
      <c r="H383" s="6">
        <v>228.34757995605469</v>
      </c>
      <c r="I383" s="6">
        <v>44.327156066894531</v>
      </c>
      <c r="J383" s="6">
        <v>76.305238095238082</v>
      </c>
      <c r="K383">
        <f t="shared" si="10"/>
        <v>0</v>
      </c>
    </row>
    <row r="384" spans="1:11" x14ac:dyDescent="0.25">
      <c r="A384" s="5" t="str">
        <f t="shared" si="11"/>
        <v>AllAll CustomersMonthly Peak DayAugust23</v>
      </c>
      <c r="B384" t="s">
        <v>2230</v>
      </c>
      <c r="C384" t="s">
        <v>2239</v>
      </c>
      <c r="D384" t="s">
        <v>2286</v>
      </c>
      <c r="E384" s="6" t="s">
        <v>3028</v>
      </c>
      <c r="F384" s="6">
        <v>23</v>
      </c>
      <c r="G384" s="6">
        <v>226.748291015625</v>
      </c>
      <c r="H384" s="6">
        <v>228.34037780761719</v>
      </c>
      <c r="I384" s="6">
        <v>51.552341461181641</v>
      </c>
      <c r="J384" s="6">
        <v>75.299619047619061</v>
      </c>
      <c r="K384">
        <f t="shared" si="10"/>
        <v>0</v>
      </c>
    </row>
    <row r="385" spans="1:11" x14ac:dyDescent="0.25">
      <c r="A385" s="5" t="str">
        <f t="shared" si="11"/>
        <v>AllAll CustomersMonthly Peak DayAugust24</v>
      </c>
      <c r="B385" t="s">
        <v>2230</v>
      </c>
      <c r="C385" t="s">
        <v>2239</v>
      </c>
      <c r="D385" t="s">
        <v>2286</v>
      </c>
      <c r="E385" s="6" t="s">
        <v>3028</v>
      </c>
      <c r="F385" s="6">
        <v>24</v>
      </c>
      <c r="G385" s="6">
        <v>251.19708251953125</v>
      </c>
      <c r="H385" s="6">
        <v>245.17172241210938</v>
      </c>
      <c r="I385" s="6">
        <v>57.396522521972656</v>
      </c>
      <c r="J385" s="6">
        <v>74.719142857142813</v>
      </c>
      <c r="K385">
        <f t="shared" si="10"/>
        <v>0</v>
      </c>
    </row>
    <row r="386" spans="1:11" x14ac:dyDescent="0.25">
      <c r="A386" s="5" t="str">
        <f t="shared" si="11"/>
        <v>AllAll CustomersAverage WeekdaySeptember1</v>
      </c>
      <c r="B386" t="s">
        <v>2230</v>
      </c>
      <c r="C386" t="s">
        <v>2239</v>
      </c>
      <c r="D386" t="s">
        <v>2287</v>
      </c>
      <c r="E386" s="6" t="s">
        <v>3029</v>
      </c>
      <c r="F386" s="6">
        <v>1</v>
      </c>
      <c r="G386" s="6">
        <v>318.11181640625</v>
      </c>
      <c r="H386" s="6">
        <v>364.13290405273438</v>
      </c>
      <c r="I386" s="6">
        <v>106.60298156738281</v>
      </c>
      <c r="J386" s="6">
        <v>73.323904761904828</v>
      </c>
      <c r="K386">
        <f t="shared" ref="K386:K449" si="12">INDEX(events, MATCH(CONCATENATE(B386, C386, D386, E386), events_y, 0), MATCH("Confidential", events_x, 0))</f>
        <v>0</v>
      </c>
    </row>
    <row r="387" spans="1:11" x14ac:dyDescent="0.25">
      <c r="A387" s="5" t="str">
        <f t="shared" ref="A387:A450" si="13">CONCATENATE(B387, C387, D387, E387, F387)</f>
        <v>AllAll CustomersAverage WeekdaySeptember2</v>
      </c>
      <c r="B387" t="s">
        <v>2230</v>
      </c>
      <c r="C387" t="s">
        <v>2239</v>
      </c>
      <c r="D387" t="s">
        <v>2287</v>
      </c>
      <c r="E387" s="6" t="s">
        <v>3029</v>
      </c>
      <c r="F387" s="6">
        <v>2</v>
      </c>
      <c r="G387" s="6">
        <v>342.28353881835938</v>
      </c>
      <c r="H387" s="6">
        <v>370.41336059570313</v>
      </c>
      <c r="I387" s="6">
        <v>89.116424560546875</v>
      </c>
      <c r="J387" s="6">
        <v>72.151809523809462</v>
      </c>
      <c r="K387">
        <f t="shared" si="12"/>
        <v>0</v>
      </c>
    </row>
    <row r="388" spans="1:11" x14ac:dyDescent="0.25">
      <c r="A388" s="5" t="str">
        <f t="shared" si="13"/>
        <v>AllAll CustomersAverage WeekdaySeptember3</v>
      </c>
      <c r="B388" t="s">
        <v>2230</v>
      </c>
      <c r="C388" t="s">
        <v>2239</v>
      </c>
      <c r="D388" t="s">
        <v>2287</v>
      </c>
      <c r="E388" s="6" t="s">
        <v>3029</v>
      </c>
      <c r="F388" s="6">
        <v>3</v>
      </c>
      <c r="G388" s="6">
        <v>317.08248901367188</v>
      </c>
      <c r="H388" s="6">
        <v>345.1368408203125</v>
      </c>
      <c r="I388" s="6">
        <v>96.806777954101563</v>
      </c>
      <c r="J388" s="6">
        <v>71.485714285714309</v>
      </c>
      <c r="K388">
        <f t="shared" si="12"/>
        <v>0</v>
      </c>
    </row>
    <row r="389" spans="1:11" x14ac:dyDescent="0.25">
      <c r="A389" s="5" t="str">
        <f t="shared" si="13"/>
        <v>AllAll CustomersAverage WeekdaySeptember4</v>
      </c>
      <c r="B389" t="s">
        <v>2230</v>
      </c>
      <c r="C389" t="s">
        <v>2239</v>
      </c>
      <c r="D389" t="s">
        <v>2287</v>
      </c>
      <c r="E389" s="6" t="s">
        <v>3029</v>
      </c>
      <c r="F389" s="6">
        <v>4</v>
      </c>
      <c r="G389" s="6">
        <v>266.3309326171875</v>
      </c>
      <c r="H389" s="6">
        <v>295.32830810546875</v>
      </c>
      <c r="I389" s="6">
        <v>71.623199462890625</v>
      </c>
      <c r="J389" s="6">
        <v>70.67904761904758</v>
      </c>
      <c r="K389">
        <f t="shared" si="12"/>
        <v>0</v>
      </c>
    </row>
    <row r="390" spans="1:11" x14ac:dyDescent="0.25">
      <c r="A390" s="5" t="str">
        <f t="shared" si="13"/>
        <v>AllAll CustomersAverage WeekdaySeptember5</v>
      </c>
      <c r="B390" t="s">
        <v>2230</v>
      </c>
      <c r="C390" t="s">
        <v>2239</v>
      </c>
      <c r="D390" t="s">
        <v>2287</v>
      </c>
      <c r="E390" s="6" t="s">
        <v>3029</v>
      </c>
      <c r="F390" s="6">
        <v>5</v>
      </c>
      <c r="G390" s="6">
        <v>390.13973999023438</v>
      </c>
      <c r="H390" s="6">
        <v>399.25006103515625</v>
      </c>
      <c r="I390" s="6">
        <v>97.156806945800781</v>
      </c>
      <c r="J390" s="6">
        <v>69.672666666666728</v>
      </c>
      <c r="K390">
        <f t="shared" si="12"/>
        <v>0</v>
      </c>
    </row>
    <row r="391" spans="1:11" x14ac:dyDescent="0.25">
      <c r="A391" s="5" t="str">
        <f t="shared" si="13"/>
        <v>AllAll CustomersAverage WeekdaySeptember6</v>
      </c>
      <c r="B391" t="s">
        <v>2230</v>
      </c>
      <c r="C391" t="s">
        <v>2239</v>
      </c>
      <c r="D391" t="s">
        <v>2287</v>
      </c>
      <c r="E391" s="6" t="s">
        <v>3029</v>
      </c>
      <c r="F391" s="6">
        <v>6</v>
      </c>
      <c r="G391" s="6">
        <v>429.79214477539063</v>
      </c>
      <c r="H391" s="6">
        <v>428.74185180664063</v>
      </c>
      <c r="I391" s="6">
        <v>85.402671813964844</v>
      </c>
      <c r="J391" s="6">
        <v>68.578761904761947</v>
      </c>
      <c r="K391">
        <f t="shared" si="12"/>
        <v>0</v>
      </c>
    </row>
    <row r="392" spans="1:11" x14ac:dyDescent="0.25">
      <c r="A392" s="5" t="str">
        <f t="shared" si="13"/>
        <v>AllAll CustomersAverage WeekdaySeptember7</v>
      </c>
      <c r="B392" t="s">
        <v>2230</v>
      </c>
      <c r="C392" t="s">
        <v>2239</v>
      </c>
      <c r="D392" t="s">
        <v>2287</v>
      </c>
      <c r="E392" s="6" t="s">
        <v>3029</v>
      </c>
      <c r="F392" s="6">
        <v>7</v>
      </c>
      <c r="G392" s="6">
        <v>466.18975830078125</v>
      </c>
      <c r="H392" s="6">
        <v>449.42034912109375</v>
      </c>
      <c r="I392" s="6">
        <v>87.193954467773438</v>
      </c>
      <c r="J392" s="6">
        <v>67.9982857142857</v>
      </c>
      <c r="K392">
        <f t="shared" si="12"/>
        <v>0</v>
      </c>
    </row>
    <row r="393" spans="1:11" x14ac:dyDescent="0.25">
      <c r="A393" s="5" t="str">
        <f t="shared" si="13"/>
        <v>AllAll CustomersAverage WeekdaySeptember8</v>
      </c>
      <c r="B393" t="s">
        <v>2230</v>
      </c>
      <c r="C393" t="s">
        <v>2239</v>
      </c>
      <c r="D393" t="s">
        <v>2287</v>
      </c>
      <c r="E393" s="6" t="s">
        <v>3029</v>
      </c>
      <c r="F393" s="6">
        <v>8</v>
      </c>
      <c r="G393" s="6">
        <v>503.940673828125</v>
      </c>
      <c r="H393" s="6">
        <v>482.12408447265625</v>
      </c>
      <c r="I393" s="6">
        <v>85.645538330078125</v>
      </c>
      <c r="J393" s="6">
        <v>67.333999999999961</v>
      </c>
      <c r="K393">
        <f t="shared" si="12"/>
        <v>0</v>
      </c>
    </row>
    <row r="394" spans="1:11" x14ac:dyDescent="0.25">
      <c r="A394" s="5" t="str">
        <f t="shared" si="13"/>
        <v>AllAll CustomersAverage WeekdaySeptember9</v>
      </c>
      <c r="B394" t="s">
        <v>2230</v>
      </c>
      <c r="C394" t="s">
        <v>2239</v>
      </c>
      <c r="D394" t="s">
        <v>2287</v>
      </c>
      <c r="E394" s="6" t="s">
        <v>3029</v>
      </c>
      <c r="F394" s="6">
        <v>9</v>
      </c>
      <c r="G394" s="6">
        <v>521.12603759765625</v>
      </c>
      <c r="H394" s="6">
        <v>518.5303955078125</v>
      </c>
      <c r="I394" s="6">
        <v>87.785591125488281</v>
      </c>
      <c r="J394" s="6">
        <v>68.206285714285769</v>
      </c>
      <c r="K394">
        <f t="shared" si="12"/>
        <v>0</v>
      </c>
    </row>
    <row r="395" spans="1:11" x14ac:dyDescent="0.25">
      <c r="A395" s="5" t="str">
        <f t="shared" si="13"/>
        <v>AllAll CustomersAverage WeekdaySeptember10</v>
      </c>
      <c r="B395" t="s">
        <v>2230</v>
      </c>
      <c r="C395" t="s">
        <v>2239</v>
      </c>
      <c r="D395" t="s">
        <v>2287</v>
      </c>
      <c r="E395" s="6" t="s">
        <v>3029</v>
      </c>
      <c r="F395" s="6">
        <v>10</v>
      </c>
      <c r="G395" s="6">
        <v>537.18646240234375</v>
      </c>
      <c r="H395" s="6">
        <v>523.76507568359375</v>
      </c>
      <c r="I395" s="6">
        <v>84.716300964355469</v>
      </c>
      <c r="J395" s="6">
        <v>71.916095238095252</v>
      </c>
      <c r="K395">
        <f t="shared" si="12"/>
        <v>0</v>
      </c>
    </row>
    <row r="396" spans="1:11" x14ac:dyDescent="0.25">
      <c r="A396" s="5" t="str">
        <f t="shared" si="13"/>
        <v>AllAll CustomersAverage WeekdaySeptember11</v>
      </c>
      <c r="B396" t="s">
        <v>2230</v>
      </c>
      <c r="C396" t="s">
        <v>2239</v>
      </c>
      <c r="D396" t="s">
        <v>2287</v>
      </c>
      <c r="E396" s="6" t="s">
        <v>3029</v>
      </c>
      <c r="F396" s="6">
        <v>11</v>
      </c>
      <c r="G396" s="6">
        <v>519.89764404296875</v>
      </c>
      <c r="H396" s="6">
        <v>517.9127197265625</v>
      </c>
      <c r="I396" s="6">
        <v>87.943267822265625</v>
      </c>
      <c r="J396" s="6">
        <v>75.548952380952358</v>
      </c>
      <c r="K396">
        <f t="shared" si="12"/>
        <v>0</v>
      </c>
    </row>
    <row r="397" spans="1:11" x14ac:dyDescent="0.25">
      <c r="A397" s="5" t="str">
        <f t="shared" si="13"/>
        <v>AllAll CustomersAverage WeekdaySeptember12</v>
      </c>
      <c r="B397" t="s">
        <v>2230</v>
      </c>
      <c r="C397" t="s">
        <v>2239</v>
      </c>
      <c r="D397" t="s">
        <v>2287</v>
      </c>
      <c r="E397" s="6" t="s">
        <v>3029</v>
      </c>
      <c r="F397" s="6">
        <v>12</v>
      </c>
      <c r="G397" s="6">
        <v>513.3494873046875</v>
      </c>
      <c r="H397" s="6">
        <v>527.05908203125</v>
      </c>
      <c r="I397" s="6">
        <v>90.924766540527344</v>
      </c>
      <c r="J397" s="6">
        <v>78.924476190476142</v>
      </c>
      <c r="K397">
        <f t="shared" si="12"/>
        <v>0</v>
      </c>
    </row>
    <row r="398" spans="1:11" x14ac:dyDescent="0.25">
      <c r="A398" s="5" t="str">
        <f t="shared" si="13"/>
        <v>AllAll CustomersAverage WeekdaySeptember13</v>
      </c>
      <c r="B398" t="s">
        <v>2230</v>
      </c>
      <c r="C398" t="s">
        <v>2239</v>
      </c>
      <c r="D398" t="s">
        <v>2287</v>
      </c>
      <c r="E398" s="6" t="s">
        <v>3029</v>
      </c>
      <c r="F398" s="6">
        <v>13</v>
      </c>
      <c r="G398" s="6">
        <v>496.07589721679688</v>
      </c>
      <c r="H398" s="6">
        <v>484.40798950195313</v>
      </c>
      <c r="I398" s="6">
        <v>90.937088012695313</v>
      </c>
      <c r="J398" s="6">
        <v>81.422666666666643</v>
      </c>
      <c r="K398">
        <f t="shared" si="12"/>
        <v>0</v>
      </c>
    </row>
    <row r="399" spans="1:11" x14ac:dyDescent="0.25">
      <c r="A399" s="5" t="str">
        <f t="shared" si="13"/>
        <v>AllAll CustomersAverage WeekdaySeptember14</v>
      </c>
      <c r="B399" t="s">
        <v>2230</v>
      </c>
      <c r="C399" t="s">
        <v>2239</v>
      </c>
      <c r="D399" t="s">
        <v>2287</v>
      </c>
      <c r="E399" s="6" t="s">
        <v>3029</v>
      </c>
      <c r="F399" s="6">
        <v>14</v>
      </c>
      <c r="G399" s="6">
        <v>422.81658935546875</v>
      </c>
      <c r="H399" s="6">
        <v>417.63418579101563</v>
      </c>
      <c r="I399" s="6">
        <v>78.537712097167969</v>
      </c>
      <c r="J399" s="6">
        <v>83.086380952380892</v>
      </c>
      <c r="K399">
        <f t="shared" si="12"/>
        <v>0</v>
      </c>
    </row>
    <row r="400" spans="1:11" x14ac:dyDescent="0.25">
      <c r="A400" s="5" t="str">
        <f t="shared" si="13"/>
        <v>AllAll CustomersAverage WeekdaySeptember15</v>
      </c>
      <c r="B400" t="s">
        <v>2230</v>
      </c>
      <c r="C400" t="s">
        <v>2239</v>
      </c>
      <c r="D400" t="s">
        <v>2287</v>
      </c>
      <c r="E400" s="6" t="s">
        <v>3029</v>
      </c>
      <c r="F400" s="6">
        <v>15</v>
      </c>
      <c r="G400" s="6">
        <v>355.70379638671875</v>
      </c>
      <c r="H400" s="6">
        <v>345.40591430664063</v>
      </c>
      <c r="I400" s="6">
        <v>78.432662963867188</v>
      </c>
      <c r="J400" s="6">
        <v>83.698666666666725</v>
      </c>
      <c r="K400">
        <f t="shared" si="12"/>
        <v>0</v>
      </c>
    </row>
    <row r="401" spans="1:11" x14ac:dyDescent="0.25">
      <c r="A401" s="5" t="str">
        <f t="shared" si="13"/>
        <v>AllAll CustomersAverage WeekdaySeptember16</v>
      </c>
      <c r="B401" t="s">
        <v>2230</v>
      </c>
      <c r="C401" t="s">
        <v>2239</v>
      </c>
      <c r="D401" t="s">
        <v>2287</v>
      </c>
      <c r="E401" s="6" t="s">
        <v>3029</v>
      </c>
      <c r="F401" s="6">
        <v>16</v>
      </c>
      <c r="G401" s="6">
        <v>364.44692993164063</v>
      </c>
      <c r="H401" s="6">
        <v>358.31781005859375</v>
      </c>
      <c r="I401" s="6">
        <v>80.079322814941406</v>
      </c>
      <c r="J401" s="6">
        <v>83.514571428571401</v>
      </c>
      <c r="K401">
        <f t="shared" si="12"/>
        <v>0</v>
      </c>
    </row>
    <row r="402" spans="1:11" x14ac:dyDescent="0.25">
      <c r="A402" s="5" t="str">
        <f t="shared" si="13"/>
        <v>AllAll CustomersAverage WeekdaySeptember17</v>
      </c>
      <c r="B402" t="s">
        <v>2230</v>
      </c>
      <c r="C402" t="s">
        <v>2239</v>
      </c>
      <c r="D402" t="s">
        <v>2287</v>
      </c>
      <c r="E402" s="6" t="s">
        <v>3029</v>
      </c>
      <c r="F402" s="6">
        <v>17</v>
      </c>
      <c r="G402" s="6">
        <v>328.73681640625</v>
      </c>
      <c r="H402" s="6">
        <v>327.54153442382813</v>
      </c>
      <c r="I402" s="6">
        <v>82.255050659179688</v>
      </c>
      <c r="J402" s="6">
        <v>81.483904761904839</v>
      </c>
      <c r="K402">
        <f t="shared" si="12"/>
        <v>0</v>
      </c>
    </row>
    <row r="403" spans="1:11" x14ac:dyDescent="0.25">
      <c r="A403" s="5" t="str">
        <f t="shared" si="13"/>
        <v>AllAll CustomersAverage WeekdaySeptember18</v>
      </c>
      <c r="B403" t="s">
        <v>2230</v>
      </c>
      <c r="C403" t="s">
        <v>2239</v>
      </c>
      <c r="D403" t="s">
        <v>2287</v>
      </c>
      <c r="E403" s="6" t="s">
        <v>3029</v>
      </c>
      <c r="F403" s="6">
        <v>18</v>
      </c>
      <c r="G403" s="6">
        <v>362.26409912109375</v>
      </c>
      <c r="H403" s="6">
        <v>325.70297241210938</v>
      </c>
      <c r="I403" s="6">
        <v>74.809883117675781</v>
      </c>
      <c r="J403" s="6">
        <v>79.701809523809615</v>
      </c>
      <c r="K403">
        <f t="shared" si="12"/>
        <v>0</v>
      </c>
    </row>
    <row r="404" spans="1:11" x14ac:dyDescent="0.25">
      <c r="A404" s="5" t="str">
        <f t="shared" si="13"/>
        <v>AllAll CustomersAverage WeekdaySeptember19</v>
      </c>
      <c r="B404" t="s">
        <v>2230</v>
      </c>
      <c r="C404" t="s">
        <v>2239</v>
      </c>
      <c r="D404" t="s">
        <v>2287</v>
      </c>
      <c r="E404" s="6" t="s">
        <v>3029</v>
      </c>
      <c r="F404" s="6">
        <v>19</v>
      </c>
      <c r="G404" s="6">
        <v>346.18756103515625</v>
      </c>
      <c r="H404" s="6">
        <v>282.01980590820313</v>
      </c>
      <c r="I404" s="6">
        <v>77.372909545898438</v>
      </c>
      <c r="J404" s="6">
        <v>77.699809523809463</v>
      </c>
      <c r="K404">
        <f t="shared" si="12"/>
        <v>0</v>
      </c>
    </row>
    <row r="405" spans="1:11" x14ac:dyDescent="0.25">
      <c r="A405" s="5" t="str">
        <f t="shared" si="13"/>
        <v>AllAll CustomersAverage WeekdaySeptember20</v>
      </c>
      <c r="B405" t="s">
        <v>2230</v>
      </c>
      <c r="C405" t="s">
        <v>2239</v>
      </c>
      <c r="D405" t="s">
        <v>2287</v>
      </c>
      <c r="E405" s="6" t="s">
        <v>3029</v>
      </c>
      <c r="F405" s="6">
        <v>20</v>
      </c>
      <c r="G405" s="6">
        <v>349.20339965820313</v>
      </c>
      <c r="H405" s="6">
        <v>282.95114135742188</v>
      </c>
      <c r="I405" s="6">
        <v>74.379531860351563</v>
      </c>
      <c r="J405" s="6">
        <v>75.213238095238054</v>
      </c>
      <c r="K405">
        <f t="shared" si="12"/>
        <v>0</v>
      </c>
    </row>
    <row r="406" spans="1:11" x14ac:dyDescent="0.25">
      <c r="A406" s="5" t="str">
        <f t="shared" si="13"/>
        <v>AllAll CustomersAverage WeekdaySeptember21</v>
      </c>
      <c r="B406" t="s">
        <v>2230</v>
      </c>
      <c r="C406" t="s">
        <v>2239</v>
      </c>
      <c r="D406" t="s">
        <v>2287</v>
      </c>
      <c r="E406" s="6" t="s">
        <v>3029</v>
      </c>
      <c r="F406" s="6">
        <v>21</v>
      </c>
      <c r="G406" s="6">
        <v>330.745361328125</v>
      </c>
      <c r="H406" s="6">
        <v>292.75051879882813</v>
      </c>
      <c r="I406" s="6">
        <v>64.234596252441406</v>
      </c>
      <c r="J406" s="6">
        <v>72.585428571428622</v>
      </c>
      <c r="K406">
        <f t="shared" si="12"/>
        <v>0</v>
      </c>
    </row>
    <row r="407" spans="1:11" x14ac:dyDescent="0.25">
      <c r="A407" s="5" t="str">
        <f t="shared" si="13"/>
        <v>AllAll CustomersAverage WeekdaySeptember22</v>
      </c>
      <c r="B407" t="s">
        <v>2230</v>
      </c>
      <c r="C407" t="s">
        <v>2239</v>
      </c>
      <c r="D407" t="s">
        <v>2287</v>
      </c>
      <c r="E407" s="6" t="s">
        <v>3029</v>
      </c>
      <c r="F407" s="6">
        <v>22</v>
      </c>
      <c r="G407" s="6">
        <v>356.30587768554688</v>
      </c>
      <c r="H407" s="6">
        <v>345.10125732421875</v>
      </c>
      <c r="I407" s="6">
        <v>72.233612060546875</v>
      </c>
      <c r="J407" s="6">
        <v>71.0859047619047</v>
      </c>
      <c r="K407">
        <f t="shared" si="12"/>
        <v>0</v>
      </c>
    </row>
    <row r="408" spans="1:11" x14ac:dyDescent="0.25">
      <c r="A408" s="5" t="str">
        <f t="shared" si="13"/>
        <v>AllAll CustomersAverage WeekdaySeptember23</v>
      </c>
      <c r="B408" t="s">
        <v>2230</v>
      </c>
      <c r="C408" t="s">
        <v>2239</v>
      </c>
      <c r="D408" t="s">
        <v>2287</v>
      </c>
      <c r="E408" s="6" t="s">
        <v>3029</v>
      </c>
      <c r="F408" s="6">
        <v>23</v>
      </c>
      <c r="G408" s="6">
        <v>367.00714111328125</v>
      </c>
      <c r="H408" s="6">
        <v>374.28610229492188</v>
      </c>
      <c r="I408" s="6">
        <v>88.677978515625</v>
      </c>
      <c r="J408" s="6">
        <v>69.664761904761804</v>
      </c>
      <c r="K408">
        <f t="shared" si="12"/>
        <v>0</v>
      </c>
    </row>
    <row r="409" spans="1:11" x14ac:dyDescent="0.25">
      <c r="A409" s="5" t="str">
        <f t="shared" si="13"/>
        <v>AllAll CustomersAverage WeekdaySeptember24</v>
      </c>
      <c r="B409" t="s">
        <v>2230</v>
      </c>
      <c r="C409" t="s">
        <v>2239</v>
      </c>
      <c r="D409" t="s">
        <v>2287</v>
      </c>
      <c r="E409" s="6" t="s">
        <v>3029</v>
      </c>
      <c r="F409" s="6">
        <v>24</v>
      </c>
      <c r="G409" s="6">
        <v>357.2525634765625</v>
      </c>
      <c r="H409" s="6">
        <v>377.45111083984375</v>
      </c>
      <c r="I409" s="6">
        <v>94.851272583007813</v>
      </c>
      <c r="J409" s="6">
        <v>68.632666666666736</v>
      </c>
      <c r="K409">
        <f t="shared" si="12"/>
        <v>0</v>
      </c>
    </row>
    <row r="410" spans="1:11" x14ac:dyDescent="0.25">
      <c r="A410" s="5" t="str">
        <f t="shared" si="13"/>
        <v>AllAll CustomersMonthly Peak DaySeptember1</v>
      </c>
      <c r="B410" t="s">
        <v>2230</v>
      </c>
      <c r="C410" t="s">
        <v>2239</v>
      </c>
      <c r="D410" t="s">
        <v>2288</v>
      </c>
      <c r="E410" s="6" t="s">
        <v>3029</v>
      </c>
      <c r="F410" s="6">
        <v>1</v>
      </c>
      <c r="G410" s="6">
        <v>317.4437255859375</v>
      </c>
      <c r="H410" s="6">
        <v>320.24465942382813</v>
      </c>
      <c r="I410" s="6">
        <v>50.853607177734375</v>
      </c>
      <c r="J410" s="6">
        <v>72.666571428571444</v>
      </c>
      <c r="K410">
        <f t="shared" si="12"/>
        <v>0</v>
      </c>
    </row>
    <row r="411" spans="1:11" x14ac:dyDescent="0.25">
      <c r="A411" s="5" t="str">
        <f t="shared" si="13"/>
        <v>AllAll CustomersMonthly Peak DaySeptember2</v>
      </c>
      <c r="B411" t="s">
        <v>2230</v>
      </c>
      <c r="C411" t="s">
        <v>2239</v>
      </c>
      <c r="D411" t="s">
        <v>2288</v>
      </c>
      <c r="E411" s="6" t="s">
        <v>3029</v>
      </c>
      <c r="F411" s="6">
        <v>2</v>
      </c>
      <c r="G411" s="6">
        <v>335.27932739257813</v>
      </c>
      <c r="H411" s="6">
        <v>347.8778076171875</v>
      </c>
      <c r="I411" s="6">
        <v>60.906684875488281</v>
      </c>
      <c r="J411" s="6">
        <v>72.201428571428679</v>
      </c>
      <c r="K411">
        <f t="shared" si="12"/>
        <v>0</v>
      </c>
    </row>
    <row r="412" spans="1:11" x14ac:dyDescent="0.25">
      <c r="A412" s="5" t="str">
        <f t="shared" si="13"/>
        <v>AllAll CustomersMonthly Peak DaySeptember3</v>
      </c>
      <c r="B412" t="s">
        <v>2230</v>
      </c>
      <c r="C412" t="s">
        <v>2239</v>
      </c>
      <c r="D412" t="s">
        <v>2288</v>
      </c>
      <c r="E412" s="6" t="s">
        <v>3029</v>
      </c>
      <c r="F412" s="6">
        <v>3</v>
      </c>
      <c r="G412" s="6">
        <v>317.14199829101563</v>
      </c>
      <c r="H412" s="6">
        <v>332.29547119140625</v>
      </c>
      <c r="I412" s="6">
        <v>65.482254028320313</v>
      </c>
      <c r="J412" s="6">
        <v>71.660285714285749</v>
      </c>
      <c r="K412">
        <f t="shared" si="12"/>
        <v>0</v>
      </c>
    </row>
    <row r="413" spans="1:11" x14ac:dyDescent="0.25">
      <c r="A413" s="5" t="str">
        <f t="shared" si="13"/>
        <v>AllAll CustomersMonthly Peak DaySeptember4</v>
      </c>
      <c r="B413" t="s">
        <v>2230</v>
      </c>
      <c r="C413" t="s">
        <v>2239</v>
      </c>
      <c r="D413" t="s">
        <v>2288</v>
      </c>
      <c r="E413" s="6" t="s">
        <v>3029</v>
      </c>
      <c r="F413" s="6">
        <v>4</v>
      </c>
      <c r="G413" s="6">
        <v>264.0963134765625</v>
      </c>
      <c r="H413" s="6">
        <v>265.44033813476563</v>
      </c>
      <c r="I413" s="6">
        <v>50.671154022216797</v>
      </c>
      <c r="J413" s="6">
        <v>71.228857142857109</v>
      </c>
      <c r="K413">
        <f t="shared" si="12"/>
        <v>0</v>
      </c>
    </row>
    <row r="414" spans="1:11" x14ac:dyDescent="0.25">
      <c r="A414" s="5" t="str">
        <f t="shared" si="13"/>
        <v>AllAll CustomersMonthly Peak DaySeptember5</v>
      </c>
      <c r="B414" t="s">
        <v>2230</v>
      </c>
      <c r="C414" t="s">
        <v>2239</v>
      </c>
      <c r="D414" t="s">
        <v>2288</v>
      </c>
      <c r="E414" s="6" t="s">
        <v>3029</v>
      </c>
      <c r="F414" s="6">
        <v>5</v>
      </c>
      <c r="G414" s="6">
        <v>384.7432861328125</v>
      </c>
      <c r="H414" s="6">
        <v>377.39138793945313</v>
      </c>
      <c r="I414" s="6">
        <v>56.120452880859375</v>
      </c>
      <c r="J414" s="6">
        <v>71.247809523809508</v>
      </c>
      <c r="K414">
        <f t="shared" si="12"/>
        <v>0</v>
      </c>
    </row>
    <row r="415" spans="1:11" x14ac:dyDescent="0.25">
      <c r="A415" s="5" t="str">
        <f t="shared" si="13"/>
        <v>AllAll CustomersMonthly Peak DaySeptember6</v>
      </c>
      <c r="B415" t="s">
        <v>2230</v>
      </c>
      <c r="C415" t="s">
        <v>2239</v>
      </c>
      <c r="D415" t="s">
        <v>2288</v>
      </c>
      <c r="E415" s="6" t="s">
        <v>3029</v>
      </c>
      <c r="F415" s="6">
        <v>6</v>
      </c>
      <c r="G415" s="6">
        <v>414.754150390625</v>
      </c>
      <c r="H415" s="6">
        <v>409.9573974609375</v>
      </c>
      <c r="I415" s="6">
        <v>57.188282012939453</v>
      </c>
      <c r="J415" s="6">
        <v>71.308952380952405</v>
      </c>
      <c r="K415">
        <f t="shared" si="12"/>
        <v>0</v>
      </c>
    </row>
    <row r="416" spans="1:11" x14ac:dyDescent="0.25">
      <c r="A416" s="5" t="str">
        <f t="shared" si="13"/>
        <v>AllAll CustomersMonthly Peak DaySeptember7</v>
      </c>
      <c r="B416" t="s">
        <v>2230</v>
      </c>
      <c r="C416" t="s">
        <v>2239</v>
      </c>
      <c r="D416" t="s">
        <v>2288</v>
      </c>
      <c r="E416" s="6" t="s">
        <v>3029</v>
      </c>
      <c r="F416" s="6">
        <v>7</v>
      </c>
      <c r="G416" s="6">
        <v>476.86746215820313</v>
      </c>
      <c r="H416" s="6">
        <v>471.33685302734375</v>
      </c>
      <c r="I416" s="6">
        <v>53.595714569091797</v>
      </c>
      <c r="J416" s="6">
        <v>71.260761904761978</v>
      </c>
      <c r="K416">
        <f t="shared" si="12"/>
        <v>0</v>
      </c>
    </row>
    <row r="417" spans="1:11" x14ac:dyDescent="0.25">
      <c r="A417" s="5" t="str">
        <f t="shared" si="13"/>
        <v>AllAll CustomersMonthly Peak DaySeptember8</v>
      </c>
      <c r="B417" t="s">
        <v>2230</v>
      </c>
      <c r="C417" t="s">
        <v>2239</v>
      </c>
      <c r="D417" t="s">
        <v>2288</v>
      </c>
      <c r="E417" s="6" t="s">
        <v>3029</v>
      </c>
      <c r="F417" s="6">
        <v>8</v>
      </c>
      <c r="G417" s="6">
        <v>493.59295654296875</v>
      </c>
      <c r="H417" s="6">
        <v>482.52902221679688</v>
      </c>
      <c r="I417" s="6">
        <v>58.909103393554688</v>
      </c>
      <c r="J417" s="6">
        <v>70.827238095238087</v>
      </c>
      <c r="K417">
        <f t="shared" si="12"/>
        <v>0</v>
      </c>
    </row>
    <row r="418" spans="1:11" x14ac:dyDescent="0.25">
      <c r="A418" s="5" t="str">
        <f t="shared" si="13"/>
        <v>AllAll CustomersMonthly Peak DaySeptember9</v>
      </c>
      <c r="B418" t="s">
        <v>2230</v>
      </c>
      <c r="C418" t="s">
        <v>2239</v>
      </c>
      <c r="D418" t="s">
        <v>2288</v>
      </c>
      <c r="E418" s="6" t="s">
        <v>3029</v>
      </c>
      <c r="F418" s="6">
        <v>9</v>
      </c>
      <c r="G418" s="6">
        <v>494.56787109375</v>
      </c>
      <c r="H418" s="6">
        <v>491.68588256835938</v>
      </c>
      <c r="I418" s="6">
        <v>52.492824554443359</v>
      </c>
      <c r="J418" s="6">
        <v>72.404095238095337</v>
      </c>
      <c r="K418">
        <f t="shared" si="12"/>
        <v>0</v>
      </c>
    </row>
    <row r="419" spans="1:11" x14ac:dyDescent="0.25">
      <c r="A419" s="5" t="str">
        <f t="shared" si="13"/>
        <v>AllAll CustomersMonthly Peak DaySeptember10</v>
      </c>
      <c r="B419" t="s">
        <v>2230</v>
      </c>
      <c r="C419" t="s">
        <v>2239</v>
      </c>
      <c r="D419" t="s">
        <v>2288</v>
      </c>
      <c r="E419" s="6" t="s">
        <v>3029</v>
      </c>
      <c r="F419" s="6">
        <v>10</v>
      </c>
      <c r="G419" s="6">
        <v>510.31695556640625</v>
      </c>
      <c r="H419" s="6">
        <v>501.49237060546875</v>
      </c>
      <c r="I419" s="6">
        <v>50.58489990234375</v>
      </c>
      <c r="J419" s="6">
        <v>76.093714285714327</v>
      </c>
      <c r="K419">
        <f t="shared" si="12"/>
        <v>0</v>
      </c>
    </row>
    <row r="420" spans="1:11" x14ac:dyDescent="0.25">
      <c r="A420" s="5" t="str">
        <f t="shared" si="13"/>
        <v>AllAll CustomersMonthly Peak DaySeptember11</v>
      </c>
      <c r="B420" t="s">
        <v>2230</v>
      </c>
      <c r="C420" t="s">
        <v>2239</v>
      </c>
      <c r="D420" t="s">
        <v>2288</v>
      </c>
      <c r="E420" s="6" t="s">
        <v>3029</v>
      </c>
      <c r="F420" s="6">
        <v>11</v>
      </c>
      <c r="G420" s="6">
        <v>504.69921875</v>
      </c>
      <c r="H420" s="6">
        <v>505.29071044921875</v>
      </c>
      <c r="I420" s="6">
        <v>49.976280212402344</v>
      </c>
      <c r="J420" s="6">
        <v>80.253619047619011</v>
      </c>
      <c r="K420">
        <f t="shared" si="12"/>
        <v>0</v>
      </c>
    </row>
    <row r="421" spans="1:11" x14ac:dyDescent="0.25">
      <c r="A421" s="5" t="str">
        <f t="shared" si="13"/>
        <v>AllAll CustomersMonthly Peak DaySeptember12</v>
      </c>
      <c r="B421" t="s">
        <v>2230</v>
      </c>
      <c r="C421" t="s">
        <v>2239</v>
      </c>
      <c r="D421" t="s">
        <v>2288</v>
      </c>
      <c r="E421" s="6" t="s">
        <v>3029</v>
      </c>
      <c r="F421" s="6">
        <v>12</v>
      </c>
      <c r="G421" s="6">
        <v>490.50634765625</v>
      </c>
      <c r="H421" s="6">
        <v>483.9083251953125</v>
      </c>
      <c r="I421" s="6">
        <v>51.080619812011719</v>
      </c>
      <c r="J421" s="6">
        <v>83.928285714285678</v>
      </c>
      <c r="K421">
        <f t="shared" si="12"/>
        <v>0</v>
      </c>
    </row>
    <row r="422" spans="1:11" x14ac:dyDescent="0.25">
      <c r="A422" s="5" t="str">
        <f t="shared" si="13"/>
        <v>AllAll CustomersMonthly Peak DaySeptember13</v>
      </c>
      <c r="B422" t="s">
        <v>2230</v>
      </c>
      <c r="C422" t="s">
        <v>2239</v>
      </c>
      <c r="D422" t="s">
        <v>2288</v>
      </c>
      <c r="E422" s="6" t="s">
        <v>3029</v>
      </c>
      <c r="F422" s="6">
        <v>13</v>
      </c>
      <c r="G422" s="6">
        <v>481.4964599609375</v>
      </c>
      <c r="H422" s="6">
        <v>478.12554931640625</v>
      </c>
      <c r="I422" s="6">
        <v>51.790294647216797</v>
      </c>
      <c r="J422" s="6">
        <v>86.54780952380959</v>
      </c>
      <c r="K422">
        <f t="shared" si="12"/>
        <v>0</v>
      </c>
    </row>
    <row r="423" spans="1:11" x14ac:dyDescent="0.25">
      <c r="A423" s="5" t="str">
        <f t="shared" si="13"/>
        <v>AllAll CustomersMonthly Peak DaySeptember14</v>
      </c>
      <c r="B423" t="s">
        <v>2230</v>
      </c>
      <c r="C423" t="s">
        <v>2239</v>
      </c>
      <c r="D423" t="s">
        <v>2288</v>
      </c>
      <c r="E423" s="6" t="s">
        <v>3029</v>
      </c>
      <c r="F423" s="6">
        <v>14</v>
      </c>
      <c r="G423" s="6">
        <v>408.80392456054688</v>
      </c>
      <c r="H423" s="6">
        <v>419.86044311523438</v>
      </c>
      <c r="I423" s="6">
        <v>50.177619934082031</v>
      </c>
      <c r="J423" s="6">
        <v>88.917333333333275</v>
      </c>
      <c r="K423">
        <f t="shared" si="12"/>
        <v>0</v>
      </c>
    </row>
    <row r="424" spans="1:11" x14ac:dyDescent="0.25">
      <c r="A424" s="5" t="str">
        <f t="shared" si="13"/>
        <v>AllAll CustomersMonthly Peak DaySeptember15</v>
      </c>
      <c r="B424" t="s">
        <v>2230</v>
      </c>
      <c r="C424" t="s">
        <v>2239</v>
      </c>
      <c r="D424" t="s">
        <v>2288</v>
      </c>
      <c r="E424" s="6" t="s">
        <v>3029</v>
      </c>
      <c r="F424" s="6">
        <v>15</v>
      </c>
      <c r="G424" s="6">
        <v>351.39761352539063</v>
      </c>
      <c r="H424" s="6">
        <v>348.72573852539063</v>
      </c>
      <c r="I424" s="6">
        <v>49.376369476318359</v>
      </c>
      <c r="J424" s="6">
        <v>90.637714285714353</v>
      </c>
      <c r="K424">
        <f t="shared" si="12"/>
        <v>0</v>
      </c>
    </row>
    <row r="425" spans="1:11" x14ac:dyDescent="0.25">
      <c r="A425" s="5" t="str">
        <f t="shared" si="13"/>
        <v>AllAll CustomersMonthly Peak DaySeptember16</v>
      </c>
      <c r="B425" t="s">
        <v>2230</v>
      </c>
      <c r="C425" t="s">
        <v>2239</v>
      </c>
      <c r="D425" t="s">
        <v>2288</v>
      </c>
      <c r="E425" s="6" t="s">
        <v>3029</v>
      </c>
      <c r="F425" s="6">
        <v>16</v>
      </c>
      <c r="G425" s="6">
        <v>369.92669677734375</v>
      </c>
      <c r="H425" s="6">
        <v>354.95257568359375</v>
      </c>
      <c r="I425" s="6">
        <v>51.684356689453125</v>
      </c>
      <c r="J425" s="6">
        <v>92.641904761904811</v>
      </c>
      <c r="K425">
        <f t="shared" si="12"/>
        <v>0</v>
      </c>
    </row>
    <row r="426" spans="1:11" x14ac:dyDescent="0.25">
      <c r="A426" s="5" t="str">
        <f t="shared" si="13"/>
        <v>AllAll CustomersMonthly Peak DaySeptember17</v>
      </c>
      <c r="B426" t="s">
        <v>2230</v>
      </c>
      <c r="C426" t="s">
        <v>2239</v>
      </c>
      <c r="D426" t="s">
        <v>2288</v>
      </c>
      <c r="E426" s="6" t="s">
        <v>3029</v>
      </c>
      <c r="F426" s="6">
        <v>17</v>
      </c>
      <c r="G426" s="6">
        <v>328.53036499023438</v>
      </c>
      <c r="H426" s="6">
        <v>325.47772216796875</v>
      </c>
      <c r="I426" s="6">
        <v>57.323013305664063</v>
      </c>
      <c r="J426" s="6">
        <v>92.365047619047616</v>
      </c>
      <c r="K426">
        <f t="shared" si="12"/>
        <v>0</v>
      </c>
    </row>
    <row r="427" spans="1:11" x14ac:dyDescent="0.25">
      <c r="A427" s="5" t="str">
        <f t="shared" si="13"/>
        <v>AllAll CustomersMonthly Peak DaySeptember18</v>
      </c>
      <c r="B427" t="s">
        <v>2230</v>
      </c>
      <c r="C427" t="s">
        <v>2239</v>
      </c>
      <c r="D427" t="s">
        <v>2288</v>
      </c>
      <c r="E427" s="6" t="s">
        <v>3029</v>
      </c>
      <c r="F427" s="6">
        <v>18</v>
      </c>
      <c r="G427" s="6">
        <v>354.970703125</v>
      </c>
      <c r="H427" s="6">
        <v>349.45834350585938</v>
      </c>
      <c r="I427" s="6">
        <v>65.09088134765625</v>
      </c>
      <c r="J427" s="6">
        <v>90.93504761904768</v>
      </c>
      <c r="K427">
        <f t="shared" si="12"/>
        <v>0</v>
      </c>
    </row>
    <row r="428" spans="1:11" x14ac:dyDescent="0.25">
      <c r="A428" s="5" t="str">
        <f t="shared" si="13"/>
        <v>AllAll CustomersMonthly Peak DaySeptember19</v>
      </c>
      <c r="B428" t="s">
        <v>2230</v>
      </c>
      <c r="C428" t="s">
        <v>2239</v>
      </c>
      <c r="D428" t="s">
        <v>2288</v>
      </c>
      <c r="E428" s="6" t="s">
        <v>3029</v>
      </c>
      <c r="F428" s="6">
        <v>19</v>
      </c>
      <c r="G428" s="6">
        <v>341.06704711914063</v>
      </c>
      <c r="H428" s="6">
        <v>333.03564453125</v>
      </c>
      <c r="I428" s="6">
        <v>67.154182434082031</v>
      </c>
      <c r="J428" s="6">
        <v>88.302857142857079</v>
      </c>
      <c r="K428">
        <f t="shared" si="12"/>
        <v>0</v>
      </c>
    </row>
    <row r="429" spans="1:11" x14ac:dyDescent="0.25">
      <c r="A429" s="5" t="str">
        <f t="shared" si="13"/>
        <v>AllAll CustomersMonthly Peak DaySeptember20</v>
      </c>
      <c r="B429" t="s">
        <v>2230</v>
      </c>
      <c r="C429" t="s">
        <v>2239</v>
      </c>
      <c r="D429" t="s">
        <v>2288</v>
      </c>
      <c r="E429" s="6" t="s">
        <v>3029</v>
      </c>
      <c r="F429" s="6">
        <v>20</v>
      </c>
      <c r="G429" s="6">
        <v>339.4542236328125</v>
      </c>
      <c r="H429" s="6">
        <v>328.76898193359375</v>
      </c>
      <c r="I429" s="6">
        <v>83.385498046875</v>
      </c>
      <c r="J429" s="6">
        <v>84.597238095238069</v>
      </c>
      <c r="K429">
        <f t="shared" si="12"/>
        <v>0</v>
      </c>
    </row>
    <row r="430" spans="1:11" x14ac:dyDescent="0.25">
      <c r="A430" s="5" t="str">
        <f t="shared" si="13"/>
        <v>AllAll CustomersMonthly Peak DaySeptember21</v>
      </c>
      <c r="B430" t="s">
        <v>2230</v>
      </c>
      <c r="C430" t="s">
        <v>2239</v>
      </c>
      <c r="D430" t="s">
        <v>2288</v>
      </c>
      <c r="E430" s="6" t="s">
        <v>3029</v>
      </c>
      <c r="F430" s="6">
        <v>21</v>
      </c>
      <c r="G430" s="6">
        <v>316.74002075195313</v>
      </c>
      <c r="H430" s="6">
        <v>306.48959350585938</v>
      </c>
      <c r="I430" s="6">
        <v>73.261474609375</v>
      </c>
      <c r="J430" s="6">
        <v>81.00142857142859</v>
      </c>
      <c r="K430">
        <f t="shared" si="12"/>
        <v>0</v>
      </c>
    </row>
    <row r="431" spans="1:11" x14ac:dyDescent="0.25">
      <c r="A431" s="5" t="str">
        <f t="shared" si="13"/>
        <v>AllAll CustomersMonthly Peak DaySeptember22</v>
      </c>
      <c r="B431" t="s">
        <v>2230</v>
      </c>
      <c r="C431" t="s">
        <v>2239</v>
      </c>
      <c r="D431" t="s">
        <v>2288</v>
      </c>
      <c r="E431" s="6" t="s">
        <v>3029</v>
      </c>
      <c r="F431" s="6">
        <v>22</v>
      </c>
      <c r="G431" s="6">
        <v>350.78109741210938</v>
      </c>
      <c r="H431" s="6">
        <v>348.99917602539063</v>
      </c>
      <c r="I431" s="6">
        <v>103.32992553710938</v>
      </c>
      <c r="J431" s="6">
        <v>78.524095238095313</v>
      </c>
      <c r="K431">
        <f t="shared" si="12"/>
        <v>0</v>
      </c>
    </row>
    <row r="432" spans="1:11" x14ac:dyDescent="0.25">
      <c r="A432" s="5" t="str">
        <f t="shared" si="13"/>
        <v>AllAll CustomersMonthly Peak DaySeptember23</v>
      </c>
      <c r="B432" t="s">
        <v>2230</v>
      </c>
      <c r="C432" t="s">
        <v>2239</v>
      </c>
      <c r="D432" t="s">
        <v>2288</v>
      </c>
      <c r="E432" s="6" t="s">
        <v>3029</v>
      </c>
      <c r="F432" s="6">
        <v>23</v>
      </c>
      <c r="G432" s="6">
        <v>371.57870483398438</v>
      </c>
      <c r="H432" s="6">
        <v>373.17080688476563</v>
      </c>
      <c r="I432" s="6">
        <v>71.567657470703125</v>
      </c>
      <c r="J432" s="6">
        <v>76.346666666666607</v>
      </c>
      <c r="K432">
        <f t="shared" si="12"/>
        <v>0</v>
      </c>
    </row>
    <row r="433" spans="1:11" x14ac:dyDescent="0.25">
      <c r="A433" s="5" t="str">
        <f t="shared" si="13"/>
        <v>AllAll CustomersMonthly Peak DaySeptember24</v>
      </c>
      <c r="B433" t="s">
        <v>2230</v>
      </c>
      <c r="C433" t="s">
        <v>2239</v>
      </c>
      <c r="D433" t="s">
        <v>2288</v>
      </c>
      <c r="E433" s="6" t="s">
        <v>3029</v>
      </c>
      <c r="F433" s="6">
        <v>24</v>
      </c>
      <c r="G433" s="6">
        <v>355.279052734375</v>
      </c>
      <c r="H433" s="6">
        <v>349.25369262695313</v>
      </c>
      <c r="I433" s="6">
        <v>59.749229431152344</v>
      </c>
      <c r="J433" s="6">
        <v>74.98657142857148</v>
      </c>
      <c r="K433">
        <f t="shared" si="12"/>
        <v>0</v>
      </c>
    </row>
    <row r="434" spans="1:11" x14ac:dyDescent="0.25">
      <c r="A434" s="5" t="str">
        <f t="shared" si="13"/>
        <v>AllAll CustomersAverage WeekdayOctober1</v>
      </c>
      <c r="B434" t="s">
        <v>2230</v>
      </c>
      <c r="C434" t="s">
        <v>2239</v>
      </c>
      <c r="D434" t="s">
        <v>2289</v>
      </c>
      <c r="E434" s="6" t="s">
        <v>3030</v>
      </c>
      <c r="F434" s="6">
        <v>1</v>
      </c>
      <c r="G434" s="6">
        <v>328.7469482421875</v>
      </c>
      <c r="H434" s="6">
        <v>328.7469482421875</v>
      </c>
      <c r="I434" s="6">
        <v>86.051788330078125</v>
      </c>
      <c r="J434" s="6">
        <v>68.457882352941198</v>
      </c>
      <c r="K434">
        <f t="shared" si="12"/>
        <v>0</v>
      </c>
    </row>
    <row r="435" spans="1:11" x14ac:dyDescent="0.25">
      <c r="A435" s="5" t="str">
        <f t="shared" si="13"/>
        <v>AllAll CustomersAverage WeekdayOctober2</v>
      </c>
      <c r="B435" t="s">
        <v>2230</v>
      </c>
      <c r="C435" t="s">
        <v>2239</v>
      </c>
      <c r="D435" t="s">
        <v>2289</v>
      </c>
      <c r="E435" s="6" t="s">
        <v>3030</v>
      </c>
      <c r="F435" s="6">
        <v>2</v>
      </c>
      <c r="G435" s="6">
        <v>334.40957641601563</v>
      </c>
      <c r="H435" s="6">
        <v>334.40957641601563</v>
      </c>
      <c r="I435" s="6">
        <v>80.008193969726563</v>
      </c>
      <c r="J435" s="6">
        <v>67.772941176470582</v>
      </c>
      <c r="K435">
        <f t="shared" si="12"/>
        <v>0</v>
      </c>
    </row>
    <row r="436" spans="1:11" x14ac:dyDescent="0.25">
      <c r="A436" s="5" t="str">
        <f t="shared" si="13"/>
        <v>AllAll CustomersAverage WeekdayOctober3</v>
      </c>
      <c r="B436" t="s">
        <v>2230</v>
      </c>
      <c r="C436" t="s">
        <v>2239</v>
      </c>
      <c r="D436" t="s">
        <v>2289</v>
      </c>
      <c r="E436" s="6" t="s">
        <v>3030</v>
      </c>
      <c r="F436" s="6">
        <v>3</v>
      </c>
      <c r="G436" s="6">
        <v>322.06292724609375</v>
      </c>
      <c r="H436" s="6">
        <v>322.06292724609375</v>
      </c>
      <c r="I436" s="6">
        <v>90.220832824707031</v>
      </c>
      <c r="J436" s="6">
        <v>67.19623529411767</v>
      </c>
      <c r="K436">
        <f t="shared" si="12"/>
        <v>0</v>
      </c>
    </row>
    <row r="437" spans="1:11" x14ac:dyDescent="0.25">
      <c r="A437" s="5" t="str">
        <f t="shared" si="13"/>
        <v>AllAll CustomersAverage WeekdayOctober4</v>
      </c>
      <c r="B437" t="s">
        <v>2230</v>
      </c>
      <c r="C437" t="s">
        <v>2239</v>
      </c>
      <c r="D437" t="s">
        <v>2289</v>
      </c>
      <c r="E437" s="6" t="s">
        <v>3030</v>
      </c>
      <c r="F437" s="6">
        <v>4</v>
      </c>
      <c r="G437" s="6">
        <v>335.76275634765625</v>
      </c>
      <c r="H437" s="6">
        <v>335.76275634765625</v>
      </c>
      <c r="I437" s="6">
        <v>95.324951171875</v>
      </c>
      <c r="J437" s="6">
        <v>66.780117647058873</v>
      </c>
      <c r="K437">
        <f t="shared" si="12"/>
        <v>0</v>
      </c>
    </row>
    <row r="438" spans="1:11" x14ac:dyDescent="0.25">
      <c r="A438" s="5" t="str">
        <f t="shared" si="13"/>
        <v>AllAll CustomersAverage WeekdayOctober5</v>
      </c>
      <c r="B438" t="s">
        <v>2230</v>
      </c>
      <c r="C438" t="s">
        <v>2239</v>
      </c>
      <c r="D438" t="s">
        <v>2289</v>
      </c>
      <c r="E438" s="6" t="s">
        <v>3030</v>
      </c>
      <c r="F438" s="6">
        <v>5</v>
      </c>
      <c r="G438" s="6">
        <v>365.11724853515625</v>
      </c>
      <c r="H438" s="6">
        <v>365.11724853515625</v>
      </c>
      <c r="I438" s="6">
        <v>109.36851501464844</v>
      </c>
      <c r="J438" s="6">
        <v>66.214352941176458</v>
      </c>
      <c r="K438">
        <f t="shared" si="12"/>
        <v>0</v>
      </c>
    </row>
    <row r="439" spans="1:11" x14ac:dyDescent="0.25">
      <c r="A439" s="5" t="str">
        <f t="shared" si="13"/>
        <v>AllAll CustomersAverage WeekdayOctober6</v>
      </c>
      <c r="B439" t="s">
        <v>2230</v>
      </c>
      <c r="C439" t="s">
        <v>2239</v>
      </c>
      <c r="D439" t="s">
        <v>2289</v>
      </c>
      <c r="E439" s="6" t="s">
        <v>3030</v>
      </c>
      <c r="F439" s="6">
        <v>6</v>
      </c>
      <c r="G439" s="6">
        <v>446.53985595703125</v>
      </c>
      <c r="H439" s="6">
        <v>446.53985595703125</v>
      </c>
      <c r="I439" s="6">
        <v>98.47955322265625</v>
      </c>
      <c r="J439" s="6">
        <v>65.639294117647097</v>
      </c>
      <c r="K439">
        <f t="shared" si="12"/>
        <v>0</v>
      </c>
    </row>
    <row r="440" spans="1:11" x14ac:dyDescent="0.25">
      <c r="A440" s="5" t="str">
        <f t="shared" si="13"/>
        <v>AllAll CustomersAverage WeekdayOctober7</v>
      </c>
      <c r="B440" t="s">
        <v>2230</v>
      </c>
      <c r="C440" t="s">
        <v>2239</v>
      </c>
      <c r="D440" t="s">
        <v>2289</v>
      </c>
      <c r="E440" s="6" t="s">
        <v>3030</v>
      </c>
      <c r="F440" s="6">
        <v>7</v>
      </c>
      <c r="G440" s="6">
        <v>530.9266357421875</v>
      </c>
      <c r="H440" s="6">
        <v>530.9266357421875</v>
      </c>
      <c r="I440" s="6">
        <v>104.24781799316406</v>
      </c>
      <c r="J440" s="6">
        <v>64.736941176470594</v>
      </c>
      <c r="K440">
        <f t="shared" si="12"/>
        <v>0</v>
      </c>
    </row>
    <row r="441" spans="1:11" x14ac:dyDescent="0.25">
      <c r="A441" s="5" t="str">
        <f t="shared" si="13"/>
        <v>AllAll CustomersAverage WeekdayOctober8</v>
      </c>
      <c r="B441" t="s">
        <v>2230</v>
      </c>
      <c r="C441" t="s">
        <v>2239</v>
      </c>
      <c r="D441" t="s">
        <v>2289</v>
      </c>
      <c r="E441" s="6" t="s">
        <v>3030</v>
      </c>
      <c r="F441" s="6">
        <v>8</v>
      </c>
      <c r="G441" s="6">
        <v>544.9735107421875</v>
      </c>
      <c r="H441" s="6">
        <v>544.9735107421875</v>
      </c>
      <c r="I441" s="6">
        <v>91.198028564453125</v>
      </c>
      <c r="J441" s="6">
        <v>63.983411764705821</v>
      </c>
      <c r="K441">
        <f t="shared" si="12"/>
        <v>0</v>
      </c>
    </row>
    <row r="442" spans="1:11" x14ac:dyDescent="0.25">
      <c r="A442" s="5" t="str">
        <f t="shared" si="13"/>
        <v>AllAll CustomersAverage WeekdayOctober9</v>
      </c>
      <c r="B442" t="s">
        <v>2230</v>
      </c>
      <c r="C442" t="s">
        <v>2239</v>
      </c>
      <c r="D442" t="s">
        <v>2289</v>
      </c>
      <c r="E442" s="6" t="s">
        <v>3030</v>
      </c>
      <c r="F442" s="6">
        <v>9</v>
      </c>
      <c r="G442" s="6">
        <v>559.5086669921875</v>
      </c>
      <c r="H442" s="6">
        <v>559.5086669921875</v>
      </c>
      <c r="I442" s="6">
        <v>82.400871276855469</v>
      </c>
      <c r="J442" s="6">
        <v>64.517529411764698</v>
      </c>
      <c r="K442">
        <f t="shared" si="12"/>
        <v>0</v>
      </c>
    </row>
    <row r="443" spans="1:11" x14ac:dyDescent="0.25">
      <c r="A443" s="5" t="str">
        <f t="shared" si="13"/>
        <v>AllAll CustomersAverage WeekdayOctober10</v>
      </c>
      <c r="B443" t="s">
        <v>2230</v>
      </c>
      <c r="C443" t="s">
        <v>2239</v>
      </c>
      <c r="D443" t="s">
        <v>2289</v>
      </c>
      <c r="E443" s="6" t="s">
        <v>3030</v>
      </c>
      <c r="F443" s="6">
        <v>10</v>
      </c>
      <c r="G443" s="6">
        <v>549.5023193359375</v>
      </c>
      <c r="H443" s="6">
        <v>549.5023193359375</v>
      </c>
      <c r="I443" s="6">
        <v>78.626815795898438</v>
      </c>
      <c r="J443" s="6">
        <v>67.339411764705915</v>
      </c>
      <c r="K443">
        <f t="shared" si="12"/>
        <v>0</v>
      </c>
    </row>
    <row r="444" spans="1:11" x14ac:dyDescent="0.25">
      <c r="A444" s="5" t="str">
        <f t="shared" si="13"/>
        <v>AllAll CustomersAverage WeekdayOctober11</v>
      </c>
      <c r="B444" t="s">
        <v>2230</v>
      </c>
      <c r="C444" t="s">
        <v>2239</v>
      </c>
      <c r="D444" t="s">
        <v>2289</v>
      </c>
      <c r="E444" s="6" t="s">
        <v>3030</v>
      </c>
      <c r="F444" s="6">
        <v>11</v>
      </c>
      <c r="G444" s="6">
        <v>553.16717529296875</v>
      </c>
      <c r="H444" s="6">
        <v>553.16717529296875</v>
      </c>
      <c r="I444" s="6">
        <v>75.322784423828125</v>
      </c>
      <c r="J444" s="6">
        <v>70.845529411764645</v>
      </c>
      <c r="K444">
        <f t="shared" si="12"/>
        <v>0</v>
      </c>
    </row>
    <row r="445" spans="1:11" x14ac:dyDescent="0.25">
      <c r="A445" s="5" t="str">
        <f t="shared" si="13"/>
        <v>AllAll CustomersAverage WeekdayOctober12</v>
      </c>
      <c r="B445" t="s">
        <v>2230</v>
      </c>
      <c r="C445" t="s">
        <v>2239</v>
      </c>
      <c r="D445" t="s">
        <v>2289</v>
      </c>
      <c r="E445" s="6" t="s">
        <v>3030</v>
      </c>
      <c r="F445" s="6">
        <v>12</v>
      </c>
      <c r="G445" s="6">
        <v>523.30694580078125</v>
      </c>
      <c r="H445" s="6">
        <v>523.30694580078125</v>
      </c>
      <c r="I445" s="6">
        <v>78.195663452148438</v>
      </c>
      <c r="J445" s="6">
        <v>73.781729922824354</v>
      </c>
      <c r="K445">
        <f t="shared" si="12"/>
        <v>0</v>
      </c>
    </row>
    <row r="446" spans="1:11" x14ac:dyDescent="0.25">
      <c r="A446" s="5" t="str">
        <f t="shared" si="13"/>
        <v>AllAll CustomersAverage WeekdayOctober13</v>
      </c>
      <c r="B446" t="s">
        <v>2230</v>
      </c>
      <c r="C446" t="s">
        <v>2239</v>
      </c>
      <c r="D446" t="s">
        <v>2289</v>
      </c>
      <c r="E446" s="6" t="s">
        <v>3030</v>
      </c>
      <c r="F446" s="6">
        <v>13</v>
      </c>
      <c r="G446" s="6">
        <v>505.84130859375</v>
      </c>
      <c r="H446" s="6">
        <v>505.84130859375</v>
      </c>
      <c r="I446" s="6">
        <v>76.941017150878906</v>
      </c>
      <c r="J446" s="6">
        <v>77.864924279672138</v>
      </c>
      <c r="K446">
        <f t="shared" si="12"/>
        <v>0</v>
      </c>
    </row>
    <row r="447" spans="1:11" x14ac:dyDescent="0.25">
      <c r="A447" s="5" t="str">
        <f t="shared" si="13"/>
        <v>AllAll CustomersAverage WeekdayOctober14</v>
      </c>
      <c r="B447" t="s">
        <v>2230</v>
      </c>
      <c r="C447" t="s">
        <v>2239</v>
      </c>
      <c r="D447" t="s">
        <v>2289</v>
      </c>
      <c r="E447" s="6" t="s">
        <v>3030</v>
      </c>
      <c r="F447" s="6">
        <v>14</v>
      </c>
      <c r="G447" s="6">
        <v>474.71505737304688</v>
      </c>
      <c r="H447" s="6">
        <v>474.71505737304688</v>
      </c>
      <c r="I447" s="6">
        <v>83.905296325683594</v>
      </c>
      <c r="J447" s="6">
        <v>79.7114708935772</v>
      </c>
      <c r="K447">
        <f t="shared" si="12"/>
        <v>0</v>
      </c>
    </row>
    <row r="448" spans="1:11" x14ac:dyDescent="0.25">
      <c r="A448" s="5" t="str">
        <f t="shared" si="13"/>
        <v>AllAll CustomersAverage WeekdayOctober15</v>
      </c>
      <c r="B448" t="s">
        <v>2230</v>
      </c>
      <c r="C448" t="s">
        <v>2239</v>
      </c>
      <c r="D448" t="s">
        <v>2289</v>
      </c>
      <c r="E448" s="6" t="s">
        <v>3030</v>
      </c>
      <c r="F448" s="6">
        <v>15</v>
      </c>
      <c r="G448" s="6">
        <v>441.1195068359375</v>
      </c>
      <c r="H448" s="6">
        <v>441.1195068359375</v>
      </c>
      <c r="I448" s="6">
        <v>77.482398986816406</v>
      </c>
      <c r="J448" s="6">
        <v>80.722345306961699</v>
      </c>
      <c r="K448">
        <f t="shared" si="12"/>
        <v>0</v>
      </c>
    </row>
    <row r="449" spans="1:11" x14ac:dyDescent="0.25">
      <c r="A449" s="5" t="str">
        <f t="shared" si="13"/>
        <v>AllAll CustomersAverage WeekdayOctober16</v>
      </c>
      <c r="B449" t="s">
        <v>2230</v>
      </c>
      <c r="C449" t="s">
        <v>2239</v>
      </c>
      <c r="D449" t="s">
        <v>2289</v>
      </c>
      <c r="E449" s="6" t="s">
        <v>3030</v>
      </c>
      <c r="F449" s="6">
        <v>16</v>
      </c>
      <c r="G449" s="6">
        <v>407.86825561523438</v>
      </c>
      <c r="H449" s="6">
        <v>407.86825561523438</v>
      </c>
      <c r="I449" s="6">
        <v>73.460685729980469</v>
      </c>
      <c r="J449" s="6">
        <v>81.427096515231739</v>
      </c>
      <c r="K449">
        <f t="shared" si="12"/>
        <v>0</v>
      </c>
    </row>
    <row r="450" spans="1:11" x14ac:dyDescent="0.25">
      <c r="A450" s="5" t="str">
        <f t="shared" si="13"/>
        <v>AllAll CustomersAverage WeekdayOctober17</v>
      </c>
      <c r="B450" t="s">
        <v>2230</v>
      </c>
      <c r="C450" t="s">
        <v>2239</v>
      </c>
      <c r="D450" t="s">
        <v>2289</v>
      </c>
      <c r="E450" s="6" t="s">
        <v>3030</v>
      </c>
      <c r="F450" s="6">
        <v>17</v>
      </c>
      <c r="G450" s="6">
        <v>378.40478515625</v>
      </c>
      <c r="H450" s="6">
        <v>378.40478515625</v>
      </c>
      <c r="I450" s="6">
        <v>77.464324951171875</v>
      </c>
      <c r="J450" s="6">
        <v>81.165792355007611</v>
      </c>
      <c r="K450">
        <f t="shared" ref="K450:K513" si="14">INDEX(events, MATCH(CONCATENATE(B450, C450, D450, E450), events_y, 0), MATCH("Confidential", events_x, 0))</f>
        <v>0</v>
      </c>
    </row>
    <row r="451" spans="1:11" x14ac:dyDescent="0.25">
      <c r="A451" s="5" t="str">
        <f t="shared" ref="A451:A514" si="15">CONCATENATE(B451, C451, D451, E451, F451)</f>
        <v>AllAll CustomersAverage WeekdayOctober18</v>
      </c>
      <c r="B451" t="s">
        <v>2230</v>
      </c>
      <c r="C451" t="s">
        <v>2239</v>
      </c>
      <c r="D451" t="s">
        <v>2289</v>
      </c>
      <c r="E451" s="6" t="s">
        <v>3030</v>
      </c>
      <c r="F451" s="6">
        <v>18</v>
      </c>
      <c r="G451" s="6">
        <v>313.33673095703125</v>
      </c>
      <c r="H451" s="6">
        <v>313.33673095703125</v>
      </c>
      <c r="I451" s="6">
        <v>67.150199890136719</v>
      </c>
      <c r="J451" s="6">
        <v>79.935319900512795</v>
      </c>
      <c r="K451">
        <f t="shared" si="14"/>
        <v>0</v>
      </c>
    </row>
    <row r="452" spans="1:11" x14ac:dyDescent="0.25">
      <c r="A452" s="5" t="str">
        <f t="shared" si="15"/>
        <v>AllAll CustomersAverage WeekdayOctober19</v>
      </c>
      <c r="B452" t="s">
        <v>2230</v>
      </c>
      <c r="C452" t="s">
        <v>2239</v>
      </c>
      <c r="D452" t="s">
        <v>2289</v>
      </c>
      <c r="E452" s="6" t="s">
        <v>3030</v>
      </c>
      <c r="F452" s="6">
        <v>19</v>
      </c>
      <c r="G452" s="6">
        <v>305.64337158203125</v>
      </c>
      <c r="H452" s="6">
        <v>305.64337158203125</v>
      </c>
      <c r="I452" s="6">
        <v>64.077339172363281</v>
      </c>
      <c r="J452" s="6">
        <v>77.684099649499984</v>
      </c>
      <c r="K452">
        <f t="shared" si="14"/>
        <v>0</v>
      </c>
    </row>
    <row r="453" spans="1:11" x14ac:dyDescent="0.25">
      <c r="A453" s="5" t="str">
        <f t="shared" si="15"/>
        <v>AllAll CustomersAverage WeekdayOctober20</v>
      </c>
      <c r="B453" t="s">
        <v>2230</v>
      </c>
      <c r="C453" t="s">
        <v>2239</v>
      </c>
      <c r="D453" t="s">
        <v>2289</v>
      </c>
      <c r="E453" s="6" t="s">
        <v>3030</v>
      </c>
      <c r="F453" s="6">
        <v>20</v>
      </c>
      <c r="G453" s="6">
        <v>315.11764526367188</v>
      </c>
      <c r="H453" s="6">
        <v>315.11764526367188</v>
      </c>
      <c r="I453" s="6">
        <v>77.723396301269531</v>
      </c>
      <c r="J453" s="6">
        <v>73.580656879566334</v>
      </c>
      <c r="K453">
        <f t="shared" si="14"/>
        <v>0</v>
      </c>
    </row>
    <row r="454" spans="1:11" x14ac:dyDescent="0.25">
      <c r="A454" s="5" t="str">
        <f t="shared" si="15"/>
        <v>AllAll CustomersAverage WeekdayOctober21</v>
      </c>
      <c r="B454" t="s">
        <v>2230</v>
      </c>
      <c r="C454" t="s">
        <v>2239</v>
      </c>
      <c r="D454" t="s">
        <v>2289</v>
      </c>
      <c r="E454" s="6" t="s">
        <v>3030</v>
      </c>
      <c r="F454" s="6">
        <v>21</v>
      </c>
      <c r="G454" s="6">
        <v>335.3731689453125</v>
      </c>
      <c r="H454" s="6">
        <v>335.3731689453125</v>
      </c>
      <c r="I454" s="6">
        <v>74.71160888671875</v>
      </c>
      <c r="J454" s="6">
        <v>71.200607059620054</v>
      </c>
      <c r="K454">
        <f t="shared" si="14"/>
        <v>0</v>
      </c>
    </row>
    <row r="455" spans="1:11" x14ac:dyDescent="0.25">
      <c r="A455" s="5" t="str">
        <f t="shared" si="15"/>
        <v>AllAll CustomersAverage WeekdayOctober22</v>
      </c>
      <c r="B455" t="s">
        <v>2230</v>
      </c>
      <c r="C455" t="s">
        <v>2239</v>
      </c>
      <c r="D455" t="s">
        <v>2289</v>
      </c>
      <c r="E455" s="6" t="s">
        <v>3030</v>
      </c>
      <c r="F455" s="6">
        <v>22</v>
      </c>
      <c r="G455" s="6">
        <v>348.91937255859375</v>
      </c>
      <c r="H455" s="6">
        <v>348.91937255859375</v>
      </c>
      <c r="I455" s="6">
        <v>72.02557373046875</v>
      </c>
      <c r="J455" s="6">
        <v>69.310559952347305</v>
      </c>
      <c r="K455">
        <f t="shared" si="14"/>
        <v>0</v>
      </c>
    </row>
    <row r="456" spans="1:11" x14ac:dyDescent="0.25">
      <c r="A456" s="5" t="str">
        <f t="shared" si="15"/>
        <v>AllAll CustomersAverage WeekdayOctober23</v>
      </c>
      <c r="B456" t="s">
        <v>2230</v>
      </c>
      <c r="C456" t="s">
        <v>2239</v>
      </c>
      <c r="D456" t="s">
        <v>2289</v>
      </c>
      <c r="E456" s="6" t="s">
        <v>3030</v>
      </c>
      <c r="F456" s="6">
        <v>23</v>
      </c>
      <c r="G456" s="6">
        <v>382.94497680664063</v>
      </c>
      <c r="H456" s="6">
        <v>382.94497680664063</v>
      </c>
      <c r="I456" s="6">
        <v>81.709098815917969</v>
      </c>
      <c r="J456" s="6">
        <v>67.680540888750926</v>
      </c>
      <c r="K456">
        <f t="shared" si="14"/>
        <v>0</v>
      </c>
    </row>
    <row r="457" spans="1:11" x14ac:dyDescent="0.25">
      <c r="A457" s="5" t="str">
        <f t="shared" si="15"/>
        <v>AllAll CustomersAverage WeekdayOctober24</v>
      </c>
      <c r="B457" t="s">
        <v>2230</v>
      </c>
      <c r="C457" t="s">
        <v>2239</v>
      </c>
      <c r="D457" t="s">
        <v>2289</v>
      </c>
      <c r="E457" s="6" t="s">
        <v>3030</v>
      </c>
      <c r="F457" s="6">
        <v>24</v>
      </c>
      <c r="G457" s="6">
        <v>401.38873291015625</v>
      </c>
      <c r="H457" s="6">
        <v>401.38873291015625</v>
      </c>
      <c r="I457" s="6">
        <v>83.892814636230469</v>
      </c>
      <c r="J457" s="6">
        <v>66.498204195940957</v>
      </c>
      <c r="K457">
        <f t="shared" si="14"/>
        <v>0</v>
      </c>
    </row>
    <row r="458" spans="1:11" x14ac:dyDescent="0.25">
      <c r="A458" s="5" t="str">
        <f t="shared" si="15"/>
        <v>AllAll CustomersMonthly Peak DayOctober1</v>
      </c>
      <c r="B458" t="s">
        <v>2230</v>
      </c>
      <c r="C458" t="s">
        <v>2239</v>
      </c>
      <c r="D458" t="s">
        <v>2290</v>
      </c>
      <c r="E458" s="6" t="s">
        <v>3030</v>
      </c>
      <c r="F458" s="6">
        <v>1</v>
      </c>
      <c r="G458" s="6">
        <v>709.9779052734375</v>
      </c>
      <c r="H458" s="6">
        <v>680.23919677734375</v>
      </c>
      <c r="I458" s="6">
        <v>170.56819152832031</v>
      </c>
      <c r="J458" s="6">
        <v>74.910099583378539</v>
      </c>
      <c r="K458">
        <f t="shared" si="14"/>
        <v>0</v>
      </c>
    </row>
    <row r="459" spans="1:11" x14ac:dyDescent="0.25">
      <c r="A459" s="5" t="str">
        <f t="shared" si="15"/>
        <v>AllAll CustomersMonthly Peak DayOctober2</v>
      </c>
      <c r="B459" t="s">
        <v>2230</v>
      </c>
      <c r="C459" t="s">
        <v>2239</v>
      </c>
      <c r="D459" t="s">
        <v>2290</v>
      </c>
      <c r="E459" s="6" t="s">
        <v>3030</v>
      </c>
      <c r="F459" s="6">
        <v>2</v>
      </c>
      <c r="G459" s="6">
        <v>686.5089111328125</v>
      </c>
      <c r="H459" s="6">
        <v>710.7535400390625</v>
      </c>
      <c r="I459" s="6">
        <v>180.57670593261719</v>
      </c>
      <c r="J459" s="6">
        <v>73.61875621654373</v>
      </c>
      <c r="K459">
        <f t="shared" si="14"/>
        <v>0</v>
      </c>
    </row>
    <row r="460" spans="1:11" x14ac:dyDescent="0.25">
      <c r="A460" s="5" t="str">
        <f t="shared" si="15"/>
        <v>AllAll CustomersMonthly Peak DayOctober3</v>
      </c>
      <c r="B460" t="s">
        <v>2230</v>
      </c>
      <c r="C460" t="s">
        <v>2239</v>
      </c>
      <c r="D460" t="s">
        <v>2290</v>
      </c>
      <c r="E460" s="6" t="s">
        <v>3030</v>
      </c>
      <c r="F460" s="6">
        <v>3</v>
      </c>
      <c r="G460" s="6">
        <v>636.6328125</v>
      </c>
      <c r="H460" s="6">
        <v>645.47991943359375</v>
      </c>
      <c r="I460" s="6">
        <v>164.73104858398438</v>
      </c>
      <c r="J460" s="6">
        <v>72.531298705207035</v>
      </c>
      <c r="K460">
        <f t="shared" si="14"/>
        <v>0</v>
      </c>
    </row>
    <row r="461" spans="1:11" x14ac:dyDescent="0.25">
      <c r="A461" s="5" t="str">
        <f t="shared" si="15"/>
        <v>AllAll CustomersMonthly Peak DayOctober4</v>
      </c>
      <c r="B461" t="s">
        <v>2230</v>
      </c>
      <c r="C461" t="s">
        <v>2239</v>
      </c>
      <c r="D461" t="s">
        <v>2290</v>
      </c>
      <c r="E461" s="6" t="s">
        <v>3030</v>
      </c>
      <c r="F461" s="6">
        <v>4</v>
      </c>
      <c r="G461" s="6">
        <v>614.74798583984375</v>
      </c>
      <c r="H461" s="6">
        <v>637.1307373046875</v>
      </c>
      <c r="I461" s="6">
        <v>157.39360046386719</v>
      </c>
      <c r="J461" s="6">
        <v>71.1857024553087</v>
      </c>
      <c r="K461">
        <f t="shared" si="14"/>
        <v>0</v>
      </c>
    </row>
    <row r="462" spans="1:11" x14ac:dyDescent="0.25">
      <c r="A462" s="5" t="str">
        <f t="shared" si="15"/>
        <v>AllAll CustomersMonthly Peak DayOctober5</v>
      </c>
      <c r="B462" t="s">
        <v>2230</v>
      </c>
      <c r="C462" t="s">
        <v>2239</v>
      </c>
      <c r="D462" t="s">
        <v>2290</v>
      </c>
      <c r="E462" s="6" t="s">
        <v>3030</v>
      </c>
      <c r="F462" s="6">
        <v>5</v>
      </c>
      <c r="G462" s="6">
        <v>652.5172119140625</v>
      </c>
      <c r="H462" s="6">
        <v>731.4071044921875</v>
      </c>
      <c r="I462" s="6">
        <v>154.46040344238281</v>
      </c>
      <c r="J462" s="6">
        <v>70.319569194934971</v>
      </c>
      <c r="K462">
        <f t="shared" si="14"/>
        <v>0</v>
      </c>
    </row>
    <row r="463" spans="1:11" x14ac:dyDescent="0.25">
      <c r="A463" s="5" t="str">
        <f t="shared" si="15"/>
        <v>AllAll CustomersMonthly Peak DayOctober6</v>
      </c>
      <c r="B463" t="s">
        <v>2230</v>
      </c>
      <c r="C463" t="s">
        <v>2239</v>
      </c>
      <c r="D463" t="s">
        <v>2290</v>
      </c>
      <c r="E463" s="6" t="s">
        <v>3030</v>
      </c>
      <c r="F463" s="6">
        <v>6</v>
      </c>
      <c r="G463" s="6">
        <v>643.53472900390625</v>
      </c>
      <c r="H463" s="6">
        <v>725.528564453125</v>
      </c>
      <c r="I463" s="6">
        <v>135.78974914550781</v>
      </c>
      <c r="J463" s="6">
        <v>68.992719030027018</v>
      </c>
      <c r="K463">
        <f t="shared" si="14"/>
        <v>0</v>
      </c>
    </row>
    <row r="464" spans="1:11" x14ac:dyDescent="0.25">
      <c r="A464" s="5" t="str">
        <f t="shared" si="15"/>
        <v>AllAll CustomersMonthly Peak DayOctober7</v>
      </c>
      <c r="B464" t="s">
        <v>2230</v>
      </c>
      <c r="C464" t="s">
        <v>2239</v>
      </c>
      <c r="D464" t="s">
        <v>2290</v>
      </c>
      <c r="E464" s="6" t="s">
        <v>3030</v>
      </c>
      <c r="F464" s="6">
        <v>7</v>
      </c>
      <c r="G464" s="6">
        <v>670.74365234375</v>
      </c>
      <c r="H464" s="6">
        <v>771.3619384765625</v>
      </c>
      <c r="I464" s="6">
        <v>145.16334533691406</v>
      </c>
      <c r="J464" s="6">
        <v>68.503977303681538</v>
      </c>
      <c r="K464">
        <f t="shared" si="14"/>
        <v>0</v>
      </c>
    </row>
    <row r="465" spans="1:11" x14ac:dyDescent="0.25">
      <c r="A465" s="5" t="str">
        <f t="shared" si="15"/>
        <v>AllAll CustomersMonthly Peak DayOctober8</v>
      </c>
      <c r="B465" t="s">
        <v>2230</v>
      </c>
      <c r="C465" t="s">
        <v>2239</v>
      </c>
      <c r="D465" t="s">
        <v>2290</v>
      </c>
      <c r="E465" s="6" t="s">
        <v>3030</v>
      </c>
      <c r="F465" s="6">
        <v>8</v>
      </c>
      <c r="G465" s="6">
        <v>603.9271240234375</v>
      </c>
      <c r="H465" s="6">
        <v>660.14227294921875</v>
      </c>
      <c r="I465" s="6">
        <v>127.08529663085938</v>
      </c>
      <c r="J465" s="6">
        <v>67.533237615514679</v>
      </c>
      <c r="K465">
        <f t="shared" si="14"/>
        <v>0</v>
      </c>
    </row>
    <row r="466" spans="1:11" x14ac:dyDescent="0.25">
      <c r="A466" s="5" t="str">
        <f t="shared" si="15"/>
        <v>AllAll CustomersMonthly Peak DayOctober9</v>
      </c>
      <c r="B466" t="s">
        <v>2230</v>
      </c>
      <c r="C466" t="s">
        <v>2239</v>
      </c>
      <c r="D466" t="s">
        <v>2290</v>
      </c>
      <c r="E466" s="6" t="s">
        <v>3030</v>
      </c>
      <c r="F466" s="6">
        <v>9</v>
      </c>
      <c r="G466" s="6">
        <v>717.54107666015625</v>
      </c>
      <c r="H466" s="6">
        <v>769.97784423828125</v>
      </c>
      <c r="I466" s="6">
        <v>127.42897033691406</v>
      </c>
      <c r="J466" s="6">
        <v>69.698254860772124</v>
      </c>
      <c r="K466">
        <f t="shared" si="14"/>
        <v>0</v>
      </c>
    </row>
    <row r="467" spans="1:11" x14ac:dyDescent="0.25">
      <c r="A467" s="5" t="str">
        <f t="shared" si="15"/>
        <v>AllAll CustomersMonthly Peak DayOctober10</v>
      </c>
      <c r="B467" t="s">
        <v>2230</v>
      </c>
      <c r="C467" t="s">
        <v>2239</v>
      </c>
      <c r="D467" t="s">
        <v>2290</v>
      </c>
      <c r="E467" s="6" t="s">
        <v>3030</v>
      </c>
      <c r="F467" s="6">
        <v>10</v>
      </c>
      <c r="G467" s="6">
        <v>767.273681640625</v>
      </c>
      <c r="H467" s="6">
        <v>848.7095947265625</v>
      </c>
      <c r="I467" s="6">
        <v>125.08145904541016</v>
      </c>
      <c r="J467" s="6">
        <v>75.22920994935204</v>
      </c>
      <c r="K467">
        <f t="shared" si="14"/>
        <v>0</v>
      </c>
    </row>
    <row r="468" spans="1:11" x14ac:dyDescent="0.25">
      <c r="A468" s="5" t="str">
        <f t="shared" si="15"/>
        <v>AllAll CustomersMonthly Peak DayOctober11</v>
      </c>
      <c r="B468" t="s">
        <v>2230</v>
      </c>
      <c r="C468" t="s">
        <v>2239</v>
      </c>
      <c r="D468" t="s">
        <v>2290</v>
      </c>
      <c r="E468" s="6" t="s">
        <v>3030</v>
      </c>
      <c r="F468" s="6">
        <v>11</v>
      </c>
      <c r="G468" s="6">
        <v>769.01513671875</v>
      </c>
      <c r="H468" s="6">
        <v>838.615966796875</v>
      </c>
      <c r="I468" s="6">
        <v>151.69094848632813</v>
      </c>
      <c r="J468" s="6">
        <v>81.91934818126532</v>
      </c>
      <c r="K468">
        <f t="shared" si="14"/>
        <v>0</v>
      </c>
    </row>
    <row r="469" spans="1:11" x14ac:dyDescent="0.25">
      <c r="A469" s="5" t="str">
        <f t="shared" si="15"/>
        <v>AllAll CustomersMonthly Peak DayOctober12</v>
      </c>
      <c r="B469" t="s">
        <v>2230</v>
      </c>
      <c r="C469" t="s">
        <v>2239</v>
      </c>
      <c r="D469" t="s">
        <v>2290</v>
      </c>
      <c r="E469" s="6" t="s">
        <v>3030</v>
      </c>
      <c r="F469" s="6">
        <v>12</v>
      </c>
      <c r="G469" s="6">
        <v>697.29095458984375</v>
      </c>
      <c r="H469" s="6">
        <v>760.189453125</v>
      </c>
      <c r="I469" s="6">
        <v>149.78125</v>
      </c>
      <c r="J469" s="6">
        <v>87.687892441926181</v>
      </c>
      <c r="K469">
        <f t="shared" si="14"/>
        <v>0</v>
      </c>
    </row>
    <row r="470" spans="1:11" x14ac:dyDescent="0.25">
      <c r="A470" s="5" t="str">
        <f t="shared" si="15"/>
        <v>AllAll CustomersMonthly Peak DayOctober13</v>
      </c>
      <c r="B470" t="s">
        <v>2230</v>
      </c>
      <c r="C470" t="s">
        <v>2239</v>
      </c>
      <c r="D470" t="s">
        <v>2290</v>
      </c>
      <c r="E470" s="6" t="s">
        <v>3030</v>
      </c>
      <c r="F470" s="6">
        <v>13</v>
      </c>
      <c r="G470" s="6">
        <v>746.259033203125</v>
      </c>
      <c r="H470" s="6">
        <v>794.221923828125</v>
      </c>
      <c r="I470" s="6">
        <v>154.66748046875</v>
      </c>
      <c r="J470" s="6">
        <v>91.34354491057212</v>
      </c>
      <c r="K470">
        <f t="shared" si="14"/>
        <v>0</v>
      </c>
    </row>
    <row r="471" spans="1:11" x14ac:dyDescent="0.25">
      <c r="A471" s="5" t="str">
        <f t="shared" si="15"/>
        <v>AllAll CustomersMonthly Peak DayOctober14</v>
      </c>
      <c r="B471" t="s">
        <v>2230</v>
      </c>
      <c r="C471" t="s">
        <v>2239</v>
      </c>
      <c r="D471" t="s">
        <v>2290</v>
      </c>
      <c r="E471" s="6" t="s">
        <v>3030</v>
      </c>
      <c r="F471" s="6">
        <v>14</v>
      </c>
      <c r="G471" s="6">
        <v>717.67010498046875</v>
      </c>
      <c r="H471" s="6">
        <v>698.13714599609375</v>
      </c>
      <c r="I471" s="6">
        <v>126.28516387939453</v>
      </c>
      <c r="J471" s="6">
        <v>94.008063238638442</v>
      </c>
      <c r="K471">
        <f t="shared" si="14"/>
        <v>0</v>
      </c>
    </row>
    <row r="472" spans="1:11" x14ac:dyDescent="0.25">
      <c r="A472" s="5" t="str">
        <f t="shared" si="15"/>
        <v>AllAll CustomersMonthly Peak DayOctober15</v>
      </c>
      <c r="B472" t="s">
        <v>2230</v>
      </c>
      <c r="C472" t="s">
        <v>2239</v>
      </c>
      <c r="D472" t="s">
        <v>2290</v>
      </c>
      <c r="E472" s="6" t="s">
        <v>3030</v>
      </c>
      <c r="F472" s="6">
        <v>15</v>
      </c>
      <c r="G472" s="6">
        <v>694.64495849609375</v>
      </c>
      <c r="H472" s="6">
        <v>732.30145263671875</v>
      </c>
      <c r="I472" s="6">
        <v>169.21330261230469</v>
      </c>
      <c r="J472" s="6">
        <v>95.722962838632057</v>
      </c>
      <c r="K472">
        <f t="shared" si="14"/>
        <v>0</v>
      </c>
    </row>
    <row r="473" spans="1:11" x14ac:dyDescent="0.25">
      <c r="A473" s="5" t="str">
        <f t="shared" si="15"/>
        <v>AllAll CustomersMonthly Peak DayOctober16</v>
      </c>
      <c r="B473" t="s">
        <v>2230</v>
      </c>
      <c r="C473" t="s">
        <v>2239</v>
      </c>
      <c r="D473" t="s">
        <v>2290</v>
      </c>
      <c r="E473" s="6" t="s">
        <v>3030</v>
      </c>
      <c r="F473" s="6">
        <v>16</v>
      </c>
      <c r="G473" s="6">
        <v>614.2066650390625</v>
      </c>
      <c r="H473" s="6">
        <v>664.05224609375</v>
      </c>
      <c r="I473" s="6">
        <v>127.44963836669922</v>
      </c>
      <c r="J473" s="6">
        <v>96.365737773753978</v>
      </c>
      <c r="K473">
        <f t="shared" si="14"/>
        <v>0</v>
      </c>
    </row>
    <row r="474" spans="1:11" x14ac:dyDescent="0.25">
      <c r="A474" s="5" t="str">
        <f t="shared" si="15"/>
        <v>AllAll CustomersMonthly Peak DayOctober17</v>
      </c>
      <c r="B474" t="s">
        <v>2230</v>
      </c>
      <c r="C474" t="s">
        <v>2239</v>
      </c>
      <c r="D474" t="s">
        <v>2290</v>
      </c>
      <c r="E474" s="6" t="s">
        <v>3030</v>
      </c>
      <c r="F474" s="6">
        <v>17</v>
      </c>
      <c r="G474" s="6">
        <v>577.17071533203125</v>
      </c>
      <c r="H474" s="6">
        <v>532.737060546875</v>
      </c>
      <c r="I474" s="6">
        <v>115.43743133544922</v>
      </c>
      <c r="J474" s="6">
        <v>96.007313862553318</v>
      </c>
      <c r="K474">
        <f t="shared" si="14"/>
        <v>0</v>
      </c>
    </row>
    <row r="475" spans="1:11" x14ac:dyDescent="0.25">
      <c r="A475" s="5" t="str">
        <f t="shared" si="15"/>
        <v>AllAll CustomersMonthly Peak DayOctober18</v>
      </c>
      <c r="B475" t="s">
        <v>2230</v>
      </c>
      <c r="C475" t="s">
        <v>2239</v>
      </c>
      <c r="D475" t="s">
        <v>2290</v>
      </c>
      <c r="E475" s="6" t="s">
        <v>3030</v>
      </c>
      <c r="F475" s="6">
        <v>18</v>
      </c>
      <c r="G475" s="6">
        <v>535.7491455078125</v>
      </c>
      <c r="H475" s="6">
        <v>485.470458984375</v>
      </c>
      <c r="I475" s="6">
        <v>101.92333221435547</v>
      </c>
      <c r="J475" s="6">
        <v>95.252558192500402</v>
      </c>
      <c r="K475">
        <f t="shared" si="14"/>
        <v>0</v>
      </c>
    </row>
    <row r="476" spans="1:11" x14ac:dyDescent="0.25">
      <c r="A476" s="5" t="str">
        <f t="shared" si="15"/>
        <v>AllAll CustomersMonthly Peak DayOctober19</v>
      </c>
      <c r="B476" t="s">
        <v>2230</v>
      </c>
      <c r="C476" t="s">
        <v>2239</v>
      </c>
      <c r="D476" t="s">
        <v>2290</v>
      </c>
      <c r="E476" s="6" t="s">
        <v>3030</v>
      </c>
      <c r="F476" s="6">
        <v>19</v>
      </c>
      <c r="G476" s="6">
        <v>550.46612548828125</v>
      </c>
      <c r="H476" s="6">
        <v>518.6356201171875</v>
      </c>
      <c r="I476" s="6">
        <v>113.38859558105469</v>
      </c>
      <c r="J476" s="6">
        <v>91.99390178539133</v>
      </c>
      <c r="K476">
        <f t="shared" si="14"/>
        <v>0</v>
      </c>
    </row>
    <row r="477" spans="1:11" x14ac:dyDescent="0.25">
      <c r="A477" s="5" t="str">
        <f t="shared" si="15"/>
        <v>AllAll CustomersMonthly Peak DayOctober20</v>
      </c>
      <c r="B477" t="s">
        <v>2230</v>
      </c>
      <c r="C477" t="s">
        <v>2239</v>
      </c>
      <c r="D477" t="s">
        <v>2290</v>
      </c>
      <c r="E477" s="6" t="s">
        <v>3030</v>
      </c>
      <c r="F477" s="6">
        <v>20</v>
      </c>
      <c r="G477" s="6">
        <v>511.05795288085938</v>
      </c>
      <c r="H477" s="6">
        <v>501.2708740234375</v>
      </c>
      <c r="I477" s="6">
        <v>120.34416198730469</v>
      </c>
      <c r="J477" s="6">
        <v>86.712773253829383</v>
      </c>
      <c r="K477">
        <f t="shared" si="14"/>
        <v>0</v>
      </c>
    </row>
    <row r="478" spans="1:11" x14ac:dyDescent="0.25">
      <c r="A478" s="5" t="str">
        <f t="shared" si="15"/>
        <v>AllAll CustomersMonthly Peak DayOctober21</v>
      </c>
      <c r="B478" t="s">
        <v>2230</v>
      </c>
      <c r="C478" t="s">
        <v>2239</v>
      </c>
      <c r="D478" t="s">
        <v>2290</v>
      </c>
      <c r="E478" s="6" t="s">
        <v>3030</v>
      </c>
      <c r="F478" s="6">
        <v>21</v>
      </c>
      <c r="G478" s="6">
        <v>590.66912841796875</v>
      </c>
      <c r="H478" s="6">
        <v>531.2137451171875</v>
      </c>
      <c r="I478" s="6">
        <v>135.59425354003906</v>
      </c>
      <c r="J478" s="6">
        <v>82.886916588677309</v>
      </c>
      <c r="K478">
        <f t="shared" si="14"/>
        <v>0</v>
      </c>
    </row>
    <row r="479" spans="1:11" x14ac:dyDescent="0.25">
      <c r="A479" s="5" t="str">
        <f t="shared" si="15"/>
        <v>AllAll CustomersMonthly Peak DayOctober22</v>
      </c>
      <c r="B479" t="s">
        <v>2230</v>
      </c>
      <c r="C479" t="s">
        <v>2239</v>
      </c>
      <c r="D479" t="s">
        <v>2290</v>
      </c>
      <c r="E479" s="6" t="s">
        <v>3030</v>
      </c>
      <c r="F479" s="6">
        <v>22</v>
      </c>
      <c r="G479" s="6">
        <v>630.28887939453125</v>
      </c>
      <c r="H479" s="6">
        <v>576.69580078125</v>
      </c>
      <c r="I479" s="6">
        <v>117.66513061523438</v>
      </c>
      <c r="J479" s="6">
        <v>80.641605543913656</v>
      </c>
      <c r="K479">
        <f t="shared" si="14"/>
        <v>0</v>
      </c>
    </row>
    <row r="480" spans="1:11" x14ac:dyDescent="0.25">
      <c r="A480" s="5" t="str">
        <f t="shared" si="15"/>
        <v>AllAll CustomersMonthly Peak DayOctober23</v>
      </c>
      <c r="B480" t="s">
        <v>2230</v>
      </c>
      <c r="C480" t="s">
        <v>2239</v>
      </c>
      <c r="D480" t="s">
        <v>2290</v>
      </c>
      <c r="E480" s="6" t="s">
        <v>3030</v>
      </c>
      <c r="F480" s="6">
        <v>23</v>
      </c>
      <c r="G480" s="6">
        <v>659.91522216796875</v>
      </c>
      <c r="H480" s="6">
        <v>526.7061767578125</v>
      </c>
      <c r="I480" s="6">
        <v>92.945526123046875</v>
      </c>
      <c r="J480" s="6">
        <v>78.24814098216865</v>
      </c>
      <c r="K480">
        <f t="shared" si="14"/>
        <v>0</v>
      </c>
    </row>
    <row r="481" spans="1:11" x14ac:dyDescent="0.25">
      <c r="A481" s="5" t="str">
        <f t="shared" si="15"/>
        <v>AllAll CustomersMonthly Peak DayOctober24</v>
      </c>
      <c r="B481" t="s">
        <v>2230</v>
      </c>
      <c r="C481" t="s">
        <v>2239</v>
      </c>
      <c r="D481" t="s">
        <v>2290</v>
      </c>
      <c r="E481" s="6" t="s">
        <v>3030</v>
      </c>
      <c r="F481" s="6">
        <v>24</v>
      </c>
      <c r="G481" s="6">
        <v>682.17974853515625</v>
      </c>
      <c r="H481" s="6">
        <v>565.490478515625</v>
      </c>
      <c r="I481" s="6">
        <v>114.80687713623047</v>
      </c>
      <c r="J481" s="6">
        <v>76.009628462614927</v>
      </c>
      <c r="K481">
        <f t="shared" si="14"/>
        <v>0</v>
      </c>
    </row>
    <row r="482" spans="1:11" x14ac:dyDescent="0.25">
      <c r="A482" s="5" t="str">
        <f t="shared" si="15"/>
        <v>AllAll CustomersAverage WeekdayNovember1</v>
      </c>
      <c r="B482" t="s">
        <v>2230</v>
      </c>
      <c r="C482" t="s">
        <v>2239</v>
      </c>
      <c r="D482" t="s">
        <v>2291</v>
      </c>
      <c r="E482" s="6" t="s">
        <v>3031</v>
      </c>
      <c r="F482" s="6">
        <v>1</v>
      </c>
      <c r="G482" s="6">
        <v>399.79196166992188</v>
      </c>
      <c r="H482" s="6">
        <v>399.79196166992188</v>
      </c>
      <c r="I482" s="6">
        <v>78.050590515136719</v>
      </c>
      <c r="J482" s="6">
        <v>51.749285714285669</v>
      </c>
      <c r="K482">
        <f t="shared" si="14"/>
        <v>0</v>
      </c>
    </row>
    <row r="483" spans="1:11" x14ac:dyDescent="0.25">
      <c r="A483" s="5" t="str">
        <f t="shared" si="15"/>
        <v>AllAll CustomersAverage WeekdayNovember2</v>
      </c>
      <c r="B483" t="s">
        <v>2230</v>
      </c>
      <c r="C483" t="s">
        <v>2239</v>
      </c>
      <c r="D483" t="s">
        <v>2291</v>
      </c>
      <c r="E483" s="6" t="s">
        <v>3031</v>
      </c>
      <c r="F483" s="6">
        <v>2</v>
      </c>
      <c r="G483" s="6">
        <v>365.72671508789063</v>
      </c>
      <c r="H483" s="6">
        <v>365.72671508789063</v>
      </c>
      <c r="I483" s="6">
        <v>117.21068572998047</v>
      </c>
      <c r="J483" s="6">
        <v>50.504081632653076</v>
      </c>
      <c r="K483">
        <f t="shared" si="14"/>
        <v>0</v>
      </c>
    </row>
    <row r="484" spans="1:11" x14ac:dyDescent="0.25">
      <c r="A484" s="5" t="str">
        <f t="shared" si="15"/>
        <v>AllAll CustomersAverage WeekdayNovember3</v>
      </c>
      <c r="B484" t="s">
        <v>2230</v>
      </c>
      <c r="C484" t="s">
        <v>2239</v>
      </c>
      <c r="D484" t="s">
        <v>2291</v>
      </c>
      <c r="E484" s="6" t="s">
        <v>3031</v>
      </c>
      <c r="F484" s="6">
        <v>3</v>
      </c>
      <c r="G484" s="6">
        <v>411.98501586914063</v>
      </c>
      <c r="H484" s="6">
        <v>411.98501586914063</v>
      </c>
      <c r="I484" s="6">
        <v>91.397712707519531</v>
      </c>
      <c r="J484" s="6">
        <v>50.079285714285689</v>
      </c>
      <c r="K484">
        <f t="shared" si="14"/>
        <v>0</v>
      </c>
    </row>
    <row r="485" spans="1:11" x14ac:dyDescent="0.25">
      <c r="A485" s="5" t="str">
        <f t="shared" si="15"/>
        <v>AllAll CustomersAverage WeekdayNovember4</v>
      </c>
      <c r="B485" t="s">
        <v>2230</v>
      </c>
      <c r="C485" t="s">
        <v>2239</v>
      </c>
      <c r="D485" t="s">
        <v>2291</v>
      </c>
      <c r="E485" s="6" t="s">
        <v>3031</v>
      </c>
      <c r="F485" s="6">
        <v>4</v>
      </c>
      <c r="G485" s="6">
        <v>415.76373291015625</v>
      </c>
      <c r="H485" s="6">
        <v>415.76373291015625</v>
      </c>
      <c r="I485" s="6">
        <v>90.778938293457031</v>
      </c>
      <c r="J485" s="6">
        <v>48.883877551020404</v>
      </c>
      <c r="K485">
        <f t="shared" si="14"/>
        <v>0</v>
      </c>
    </row>
    <row r="486" spans="1:11" x14ac:dyDescent="0.25">
      <c r="A486" s="5" t="str">
        <f t="shared" si="15"/>
        <v>AllAll CustomersAverage WeekdayNovember5</v>
      </c>
      <c r="B486" t="s">
        <v>2230</v>
      </c>
      <c r="C486" t="s">
        <v>2239</v>
      </c>
      <c r="D486" t="s">
        <v>2291</v>
      </c>
      <c r="E486" s="6" t="s">
        <v>3031</v>
      </c>
      <c r="F486" s="6">
        <v>5</v>
      </c>
      <c r="G486" s="6">
        <v>440.47381591796875</v>
      </c>
      <c r="H486" s="6">
        <v>440.47381591796875</v>
      </c>
      <c r="I486" s="6">
        <v>98.024032592773438</v>
      </c>
      <c r="J486" s="6">
        <v>48.255612244897954</v>
      </c>
      <c r="K486">
        <f t="shared" si="14"/>
        <v>0</v>
      </c>
    </row>
    <row r="487" spans="1:11" x14ac:dyDescent="0.25">
      <c r="A487" s="5" t="str">
        <f t="shared" si="15"/>
        <v>AllAll CustomersAverage WeekdayNovember6</v>
      </c>
      <c r="B487" t="s">
        <v>2230</v>
      </c>
      <c r="C487" t="s">
        <v>2239</v>
      </c>
      <c r="D487" t="s">
        <v>2291</v>
      </c>
      <c r="E487" s="6" t="s">
        <v>3031</v>
      </c>
      <c r="F487" s="6">
        <v>6</v>
      </c>
      <c r="G487" s="6">
        <v>550.69622802734375</v>
      </c>
      <c r="H487" s="6">
        <v>550.69622802734375</v>
      </c>
      <c r="I487" s="6">
        <v>99.21343994140625</v>
      </c>
      <c r="J487" s="6">
        <v>47.399693877551023</v>
      </c>
      <c r="K487">
        <f t="shared" si="14"/>
        <v>0</v>
      </c>
    </row>
    <row r="488" spans="1:11" x14ac:dyDescent="0.25">
      <c r="A488" s="5" t="str">
        <f t="shared" si="15"/>
        <v>AllAll CustomersAverage WeekdayNovember7</v>
      </c>
      <c r="B488" t="s">
        <v>2230</v>
      </c>
      <c r="C488" t="s">
        <v>2239</v>
      </c>
      <c r="D488" t="s">
        <v>2291</v>
      </c>
      <c r="E488" s="6" t="s">
        <v>3031</v>
      </c>
      <c r="F488" s="6">
        <v>7</v>
      </c>
      <c r="G488" s="6">
        <v>532.8294677734375</v>
      </c>
      <c r="H488" s="6">
        <v>532.8294677734375</v>
      </c>
      <c r="I488" s="6">
        <v>91.423118591308594</v>
      </c>
      <c r="J488" s="6">
        <v>46.952244897959154</v>
      </c>
      <c r="K488">
        <f t="shared" si="14"/>
        <v>0</v>
      </c>
    </row>
    <row r="489" spans="1:11" x14ac:dyDescent="0.25">
      <c r="A489" s="5" t="str">
        <f t="shared" si="15"/>
        <v>AllAll CustomersAverage WeekdayNovember8</v>
      </c>
      <c r="B489" t="s">
        <v>2230</v>
      </c>
      <c r="C489" t="s">
        <v>2239</v>
      </c>
      <c r="D489" t="s">
        <v>2291</v>
      </c>
      <c r="E489" s="6" t="s">
        <v>3031</v>
      </c>
      <c r="F489" s="6">
        <v>8</v>
      </c>
      <c r="G489" s="6">
        <v>507.31414794921875</v>
      </c>
      <c r="H489" s="6">
        <v>507.31414794921875</v>
      </c>
      <c r="I489" s="6">
        <v>87.152145385742188</v>
      </c>
      <c r="J489" s="6">
        <v>46.45683673469388</v>
      </c>
      <c r="K489">
        <f t="shared" si="14"/>
        <v>0</v>
      </c>
    </row>
    <row r="490" spans="1:11" x14ac:dyDescent="0.25">
      <c r="A490" s="5" t="str">
        <f t="shared" si="15"/>
        <v>AllAll CustomersAverage WeekdayNovember9</v>
      </c>
      <c r="B490" t="s">
        <v>2230</v>
      </c>
      <c r="C490" t="s">
        <v>2239</v>
      </c>
      <c r="D490" t="s">
        <v>2291</v>
      </c>
      <c r="E490" s="6" t="s">
        <v>3031</v>
      </c>
      <c r="F490" s="6">
        <v>9</v>
      </c>
      <c r="G490" s="6">
        <v>536.348388671875</v>
      </c>
      <c r="H490" s="6">
        <v>536.348388671875</v>
      </c>
      <c r="I490" s="6">
        <v>88.002449035644531</v>
      </c>
      <c r="J490" s="6">
        <v>49.001734693877559</v>
      </c>
      <c r="K490">
        <f t="shared" si="14"/>
        <v>0</v>
      </c>
    </row>
    <row r="491" spans="1:11" x14ac:dyDescent="0.25">
      <c r="A491" s="5" t="str">
        <f t="shared" si="15"/>
        <v>AllAll CustomersAverage WeekdayNovember10</v>
      </c>
      <c r="B491" t="s">
        <v>2230</v>
      </c>
      <c r="C491" t="s">
        <v>2239</v>
      </c>
      <c r="D491" t="s">
        <v>2291</v>
      </c>
      <c r="E491" s="6" t="s">
        <v>3031</v>
      </c>
      <c r="F491" s="6">
        <v>10</v>
      </c>
      <c r="G491" s="6">
        <v>572.14599609375</v>
      </c>
      <c r="H491" s="6">
        <v>572.14599609375</v>
      </c>
      <c r="I491" s="6">
        <v>84.783599853515625</v>
      </c>
      <c r="J491" s="6">
        <v>53.822755102040837</v>
      </c>
      <c r="K491">
        <f t="shared" si="14"/>
        <v>0</v>
      </c>
    </row>
    <row r="492" spans="1:11" x14ac:dyDescent="0.25">
      <c r="A492" s="5" t="str">
        <f t="shared" si="15"/>
        <v>AllAll CustomersAverage WeekdayNovember11</v>
      </c>
      <c r="B492" t="s">
        <v>2230</v>
      </c>
      <c r="C492" t="s">
        <v>2239</v>
      </c>
      <c r="D492" t="s">
        <v>2291</v>
      </c>
      <c r="E492" s="6" t="s">
        <v>3031</v>
      </c>
      <c r="F492" s="6">
        <v>11</v>
      </c>
      <c r="G492" s="6">
        <v>592.11444091796875</v>
      </c>
      <c r="H492" s="6">
        <v>592.11444091796875</v>
      </c>
      <c r="I492" s="6">
        <v>82.756629943847656</v>
      </c>
      <c r="J492" s="6">
        <v>59.028979591836794</v>
      </c>
      <c r="K492">
        <f t="shared" si="14"/>
        <v>0</v>
      </c>
    </row>
    <row r="493" spans="1:11" x14ac:dyDescent="0.25">
      <c r="A493" s="5" t="str">
        <f t="shared" si="15"/>
        <v>AllAll CustomersAverage WeekdayNovember12</v>
      </c>
      <c r="B493" t="s">
        <v>2230</v>
      </c>
      <c r="C493" t="s">
        <v>2239</v>
      </c>
      <c r="D493" t="s">
        <v>2291</v>
      </c>
      <c r="E493" s="6" t="s">
        <v>3031</v>
      </c>
      <c r="F493" s="6">
        <v>12</v>
      </c>
      <c r="G493" s="6">
        <v>556.6717529296875</v>
      </c>
      <c r="H493" s="6">
        <v>556.6717529296875</v>
      </c>
      <c r="I493" s="6">
        <v>92.891792297363281</v>
      </c>
      <c r="J493" s="6">
        <v>62.449489795918382</v>
      </c>
      <c r="K493">
        <f t="shared" si="14"/>
        <v>0</v>
      </c>
    </row>
    <row r="494" spans="1:11" x14ac:dyDescent="0.25">
      <c r="A494" s="5" t="str">
        <f t="shared" si="15"/>
        <v>AllAll CustomersAverage WeekdayNovember13</v>
      </c>
      <c r="B494" t="s">
        <v>2230</v>
      </c>
      <c r="C494" t="s">
        <v>2239</v>
      </c>
      <c r="D494" t="s">
        <v>2291</v>
      </c>
      <c r="E494" s="6" t="s">
        <v>3031</v>
      </c>
      <c r="F494" s="6">
        <v>13</v>
      </c>
      <c r="G494" s="6">
        <v>467.17889404296875</v>
      </c>
      <c r="H494" s="6">
        <v>467.17889404296875</v>
      </c>
      <c r="I494" s="6">
        <v>91.804740905761719</v>
      </c>
      <c r="J494" s="6">
        <v>63.785918367346888</v>
      </c>
      <c r="K494">
        <f t="shared" si="14"/>
        <v>0</v>
      </c>
    </row>
    <row r="495" spans="1:11" x14ac:dyDescent="0.25">
      <c r="A495" s="5" t="str">
        <f t="shared" si="15"/>
        <v>AllAll CustomersAverage WeekdayNovember14</v>
      </c>
      <c r="B495" t="s">
        <v>2230</v>
      </c>
      <c r="C495" t="s">
        <v>2239</v>
      </c>
      <c r="D495" t="s">
        <v>2291</v>
      </c>
      <c r="E495" s="6" t="s">
        <v>3031</v>
      </c>
      <c r="F495" s="6">
        <v>14</v>
      </c>
      <c r="G495" s="6">
        <v>396.78057861328125</v>
      </c>
      <c r="H495" s="6">
        <v>396.78057861328125</v>
      </c>
      <c r="I495" s="6">
        <v>80.333641052246094</v>
      </c>
      <c r="J495" s="6">
        <v>65.325612244898025</v>
      </c>
      <c r="K495">
        <f t="shared" si="14"/>
        <v>0</v>
      </c>
    </row>
    <row r="496" spans="1:11" x14ac:dyDescent="0.25">
      <c r="A496" s="5" t="str">
        <f t="shared" si="15"/>
        <v>AllAll CustomersAverage WeekdayNovember15</v>
      </c>
      <c r="B496" t="s">
        <v>2230</v>
      </c>
      <c r="C496" t="s">
        <v>2239</v>
      </c>
      <c r="D496" t="s">
        <v>2291</v>
      </c>
      <c r="E496" s="6" t="s">
        <v>3031</v>
      </c>
      <c r="F496" s="6">
        <v>15</v>
      </c>
      <c r="G496" s="6">
        <v>355.5194091796875</v>
      </c>
      <c r="H496" s="6">
        <v>355.5194091796875</v>
      </c>
      <c r="I496" s="6">
        <v>73.069740295410156</v>
      </c>
      <c r="J496" s="6">
        <v>66.27530612244901</v>
      </c>
      <c r="K496">
        <f t="shared" si="14"/>
        <v>0</v>
      </c>
    </row>
    <row r="497" spans="1:11" x14ac:dyDescent="0.25">
      <c r="A497" s="5" t="str">
        <f t="shared" si="15"/>
        <v>AllAll CustomersAverage WeekdayNovember16</v>
      </c>
      <c r="B497" t="s">
        <v>2230</v>
      </c>
      <c r="C497" t="s">
        <v>2239</v>
      </c>
      <c r="D497" t="s">
        <v>2291</v>
      </c>
      <c r="E497" s="6" t="s">
        <v>3031</v>
      </c>
      <c r="F497" s="6">
        <v>16</v>
      </c>
      <c r="G497" s="6">
        <v>329.67254638671875</v>
      </c>
      <c r="H497" s="6">
        <v>329.67254638671875</v>
      </c>
      <c r="I497" s="6">
        <v>71.581336975097656</v>
      </c>
      <c r="J497" s="6">
        <v>66.43724489795926</v>
      </c>
      <c r="K497">
        <f t="shared" si="14"/>
        <v>0</v>
      </c>
    </row>
    <row r="498" spans="1:11" x14ac:dyDescent="0.25">
      <c r="A498" s="5" t="str">
        <f t="shared" si="15"/>
        <v>AllAll CustomersAverage WeekdayNovember17</v>
      </c>
      <c r="B498" t="s">
        <v>2230</v>
      </c>
      <c r="C498" t="s">
        <v>2239</v>
      </c>
      <c r="D498" t="s">
        <v>2291</v>
      </c>
      <c r="E498" s="6" t="s">
        <v>3031</v>
      </c>
      <c r="F498" s="6">
        <v>17</v>
      </c>
      <c r="G498" s="6">
        <v>331.67465209960938</v>
      </c>
      <c r="H498" s="6">
        <v>331.67465209960938</v>
      </c>
      <c r="I498" s="6">
        <v>76.360862731933594</v>
      </c>
      <c r="J498" s="6">
        <v>65.024081632653093</v>
      </c>
      <c r="K498">
        <f t="shared" si="14"/>
        <v>0</v>
      </c>
    </row>
    <row r="499" spans="1:11" x14ac:dyDescent="0.25">
      <c r="A499" s="5" t="str">
        <f t="shared" si="15"/>
        <v>AllAll CustomersAverage WeekdayNovember18</v>
      </c>
      <c r="B499" t="s">
        <v>2230</v>
      </c>
      <c r="C499" t="s">
        <v>2239</v>
      </c>
      <c r="D499" t="s">
        <v>2291</v>
      </c>
      <c r="E499" s="6" t="s">
        <v>3031</v>
      </c>
      <c r="F499" s="6">
        <v>18</v>
      </c>
      <c r="G499" s="6">
        <v>355.5322265625</v>
      </c>
      <c r="H499" s="6">
        <v>355.5322265625</v>
      </c>
      <c r="I499" s="6">
        <v>65.000350952148438</v>
      </c>
      <c r="J499" s="6">
        <v>61.972653061224477</v>
      </c>
      <c r="K499">
        <f t="shared" si="14"/>
        <v>0</v>
      </c>
    </row>
    <row r="500" spans="1:11" x14ac:dyDescent="0.25">
      <c r="A500" s="5" t="str">
        <f t="shared" si="15"/>
        <v>AllAll CustomersAverage WeekdayNovember19</v>
      </c>
      <c r="B500" t="s">
        <v>2230</v>
      </c>
      <c r="C500" t="s">
        <v>2239</v>
      </c>
      <c r="D500" t="s">
        <v>2291</v>
      </c>
      <c r="E500" s="6" t="s">
        <v>3031</v>
      </c>
      <c r="F500" s="6">
        <v>19</v>
      </c>
      <c r="G500" s="6">
        <v>355.70925903320313</v>
      </c>
      <c r="H500" s="6">
        <v>355.70925903320313</v>
      </c>
      <c r="I500" s="6">
        <v>65.327880859375</v>
      </c>
      <c r="J500" s="6">
        <v>59.276122448979599</v>
      </c>
      <c r="K500">
        <f t="shared" si="14"/>
        <v>0</v>
      </c>
    </row>
    <row r="501" spans="1:11" x14ac:dyDescent="0.25">
      <c r="A501" s="5" t="str">
        <f t="shared" si="15"/>
        <v>AllAll CustomersAverage WeekdayNovember20</v>
      </c>
      <c r="B501" t="s">
        <v>2230</v>
      </c>
      <c r="C501" t="s">
        <v>2239</v>
      </c>
      <c r="D501" t="s">
        <v>2291</v>
      </c>
      <c r="E501" s="6" t="s">
        <v>3031</v>
      </c>
      <c r="F501" s="6">
        <v>20</v>
      </c>
      <c r="G501" s="6">
        <v>353.1353759765625</v>
      </c>
      <c r="H501" s="6">
        <v>353.1353759765625</v>
      </c>
      <c r="I501" s="6">
        <v>74.187362670898438</v>
      </c>
      <c r="J501" s="6">
        <v>57.659591836734705</v>
      </c>
      <c r="K501">
        <f t="shared" si="14"/>
        <v>0</v>
      </c>
    </row>
    <row r="502" spans="1:11" x14ac:dyDescent="0.25">
      <c r="A502" s="5" t="str">
        <f t="shared" si="15"/>
        <v>AllAll CustomersAverage WeekdayNovember21</v>
      </c>
      <c r="B502" t="s">
        <v>2230</v>
      </c>
      <c r="C502" t="s">
        <v>2239</v>
      </c>
      <c r="D502" t="s">
        <v>2291</v>
      </c>
      <c r="E502" s="6" t="s">
        <v>3031</v>
      </c>
      <c r="F502" s="6">
        <v>21</v>
      </c>
      <c r="G502" s="6">
        <v>356.22369384765625</v>
      </c>
      <c r="H502" s="6">
        <v>356.22369384765625</v>
      </c>
      <c r="I502" s="6">
        <v>76.380325317382813</v>
      </c>
      <c r="J502" s="6">
        <v>56.402551020408168</v>
      </c>
      <c r="K502">
        <f t="shared" si="14"/>
        <v>0</v>
      </c>
    </row>
    <row r="503" spans="1:11" x14ac:dyDescent="0.25">
      <c r="A503" s="5" t="str">
        <f t="shared" si="15"/>
        <v>AllAll CustomersAverage WeekdayNovember22</v>
      </c>
      <c r="B503" t="s">
        <v>2230</v>
      </c>
      <c r="C503" t="s">
        <v>2239</v>
      </c>
      <c r="D503" t="s">
        <v>2291</v>
      </c>
      <c r="E503" s="6" t="s">
        <v>3031</v>
      </c>
      <c r="F503" s="6">
        <v>22</v>
      </c>
      <c r="G503" s="6">
        <v>366.05020141601563</v>
      </c>
      <c r="H503" s="6">
        <v>366.05020141601563</v>
      </c>
      <c r="I503" s="6">
        <v>70.62823486328125</v>
      </c>
      <c r="J503" s="6">
        <v>55.413265306122476</v>
      </c>
      <c r="K503">
        <f t="shared" si="14"/>
        <v>0</v>
      </c>
    </row>
    <row r="504" spans="1:11" x14ac:dyDescent="0.25">
      <c r="A504" s="5" t="str">
        <f t="shared" si="15"/>
        <v>AllAll CustomersAverage WeekdayNovember23</v>
      </c>
      <c r="B504" t="s">
        <v>2230</v>
      </c>
      <c r="C504" t="s">
        <v>2239</v>
      </c>
      <c r="D504" t="s">
        <v>2291</v>
      </c>
      <c r="E504" s="6" t="s">
        <v>3031</v>
      </c>
      <c r="F504" s="6">
        <v>23</v>
      </c>
      <c r="G504" s="6">
        <v>334.3162841796875</v>
      </c>
      <c r="H504" s="6">
        <v>334.3162841796875</v>
      </c>
      <c r="I504" s="6">
        <v>76.376930236816406</v>
      </c>
      <c r="J504" s="6">
        <v>54.482346938775507</v>
      </c>
      <c r="K504">
        <f t="shared" si="14"/>
        <v>0</v>
      </c>
    </row>
    <row r="505" spans="1:11" x14ac:dyDescent="0.25">
      <c r="A505" s="5" t="str">
        <f t="shared" si="15"/>
        <v>AllAll CustomersAverage WeekdayNovember24</v>
      </c>
      <c r="B505" t="s">
        <v>2230</v>
      </c>
      <c r="C505" t="s">
        <v>2239</v>
      </c>
      <c r="D505" t="s">
        <v>2291</v>
      </c>
      <c r="E505" s="6" t="s">
        <v>3031</v>
      </c>
      <c r="F505" s="6">
        <v>24</v>
      </c>
      <c r="G505" s="6">
        <v>360.69000244140625</v>
      </c>
      <c r="H505" s="6">
        <v>360.69000244140625</v>
      </c>
      <c r="I505" s="6">
        <v>75.303939819335938</v>
      </c>
      <c r="J505" s="6">
        <v>53.324795918367364</v>
      </c>
      <c r="K505">
        <f t="shared" si="14"/>
        <v>0</v>
      </c>
    </row>
    <row r="506" spans="1:11" x14ac:dyDescent="0.25">
      <c r="A506" s="5" t="str">
        <f t="shared" si="15"/>
        <v>AllAll CustomersMonthly Peak DayNovember1</v>
      </c>
      <c r="B506" t="s">
        <v>2230</v>
      </c>
      <c r="C506" t="s">
        <v>2239</v>
      </c>
      <c r="D506" t="s">
        <v>2292</v>
      </c>
      <c r="E506" s="6" t="s">
        <v>3031</v>
      </c>
      <c r="F506" s="6">
        <v>1</v>
      </c>
      <c r="G506" s="6">
        <v>668.5574951171875</v>
      </c>
      <c r="H506" s="6">
        <v>668.5574951171875</v>
      </c>
      <c r="I506" s="6">
        <v>115.23116302490234</v>
      </c>
      <c r="J506" s="6">
        <v>64.127448979591861</v>
      </c>
      <c r="K506">
        <f t="shared" si="14"/>
        <v>0</v>
      </c>
    </row>
    <row r="507" spans="1:11" x14ac:dyDescent="0.25">
      <c r="A507" s="5" t="str">
        <f t="shared" si="15"/>
        <v>AllAll CustomersMonthly Peak DayNovember2</v>
      </c>
      <c r="B507" t="s">
        <v>2230</v>
      </c>
      <c r="C507" t="s">
        <v>2239</v>
      </c>
      <c r="D507" t="s">
        <v>2292</v>
      </c>
      <c r="E507" s="6" t="s">
        <v>3031</v>
      </c>
      <c r="F507" s="6">
        <v>2</v>
      </c>
      <c r="G507" s="6">
        <v>675.41766357421875</v>
      </c>
      <c r="H507" s="6">
        <v>675.41766357421875</v>
      </c>
      <c r="I507" s="6">
        <v>112.22757720947266</v>
      </c>
      <c r="J507" s="6">
        <v>62.746428571428602</v>
      </c>
      <c r="K507">
        <f t="shared" si="14"/>
        <v>0</v>
      </c>
    </row>
    <row r="508" spans="1:11" x14ac:dyDescent="0.25">
      <c r="A508" s="5" t="str">
        <f t="shared" si="15"/>
        <v>AllAll CustomersMonthly Peak DayNovember3</v>
      </c>
      <c r="B508" t="s">
        <v>2230</v>
      </c>
      <c r="C508" t="s">
        <v>2239</v>
      </c>
      <c r="D508" t="s">
        <v>2292</v>
      </c>
      <c r="E508" s="6" t="s">
        <v>3031</v>
      </c>
      <c r="F508" s="6">
        <v>3</v>
      </c>
      <c r="G508" s="6">
        <v>701.22943115234375</v>
      </c>
      <c r="H508" s="6">
        <v>701.22943115234375</v>
      </c>
      <c r="I508" s="6">
        <v>110.50247192382813</v>
      </c>
      <c r="J508" s="6">
        <v>61.782653061224494</v>
      </c>
      <c r="K508">
        <f t="shared" si="14"/>
        <v>0</v>
      </c>
    </row>
    <row r="509" spans="1:11" x14ac:dyDescent="0.25">
      <c r="A509" s="5" t="str">
        <f t="shared" si="15"/>
        <v>AllAll CustomersMonthly Peak DayNovember4</v>
      </c>
      <c r="B509" t="s">
        <v>2230</v>
      </c>
      <c r="C509" t="s">
        <v>2239</v>
      </c>
      <c r="D509" t="s">
        <v>2292</v>
      </c>
      <c r="E509" s="6" t="s">
        <v>3031</v>
      </c>
      <c r="F509" s="6">
        <v>4</v>
      </c>
      <c r="G509" s="6">
        <v>635.47265625</v>
      </c>
      <c r="H509" s="6">
        <v>635.47265625</v>
      </c>
      <c r="I509" s="6">
        <v>98.879364013671875</v>
      </c>
      <c r="J509" s="6">
        <v>60.650204081632644</v>
      </c>
      <c r="K509">
        <f t="shared" si="14"/>
        <v>0</v>
      </c>
    </row>
    <row r="510" spans="1:11" x14ac:dyDescent="0.25">
      <c r="A510" s="5" t="str">
        <f t="shared" si="15"/>
        <v>AllAll CustomersMonthly Peak DayNovember5</v>
      </c>
      <c r="B510" t="s">
        <v>2230</v>
      </c>
      <c r="C510" t="s">
        <v>2239</v>
      </c>
      <c r="D510" t="s">
        <v>2292</v>
      </c>
      <c r="E510" s="6" t="s">
        <v>3031</v>
      </c>
      <c r="F510" s="6">
        <v>5</v>
      </c>
      <c r="G510" s="6">
        <v>620.17138671875</v>
      </c>
      <c r="H510" s="6">
        <v>620.17138671875</v>
      </c>
      <c r="I510" s="6">
        <v>99.878631591796875</v>
      </c>
      <c r="J510" s="6">
        <v>60.310102040816375</v>
      </c>
      <c r="K510">
        <f t="shared" si="14"/>
        <v>0</v>
      </c>
    </row>
    <row r="511" spans="1:11" x14ac:dyDescent="0.25">
      <c r="A511" s="5" t="str">
        <f t="shared" si="15"/>
        <v>AllAll CustomersMonthly Peak DayNovember6</v>
      </c>
      <c r="B511" t="s">
        <v>2230</v>
      </c>
      <c r="C511" t="s">
        <v>2239</v>
      </c>
      <c r="D511" t="s">
        <v>2292</v>
      </c>
      <c r="E511" s="6" t="s">
        <v>3031</v>
      </c>
      <c r="F511" s="6">
        <v>6</v>
      </c>
      <c r="G511" s="6">
        <v>698.65032958984375</v>
      </c>
      <c r="H511" s="6">
        <v>698.65032958984375</v>
      </c>
      <c r="I511" s="6">
        <v>89.588287353515625</v>
      </c>
      <c r="J511" s="6">
        <v>59.801530612244861</v>
      </c>
      <c r="K511">
        <f t="shared" si="14"/>
        <v>0</v>
      </c>
    </row>
    <row r="512" spans="1:11" x14ac:dyDescent="0.25">
      <c r="A512" s="5" t="str">
        <f t="shared" si="15"/>
        <v>AllAll CustomersMonthly Peak DayNovember7</v>
      </c>
      <c r="B512" t="s">
        <v>2230</v>
      </c>
      <c r="C512" t="s">
        <v>2239</v>
      </c>
      <c r="D512" t="s">
        <v>2292</v>
      </c>
      <c r="E512" s="6" t="s">
        <v>3031</v>
      </c>
      <c r="F512" s="6">
        <v>7</v>
      </c>
      <c r="G512" s="6">
        <v>733.52239990234375</v>
      </c>
      <c r="H512" s="6">
        <v>733.52239990234375</v>
      </c>
      <c r="I512" s="6">
        <v>95.776336669921875</v>
      </c>
      <c r="J512" s="6">
        <v>59.882857142857048</v>
      </c>
      <c r="K512">
        <f t="shared" si="14"/>
        <v>0</v>
      </c>
    </row>
    <row r="513" spans="1:11" x14ac:dyDescent="0.25">
      <c r="A513" s="5" t="str">
        <f t="shared" si="15"/>
        <v>AllAll CustomersMonthly Peak DayNovember8</v>
      </c>
      <c r="B513" t="s">
        <v>2230</v>
      </c>
      <c r="C513" t="s">
        <v>2239</v>
      </c>
      <c r="D513" t="s">
        <v>2292</v>
      </c>
      <c r="E513" s="6" t="s">
        <v>3031</v>
      </c>
      <c r="F513" s="6">
        <v>8</v>
      </c>
      <c r="G513" s="6">
        <v>716.327392578125</v>
      </c>
      <c r="H513" s="6">
        <v>716.327392578125</v>
      </c>
      <c r="I513" s="6">
        <v>86.918067932128906</v>
      </c>
      <c r="J513" s="6">
        <v>60.544795918367349</v>
      </c>
      <c r="K513">
        <f t="shared" si="14"/>
        <v>0</v>
      </c>
    </row>
    <row r="514" spans="1:11" x14ac:dyDescent="0.25">
      <c r="A514" s="5" t="str">
        <f t="shared" si="15"/>
        <v>AllAll CustomersMonthly Peak DayNovember9</v>
      </c>
      <c r="B514" t="s">
        <v>2230</v>
      </c>
      <c r="C514" t="s">
        <v>2239</v>
      </c>
      <c r="D514" t="s">
        <v>2292</v>
      </c>
      <c r="E514" s="6" t="s">
        <v>3031</v>
      </c>
      <c r="F514" s="6">
        <v>9</v>
      </c>
      <c r="G514" s="6">
        <v>697.8585205078125</v>
      </c>
      <c r="H514" s="6">
        <v>697.8585205078125</v>
      </c>
      <c r="I514" s="6">
        <v>102.14370727539063</v>
      </c>
      <c r="J514" s="6">
        <v>63.685408163265272</v>
      </c>
      <c r="K514">
        <f t="shared" ref="K514:K577" si="16">INDEX(events, MATCH(CONCATENATE(B514, C514, D514, E514), events_y, 0), MATCH("Confidential", events_x, 0))</f>
        <v>0</v>
      </c>
    </row>
    <row r="515" spans="1:11" x14ac:dyDescent="0.25">
      <c r="A515" s="5" t="str">
        <f t="shared" ref="A515:A578" si="17">CONCATENATE(B515, C515, D515, E515, F515)</f>
        <v>AllAll CustomersMonthly Peak DayNovember10</v>
      </c>
      <c r="B515" t="s">
        <v>2230</v>
      </c>
      <c r="C515" t="s">
        <v>2239</v>
      </c>
      <c r="D515" t="s">
        <v>2292</v>
      </c>
      <c r="E515" s="6" t="s">
        <v>3031</v>
      </c>
      <c r="F515" s="6">
        <v>10</v>
      </c>
      <c r="G515" s="6">
        <v>727.45135498046875</v>
      </c>
      <c r="H515" s="6">
        <v>727.45135498046875</v>
      </c>
      <c r="I515" s="6">
        <v>95.406478881835938</v>
      </c>
      <c r="J515" s="6">
        <v>68.427448979591802</v>
      </c>
      <c r="K515">
        <f t="shared" si="16"/>
        <v>0</v>
      </c>
    </row>
    <row r="516" spans="1:11" x14ac:dyDescent="0.25">
      <c r="A516" s="5" t="str">
        <f t="shared" si="17"/>
        <v>AllAll CustomersMonthly Peak DayNovember11</v>
      </c>
      <c r="B516" t="s">
        <v>2230</v>
      </c>
      <c r="C516" t="s">
        <v>2239</v>
      </c>
      <c r="D516" t="s">
        <v>2292</v>
      </c>
      <c r="E516" s="6" t="s">
        <v>3031</v>
      </c>
      <c r="F516" s="6">
        <v>11</v>
      </c>
      <c r="G516" s="6">
        <v>719.62017822265625</v>
      </c>
      <c r="H516" s="6">
        <v>719.62017822265625</v>
      </c>
      <c r="I516" s="6">
        <v>125.28971099853516</v>
      </c>
      <c r="J516" s="6">
        <v>75.331632653061206</v>
      </c>
      <c r="K516">
        <f t="shared" si="16"/>
        <v>0</v>
      </c>
    </row>
    <row r="517" spans="1:11" x14ac:dyDescent="0.25">
      <c r="A517" s="5" t="str">
        <f t="shared" si="17"/>
        <v>AllAll CustomersMonthly Peak DayNovember12</v>
      </c>
      <c r="B517" t="s">
        <v>2230</v>
      </c>
      <c r="C517" t="s">
        <v>2239</v>
      </c>
      <c r="D517" t="s">
        <v>2292</v>
      </c>
      <c r="E517" s="6" t="s">
        <v>3031</v>
      </c>
      <c r="F517" s="6">
        <v>12</v>
      </c>
      <c r="G517" s="6">
        <v>647.61358642578125</v>
      </c>
      <c r="H517" s="6">
        <v>647.61358642578125</v>
      </c>
      <c r="I517" s="6">
        <v>110.24427032470703</v>
      </c>
      <c r="J517" s="6">
        <v>80.352551020408185</v>
      </c>
      <c r="K517">
        <f t="shared" si="16"/>
        <v>0</v>
      </c>
    </row>
    <row r="518" spans="1:11" x14ac:dyDescent="0.25">
      <c r="A518" s="5" t="str">
        <f t="shared" si="17"/>
        <v>AllAll CustomersMonthly Peak DayNovember13</v>
      </c>
      <c r="B518" t="s">
        <v>2230</v>
      </c>
      <c r="C518" t="s">
        <v>2239</v>
      </c>
      <c r="D518" t="s">
        <v>2292</v>
      </c>
      <c r="E518" s="6" t="s">
        <v>3031</v>
      </c>
      <c r="F518" s="6">
        <v>13</v>
      </c>
      <c r="G518" s="6">
        <v>699.97283935546875</v>
      </c>
      <c r="H518" s="6">
        <v>699.97283935546875</v>
      </c>
      <c r="I518" s="6">
        <v>115.46263122558594</v>
      </c>
      <c r="J518" s="6">
        <v>82.292346938775495</v>
      </c>
      <c r="K518">
        <f t="shared" si="16"/>
        <v>0</v>
      </c>
    </row>
    <row r="519" spans="1:11" x14ac:dyDescent="0.25">
      <c r="A519" s="5" t="str">
        <f t="shared" si="17"/>
        <v>AllAll CustomersMonthly Peak DayNovember14</v>
      </c>
      <c r="B519" t="s">
        <v>2230</v>
      </c>
      <c r="C519" t="s">
        <v>2239</v>
      </c>
      <c r="D519" t="s">
        <v>2292</v>
      </c>
      <c r="E519" s="6" t="s">
        <v>3031</v>
      </c>
      <c r="F519" s="6">
        <v>14</v>
      </c>
      <c r="G519" s="6">
        <v>648.71002197265625</v>
      </c>
      <c r="H519" s="6">
        <v>648.71002197265625</v>
      </c>
      <c r="I519" s="6">
        <v>114.14405059814453</v>
      </c>
      <c r="J519" s="6">
        <v>85.098877551020493</v>
      </c>
      <c r="K519">
        <f t="shared" si="16"/>
        <v>0</v>
      </c>
    </row>
    <row r="520" spans="1:11" x14ac:dyDescent="0.25">
      <c r="A520" s="5" t="str">
        <f t="shared" si="17"/>
        <v>AllAll CustomersMonthly Peak DayNovember15</v>
      </c>
      <c r="B520" t="s">
        <v>2230</v>
      </c>
      <c r="C520" t="s">
        <v>2239</v>
      </c>
      <c r="D520" t="s">
        <v>2292</v>
      </c>
      <c r="E520" s="6" t="s">
        <v>3031</v>
      </c>
      <c r="F520" s="6">
        <v>15</v>
      </c>
      <c r="G520" s="6">
        <v>673.31756591796875</v>
      </c>
      <c r="H520" s="6">
        <v>673.31756591796875</v>
      </c>
      <c r="I520" s="6">
        <v>143.39126586914063</v>
      </c>
      <c r="J520" s="6">
        <v>86.707551020408218</v>
      </c>
      <c r="K520">
        <f t="shared" si="16"/>
        <v>0</v>
      </c>
    </row>
    <row r="521" spans="1:11" x14ac:dyDescent="0.25">
      <c r="A521" s="5" t="str">
        <f t="shared" si="17"/>
        <v>AllAll CustomersMonthly Peak DayNovember16</v>
      </c>
      <c r="B521" t="s">
        <v>2230</v>
      </c>
      <c r="C521" t="s">
        <v>2239</v>
      </c>
      <c r="D521" t="s">
        <v>2292</v>
      </c>
      <c r="E521" s="6" t="s">
        <v>3031</v>
      </c>
      <c r="F521" s="6">
        <v>16</v>
      </c>
      <c r="G521" s="6">
        <v>662.1573486328125</v>
      </c>
      <c r="H521" s="6">
        <v>662.1573486328125</v>
      </c>
      <c r="I521" s="6">
        <v>115.68616485595703</v>
      </c>
      <c r="J521" s="6">
        <v>86.422142857142859</v>
      </c>
      <c r="K521">
        <f t="shared" si="16"/>
        <v>0</v>
      </c>
    </row>
    <row r="522" spans="1:11" x14ac:dyDescent="0.25">
      <c r="A522" s="5" t="str">
        <f t="shared" si="17"/>
        <v>AllAll CustomersMonthly Peak DayNovember17</v>
      </c>
      <c r="B522" t="s">
        <v>2230</v>
      </c>
      <c r="C522" t="s">
        <v>2239</v>
      </c>
      <c r="D522" t="s">
        <v>2292</v>
      </c>
      <c r="E522" s="6" t="s">
        <v>3031</v>
      </c>
      <c r="F522" s="6">
        <v>17</v>
      </c>
      <c r="G522" s="6">
        <v>652.3038330078125</v>
      </c>
      <c r="H522" s="6">
        <v>652.3038330078125</v>
      </c>
      <c r="I522" s="6">
        <v>122.29117584228516</v>
      </c>
      <c r="J522" s="6">
        <v>83.813265306122432</v>
      </c>
      <c r="K522">
        <f t="shared" si="16"/>
        <v>0</v>
      </c>
    </row>
    <row r="523" spans="1:11" x14ac:dyDescent="0.25">
      <c r="A523" s="5" t="str">
        <f t="shared" si="17"/>
        <v>AllAll CustomersMonthly Peak DayNovember18</v>
      </c>
      <c r="B523" t="s">
        <v>2230</v>
      </c>
      <c r="C523" t="s">
        <v>2239</v>
      </c>
      <c r="D523" t="s">
        <v>2292</v>
      </c>
      <c r="E523" s="6" t="s">
        <v>3031</v>
      </c>
      <c r="F523" s="6">
        <v>18</v>
      </c>
      <c r="G523" s="6">
        <v>592.457275390625</v>
      </c>
      <c r="H523" s="6">
        <v>592.457275390625</v>
      </c>
      <c r="I523" s="6">
        <v>120.07794189453125</v>
      </c>
      <c r="J523" s="6">
        <v>81.594387755102019</v>
      </c>
      <c r="K523">
        <f t="shared" si="16"/>
        <v>0</v>
      </c>
    </row>
    <row r="524" spans="1:11" x14ac:dyDescent="0.25">
      <c r="A524" s="5" t="str">
        <f t="shared" si="17"/>
        <v>AllAll CustomersMonthly Peak DayNovember19</v>
      </c>
      <c r="B524" t="s">
        <v>2230</v>
      </c>
      <c r="C524" t="s">
        <v>2239</v>
      </c>
      <c r="D524" t="s">
        <v>2292</v>
      </c>
      <c r="E524" s="6" t="s">
        <v>3031</v>
      </c>
      <c r="F524" s="6">
        <v>19</v>
      </c>
      <c r="G524" s="6">
        <v>594.7552490234375</v>
      </c>
      <c r="H524" s="6">
        <v>594.7552490234375</v>
      </c>
      <c r="I524" s="6">
        <v>187.79109191894531</v>
      </c>
      <c r="J524" s="6">
        <v>79.280102040816274</v>
      </c>
      <c r="K524">
        <f t="shared" si="16"/>
        <v>0</v>
      </c>
    </row>
    <row r="525" spans="1:11" x14ac:dyDescent="0.25">
      <c r="A525" s="5" t="str">
        <f t="shared" si="17"/>
        <v>AllAll CustomersMonthly Peak DayNovember20</v>
      </c>
      <c r="B525" t="s">
        <v>2230</v>
      </c>
      <c r="C525" t="s">
        <v>2239</v>
      </c>
      <c r="D525" t="s">
        <v>2292</v>
      </c>
      <c r="E525" s="6" t="s">
        <v>3031</v>
      </c>
      <c r="F525" s="6">
        <v>20</v>
      </c>
      <c r="G525" s="6">
        <v>642.321044921875</v>
      </c>
      <c r="H525" s="6">
        <v>642.321044921875</v>
      </c>
      <c r="I525" s="6">
        <v>115.05633544921875</v>
      </c>
      <c r="J525" s="6">
        <v>76.446938775510162</v>
      </c>
      <c r="K525">
        <f t="shared" si="16"/>
        <v>0</v>
      </c>
    </row>
    <row r="526" spans="1:11" x14ac:dyDescent="0.25">
      <c r="A526" s="5" t="str">
        <f t="shared" si="17"/>
        <v>AllAll CustomersMonthly Peak DayNovember21</v>
      </c>
      <c r="B526" t="s">
        <v>2230</v>
      </c>
      <c r="C526" t="s">
        <v>2239</v>
      </c>
      <c r="D526" t="s">
        <v>2292</v>
      </c>
      <c r="E526" s="6" t="s">
        <v>3031</v>
      </c>
      <c r="F526" s="6">
        <v>21</v>
      </c>
      <c r="G526" s="6">
        <v>662.995361328125</v>
      </c>
      <c r="H526" s="6">
        <v>662.995361328125</v>
      </c>
      <c r="I526" s="6">
        <v>116.06101226806641</v>
      </c>
      <c r="J526" s="6">
        <v>74.210510204081601</v>
      </c>
      <c r="K526">
        <f t="shared" si="16"/>
        <v>0</v>
      </c>
    </row>
    <row r="527" spans="1:11" x14ac:dyDescent="0.25">
      <c r="A527" s="5" t="str">
        <f t="shared" si="17"/>
        <v>AllAll CustomersMonthly Peak DayNovember22</v>
      </c>
      <c r="B527" t="s">
        <v>2230</v>
      </c>
      <c r="C527" t="s">
        <v>2239</v>
      </c>
      <c r="D527" t="s">
        <v>2292</v>
      </c>
      <c r="E527" s="6" t="s">
        <v>3031</v>
      </c>
      <c r="F527" s="6">
        <v>22</v>
      </c>
      <c r="G527" s="6">
        <v>679.10284423828125</v>
      </c>
      <c r="H527" s="6">
        <v>679.10284423828125</v>
      </c>
      <c r="I527" s="6">
        <v>126.31932067871094</v>
      </c>
      <c r="J527" s="6">
        <v>73.106428571428552</v>
      </c>
      <c r="K527">
        <f t="shared" si="16"/>
        <v>0</v>
      </c>
    </row>
    <row r="528" spans="1:11" x14ac:dyDescent="0.25">
      <c r="A528" s="5" t="str">
        <f t="shared" si="17"/>
        <v>AllAll CustomersMonthly Peak DayNovember23</v>
      </c>
      <c r="B528" t="s">
        <v>2230</v>
      </c>
      <c r="C528" t="s">
        <v>2239</v>
      </c>
      <c r="D528" t="s">
        <v>2292</v>
      </c>
      <c r="E528" s="6" t="s">
        <v>3031</v>
      </c>
      <c r="F528" s="6">
        <v>23</v>
      </c>
      <c r="G528" s="6">
        <v>732.82708740234375</v>
      </c>
      <c r="H528" s="6">
        <v>732.82708740234375</v>
      </c>
      <c r="I528" s="6">
        <v>159.15460205078125</v>
      </c>
      <c r="J528" s="6">
        <v>71.814591836734721</v>
      </c>
      <c r="K528">
        <f t="shared" si="16"/>
        <v>0</v>
      </c>
    </row>
    <row r="529" spans="1:11" x14ac:dyDescent="0.25">
      <c r="A529" s="5" t="str">
        <f t="shared" si="17"/>
        <v>AllAll CustomersMonthly Peak DayNovember24</v>
      </c>
      <c r="B529" t="s">
        <v>2230</v>
      </c>
      <c r="C529" t="s">
        <v>2239</v>
      </c>
      <c r="D529" t="s">
        <v>2292</v>
      </c>
      <c r="E529" s="6" t="s">
        <v>3031</v>
      </c>
      <c r="F529" s="6">
        <v>24</v>
      </c>
      <c r="G529" s="6">
        <v>704.48541259765625</v>
      </c>
      <c r="H529" s="6">
        <v>704.48541259765625</v>
      </c>
      <c r="I529" s="6">
        <v>128.56044006347656</v>
      </c>
      <c r="J529" s="6">
        <v>69.768265306122473</v>
      </c>
      <c r="K529">
        <f t="shared" si="16"/>
        <v>0</v>
      </c>
    </row>
    <row r="530" spans="1:11" x14ac:dyDescent="0.25">
      <c r="A530" s="5" t="str">
        <f t="shared" si="17"/>
        <v>AllAll CustomersAverage WeekdayDecember1</v>
      </c>
      <c r="B530" t="s">
        <v>2230</v>
      </c>
      <c r="C530" t="s">
        <v>2239</v>
      </c>
      <c r="D530" t="s">
        <v>2293</v>
      </c>
      <c r="E530" s="6" t="s">
        <v>3032</v>
      </c>
      <c r="F530" s="6">
        <v>1</v>
      </c>
      <c r="G530" s="6">
        <v>515.55413818359375</v>
      </c>
      <c r="H530" s="6">
        <v>515.55413818359375</v>
      </c>
      <c r="I530" s="6">
        <v>69.470138549804688</v>
      </c>
      <c r="J530" s="6">
        <v>49.794591836734654</v>
      </c>
      <c r="K530">
        <f t="shared" si="16"/>
        <v>0</v>
      </c>
    </row>
    <row r="531" spans="1:11" x14ac:dyDescent="0.25">
      <c r="A531" s="5" t="str">
        <f t="shared" si="17"/>
        <v>AllAll CustomersAverage WeekdayDecember2</v>
      </c>
      <c r="B531" t="s">
        <v>2230</v>
      </c>
      <c r="C531" t="s">
        <v>2239</v>
      </c>
      <c r="D531" t="s">
        <v>2293</v>
      </c>
      <c r="E531" s="6" t="s">
        <v>3032</v>
      </c>
      <c r="F531" s="6">
        <v>2</v>
      </c>
      <c r="G531" s="6">
        <v>511.62796020507813</v>
      </c>
      <c r="H531" s="6">
        <v>511.62796020507813</v>
      </c>
      <c r="I531" s="6">
        <v>87.736053466796875</v>
      </c>
      <c r="J531" s="6">
        <v>48.750714285714309</v>
      </c>
      <c r="K531">
        <f t="shared" si="16"/>
        <v>0</v>
      </c>
    </row>
    <row r="532" spans="1:11" x14ac:dyDescent="0.25">
      <c r="A532" s="5" t="str">
        <f t="shared" si="17"/>
        <v>AllAll CustomersAverage WeekdayDecember3</v>
      </c>
      <c r="B532" t="s">
        <v>2230</v>
      </c>
      <c r="C532" t="s">
        <v>2239</v>
      </c>
      <c r="D532" t="s">
        <v>2293</v>
      </c>
      <c r="E532" s="6" t="s">
        <v>3032</v>
      </c>
      <c r="F532" s="6">
        <v>3</v>
      </c>
      <c r="G532" s="6">
        <v>516.12823486328125</v>
      </c>
      <c r="H532" s="6">
        <v>516.12823486328125</v>
      </c>
      <c r="I532" s="6">
        <v>95.572433471679688</v>
      </c>
      <c r="J532" s="6">
        <v>48.310102040816368</v>
      </c>
      <c r="K532">
        <f t="shared" si="16"/>
        <v>0</v>
      </c>
    </row>
    <row r="533" spans="1:11" x14ac:dyDescent="0.25">
      <c r="A533" s="5" t="str">
        <f t="shared" si="17"/>
        <v>AllAll CustomersAverage WeekdayDecember4</v>
      </c>
      <c r="B533" t="s">
        <v>2230</v>
      </c>
      <c r="C533" t="s">
        <v>2239</v>
      </c>
      <c r="D533" t="s">
        <v>2293</v>
      </c>
      <c r="E533" s="6" t="s">
        <v>3032</v>
      </c>
      <c r="F533" s="6">
        <v>4</v>
      </c>
      <c r="G533" s="6">
        <v>497.10858154296875</v>
      </c>
      <c r="H533" s="6">
        <v>497.10858154296875</v>
      </c>
      <c r="I533" s="6">
        <v>85.023597717285156</v>
      </c>
      <c r="J533" s="6">
        <v>47.43448979591841</v>
      </c>
      <c r="K533">
        <f t="shared" si="16"/>
        <v>0</v>
      </c>
    </row>
    <row r="534" spans="1:11" x14ac:dyDescent="0.25">
      <c r="A534" s="5" t="str">
        <f t="shared" si="17"/>
        <v>AllAll CustomersAverage WeekdayDecember5</v>
      </c>
      <c r="B534" t="s">
        <v>2230</v>
      </c>
      <c r="C534" t="s">
        <v>2239</v>
      </c>
      <c r="D534" t="s">
        <v>2293</v>
      </c>
      <c r="E534" s="6" t="s">
        <v>3032</v>
      </c>
      <c r="F534" s="6">
        <v>5</v>
      </c>
      <c r="G534" s="6">
        <v>498.2613525390625</v>
      </c>
      <c r="H534" s="6">
        <v>498.2613525390625</v>
      </c>
      <c r="I534" s="6">
        <v>64.702423095703125</v>
      </c>
      <c r="J534" s="6">
        <v>47.004693877551048</v>
      </c>
      <c r="K534">
        <f t="shared" si="16"/>
        <v>0</v>
      </c>
    </row>
    <row r="535" spans="1:11" x14ac:dyDescent="0.25">
      <c r="A535" s="5" t="str">
        <f t="shared" si="17"/>
        <v>AllAll CustomersAverage WeekdayDecember6</v>
      </c>
      <c r="B535" t="s">
        <v>2230</v>
      </c>
      <c r="C535" t="s">
        <v>2239</v>
      </c>
      <c r="D535" t="s">
        <v>2293</v>
      </c>
      <c r="E535" s="6" t="s">
        <v>3032</v>
      </c>
      <c r="F535" s="6">
        <v>6</v>
      </c>
      <c r="G535" s="6">
        <v>526.52447509765625</v>
      </c>
      <c r="H535" s="6">
        <v>526.52447509765625</v>
      </c>
      <c r="I535" s="6">
        <v>66.096824645996094</v>
      </c>
      <c r="J535" s="6">
        <v>47.109387755102013</v>
      </c>
      <c r="K535">
        <f t="shared" si="16"/>
        <v>0</v>
      </c>
    </row>
    <row r="536" spans="1:11" x14ac:dyDescent="0.25">
      <c r="A536" s="5" t="str">
        <f t="shared" si="17"/>
        <v>AllAll CustomersAverage WeekdayDecember7</v>
      </c>
      <c r="B536" t="s">
        <v>2230</v>
      </c>
      <c r="C536" t="s">
        <v>2239</v>
      </c>
      <c r="D536" t="s">
        <v>2293</v>
      </c>
      <c r="E536" s="6" t="s">
        <v>3032</v>
      </c>
      <c r="F536" s="6">
        <v>7</v>
      </c>
      <c r="G536" s="6">
        <v>574.59197998046875</v>
      </c>
      <c r="H536" s="6">
        <v>574.59197998046875</v>
      </c>
      <c r="I536" s="6">
        <v>79.368011474609375</v>
      </c>
      <c r="J536" s="6">
        <v>46.91418367346941</v>
      </c>
      <c r="K536">
        <f t="shared" si="16"/>
        <v>0</v>
      </c>
    </row>
    <row r="537" spans="1:11" x14ac:dyDescent="0.25">
      <c r="A537" s="5" t="str">
        <f t="shared" si="17"/>
        <v>AllAll CustomersAverage WeekdayDecember8</v>
      </c>
      <c r="B537" t="s">
        <v>2230</v>
      </c>
      <c r="C537" t="s">
        <v>2239</v>
      </c>
      <c r="D537" t="s">
        <v>2293</v>
      </c>
      <c r="E537" s="6" t="s">
        <v>3032</v>
      </c>
      <c r="F537" s="6">
        <v>8</v>
      </c>
      <c r="G537" s="6">
        <v>617.83184814453125</v>
      </c>
      <c r="H537" s="6">
        <v>617.83184814453125</v>
      </c>
      <c r="I537" s="6">
        <v>98.605964660644531</v>
      </c>
      <c r="J537" s="6">
        <v>46.510204081632665</v>
      </c>
      <c r="K537">
        <f t="shared" si="16"/>
        <v>0</v>
      </c>
    </row>
    <row r="538" spans="1:11" x14ac:dyDescent="0.25">
      <c r="A538" s="5" t="str">
        <f t="shared" si="17"/>
        <v>AllAll CustomersAverage WeekdayDecember9</v>
      </c>
      <c r="B538" t="s">
        <v>2230</v>
      </c>
      <c r="C538" t="s">
        <v>2239</v>
      </c>
      <c r="D538" t="s">
        <v>2293</v>
      </c>
      <c r="E538" s="6" t="s">
        <v>3032</v>
      </c>
      <c r="F538" s="6">
        <v>9</v>
      </c>
      <c r="G538" s="6">
        <v>704.69921875</v>
      </c>
      <c r="H538" s="6">
        <v>704.69921875</v>
      </c>
      <c r="I538" s="6">
        <v>62.668956756591797</v>
      </c>
      <c r="J538" s="6">
        <v>47.797040816326515</v>
      </c>
      <c r="K538">
        <f t="shared" si="16"/>
        <v>0</v>
      </c>
    </row>
    <row r="539" spans="1:11" x14ac:dyDescent="0.25">
      <c r="A539" s="5" t="str">
        <f t="shared" si="17"/>
        <v>AllAll CustomersAverage WeekdayDecember10</v>
      </c>
      <c r="B539" t="s">
        <v>2230</v>
      </c>
      <c r="C539" t="s">
        <v>2239</v>
      </c>
      <c r="D539" t="s">
        <v>2293</v>
      </c>
      <c r="E539" s="6" t="s">
        <v>3032</v>
      </c>
      <c r="F539" s="6">
        <v>10</v>
      </c>
      <c r="G539" s="6">
        <v>712.54638671875</v>
      </c>
      <c r="H539" s="6">
        <v>712.54638671875</v>
      </c>
      <c r="I539" s="6">
        <v>68.542152404785156</v>
      </c>
      <c r="J539" s="6">
        <v>51.349489795918373</v>
      </c>
      <c r="K539">
        <f t="shared" si="16"/>
        <v>0</v>
      </c>
    </row>
    <row r="540" spans="1:11" x14ac:dyDescent="0.25">
      <c r="A540" s="5" t="str">
        <f t="shared" si="17"/>
        <v>AllAll CustomersAverage WeekdayDecember11</v>
      </c>
      <c r="B540" t="s">
        <v>2230</v>
      </c>
      <c r="C540" t="s">
        <v>2239</v>
      </c>
      <c r="D540" t="s">
        <v>2293</v>
      </c>
      <c r="E540" s="6" t="s">
        <v>3032</v>
      </c>
      <c r="F540" s="6">
        <v>11</v>
      </c>
      <c r="G540" s="6">
        <v>624.14599609375</v>
      </c>
      <c r="H540" s="6">
        <v>624.14599609375</v>
      </c>
      <c r="I540" s="6">
        <v>74.59368896484375</v>
      </c>
      <c r="J540" s="6">
        <v>55.398673469387809</v>
      </c>
      <c r="K540">
        <f t="shared" si="16"/>
        <v>0</v>
      </c>
    </row>
    <row r="541" spans="1:11" x14ac:dyDescent="0.25">
      <c r="A541" s="5" t="str">
        <f t="shared" si="17"/>
        <v>AllAll CustomersAverage WeekdayDecember12</v>
      </c>
      <c r="B541" t="s">
        <v>2230</v>
      </c>
      <c r="C541" t="s">
        <v>2239</v>
      </c>
      <c r="D541" t="s">
        <v>2293</v>
      </c>
      <c r="E541" s="6" t="s">
        <v>3032</v>
      </c>
      <c r="F541" s="6">
        <v>12</v>
      </c>
      <c r="G541" s="6">
        <v>635.80438232421875</v>
      </c>
      <c r="H541" s="6">
        <v>635.80438232421875</v>
      </c>
      <c r="I541" s="6">
        <v>84.3133544921875</v>
      </c>
      <c r="J541" s="6">
        <v>59.607346938775549</v>
      </c>
      <c r="K541">
        <f t="shared" si="16"/>
        <v>0</v>
      </c>
    </row>
    <row r="542" spans="1:11" x14ac:dyDescent="0.25">
      <c r="A542" s="5" t="str">
        <f t="shared" si="17"/>
        <v>AllAll CustomersAverage WeekdayDecember13</v>
      </c>
      <c r="B542" t="s">
        <v>2230</v>
      </c>
      <c r="C542" t="s">
        <v>2239</v>
      </c>
      <c r="D542" t="s">
        <v>2293</v>
      </c>
      <c r="E542" s="6" t="s">
        <v>3032</v>
      </c>
      <c r="F542" s="6">
        <v>13</v>
      </c>
      <c r="G542" s="6">
        <v>624.91497802734375</v>
      </c>
      <c r="H542" s="6">
        <v>624.91497802734375</v>
      </c>
      <c r="I542" s="6">
        <v>78.600929260253906</v>
      </c>
      <c r="J542" s="6">
        <v>63.164387755102076</v>
      </c>
      <c r="K542">
        <f t="shared" si="16"/>
        <v>0</v>
      </c>
    </row>
    <row r="543" spans="1:11" x14ac:dyDescent="0.25">
      <c r="A543" s="5" t="str">
        <f t="shared" si="17"/>
        <v>AllAll CustomersAverage WeekdayDecember14</v>
      </c>
      <c r="B543" t="s">
        <v>2230</v>
      </c>
      <c r="C543" t="s">
        <v>2239</v>
      </c>
      <c r="D543" t="s">
        <v>2293</v>
      </c>
      <c r="E543" s="6" t="s">
        <v>3032</v>
      </c>
      <c r="F543" s="6">
        <v>14</v>
      </c>
      <c r="G543" s="6">
        <v>587.1942138671875</v>
      </c>
      <c r="H543" s="6">
        <v>587.1942138671875</v>
      </c>
      <c r="I543" s="6">
        <v>72.175743103027344</v>
      </c>
      <c r="J543" s="6">
        <v>64.762346938775508</v>
      </c>
      <c r="K543">
        <f t="shared" si="16"/>
        <v>0</v>
      </c>
    </row>
    <row r="544" spans="1:11" x14ac:dyDescent="0.25">
      <c r="A544" s="5" t="str">
        <f t="shared" si="17"/>
        <v>AllAll CustomersAverage WeekdayDecember15</v>
      </c>
      <c r="B544" t="s">
        <v>2230</v>
      </c>
      <c r="C544" t="s">
        <v>2239</v>
      </c>
      <c r="D544" t="s">
        <v>2293</v>
      </c>
      <c r="E544" s="6" t="s">
        <v>3032</v>
      </c>
      <c r="F544" s="6">
        <v>15</v>
      </c>
      <c r="G544" s="6">
        <v>659.3570556640625</v>
      </c>
      <c r="H544" s="6">
        <v>659.3570556640625</v>
      </c>
      <c r="I544" s="6">
        <v>84.333015441894531</v>
      </c>
      <c r="J544" s="6">
        <v>65.576122448979618</v>
      </c>
      <c r="K544">
        <f t="shared" si="16"/>
        <v>0</v>
      </c>
    </row>
    <row r="545" spans="1:11" x14ac:dyDescent="0.25">
      <c r="A545" s="5" t="str">
        <f t="shared" si="17"/>
        <v>AllAll CustomersAverage WeekdayDecember16</v>
      </c>
      <c r="B545" t="s">
        <v>2230</v>
      </c>
      <c r="C545" t="s">
        <v>2239</v>
      </c>
      <c r="D545" t="s">
        <v>2293</v>
      </c>
      <c r="E545" s="6" t="s">
        <v>3032</v>
      </c>
      <c r="F545" s="6">
        <v>16</v>
      </c>
      <c r="G545" s="6">
        <v>684.04876708984375</v>
      </c>
      <c r="H545" s="6">
        <v>684.04876708984375</v>
      </c>
      <c r="I545" s="6">
        <v>82.330642700195313</v>
      </c>
      <c r="J545" s="6">
        <v>66.423877551020439</v>
      </c>
      <c r="K545">
        <f t="shared" si="16"/>
        <v>0</v>
      </c>
    </row>
    <row r="546" spans="1:11" x14ac:dyDescent="0.25">
      <c r="A546" s="5" t="str">
        <f t="shared" si="17"/>
        <v>AllAll CustomersAverage WeekdayDecember17</v>
      </c>
      <c r="B546" t="s">
        <v>2230</v>
      </c>
      <c r="C546" t="s">
        <v>2239</v>
      </c>
      <c r="D546" t="s">
        <v>2293</v>
      </c>
      <c r="E546" s="6" t="s">
        <v>3032</v>
      </c>
      <c r="F546" s="6">
        <v>17</v>
      </c>
      <c r="G546" s="6">
        <v>580.32708740234375</v>
      </c>
      <c r="H546" s="6">
        <v>580.32708740234375</v>
      </c>
      <c r="I546" s="6">
        <v>89.638893127441406</v>
      </c>
      <c r="J546" s="6">
        <v>66.146632653061275</v>
      </c>
      <c r="K546">
        <f t="shared" si="16"/>
        <v>0</v>
      </c>
    </row>
    <row r="547" spans="1:11" x14ac:dyDescent="0.25">
      <c r="A547" s="5" t="str">
        <f t="shared" si="17"/>
        <v>AllAll CustomersAverage WeekdayDecember18</v>
      </c>
      <c r="B547" t="s">
        <v>2230</v>
      </c>
      <c r="C547" t="s">
        <v>2239</v>
      </c>
      <c r="D547" t="s">
        <v>2293</v>
      </c>
      <c r="E547" s="6" t="s">
        <v>3032</v>
      </c>
      <c r="F547" s="6">
        <v>18</v>
      </c>
      <c r="G547" s="6">
        <v>473.04061889648438</v>
      </c>
      <c r="H547" s="6">
        <v>473.04061889648438</v>
      </c>
      <c r="I547" s="6">
        <v>83.242317199707031</v>
      </c>
      <c r="J547" s="6">
        <v>64.023163265306167</v>
      </c>
      <c r="K547">
        <f t="shared" si="16"/>
        <v>0</v>
      </c>
    </row>
    <row r="548" spans="1:11" x14ac:dyDescent="0.25">
      <c r="A548" s="5" t="str">
        <f t="shared" si="17"/>
        <v>AllAll CustomersAverage WeekdayDecember19</v>
      </c>
      <c r="B548" t="s">
        <v>2230</v>
      </c>
      <c r="C548" t="s">
        <v>2239</v>
      </c>
      <c r="D548" t="s">
        <v>2293</v>
      </c>
      <c r="E548" s="6" t="s">
        <v>3032</v>
      </c>
      <c r="F548" s="6">
        <v>19</v>
      </c>
      <c r="G548" s="6">
        <v>498.06314086914063</v>
      </c>
      <c r="H548" s="6">
        <v>498.06314086914063</v>
      </c>
      <c r="I548" s="6">
        <v>66.595062255859375</v>
      </c>
      <c r="J548" s="6">
        <v>60.07540816326533</v>
      </c>
      <c r="K548">
        <f t="shared" si="16"/>
        <v>0</v>
      </c>
    </row>
    <row r="549" spans="1:11" x14ac:dyDescent="0.25">
      <c r="A549" s="5" t="str">
        <f t="shared" si="17"/>
        <v>AllAll CustomersAverage WeekdayDecember20</v>
      </c>
      <c r="B549" t="s">
        <v>2230</v>
      </c>
      <c r="C549" t="s">
        <v>2239</v>
      </c>
      <c r="D549" t="s">
        <v>2293</v>
      </c>
      <c r="E549" s="6" t="s">
        <v>3032</v>
      </c>
      <c r="F549" s="6">
        <v>20</v>
      </c>
      <c r="G549" s="6">
        <v>614.05633544921875</v>
      </c>
      <c r="H549" s="6">
        <v>614.05633544921875</v>
      </c>
      <c r="I549" s="6">
        <v>79.426193237304688</v>
      </c>
      <c r="J549" s="6">
        <v>57.566836734693901</v>
      </c>
      <c r="K549">
        <f t="shared" si="16"/>
        <v>0</v>
      </c>
    </row>
    <row r="550" spans="1:11" x14ac:dyDescent="0.25">
      <c r="A550" s="5" t="str">
        <f t="shared" si="17"/>
        <v>AllAll CustomersAverage WeekdayDecember21</v>
      </c>
      <c r="B550" t="s">
        <v>2230</v>
      </c>
      <c r="C550" t="s">
        <v>2239</v>
      </c>
      <c r="D550" t="s">
        <v>2293</v>
      </c>
      <c r="E550" s="6" t="s">
        <v>3032</v>
      </c>
      <c r="F550" s="6">
        <v>21</v>
      </c>
      <c r="G550" s="6">
        <v>540.954833984375</v>
      </c>
      <c r="H550" s="6">
        <v>540.954833984375</v>
      </c>
      <c r="I550" s="6">
        <v>73.5391845703125</v>
      </c>
      <c r="J550" s="6">
        <v>55.522244897959169</v>
      </c>
      <c r="K550">
        <f t="shared" si="16"/>
        <v>0</v>
      </c>
    </row>
    <row r="551" spans="1:11" x14ac:dyDescent="0.25">
      <c r="A551" s="5" t="str">
        <f t="shared" si="17"/>
        <v>AllAll CustomersAverage WeekdayDecember22</v>
      </c>
      <c r="B551" t="s">
        <v>2230</v>
      </c>
      <c r="C551" t="s">
        <v>2239</v>
      </c>
      <c r="D551" t="s">
        <v>2293</v>
      </c>
      <c r="E551" s="6" t="s">
        <v>3032</v>
      </c>
      <c r="F551" s="6">
        <v>22</v>
      </c>
      <c r="G551" s="6">
        <v>610.766357421875</v>
      </c>
      <c r="H551" s="6">
        <v>610.766357421875</v>
      </c>
      <c r="I551" s="6">
        <v>89.388587951660156</v>
      </c>
      <c r="J551" s="6">
        <v>53.74081632653057</v>
      </c>
      <c r="K551">
        <f t="shared" si="16"/>
        <v>0</v>
      </c>
    </row>
    <row r="552" spans="1:11" x14ac:dyDescent="0.25">
      <c r="A552" s="5" t="str">
        <f t="shared" si="17"/>
        <v>AllAll CustomersAverage WeekdayDecember23</v>
      </c>
      <c r="B552" t="s">
        <v>2230</v>
      </c>
      <c r="C552" t="s">
        <v>2239</v>
      </c>
      <c r="D552" t="s">
        <v>2293</v>
      </c>
      <c r="E552" s="6" t="s">
        <v>3032</v>
      </c>
      <c r="F552" s="6">
        <v>23</v>
      </c>
      <c r="G552" s="6">
        <v>571.4271240234375</v>
      </c>
      <c r="H552" s="6">
        <v>571.4271240234375</v>
      </c>
      <c r="I552" s="6">
        <v>74.728836059570313</v>
      </c>
      <c r="J552" s="6">
        <v>52.462857142857146</v>
      </c>
      <c r="K552">
        <f t="shared" si="16"/>
        <v>0</v>
      </c>
    </row>
    <row r="553" spans="1:11" x14ac:dyDescent="0.25">
      <c r="A553" s="5" t="str">
        <f t="shared" si="17"/>
        <v>AllAll CustomersAverage WeekdayDecember24</v>
      </c>
      <c r="B553" t="s">
        <v>2230</v>
      </c>
      <c r="C553" t="s">
        <v>2239</v>
      </c>
      <c r="D553" t="s">
        <v>2293</v>
      </c>
      <c r="E553" s="6" t="s">
        <v>3032</v>
      </c>
      <c r="F553" s="6">
        <v>24</v>
      </c>
      <c r="G553" s="6">
        <v>485.25180053710938</v>
      </c>
      <c r="H553" s="6">
        <v>485.25180053710938</v>
      </c>
      <c r="I553" s="6">
        <v>72.872329711914063</v>
      </c>
      <c r="J553" s="6">
        <v>54.497857142857107</v>
      </c>
      <c r="K553">
        <f t="shared" si="16"/>
        <v>0</v>
      </c>
    </row>
    <row r="554" spans="1:11" x14ac:dyDescent="0.25">
      <c r="A554" s="5" t="str">
        <f t="shared" si="17"/>
        <v>AllAll CustomersMonthly Peak DayDecember1</v>
      </c>
      <c r="B554" t="s">
        <v>2230</v>
      </c>
      <c r="C554" t="s">
        <v>2239</v>
      </c>
      <c r="D554" t="s">
        <v>2294</v>
      </c>
      <c r="E554" s="6" t="s">
        <v>3032</v>
      </c>
      <c r="F554" s="6">
        <v>1</v>
      </c>
      <c r="G554" s="6">
        <v>399.59616088867188</v>
      </c>
      <c r="H554" s="6">
        <v>399.59616088867188</v>
      </c>
      <c r="I554" s="6">
        <v>58.782825469970703</v>
      </c>
      <c r="J554" s="6">
        <v>48.102755102040796</v>
      </c>
      <c r="K554">
        <f t="shared" si="16"/>
        <v>0</v>
      </c>
    </row>
    <row r="555" spans="1:11" x14ac:dyDescent="0.25">
      <c r="A555" s="5" t="str">
        <f t="shared" si="17"/>
        <v>AllAll CustomersMonthly Peak DayDecember2</v>
      </c>
      <c r="B555" t="s">
        <v>2230</v>
      </c>
      <c r="C555" t="s">
        <v>2239</v>
      </c>
      <c r="D555" t="s">
        <v>2294</v>
      </c>
      <c r="E555" s="6" t="s">
        <v>3032</v>
      </c>
      <c r="F555" s="6">
        <v>2</v>
      </c>
      <c r="G555" s="6">
        <v>409.6553955078125</v>
      </c>
      <c r="H555" s="6">
        <v>409.6553955078125</v>
      </c>
      <c r="I555" s="6">
        <v>64.997627258300781</v>
      </c>
      <c r="J555" s="6">
        <v>47.452959183673499</v>
      </c>
      <c r="K555">
        <f t="shared" si="16"/>
        <v>0</v>
      </c>
    </row>
    <row r="556" spans="1:11" x14ac:dyDescent="0.25">
      <c r="A556" s="5" t="str">
        <f t="shared" si="17"/>
        <v>AllAll CustomersMonthly Peak DayDecember3</v>
      </c>
      <c r="B556" t="s">
        <v>2230</v>
      </c>
      <c r="C556" t="s">
        <v>2239</v>
      </c>
      <c r="D556" t="s">
        <v>2294</v>
      </c>
      <c r="E556" s="6" t="s">
        <v>3032</v>
      </c>
      <c r="F556" s="6">
        <v>3</v>
      </c>
      <c r="G556" s="6">
        <v>368.351806640625</v>
      </c>
      <c r="H556" s="6">
        <v>368.351806640625</v>
      </c>
      <c r="I556" s="6">
        <v>70.692916870117188</v>
      </c>
      <c r="J556" s="6">
        <v>45.796326530612234</v>
      </c>
      <c r="K556">
        <f t="shared" si="16"/>
        <v>0</v>
      </c>
    </row>
    <row r="557" spans="1:11" x14ac:dyDescent="0.25">
      <c r="A557" s="5" t="str">
        <f t="shared" si="17"/>
        <v>AllAll CustomersMonthly Peak DayDecember4</v>
      </c>
      <c r="B557" t="s">
        <v>2230</v>
      </c>
      <c r="C557" t="s">
        <v>2239</v>
      </c>
      <c r="D557" t="s">
        <v>2294</v>
      </c>
      <c r="E557" s="6" t="s">
        <v>3032</v>
      </c>
      <c r="F557" s="6">
        <v>4</v>
      </c>
      <c r="G557" s="6">
        <v>389.263427734375</v>
      </c>
      <c r="H557" s="6">
        <v>389.263427734375</v>
      </c>
      <c r="I557" s="6">
        <v>60.354503631591797</v>
      </c>
      <c r="J557" s="6">
        <v>45.744183673469401</v>
      </c>
      <c r="K557">
        <f t="shared" si="16"/>
        <v>0</v>
      </c>
    </row>
    <row r="558" spans="1:11" x14ac:dyDescent="0.25">
      <c r="A558" s="5" t="str">
        <f t="shared" si="17"/>
        <v>AllAll CustomersMonthly Peak DayDecember5</v>
      </c>
      <c r="B558" t="s">
        <v>2230</v>
      </c>
      <c r="C558" t="s">
        <v>2239</v>
      </c>
      <c r="D558" t="s">
        <v>2294</v>
      </c>
      <c r="E558" s="6" t="s">
        <v>3032</v>
      </c>
      <c r="F558" s="6">
        <v>5</v>
      </c>
      <c r="G558" s="6">
        <v>413.01803588867188</v>
      </c>
      <c r="H558" s="6">
        <v>413.01803588867188</v>
      </c>
      <c r="I558" s="6">
        <v>67.818756103515625</v>
      </c>
      <c r="J558" s="6">
        <v>45.319387755102021</v>
      </c>
      <c r="K558">
        <f t="shared" si="16"/>
        <v>0</v>
      </c>
    </row>
    <row r="559" spans="1:11" x14ac:dyDescent="0.25">
      <c r="A559" s="5" t="str">
        <f t="shared" si="17"/>
        <v>AllAll CustomersMonthly Peak DayDecember6</v>
      </c>
      <c r="B559" t="s">
        <v>2230</v>
      </c>
      <c r="C559" t="s">
        <v>2239</v>
      </c>
      <c r="D559" t="s">
        <v>2294</v>
      </c>
      <c r="E559" s="6" t="s">
        <v>3032</v>
      </c>
      <c r="F559" s="6">
        <v>6</v>
      </c>
      <c r="G559" s="6">
        <v>498.05569458007813</v>
      </c>
      <c r="H559" s="6">
        <v>498.05569458007813</v>
      </c>
      <c r="I559" s="6">
        <v>61.882965087890625</v>
      </c>
      <c r="J559" s="6">
        <v>44.578673469387773</v>
      </c>
      <c r="K559">
        <f t="shared" si="16"/>
        <v>0</v>
      </c>
    </row>
    <row r="560" spans="1:11" x14ac:dyDescent="0.25">
      <c r="A560" s="5" t="str">
        <f t="shared" si="17"/>
        <v>AllAll CustomersMonthly Peak DayDecember7</v>
      </c>
      <c r="B560" t="s">
        <v>2230</v>
      </c>
      <c r="C560" t="s">
        <v>2239</v>
      </c>
      <c r="D560" t="s">
        <v>2294</v>
      </c>
      <c r="E560" s="6" t="s">
        <v>3032</v>
      </c>
      <c r="F560" s="6">
        <v>7</v>
      </c>
      <c r="G560" s="6">
        <v>522.87896728515625</v>
      </c>
      <c r="H560" s="6">
        <v>522.87896728515625</v>
      </c>
      <c r="I560" s="6">
        <v>62.711997985839844</v>
      </c>
      <c r="J560" s="6">
        <v>44.096632653061228</v>
      </c>
      <c r="K560">
        <f t="shared" si="16"/>
        <v>0</v>
      </c>
    </row>
    <row r="561" spans="1:11" x14ac:dyDescent="0.25">
      <c r="A561" s="5" t="str">
        <f t="shared" si="17"/>
        <v>AllAll CustomersMonthly Peak DayDecember8</v>
      </c>
      <c r="B561" t="s">
        <v>2230</v>
      </c>
      <c r="C561" t="s">
        <v>2239</v>
      </c>
      <c r="D561" t="s">
        <v>2294</v>
      </c>
      <c r="E561" s="6" t="s">
        <v>3032</v>
      </c>
      <c r="F561" s="6">
        <v>8</v>
      </c>
      <c r="G561" s="6">
        <v>541.45086669921875</v>
      </c>
      <c r="H561" s="6">
        <v>541.45086669921875</v>
      </c>
      <c r="I561" s="6">
        <v>61.553615570068359</v>
      </c>
      <c r="J561" s="6">
        <v>43.999387755102006</v>
      </c>
      <c r="K561">
        <f t="shared" si="16"/>
        <v>0</v>
      </c>
    </row>
    <row r="562" spans="1:11" x14ac:dyDescent="0.25">
      <c r="A562" s="5" t="str">
        <f t="shared" si="17"/>
        <v>AllAll CustomersMonthly Peak DayDecember9</v>
      </c>
      <c r="B562" t="s">
        <v>2230</v>
      </c>
      <c r="C562" t="s">
        <v>2239</v>
      </c>
      <c r="D562" t="s">
        <v>2294</v>
      </c>
      <c r="E562" s="6" t="s">
        <v>3032</v>
      </c>
      <c r="F562" s="6">
        <v>9</v>
      </c>
      <c r="G562" s="6">
        <v>523.48492431640625</v>
      </c>
      <c r="H562" s="6">
        <v>523.48492431640625</v>
      </c>
      <c r="I562" s="6">
        <v>54.979080200195313</v>
      </c>
      <c r="J562" s="6">
        <v>45.273877551020391</v>
      </c>
      <c r="K562">
        <f t="shared" si="16"/>
        <v>0</v>
      </c>
    </row>
    <row r="563" spans="1:11" x14ac:dyDescent="0.25">
      <c r="A563" s="5" t="str">
        <f t="shared" si="17"/>
        <v>AllAll CustomersMonthly Peak DayDecember10</v>
      </c>
      <c r="B563" t="s">
        <v>2230</v>
      </c>
      <c r="C563" t="s">
        <v>2239</v>
      </c>
      <c r="D563" t="s">
        <v>2294</v>
      </c>
      <c r="E563" s="6" t="s">
        <v>3032</v>
      </c>
      <c r="F563" s="6">
        <v>10</v>
      </c>
      <c r="G563" s="6">
        <v>539.43939208984375</v>
      </c>
      <c r="H563" s="6">
        <v>539.43939208984375</v>
      </c>
      <c r="I563" s="6">
        <v>58.279335021972656</v>
      </c>
      <c r="J563" s="6">
        <v>49.520469387755071</v>
      </c>
      <c r="K563">
        <f t="shared" si="16"/>
        <v>0</v>
      </c>
    </row>
    <row r="564" spans="1:11" x14ac:dyDescent="0.25">
      <c r="A564" s="5" t="str">
        <f t="shared" si="17"/>
        <v>AllAll CustomersMonthly Peak DayDecember11</v>
      </c>
      <c r="B564" t="s">
        <v>2230</v>
      </c>
      <c r="C564" t="s">
        <v>2239</v>
      </c>
      <c r="D564" t="s">
        <v>2294</v>
      </c>
      <c r="E564" s="6" t="s">
        <v>3032</v>
      </c>
      <c r="F564" s="6">
        <v>11</v>
      </c>
      <c r="G564" s="6">
        <v>554.80902099609375</v>
      </c>
      <c r="H564" s="6">
        <v>554.80902099609375</v>
      </c>
      <c r="I564" s="6">
        <v>56.162822723388672</v>
      </c>
      <c r="J564" s="6">
        <v>54.113204081632688</v>
      </c>
      <c r="K564">
        <f t="shared" si="16"/>
        <v>0</v>
      </c>
    </row>
    <row r="565" spans="1:11" x14ac:dyDescent="0.25">
      <c r="A565" s="5" t="str">
        <f t="shared" si="17"/>
        <v>AllAll CustomersMonthly Peak DayDecember12</v>
      </c>
      <c r="B565" t="s">
        <v>2230</v>
      </c>
      <c r="C565" t="s">
        <v>2239</v>
      </c>
      <c r="D565" t="s">
        <v>2294</v>
      </c>
      <c r="E565" s="6" t="s">
        <v>3032</v>
      </c>
      <c r="F565" s="6">
        <v>12</v>
      </c>
      <c r="G565" s="6">
        <v>570.4417724609375</v>
      </c>
      <c r="H565" s="6">
        <v>570.4417724609375</v>
      </c>
      <c r="I565" s="6">
        <v>57.938602447509766</v>
      </c>
      <c r="J565" s="6">
        <v>58.599816326530629</v>
      </c>
      <c r="K565">
        <f t="shared" si="16"/>
        <v>0</v>
      </c>
    </row>
    <row r="566" spans="1:11" x14ac:dyDescent="0.25">
      <c r="A566" s="5" t="str">
        <f t="shared" si="17"/>
        <v>AllAll CustomersMonthly Peak DayDecember13</v>
      </c>
      <c r="B566" t="s">
        <v>2230</v>
      </c>
      <c r="C566" t="s">
        <v>2239</v>
      </c>
      <c r="D566" t="s">
        <v>2294</v>
      </c>
      <c r="E566" s="6" t="s">
        <v>3032</v>
      </c>
      <c r="F566" s="6">
        <v>13</v>
      </c>
      <c r="G566" s="6">
        <v>563.5732421875</v>
      </c>
      <c r="H566" s="6">
        <v>563.5732421875</v>
      </c>
      <c r="I566" s="6">
        <v>57.520435333251953</v>
      </c>
      <c r="J566" s="6">
        <v>62.055102040816315</v>
      </c>
      <c r="K566">
        <f t="shared" si="16"/>
        <v>0</v>
      </c>
    </row>
    <row r="567" spans="1:11" x14ac:dyDescent="0.25">
      <c r="A567" s="5" t="str">
        <f t="shared" si="17"/>
        <v>AllAll CustomersMonthly Peak DayDecember14</v>
      </c>
      <c r="B567" t="s">
        <v>2230</v>
      </c>
      <c r="C567" t="s">
        <v>2239</v>
      </c>
      <c r="D567" t="s">
        <v>2294</v>
      </c>
      <c r="E567" s="6" t="s">
        <v>3032</v>
      </c>
      <c r="F567" s="6">
        <v>14</v>
      </c>
      <c r="G567" s="6">
        <v>489.1402587890625</v>
      </c>
      <c r="H567" s="6">
        <v>489.1402587890625</v>
      </c>
      <c r="I567" s="6">
        <v>55.936565399169922</v>
      </c>
      <c r="J567" s="6">
        <v>63.798478260869594</v>
      </c>
      <c r="K567">
        <f t="shared" si="16"/>
        <v>0</v>
      </c>
    </row>
    <row r="568" spans="1:11" x14ac:dyDescent="0.25">
      <c r="A568" s="5" t="str">
        <f t="shared" si="17"/>
        <v>AllAll CustomersMonthly Peak DayDecember15</v>
      </c>
      <c r="B568" t="s">
        <v>2230</v>
      </c>
      <c r="C568" t="s">
        <v>2239</v>
      </c>
      <c r="D568" t="s">
        <v>2294</v>
      </c>
      <c r="E568" s="6" t="s">
        <v>3032</v>
      </c>
      <c r="F568" s="6">
        <v>15</v>
      </c>
      <c r="G568" s="6">
        <v>462.37887573242188</v>
      </c>
      <c r="H568" s="6">
        <v>462.37887573242188</v>
      </c>
      <c r="I568" s="6">
        <v>52.600521087646484</v>
      </c>
      <c r="J568" s="6">
        <v>64.753804347826105</v>
      </c>
      <c r="K568">
        <f t="shared" si="16"/>
        <v>0</v>
      </c>
    </row>
    <row r="569" spans="1:11" x14ac:dyDescent="0.25">
      <c r="A569" s="5" t="str">
        <f t="shared" si="17"/>
        <v>AllAll CustomersMonthly Peak DayDecember16</v>
      </c>
      <c r="B569" t="s">
        <v>2230</v>
      </c>
      <c r="C569" t="s">
        <v>2239</v>
      </c>
      <c r="D569" t="s">
        <v>2294</v>
      </c>
      <c r="E569" s="6" t="s">
        <v>3032</v>
      </c>
      <c r="F569" s="6">
        <v>16</v>
      </c>
      <c r="G569" s="6">
        <v>438.39651489257813</v>
      </c>
      <c r="H569" s="6">
        <v>438.39651489257813</v>
      </c>
      <c r="I569" s="6">
        <v>53.993061065673828</v>
      </c>
      <c r="J569" s="6">
        <v>65.180217391304325</v>
      </c>
      <c r="K569">
        <f t="shared" si="16"/>
        <v>0</v>
      </c>
    </row>
    <row r="570" spans="1:11" x14ac:dyDescent="0.25">
      <c r="A570" s="5" t="str">
        <f t="shared" si="17"/>
        <v>AllAll CustomersMonthly Peak DayDecember17</v>
      </c>
      <c r="B570" t="s">
        <v>2230</v>
      </c>
      <c r="C570" t="s">
        <v>2239</v>
      </c>
      <c r="D570" t="s">
        <v>2294</v>
      </c>
      <c r="E570" s="6" t="s">
        <v>3032</v>
      </c>
      <c r="F570" s="6">
        <v>17</v>
      </c>
      <c r="G570" s="6">
        <v>382.72854614257813</v>
      </c>
      <c r="H570" s="6">
        <v>382.72854614257813</v>
      </c>
      <c r="I570" s="6">
        <v>80.515106201171875</v>
      </c>
      <c r="J570" s="6">
        <v>64.964239130434791</v>
      </c>
      <c r="K570">
        <f t="shared" si="16"/>
        <v>0</v>
      </c>
    </row>
    <row r="571" spans="1:11" x14ac:dyDescent="0.25">
      <c r="A571" s="5" t="str">
        <f t="shared" si="17"/>
        <v>AllAll CustomersMonthly Peak DayDecember18</v>
      </c>
      <c r="B571" t="s">
        <v>2230</v>
      </c>
      <c r="C571" t="s">
        <v>2239</v>
      </c>
      <c r="D571" t="s">
        <v>2294</v>
      </c>
      <c r="E571" s="6" t="s">
        <v>3032</v>
      </c>
      <c r="F571" s="6">
        <v>18</v>
      </c>
      <c r="G571" s="6">
        <v>393.87423706054688</v>
      </c>
      <c r="H571" s="6">
        <v>393.87423706054688</v>
      </c>
      <c r="I571" s="6">
        <v>51.195274353027344</v>
      </c>
      <c r="J571" s="6">
        <v>62.502173913043478</v>
      </c>
      <c r="K571">
        <f t="shared" si="16"/>
        <v>0</v>
      </c>
    </row>
    <row r="572" spans="1:11" x14ac:dyDescent="0.25">
      <c r="A572" s="5" t="str">
        <f t="shared" si="17"/>
        <v>AllAll CustomersMonthly Peak DayDecember19</v>
      </c>
      <c r="B572" t="s">
        <v>2230</v>
      </c>
      <c r="C572" t="s">
        <v>2239</v>
      </c>
      <c r="D572" t="s">
        <v>2294</v>
      </c>
      <c r="E572" s="6" t="s">
        <v>3032</v>
      </c>
      <c r="F572" s="6">
        <v>19</v>
      </c>
      <c r="G572" s="6">
        <v>395.72549438476563</v>
      </c>
      <c r="H572" s="6">
        <v>395.72549438476563</v>
      </c>
      <c r="I572" s="6">
        <v>60.221988677978516</v>
      </c>
      <c r="J572" s="6">
        <v>59.624673913043459</v>
      </c>
      <c r="K572">
        <f t="shared" si="16"/>
        <v>0</v>
      </c>
    </row>
    <row r="573" spans="1:11" x14ac:dyDescent="0.25">
      <c r="A573" s="5" t="str">
        <f t="shared" si="17"/>
        <v>AllAll CustomersMonthly Peak DayDecember20</v>
      </c>
      <c r="B573" t="s">
        <v>2230</v>
      </c>
      <c r="C573" t="s">
        <v>2239</v>
      </c>
      <c r="D573" t="s">
        <v>2294</v>
      </c>
      <c r="E573" s="6" t="s">
        <v>3032</v>
      </c>
      <c r="F573" s="6">
        <v>20</v>
      </c>
      <c r="G573" s="6">
        <v>405.20175170898438</v>
      </c>
      <c r="H573" s="6">
        <v>405.20175170898438</v>
      </c>
      <c r="I573" s="6">
        <v>56.033935546875</v>
      </c>
      <c r="J573" s="6">
        <v>58.173877551020453</v>
      </c>
      <c r="K573">
        <f t="shared" si="16"/>
        <v>0</v>
      </c>
    </row>
    <row r="574" spans="1:11" x14ac:dyDescent="0.25">
      <c r="A574" s="5" t="str">
        <f t="shared" si="17"/>
        <v>AllAll CustomersMonthly Peak DayDecember21</v>
      </c>
      <c r="B574" t="s">
        <v>2230</v>
      </c>
      <c r="C574" t="s">
        <v>2239</v>
      </c>
      <c r="D574" t="s">
        <v>2294</v>
      </c>
      <c r="E574" s="6" t="s">
        <v>3032</v>
      </c>
      <c r="F574" s="6">
        <v>21</v>
      </c>
      <c r="G574" s="6">
        <v>375.909912109375</v>
      </c>
      <c r="H574" s="6">
        <v>375.909912109375</v>
      </c>
      <c r="I574" s="6">
        <v>53.818492889404297</v>
      </c>
      <c r="J574" s="6">
        <v>55.81857142857146</v>
      </c>
      <c r="K574">
        <f t="shared" si="16"/>
        <v>0</v>
      </c>
    </row>
    <row r="575" spans="1:11" x14ac:dyDescent="0.25">
      <c r="A575" s="5" t="str">
        <f t="shared" si="17"/>
        <v>AllAll CustomersMonthly Peak DayDecember22</v>
      </c>
      <c r="B575" t="s">
        <v>2230</v>
      </c>
      <c r="C575" t="s">
        <v>2239</v>
      </c>
      <c r="D575" t="s">
        <v>2294</v>
      </c>
      <c r="E575" s="6" t="s">
        <v>3032</v>
      </c>
      <c r="F575" s="6">
        <v>22</v>
      </c>
      <c r="G575" s="6">
        <v>409.82052612304688</v>
      </c>
      <c r="H575" s="6">
        <v>409.82052612304688</v>
      </c>
      <c r="I575" s="6">
        <v>52.632678985595703</v>
      </c>
      <c r="J575" s="6">
        <v>53.932857142857131</v>
      </c>
      <c r="K575">
        <f t="shared" si="16"/>
        <v>0</v>
      </c>
    </row>
    <row r="576" spans="1:11" x14ac:dyDescent="0.25">
      <c r="A576" s="5" t="str">
        <f t="shared" si="17"/>
        <v>AllAll CustomersMonthly Peak DayDecember23</v>
      </c>
      <c r="B576" t="s">
        <v>2230</v>
      </c>
      <c r="C576" t="s">
        <v>2239</v>
      </c>
      <c r="D576" t="s">
        <v>2294</v>
      </c>
      <c r="E576" s="6" t="s">
        <v>3032</v>
      </c>
      <c r="F576" s="6">
        <v>23</v>
      </c>
      <c r="G576" s="6">
        <v>418.74545288085938</v>
      </c>
      <c r="H576" s="6">
        <v>418.74545288085938</v>
      </c>
      <c r="I576" s="6">
        <v>55.683269500732422</v>
      </c>
      <c r="J576" s="6">
        <v>52.550204081632643</v>
      </c>
      <c r="K576">
        <f t="shared" si="16"/>
        <v>0</v>
      </c>
    </row>
    <row r="577" spans="1:11" x14ac:dyDescent="0.25">
      <c r="A577" s="5" t="str">
        <f t="shared" si="17"/>
        <v>AllAll CustomersMonthly Peak DayDecember24</v>
      </c>
      <c r="B577" t="s">
        <v>2230</v>
      </c>
      <c r="C577" t="s">
        <v>2239</v>
      </c>
      <c r="D577" t="s">
        <v>2294</v>
      </c>
      <c r="E577" s="6" t="s">
        <v>3032</v>
      </c>
      <c r="F577" s="6">
        <v>24</v>
      </c>
      <c r="G577" s="6">
        <v>435.52804565429688</v>
      </c>
      <c r="H577" s="6">
        <v>435.52804565429688</v>
      </c>
      <c r="I577" s="6">
        <v>59.709926605224609</v>
      </c>
      <c r="J577" s="6">
        <v>50.745918367346903</v>
      </c>
      <c r="K577">
        <f t="shared" si="16"/>
        <v>0</v>
      </c>
    </row>
    <row r="578" spans="1:11" x14ac:dyDescent="0.25">
      <c r="A578" s="5" t="str">
        <f t="shared" si="17"/>
        <v>AutoDRNoAverage WeekdayJanuary1</v>
      </c>
      <c r="B578" t="s">
        <v>2231</v>
      </c>
      <c r="C578" t="s">
        <v>2240</v>
      </c>
      <c r="D578" t="s">
        <v>2295</v>
      </c>
      <c r="E578" s="6" t="s">
        <v>3033</v>
      </c>
      <c r="F578" s="6">
        <v>1</v>
      </c>
      <c r="G578" s="6">
        <v>199.34483337402344</v>
      </c>
      <c r="H578" s="6">
        <v>199.34483337402344</v>
      </c>
      <c r="I578" s="6">
        <v>54.653606414794922</v>
      </c>
      <c r="J578" s="6">
        <v>48.578775510204053</v>
      </c>
      <c r="K578">
        <f t="shared" ref="K578:K641" si="18">INDEX(events, MATCH(CONCATENATE(B578, C578, D578, E578), events_y, 0), MATCH("Confidential", events_x, 0))</f>
        <v>0</v>
      </c>
    </row>
    <row r="579" spans="1:11" x14ac:dyDescent="0.25">
      <c r="A579" s="5" t="str">
        <f t="shared" ref="A579:A642" si="19">CONCATENATE(B579, C579, D579, E579, F579)</f>
        <v>AutoDRNoAverage WeekdayJanuary2</v>
      </c>
      <c r="B579" t="s">
        <v>2231</v>
      </c>
      <c r="C579" t="s">
        <v>2240</v>
      </c>
      <c r="D579" t="s">
        <v>2295</v>
      </c>
      <c r="E579" s="6" t="s">
        <v>3033</v>
      </c>
      <c r="F579" s="6">
        <v>2</v>
      </c>
      <c r="G579" s="6">
        <v>195.06959533691406</v>
      </c>
      <c r="H579" s="6">
        <v>195.06959533691406</v>
      </c>
      <c r="I579" s="6">
        <v>53.033561706542969</v>
      </c>
      <c r="J579" s="6">
        <v>47.837142857142837</v>
      </c>
      <c r="K579">
        <f t="shared" si="18"/>
        <v>0</v>
      </c>
    </row>
    <row r="580" spans="1:11" x14ac:dyDescent="0.25">
      <c r="A580" s="5" t="str">
        <f t="shared" si="19"/>
        <v>AutoDRNoAverage WeekdayJanuary3</v>
      </c>
      <c r="B580" t="s">
        <v>2231</v>
      </c>
      <c r="C580" t="s">
        <v>2240</v>
      </c>
      <c r="D580" t="s">
        <v>2295</v>
      </c>
      <c r="E580" s="6" t="s">
        <v>3033</v>
      </c>
      <c r="F580" s="6">
        <v>3</v>
      </c>
      <c r="G580" s="6">
        <v>204.82289123535156</v>
      </c>
      <c r="H580" s="6">
        <v>204.82289123535156</v>
      </c>
      <c r="I580" s="6">
        <v>71.53460693359375</v>
      </c>
      <c r="J580" s="6">
        <v>47.86877551020406</v>
      </c>
      <c r="K580">
        <f t="shared" si="18"/>
        <v>0</v>
      </c>
    </row>
    <row r="581" spans="1:11" x14ac:dyDescent="0.25">
      <c r="A581" s="5" t="str">
        <f t="shared" si="19"/>
        <v>AutoDRNoAverage WeekdayJanuary4</v>
      </c>
      <c r="B581" t="s">
        <v>2231</v>
      </c>
      <c r="C581" t="s">
        <v>2240</v>
      </c>
      <c r="D581" t="s">
        <v>2295</v>
      </c>
      <c r="E581" s="6" t="s">
        <v>3033</v>
      </c>
      <c r="F581" s="6">
        <v>4</v>
      </c>
      <c r="G581" s="6">
        <v>203.3155517578125</v>
      </c>
      <c r="H581" s="6">
        <v>203.3155517578125</v>
      </c>
      <c r="I581" s="6">
        <v>46.003421783447266</v>
      </c>
      <c r="J581" s="6">
        <v>47.51153061224489</v>
      </c>
      <c r="K581">
        <f t="shared" si="18"/>
        <v>0</v>
      </c>
    </row>
    <row r="582" spans="1:11" x14ac:dyDescent="0.25">
      <c r="A582" s="5" t="str">
        <f t="shared" si="19"/>
        <v>AutoDRNoAverage WeekdayJanuary5</v>
      </c>
      <c r="B582" t="s">
        <v>2231</v>
      </c>
      <c r="C582" t="s">
        <v>2240</v>
      </c>
      <c r="D582" t="s">
        <v>2295</v>
      </c>
      <c r="E582" s="6" t="s">
        <v>3033</v>
      </c>
      <c r="F582" s="6">
        <v>5</v>
      </c>
      <c r="G582" s="6">
        <v>219.399658203125</v>
      </c>
      <c r="H582" s="6">
        <v>219.399658203125</v>
      </c>
      <c r="I582" s="6">
        <v>50.326076507568359</v>
      </c>
      <c r="J582" s="6">
        <v>47.450408163265244</v>
      </c>
      <c r="K582">
        <f t="shared" si="18"/>
        <v>0</v>
      </c>
    </row>
    <row r="583" spans="1:11" x14ac:dyDescent="0.25">
      <c r="A583" s="5" t="str">
        <f t="shared" si="19"/>
        <v>AutoDRNoAverage WeekdayJanuary6</v>
      </c>
      <c r="B583" t="s">
        <v>2231</v>
      </c>
      <c r="C583" t="s">
        <v>2240</v>
      </c>
      <c r="D583" t="s">
        <v>2295</v>
      </c>
      <c r="E583" s="6" t="s">
        <v>3033</v>
      </c>
      <c r="F583" s="6">
        <v>6</v>
      </c>
      <c r="G583" s="6">
        <v>257.28701782226563</v>
      </c>
      <c r="H583" s="6">
        <v>257.28701782226563</v>
      </c>
      <c r="I583" s="6">
        <v>54.836517333984375</v>
      </c>
      <c r="J583" s="6">
        <v>47.816836734693851</v>
      </c>
      <c r="K583">
        <f t="shared" si="18"/>
        <v>0</v>
      </c>
    </row>
    <row r="584" spans="1:11" x14ac:dyDescent="0.25">
      <c r="A584" s="5" t="str">
        <f t="shared" si="19"/>
        <v>AutoDRNoAverage WeekdayJanuary7</v>
      </c>
      <c r="B584" t="s">
        <v>2231</v>
      </c>
      <c r="C584" t="s">
        <v>2240</v>
      </c>
      <c r="D584" t="s">
        <v>2295</v>
      </c>
      <c r="E584" s="6" t="s">
        <v>3033</v>
      </c>
      <c r="F584" s="6">
        <v>7</v>
      </c>
      <c r="G584" s="6">
        <v>261.42593383789063</v>
      </c>
      <c r="H584" s="6">
        <v>261.42593383789063</v>
      </c>
      <c r="I584" s="6">
        <v>50.003810882568359</v>
      </c>
      <c r="J584" s="6">
        <v>48.162448979591836</v>
      </c>
      <c r="K584">
        <f t="shared" si="18"/>
        <v>0</v>
      </c>
    </row>
    <row r="585" spans="1:11" x14ac:dyDescent="0.25">
      <c r="A585" s="5" t="str">
        <f t="shared" si="19"/>
        <v>AutoDRNoAverage WeekdayJanuary8</v>
      </c>
      <c r="B585" t="s">
        <v>2231</v>
      </c>
      <c r="C585" t="s">
        <v>2240</v>
      </c>
      <c r="D585" t="s">
        <v>2295</v>
      </c>
      <c r="E585" s="6" t="s">
        <v>3033</v>
      </c>
      <c r="F585" s="6">
        <v>8</v>
      </c>
      <c r="G585" s="6">
        <v>276.20755004882813</v>
      </c>
      <c r="H585" s="6">
        <v>276.20755004882813</v>
      </c>
      <c r="I585" s="6">
        <v>48.563987731933594</v>
      </c>
      <c r="J585" s="6">
        <v>47.925816326530608</v>
      </c>
      <c r="K585">
        <f t="shared" si="18"/>
        <v>0</v>
      </c>
    </row>
    <row r="586" spans="1:11" x14ac:dyDescent="0.25">
      <c r="A586" s="5" t="str">
        <f t="shared" si="19"/>
        <v>AutoDRNoAverage WeekdayJanuary9</v>
      </c>
      <c r="B586" t="s">
        <v>2231</v>
      </c>
      <c r="C586" t="s">
        <v>2240</v>
      </c>
      <c r="D586" t="s">
        <v>2295</v>
      </c>
      <c r="E586" s="6" t="s">
        <v>3033</v>
      </c>
      <c r="F586" s="6">
        <v>9</v>
      </c>
      <c r="G586" s="6">
        <v>271.33694458007813</v>
      </c>
      <c r="H586" s="6">
        <v>271.33694458007813</v>
      </c>
      <c r="I586" s="6">
        <v>48.027748107910156</v>
      </c>
      <c r="J586" s="6">
        <v>47.775306122448995</v>
      </c>
      <c r="K586">
        <f t="shared" si="18"/>
        <v>0</v>
      </c>
    </row>
    <row r="587" spans="1:11" x14ac:dyDescent="0.25">
      <c r="A587" s="5" t="str">
        <f t="shared" si="19"/>
        <v>AutoDRNoAverage WeekdayJanuary10</v>
      </c>
      <c r="B587" t="s">
        <v>2231</v>
      </c>
      <c r="C587" t="s">
        <v>2240</v>
      </c>
      <c r="D587" t="s">
        <v>2295</v>
      </c>
      <c r="E587" s="6" t="s">
        <v>3033</v>
      </c>
      <c r="F587" s="6">
        <v>10</v>
      </c>
      <c r="G587" s="6">
        <v>273.59185791015625</v>
      </c>
      <c r="H587" s="6">
        <v>273.59185791015625</v>
      </c>
      <c r="I587" s="6">
        <v>44.984542846679688</v>
      </c>
      <c r="J587" s="6">
        <v>48.286530612244881</v>
      </c>
      <c r="K587">
        <f t="shared" si="18"/>
        <v>0</v>
      </c>
    </row>
    <row r="588" spans="1:11" x14ac:dyDescent="0.25">
      <c r="A588" s="5" t="str">
        <f t="shared" si="19"/>
        <v>AutoDRNoAverage WeekdayJanuary11</v>
      </c>
      <c r="B588" t="s">
        <v>2231</v>
      </c>
      <c r="C588" t="s">
        <v>2240</v>
      </c>
      <c r="D588" t="s">
        <v>2295</v>
      </c>
      <c r="E588" s="6" t="s">
        <v>3033</v>
      </c>
      <c r="F588" s="6">
        <v>11</v>
      </c>
      <c r="G588" s="6">
        <v>288.3671875</v>
      </c>
      <c r="H588" s="6">
        <v>288.3671875</v>
      </c>
      <c r="I588" s="6">
        <v>45.602760314941406</v>
      </c>
      <c r="J588" s="6">
        <v>49.629285714285707</v>
      </c>
      <c r="K588">
        <f t="shared" si="18"/>
        <v>0</v>
      </c>
    </row>
    <row r="589" spans="1:11" x14ac:dyDescent="0.25">
      <c r="A589" s="5" t="str">
        <f t="shared" si="19"/>
        <v>AutoDRNoAverage WeekdayJanuary12</v>
      </c>
      <c r="B589" t="s">
        <v>2231</v>
      </c>
      <c r="C589" t="s">
        <v>2240</v>
      </c>
      <c r="D589" t="s">
        <v>2295</v>
      </c>
      <c r="E589" s="6" t="s">
        <v>3033</v>
      </c>
      <c r="F589" s="6">
        <v>12</v>
      </c>
      <c r="G589" s="6">
        <v>274.73342895507813</v>
      </c>
      <c r="H589" s="6">
        <v>274.73342895507813</v>
      </c>
      <c r="I589" s="6">
        <v>50.040523529052734</v>
      </c>
      <c r="J589" s="6">
        <v>50.717959183673457</v>
      </c>
      <c r="K589">
        <f t="shared" si="18"/>
        <v>0</v>
      </c>
    </row>
    <row r="590" spans="1:11" x14ac:dyDescent="0.25">
      <c r="A590" s="5" t="str">
        <f t="shared" si="19"/>
        <v>AutoDRNoAverage WeekdayJanuary13</v>
      </c>
      <c r="B590" t="s">
        <v>2231</v>
      </c>
      <c r="C590" t="s">
        <v>2240</v>
      </c>
      <c r="D590" t="s">
        <v>2295</v>
      </c>
      <c r="E590" s="6" t="s">
        <v>3033</v>
      </c>
      <c r="F590" s="6">
        <v>13</v>
      </c>
      <c r="G590" s="6">
        <v>252.78250122070313</v>
      </c>
      <c r="H590" s="6">
        <v>252.78250122070313</v>
      </c>
      <c r="I590" s="6">
        <v>45.436687469482422</v>
      </c>
      <c r="J590" s="6">
        <v>50.599489795918352</v>
      </c>
      <c r="K590">
        <f t="shared" si="18"/>
        <v>0</v>
      </c>
    </row>
    <row r="591" spans="1:11" x14ac:dyDescent="0.25">
      <c r="A591" s="5" t="str">
        <f t="shared" si="19"/>
        <v>AutoDRNoAverage WeekdayJanuary14</v>
      </c>
      <c r="B591" t="s">
        <v>2231</v>
      </c>
      <c r="C591" t="s">
        <v>2240</v>
      </c>
      <c r="D591" t="s">
        <v>2295</v>
      </c>
      <c r="E591" s="6" t="s">
        <v>3033</v>
      </c>
      <c r="F591" s="6">
        <v>14</v>
      </c>
      <c r="G591" s="6">
        <v>227.52317810058594</v>
      </c>
      <c r="H591" s="6">
        <v>227.52317810058594</v>
      </c>
      <c r="I591" s="6">
        <v>48.630741119384766</v>
      </c>
      <c r="J591" s="6">
        <v>49.0774489795918</v>
      </c>
      <c r="K591">
        <f t="shared" si="18"/>
        <v>0</v>
      </c>
    </row>
    <row r="592" spans="1:11" x14ac:dyDescent="0.25">
      <c r="A592" s="5" t="str">
        <f t="shared" si="19"/>
        <v>AutoDRNoAverage WeekdayJanuary15</v>
      </c>
      <c r="B592" t="s">
        <v>2231</v>
      </c>
      <c r="C592" t="s">
        <v>2240</v>
      </c>
      <c r="D592" t="s">
        <v>2295</v>
      </c>
      <c r="E592" s="6" t="s">
        <v>3033</v>
      </c>
      <c r="F592" s="6">
        <v>15</v>
      </c>
      <c r="G592" s="6">
        <v>197.30830383300781</v>
      </c>
      <c r="H592" s="6">
        <v>197.30830383300781</v>
      </c>
      <c r="I592" s="6">
        <v>61.314826965332031</v>
      </c>
      <c r="J592" s="6">
        <v>49.203571428571458</v>
      </c>
      <c r="K592">
        <f t="shared" si="18"/>
        <v>0</v>
      </c>
    </row>
    <row r="593" spans="1:11" x14ac:dyDescent="0.25">
      <c r="A593" s="5" t="str">
        <f t="shared" si="19"/>
        <v>AutoDRNoAverage WeekdayJanuary16</v>
      </c>
      <c r="B593" t="s">
        <v>2231</v>
      </c>
      <c r="C593" t="s">
        <v>2240</v>
      </c>
      <c r="D593" t="s">
        <v>2295</v>
      </c>
      <c r="E593" s="6" t="s">
        <v>3033</v>
      </c>
      <c r="F593" s="6">
        <v>16</v>
      </c>
      <c r="G593" s="6">
        <v>172.01777648925781</v>
      </c>
      <c r="H593" s="6">
        <v>172.01777648925781</v>
      </c>
      <c r="I593" s="6">
        <v>49.82745361328125</v>
      </c>
      <c r="J593" s="6">
        <v>48.97316326530612</v>
      </c>
      <c r="K593">
        <f t="shared" si="18"/>
        <v>0</v>
      </c>
    </row>
    <row r="594" spans="1:11" x14ac:dyDescent="0.25">
      <c r="A594" s="5" t="str">
        <f t="shared" si="19"/>
        <v>AutoDRNoAverage WeekdayJanuary17</v>
      </c>
      <c r="B594" t="s">
        <v>2231</v>
      </c>
      <c r="C594" t="s">
        <v>2240</v>
      </c>
      <c r="D594" t="s">
        <v>2295</v>
      </c>
      <c r="E594" s="6" t="s">
        <v>3033</v>
      </c>
      <c r="F594" s="6">
        <v>17</v>
      </c>
      <c r="G594" s="6">
        <v>166.42384338378906</v>
      </c>
      <c r="H594" s="6">
        <v>166.42384338378906</v>
      </c>
      <c r="I594" s="6">
        <v>41.170326232910156</v>
      </c>
      <c r="J594" s="6">
        <v>49.732653061224475</v>
      </c>
      <c r="K594">
        <f t="shared" si="18"/>
        <v>0</v>
      </c>
    </row>
    <row r="595" spans="1:11" x14ac:dyDescent="0.25">
      <c r="A595" s="5" t="str">
        <f t="shared" si="19"/>
        <v>AutoDRNoAverage WeekdayJanuary18</v>
      </c>
      <c r="B595" t="s">
        <v>2231</v>
      </c>
      <c r="C595" t="s">
        <v>2240</v>
      </c>
      <c r="D595" t="s">
        <v>2295</v>
      </c>
      <c r="E595" s="6" t="s">
        <v>3033</v>
      </c>
      <c r="F595" s="6">
        <v>18</v>
      </c>
      <c r="G595" s="6">
        <v>168.90184020996094</v>
      </c>
      <c r="H595" s="6">
        <v>168.90184020996094</v>
      </c>
      <c r="I595" s="6">
        <v>59.957073211669922</v>
      </c>
      <c r="J595" s="6">
        <v>50.09540816326529</v>
      </c>
      <c r="K595">
        <f t="shared" si="18"/>
        <v>0</v>
      </c>
    </row>
    <row r="596" spans="1:11" x14ac:dyDescent="0.25">
      <c r="A596" s="5" t="str">
        <f t="shared" si="19"/>
        <v>AutoDRNoAverage WeekdayJanuary19</v>
      </c>
      <c r="B596" t="s">
        <v>2231</v>
      </c>
      <c r="C596" t="s">
        <v>2240</v>
      </c>
      <c r="D596" t="s">
        <v>2295</v>
      </c>
      <c r="E596" s="6" t="s">
        <v>3033</v>
      </c>
      <c r="F596" s="6">
        <v>19</v>
      </c>
      <c r="G596" s="6">
        <v>173.06069946289063</v>
      </c>
      <c r="H596" s="6">
        <v>173.06069946289063</v>
      </c>
      <c r="I596" s="6">
        <v>63.905109405517578</v>
      </c>
      <c r="J596" s="6">
        <v>49.103877551020375</v>
      </c>
      <c r="K596">
        <f t="shared" si="18"/>
        <v>0</v>
      </c>
    </row>
    <row r="597" spans="1:11" x14ac:dyDescent="0.25">
      <c r="A597" s="5" t="str">
        <f t="shared" si="19"/>
        <v>AutoDRNoAverage WeekdayJanuary20</v>
      </c>
      <c r="B597" t="s">
        <v>2231</v>
      </c>
      <c r="C597" t="s">
        <v>2240</v>
      </c>
      <c r="D597" t="s">
        <v>2295</v>
      </c>
      <c r="E597" s="6" t="s">
        <v>3033</v>
      </c>
      <c r="F597" s="6">
        <v>20</v>
      </c>
      <c r="G597" s="6">
        <v>169.00155639648438</v>
      </c>
      <c r="H597" s="6">
        <v>169.00155639648438</v>
      </c>
      <c r="I597" s="6">
        <v>36.776420593261719</v>
      </c>
      <c r="J597" s="6">
        <v>48.175102040816355</v>
      </c>
      <c r="K597">
        <f t="shared" si="18"/>
        <v>0</v>
      </c>
    </row>
    <row r="598" spans="1:11" x14ac:dyDescent="0.25">
      <c r="A598" s="5" t="str">
        <f t="shared" si="19"/>
        <v>AutoDRNoAverage WeekdayJanuary21</v>
      </c>
      <c r="B598" t="s">
        <v>2231</v>
      </c>
      <c r="C598" t="s">
        <v>2240</v>
      </c>
      <c r="D598" t="s">
        <v>2295</v>
      </c>
      <c r="E598" s="6" t="s">
        <v>3033</v>
      </c>
      <c r="F598" s="6">
        <v>21</v>
      </c>
      <c r="G598" s="6">
        <v>169.57466125488281</v>
      </c>
      <c r="H598" s="6">
        <v>169.57466125488281</v>
      </c>
      <c r="I598" s="6">
        <v>60.046371459960938</v>
      </c>
      <c r="J598" s="6">
        <v>47.840816326530636</v>
      </c>
      <c r="K598">
        <f t="shared" si="18"/>
        <v>0</v>
      </c>
    </row>
    <row r="599" spans="1:11" x14ac:dyDescent="0.25">
      <c r="A599" s="5" t="str">
        <f t="shared" si="19"/>
        <v>AutoDRNoAverage WeekdayJanuary22</v>
      </c>
      <c r="B599" t="s">
        <v>2231</v>
      </c>
      <c r="C599" t="s">
        <v>2240</v>
      </c>
      <c r="D599" t="s">
        <v>2295</v>
      </c>
      <c r="E599" s="6" t="s">
        <v>3033</v>
      </c>
      <c r="F599" s="6">
        <v>22</v>
      </c>
      <c r="G599" s="6">
        <v>170.8197021484375</v>
      </c>
      <c r="H599" s="6">
        <v>170.8197021484375</v>
      </c>
      <c r="I599" s="6">
        <v>57.021617889404297</v>
      </c>
      <c r="J599" s="6">
        <v>47.207551020408182</v>
      </c>
      <c r="K599">
        <f t="shared" si="18"/>
        <v>0</v>
      </c>
    </row>
    <row r="600" spans="1:11" x14ac:dyDescent="0.25">
      <c r="A600" s="5" t="str">
        <f t="shared" si="19"/>
        <v>AutoDRNoAverage WeekdayJanuary23</v>
      </c>
      <c r="B600" t="s">
        <v>2231</v>
      </c>
      <c r="C600" t="s">
        <v>2240</v>
      </c>
      <c r="D600" t="s">
        <v>2295</v>
      </c>
      <c r="E600" s="6" t="s">
        <v>3033</v>
      </c>
      <c r="F600" s="6">
        <v>23</v>
      </c>
      <c r="G600" s="6">
        <v>181.34576416015625</v>
      </c>
      <c r="H600" s="6">
        <v>181.34576416015625</v>
      </c>
      <c r="I600" s="6">
        <v>93.138343811035156</v>
      </c>
      <c r="J600" s="6">
        <v>46.566836734693908</v>
      </c>
      <c r="K600">
        <f t="shared" si="18"/>
        <v>0</v>
      </c>
    </row>
    <row r="601" spans="1:11" x14ac:dyDescent="0.25">
      <c r="A601" s="5" t="str">
        <f t="shared" si="19"/>
        <v>AutoDRNoAverage WeekdayJanuary24</v>
      </c>
      <c r="B601" t="s">
        <v>2231</v>
      </c>
      <c r="C601" t="s">
        <v>2240</v>
      </c>
      <c r="D601" t="s">
        <v>2295</v>
      </c>
      <c r="E601" s="6" t="s">
        <v>3033</v>
      </c>
      <c r="F601" s="6">
        <v>24</v>
      </c>
      <c r="G601" s="6">
        <v>174.44656372070313</v>
      </c>
      <c r="H601" s="6">
        <v>174.44656372070313</v>
      </c>
      <c r="I601" s="6">
        <v>88.867225646972656</v>
      </c>
      <c r="J601" s="6">
        <v>45.7526530612245</v>
      </c>
      <c r="K601">
        <f t="shared" si="18"/>
        <v>0</v>
      </c>
    </row>
    <row r="602" spans="1:11" x14ac:dyDescent="0.25">
      <c r="A602" s="5" t="str">
        <f t="shared" si="19"/>
        <v>AutoDRNoMonthly Peak DayJanuary1</v>
      </c>
      <c r="B602" t="s">
        <v>2231</v>
      </c>
      <c r="C602" t="s">
        <v>2240</v>
      </c>
      <c r="D602" t="s">
        <v>2296</v>
      </c>
      <c r="E602" s="6" t="s">
        <v>3033</v>
      </c>
      <c r="F602" s="6">
        <v>1</v>
      </c>
      <c r="G602" s="6">
        <v>144.69673156738281</v>
      </c>
      <c r="H602" s="6">
        <v>144.69673156738281</v>
      </c>
      <c r="I602" s="6">
        <v>40.991764068603516</v>
      </c>
      <c r="J602" s="6">
        <v>49.459651162790706</v>
      </c>
      <c r="K602">
        <f t="shared" si="18"/>
        <v>0</v>
      </c>
    </row>
    <row r="603" spans="1:11" x14ac:dyDescent="0.25">
      <c r="A603" s="5" t="str">
        <f t="shared" si="19"/>
        <v>AutoDRNoMonthly Peak DayJanuary2</v>
      </c>
      <c r="B603" t="s">
        <v>2231</v>
      </c>
      <c r="C603" t="s">
        <v>2240</v>
      </c>
      <c r="D603" t="s">
        <v>2296</v>
      </c>
      <c r="E603" s="6" t="s">
        <v>3033</v>
      </c>
      <c r="F603" s="6">
        <v>2</v>
      </c>
      <c r="G603" s="6">
        <v>150.90007019042969</v>
      </c>
      <c r="H603" s="6">
        <v>150.90007019042969</v>
      </c>
      <c r="I603" s="6">
        <v>45.223487854003906</v>
      </c>
      <c r="J603" s="6">
        <v>48.892209302325533</v>
      </c>
      <c r="K603">
        <f t="shared" si="18"/>
        <v>0</v>
      </c>
    </row>
    <row r="604" spans="1:11" x14ac:dyDescent="0.25">
      <c r="A604" s="5" t="str">
        <f t="shared" si="19"/>
        <v>AutoDRNoMonthly Peak DayJanuary3</v>
      </c>
      <c r="B604" t="s">
        <v>2231</v>
      </c>
      <c r="C604" t="s">
        <v>2240</v>
      </c>
      <c r="D604" t="s">
        <v>2296</v>
      </c>
      <c r="E604" s="6" t="s">
        <v>3033</v>
      </c>
      <c r="F604" s="6">
        <v>3</v>
      </c>
      <c r="G604" s="6">
        <v>156.54620361328125</v>
      </c>
      <c r="H604" s="6">
        <v>156.54620361328125</v>
      </c>
      <c r="I604" s="6">
        <v>43.528995513916016</v>
      </c>
      <c r="J604" s="6">
        <v>48.556511627906971</v>
      </c>
      <c r="K604">
        <f t="shared" si="18"/>
        <v>0</v>
      </c>
    </row>
    <row r="605" spans="1:11" x14ac:dyDescent="0.25">
      <c r="A605" s="5" t="str">
        <f t="shared" si="19"/>
        <v>AutoDRNoMonthly Peak DayJanuary4</v>
      </c>
      <c r="B605" t="s">
        <v>2231</v>
      </c>
      <c r="C605" t="s">
        <v>2240</v>
      </c>
      <c r="D605" t="s">
        <v>2296</v>
      </c>
      <c r="E605" s="6" t="s">
        <v>3033</v>
      </c>
      <c r="F605" s="6">
        <v>4</v>
      </c>
      <c r="G605" s="6">
        <v>163.47439575195313</v>
      </c>
      <c r="H605" s="6">
        <v>163.47439575195313</v>
      </c>
      <c r="I605" s="6">
        <v>119.92552185058594</v>
      </c>
      <c r="J605" s="6">
        <v>46.842653061224524</v>
      </c>
      <c r="K605">
        <f t="shared" si="18"/>
        <v>0</v>
      </c>
    </row>
    <row r="606" spans="1:11" x14ac:dyDescent="0.25">
      <c r="A606" s="5" t="str">
        <f t="shared" si="19"/>
        <v>AutoDRNoMonthly Peak DayJanuary5</v>
      </c>
      <c r="B606" t="s">
        <v>2231</v>
      </c>
      <c r="C606" t="s">
        <v>2240</v>
      </c>
      <c r="D606" t="s">
        <v>2296</v>
      </c>
      <c r="E606" s="6" t="s">
        <v>3033</v>
      </c>
      <c r="F606" s="6">
        <v>5</v>
      </c>
      <c r="G606" s="6">
        <v>202.26626586914063</v>
      </c>
      <c r="H606" s="6">
        <v>202.26626586914063</v>
      </c>
      <c r="I606" s="6">
        <v>71.489158630371094</v>
      </c>
      <c r="J606" s="6">
        <v>45.813367346938755</v>
      </c>
      <c r="K606">
        <f t="shared" si="18"/>
        <v>0</v>
      </c>
    </row>
    <row r="607" spans="1:11" x14ac:dyDescent="0.25">
      <c r="A607" s="5" t="str">
        <f t="shared" si="19"/>
        <v>AutoDRNoMonthly Peak DayJanuary6</v>
      </c>
      <c r="B607" t="s">
        <v>2231</v>
      </c>
      <c r="C607" t="s">
        <v>2240</v>
      </c>
      <c r="D607" t="s">
        <v>2296</v>
      </c>
      <c r="E607" s="6" t="s">
        <v>3033</v>
      </c>
      <c r="F607" s="6">
        <v>6</v>
      </c>
      <c r="G607" s="6">
        <v>252.69009399414063</v>
      </c>
      <c r="H607" s="6">
        <v>252.69009399414063</v>
      </c>
      <c r="I607" s="6">
        <v>77.234939575195313</v>
      </c>
      <c r="J607" s="6">
        <v>44.989591836734682</v>
      </c>
      <c r="K607">
        <f t="shared" si="18"/>
        <v>0</v>
      </c>
    </row>
    <row r="608" spans="1:11" x14ac:dyDescent="0.25">
      <c r="A608" s="5" t="str">
        <f t="shared" si="19"/>
        <v>AutoDRNoMonthly Peak DayJanuary7</v>
      </c>
      <c r="B608" t="s">
        <v>2231</v>
      </c>
      <c r="C608" t="s">
        <v>2240</v>
      </c>
      <c r="D608" t="s">
        <v>2296</v>
      </c>
      <c r="E608" s="6" t="s">
        <v>3033</v>
      </c>
      <c r="F608" s="6">
        <v>7</v>
      </c>
      <c r="G608" s="6">
        <v>280.69998168945313</v>
      </c>
      <c r="H608" s="6">
        <v>280.69998168945313</v>
      </c>
      <c r="I608" s="6">
        <v>61.338409423828125</v>
      </c>
      <c r="J608" s="6">
        <v>45.118367346938818</v>
      </c>
      <c r="K608">
        <f t="shared" si="18"/>
        <v>0</v>
      </c>
    </row>
    <row r="609" spans="1:11" x14ac:dyDescent="0.25">
      <c r="A609" s="5" t="str">
        <f t="shared" si="19"/>
        <v>AutoDRNoMonthly Peak DayJanuary8</v>
      </c>
      <c r="B609" t="s">
        <v>2231</v>
      </c>
      <c r="C609" t="s">
        <v>2240</v>
      </c>
      <c r="D609" t="s">
        <v>2296</v>
      </c>
      <c r="E609" s="6" t="s">
        <v>3033</v>
      </c>
      <c r="F609" s="6">
        <v>8</v>
      </c>
      <c r="G609" s="6">
        <v>301.8494873046875</v>
      </c>
      <c r="H609" s="6">
        <v>301.8494873046875</v>
      </c>
      <c r="I609" s="6">
        <v>56.351509094238281</v>
      </c>
      <c r="J609" s="6">
        <v>44.266326530612233</v>
      </c>
      <c r="K609">
        <f t="shared" si="18"/>
        <v>0</v>
      </c>
    </row>
    <row r="610" spans="1:11" x14ac:dyDescent="0.25">
      <c r="A610" s="5" t="str">
        <f t="shared" si="19"/>
        <v>AutoDRNoMonthly Peak DayJanuary9</v>
      </c>
      <c r="B610" t="s">
        <v>2231</v>
      </c>
      <c r="C610" t="s">
        <v>2240</v>
      </c>
      <c r="D610" t="s">
        <v>2296</v>
      </c>
      <c r="E610" s="6" t="s">
        <v>3033</v>
      </c>
      <c r="F610" s="6">
        <v>9</v>
      </c>
      <c r="G610" s="6">
        <v>301.55868530273438</v>
      </c>
      <c r="H610" s="6">
        <v>301.55868530273438</v>
      </c>
      <c r="I610" s="6">
        <v>51.764041900634766</v>
      </c>
      <c r="J610" s="6">
        <v>44.072325581395347</v>
      </c>
      <c r="K610">
        <f t="shared" si="18"/>
        <v>0</v>
      </c>
    </row>
    <row r="611" spans="1:11" x14ac:dyDescent="0.25">
      <c r="A611" s="5" t="str">
        <f t="shared" si="19"/>
        <v>AutoDRNoMonthly Peak DayJanuary10</v>
      </c>
      <c r="B611" t="s">
        <v>2231</v>
      </c>
      <c r="C611" t="s">
        <v>2240</v>
      </c>
      <c r="D611" t="s">
        <v>2296</v>
      </c>
      <c r="E611" s="6" t="s">
        <v>3033</v>
      </c>
      <c r="F611" s="6">
        <v>10</v>
      </c>
      <c r="G611" s="6">
        <v>296.28958129882813</v>
      </c>
      <c r="H611" s="6">
        <v>296.28958129882813</v>
      </c>
      <c r="I611" s="6">
        <v>57.3756103515625</v>
      </c>
      <c r="J611" s="6">
        <v>45.734999999999999</v>
      </c>
      <c r="K611">
        <f t="shared" si="18"/>
        <v>0</v>
      </c>
    </row>
    <row r="612" spans="1:11" x14ac:dyDescent="0.25">
      <c r="A612" s="5" t="str">
        <f t="shared" si="19"/>
        <v>AutoDRNoMonthly Peak DayJanuary11</v>
      </c>
      <c r="B612" t="s">
        <v>2231</v>
      </c>
      <c r="C612" t="s">
        <v>2240</v>
      </c>
      <c r="D612" t="s">
        <v>2296</v>
      </c>
      <c r="E612" s="6" t="s">
        <v>3033</v>
      </c>
      <c r="F612" s="6">
        <v>11</v>
      </c>
      <c r="G612" s="6">
        <v>314.51446533203125</v>
      </c>
      <c r="H612" s="6">
        <v>314.51446533203125</v>
      </c>
      <c r="I612" s="6">
        <v>51.232036590576172</v>
      </c>
      <c r="J612" s="6">
        <v>47.854186046511593</v>
      </c>
      <c r="K612">
        <f t="shared" si="18"/>
        <v>0</v>
      </c>
    </row>
    <row r="613" spans="1:11" x14ac:dyDescent="0.25">
      <c r="A613" s="5" t="str">
        <f t="shared" si="19"/>
        <v>AutoDRNoMonthly Peak DayJanuary12</v>
      </c>
      <c r="B613" t="s">
        <v>2231</v>
      </c>
      <c r="C613" t="s">
        <v>2240</v>
      </c>
      <c r="D613" t="s">
        <v>2296</v>
      </c>
      <c r="E613" s="6" t="s">
        <v>3033</v>
      </c>
      <c r="F613" s="6">
        <v>12</v>
      </c>
      <c r="G613" s="6">
        <v>311.48037719726563</v>
      </c>
      <c r="H613" s="6">
        <v>311.48037719726563</v>
      </c>
      <c r="I613" s="6">
        <v>50.508861541748047</v>
      </c>
      <c r="J613" s="6">
        <v>48.904534883720906</v>
      </c>
      <c r="K613">
        <f t="shared" si="18"/>
        <v>0</v>
      </c>
    </row>
    <row r="614" spans="1:11" x14ac:dyDescent="0.25">
      <c r="A614" s="5" t="str">
        <f t="shared" si="19"/>
        <v>AutoDRNoMonthly Peak DayJanuary13</v>
      </c>
      <c r="B614" t="s">
        <v>2231</v>
      </c>
      <c r="C614" t="s">
        <v>2240</v>
      </c>
      <c r="D614" t="s">
        <v>2296</v>
      </c>
      <c r="E614" s="6" t="s">
        <v>3033</v>
      </c>
      <c r="F614" s="6">
        <v>13</v>
      </c>
      <c r="G614" s="6">
        <v>285.552001953125</v>
      </c>
      <c r="H614" s="6">
        <v>285.552001953125</v>
      </c>
      <c r="I614" s="6">
        <v>50.134555816650391</v>
      </c>
      <c r="J614" s="6">
        <v>49.471860465116244</v>
      </c>
      <c r="K614">
        <f t="shared" si="18"/>
        <v>0</v>
      </c>
    </row>
    <row r="615" spans="1:11" x14ac:dyDescent="0.25">
      <c r="A615" s="5" t="str">
        <f t="shared" si="19"/>
        <v>AutoDRNoMonthly Peak DayJanuary14</v>
      </c>
      <c r="B615" t="s">
        <v>2231</v>
      </c>
      <c r="C615" t="s">
        <v>2240</v>
      </c>
      <c r="D615" t="s">
        <v>2296</v>
      </c>
      <c r="E615" s="6" t="s">
        <v>3033</v>
      </c>
      <c r="F615" s="6">
        <v>14</v>
      </c>
      <c r="G615" s="6">
        <v>258.49368286132813</v>
      </c>
      <c r="H615" s="6">
        <v>258.49368286132813</v>
      </c>
      <c r="I615" s="6">
        <v>51.776405334472656</v>
      </c>
      <c r="J615" s="6">
        <v>50.292209302325553</v>
      </c>
      <c r="K615">
        <f t="shared" si="18"/>
        <v>0</v>
      </c>
    </row>
    <row r="616" spans="1:11" x14ac:dyDescent="0.25">
      <c r="A616" s="5" t="str">
        <f t="shared" si="19"/>
        <v>AutoDRNoMonthly Peak DayJanuary15</v>
      </c>
      <c r="B616" t="s">
        <v>2231</v>
      </c>
      <c r="C616" t="s">
        <v>2240</v>
      </c>
      <c r="D616" t="s">
        <v>2296</v>
      </c>
      <c r="E616" s="6" t="s">
        <v>3033</v>
      </c>
      <c r="F616" s="6">
        <v>15</v>
      </c>
      <c r="G616" s="6">
        <v>227.20777893066406</v>
      </c>
      <c r="H616" s="6">
        <v>227.20777893066406</v>
      </c>
      <c r="I616" s="6">
        <v>52.826541900634766</v>
      </c>
      <c r="J616" s="6">
        <v>50.188837209302299</v>
      </c>
      <c r="K616">
        <f t="shared" si="18"/>
        <v>0</v>
      </c>
    </row>
    <row r="617" spans="1:11" x14ac:dyDescent="0.25">
      <c r="A617" s="5" t="str">
        <f t="shared" si="19"/>
        <v>AutoDRNoMonthly Peak DayJanuary16</v>
      </c>
      <c r="B617" t="s">
        <v>2231</v>
      </c>
      <c r="C617" t="s">
        <v>2240</v>
      </c>
      <c r="D617" t="s">
        <v>2296</v>
      </c>
      <c r="E617" s="6" t="s">
        <v>3033</v>
      </c>
      <c r="F617" s="6">
        <v>16</v>
      </c>
      <c r="G617" s="6">
        <v>203.14666748046875</v>
      </c>
      <c r="H617" s="6">
        <v>203.14666748046875</v>
      </c>
      <c r="I617" s="6">
        <v>51.753833770751953</v>
      </c>
      <c r="J617" s="6">
        <v>49.803139534883705</v>
      </c>
      <c r="K617">
        <f t="shared" si="18"/>
        <v>0</v>
      </c>
    </row>
    <row r="618" spans="1:11" x14ac:dyDescent="0.25">
      <c r="A618" s="5" t="str">
        <f t="shared" si="19"/>
        <v>AutoDRNoMonthly Peak DayJanuary17</v>
      </c>
      <c r="B618" t="s">
        <v>2231</v>
      </c>
      <c r="C618" t="s">
        <v>2240</v>
      </c>
      <c r="D618" t="s">
        <v>2296</v>
      </c>
      <c r="E618" s="6" t="s">
        <v>3033</v>
      </c>
      <c r="F618" s="6">
        <v>17</v>
      </c>
      <c r="G618" s="6">
        <v>182.0186767578125</v>
      </c>
      <c r="H618" s="6">
        <v>182.0186767578125</v>
      </c>
      <c r="I618" s="6">
        <v>49.437847137451172</v>
      </c>
      <c r="J618" s="6">
        <v>49.11476744186043</v>
      </c>
      <c r="K618">
        <f t="shared" si="18"/>
        <v>0</v>
      </c>
    </row>
    <row r="619" spans="1:11" x14ac:dyDescent="0.25">
      <c r="A619" s="5" t="str">
        <f t="shared" si="19"/>
        <v>AutoDRNoMonthly Peak DayJanuary18</v>
      </c>
      <c r="B619" t="s">
        <v>2231</v>
      </c>
      <c r="C619" t="s">
        <v>2240</v>
      </c>
      <c r="D619" t="s">
        <v>2296</v>
      </c>
      <c r="E619" s="6" t="s">
        <v>3033</v>
      </c>
      <c r="F619" s="6">
        <v>18</v>
      </c>
      <c r="G619" s="6">
        <v>173.32937622070313</v>
      </c>
      <c r="H619" s="6">
        <v>173.32937622070313</v>
      </c>
      <c r="I619" s="6">
        <v>51.206264495849609</v>
      </c>
      <c r="J619" s="6">
        <v>47.334186046511668</v>
      </c>
      <c r="K619">
        <f t="shared" si="18"/>
        <v>0</v>
      </c>
    </row>
    <row r="620" spans="1:11" x14ac:dyDescent="0.25">
      <c r="A620" s="5" t="str">
        <f t="shared" si="19"/>
        <v>AutoDRNoMonthly Peak DayJanuary19</v>
      </c>
      <c r="B620" t="s">
        <v>2231</v>
      </c>
      <c r="C620" t="s">
        <v>2240</v>
      </c>
      <c r="D620" t="s">
        <v>2296</v>
      </c>
      <c r="E620" s="6" t="s">
        <v>3033</v>
      </c>
      <c r="F620" s="6">
        <v>19</v>
      </c>
      <c r="G620" s="6">
        <v>191.81394958496094</v>
      </c>
      <c r="H620" s="6">
        <v>191.81394958496094</v>
      </c>
      <c r="I620" s="6">
        <v>76.441802978515625</v>
      </c>
      <c r="J620" s="6">
        <v>46.144534883720965</v>
      </c>
      <c r="K620">
        <f t="shared" si="18"/>
        <v>0</v>
      </c>
    </row>
    <row r="621" spans="1:11" x14ac:dyDescent="0.25">
      <c r="A621" s="5" t="str">
        <f t="shared" si="19"/>
        <v>AutoDRNoMonthly Peak DayJanuary20</v>
      </c>
      <c r="B621" t="s">
        <v>2231</v>
      </c>
      <c r="C621" t="s">
        <v>2240</v>
      </c>
      <c r="D621" t="s">
        <v>2296</v>
      </c>
      <c r="E621" s="6" t="s">
        <v>3033</v>
      </c>
      <c r="F621" s="6">
        <v>20</v>
      </c>
      <c r="G621" s="6">
        <v>183.86796569824219</v>
      </c>
      <c r="H621" s="6">
        <v>183.86796569824219</v>
      </c>
      <c r="I621" s="6">
        <v>41.853630065917969</v>
      </c>
      <c r="J621" s="6">
        <v>45.896511627906975</v>
      </c>
      <c r="K621">
        <f t="shared" si="18"/>
        <v>0</v>
      </c>
    </row>
    <row r="622" spans="1:11" x14ac:dyDescent="0.25">
      <c r="A622" s="5" t="str">
        <f t="shared" si="19"/>
        <v>AutoDRNoMonthly Peak DayJanuary21</v>
      </c>
      <c r="B622" t="s">
        <v>2231</v>
      </c>
      <c r="C622" t="s">
        <v>2240</v>
      </c>
      <c r="D622" t="s">
        <v>2296</v>
      </c>
      <c r="E622" s="6" t="s">
        <v>3033</v>
      </c>
      <c r="F622" s="6">
        <v>21</v>
      </c>
      <c r="G622" s="6">
        <v>189.29112243652344</v>
      </c>
      <c r="H622" s="6">
        <v>189.29112243652344</v>
      </c>
      <c r="I622" s="6">
        <v>51.927120208740234</v>
      </c>
      <c r="J622" s="6">
        <v>44.9643023255814</v>
      </c>
      <c r="K622">
        <f t="shared" si="18"/>
        <v>0</v>
      </c>
    </row>
    <row r="623" spans="1:11" x14ac:dyDescent="0.25">
      <c r="A623" s="5" t="str">
        <f t="shared" si="19"/>
        <v>AutoDRNoMonthly Peak DayJanuary22</v>
      </c>
      <c r="B623" t="s">
        <v>2231</v>
      </c>
      <c r="C623" t="s">
        <v>2240</v>
      </c>
      <c r="D623" t="s">
        <v>2296</v>
      </c>
      <c r="E623" s="6" t="s">
        <v>3033</v>
      </c>
      <c r="F623" s="6">
        <v>22</v>
      </c>
      <c r="G623" s="6">
        <v>198.59025573730469</v>
      </c>
      <c r="H623" s="6">
        <v>198.59025573730469</v>
      </c>
      <c r="I623" s="6">
        <v>48.212142944335938</v>
      </c>
      <c r="J623" s="6">
        <v>44.144418604651172</v>
      </c>
      <c r="K623">
        <f t="shared" si="18"/>
        <v>0</v>
      </c>
    </row>
    <row r="624" spans="1:11" x14ac:dyDescent="0.25">
      <c r="A624" s="5" t="str">
        <f t="shared" si="19"/>
        <v>AutoDRNoMonthly Peak DayJanuary23</v>
      </c>
      <c r="B624" t="s">
        <v>2231</v>
      </c>
      <c r="C624" t="s">
        <v>2240</v>
      </c>
      <c r="D624" t="s">
        <v>2296</v>
      </c>
      <c r="E624" s="6" t="s">
        <v>3033</v>
      </c>
      <c r="F624" s="6">
        <v>23</v>
      </c>
      <c r="G624" s="6">
        <v>198.552978515625</v>
      </c>
      <c r="H624" s="6">
        <v>198.552978515625</v>
      </c>
      <c r="I624" s="6">
        <v>66.987022399902344</v>
      </c>
      <c r="J624" s="6">
        <v>43.705116279069763</v>
      </c>
      <c r="K624">
        <f t="shared" si="18"/>
        <v>0</v>
      </c>
    </row>
    <row r="625" spans="1:11" x14ac:dyDescent="0.25">
      <c r="A625" s="5" t="str">
        <f t="shared" si="19"/>
        <v>AutoDRNoMonthly Peak DayJanuary24</v>
      </c>
      <c r="B625" t="s">
        <v>2231</v>
      </c>
      <c r="C625" t="s">
        <v>2240</v>
      </c>
      <c r="D625" t="s">
        <v>2296</v>
      </c>
      <c r="E625" s="6" t="s">
        <v>3033</v>
      </c>
      <c r="F625" s="6">
        <v>24</v>
      </c>
      <c r="G625" s="6">
        <v>202.99111938476563</v>
      </c>
      <c r="H625" s="6">
        <v>202.99111938476563</v>
      </c>
      <c r="I625" s="6">
        <v>47.635501861572266</v>
      </c>
      <c r="J625" s="6">
        <v>42.975697674418562</v>
      </c>
      <c r="K625">
        <f t="shared" si="18"/>
        <v>0</v>
      </c>
    </row>
    <row r="626" spans="1:11" x14ac:dyDescent="0.25">
      <c r="A626" s="5" t="str">
        <f t="shared" si="19"/>
        <v>AutoDRNoAverage WeekdayFebruary1</v>
      </c>
      <c r="B626" t="s">
        <v>2231</v>
      </c>
      <c r="C626" t="s">
        <v>2240</v>
      </c>
      <c r="D626" t="s">
        <v>2297</v>
      </c>
      <c r="E626" s="6" t="s">
        <v>3034</v>
      </c>
      <c r="F626" s="6">
        <v>1</v>
      </c>
      <c r="G626" s="6">
        <v>141.15562438964844</v>
      </c>
      <c r="H626" s="6">
        <v>141.15562438964844</v>
      </c>
      <c r="I626" s="6">
        <v>44.7860107421875</v>
      </c>
      <c r="J626" s="6">
        <v>52.48179245283022</v>
      </c>
      <c r="K626">
        <f t="shared" si="18"/>
        <v>0</v>
      </c>
    </row>
    <row r="627" spans="1:11" x14ac:dyDescent="0.25">
      <c r="A627" s="5" t="str">
        <f t="shared" si="19"/>
        <v>AutoDRNoAverage WeekdayFebruary2</v>
      </c>
      <c r="B627" t="s">
        <v>2231</v>
      </c>
      <c r="C627" t="s">
        <v>2240</v>
      </c>
      <c r="D627" t="s">
        <v>2297</v>
      </c>
      <c r="E627" s="6" t="s">
        <v>3034</v>
      </c>
      <c r="F627" s="6">
        <v>2</v>
      </c>
      <c r="G627" s="6">
        <v>141.31683349609375</v>
      </c>
      <c r="H627" s="6">
        <v>141.31683349609375</v>
      </c>
      <c r="I627" s="6">
        <v>49.251411437988281</v>
      </c>
      <c r="J627" s="6">
        <v>51.26924528301889</v>
      </c>
      <c r="K627">
        <f t="shared" si="18"/>
        <v>0</v>
      </c>
    </row>
    <row r="628" spans="1:11" x14ac:dyDescent="0.25">
      <c r="A628" s="5" t="str">
        <f t="shared" si="19"/>
        <v>AutoDRNoAverage WeekdayFebruary3</v>
      </c>
      <c r="B628" t="s">
        <v>2231</v>
      </c>
      <c r="C628" t="s">
        <v>2240</v>
      </c>
      <c r="D628" t="s">
        <v>2297</v>
      </c>
      <c r="E628" s="6" t="s">
        <v>3034</v>
      </c>
      <c r="F628" s="6">
        <v>3</v>
      </c>
      <c r="G628" s="6">
        <v>142.90968322753906</v>
      </c>
      <c r="H628" s="6">
        <v>142.90968322753906</v>
      </c>
      <c r="I628" s="6">
        <v>58.081977844238281</v>
      </c>
      <c r="J628" s="6">
        <v>50.320849056603741</v>
      </c>
      <c r="K628">
        <f t="shared" si="18"/>
        <v>0</v>
      </c>
    </row>
    <row r="629" spans="1:11" x14ac:dyDescent="0.25">
      <c r="A629" s="5" t="str">
        <f t="shared" si="19"/>
        <v>AutoDRNoAverage WeekdayFebruary4</v>
      </c>
      <c r="B629" t="s">
        <v>2231</v>
      </c>
      <c r="C629" t="s">
        <v>2240</v>
      </c>
      <c r="D629" t="s">
        <v>2297</v>
      </c>
      <c r="E629" s="6" t="s">
        <v>3034</v>
      </c>
      <c r="F629" s="6">
        <v>4</v>
      </c>
      <c r="G629" s="6">
        <v>149.18150329589844</v>
      </c>
      <c r="H629" s="6">
        <v>149.18150329589844</v>
      </c>
      <c r="I629" s="6">
        <v>46.736415863037109</v>
      </c>
      <c r="J629" s="6">
        <v>49.457830188679218</v>
      </c>
      <c r="K629">
        <f t="shared" si="18"/>
        <v>0</v>
      </c>
    </row>
    <row r="630" spans="1:11" x14ac:dyDescent="0.25">
      <c r="A630" s="5" t="str">
        <f t="shared" si="19"/>
        <v>AutoDRNoAverage WeekdayFebruary5</v>
      </c>
      <c r="B630" t="s">
        <v>2231</v>
      </c>
      <c r="C630" t="s">
        <v>2240</v>
      </c>
      <c r="D630" t="s">
        <v>2297</v>
      </c>
      <c r="E630" s="6" t="s">
        <v>3034</v>
      </c>
      <c r="F630" s="6">
        <v>5</v>
      </c>
      <c r="G630" s="6">
        <v>197.88223266601563</v>
      </c>
      <c r="H630" s="6">
        <v>197.88223266601563</v>
      </c>
      <c r="I630" s="6">
        <v>60.624652862548828</v>
      </c>
      <c r="J630" s="6">
        <v>49.201320754716967</v>
      </c>
      <c r="K630">
        <f t="shared" si="18"/>
        <v>0</v>
      </c>
    </row>
    <row r="631" spans="1:11" x14ac:dyDescent="0.25">
      <c r="A631" s="5" t="str">
        <f t="shared" si="19"/>
        <v>AutoDRNoAverage WeekdayFebruary6</v>
      </c>
      <c r="B631" t="s">
        <v>2231</v>
      </c>
      <c r="C631" t="s">
        <v>2240</v>
      </c>
      <c r="D631" t="s">
        <v>2297</v>
      </c>
      <c r="E631" s="6" t="s">
        <v>3034</v>
      </c>
      <c r="F631" s="6">
        <v>6</v>
      </c>
      <c r="G631" s="6">
        <v>261.39962768554688</v>
      </c>
      <c r="H631" s="6">
        <v>261.39962768554688</v>
      </c>
      <c r="I631" s="6">
        <v>57.944503784179688</v>
      </c>
      <c r="J631" s="6">
        <v>48.752075471698106</v>
      </c>
      <c r="K631">
        <f t="shared" si="18"/>
        <v>0</v>
      </c>
    </row>
    <row r="632" spans="1:11" x14ac:dyDescent="0.25">
      <c r="A632" s="5" t="str">
        <f t="shared" si="19"/>
        <v>AutoDRNoAverage WeekdayFebruary7</v>
      </c>
      <c r="B632" t="s">
        <v>2231</v>
      </c>
      <c r="C632" t="s">
        <v>2240</v>
      </c>
      <c r="D632" t="s">
        <v>2297</v>
      </c>
      <c r="E632" s="6" t="s">
        <v>3034</v>
      </c>
      <c r="F632" s="6">
        <v>7</v>
      </c>
      <c r="G632" s="6">
        <v>290.51644897460938</v>
      </c>
      <c r="H632" s="6">
        <v>290.51644897460938</v>
      </c>
      <c r="I632" s="6">
        <v>61.295162200927734</v>
      </c>
      <c r="J632" s="6">
        <v>48.993396226415079</v>
      </c>
      <c r="K632">
        <f t="shared" si="18"/>
        <v>0</v>
      </c>
    </row>
    <row r="633" spans="1:11" x14ac:dyDescent="0.25">
      <c r="A633" s="5" t="str">
        <f t="shared" si="19"/>
        <v>AutoDRNoAverage WeekdayFebruary8</v>
      </c>
      <c r="B633" t="s">
        <v>2231</v>
      </c>
      <c r="C633" t="s">
        <v>2240</v>
      </c>
      <c r="D633" t="s">
        <v>2297</v>
      </c>
      <c r="E633" s="6" t="s">
        <v>3034</v>
      </c>
      <c r="F633" s="6">
        <v>8</v>
      </c>
      <c r="G633" s="6">
        <v>307.58694458007813</v>
      </c>
      <c r="H633" s="6">
        <v>307.58694458007813</v>
      </c>
      <c r="I633" s="6">
        <v>65.6590576171875</v>
      </c>
      <c r="J633" s="6">
        <v>48.60679245283022</v>
      </c>
      <c r="K633">
        <f t="shared" si="18"/>
        <v>0</v>
      </c>
    </row>
    <row r="634" spans="1:11" x14ac:dyDescent="0.25">
      <c r="A634" s="5" t="str">
        <f t="shared" si="19"/>
        <v>AutoDRNoAverage WeekdayFebruary9</v>
      </c>
      <c r="B634" t="s">
        <v>2231</v>
      </c>
      <c r="C634" t="s">
        <v>2240</v>
      </c>
      <c r="D634" t="s">
        <v>2297</v>
      </c>
      <c r="E634" s="6" t="s">
        <v>3034</v>
      </c>
      <c r="F634" s="6">
        <v>9</v>
      </c>
      <c r="G634" s="6">
        <v>304.39215087890625</v>
      </c>
      <c r="H634" s="6">
        <v>304.39215087890625</v>
      </c>
      <c r="I634" s="6">
        <v>58.546733856201172</v>
      </c>
      <c r="J634" s="6">
        <v>49.302830188679252</v>
      </c>
      <c r="K634">
        <f t="shared" si="18"/>
        <v>0</v>
      </c>
    </row>
    <row r="635" spans="1:11" x14ac:dyDescent="0.25">
      <c r="A635" s="5" t="str">
        <f t="shared" si="19"/>
        <v>AutoDRNoAverage WeekdayFebruary10</v>
      </c>
      <c r="B635" t="s">
        <v>2231</v>
      </c>
      <c r="C635" t="s">
        <v>2240</v>
      </c>
      <c r="D635" t="s">
        <v>2297</v>
      </c>
      <c r="E635" s="6" t="s">
        <v>3034</v>
      </c>
      <c r="F635" s="6">
        <v>10</v>
      </c>
      <c r="G635" s="6">
        <v>303.16961669921875</v>
      </c>
      <c r="H635" s="6">
        <v>303.16961669921875</v>
      </c>
      <c r="I635" s="6">
        <v>55.687980651855469</v>
      </c>
      <c r="J635" s="6">
        <v>51.552641509433933</v>
      </c>
      <c r="K635">
        <f t="shared" si="18"/>
        <v>0</v>
      </c>
    </row>
    <row r="636" spans="1:11" x14ac:dyDescent="0.25">
      <c r="A636" s="5" t="str">
        <f t="shared" si="19"/>
        <v>AutoDRNoAverage WeekdayFebruary11</v>
      </c>
      <c r="B636" t="s">
        <v>2231</v>
      </c>
      <c r="C636" t="s">
        <v>2240</v>
      </c>
      <c r="D636" t="s">
        <v>2297</v>
      </c>
      <c r="E636" s="6" t="s">
        <v>3034</v>
      </c>
      <c r="F636" s="6">
        <v>11</v>
      </c>
      <c r="G636" s="6">
        <v>300.81622314453125</v>
      </c>
      <c r="H636" s="6">
        <v>300.81622314453125</v>
      </c>
      <c r="I636" s="6">
        <v>56.730991363525391</v>
      </c>
      <c r="J636" s="6">
        <v>54.813396226415122</v>
      </c>
      <c r="K636">
        <f t="shared" si="18"/>
        <v>0</v>
      </c>
    </row>
    <row r="637" spans="1:11" x14ac:dyDescent="0.25">
      <c r="A637" s="5" t="str">
        <f t="shared" si="19"/>
        <v>AutoDRNoAverage WeekdayFebruary12</v>
      </c>
      <c r="B637" t="s">
        <v>2231</v>
      </c>
      <c r="C637" t="s">
        <v>2240</v>
      </c>
      <c r="D637" t="s">
        <v>2297</v>
      </c>
      <c r="E637" s="6" t="s">
        <v>3034</v>
      </c>
      <c r="F637" s="6">
        <v>12</v>
      </c>
      <c r="G637" s="6">
        <v>299.44259643554688</v>
      </c>
      <c r="H637" s="6">
        <v>299.44259643554688</v>
      </c>
      <c r="I637" s="6">
        <v>55.965030670166016</v>
      </c>
      <c r="J637" s="6">
        <v>57.331603773584867</v>
      </c>
      <c r="K637">
        <f t="shared" si="18"/>
        <v>0</v>
      </c>
    </row>
    <row r="638" spans="1:11" x14ac:dyDescent="0.25">
      <c r="A638" s="5" t="str">
        <f t="shared" si="19"/>
        <v>AutoDRNoAverage WeekdayFebruary13</v>
      </c>
      <c r="B638" t="s">
        <v>2231</v>
      </c>
      <c r="C638" t="s">
        <v>2240</v>
      </c>
      <c r="D638" t="s">
        <v>2297</v>
      </c>
      <c r="E638" s="6" t="s">
        <v>3034</v>
      </c>
      <c r="F638" s="6">
        <v>13</v>
      </c>
      <c r="G638" s="6">
        <v>283.90301513671875</v>
      </c>
      <c r="H638" s="6">
        <v>283.90301513671875</v>
      </c>
      <c r="I638" s="6">
        <v>59.7327880859375</v>
      </c>
      <c r="J638" s="6">
        <v>58.981792452830142</v>
      </c>
      <c r="K638">
        <f t="shared" si="18"/>
        <v>0</v>
      </c>
    </row>
    <row r="639" spans="1:11" x14ac:dyDescent="0.25">
      <c r="A639" s="5" t="str">
        <f t="shared" si="19"/>
        <v>AutoDRNoAverage WeekdayFebruary14</v>
      </c>
      <c r="B639" t="s">
        <v>2231</v>
      </c>
      <c r="C639" t="s">
        <v>2240</v>
      </c>
      <c r="D639" t="s">
        <v>2297</v>
      </c>
      <c r="E639" s="6" t="s">
        <v>3034</v>
      </c>
      <c r="F639" s="6">
        <v>14</v>
      </c>
      <c r="G639" s="6">
        <v>250.61361694335938</v>
      </c>
      <c r="H639" s="6">
        <v>250.61361694335938</v>
      </c>
      <c r="I639" s="6">
        <v>53.434173583984375</v>
      </c>
      <c r="J639" s="6">
        <v>60.108396226415159</v>
      </c>
      <c r="K639">
        <f t="shared" si="18"/>
        <v>0</v>
      </c>
    </row>
    <row r="640" spans="1:11" x14ac:dyDescent="0.25">
      <c r="A640" s="5" t="str">
        <f t="shared" si="19"/>
        <v>AutoDRNoAverage WeekdayFebruary15</v>
      </c>
      <c r="B640" t="s">
        <v>2231</v>
      </c>
      <c r="C640" t="s">
        <v>2240</v>
      </c>
      <c r="D640" t="s">
        <v>2297</v>
      </c>
      <c r="E640" s="6" t="s">
        <v>3034</v>
      </c>
      <c r="F640" s="6">
        <v>15</v>
      </c>
      <c r="G640" s="6">
        <v>229.21160888671875</v>
      </c>
      <c r="H640" s="6">
        <v>229.21160888671875</v>
      </c>
      <c r="I640" s="6">
        <v>60.054466247558594</v>
      </c>
      <c r="J640" s="6">
        <v>60.789339622641528</v>
      </c>
      <c r="K640">
        <f t="shared" si="18"/>
        <v>0</v>
      </c>
    </row>
    <row r="641" spans="1:11" x14ac:dyDescent="0.25">
      <c r="A641" s="5" t="str">
        <f t="shared" si="19"/>
        <v>AutoDRNoAverage WeekdayFebruary16</v>
      </c>
      <c r="B641" t="s">
        <v>2231</v>
      </c>
      <c r="C641" t="s">
        <v>2240</v>
      </c>
      <c r="D641" t="s">
        <v>2297</v>
      </c>
      <c r="E641" s="6" t="s">
        <v>3034</v>
      </c>
      <c r="F641" s="6">
        <v>16</v>
      </c>
      <c r="G641" s="6">
        <v>172.04588317871094</v>
      </c>
      <c r="H641" s="6">
        <v>172.04588317871094</v>
      </c>
      <c r="I641" s="6">
        <v>50.824867248535156</v>
      </c>
      <c r="J641" s="6">
        <v>61.041792452830251</v>
      </c>
      <c r="K641">
        <f t="shared" si="18"/>
        <v>0</v>
      </c>
    </row>
    <row r="642" spans="1:11" x14ac:dyDescent="0.25">
      <c r="A642" s="5" t="str">
        <f t="shared" si="19"/>
        <v>AutoDRNoAverage WeekdayFebruary17</v>
      </c>
      <c r="B642" t="s">
        <v>2231</v>
      </c>
      <c r="C642" t="s">
        <v>2240</v>
      </c>
      <c r="D642" t="s">
        <v>2297</v>
      </c>
      <c r="E642" s="6" t="s">
        <v>3034</v>
      </c>
      <c r="F642" s="6">
        <v>17</v>
      </c>
      <c r="G642" s="6">
        <v>156.17228698730469</v>
      </c>
      <c r="H642" s="6">
        <v>156.17228698730469</v>
      </c>
      <c r="I642" s="6">
        <v>57.638046264648438</v>
      </c>
      <c r="J642" s="6">
        <v>60.763773584905664</v>
      </c>
      <c r="K642">
        <f t="shared" ref="K642:K705" si="20">INDEX(events, MATCH(CONCATENATE(B642, C642, D642, E642), events_y, 0), MATCH("Confidential", events_x, 0))</f>
        <v>0</v>
      </c>
    </row>
    <row r="643" spans="1:11" x14ac:dyDescent="0.25">
      <c r="A643" s="5" t="str">
        <f t="shared" ref="A643:A706" si="21">CONCATENATE(B643, C643, D643, E643, F643)</f>
        <v>AutoDRNoAverage WeekdayFebruary18</v>
      </c>
      <c r="B643" t="s">
        <v>2231</v>
      </c>
      <c r="C643" t="s">
        <v>2240</v>
      </c>
      <c r="D643" t="s">
        <v>2297</v>
      </c>
      <c r="E643" s="6" t="s">
        <v>3034</v>
      </c>
      <c r="F643" s="6">
        <v>18</v>
      </c>
      <c r="G643" s="6">
        <v>144.96337890625</v>
      </c>
      <c r="H643" s="6">
        <v>144.96337890625</v>
      </c>
      <c r="I643" s="6">
        <v>48.051998138427734</v>
      </c>
      <c r="J643" s="6">
        <v>59.898490566037715</v>
      </c>
      <c r="K643">
        <f t="shared" si="20"/>
        <v>0</v>
      </c>
    </row>
    <row r="644" spans="1:11" x14ac:dyDescent="0.25">
      <c r="A644" s="5" t="str">
        <f t="shared" si="21"/>
        <v>AutoDRNoAverage WeekdayFebruary19</v>
      </c>
      <c r="B644" t="s">
        <v>2231</v>
      </c>
      <c r="C644" t="s">
        <v>2240</v>
      </c>
      <c r="D644" t="s">
        <v>2297</v>
      </c>
      <c r="E644" s="6" t="s">
        <v>3034</v>
      </c>
      <c r="F644" s="6">
        <v>19</v>
      </c>
      <c r="G644" s="6">
        <v>143.96827697753906</v>
      </c>
      <c r="H644" s="6">
        <v>143.96827697753906</v>
      </c>
      <c r="I644" s="6">
        <v>45.659812927246094</v>
      </c>
      <c r="J644" s="6">
        <v>58.227547169811338</v>
      </c>
      <c r="K644">
        <f t="shared" si="20"/>
        <v>0</v>
      </c>
    </row>
    <row r="645" spans="1:11" x14ac:dyDescent="0.25">
      <c r="A645" s="5" t="str">
        <f t="shared" si="21"/>
        <v>AutoDRNoAverage WeekdayFebruary20</v>
      </c>
      <c r="B645" t="s">
        <v>2231</v>
      </c>
      <c r="C645" t="s">
        <v>2240</v>
      </c>
      <c r="D645" t="s">
        <v>2297</v>
      </c>
      <c r="E645" s="6" t="s">
        <v>3034</v>
      </c>
      <c r="F645" s="6">
        <v>20</v>
      </c>
      <c r="G645" s="6">
        <v>142.02362060546875</v>
      </c>
      <c r="H645" s="6">
        <v>142.02362060546875</v>
      </c>
      <c r="I645" s="6">
        <v>41.349864959716797</v>
      </c>
      <c r="J645" s="6">
        <v>56.972169811320725</v>
      </c>
      <c r="K645">
        <f t="shared" si="20"/>
        <v>0</v>
      </c>
    </row>
    <row r="646" spans="1:11" x14ac:dyDescent="0.25">
      <c r="A646" s="5" t="str">
        <f t="shared" si="21"/>
        <v>AutoDRNoAverage WeekdayFebruary21</v>
      </c>
      <c r="B646" t="s">
        <v>2231</v>
      </c>
      <c r="C646" t="s">
        <v>2240</v>
      </c>
      <c r="D646" t="s">
        <v>2297</v>
      </c>
      <c r="E646" s="6" t="s">
        <v>3034</v>
      </c>
      <c r="F646" s="6">
        <v>21</v>
      </c>
      <c r="G646" s="6">
        <v>147.99154663085938</v>
      </c>
      <c r="H646" s="6">
        <v>147.99154663085938</v>
      </c>
      <c r="I646" s="6">
        <v>43.82025146484375</v>
      </c>
      <c r="J646" s="6">
        <v>55.915094339622613</v>
      </c>
      <c r="K646">
        <f t="shared" si="20"/>
        <v>0</v>
      </c>
    </row>
    <row r="647" spans="1:11" x14ac:dyDescent="0.25">
      <c r="A647" s="5" t="str">
        <f t="shared" si="21"/>
        <v>AutoDRNoAverage WeekdayFebruary22</v>
      </c>
      <c r="B647" t="s">
        <v>2231</v>
      </c>
      <c r="C647" t="s">
        <v>2240</v>
      </c>
      <c r="D647" t="s">
        <v>2297</v>
      </c>
      <c r="E647" s="6" t="s">
        <v>3034</v>
      </c>
      <c r="F647" s="6">
        <v>22</v>
      </c>
      <c r="G647" s="6">
        <v>150.43592834472656</v>
      </c>
      <c r="H647" s="6">
        <v>150.43592834472656</v>
      </c>
      <c r="I647" s="6">
        <v>43.287017822265625</v>
      </c>
      <c r="J647" s="6">
        <v>55.066698113207508</v>
      </c>
      <c r="K647">
        <f t="shared" si="20"/>
        <v>0</v>
      </c>
    </row>
    <row r="648" spans="1:11" x14ac:dyDescent="0.25">
      <c r="A648" s="5" t="str">
        <f t="shared" si="21"/>
        <v>AutoDRNoAverage WeekdayFebruary23</v>
      </c>
      <c r="B648" t="s">
        <v>2231</v>
      </c>
      <c r="C648" t="s">
        <v>2240</v>
      </c>
      <c r="D648" t="s">
        <v>2297</v>
      </c>
      <c r="E648" s="6" t="s">
        <v>3034</v>
      </c>
      <c r="F648" s="6">
        <v>23</v>
      </c>
      <c r="G648" s="6">
        <v>157.88217163085938</v>
      </c>
      <c r="H648" s="6">
        <v>157.88217163085938</v>
      </c>
      <c r="I648" s="6">
        <v>53.648471832275391</v>
      </c>
      <c r="J648" s="6">
        <v>54.669339622641502</v>
      </c>
      <c r="K648">
        <f t="shared" si="20"/>
        <v>0</v>
      </c>
    </row>
    <row r="649" spans="1:11" x14ac:dyDescent="0.25">
      <c r="A649" s="5" t="str">
        <f t="shared" si="21"/>
        <v>AutoDRNoAverage WeekdayFebruary24</v>
      </c>
      <c r="B649" t="s">
        <v>2231</v>
      </c>
      <c r="C649" t="s">
        <v>2240</v>
      </c>
      <c r="D649" t="s">
        <v>2297</v>
      </c>
      <c r="E649" s="6" t="s">
        <v>3034</v>
      </c>
      <c r="F649" s="6">
        <v>24</v>
      </c>
      <c r="G649" s="6">
        <v>158.60986328125</v>
      </c>
      <c r="H649" s="6">
        <v>158.60986328125</v>
      </c>
      <c r="I649" s="6">
        <v>50.738479614257813</v>
      </c>
      <c r="J649" s="6">
        <v>54.315849056603788</v>
      </c>
      <c r="K649">
        <f t="shared" si="20"/>
        <v>0</v>
      </c>
    </row>
    <row r="650" spans="1:11" x14ac:dyDescent="0.25">
      <c r="A650" s="5" t="str">
        <f t="shared" si="21"/>
        <v>AutoDRNoMonthly Peak DayFebruary1</v>
      </c>
      <c r="B650" t="s">
        <v>2231</v>
      </c>
      <c r="C650" t="s">
        <v>2240</v>
      </c>
      <c r="D650" t="s">
        <v>2298</v>
      </c>
      <c r="E650" s="6" t="s">
        <v>3034</v>
      </c>
      <c r="F650" s="6">
        <v>1</v>
      </c>
      <c r="G650" s="6">
        <v>182.07418823242188</v>
      </c>
      <c r="H650" s="6">
        <v>182.07418823242188</v>
      </c>
      <c r="I650" s="6">
        <v>58.696952819824219</v>
      </c>
      <c r="J650" s="6">
        <v>52.879811320754769</v>
      </c>
      <c r="K650">
        <f t="shared" si="20"/>
        <v>0</v>
      </c>
    </row>
    <row r="651" spans="1:11" x14ac:dyDescent="0.25">
      <c r="A651" s="5" t="str">
        <f t="shared" si="21"/>
        <v>AutoDRNoMonthly Peak DayFebruary2</v>
      </c>
      <c r="B651" t="s">
        <v>2231</v>
      </c>
      <c r="C651" t="s">
        <v>2240</v>
      </c>
      <c r="D651" t="s">
        <v>2298</v>
      </c>
      <c r="E651" s="6" t="s">
        <v>3034</v>
      </c>
      <c r="F651" s="6">
        <v>2</v>
      </c>
      <c r="G651" s="6">
        <v>182.55006408691406</v>
      </c>
      <c r="H651" s="6">
        <v>182.55006408691406</v>
      </c>
      <c r="I651" s="6">
        <v>64.496910095214844</v>
      </c>
      <c r="J651" s="6">
        <v>52.544528301886778</v>
      </c>
      <c r="K651">
        <f t="shared" si="20"/>
        <v>0</v>
      </c>
    </row>
    <row r="652" spans="1:11" x14ac:dyDescent="0.25">
      <c r="A652" s="5" t="str">
        <f t="shared" si="21"/>
        <v>AutoDRNoMonthly Peak DayFebruary3</v>
      </c>
      <c r="B652" t="s">
        <v>2231</v>
      </c>
      <c r="C652" t="s">
        <v>2240</v>
      </c>
      <c r="D652" t="s">
        <v>2298</v>
      </c>
      <c r="E652" s="6" t="s">
        <v>3034</v>
      </c>
      <c r="F652" s="6">
        <v>3</v>
      </c>
      <c r="G652" s="6">
        <v>178.11772155761719</v>
      </c>
      <c r="H652" s="6">
        <v>178.11772155761719</v>
      </c>
      <c r="I652" s="6">
        <v>58.190673828125</v>
      </c>
      <c r="J652" s="6">
        <v>52.241037735849069</v>
      </c>
      <c r="K652">
        <f t="shared" si="20"/>
        <v>0</v>
      </c>
    </row>
    <row r="653" spans="1:11" x14ac:dyDescent="0.25">
      <c r="A653" s="5" t="str">
        <f t="shared" si="21"/>
        <v>AutoDRNoMonthly Peak DayFebruary4</v>
      </c>
      <c r="B653" t="s">
        <v>2231</v>
      </c>
      <c r="C653" t="s">
        <v>2240</v>
      </c>
      <c r="D653" t="s">
        <v>2298</v>
      </c>
      <c r="E653" s="6" t="s">
        <v>3034</v>
      </c>
      <c r="F653" s="6">
        <v>4</v>
      </c>
      <c r="G653" s="6">
        <v>179.05073547363281</v>
      </c>
      <c r="H653" s="6">
        <v>179.05073547363281</v>
      </c>
      <c r="I653" s="6">
        <v>51.487285614013672</v>
      </c>
      <c r="J653" s="6">
        <v>52.026698113207537</v>
      </c>
      <c r="K653">
        <f t="shared" si="20"/>
        <v>0</v>
      </c>
    </row>
    <row r="654" spans="1:11" x14ac:dyDescent="0.25">
      <c r="A654" s="5" t="str">
        <f t="shared" si="21"/>
        <v>AutoDRNoMonthly Peak DayFebruary5</v>
      </c>
      <c r="B654" t="s">
        <v>2231</v>
      </c>
      <c r="C654" t="s">
        <v>2240</v>
      </c>
      <c r="D654" t="s">
        <v>2298</v>
      </c>
      <c r="E654" s="6" t="s">
        <v>3034</v>
      </c>
      <c r="F654" s="6">
        <v>5</v>
      </c>
      <c r="G654" s="6">
        <v>216.91738891601563</v>
      </c>
      <c r="H654" s="6">
        <v>216.91738891601563</v>
      </c>
      <c r="I654" s="6">
        <v>61.855258941650391</v>
      </c>
      <c r="J654" s="6">
        <v>51.897169811320772</v>
      </c>
      <c r="K654">
        <f t="shared" si="20"/>
        <v>0</v>
      </c>
    </row>
    <row r="655" spans="1:11" x14ac:dyDescent="0.25">
      <c r="A655" s="5" t="str">
        <f t="shared" si="21"/>
        <v>AutoDRNoMonthly Peak DayFebruary6</v>
      </c>
      <c r="B655" t="s">
        <v>2231</v>
      </c>
      <c r="C655" t="s">
        <v>2240</v>
      </c>
      <c r="D655" t="s">
        <v>2298</v>
      </c>
      <c r="E655" s="6" t="s">
        <v>3034</v>
      </c>
      <c r="F655" s="6">
        <v>6</v>
      </c>
      <c r="G655" s="6">
        <v>298.82485961914063</v>
      </c>
      <c r="H655" s="6">
        <v>298.82485961914063</v>
      </c>
      <c r="I655" s="6">
        <v>63.381477355957031</v>
      </c>
      <c r="J655" s="6">
        <v>51.929905660377329</v>
      </c>
      <c r="K655">
        <f t="shared" si="20"/>
        <v>0</v>
      </c>
    </row>
    <row r="656" spans="1:11" x14ac:dyDescent="0.25">
      <c r="A656" s="5" t="str">
        <f t="shared" si="21"/>
        <v>AutoDRNoMonthly Peak DayFebruary7</v>
      </c>
      <c r="B656" t="s">
        <v>2231</v>
      </c>
      <c r="C656" t="s">
        <v>2240</v>
      </c>
      <c r="D656" t="s">
        <v>2298</v>
      </c>
      <c r="E656" s="6" t="s">
        <v>3034</v>
      </c>
      <c r="F656" s="6">
        <v>7</v>
      </c>
      <c r="G656" s="6">
        <v>336.7020263671875</v>
      </c>
      <c r="H656" s="6">
        <v>336.7020263671875</v>
      </c>
      <c r="I656" s="6">
        <v>58.067096710205078</v>
      </c>
      <c r="J656" s="6">
        <v>51.812452830188604</v>
      </c>
      <c r="K656">
        <f t="shared" si="20"/>
        <v>0</v>
      </c>
    </row>
    <row r="657" spans="1:11" x14ac:dyDescent="0.25">
      <c r="A657" s="5" t="str">
        <f t="shared" si="21"/>
        <v>AutoDRNoMonthly Peak DayFebruary8</v>
      </c>
      <c r="B657" t="s">
        <v>2231</v>
      </c>
      <c r="C657" t="s">
        <v>2240</v>
      </c>
      <c r="D657" t="s">
        <v>2298</v>
      </c>
      <c r="E657" s="6" t="s">
        <v>3034</v>
      </c>
      <c r="F657" s="6">
        <v>8</v>
      </c>
      <c r="G657" s="6">
        <v>358.747802734375</v>
      </c>
      <c r="H657" s="6">
        <v>358.747802734375</v>
      </c>
      <c r="I657" s="6">
        <v>60.236003875732422</v>
      </c>
      <c r="J657" s="6">
        <v>51.681603773584904</v>
      </c>
      <c r="K657">
        <f t="shared" si="20"/>
        <v>0</v>
      </c>
    </row>
    <row r="658" spans="1:11" x14ac:dyDescent="0.25">
      <c r="A658" s="5" t="str">
        <f t="shared" si="21"/>
        <v>AutoDRNoMonthly Peak DayFebruary9</v>
      </c>
      <c r="B658" t="s">
        <v>2231</v>
      </c>
      <c r="C658" t="s">
        <v>2240</v>
      </c>
      <c r="D658" t="s">
        <v>2298</v>
      </c>
      <c r="E658" s="6" t="s">
        <v>3034</v>
      </c>
      <c r="F658" s="6">
        <v>9</v>
      </c>
      <c r="G658" s="6">
        <v>354.47491455078125</v>
      </c>
      <c r="H658" s="6">
        <v>354.47491455078125</v>
      </c>
      <c r="I658" s="6">
        <v>48.475616455078125</v>
      </c>
      <c r="J658" s="6">
        <v>52.165377358490588</v>
      </c>
      <c r="K658">
        <f t="shared" si="20"/>
        <v>0</v>
      </c>
    </row>
    <row r="659" spans="1:11" x14ac:dyDescent="0.25">
      <c r="A659" s="5" t="str">
        <f t="shared" si="21"/>
        <v>AutoDRNoMonthly Peak DayFebruary10</v>
      </c>
      <c r="B659" t="s">
        <v>2231</v>
      </c>
      <c r="C659" t="s">
        <v>2240</v>
      </c>
      <c r="D659" t="s">
        <v>2298</v>
      </c>
      <c r="E659" s="6" t="s">
        <v>3034</v>
      </c>
      <c r="F659" s="6">
        <v>10</v>
      </c>
      <c r="G659" s="6">
        <v>363.48358154296875</v>
      </c>
      <c r="H659" s="6">
        <v>363.48358154296875</v>
      </c>
      <c r="I659" s="6">
        <v>52.876495361328125</v>
      </c>
      <c r="J659" s="6">
        <v>53.084245283018852</v>
      </c>
      <c r="K659">
        <f t="shared" si="20"/>
        <v>0</v>
      </c>
    </row>
    <row r="660" spans="1:11" x14ac:dyDescent="0.25">
      <c r="A660" s="5" t="str">
        <f t="shared" si="21"/>
        <v>AutoDRNoMonthly Peak DayFebruary11</v>
      </c>
      <c r="B660" t="s">
        <v>2231</v>
      </c>
      <c r="C660" t="s">
        <v>2240</v>
      </c>
      <c r="D660" t="s">
        <v>2298</v>
      </c>
      <c r="E660" s="6" t="s">
        <v>3034</v>
      </c>
      <c r="F660" s="6">
        <v>11</v>
      </c>
      <c r="G660" s="6">
        <v>375.96905517578125</v>
      </c>
      <c r="H660" s="6">
        <v>375.96905517578125</v>
      </c>
      <c r="I660" s="6">
        <v>54.688926696777344</v>
      </c>
      <c r="J660" s="6">
        <v>54.133113207547169</v>
      </c>
      <c r="K660">
        <f t="shared" si="20"/>
        <v>0</v>
      </c>
    </row>
    <row r="661" spans="1:11" x14ac:dyDescent="0.25">
      <c r="A661" s="5" t="str">
        <f t="shared" si="21"/>
        <v>AutoDRNoMonthly Peak DayFebruary12</v>
      </c>
      <c r="B661" t="s">
        <v>2231</v>
      </c>
      <c r="C661" t="s">
        <v>2240</v>
      </c>
      <c r="D661" t="s">
        <v>2298</v>
      </c>
      <c r="E661" s="6" t="s">
        <v>3034</v>
      </c>
      <c r="F661" s="6">
        <v>12</v>
      </c>
      <c r="G661" s="6">
        <v>370.12155151367188</v>
      </c>
      <c r="H661" s="6">
        <v>370.12155151367188</v>
      </c>
      <c r="I661" s="6">
        <v>47.143379211425781</v>
      </c>
      <c r="J661" s="6">
        <v>55.333962264150898</v>
      </c>
      <c r="K661">
        <f t="shared" si="20"/>
        <v>0</v>
      </c>
    </row>
    <row r="662" spans="1:11" x14ac:dyDescent="0.25">
      <c r="A662" s="5" t="str">
        <f t="shared" si="21"/>
        <v>AutoDRNoMonthly Peak DayFebruary13</v>
      </c>
      <c r="B662" t="s">
        <v>2231</v>
      </c>
      <c r="C662" t="s">
        <v>2240</v>
      </c>
      <c r="D662" t="s">
        <v>2298</v>
      </c>
      <c r="E662" s="6" t="s">
        <v>3034</v>
      </c>
      <c r="F662" s="6">
        <v>13</v>
      </c>
      <c r="G662" s="6">
        <v>341.32952880859375</v>
      </c>
      <c r="H662" s="6">
        <v>341.32952880859375</v>
      </c>
      <c r="I662" s="6">
        <v>48.435688018798828</v>
      </c>
      <c r="J662" s="6">
        <v>56.362547169811357</v>
      </c>
      <c r="K662">
        <f t="shared" si="20"/>
        <v>0</v>
      </c>
    </row>
    <row r="663" spans="1:11" x14ac:dyDescent="0.25">
      <c r="A663" s="5" t="str">
        <f t="shared" si="21"/>
        <v>AutoDRNoMonthly Peak DayFebruary14</v>
      </c>
      <c r="B663" t="s">
        <v>2231</v>
      </c>
      <c r="C663" t="s">
        <v>2240</v>
      </c>
      <c r="D663" t="s">
        <v>2298</v>
      </c>
      <c r="E663" s="6" t="s">
        <v>3034</v>
      </c>
      <c r="F663" s="6">
        <v>14</v>
      </c>
      <c r="G663" s="6">
        <v>308.50485229492188</v>
      </c>
      <c r="H663" s="6">
        <v>308.50485229492188</v>
      </c>
      <c r="I663" s="6">
        <v>49.262062072753906</v>
      </c>
      <c r="J663" s="6">
        <v>57.271792452830141</v>
      </c>
      <c r="K663">
        <f t="shared" si="20"/>
        <v>0</v>
      </c>
    </row>
    <row r="664" spans="1:11" x14ac:dyDescent="0.25">
      <c r="A664" s="5" t="str">
        <f t="shared" si="21"/>
        <v>AutoDRNoMonthly Peak DayFebruary15</v>
      </c>
      <c r="B664" t="s">
        <v>2231</v>
      </c>
      <c r="C664" t="s">
        <v>2240</v>
      </c>
      <c r="D664" t="s">
        <v>2298</v>
      </c>
      <c r="E664" s="6" t="s">
        <v>3034</v>
      </c>
      <c r="F664" s="6">
        <v>15</v>
      </c>
      <c r="G664" s="6">
        <v>270.42013549804688</v>
      </c>
      <c r="H664" s="6">
        <v>270.42013549804688</v>
      </c>
      <c r="I664" s="6">
        <v>37.713550567626953</v>
      </c>
      <c r="J664" s="6">
        <v>58.542924528301903</v>
      </c>
      <c r="K664">
        <f t="shared" si="20"/>
        <v>0</v>
      </c>
    </row>
    <row r="665" spans="1:11" x14ac:dyDescent="0.25">
      <c r="A665" s="5" t="str">
        <f t="shared" si="21"/>
        <v>AutoDRNoMonthly Peak DayFebruary16</v>
      </c>
      <c r="B665" t="s">
        <v>2231</v>
      </c>
      <c r="C665" t="s">
        <v>2240</v>
      </c>
      <c r="D665" t="s">
        <v>2298</v>
      </c>
      <c r="E665" s="6" t="s">
        <v>3034</v>
      </c>
      <c r="F665" s="6">
        <v>16</v>
      </c>
      <c r="G665" s="6">
        <v>214.127197265625</v>
      </c>
      <c r="H665" s="6">
        <v>214.127197265625</v>
      </c>
      <c r="I665" s="6">
        <v>46.825046539306641</v>
      </c>
      <c r="J665" s="6">
        <v>60.035000000000046</v>
      </c>
      <c r="K665">
        <f t="shared" si="20"/>
        <v>0</v>
      </c>
    </row>
    <row r="666" spans="1:11" x14ac:dyDescent="0.25">
      <c r="A666" s="5" t="str">
        <f t="shared" si="21"/>
        <v>AutoDRNoMonthly Peak DayFebruary17</v>
      </c>
      <c r="B666" t="s">
        <v>2231</v>
      </c>
      <c r="C666" t="s">
        <v>2240</v>
      </c>
      <c r="D666" t="s">
        <v>2298</v>
      </c>
      <c r="E666" s="6" t="s">
        <v>3034</v>
      </c>
      <c r="F666" s="6">
        <v>17</v>
      </c>
      <c r="G666" s="6">
        <v>187.6942138671875</v>
      </c>
      <c r="H666" s="6">
        <v>187.6942138671875</v>
      </c>
      <c r="I666" s="6">
        <v>40.922927856445313</v>
      </c>
      <c r="J666" s="6">
        <v>59.780094339622664</v>
      </c>
      <c r="K666">
        <f t="shared" si="20"/>
        <v>0</v>
      </c>
    </row>
    <row r="667" spans="1:11" x14ac:dyDescent="0.25">
      <c r="A667" s="5" t="str">
        <f t="shared" si="21"/>
        <v>AutoDRNoMonthly Peak DayFebruary18</v>
      </c>
      <c r="B667" t="s">
        <v>2231</v>
      </c>
      <c r="C667" t="s">
        <v>2240</v>
      </c>
      <c r="D667" t="s">
        <v>2298</v>
      </c>
      <c r="E667" s="6" t="s">
        <v>3034</v>
      </c>
      <c r="F667" s="6">
        <v>18</v>
      </c>
      <c r="G667" s="6">
        <v>184.76300048828125</v>
      </c>
      <c r="H667" s="6">
        <v>184.76300048828125</v>
      </c>
      <c r="I667" s="6">
        <v>44.952350616455078</v>
      </c>
      <c r="J667" s="6">
        <v>58.574905660377382</v>
      </c>
      <c r="K667">
        <f t="shared" si="20"/>
        <v>0</v>
      </c>
    </row>
    <row r="668" spans="1:11" x14ac:dyDescent="0.25">
      <c r="A668" s="5" t="str">
        <f t="shared" si="21"/>
        <v>AutoDRNoMonthly Peak DayFebruary19</v>
      </c>
      <c r="B668" t="s">
        <v>2231</v>
      </c>
      <c r="C668" t="s">
        <v>2240</v>
      </c>
      <c r="D668" t="s">
        <v>2298</v>
      </c>
      <c r="E668" s="6" t="s">
        <v>3034</v>
      </c>
      <c r="F668" s="6">
        <v>19</v>
      </c>
      <c r="G668" s="6">
        <v>187.65486145019531</v>
      </c>
      <c r="H668" s="6">
        <v>187.65486145019531</v>
      </c>
      <c r="I668" s="6">
        <v>39.829288482666016</v>
      </c>
      <c r="J668" s="6">
        <v>56.76490566037733</v>
      </c>
      <c r="K668">
        <f t="shared" si="20"/>
        <v>0</v>
      </c>
    </row>
    <row r="669" spans="1:11" x14ac:dyDescent="0.25">
      <c r="A669" s="5" t="str">
        <f t="shared" si="21"/>
        <v>AutoDRNoMonthly Peak DayFebruary20</v>
      </c>
      <c r="B669" t="s">
        <v>2231</v>
      </c>
      <c r="C669" t="s">
        <v>2240</v>
      </c>
      <c r="D669" t="s">
        <v>2298</v>
      </c>
      <c r="E669" s="6" t="s">
        <v>3034</v>
      </c>
      <c r="F669" s="6">
        <v>20</v>
      </c>
      <c r="G669" s="6">
        <v>184.53309631347656</v>
      </c>
      <c r="H669" s="6">
        <v>184.53309631347656</v>
      </c>
      <c r="I669" s="6">
        <v>39.792877197265625</v>
      </c>
      <c r="J669" s="6">
        <v>55.591981132075453</v>
      </c>
      <c r="K669">
        <f t="shared" si="20"/>
        <v>0</v>
      </c>
    </row>
    <row r="670" spans="1:11" x14ac:dyDescent="0.25">
      <c r="A670" s="5" t="str">
        <f t="shared" si="21"/>
        <v>AutoDRNoMonthly Peak DayFebruary21</v>
      </c>
      <c r="B670" t="s">
        <v>2231</v>
      </c>
      <c r="C670" t="s">
        <v>2240</v>
      </c>
      <c r="D670" t="s">
        <v>2298</v>
      </c>
      <c r="E670" s="6" t="s">
        <v>3034</v>
      </c>
      <c r="F670" s="6">
        <v>21</v>
      </c>
      <c r="G670" s="6">
        <v>188.53915405273438</v>
      </c>
      <c r="H670" s="6">
        <v>188.53915405273438</v>
      </c>
      <c r="I670" s="6">
        <v>40.116054534912109</v>
      </c>
      <c r="J670" s="6">
        <v>55.000000000000036</v>
      </c>
      <c r="K670">
        <f t="shared" si="20"/>
        <v>0</v>
      </c>
    </row>
    <row r="671" spans="1:11" x14ac:dyDescent="0.25">
      <c r="A671" s="5" t="str">
        <f t="shared" si="21"/>
        <v>AutoDRNoMonthly Peak DayFebruary22</v>
      </c>
      <c r="B671" t="s">
        <v>2231</v>
      </c>
      <c r="C671" t="s">
        <v>2240</v>
      </c>
      <c r="D671" t="s">
        <v>2298</v>
      </c>
      <c r="E671" s="6" t="s">
        <v>3034</v>
      </c>
      <c r="F671" s="6">
        <v>22</v>
      </c>
      <c r="G671" s="6">
        <v>186.04776000976563</v>
      </c>
      <c r="H671" s="6">
        <v>186.04776000976563</v>
      </c>
      <c r="I671" s="6">
        <v>42.948974609375</v>
      </c>
      <c r="J671" s="6">
        <v>54.420188679245328</v>
      </c>
      <c r="K671">
        <f t="shared" si="20"/>
        <v>0</v>
      </c>
    </row>
    <row r="672" spans="1:11" x14ac:dyDescent="0.25">
      <c r="A672" s="5" t="str">
        <f t="shared" si="21"/>
        <v>AutoDRNoMonthly Peak DayFebruary23</v>
      </c>
      <c r="B672" t="s">
        <v>2231</v>
      </c>
      <c r="C672" t="s">
        <v>2240</v>
      </c>
      <c r="D672" t="s">
        <v>2298</v>
      </c>
      <c r="E672" s="6" t="s">
        <v>3034</v>
      </c>
      <c r="F672" s="6">
        <v>23</v>
      </c>
      <c r="G672" s="6">
        <v>193.85606384277344</v>
      </c>
      <c r="H672" s="6">
        <v>193.85606384277344</v>
      </c>
      <c r="I672" s="6">
        <v>57.084022521972656</v>
      </c>
      <c r="J672" s="6">
        <v>53.955377358490509</v>
      </c>
      <c r="K672">
        <f t="shared" si="20"/>
        <v>0</v>
      </c>
    </row>
    <row r="673" spans="1:11" x14ac:dyDescent="0.25">
      <c r="A673" s="5" t="str">
        <f t="shared" si="21"/>
        <v>AutoDRNoMonthly Peak DayFebruary24</v>
      </c>
      <c r="B673" t="s">
        <v>2231</v>
      </c>
      <c r="C673" t="s">
        <v>2240</v>
      </c>
      <c r="D673" t="s">
        <v>2298</v>
      </c>
      <c r="E673" s="6" t="s">
        <v>3034</v>
      </c>
      <c r="F673" s="6">
        <v>24</v>
      </c>
      <c r="G673" s="6">
        <v>200.83126831054688</v>
      </c>
      <c r="H673" s="6">
        <v>200.83126831054688</v>
      </c>
      <c r="I673" s="6">
        <v>44.088058471679688</v>
      </c>
      <c r="J673" s="6">
        <v>53.705377358490601</v>
      </c>
      <c r="K673">
        <f t="shared" si="20"/>
        <v>0</v>
      </c>
    </row>
    <row r="674" spans="1:11" x14ac:dyDescent="0.25">
      <c r="A674" s="5" t="str">
        <f t="shared" si="21"/>
        <v>AutoDRNoAverage WeekdayMarch1</v>
      </c>
      <c r="B674" t="s">
        <v>2231</v>
      </c>
      <c r="C674" t="s">
        <v>2240</v>
      </c>
      <c r="D674" t="s">
        <v>2299</v>
      </c>
      <c r="E674" s="6" t="s">
        <v>3035</v>
      </c>
      <c r="F674" s="6">
        <v>1</v>
      </c>
      <c r="G674" s="6">
        <v>194.83341979980469</v>
      </c>
      <c r="H674" s="6">
        <v>194.83341979980469</v>
      </c>
      <c r="I674" s="6">
        <v>55.598842620849609</v>
      </c>
      <c r="J674" s="6">
        <v>48.358584905660379</v>
      </c>
      <c r="K674">
        <f t="shared" si="20"/>
        <v>0</v>
      </c>
    </row>
    <row r="675" spans="1:11" x14ac:dyDescent="0.25">
      <c r="A675" s="5" t="str">
        <f t="shared" si="21"/>
        <v>AutoDRNoAverage WeekdayMarch2</v>
      </c>
      <c r="B675" t="s">
        <v>2231</v>
      </c>
      <c r="C675" t="s">
        <v>2240</v>
      </c>
      <c r="D675" t="s">
        <v>2299</v>
      </c>
      <c r="E675" s="6" t="s">
        <v>3035</v>
      </c>
      <c r="F675" s="6">
        <v>2</v>
      </c>
      <c r="G675" s="6">
        <v>191.76412963867188</v>
      </c>
      <c r="H675" s="6">
        <v>191.76412963867188</v>
      </c>
      <c r="I675" s="6">
        <v>46.088417053222656</v>
      </c>
      <c r="J675" s="6">
        <v>47.324999999999989</v>
      </c>
      <c r="K675">
        <f t="shared" si="20"/>
        <v>0</v>
      </c>
    </row>
    <row r="676" spans="1:11" x14ac:dyDescent="0.25">
      <c r="A676" s="5" t="str">
        <f t="shared" si="21"/>
        <v>AutoDRNoAverage WeekdayMarch3</v>
      </c>
      <c r="B676" t="s">
        <v>2231</v>
      </c>
      <c r="C676" t="s">
        <v>2240</v>
      </c>
      <c r="D676" t="s">
        <v>2299</v>
      </c>
      <c r="E676" s="6" t="s">
        <v>3035</v>
      </c>
      <c r="F676" s="6">
        <v>3</v>
      </c>
      <c r="G676" s="6">
        <v>187.00770568847656</v>
      </c>
      <c r="H676" s="6">
        <v>187.00770568847656</v>
      </c>
      <c r="I676" s="6">
        <v>48.263195037841797</v>
      </c>
      <c r="J676" s="6">
        <v>46.160283018867929</v>
      </c>
      <c r="K676">
        <f t="shared" si="20"/>
        <v>0</v>
      </c>
    </row>
    <row r="677" spans="1:11" x14ac:dyDescent="0.25">
      <c r="A677" s="5" t="str">
        <f t="shared" si="21"/>
        <v>AutoDRNoAverage WeekdayMarch4</v>
      </c>
      <c r="B677" t="s">
        <v>2231</v>
      </c>
      <c r="C677" t="s">
        <v>2240</v>
      </c>
      <c r="D677" t="s">
        <v>2299</v>
      </c>
      <c r="E677" s="6" t="s">
        <v>3035</v>
      </c>
      <c r="F677" s="6">
        <v>4</v>
      </c>
      <c r="G677" s="6">
        <v>188.14674377441406</v>
      </c>
      <c r="H677" s="6">
        <v>188.14674377441406</v>
      </c>
      <c r="I677" s="6">
        <v>45.405956268310547</v>
      </c>
      <c r="J677" s="6">
        <v>44.693584905660344</v>
      </c>
      <c r="K677">
        <f t="shared" si="20"/>
        <v>0</v>
      </c>
    </row>
    <row r="678" spans="1:11" x14ac:dyDescent="0.25">
      <c r="A678" s="5" t="str">
        <f t="shared" si="21"/>
        <v>AutoDRNoAverage WeekdayMarch5</v>
      </c>
      <c r="B678" t="s">
        <v>2231</v>
      </c>
      <c r="C678" t="s">
        <v>2240</v>
      </c>
      <c r="D678" t="s">
        <v>2299</v>
      </c>
      <c r="E678" s="6" t="s">
        <v>3035</v>
      </c>
      <c r="F678" s="6">
        <v>5</v>
      </c>
      <c r="G678" s="6">
        <v>234.37120056152344</v>
      </c>
      <c r="H678" s="6">
        <v>234.37120056152344</v>
      </c>
      <c r="I678" s="6">
        <v>56.51617431640625</v>
      </c>
      <c r="J678" s="6">
        <v>43.760943396226381</v>
      </c>
      <c r="K678">
        <f t="shared" si="20"/>
        <v>0</v>
      </c>
    </row>
    <row r="679" spans="1:11" x14ac:dyDescent="0.25">
      <c r="A679" s="5" t="str">
        <f t="shared" si="21"/>
        <v>AutoDRNoAverage WeekdayMarch6</v>
      </c>
      <c r="B679" t="s">
        <v>2231</v>
      </c>
      <c r="C679" t="s">
        <v>2240</v>
      </c>
      <c r="D679" t="s">
        <v>2299</v>
      </c>
      <c r="E679" s="6" t="s">
        <v>3035</v>
      </c>
      <c r="F679" s="6">
        <v>6</v>
      </c>
      <c r="G679" s="6">
        <v>294.9464111328125</v>
      </c>
      <c r="H679" s="6">
        <v>294.9464111328125</v>
      </c>
      <c r="I679" s="6">
        <v>74.729972839355469</v>
      </c>
      <c r="J679" s="6">
        <v>43.198773584905631</v>
      </c>
      <c r="K679">
        <f t="shared" si="20"/>
        <v>0</v>
      </c>
    </row>
    <row r="680" spans="1:11" x14ac:dyDescent="0.25">
      <c r="A680" s="5" t="str">
        <f t="shared" si="21"/>
        <v>AutoDRNoAverage WeekdayMarch7</v>
      </c>
      <c r="B680" t="s">
        <v>2231</v>
      </c>
      <c r="C680" t="s">
        <v>2240</v>
      </c>
      <c r="D680" t="s">
        <v>2299</v>
      </c>
      <c r="E680" s="6" t="s">
        <v>3035</v>
      </c>
      <c r="F680" s="6">
        <v>7</v>
      </c>
      <c r="G680" s="6">
        <v>330.57901000976563</v>
      </c>
      <c r="H680" s="6">
        <v>330.57901000976563</v>
      </c>
      <c r="I680" s="6">
        <v>50.180435180664063</v>
      </c>
      <c r="J680" s="6">
        <v>42.785188679245316</v>
      </c>
      <c r="K680">
        <f t="shared" si="20"/>
        <v>0</v>
      </c>
    </row>
    <row r="681" spans="1:11" x14ac:dyDescent="0.25">
      <c r="A681" s="5" t="str">
        <f t="shared" si="21"/>
        <v>AutoDRNoAverage WeekdayMarch8</v>
      </c>
      <c r="B681" t="s">
        <v>2231</v>
      </c>
      <c r="C681" t="s">
        <v>2240</v>
      </c>
      <c r="D681" t="s">
        <v>2299</v>
      </c>
      <c r="E681" s="6" t="s">
        <v>3035</v>
      </c>
      <c r="F681" s="6">
        <v>8</v>
      </c>
      <c r="G681" s="6">
        <v>354.53256225585938</v>
      </c>
      <c r="H681" s="6">
        <v>354.53256225585938</v>
      </c>
      <c r="I681" s="6">
        <v>45.775943756103516</v>
      </c>
      <c r="J681" s="6">
        <v>42.750283018867947</v>
      </c>
      <c r="K681">
        <f t="shared" si="20"/>
        <v>0</v>
      </c>
    </row>
    <row r="682" spans="1:11" x14ac:dyDescent="0.25">
      <c r="A682" s="5" t="str">
        <f t="shared" si="21"/>
        <v>AutoDRNoAverage WeekdayMarch9</v>
      </c>
      <c r="B682" t="s">
        <v>2231</v>
      </c>
      <c r="C682" t="s">
        <v>2240</v>
      </c>
      <c r="D682" t="s">
        <v>2299</v>
      </c>
      <c r="E682" s="6" t="s">
        <v>3035</v>
      </c>
      <c r="F682" s="6">
        <v>9</v>
      </c>
      <c r="G682" s="6">
        <v>348.83230590820313</v>
      </c>
      <c r="H682" s="6">
        <v>348.83230590820313</v>
      </c>
      <c r="I682" s="6">
        <v>47.901458740234375</v>
      </c>
      <c r="J682" s="6">
        <v>43.405283018867905</v>
      </c>
      <c r="K682">
        <f t="shared" si="20"/>
        <v>0</v>
      </c>
    </row>
    <row r="683" spans="1:11" x14ac:dyDescent="0.25">
      <c r="A683" s="5" t="str">
        <f t="shared" si="21"/>
        <v>AutoDRNoAverage WeekdayMarch10</v>
      </c>
      <c r="B683" t="s">
        <v>2231</v>
      </c>
      <c r="C683" t="s">
        <v>2240</v>
      </c>
      <c r="D683" t="s">
        <v>2299</v>
      </c>
      <c r="E683" s="6" t="s">
        <v>3035</v>
      </c>
      <c r="F683" s="6">
        <v>10</v>
      </c>
      <c r="G683" s="6">
        <v>339.97808837890625</v>
      </c>
      <c r="H683" s="6">
        <v>339.97808837890625</v>
      </c>
      <c r="I683" s="6">
        <v>43.9857177734375</v>
      </c>
      <c r="J683" s="6">
        <v>46.822264150943376</v>
      </c>
      <c r="K683">
        <f t="shared" si="20"/>
        <v>0</v>
      </c>
    </row>
    <row r="684" spans="1:11" x14ac:dyDescent="0.25">
      <c r="A684" s="5" t="str">
        <f t="shared" si="21"/>
        <v>AutoDRNoAverage WeekdayMarch11</v>
      </c>
      <c r="B684" t="s">
        <v>2231</v>
      </c>
      <c r="C684" t="s">
        <v>2240</v>
      </c>
      <c r="D684" t="s">
        <v>2299</v>
      </c>
      <c r="E684" s="6" t="s">
        <v>3035</v>
      </c>
      <c r="F684" s="6">
        <v>11</v>
      </c>
      <c r="G684" s="6">
        <v>348.73825073242188</v>
      </c>
      <c r="H684" s="6">
        <v>348.73825073242188</v>
      </c>
      <c r="I684" s="6">
        <v>53.983253479003906</v>
      </c>
      <c r="J684" s="6">
        <v>51.030471698113217</v>
      </c>
      <c r="K684">
        <f t="shared" si="20"/>
        <v>0</v>
      </c>
    </row>
    <row r="685" spans="1:11" x14ac:dyDescent="0.25">
      <c r="A685" s="5" t="str">
        <f t="shared" si="21"/>
        <v>AutoDRNoAverage WeekdayMarch12</v>
      </c>
      <c r="B685" t="s">
        <v>2231</v>
      </c>
      <c r="C685" t="s">
        <v>2240</v>
      </c>
      <c r="D685" t="s">
        <v>2299</v>
      </c>
      <c r="E685" s="6" t="s">
        <v>3035</v>
      </c>
      <c r="F685" s="6">
        <v>12</v>
      </c>
      <c r="G685" s="6">
        <v>342.54901123046875</v>
      </c>
      <c r="H685" s="6">
        <v>342.54901123046875</v>
      </c>
      <c r="I685" s="6">
        <v>46.196640014648438</v>
      </c>
      <c r="J685" s="6">
        <v>54.882830188679229</v>
      </c>
      <c r="K685">
        <f t="shared" si="20"/>
        <v>0</v>
      </c>
    </row>
    <row r="686" spans="1:11" x14ac:dyDescent="0.25">
      <c r="A686" s="5" t="str">
        <f t="shared" si="21"/>
        <v>AutoDRNoAverage WeekdayMarch13</v>
      </c>
      <c r="B686" t="s">
        <v>2231</v>
      </c>
      <c r="C686" t="s">
        <v>2240</v>
      </c>
      <c r="D686" t="s">
        <v>2299</v>
      </c>
      <c r="E686" s="6" t="s">
        <v>3035</v>
      </c>
      <c r="F686" s="6">
        <v>13</v>
      </c>
      <c r="G686" s="6">
        <v>331.17333984375</v>
      </c>
      <c r="H686" s="6">
        <v>331.17333984375</v>
      </c>
      <c r="I686" s="6">
        <v>46.193382263183594</v>
      </c>
      <c r="J686" s="6">
        <v>58.080754716981154</v>
      </c>
      <c r="K686">
        <f t="shared" si="20"/>
        <v>0</v>
      </c>
    </row>
    <row r="687" spans="1:11" x14ac:dyDescent="0.25">
      <c r="A687" s="5" t="str">
        <f t="shared" si="21"/>
        <v>AutoDRNoAverage WeekdayMarch14</v>
      </c>
      <c r="B687" t="s">
        <v>2231</v>
      </c>
      <c r="C687" t="s">
        <v>2240</v>
      </c>
      <c r="D687" t="s">
        <v>2299</v>
      </c>
      <c r="E687" s="6" t="s">
        <v>3035</v>
      </c>
      <c r="F687" s="6">
        <v>14</v>
      </c>
      <c r="G687" s="6">
        <v>292.90997314453125</v>
      </c>
      <c r="H687" s="6">
        <v>292.90997314453125</v>
      </c>
      <c r="I687" s="6">
        <v>41.535099029541016</v>
      </c>
      <c r="J687" s="6">
        <v>60.831981132075512</v>
      </c>
      <c r="K687">
        <f t="shared" si="20"/>
        <v>0</v>
      </c>
    </row>
    <row r="688" spans="1:11" x14ac:dyDescent="0.25">
      <c r="A688" s="5" t="str">
        <f t="shared" si="21"/>
        <v>AutoDRNoAverage WeekdayMarch15</v>
      </c>
      <c r="B688" t="s">
        <v>2231</v>
      </c>
      <c r="C688" t="s">
        <v>2240</v>
      </c>
      <c r="D688" t="s">
        <v>2299</v>
      </c>
      <c r="E688" s="6" t="s">
        <v>3035</v>
      </c>
      <c r="F688" s="6">
        <v>15</v>
      </c>
      <c r="G688" s="6">
        <v>269.011474609375</v>
      </c>
      <c r="H688" s="6">
        <v>269.011474609375</v>
      </c>
      <c r="I688" s="6">
        <v>40.501724243164063</v>
      </c>
      <c r="J688" s="6">
        <v>63.002075471698106</v>
      </c>
      <c r="K688">
        <f t="shared" si="20"/>
        <v>0</v>
      </c>
    </row>
    <row r="689" spans="1:11" x14ac:dyDescent="0.25">
      <c r="A689" s="5" t="str">
        <f t="shared" si="21"/>
        <v>AutoDRNoAverage WeekdayMarch16</v>
      </c>
      <c r="B689" t="s">
        <v>2231</v>
      </c>
      <c r="C689" t="s">
        <v>2240</v>
      </c>
      <c r="D689" t="s">
        <v>2299</v>
      </c>
      <c r="E689" s="6" t="s">
        <v>3035</v>
      </c>
      <c r="F689" s="6">
        <v>16</v>
      </c>
      <c r="G689" s="6">
        <v>218.77787780761719</v>
      </c>
      <c r="H689" s="6">
        <v>218.77787780761719</v>
      </c>
      <c r="I689" s="6">
        <v>44.099330902099609</v>
      </c>
      <c r="J689" s="6">
        <v>64.123113207547178</v>
      </c>
      <c r="K689">
        <f t="shared" si="20"/>
        <v>0</v>
      </c>
    </row>
    <row r="690" spans="1:11" x14ac:dyDescent="0.25">
      <c r="A690" s="5" t="str">
        <f t="shared" si="21"/>
        <v>AutoDRNoAverage WeekdayMarch17</v>
      </c>
      <c r="B690" t="s">
        <v>2231</v>
      </c>
      <c r="C690" t="s">
        <v>2240</v>
      </c>
      <c r="D690" t="s">
        <v>2299</v>
      </c>
      <c r="E690" s="6" t="s">
        <v>3035</v>
      </c>
      <c r="F690" s="6">
        <v>17</v>
      </c>
      <c r="G690" s="6">
        <v>183.63644409179688</v>
      </c>
      <c r="H690" s="6">
        <v>183.63644409179688</v>
      </c>
      <c r="I690" s="6">
        <v>34.315475463867188</v>
      </c>
      <c r="J690" s="6">
        <v>65.497264150943408</v>
      </c>
      <c r="K690">
        <f t="shared" si="20"/>
        <v>0</v>
      </c>
    </row>
    <row r="691" spans="1:11" x14ac:dyDescent="0.25">
      <c r="A691" s="5" t="str">
        <f t="shared" si="21"/>
        <v>AutoDRNoAverage WeekdayMarch18</v>
      </c>
      <c r="B691" t="s">
        <v>2231</v>
      </c>
      <c r="C691" t="s">
        <v>2240</v>
      </c>
      <c r="D691" t="s">
        <v>2299</v>
      </c>
      <c r="E691" s="6" t="s">
        <v>3035</v>
      </c>
      <c r="F691" s="6">
        <v>18</v>
      </c>
      <c r="G691" s="6">
        <v>175.33897399902344</v>
      </c>
      <c r="H691" s="6">
        <v>175.33897399902344</v>
      </c>
      <c r="I691" s="6">
        <v>38.310398101806641</v>
      </c>
      <c r="J691" s="6">
        <v>63.813396226415136</v>
      </c>
      <c r="K691">
        <f t="shared" si="20"/>
        <v>0</v>
      </c>
    </row>
    <row r="692" spans="1:11" x14ac:dyDescent="0.25">
      <c r="A692" s="5" t="str">
        <f t="shared" si="21"/>
        <v>AutoDRNoAverage WeekdayMarch19</v>
      </c>
      <c r="B692" t="s">
        <v>2231</v>
      </c>
      <c r="C692" t="s">
        <v>2240</v>
      </c>
      <c r="D692" t="s">
        <v>2299</v>
      </c>
      <c r="E692" s="6" t="s">
        <v>3035</v>
      </c>
      <c r="F692" s="6">
        <v>19</v>
      </c>
      <c r="G692" s="6">
        <v>179.60678100585938</v>
      </c>
      <c r="H692" s="6">
        <v>179.60678100585938</v>
      </c>
      <c r="I692" s="6">
        <v>43.752941131591797</v>
      </c>
      <c r="J692" s="6">
        <v>62.776037735849002</v>
      </c>
      <c r="K692">
        <f t="shared" si="20"/>
        <v>0</v>
      </c>
    </row>
    <row r="693" spans="1:11" x14ac:dyDescent="0.25">
      <c r="A693" s="5" t="str">
        <f t="shared" si="21"/>
        <v>AutoDRNoAverage WeekdayMarch20</v>
      </c>
      <c r="B693" t="s">
        <v>2231</v>
      </c>
      <c r="C693" t="s">
        <v>2240</v>
      </c>
      <c r="D693" t="s">
        <v>2299</v>
      </c>
      <c r="E693" s="6" t="s">
        <v>3035</v>
      </c>
      <c r="F693" s="6">
        <v>20</v>
      </c>
      <c r="G693" s="6">
        <v>177.73680114746094</v>
      </c>
      <c r="H693" s="6">
        <v>177.73680114746094</v>
      </c>
      <c r="I693" s="6">
        <v>36.613246917724609</v>
      </c>
      <c r="J693" s="6">
        <v>60.992641509433923</v>
      </c>
      <c r="K693">
        <f t="shared" si="20"/>
        <v>0</v>
      </c>
    </row>
    <row r="694" spans="1:11" x14ac:dyDescent="0.25">
      <c r="A694" s="5" t="str">
        <f t="shared" si="21"/>
        <v>AutoDRNoAverage WeekdayMarch21</v>
      </c>
      <c r="B694" t="s">
        <v>2231</v>
      </c>
      <c r="C694" t="s">
        <v>2240</v>
      </c>
      <c r="D694" t="s">
        <v>2299</v>
      </c>
      <c r="E694" s="6" t="s">
        <v>3035</v>
      </c>
      <c r="F694" s="6">
        <v>21</v>
      </c>
      <c r="G694" s="6">
        <v>186.02226257324219</v>
      </c>
      <c r="H694" s="6">
        <v>186.02226257324219</v>
      </c>
      <c r="I694" s="6">
        <v>41.521488189697266</v>
      </c>
      <c r="J694" s="6">
        <v>57.555471698113152</v>
      </c>
      <c r="K694">
        <f t="shared" si="20"/>
        <v>0</v>
      </c>
    </row>
    <row r="695" spans="1:11" x14ac:dyDescent="0.25">
      <c r="A695" s="5" t="str">
        <f t="shared" si="21"/>
        <v>AutoDRNoAverage WeekdayMarch22</v>
      </c>
      <c r="B695" t="s">
        <v>2231</v>
      </c>
      <c r="C695" t="s">
        <v>2240</v>
      </c>
      <c r="D695" t="s">
        <v>2299</v>
      </c>
      <c r="E695" s="6" t="s">
        <v>3035</v>
      </c>
      <c r="F695" s="6">
        <v>22</v>
      </c>
      <c r="G695" s="6">
        <v>184.87968444824219</v>
      </c>
      <c r="H695" s="6">
        <v>184.87968444824219</v>
      </c>
      <c r="I695" s="6">
        <v>38.535800933837891</v>
      </c>
      <c r="J695" s="6">
        <v>55.668207547169835</v>
      </c>
      <c r="K695">
        <f t="shared" si="20"/>
        <v>0</v>
      </c>
    </row>
    <row r="696" spans="1:11" x14ac:dyDescent="0.25">
      <c r="A696" s="5" t="str">
        <f t="shared" si="21"/>
        <v>AutoDRNoAverage WeekdayMarch23</v>
      </c>
      <c r="B696" t="s">
        <v>2231</v>
      </c>
      <c r="C696" t="s">
        <v>2240</v>
      </c>
      <c r="D696" t="s">
        <v>2299</v>
      </c>
      <c r="E696" s="6" t="s">
        <v>3035</v>
      </c>
      <c r="F696" s="6">
        <v>23</v>
      </c>
      <c r="G696" s="6">
        <v>184.75723266601563</v>
      </c>
      <c r="H696" s="6">
        <v>184.75723266601563</v>
      </c>
      <c r="I696" s="6">
        <v>43.412654876708984</v>
      </c>
      <c r="J696" s="6">
        <v>54.134905660377335</v>
      </c>
      <c r="K696">
        <f t="shared" si="20"/>
        <v>0</v>
      </c>
    </row>
    <row r="697" spans="1:11" x14ac:dyDescent="0.25">
      <c r="A697" s="5" t="str">
        <f t="shared" si="21"/>
        <v>AutoDRNoAverage WeekdayMarch24</v>
      </c>
      <c r="B697" t="s">
        <v>2231</v>
      </c>
      <c r="C697" t="s">
        <v>2240</v>
      </c>
      <c r="D697" t="s">
        <v>2299</v>
      </c>
      <c r="E697" s="6" t="s">
        <v>3035</v>
      </c>
      <c r="F697" s="6">
        <v>24</v>
      </c>
      <c r="G697" s="6">
        <v>184.99533081054688</v>
      </c>
      <c r="H697" s="6">
        <v>184.99533081054688</v>
      </c>
      <c r="I697" s="6">
        <v>44.922203063964844</v>
      </c>
      <c r="J697" s="6">
        <v>53.068962264150905</v>
      </c>
      <c r="K697">
        <f t="shared" si="20"/>
        <v>0</v>
      </c>
    </row>
    <row r="698" spans="1:11" x14ac:dyDescent="0.25">
      <c r="A698" s="5" t="str">
        <f t="shared" si="21"/>
        <v>AutoDRNoMonthly Peak DayMarch1</v>
      </c>
      <c r="B698" t="s">
        <v>2231</v>
      </c>
      <c r="C698" t="s">
        <v>2240</v>
      </c>
      <c r="D698" t="s">
        <v>2300</v>
      </c>
      <c r="E698" s="6" t="s">
        <v>3035</v>
      </c>
      <c r="F698" s="6">
        <v>1</v>
      </c>
      <c r="G698" s="6">
        <v>182.11941528320313</v>
      </c>
      <c r="H698" s="6">
        <v>182.11941528320313</v>
      </c>
      <c r="I698" s="6">
        <v>66.014488220214844</v>
      </c>
      <c r="J698" s="6">
        <v>50.732830188679245</v>
      </c>
      <c r="K698">
        <f t="shared" si="20"/>
        <v>0</v>
      </c>
    </row>
    <row r="699" spans="1:11" x14ac:dyDescent="0.25">
      <c r="A699" s="5" t="str">
        <f t="shared" si="21"/>
        <v>AutoDRNoMonthly Peak DayMarch2</v>
      </c>
      <c r="B699" t="s">
        <v>2231</v>
      </c>
      <c r="C699" t="s">
        <v>2240</v>
      </c>
      <c r="D699" t="s">
        <v>2300</v>
      </c>
      <c r="E699" s="6" t="s">
        <v>3035</v>
      </c>
      <c r="F699" s="6">
        <v>2</v>
      </c>
      <c r="G699" s="6">
        <v>180.49334716796875</v>
      </c>
      <c r="H699" s="6">
        <v>180.49334716796875</v>
      </c>
      <c r="I699" s="6">
        <v>64.970603942871094</v>
      </c>
      <c r="J699" s="6">
        <v>50.362358490566038</v>
      </c>
      <c r="K699">
        <f t="shared" si="20"/>
        <v>0</v>
      </c>
    </row>
    <row r="700" spans="1:11" x14ac:dyDescent="0.25">
      <c r="A700" s="5" t="str">
        <f t="shared" si="21"/>
        <v>AutoDRNoMonthly Peak DayMarch3</v>
      </c>
      <c r="B700" t="s">
        <v>2231</v>
      </c>
      <c r="C700" t="s">
        <v>2240</v>
      </c>
      <c r="D700" t="s">
        <v>2300</v>
      </c>
      <c r="E700" s="6" t="s">
        <v>3035</v>
      </c>
      <c r="F700" s="6">
        <v>3</v>
      </c>
      <c r="G700" s="6">
        <v>177.74464416503906</v>
      </c>
      <c r="H700" s="6">
        <v>177.74464416503906</v>
      </c>
      <c r="I700" s="6">
        <v>61.564052581787109</v>
      </c>
      <c r="J700" s="6">
        <v>49.855566037735855</v>
      </c>
      <c r="K700">
        <f t="shared" si="20"/>
        <v>0</v>
      </c>
    </row>
    <row r="701" spans="1:11" x14ac:dyDescent="0.25">
      <c r="A701" s="5" t="str">
        <f t="shared" si="21"/>
        <v>AutoDRNoMonthly Peak DayMarch4</v>
      </c>
      <c r="B701" t="s">
        <v>2231</v>
      </c>
      <c r="C701" t="s">
        <v>2240</v>
      </c>
      <c r="D701" t="s">
        <v>2300</v>
      </c>
      <c r="E701" s="6" t="s">
        <v>3035</v>
      </c>
      <c r="F701" s="6">
        <v>4</v>
      </c>
      <c r="G701" s="6">
        <v>181.89508056640625</v>
      </c>
      <c r="H701" s="6">
        <v>181.89508056640625</v>
      </c>
      <c r="I701" s="6">
        <v>59.605510711669922</v>
      </c>
      <c r="J701" s="6">
        <v>48.105943396226429</v>
      </c>
      <c r="K701">
        <f t="shared" si="20"/>
        <v>0</v>
      </c>
    </row>
    <row r="702" spans="1:11" x14ac:dyDescent="0.25">
      <c r="A702" s="5" t="str">
        <f t="shared" si="21"/>
        <v>AutoDRNoMonthly Peak DayMarch5</v>
      </c>
      <c r="B702" t="s">
        <v>2231</v>
      </c>
      <c r="C702" t="s">
        <v>2240</v>
      </c>
      <c r="D702" t="s">
        <v>2300</v>
      </c>
      <c r="E702" s="6" t="s">
        <v>3035</v>
      </c>
      <c r="F702" s="6">
        <v>5</v>
      </c>
      <c r="G702" s="6">
        <v>232.82754516601563</v>
      </c>
      <c r="H702" s="6">
        <v>232.82754516601563</v>
      </c>
      <c r="I702" s="6">
        <v>53.865543365478516</v>
      </c>
      <c r="J702" s="6">
        <v>47.004339622641503</v>
      </c>
      <c r="K702">
        <f t="shared" si="20"/>
        <v>0</v>
      </c>
    </row>
    <row r="703" spans="1:11" x14ac:dyDescent="0.25">
      <c r="A703" s="5" t="str">
        <f t="shared" si="21"/>
        <v>AutoDRNoMonthly Peak DayMarch6</v>
      </c>
      <c r="B703" t="s">
        <v>2231</v>
      </c>
      <c r="C703" t="s">
        <v>2240</v>
      </c>
      <c r="D703" t="s">
        <v>2300</v>
      </c>
      <c r="E703" s="6" t="s">
        <v>3035</v>
      </c>
      <c r="F703" s="6">
        <v>6</v>
      </c>
      <c r="G703" s="6">
        <v>291.80624389648438</v>
      </c>
      <c r="H703" s="6">
        <v>291.80624389648438</v>
      </c>
      <c r="I703" s="6">
        <v>63.66741943359375</v>
      </c>
      <c r="J703" s="6">
        <v>46.498018867924507</v>
      </c>
      <c r="K703">
        <f t="shared" si="20"/>
        <v>0</v>
      </c>
    </row>
    <row r="704" spans="1:11" x14ac:dyDescent="0.25">
      <c r="A704" s="5" t="str">
        <f t="shared" si="21"/>
        <v>AutoDRNoMonthly Peak DayMarch7</v>
      </c>
      <c r="B704" t="s">
        <v>2231</v>
      </c>
      <c r="C704" t="s">
        <v>2240</v>
      </c>
      <c r="D704" t="s">
        <v>2300</v>
      </c>
      <c r="E704" s="6" t="s">
        <v>3035</v>
      </c>
      <c r="F704" s="6">
        <v>7</v>
      </c>
      <c r="G704" s="6">
        <v>303.63519287109375</v>
      </c>
      <c r="H704" s="6">
        <v>303.63519287109375</v>
      </c>
      <c r="I704" s="6">
        <v>77.2205810546875</v>
      </c>
      <c r="J704" s="6">
        <v>46.411320754716968</v>
      </c>
      <c r="K704">
        <f t="shared" si="20"/>
        <v>0</v>
      </c>
    </row>
    <row r="705" spans="1:11" x14ac:dyDescent="0.25">
      <c r="A705" s="5" t="str">
        <f t="shared" si="21"/>
        <v>AutoDRNoMonthly Peak DayMarch8</v>
      </c>
      <c r="B705" t="s">
        <v>2231</v>
      </c>
      <c r="C705" t="s">
        <v>2240</v>
      </c>
      <c r="D705" t="s">
        <v>2300</v>
      </c>
      <c r="E705" s="6" t="s">
        <v>3035</v>
      </c>
      <c r="F705" s="6">
        <v>8</v>
      </c>
      <c r="G705" s="6">
        <v>343.55319213867188</v>
      </c>
      <c r="H705" s="6">
        <v>343.55319213867188</v>
      </c>
      <c r="I705" s="6">
        <v>49.441814422607422</v>
      </c>
      <c r="J705" s="6">
        <v>46.472641509433991</v>
      </c>
      <c r="K705">
        <f t="shared" si="20"/>
        <v>0</v>
      </c>
    </row>
    <row r="706" spans="1:11" x14ac:dyDescent="0.25">
      <c r="A706" s="5" t="str">
        <f t="shared" si="21"/>
        <v>AutoDRNoMonthly Peak DayMarch9</v>
      </c>
      <c r="B706" t="s">
        <v>2231</v>
      </c>
      <c r="C706" t="s">
        <v>2240</v>
      </c>
      <c r="D706" t="s">
        <v>2300</v>
      </c>
      <c r="E706" s="6" t="s">
        <v>3035</v>
      </c>
      <c r="F706" s="6">
        <v>9</v>
      </c>
      <c r="G706" s="6">
        <v>339.46868896484375</v>
      </c>
      <c r="H706" s="6">
        <v>339.46868896484375</v>
      </c>
      <c r="I706" s="6">
        <v>56.698688507080078</v>
      </c>
      <c r="J706" s="6">
        <v>47.472075471698133</v>
      </c>
      <c r="K706">
        <f t="shared" ref="K706:K769" si="22">INDEX(events, MATCH(CONCATENATE(B706, C706, D706, E706), events_y, 0), MATCH("Confidential", events_x, 0))</f>
        <v>0</v>
      </c>
    </row>
    <row r="707" spans="1:11" x14ac:dyDescent="0.25">
      <c r="A707" s="5" t="str">
        <f t="shared" ref="A707:A770" si="23">CONCATENATE(B707, C707, D707, E707, F707)</f>
        <v>AutoDRNoMonthly Peak DayMarch10</v>
      </c>
      <c r="B707" t="s">
        <v>2231</v>
      </c>
      <c r="C707" t="s">
        <v>2240</v>
      </c>
      <c r="D707" t="s">
        <v>2300</v>
      </c>
      <c r="E707" s="6" t="s">
        <v>3035</v>
      </c>
      <c r="F707" s="6">
        <v>10</v>
      </c>
      <c r="G707" s="6">
        <v>342.79037475585938</v>
      </c>
      <c r="H707" s="6">
        <v>342.79037475585938</v>
      </c>
      <c r="I707" s="6">
        <v>56.385856628417969</v>
      </c>
      <c r="J707" s="6">
        <v>49.218113207547141</v>
      </c>
      <c r="K707">
        <f t="shared" si="22"/>
        <v>0</v>
      </c>
    </row>
    <row r="708" spans="1:11" x14ac:dyDescent="0.25">
      <c r="A708" s="5" t="str">
        <f t="shared" si="23"/>
        <v>AutoDRNoMonthly Peak DayMarch11</v>
      </c>
      <c r="B708" t="s">
        <v>2231</v>
      </c>
      <c r="C708" t="s">
        <v>2240</v>
      </c>
      <c r="D708" t="s">
        <v>2300</v>
      </c>
      <c r="E708" s="6" t="s">
        <v>3035</v>
      </c>
      <c r="F708" s="6">
        <v>11</v>
      </c>
      <c r="G708" s="6">
        <v>351.174072265625</v>
      </c>
      <c r="H708" s="6">
        <v>351.174072265625</v>
      </c>
      <c r="I708" s="6">
        <v>55.56451416015625</v>
      </c>
      <c r="J708" s="6">
        <v>52.100943396226441</v>
      </c>
      <c r="K708">
        <f t="shared" si="22"/>
        <v>0</v>
      </c>
    </row>
    <row r="709" spans="1:11" x14ac:dyDescent="0.25">
      <c r="A709" s="5" t="str">
        <f t="shared" si="23"/>
        <v>AutoDRNoMonthly Peak DayMarch12</v>
      </c>
      <c r="B709" t="s">
        <v>2231</v>
      </c>
      <c r="C709" t="s">
        <v>2240</v>
      </c>
      <c r="D709" t="s">
        <v>2300</v>
      </c>
      <c r="E709" s="6" t="s">
        <v>3035</v>
      </c>
      <c r="F709" s="6">
        <v>12</v>
      </c>
      <c r="G709" s="6">
        <v>339.83456420898438</v>
      </c>
      <c r="H709" s="6">
        <v>339.83456420898438</v>
      </c>
      <c r="I709" s="6">
        <v>59.925445556640625</v>
      </c>
      <c r="J709" s="6">
        <v>53.22</v>
      </c>
      <c r="K709">
        <f t="shared" si="22"/>
        <v>0</v>
      </c>
    </row>
    <row r="710" spans="1:11" x14ac:dyDescent="0.25">
      <c r="A710" s="5" t="str">
        <f t="shared" si="23"/>
        <v>AutoDRNoMonthly Peak DayMarch13</v>
      </c>
      <c r="B710" t="s">
        <v>2231</v>
      </c>
      <c r="C710" t="s">
        <v>2240</v>
      </c>
      <c r="D710" t="s">
        <v>2300</v>
      </c>
      <c r="E710" s="6" t="s">
        <v>3035</v>
      </c>
      <c r="F710" s="6">
        <v>13</v>
      </c>
      <c r="G710" s="6">
        <v>327.78854370117188</v>
      </c>
      <c r="H710" s="6">
        <v>327.78854370117188</v>
      </c>
      <c r="I710" s="6">
        <v>58.532497406005859</v>
      </c>
      <c r="J710" s="6">
        <v>52.666415094339619</v>
      </c>
      <c r="K710">
        <f t="shared" si="22"/>
        <v>0</v>
      </c>
    </row>
    <row r="711" spans="1:11" x14ac:dyDescent="0.25">
      <c r="A711" s="5" t="str">
        <f t="shared" si="23"/>
        <v>AutoDRNoMonthly Peak DayMarch14</v>
      </c>
      <c r="B711" t="s">
        <v>2231</v>
      </c>
      <c r="C711" t="s">
        <v>2240</v>
      </c>
      <c r="D711" t="s">
        <v>2300</v>
      </c>
      <c r="E711" s="6" t="s">
        <v>3035</v>
      </c>
      <c r="F711" s="6">
        <v>14</v>
      </c>
      <c r="G711" s="6">
        <v>291.27517700195313</v>
      </c>
      <c r="H711" s="6">
        <v>291.27517700195313</v>
      </c>
      <c r="I711" s="6">
        <v>111.23374176025391</v>
      </c>
      <c r="J711" s="6">
        <v>54.014150943396295</v>
      </c>
      <c r="K711">
        <f t="shared" si="22"/>
        <v>0</v>
      </c>
    </row>
    <row r="712" spans="1:11" x14ac:dyDescent="0.25">
      <c r="A712" s="5" t="str">
        <f t="shared" si="23"/>
        <v>AutoDRNoMonthly Peak DayMarch15</v>
      </c>
      <c r="B712" t="s">
        <v>2231</v>
      </c>
      <c r="C712" t="s">
        <v>2240</v>
      </c>
      <c r="D712" t="s">
        <v>2300</v>
      </c>
      <c r="E712" s="6" t="s">
        <v>3035</v>
      </c>
      <c r="F712" s="6">
        <v>15</v>
      </c>
      <c r="G712" s="6">
        <v>260.402099609375</v>
      </c>
      <c r="H712" s="6">
        <v>260.402099609375</v>
      </c>
      <c r="I712" s="6">
        <v>49.528839111328125</v>
      </c>
      <c r="J712" s="6">
        <v>54.153018867924523</v>
      </c>
      <c r="K712">
        <f t="shared" si="22"/>
        <v>0</v>
      </c>
    </row>
    <row r="713" spans="1:11" x14ac:dyDescent="0.25">
      <c r="A713" s="5" t="str">
        <f t="shared" si="23"/>
        <v>AutoDRNoMonthly Peak DayMarch16</v>
      </c>
      <c r="B713" t="s">
        <v>2231</v>
      </c>
      <c r="C713" t="s">
        <v>2240</v>
      </c>
      <c r="D713" t="s">
        <v>2300</v>
      </c>
      <c r="E713" s="6" t="s">
        <v>3035</v>
      </c>
      <c r="F713" s="6">
        <v>16</v>
      </c>
      <c r="G713" s="6">
        <v>209.39396667480469</v>
      </c>
      <c r="H713" s="6">
        <v>209.39396667480469</v>
      </c>
      <c r="I713" s="6">
        <v>47.532787322998047</v>
      </c>
      <c r="J713" s="6">
        <v>53.863396226415148</v>
      </c>
      <c r="K713">
        <f t="shared" si="22"/>
        <v>0</v>
      </c>
    </row>
    <row r="714" spans="1:11" x14ac:dyDescent="0.25">
      <c r="A714" s="5" t="str">
        <f t="shared" si="23"/>
        <v>AutoDRNoMonthly Peak DayMarch17</v>
      </c>
      <c r="B714" t="s">
        <v>2231</v>
      </c>
      <c r="C714" t="s">
        <v>2240</v>
      </c>
      <c r="D714" t="s">
        <v>2300</v>
      </c>
      <c r="E714" s="6" t="s">
        <v>3035</v>
      </c>
      <c r="F714" s="6">
        <v>17</v>
      </c>
      <c r="G714" s="6">
        <v>187.0074462890625</v>
      </c>
      <c r="H714" s="6">
        <v>187.0074462890625</v>
      </c>
      <c r="I714" s="6">
        <v>40.129997253417969</v>
      </c>
      <c r="J714" s="6">
        <v>52.816792452830207</v>
      </c>
      <c r="K714">
        <f t="shared" si="22"/>
        <v>0</v>
      </c>
    </row>
    <row r="715" spans="1:11" x14ac:dyDescent="0.25">
      <c r="A715" s="5" t="str">
        <f t="shared" si="23"/>
        <v>AutoDRNoMonthly Peak DayMarch18</v>
      </c>
      <c r="B715" t="s">
        <v>2231</v>
      </c>
      <c r="C715" t="s">
        <v>2240</v>
      </c>
      <c r="D715" t="s">
        <v>2300</v>
      </c>
      <c r="E715" s="6" t="s">
        <v>3035</v>
      </c>
      <c r="F715" s="6">
        <v>18</v>
      </c>
      <c r="G715" s="6">
        <v>178.96110534667969</v>
      </c>
      <c r="H715" s="6">
        <v>178.96110534667969</v>
      </c>
      <c r="I715" s="6">
        <v>44.361968994140625</v>
      </c>
      <c r="J715" s="6">
        <v>51.232924528301858</v>
      </c>
      <c r="K715">
        <f t="shared" si="22"/>
        <v>0</v>
      </c>
    </row>
    <row r="716" spans="1:11" x14ac:dyDescent="0.25">
      <c r="A716" s="5" t="str">
        <f t="shared" si="23"/>
        <v>AutoDRNoMonthly Peak DayMarch19</v>
      </c>
      <c r="B716" t="s">
        <v>2231</v>
      </c>
      <c r="C716" t="s">
        <v>2240</v>
      </c>
      <c r="D716" t="s">
        <v>2300</v>
      </c>
      <c r="E716" s="6" t="s">
        <v>3035</v>
      </c>
      <c r="F716" s="6">
        <v>19</v>
      </c>
      <c r="G716" s="6">
        <v>175.86186218261719</v>
      </c>
      <c r="H716" s="6">
        <v>175.86186218261719</v>
      </c>
      <c r="I716" s="6">
        <v>45.595607757568359</v>
      </c>
      <c r="J716" s="6">
        <v>50.742641509433945</v>
      </c>
      <c r="K716">
        <f t="shared" si="22"/>
        <v>0</v>
      </c>
    </row>
    <row r="717" spans="1:11" x14ac:dyDescent="0.25">
      <c r="A717" s="5" t="str">
        <f t="shared" si="23"/>
        <v>AutoDRNoMonthly Peak DayMarch20</v>
      </c>
      <c r="B717" t="s">
        <v>2231</v>
      </c>
      <c r="C717" t="s">
        <v>2240</v>
      </c>
      <c r="D717" t="s">
        <v>2300</v>
      </c>
      <c r="E717" s="6" t="s">
        <v>3035</v>
      </c>
      <c r="F717" s="6">
        <v>20</v>
      </c>
      <c r="G717" s="6">
        <v>173.67585754394531</v>
      </c>
      <c r="H717" s="6">
        <v>173.67585754394531</v>
      </c>
      <c r="I717" s="6">
        <v>40.318428039550781</v>
      </c>
      <c r="J717" s="6">
        <v>49.677264150943401</v>
      </c>
      <c r="K717">
        <f t="shared" si="22"/>
        <v>0</v>
      </c>
    </row>
    <row r="718" spans="1:11" x14ac:dyDescent="0.25">
      <c r="A718" s="5" t="str">
        <f t="shared" si="23"/>
        <v>AutoDRNoMonthly Peak DayMarch21</v>
      </c>
      <c r="B718" t="s">
        <v>2231</v>
      </c>
      <c r="C718" t="s">
        <v>2240</v>
      </c>
      <c r="D718" t="s">
        <v>2300</v>
      </c>
      <c r="E718" s="6" t="s">
        <v>3035</v>
      </c>
      <c r="F718" s="6">
        <v>21</v>
      </c>
      <c r="G718" s="6">
        <v>184.01832580566406</v>
      </c>
      <c r="H718" s="6">
        <v>184.01832580566406</v>
      </c>
      <c r="I718" s="6">
        <v>43.578815460205078</v>
      </c>
      <c r="J718" s="6">
        <v>48.958490566037725</v>
      </c>
      <c r="K718">
        <f t="shared" si="22"/>
        <v>0</v>
      </c>
    </row>
    <row r="719" spans="1:11" x14ac:dyDescent="0.25">
      <c r="A719" s="5" t="str">
        <f t="shared" si="23"/>
        <v>AutoDRNoMonthly Peak DayMarch22</v>
      </c>
      <c r="B719" t="s">
        <v>2231</v>
      </c>
      <c r="C719" t="s">
        <v>2240</v>
      </c>
      <c r="D719" t="s">
        <v>2300</v>
      </c>
      <c r="E719" s="6" t="s">
        <v>3035</v>
      </c>
      <c r="F719" s="6">
        <v>22</v>
      </c>
      <c r="G719" s="6">
        <v>186.64053344726563</v>
      </c>
      <c r="H719" s="6">
        <v>186.64053344726563</v>
      </c>
      <c r="I719" s="6">
        <v>96.829978942871094</v>
      </c>
      <c r="J719" s="6">
        <v>48.744622641509423</v>
      </c>
      <c r="K719">
        <f t="shared" si="22"/>
        <v>0</v>
      </c>
    </row>
    <row r="720" spans="1:11" x14ac:dyDescent="0.25">
      <c r="A720" s="5" t="str">
        <f t="shared" si="23"/>
        <v>AutoDRNoMonthly Peak DayMarch23</v>
      </c>
      <c r="B720" t="s">
        <v>2231</v>
      </c>
      <c r="C720" t="s">
        <v>2240</v>
      </c>
      <c r="D720" t="s">
        <v>2300</v>
      </c>
      <c r="E720" s="6" t="s">
        <v>3035</v>
      </c>
      <c r="F720" s="6">
        <v>23</v>
      </c>
      <c r="G720" s="6">
        <v>184.07579040527344</v>
      </c>
      <c r="H720" s="6">
        <v>184.07579040527344</v>
      </c>
      <c r="I720" s="6">
        <v>47.428436279296875</v>
      </c>
      <c r="J720" s="6">
        <v>47.411886792452869</v>
      </c>
      <c r="K720">
        <f t="shared" si="22"/>
        <v>0</v>
      </c>
    </row>
    <row r="721" spans="1:11" x14ac:dyDescent="0.25">
      <c r="A721" s="5" t="str">
        <f t="shared" si="23"/>
        <v>AutoDRNoMonthly Peak DayMarch24</v>
      </c>
      <c r="B721" t="s">
        <v>2231</v>
      </c>
      <c r="C721" t="s">
        <v>2240</v>
      </c>
      <c r="D721" t="s">
        <v>2300</v>
      </c>
      <c r="E721" s="6" t="s">
        <v>3035</v>
      </c>
      <c r="F721" s="6">
        <v>24</v>
      </c>
      <c r="G721" s="6">
        <v>181.5006103515625</v>
      </c>
      <c r="H721" s="6">
        <v>181.5006103515625</v>
      </c>
      <c r="I721" s="6">
        <v>65.228919982910156</v>
      </c>
      <c r="J721" s="6">
        <v>45.815566037735884</v>
      </c>
      <c r="K721">
        <f t="shared" si="22"/>
        <v>0</v>
      </c>
    </row>
    <row r="722" spans="1:11" x14ac:dyDescent="0.25">
      <c r="A722" s="5" t="str">
        <f t="shared" si="23"/>
        <v>AutoDRNoAverage WeekdayApril1</v>
      </c>
      <c r="B722" t="s">
        <v>2231</v>
      </c>
      <c r="C722" t="s">
        <v>2240</v>
      </c>
      <c r="D722" t="s">
        <v>2301</v>
      </c>
      <c r="E722" s="6" t="s">
        <v>3036</v>
      </c>
      <c r="F722" s="6">
        <v>1</v>
      </c>
      <c r="G722" s="6">
        <v>189.80209350585938</v>
      </c>
      <c r="H722" s="6">
        <v>189.80209350585938</v>
      </c>
      <c r="I722" s="6">
        <v>46.957618713378906</v>
      </c>
      <c r="J722" s="6">
        <v>62.233207547169769</v>
      </c>
      <c r="K722">
        <f t="shared" si="22"/>
        <v>0</v>
      </c>
    </row>
    <row r="723" spans="1:11" x14ac:dyDescent="0.25">
      <c r="A723" s="5" t="str">
        <f t="shared" si="23"/>
        <v>AutoDRNoAverage WeekdayApril2</v>
      </c>
      <c r="B723" t="s">
        <v>2231</v>
      </c>
      <c r="C723" t="s">
        <v>2240</v>
      </c>
      <c r="D723" t="s">
        <v>2301</v>
      </c>
      <c r="E723" s="6" t="s">
        <v>3036</v>
      </c>
      <c r="F723" s="6">
        <v>2</v>
      </c>
      <c r="G723" s="6">
        <v>194.15788269042969</v>
      </c>
      <c r="H723" s="6">
        <v>194.15788269042969</v>
      </c>
      <c r="I723" s="6">
        <v>45.132942199707031</v>
      </c>
      <c r="J723" s="6">
        <v>60.984150943396216</v>
      </c>
      <c r="K723">
        <f t="shared" si="22"/>
        <v>0</v>
      </c>
    </row>
    <row r="724" spans="1:11" x14ac:dyDescent="0.25">
      <c r="A724" s="5" t="str">
        <f t="shared" si="23"/>
        <v>AutoDRNoAverage WeekdayApril3</v>
      </c>
      <c r="B724" t="s">
        <v>2231</v>
      </c>
      <c r="C724" t="s">
        <v>2240</v>
      </c>
      <c r="D724" t="s">
        <v>2301</v>
      </c>
      <c r="E724" s="6" t="s">
        <v>3036</v>
      </c>
      <c r="F724" s="6">
        <v>3</v>
      </c>
      <c r="G724" s="6">
        <v>190.38990783691406</v>
      </c>
      <c r="H724" s="6">
        <v>190.38990783691406</v>
      </c>
      <c r="I724" s="6">
        <v>43.977832794189453</v>
      </c>
      <c r="J724" s="6">
        <v>60.498962264150983</v>
      </c>
      <c r="K724">
        <f t="shared" si="22"/>
        <v>0</v>
      </c>
    </row>
    <row r="725" spans="1:11" x14ac:dyDescent="0.25">
      <c r="A725" s="5" t="str">
        <f t="shared" si="23"/>
        <v>AutoDRNoAverage WeekdayApril4</v>
      </c>
      <c r="B725" t="s">
        <v>2231</v>
      </c>
      <c r="C725" t="s">
        <v>2240</v>
      </c>
      <c r="D725" t="s">
        <v>2301</v>
      </c>
      <c r="E725" s="6" t="s">
        <v>3036</v>
      </c>
      <c r="F725" s="6">
        <v>4</v>
      </c>
      <c r="G725" s="6">
        <v>185.48561096191406</v>
      </c>
      <c r="H725" s="6">
        <v>185.48561096191406</v>
      </c>
      <c r="I725" s="6">
        <v>53.591587066650391</v>
      </c>
      <c r="J725" s="6">
        <v>59.560188679245229</v>
      </c>
      <c r="K725">
        <f t="shared" si="22"/>
        <v>0</v>
      </c>
    </row>
    <row r="726" spans="1:11" x14ac:dyDescent="0.25">
      <c r="A726" s="5" t="str">
        <f t="shared" si="23"/>
        <v>AutoDRNoAverage WeekdayApril5</v>
      </c>
      <c r="B726" t="s">
        <v>2231</v>
      </c>
      <c r="C726" t="s">
        <v>2240</v>
      </c>
      <c r="D726" t="s">
        <v>2301</v>
      </c>
      <c r="E726" s="6" t="s">
        <v>3036</v>
      </c>
      <c r="F726" s="6">
        <v>5</v>
      </c>
      <c r="G726" s="6">
        <v>239.73373413085938</v>
      </c>
      <c r="H726" s="6">
        <v>239.73373413085938</v>
      </c>
      <c r="I726" s="6">
        <v>51.232967376708984</v>
      </c>
      <c r="J726" s="6">
        <v>58.263301886792483</v>
      </c>
      <c r="K726">
        <f t="shared" si="22"/>
        <v>0</v>
      </c>
    </row>
    <row r="727" spans="1:11" x14ac:dyDescent="0.25">
      <c r="A727" s="5" t="str">
        <f t="shared" si="23"/>
        <v>AutoDRNoAverage WeekdayApril6</v>
      </c>
      <c r="B727" t="s">
        <v>2231</v>
      </c>
      <c r="C727" t="s">
        <v>2240</v>
      </c>
      <c r="D727" t="s">
        <v>2301</v>
      </c>
      <c r="E727" s="6" t="s">
        <v>3036</v>
      </c>
      <c r="F727" s="6">
        <v>6</v>
      </c>
      <c r="G727" s="6">
        <v>328.27194213867188</v>
      </c>
      <c r="H727" s="6">
        <v>328.27194213867188</v>
      </c>
      <c r="I727" s="6">
        <v>69.636383056640625</v>
      </c>
      <c r="J727" s="6">
        <v>57.857452830188677</v>
      </c>
      <c r="K727">
        <f t="shared" si="22"/>
        <v>0</v>
      </c>
    </row>
    <row r="728" spans="1:11" x14ac:dyDescent="0.25">
      <c r="A728" s="5" t="str">
        <f t="shared" si="23"/>
        <v>AutoDRNoAverage WeekdayApril7</v>
      </c>
      <c r="B728" t="s">
        <v>2231</v>
      </c>
      <c r="C728" t="s">
        <v>2240</v>
      </c>
      <c r="D728" t="s">
        <v>2301</v>
      </c>
      <c r="E728" s="6" t="s">
        <v>3036</v>
      </c>
      <c r="F728" s="6">
        <v>7</v>
      </c>
      <c r="G728" s="6">
        <v>346.40966796875</v>
      </c>
      <c r="H728" s="6">
        <v>346.40966796875</v>
      </c>
      <c r="I728" s="6">
        <v>54.415637969970703</v>
      </c>
      <c r="J728" s="6">
        <v>57.071792452830174</v>
      </c>
      <c r="K728">
        <f t="shared" si="22"/>
        <v>0</v>
      </c>
    </row>
    <row r="729" spans="1:11" x14ac:dyDescent="0.25">
      <c r="A729" s="5" t="str">
        <f t="shared" si="23"/>
        <v>AutoDRNoAverage WeekdayApril8</v>
      </c>
      <c r="B729" t="s">
        <v>2231</v>
      </c>
      <c r="C729" t="s">
        <v>2240</v>
      </c>
      <c r="D729" t="s">
        <v>2301</v>
      </c>
      <c r="E729" s="6" t="s">
        <v>3036</v>
      </c>
      <c r="F729" s="6">
        <v>8</v>
      </c>
      <c r="G729" s="6">
        <v>385.92758178710938</v>
      </c>
      <c r="H729" s="6">
        <v>385.92758178710938</v>
      </c>
      <c r="I729" s="6">
        <v>52.036048889160156</v>
      </c>
      <c r="J729" s="6">
        <v>56.4705660377358</v>
      </c>
      <c r="K729">
        <f t="shared" si="22"/>
        <v>0</v>
      </c>
    </row>
    <row r="730" spans="1:11" x14ac:dyDescent="0.25">
      <c r="A730" s="5" t="str">
        <f t="shared" si="23"/>
        <v>AutoDRNoAverage WeekdayApril9</v>
      </c>
      <c r="B730" t="s">
        <v>2231</v>
      </c>
      <c r="C730" t="s">
        <v>2240</v>
      </c>
      <c r="D730" t="s">
        <v>2301</v>
      </c>
      <c r="E730" s="6" t="s">
        <v>3036</v>
      </c>
      <c r="F730" s="6">
        <v>9</v>
      </c>
      <c r="G730" s="6">
        <v>382.20025634765625</v>
      </c>
      <c r="H730" s="6">
        <v>382.20025634765625</v>
      </c>
      <c r="I730" s="6">
        <v>49.049854278564453</v>
      </c>
      <c r="J730" s="6">
        <v>58.133962264150966</v>
      </c>
      <c r="K730">
        <f t="shared" si="22"/>
        <v>0</v>
      </c>
    </row>
    <row r="731" spans="1:11" x14ac:dyDescent="0.25">
      <c r="A731" s="5" t="str">
        <f t="shared" si="23"/>
        <v>AutoDRNoAverage WeekdayApril10</v>
      </c>
      <c r="B731" t="s">
        <v>2231</v>
      </c>
      <c r="C731" t="s">
        <v>2240</v>
      </c>
      <c r="D731" t="s">
        <v>2301</v>
      </c>
      <c r="E731" s="6" t="s">
        <v>3036</v>
      </c>
      <c r="F731" s="6">
        <v>10</v>
      </c>
      <c r="G731" s="6">
        <v>380.11172485351563</v>
      </c>
      <c r="H731" s="6">
        <v>380.11172485351563</v>
      </c>
      <c r="I731" s="6">
        <v>47.145645141601563</v>
      </c>
      <c r="J731" s="6">
        <v>61.20443396226414</v>
      </c>
      <c r="K731">
        <f t="shared" si="22"/>
        <v>0</v>
      </c>
    </row>
    <row r="732" spans="1:11" x14ac:dyDescent="0.25">
      <c r="A732" s="5" t="str">
        <f t="shared" si="23"/>
        <v>AutoDRNoAverage WeekdayApril11</v>
      </c>
      <c r="B732" t="s">
        <v>2231</v>
      </c>
      <c r="C732" t="s">
        <v>2240</v>
      </c>
      <c r="D732" t="s">
        <v>2301</v>
      </c>
      <c r="E732" s="6" t="s">
        <v>3036</v>
      </c>
      <c r="F732" s="6">
        <v>11</v>
      </c>
      <c r="G732" s="6">
        <v>384.59463500976563</v>
      </c>
      <c r="H732" s="6">
        <v>384.59463500976563</v>
      </c>
      <c r="I732" s="6">
        <v>49.551986694335938</v>
      </c>
      <c r="J732" s="6">
        <v>65.429339622641464</v>
      </c>
      <c r="K732">
        <f t="shared" si="22"/>
        <v>0</v>
      </c>
    </row>
    <row r="733" spans="1:11" x14ac:dyDescent="0.25">
      <c r="A733" s="5" t="str">
        <f t="shared" si="23"/>
        <v>AutoDRNoAverage WeekdayApril12</v>
      </c>
      <c r="B733" t="s">
        <v>2231</v>
      </c>
      <c r="C733" t="s">
        <v>2240</v>
      </c>
      <c r="D733" t="s">
        <v>2301</v>
      </c>
      <c r="E733" s="6" t="s">
        <v>3036</v>
      </c>
      <c r="F733" s="6">
        <v>12</v>
      </c>
      <c r="G733" s="6">
        <v>369.02520751953125</v>
      </c>
      <c r="H733" s="6">
        <v>369.02520751953125</v>
      </c>
      <c r="I733" s="6">
        <v>53.802829742431641</v>
      </c>
      <c r="J733" s="6">
        <v>68.701037735849056</v>
      </c>
      <c r="K733">
        <f t="shared" si="22"/>
        <v>0</v>
      </c>
    </row>
    <row r="734" spans="1:11" x14ac:dyDescent="0.25">
      <c r="A734" s="5" t="str">
        <f t="shared" si="23"/>
        <v>AutoDRNoAverage WeekdayApril13</v>
      </c>
      <c r="B734" t="s">
        <v>2231</v>
      </c>
      <c r="C734" t="s">
        <v>2240</v>
      </c>
      <c r="D734" t="s">
        <v>2301</v>
      </c>
      <c r="E734" s="6" t="s">
        <v>3036</v>
      </c>
      <c r="F734" s="6">
        <v>13</v>
      </c>
      <c r="G734" s="6">
        <v>349.7088623046875</v>
      </c>
      <c r="H734" s="6">
        <v>349.7088623046875</v>
      </c>
      <c r="I734" s="6">
        <v>49.104141235351563</v>
      </c>
      <c r="J734" s="6">
        <v>69.573301886792478</v>
      </c>
      <c r="K734">
        <f t="shared" si="22"/>
        <v>0</v>
      </c>
    </row>
    <row r="735" spans="1:11" x14ac:dyDescent="0.25">
      <c r="A735" s="5" t="str">
        <f t="shared" si="23"/>
        <v>AutoDRNoAverage WeekdayApril14</v>
      </c>
      <c r="B735" t="s">
        <v>2231</v>
      </c>
      <c r="C735" t="s">
        <v>2240</v>
      </c>
      <c r="D735" t="s">
        <v>2301</v>
      </c>
      <c r="E735" s="6" t="s">
        <v>3036</v>
      </c>
      <c r="F735" s="6">
        <v>14</v>
      </c>
      <c r="G735" s="6">
        <v>324.81869506835938</v>
      </c>
      <c r="H735" s="6">
        <v>324.81869506835938</v>
      </c>
      <c r="I735" s="6">
        <v>52.464809417724609</v>
      </c>
      <c r="J735" s="6">
        <v>70.815283018867817</v>
      </c>
      <c r="K735">
        <f t="shared" si="22"/>
        <v>0</v>
      </c>
    </row>
    <row r="736" spans="1:11" x14ac:dyDescent="0.25">
      <c r="A736" s="5" t="str">
        <f t="shared" si="23"/>
        <v>AutoDRNoAverage WeekdayApril15</v>
      </c>
      <c r="B736" t="s">
        <v>2231</v>
      </c>
      <c r="C736" t="s">
        <v>2240</v>
      </c>
      <c r="D736" t="s">
        <v>2301</v>
      </c>
      <c r="E736" s="6" t="s">
        <v>3036</v>
      </c>
      <c r="F736" s="6">
        <v>15</v>
      </c>
      <c r="G736" s="6">
        <v>271.42562866210938</v>
      </c>
      <c r="H736" s="6">
        <v>271.42562866210938</v>
      </c>
      <c r="I736" s="6">
        <v>43.110271453857422</v>
      </c>
      <c r="J736" s="6">
        <v>71.762830188679118</v>
      </c>
      <c r="K736">
        <f t="shared" si="22"/>
        <v>0</v>
      </c>
    </row>
    <row r="737" spans="1:11" x14ac:dyDescent="0.25">
      <c r="A737" s="5" t="str">
        <f t="shared" si="23"/>
        <v>AutoDRNoAverage WeekdayApril16</v>
      </c>
      <c r="B737" t="s">
        <v>2231</v>
      </c>
      <c r="C737" t="s">
        <v>2240</v>
      </c>
      <c r="D737" t="s">
        <v>2301</v>
      </c>
      <c r="E737" s="6" t="s">
        <v>3036</v>
      </c>
      <c r="F737" s="6">
        <v>16</v>
      </c>
      <c r="G737" s="6">
        <v>227.11491394042969</v>
      </c>
      <c r="H737" s="6">
        <v>227.11491394042969</v>
      </c>
      <c r="I737" s="6">
        <v>44.648258209228516</v>
      </c>
      <c r="J737" s="6">
        <v>71.76490566037738</v>
      </c>
      <c r="K737">
        <f t="shared" si="22"/>
        <v>0</v>
      </c>
    </row>
    <row r="738" spans="1:11" x14ac:dyDescent="0.25">
      <c r="A738" s="5" t="str">
        <f t="shared" si="23"/>
        <v>AutoDRNoAverage WeekdayApril17</v>
      </c>
      <c r="B738" t="s">
        <v>2231</v>
      </c>
      <c r="C738" t="s">
        <v>2240</v>
      </c>
      <c r="D738" t="s">
        <v>2301</v>
      </c>
      <c r="E738" s="6" t="s">
        <v>3036</v>
      </c>
      <c r="F738" s="6">
        <v>17</v>
      </c>
      <c r="G738" s="6">
        <v>186.63240051269531</v>
      </c>
      <c r="H738" s="6">
        <v>186.63240051269531</v>
      </c>
      <c r="I738" s="6">
        <v>48.883674621582031</v>
      </c>
      <c r="J738" s="6">
        <v>71.279716981131997</v>
      </c>
      <c r="K738">
        <f t="shared" si="22"/>
        <v>0</v>
      </c>
    </row>
    <row r="739" spans="1:11" x14ac:dyDescent="0.25">
      <c r="A739" s="5" t="str">
        <f t="shared" si="23"/>
        <v>AutoDRNoAverage WeekdayApril18</v>
      </c>
      <c r="B739" t="s">
        <v>2231</v>
      </c>
      <c r="C739" t="s">
        <v>2240</v>
      </c>
      <c r="D739" t="s">
        <v>2301</v>
      </c>
      <c r="E739" s="6" t="s">
        <v>3036</v>
      </c>
      <c r="F739" s="6">
        <v>18</v>
      </c>
      <c r="G739" s="6">
        <v>183.07864379882813</v>
      </c>
      <c r="H739" s="6">
        <v>183.07864379882813</v>
      </c>
      <c r="I739" s="6">
        <v>47.1138916015625</v>
      </c>
      <c r="J739" s="6">
        <v>69.686603773584878</v>
      </c>
      <c r="K739">
        <f t="shared" si="22"/>
        <v>0</v>
      </c>
    </row>
    <row r="740" spans="1:11" x14ac:dyDescent="0.25">
      <c r="A740" s="5" t="str">
        <f t="shared" si="23"/>
        <v>AutoDRNoAverage WeekdayApril19</v>
      </c>
      <c r="B740" t="s">
        <v>2231</v>
      </c>
      <c r="C740" t="s">
        <v>2240</v>
      </c>
      <c r="D740" t="s">
        <v>2301</v>
      </c>
      <c r="E740" s="6" t="s">
        <v>3036</v>
      </c>
      <c r="F740" s="6">
        <v>19</v>
      </c>
      <c r="G740" s="6">
        <v>191.150146484375</v>
      </c>
      <c r="H740" s="6">
        <v>191.150146484375</v>
      </c>
      <c r="I740" s="6">
        <v>57.504554748535156</v>
      </c>
      <c r="J740" s="6">
        <v>68.093301886792545</v>
      </c>
      <c r="K740">
        <f t="shared" si="22"/>
        <v>0</v>
      </c>
    </row>
    <row r="741" spans="1:11" x14ac:dyDescent="0.25">
      <c r="A741" s="5" t="str">
        <f t="shared" si="23"/>
        <v>AutoDRNoAverage WeekdayApril20</v>
      </c>
      <c r="B741" t="s">
        <v>2231</v>
      </c>
      <c r="C741" t="s">
        <v>2240</v>
      </c>
      <c r="D741" t="s">
        <v>2301</v>
      </c>
      <c r="E741" s="6" t="s">
        <v>3036</v>
      </c>
      <c r="F741" s="6">
        <v>20</v>
      </c>
      <c r="G741" s="6">
        <v>193.21110534667969</v>
      </c>
      <c r="H741" s="6">
        <v>193.21110534667969</v>
      </c>
      <c r="I741" s="6">
        <v>97.568046569824219</v>
      </c>
      <c r="J741" s="6">
        <v>65.392264150943362</v>
      </c>
      <c r="K741">
        <f t="shared" si="22"/>
        <v>0</v>
      </c>
    </row>
    <row r="742" spans="1:11" x14ac:dyDescent="0.25">
      <c r="A742" s="5" t="str">
        <f t="shared" si="23"/>
        <v>AutoDRNoAverage WeekdayApril21</v>
      </c>
      <c r="B742" t="s">
        <v>2231</v>
      </c>
      <c r="C742" t="s">
        <v>2240</v>
      </c>
      <c r="D742" t="s">
        <v>2301</v>
      </c>
      <c r="E742" s="6" t="s">
        <v>3036</v>
      </c>
      <c r="F742" s="6">
        <v>21</v>
      </c>
      <c r="G742" s="6">
        <v>201.26083374023438</v>
      </c>
      <c r="H742" s="6">
        <v>201.26083374023438</v>
      </c>
      <c r="I742" s="6">
        <v>83.40240478515625</v>
      </c>
      <c r="J742" s="6">
        <v>61.719716981132024</v>
      </c>
      <c r="K742">
        <f t="shared" si="22"/>
        <v>0</v>
      </c>
    </row>
    <row r="743" spans="1:11" x14ac:dyDescent="0.25">
      <c r="A743" s="5" t="str">
        <f t="shared" si="23"/>
        <v>AutoDRNoAverage WeekdayApril22</v>
      </c>
      <c r="B743" t="s">
        <v>2231</v>
      </c>
      <c r="C743" t="s">
        <v>2240</v>
      </c>
      <c r="D743" t="s">
        <v>2301</v>
      </c>
      <c r="E743" s="6" t="s">
        <v>3036</v>
      </c>
      <c r="F743" s="6">
        <v>22</v>
      </c>
      <c r="G743" s="6">
        <v>201.84117126464844</v>
      </c>
      <c r="H743" s="6">
        <v>201.84117126464844</v>
      </c>
      <c r="I743" s="6">
        <v>53.7630615234375</v>
      </c>
      <c r="J743" s="6">
        <v>59.337452830188703</v>
      </c>
      <c r="K743">
        <f t="shared" si="22"/>
        <v>0</v>
      </c>
    </row>
    <row r="744" spans="1:11" x14ac:dyDescent="0.25">
      <c r="A744" s="5" t="str">
        <f t="shared" si="23"/>
        <v>AutoDRNoAverage WeekdayApril23</v>
      </c>
      <c r="B744" t="s">
        <v>2231</v>
      </c>
      <c r="C744" t="s">
        <v>2240</v>
      </c>
      <c r="D744" t="s">
        <v>2301</v>
      </c>
      <c r="E744" s="6" t="s">
        <v>3036</v>
      </c>
      <c r="F744" s="6">
        <v>23</v>
      </c>
      <c r="G744" s="6">
        <v>194.54202270507813</v>
      </c>
      <c r="H744" s="6">
        <v>194.54202270507813</v>
      </c>
      <c r="I744" s="6">
        <v>52.311286926269531</v>
      </c>
      <c r="J744" s="6">
        <v>58.186792452830176</v>
      </c>
      <c r="K744">
        <f t="shared" si="22"/>
        <v>0</v>
      </c>
    </row>
    <row r="745" spans="1:11" x14ac:dyDescent="0.25">
      <c r="A745" s="5" t="str">
        <f t="shared" si="23"/>
        <v>AutoDRNoAverage WeekdayApril24</v>
      </c>
      <c r="B745" t="s">
        <v>2231</v>
      </c>
      <c r="C745" t="s">
        <v>2240</v>
      </c>
      <c r="D745" t="s">
        <v>2301</v>
      </c>
      <c r="E745" s="6" t="s">
        <v>3036</v>
      </c>
      <c r="F745" s="6">
        <v>24</v>
      </c>
      <c r="G745" s="6">
        <v>194.96080017089844</v>
      </c>
      <c r="H745" s="6">
        <v>194.96080017089844</v>
      </c>
      <c r="I745" s="6">
        <v>56.530975341796875</v>
      </c>
      <c r="J745" s="6">
        <v>57.507169811320757</v>
      </c>
      <c r="K745">
        <f t="shared" si="22"/>
        <v>0</v>
      </c>
    </row>
    <row r="746" spans="1:11" x14ac:dyDescent="0.25">
      <c r="A746" s="5" t="str">
        <f t="shared" si="23"/>
        <v>AutoDRNoMonthly Peak DayApril1</v>
      </c>
      <c r="B746" t="s">
        <v>2231</v>
      </c>
      <c r="C746" t="s">
        <v>2240</v>
      </c>
      <c r="D746" t="s">
        <v>2302</v>
      </c>
      <c r="E746" s="6" t="s">
        <v>3036</v>
      </c>
      <c r="F746" s="6">
        <v>1</v>
      </c>
      <c r="G746" s="6">
        <v>197.71983337402344</v>
      </c>
      <c r="H746" s="6">
        <v>197.71983337402344</v>
      </c>
      <c r="I746" s="6">
        <v>64.992988586425781</v>
      </c>
      <c r="J746" s="6">
        <v>68.287641509433911</v>
      </c>
      <c r="K746">
        <f t="shared" si="22"/>
        <v>0</v>
      </c>
    </row>
    <row r="747" spans="1:11" x14ac:dyDescent="0.25">
      <c r="A747" s="5" t="str">
        <f t="shared" si="23"/>
        <v>AutoDRNoMonthly Peak DayApril2</v>
      </c>
      <c r="B747" t="s">
        <v>2231</v>
      </c>
      <c r="C747" t="s">
        <v>2240</v>
      </c>
      <c r="D747" t="s">
        <v>2302</v>
      </c>
      <c r="E747" s="6" t="s">
        <v>3036</v>
      </c>
      <c r="F747" s="6">
        <v>2</v>
      </c>
      <c r="G747" s="6">
        <v>197.10964965820313</v>
      </c>
      <c r="H747" s="6">
        <v>197.10964965820313</v>
      </c>
      <c r="I747" s="6">
        <v>63.115276336669922</v>
      </c>
      <c r="J747" s="6">
        <v>66.456132075471672</v>
      </c>
      <c r="K747">
        <f t="shared" si="22"/>
        <v>0</v>
      </c>
    </row>
    <row r="748" spans="1:11" x14ac:dyDescent="0.25">
      <c r="A748" s="5" t="str">
        <f t="shared" si="23"/>
        <v>AutoDRNoMonthly Peak DayApril3</v>
      </c>
      <c r="B748" t="s">
        <v>2231</v>
      </c>
      <c r="C748" t="s">
        <v>2240</v>
      </c>
      <c r="D748" t="s">
        <v>2302</v>
      </c>
      <c r="E748" s="6" t="s">
        <v>3036</v>
      </c>
      <c r="F748" s="6">
        <v>3</v>
      </c>
      <c r="G748" s="6">
        <v>196.29850769042969</v>
      </c>
      <c r="H748" s="6">
        <v>196.29850769042969</v>
      </c>
      <c r="I748" s="6">
        <v>61.027927398681641</v>
      </c>
      <c r="J748" s="6">
        <v>64.486698113207552</v>
      </c>
      <c r="K748">
        <f t="shared" si="22"/>
        <v>0</v>
      </c>
    </row>
    <row r="749" spans="1:11" x14ac:dyDescent="0.25">
      <c r="A749" s="5" t="str">
        <f t="shared" si="23"/>
        <v>AutoDRNoMonthly Peak DayApril4</v>
      </c>
      <c r="B749" t="s">
        <v>2231</v>
      </c>
      <c r="C749" t="s">
        <v>2240</v>
      </c>
      <c r="D749" t="s">
        <v>2302</v>
      </c>
      <c r="E749" s="6" t="s">
        <v>3036</v>
      </c>
      <c r="F749" s="6">
        <v>4</v>
      </c>
      <c r="G749" s="6">
        <v>194.90931701660156</v>
      </c>
      <c r="H749" s="6">
        <v>194.90931701660156</v>
      </c>
      <c r="I749" s="6">
        <v>95.142845153808594</v>
      </c>
      <c r="J749" s="6">
        <v>63.498396226415053</v>
      </c>
      <c r="K749">
        <f t="shared" si="22"/>
        <v>0</v>
      </c>
    </row>
    <row r="750" spans="1:11" x14ac:dyDescent="0.25">
      <c r="A750" s="5" t="str">
        <f t="shared" si="23"/>
        <v>AutoDRNoMonthly Peak DayApril5</v>
      </c>
      <c r="B750" t="s">
        <v>2231</v>
      </c>
      <c r="C750" t="s">
        <v>2240</v>
      </c>
      <c r="D750" t="s">
        <v>2302</v>
      </c>
      <c r="E750" s="6" t="s">
        <v>3036</v>
      </c>
      <c r="F750" s="6">
        <v>5</v>
      </c>
      <c r="G750" s="6">
        <v>242.03236389160156</v>
      </c>
      <c r="H750" s="6">
        <v>242.03236389160156</v>
      </c>
      <c r="I750" s="6">
        <v>77.105339050292969</v>
      </c>
      <c r="J750" s="6">
        <v>62.829245283018892</v>
      </c>
      <c r="K750">
        <f t="shared" si="22"/>
        <v>0</v>
      </c>
    </row>
    <row r="751" spans="1:11" x14ac:dyDescent="0.25">
      <c r="A751" s="5" t="str">
        <f t="shared" si="23"/>
        <v>AutoDRNoMonthly Peak DayApril6</v>
      </c>
      <c r="B751" t="s">
        <v>2231</v>
      </c>
      <c r="C751" t="s">
        <v>2240</v>
      </c>
      <c r="D751" t="s">
        <v>2302</v>
      </c>
      <c r="E751" s="6" t="s">
        <v>3036</v>
      </c>
      <c r="F751" s="6">
        <v>6</v>
      </c>
      <c r="G751" s="6">
        <v>314.0152587890625</v>
      </c>
      <c r="H751" s="6">
        <v>314.0152587890625</v>
      </c>
      <c r="I751" s="6">
        <v>54.04290771484375</v>
      </c>
      <c r="J751" s="6">
        <v>62.33301886792453</v>
      </c>
      <c r="K751">
        <f t="shared" si="22"/>
        <v>0</v>
      </c>
    </row>
    <row r="752" spans="1:11" x14ac:dyDescent="0.25">
      <c r="A752" s="5" t="str">
        <f t="shared" si="23"/>
        <v>AutoDRNoMonthly Peak DayApril7</v>
      </c>
      <c r="B752" t="s">
        <v>2231</v>
      </c>
      <c r="C752" t="s">
        <v>2240</v>
      </c>
      <c r="D752" t="s">
        <v>2302</v>
      </c>
      <c r="E752" s="6" t="s">
        <v>3036</v>
      </c>
      <c r="F752" s="6">
        <v>7</v>
      </c>
      <c r="G752" s="6">
        <v>338.02301025390625</v>
      </c>
      <c r="H752" s="6">
        <v>338.02301025390625</v>
      </c>
      <c r="I752" s="6">
        <v>59.234809875488281</v>
      </c>
      <c r="J752" s="6">
        <v>62.118773584905625</v>
      </c>
      <c r="K752">
        <f t="shared" si="22"/>
        <v>0</v>
      </c>
    </row>
    <row r="753" spans="1:11" x14ac:dyDescent="0.25">
      <c r="A753" s="5" t="str">
        <f t="shared" si="23"/>
        <v>AutoDRNoMonthly Peak DayApril8</v>
      </c>
      <c r="B753" t="s">
        <v>2231</v>
      </c>
      <c r="C753" t="s">
        <v>2240</v>
      </c>
      <c r="D753" t="s">
        <v>2302</v>
      </c>
      <c r="E753" s="6" t="s">
        <v>3036</v>
      </c>
      <c r="F753" s="6">
        <v>8</v>
      </c>
      <c r="G753" s="6">
        <v>360.64089965820313</v>
      </c>
      <c r="H753" s="6">
        <v>360.64089965820313</v>
      </c>
      <c r="I753" s="6">
        <v>63.706287384033203</v>
      </c>
      <c r="J753" s="6">
        <v>62.518018867924482</v>
      </c>
      <c r="K753">
        <f t="shared" si="22"/>
        <v>0</v>
      </c>
    </row>
    <row r="754" spans="1:11" x14ac:dyDescent="0.25">
      <c r="A754" s="5" t="str">
        <f t="shared" si="23"/>
        <v>AutoDRNoMonthly Peak DayApril9</v>
      </c>
      <c r="B754" t="s">
        <v>2231</v>
      </c>
      <c r="C754" t="s">
        <v>2240</v>
      </c>
      <c r="D754" t="s">
        <v>2302</v>
      </c>
      <c r="E754" s="6" t="s">
        <v>3036</v>
      </c>
      <c r="F754" s="6">
        <v>9</v>
      </c>
      <c r="G754" s="6">
        <v>346.13668823242188</v>
      </c>
      <c r="H754" s="6">
        <v>346.13668823242188</v>
      </c>
      <c r="I754" s="6">
        <v>59.351715087890625</v>
      </c>
      <c r="J754" s="6">
        <v>66.188584905660406</v>
      </c>
      <c r="K754">
        <f t="shared" si="22"/>
        <v>0</v>
      </c>
    </row>
    <row r="755" spans="1:11" x14ac:dyDescent="0.25">
      <c r="A755" s="5" t="str">
        <f t="shared" si="23"/>
        <v>AutoDRNoMonthly Peak DayApril10</v>
      </c>
      <c r="B755" t="s">
        <v>2231</v>
      </c>
      <c r="C755" t="s">
        <v>2240</v>
      </c>
      <c r="D755" t="s">
        <v>2302</v>
      </c>
      <c r="E755" s="6" t="s">
        <v>3036</v>
      </c>
      <c r="F755" s="6">
        <v>10</v>
      </c>
      <c r="G755" s="6">
        <v>338.61285400390625</v>
      </c>
      <c r="H755" s="6">
        <v>338.61285400390625</v>
      </c>
      <c r="I755" s="6">
        <v>64.698051452636719</v>
      </c>
      <c r="J755" s="6">
        <v>72.432452830188751</v>
      </c>
      <c r="K755">
        <f t="shared" si="22"/>
        <v>0</v>
      </c>
    </row>
    <row r="756" spans="1:11" x14ac:dyDescent="0.25">
      <c r="A756" s="5" t="str">
        <f t="shared" si="23"/>
        <v>AutoDRNoMonthly Peak DayApril11</v>
      </c>
      <c r="B756" t="s">
        <v>2231</v>
      </c>
      <c r="C756" t="s">
        <v>2240</v>
      </c>
      <c r="D756" t="s">
        <v>2302</v>
      </c>
      <c r="E756" s="6" t="s">
        <v>3036</v>
      </c>
      <c r="F756" s="6">
        <v>11</v>
      </c>
      <c r="G756" s="6">
        <v>358.28836059570313</v>
      </c>
      <c r="H756" s="6">
        <v>358.28836059570313</v>
      </c>
      <c r="I756" s="6">
        <v>72.608566284179688</v>
      </c>
      <c r="J756" s="6">
        <v>78.956037735848994</v>
      </c>
      <c r="K756">
        <f t="shared" si="22"/>
        <v>0</v>
      </c>
    </row>
    <row r="757" spans="1:11" x14ac:dyDescent="0.25">
      <c r="A757" s="5" t="str">
        <f t="shared" si="23"/>
        <v>AutoDRNoMonthly Peak DayApril12</v>
      </c>
      <c r="B757" t="s">
        <v>2231</v>
      </c>
      <c r="C757" t="s">
        <v>2240</v>
      </c>
      <c r="D757" t="s">
        <v>2302</v>
      </c>
      <c r="E757" s="6" t="s">
        <v>3036</v>
      </c>
      <c r="F757" s="6">
        <v>12</v>
      </c>
      <c r="G757" s="6">
        <v>335.165283203125</v>
      </c>
      <c r="H757" s="6">
        <v>335.165283203125</v>
      </c>
      <c r="I757" s="6">
        <v>77.513870239257813</v>
      </c>
      <c r="J757" s="6">
        <v>84.275754716981169</v>
      </c>
      <c r="K757">
        <f t="shared" si="22"/>
        <v>0</v>
      </c>
    </row>
    <row r="758" spans="1:11" x14ac:dyDescent="0.25">
      <c r="A758" s="5" t="str">
        <f t="shared" si="23"/>
        <v>AutoDRNoMonthly Peak DayApril13</v>
      </c>
      <c r="B758" t="s">
        <v>2231</v>
      </c>
      <c r="C758" t="s">
        <v>2240</v>
      </c>
      <c r="D758" t="s">
        <v>2302</v>
      </c>
      <c r="E758" s="6" t="s">
        <v>3036</v>
      </c>
      <c r="F758" s="6">
        <v>13</v>
      </c>
      <c r="G758" s="6">
        <v>310.94967651367188</v>
      </c>
      <c r="H758" s="6">
        <v>310.94967651367188</v>
      </c>
      <c r="I758" s="6">
        <v>72.693832397460938</v>
      </c>
      <c r="J758" s="6">
        <v>86.786792452830113</v>
      </c>
      <c r="K758">
        <f t="shared" si="22"/>
        <v>0</v>
      </c>
    </row>
    <row r="759" spans="1:11" x14ac:dyDescent="0.25">
      <c r="A759" s="5" t="str">
        <f t="shared" si="23"/>
        <v>AutoDRNoMonthly Peak DayApril14</v>
      </c>
      <c r="B759" t="s">
        <v>2231</v>
      </c>
      <c r="C759" t="s">
        <v>2240</v>
      </c>
      <c r="D759" t="s">
        <v>2302</v>
      </c>
      <c r="E759" s="6" t="s">
        <v>3036</v>
      </c>
      <c r="F759" s="6">
        <v>14</v>
      </c>
      <c r="G759" s="6">
        <v>274.978759765625</v>
      </c>
      <c r="H759" s="6">
        <v>274.978759765625</v>
      </c>
      <c r="I759" s="6">
        <v>63.028594970703125</v>
      </c>
      <c r="J759" s="6">
        <v>88.530188679245285</v>
      </c>
      <c r="K759">
        <f t="shared" si="22"/>
        <v>0</v>
      </c>
    </row>
    <row r="760" spans="1:11" x14ac:dyDescent="0.25">
      <c r="A760" s="5" t="str">
        <f t="shared" si="23"/>
        <v>AutoDRNoMonthly Peak DayApril15</v>
      </c>
      <c r="B760" t="s">
        <v>2231</v>
      </c>
      <c r="C760" t="s">
        <v>2240</v>
      </c>
      <c r="D760" t="s">
        <v>2302</v>
      </c>
      <c r="E760" s="6" t="s">
        <v>3036</v>
      </c>
      <c r="F760" s="6">
        <v>15</v>
      </c>
      <c r="G760" s="6">
        <v>227.72267150878906</v>
      </c>
      <c r="H760" s="6">
        <v>227.72267150878906</v>
      </c>
      <c r="I760" s="6">
        <v>61.988567352294922</v>
      </c>
      <c r="J760" s="6">
        <v>89.376415094339691</v>
      </c>
      <c r="K760">
        <f t="shared" si="22"/>
        <v>0</v>
      </c>
    </row>
    <row r="761" spans="1:11" x14ac:dyDescent="0.25">
      <c r="A761" s="5" t="str">
        <f t="shared" si="23"/>
        <v>AutoDRNoMonthly Peak DayApril16</v>
      </c>
      <c r="B761" t="s">
        <v>2231</v>
      </c>
      <c r="C761" t="s">
        <v>2240</v>
      </c>
      <c r="D761" t="s">
        <v>2302</v>
      </c>
      <c r="E761" s="6" t="s">
        <v>3036</v>
      </c>
      <c r="F761" s="6">
        <v>16</v>
      </c>
      <c r="G761" s="6">
        <v>189.34529113769531</v>
      </c>
      <c r="H761" s="6">
        <v>189.34529113769531</v>
      </c>
      <c r="I761" s="6">
        <v>58.695365905761719</v>
      </c>
      <c r="J761" s="6">
        <v>89.438679245282984</v>
      </c>
      <c r="K761">
        <f t="shared" si="22"/>
        <v>0</v>
      </c>
    </row>
    <row r="762" spans="1:11" x14ac:dyDescent="0.25">
      <c r="A762" s="5" t="str">
        <f t="shared" si="23"/>
        <v>AutoDRNoMonthly Peak DayApril17</v>
      </c>
      <c r="B762" t="s">
        <v>2231</v>
      </c>
      <c r="C762" t="s">
        <v>2240</v>
      </c>
      <c r="D762" t="s">
        <v>2302</v>
      </c>
      <c r="E762" s="6" t="s">
        <v>3036</v>
      </c>
      <c r="F762" s="6">
        <v>17</v>
      </c>
      <c r="G762" s="6">
        <v>157.19894409179688</v>
      </c>
      <c r="H762" s="6">
        <v>157.19894409179688</v>
      </c>
      <c r="I762" s="6">
        <v>69.707420349121094</v>
      </c>
      <c r="J762" s="6">
        <v>88.747735849056681</v>
      </c>
      <c r="K762">
        <f t="shared" si="22"/>
        <v>0</v>
      </c>
    </row>
    <row r="763" spans="1:11" x14ac:dyDescent="0.25">
      <c r="A763" s="5" t="str">
        <f t="shared" si="23"/>
        <v>AutoDRNoMonthly Peak DayApril18</v>
      </c>
      <c r="B763" t="s">
        <v>2231</v>
      </c>
      <c r="C763" t="s">
        <v>2240</v>
      </c>
      <c r="D763" t="s">
        <v>2302</v>
      </c>
      <c r="E763" s="6" t="s">
        <v>3036</v>
      </c>
      <c r="F763" s="6">
        <v>18</v>
      </c>
      <c r="G763" s="6">
        <v>149.39860534667969</v>
      </c>
      <c r="H763" s="6">
        <v>149.39860534667969</v>
      </c>
      <c r="I763" s="6">
        <v>81.782615661621094</v>
      </c>
      <c r="J763" s="6">
        <v>87.64311320754716</v>
      </c>
      <c r="K763">
        <f t="shared" si="22"/>
        <v>0</v>
      </c>
    </row>
    <row r="764" spans="1:11" x14ac:dyDescent="0.25">
      <c r="A764" s="5" t="str">
        <f t="shared" si="23"/>
        <v>AutoDRNoMonthly Peak DayApril19</v>
      </c>
      <c r="B764" t="s">
        <v>2231</v>
      </c>
      <c r="C764" t="s">
        <v>2240</v>
      </c>
      <c r="D764" t="s">
        <v>2302</v>
      </c>
      <c r="E764" s="6" t="s">
        <v>3036</v>
      </c>
      <c r="F764" s="6">
        <v>19</v>
      </c>
      <c r="G764" s="6">
        <v>164.9033203125</v>
      </c>
      <c r="H764" s="6">
        <v>164.9033203125</v>
      </c>
      <c r="I764" s="6">
        <v>74.484756469726563</v>
      </c>
      <c r="J764" s="6">
        <v>84.97490566037736</v>
      </c>
      <c r="K764">
        <f t="shared" si="22"/>
        <v>0</v>
      </c>
    </row>
    <row r="765" spans="1:11" x14ac:dyDescent="0.25">
      <c r="A765" s="5" t="str">
        <f t="shared" si="23"/>
        <v>AutoDRNoMonthly Peak DayApril20</v>
      </c>
      <c r="B765" t="s">
        <v>2231</v>
      </c>
      <c r="C765" t="s">
        <v>2240</v>
      </c>
      <c r="D765" t="s">
        <v>2302</v>
      </c>
      <c r="E765" s="6" t="s">
        <v>3036</v>
      </c>
      <c r="F765" s="6">
        <v>20</v>
      </c>
      <c r="G765" s="6">
        <v>154.74612426757813</v>
      </c>
      <c r="H765" s="6">
        <v>154.74612426757813</v>
      </c>
      <c r="I765" s="6">
        <v>70.458580017089844</v>
      </c>
      <c r="J765" s="6">
        <v>81.728679245283033</v>
      </c>
      <c r="K765">
        <f t="shared" si="22"/>
        <v>0</v>
      </c>
    </row>
    <row r="766" spans="1:11" x14ac:dyDescent="0.25">
      <c r="A766" s="5" t="str">
        <f t="shared" si="23"/>
        <v>AutoDRNoMonthly Peak DayApril21</v>
      </c>
      <c r="B766" t="s">
        <v>2231</v>
      </c>
      <c r="C766" t="s">
        <v>2240</v>
      </c>
      <c r="D766" t="s">
        <v>2302</v>
      </c>
      <c r="E766" s="6" t="s">
        <v>3036</v>
      </c>
      <c r="F766" s="6">
        <v>21</v>
      </c>
      <c r="G766" s="6">
        <v>151.48793029785156</v>
      </c>
      <c r="H766" s="6">
        <v>151.48793029785156</v>
      </c>
      <c r="I766" s="6">
        <v>60.7801513671875</v>
      </c>
      <c r="J766" s="6">
        <v>77.035566037735776</v>
      </c>
      <c r="K766">
        <f t="shared" si="22"/>
        <v>0</v>
      </c>
    </row>
    <row r="767" spans="1:11" x14ac:dyDescent="0.25">
      <c r="A767" s="5" t="str">
        <f t="shared" si="23"/>
        <v>AutoDRNoMonthly Peak DayApril22</v>
      </c>
      <c r="B767" t="s">
        <v>2231</v>
      </c>
      <c r="C767" t="s">
        <v>2240</v>
      </c>
      <c r="D767" t="s">
        <v>2302</v>
      </c>
      <c r="E767" s="6" t="s">
        <v>3036</v>
      </c>
      <c r="F767" s="6">
        <v>22</v>
      </c>
      <c r="G767" s="6">
        <v>167.13490295410156</v>
      </c>
      <c r="H767" s="6">
        <v>167.13490295410156</v>
      </c>
      <c r="I767" s="6">
        <v>70.151954650878906</v>
      </c>
      <c r="J767" s="6">
        <v>72.595943396226474</v>
      </c>
      <c r="K767">
        <f t="shared" si="22"/>
        <v>0</v>
      </c>
    </row>
    <row r="768" spans="1:11" x14ac:dyDescent="0.25">
      <c r="A768" s="5" t="str">
        <f t="shared" si="23"/>
        <v>AutoDRNoMonthly Peak DayApril23</v>
      </c>
      <c r="B768" t="s">
        <v>2231</v>
      </c>
      <c r="C768" t="s">
        <v>2240</v>
      </c>
      <c r="D768" t="s">
        <v>2302</v>
      </c>
      <c r="E768" s="6" t="s">
        <v>3036</v>
      </c>
      <c r="F768" s="6">
        <v>23</v>
      </c>
      <c r="G768" s="6">
        <v>159.25111389160156</v>
      </c>
      <c r="H768" s="6">
        <v>159.25111389160156</v>
      </c>
      <c r="I768" s="6">
        <v>62.211025238037109</v>
      </c>
      <c r="J768" s="6">
        <v>70.535094339622646</v>
      </c>
      <c r="K768">
        <f t="shared" si="22"/>
        <v>0</v>
      </c>
    </row>
    <row r="769" spans="1:11" x14ac:dyDescent="0.25">
      <c r="A769" s="5" t="str">
        <f t="shared" si="23"/>
        <v>AutoDRNoMonthly Peak DayApril24</v>
      </c>
      <c r="B769" t="s">
        <v>2231</v>
      </c>
      <c r="C769" t="s">
        <v>2240</v>
      </c>
      <c r="D769" t="s">
        <v>2302</v>
      </c>
      <c r="E769" s="6" t="s">
        <v>3036</v>
      </c>
      <c r="F769" s="6">
        <v>24</v>
      </c>
      <c r="G769" s="6">
        <v>151.94390869140625</v>
      </c>
      <c r="H769" s="6">
        <v>151.94390869140625</v>
      </c>
      <c r="I769" s="6">
        <v>69.229591369628906</v>
      </c>
      <c r="J769" s="6">
        <v>69.192452830188643</v>
      </c>
      <c r="K769">
        <f t="shared" si="22"/>
        <v>0</v>
      </c>
    </row>
    <row r="770" spans="1:11" x14ac:dyDescent="0.25">
      <c r="A770" s="5" t="str">
        <f t="shared" si="23"/>
        <v>AutoDRNoAverage WeekdayMay1</v>
      </c>
      <c r="B770" t="s">
        <v>2231</v>
      </c>
      <c r="C770" t="s">
        <v>2240</v>
      </c>
      <c r="D770" t="s">
        <v>2303</v>
      </c>
      <c r="E770" s="6" t="s">
        <v>3037</v>
      </c>
      <c r="F770" s="6">
        <v>1</v>
      </c>
      <c r="G770" s="6">
        <v>198.50070190429688</v>
      </c>
      <c r="H770" s="6">
        <v>198.50070190429688</v>
      </c>
      <c r="I770" s="6">
        <v>93.881362915039063</v>
      </c>
      <c r="J770" s="6">
        <v>62.160283018867929</v>
      </c>
      <c r="K770">
        <f t="shared" ref="K770:K833" si="24">INDEX(events, MATCH(CONCATENATE(B770, C770, D770, E770), events_y, 0), MATCH("Confidential", events_x, 0))</f>
        <v>0</v>
      </c>
    </row>
    <row r="771" spans="1:11" x14ac:dyDescent="0.25">
      <c r="A771" s="5" t="str">
        <f t="shared" ref="A771:A834" si="25">CONCATENATE(B771, C771, D771, E771, F771)</f>
        <v>AutoDRNoAverage WeekdayMay2</v>
      </c>
      <c r="B771" t="s">
        <v>2231</v>
      </c>
      <c r="C771" t="s">
        <v>2240</v>
      </c>
      <c r="D771" t="s">
        <v>2303</v>
      </c>
      <c r="E771" s="6" t="s">
        <v>3037</v>
      </c>
      <c r="F771" s="6">
        <v>2</v>
      </c>
      <c r="G771" s="6">
        <v>194.144287109375</v>
      </c>
      <c r="H771" s="6">
        <v>194.144287109375</v>
      </c>
      <c r="I771" s="6">
        <v>90.964462280273438</v>
      </c>
      <c r="J771" s="6">
        <v>61.548018867924519</v>
      </c>
      <c r="K771">
        <f t="shared" si="24"/>
        <v>0</v>
      </c>
    </row>
    <row r="772" spans="1:11" x14ac:dyDescent="0.25">
      <c r="A772" s="5" t="str">
        <f t="shared" si="25"/>
        <v>AutoDRNoAverage WeekdayMay3</v>
      </c>
      <c r="B772" t="s">
        <v>2231</v>
      </c>
      <c r="C772" t="s">
        <v>2240</v>
      </c>
      <c r="D772" t="s">
        <v>2303</v>
      </c>
      <c r="E772" s="6" t="s">
        <v>3037</v>
      </c>
      <c r="F772" s="6">
        <v>3</v>
      </c>
      <c r="G772" s="6">
        <v>189.82589721679688</v>
      </c>
      <c r="H772" s="6">
        <v>189.82589721679688</v>
      </c>
      <c r="I772" s="6">
        <v>88.573600769042969</v>
      </c>
      <c r="J772" s="6">
        <v>60.947547169811273</v>
      </c>
      <c r="K772">
        <f t="shared" si="24"/>
        <v>0</v>
      </c>
    </row>
    <row r="773" spans="1:11" x14ac:dyDescent="0.25">
      <c r="A773" s="5" t="str">
        <f t="shared" si="25"/>
        <v>AutoDRNoAverage WeekdayMay4</v>
      </c>
      <c r="B773" t="s">
        <v>2231</v>
      </c>
      <c r="C773" t="s">
        <v>2240</v>
      </c>
      <c r="D773" t="s">
        <v>2303</v>
      </c>
      <c r="E773" s="6" t="s">
        <v>3037</v>
      </c>
      <c r="F773" s="6">
        <v>4</v>
      </c>
      <c r="G773" s="6">
        <v>193.96453857421875</v>
      </c>
      <c r="H773" s="6">
        <v>193.96453857421875</v>
      </c>
      <c r="I773" s="6">
        <v>90.377037048339844</v>
      </c>
      <c r="J773" s="6">
        <v>60.394999999999996</v>
      </c>
      <c r="K773">
        <f t="shared" si="24"/>
        <v>0</v>
      </c>
    </row>
    <row r="774" spans="1:11" x14ac:dyDescent="0.25">
      <c r="A774" s="5" t="str">
        <f t="shared" si="25"/>
        <v>AutoDRNoAverage WeekdayMay5</v>
      </c>
      <c r="B774" t="s">
        <v>2231</v>
      </c>
      <c r="C774" t="s">
        <v>2240</v>
      </c>
      <c r="D774" t="s">
        <v>2303</v>
      </c>
      <c r="E774" s="6" t="s">
        <v>3037</v>
      </c>
      <c r="F774" s="6">
        <v>5</v>
      </c>
      <c r="G774" s="6">
        <v>238.34344482421875</v>
      </c>
      <c r="H774" s="6">
        <v>238.34344482421875</v>
      </c>
      <c r="I774" s="6">
        <v>91.189582824707031</v>
      </c>
      <c r="J774" s="6">
        <v>60.04028301886791</v>
      </c>
      <c r="K774">
        <f t="shared" si="24"/>
        <v>0</v>
      </c>
    </row>
    <row r="775" spans="1:11" x14ac:dyDescent="0.25">
      <c r="A775" s="5" t="str">
        <f t="shared" si="25"/>
        <v>AutoDRNoAverage WeekdayMay6</v>
      </c>
      <c r="B775" t="s">
        <v>2231</v>
      </c>
      <c r="C775" t="s">
        <v>2240</v>
      </c>
      <c r="D775" t="s">
        <v>2303</v>
      </c>
      <c r="E775" s="6" t="s">
        <v>3037</v>
      </c>
      <c r="F775" s="6">
        <v>6</v>
      </c>
      <c r="G775" s="6">
        <v>314.92739868164063</v>
      </c>
      <c r="H775" s="6">
        <v>314.92739868164063</v>
      </c>
      <c r="I775" s="6">
        <v>87.490798950195313</v>
      </c>
      <c r="J775" s="6">
        <v>59.636037735849023</v>
      </c>
      <c r="K775">
        <f t="shared" si="24"/>
        <v>0</v>
      </c>
    </row>
    <row r="776" spans="1:11" x14ac:dyDescent="0.25">
      <c r="A776" s="5" t="str">
        <f t="shared" si="25"/>
        <v>AutoDRNoAverage WeekdayMay7</v>
      </c>
      <c r="B776" t="s">
        <v>2231</v>
      </c>
      <c r="C776" t="s">
        <v>2240</v>
      </c>
      <c r="D776" t="s">
        <v>2303</v>
      </c>
      <c r="E776" s="6" t="s">
        <v>3037</v>
      </c>
      <c r="F776" s="6">
        <v>7</v>
      </c>
      <c r="G776" s="6">
        <v>345.26651000976563</v>
      </c>
      <c r="H776" s="6">
        <v>345.26651000976563</v>
      </c>
      <c r="I776" s="6">
        <v>92.167221069335938</v>
      </c>
      <c r="J776" s="6">
        <v>59.223867924528292</v>
      </c>
      <c r="K776">
        <f t="shared" si="24"/>
        <v>0</v>
      </c>
    </row>
    <row r="777" spans="1:11" x14ac:dyDescent="0.25">
      <c r="A777" s="5" t="str">
        <f t="shared" si="25"/>
        <v>AutoDRNoAverage WeekdayMay8</v>
      </c>
      <c r="B777" t="s">
        <v>2231</v>
      </c>
      <c r="C777" t="s">
        <v>2240</v>
      </c>
      <c r="D777" t="s">
        <v>2303</v>
      </c>
      <c r="E777" s="6" t="s">
        <v>3037</v>
      </c>
      <c r="F777" s="6">
        <v>8</v>
      </c>
      <c r="G777" s="6">
        <v>354.1575927734375</v>
      </c>
      <c r="H777" s="6">
        <v>354.1575927734375</v>
      </c>
      <c r="I777" s="6">
        <v>80.48455810546875</v>
      </c>
      <c r="J777" s="6">
        <v>59.625849056603776</v>
      </c>
      <c r="K777">
        <f t="shared" si="24"/>
        <v>0</v>
      </c>
    </row>
    <row r="778" spans="1:11" x14ac:dyDescent="0.25">
      <c r="A778" s="5" t="str">
        <f t="shared" si="25"/>
        <v>AutoDRNoAverage WeekdayMay9</v>
      </c>
      <c r="B778" t="s">
        <v>2231</v>
      </c>
      <c r="C778" t="s">
        <v>2240</v>
      </c>
      <c r="D778" t="s">
        <v>2303</v>
      </c>
      <c r="E778" s="6" t="s">
        <v>3037</v>
      </c>
      <c r="F778" s="6">
        <v>9</v>
      </c>
      <c r="G778" s="6">
        <v>351.98037719726563</v>
      </c>
      <c r="H778" s="6">
        <v>351.98037719726563</v>
      </c>
      <c r="I778" s="6">
        <v>77.650405883789063</v>
      </c>
      <c r="J778" s="6">
        <v>61.510754716981054</v>
      </c>
      <c r="K778">
        <f t="shared" si="24"/>
        <v>0</v>
      </c>
    </row>
    <row r="779" spans="1:11" x14ac:dyDescent="0.25">
      <c r="A779" s="5" t="str">
        <f t="shared" si="25"/>
        <v>AutoDRNoAverage WeekdayMay10</v>
      </c>
      <c r="B779" t="s">
        <v>2231</v>
      </c>
      <c r="C779" t="s">
        <v>2240</v>
      </c>
      <c r="D779" t="s">
        <v>2303</v>
      </c>
      <c r="E779" s="6" t="s">
        <v>3037</v>
      </c>
      <c r="F779" s="6">
        <v>10</v>
      </c>
      <c r="G779" s="6">
        <v>349.80303955078125</v>
      </c>
      <c r="H779" s="6">
        <v>349.80303955078125</v>
      </c>
      <c r="I779" s="6">
        <v>73.303138732910156</v>
      </c>
      <c r="J779" s="6">
        <v>64.188490566037757</v>
      </c>
      <c r="K779">
        <f t="shared" si="24"/>
        <v>0</v>
      </c>
    </row>
    <row r="780" spans="1:11" x14ac:dyDescent="0.25">
      <c r="A780" s="5" t="str">
        <f t="shared" si="25"/>
        <v>AutoDRNoAverage WeekdayMay11</v>
      </c>
      <c r="B780" t="s">
        <v>2231</v>
      </c>
      <c r="C780" t="s">
        <v>2240</v>
      </c>
      <c r="D780" t="s">
        <v>2303</v>
      </c>
      <c r="E780" s="6" t="s">
        <v>3037</v>
      </c>
      <c r="F780" s="6">
        <v>11</v>
      </c>
      <c r="G780" s="6">
        <v>355.06402587890625</v>
      </c>
      <c r="H780" s="6">
        <v>355.06402587890625</v>
      </c>
      <c r="I780" s="6">
        <v>75.387321472167969</v>
      </c>
      <c r="J780" s="6">
        <v>67.955660377358512</v>
      </c>
      <c r="K780">
        <f t="shared" si="24"/>
        <v>0</v>
      </c>
    </row>
    <row r="781" spans="1:11" x14ac:dyDescent="0.25">
      <c r="A781" s="5" t="str">
        <f t="shared" si="25"/>
        <v>AutoDRNoAverage WeekdayMay12</v>
      </c>
      <c r="B781" t="s">
        <v>2231</v>
      </c>
      <c r="C781" t="s">
        <v>2240</v>
      </c>
      <c r="D781" t="s">
        <v>2303</v>
      </c>
      <c r="E781" s="6" t="s">
        <v>3037</v>
      </c>
      <c r="F781" s="6">
        <v>12</v>
      </c>
      <c r="G781" s="6">
        <v>339.54306030273438</v>
      </c>
      <c r="H781" s="6">
        <v>339.54306030273438</v>
      </c>
      <c r="I781" s="6">
        <v>78.363502502441406</v>
      </c>
      <c r="J781" s="6">
        <v>71.15622641509438</v>
      </c>
      <c r="K781">
        <f t="shared" si="24"/>
        <v>0</v>
      </c>
    </row>
    <row r="782" spans="1:11" x14ac:dyDescent="0.25">
      <c r="A782" s="5" t="str">
        <f t="shared" si="25"/>
        <v>AutoDRNoAverage WeekdayMay13</v>
      </c>
      <c r="B782" t="s">
        <v>2231</v>
      </c>
      <c r="C782" t="s">
        <v>2240</v>
      </c>
      <c r="D782" t="s">
        <v>2303</v>
      </c>
      <c r="E782" s="6" t="s">
        <v>3037</v>
      </c>
      <c r="F782" s="6">
        <v>13</v>
      </c>
      <c r="G782" s="6">
        <v>326.52508544921875</v>
      </c>
      <c r="H782" s="6">
        <v>326.52508544921875</v>
      </c>
      <c r="I782" s="6">
        <v>71.643165588378906</v>
      </c>
      <c r="J782" s="6">
        <v>72.732358490565986</v>
      </c>
      <c r="K782">
        <f t="shared" si="24"/>
        <v>0</v>
      </c>
    </row>
    <row r="783" spans="1:11" x14ac:dyDescent="0.25">
      <c r="A783" s="5" t="str">
        <f t="shared" si="25"/>
        <v>AutoDRNoAverage WeekdayMay14</v>
      </c>
      <c r="B783" t="s">
        <v>2231</v>
      </c>
      <c r="C783" t="s">
        <v>2240</v>
      </c>
      <c r="D783" t="s">
        <v>2303</v>
      </c>
      <c r="E783" s="6" t="s">
        <v>3037</v>
      </c>
      <c r="F783" s="6">
        <v>14</v>
      </c>
      <c r="G783" s="6">
        <v>294.5135498046875</v>
      </c>
      <c r="H783" s="6">
        <v>294.5135498046875</v>
      </c>
      <c r="I783" s="6">
        <v>72.856132507324219</v>
      </c>
      <c r="J783" s="6">
        <v>74.6505660377358</v>
      </c>
      <c r="K783">
        <f t="shared" si="24"/>
        <v>0</v>
      </c>
    </row>
    <row r="784" spans="1:11" x14ac:dyDescent="0.25">
      <c r="A784" s="5" t="str">
        <f t="shared" si="25"/>
        <v>AutoDRNoAverage WeekdayMay15</v>
      </c>
      <c r="B784" t="s">
        <v>2231</v>
      </c>
      <c r="C784" t="s">
        <v>2240</v>
      </c>
      <c r="D784" t="s">
        <v>2303</v>
      </c>
      <c r="E784" s="6" t="s">
        <v>3037</v>
      </c>
      <c r="F784" s="6">
        <v>15</v>
      </c>
      <c r="G784" s="6">
        <v>239.99725341796875</v>
      </c>
      <c r="H784" s="6">
        <v>239.99725341796875</v>
      </c>
      <c r="I784" s="6">
        <v>69.416122436523438</v>
      </c>
      <c r="J784" s="6">
        <v>76.188396226415037</v>
      </c>
      <c r="K784">
        <f t="shared" si="24"/>
        <v>0</v>
      </c>
    </row>
    <row r="785" spans="1:11" x14ac:dyDescent="0.25">
      <c r="A785" s="5" t="str">
        <f t="shared" si="25"/>
        <v>AutoDRNoAverage WeekdayMay16</v>
      </c>
      <c r="B785" t="s">
        <v>2231</v>
      </c>
      <c r="C785" t="s">
        <v>2240</v>
      </c>
      <c r="D785" t="s">
        <v>2303</v>
      </c>
      <c r="E785" s="6" t="s">
        <v>3037</v>
      </c>
      <c r="F785" s="6">
        <v>16</v>
      </c>
      <c r="G785" s="6">
        <v>208.10198974609375</v>
      </c>
      <c r="H785" s="6">
        <v>208.10198974609375</v>
      </c>
      <c r="I785" s="6">
        <v>64.678901672363281</v>
      </c>
      <c r="J785" s="6">
        <v>76.751132075471702</v>
      </c>
      <c r="K785">
        <f t="shared" si="24"/>
        <v>0</v>
      </c>
    </row>
    <row r="786" spans="1:11" x14ac:dyDescent="0.25">
      <c r="A786" s="5" t="str">
        <f t="shared" si="25"/>
        <v>AutoDRNoAverage WeekdayMay17</v>
      </c>
      <c r="B786" t="s">
        <v>2231</v>
      </c>
      <c r="C786" t="s">
        <v>2240</v>
      </c>
      <c r="D786" t="s">
        <v>2303</v>
      </c>
      <c r="E786" s="6" t="s">
        <v>3037</v>
      </c>
      <c r="F786" s="6">
        <v>17</v>
      </c>
      <c r="G786" s="6">
        <v>183.47026062011719</v>
      </c>
      <c r="H786" s="6">
        <v>183.47026062011719</v>
      </c>
      <c r="I786" s="6">
        <v>66.070953369140625</v>
      </c>
      <c r="J786" s="6">
        <v>76.773113207547169</v>
      </c>
      <c r="K786">
        <f t="shared" si="24"/>
        <v>0</v>
      </c>
    </row>
    <row r="787" spans="1:11" x14ac:dyDescent="0.25">
      <c r="A787" s="5" t="str">
        <f t="shared" si="25"/>
        <v>AutoDRNoAverage WeekdayMay18</v>
      </c>
      <c r="B787" t="s">
        <v>2231</v>
      </c>
      <c r="C787" t="s">
        <v>2240</v>
      </c>
      <c r="D787" t="s">
        <v>2303</v>
      </c>
      <c r="E787" s="6" t="s">
        <v>3037</v>
      </c>
      <c r="F787" s="6">
        <v>18</v>
      </c>
      <c r="G787" s="6">
        <v>191.29586791992188</v>
      </c>
      <c r="H787" s="6">
        <v>191.29586791992188</v>
      </c>
      <c r="I787" s="6">
        <v>55.641357421875</v>
      </c>
      <c r="J787" s="6">
        <v>76.180566037735815</v>
      </c>
      <c r="K787">
        <f t="shared" si="24"/>
        <v>0</v>
      </c>
    </row>
    <row r="788" spans="1:11" x14ac:dyDescent="0.25">
      <c r="A788" s="5" t="str">
        <f t="shared" si="25"/>
        <v>AutoDRNoAverage WeekdayMay19</v>
      </c>
      <c r="B788" t="s">
        <v>2231</v>
      </c>
      <c r="C788" t="s">
        <v>2240</v>
      </c>
      <c r="D788" t="s">
        <v>2303</v>
      </c>
      <c r="E788" s="6" t="s">
        <v>3037</v>
      </c>
      <c r="F788" s="6">
        <v>19</v>
      </c>
      <c r="G788" s="6">
        <v>189.58695983886719</v>
      </c>
      <c r="H788" s="6">
        <v>189.58695983886719</v>
      </c>
      <c r="I788" s="6">
        <v>72.203720092773438</v>
      </c>
      <c r="J788" s="6">
        <v>74.840377358490571</v>
      </c>
      <c r="K788">
        <f t="shared" si="24"/>
        <v>0</v>
      </c>
    </row>
    <row r="789" spans="1:11" x14ac:dyDescent="0.25">
      <c r="A789" s="5" t="str">
        <f t="shared" si="25"/>
        <v>AutoDRNoAverage WeekdayMay20</v>
      </c>
      <c r="B789" t="s">
        <v>2231</v>
      </c>
      <c r="C789" t="s">
        <v>2240</v>
      </c>
      <c r="D789" t="s">
        <v>2303</v>
      </c>
      <c r="E789" s="6" t="s">
        <v>3037</v>
      </c>
      <c r="F789" s="6">
        <v>20</v>
      </c>
      <c r="G789" s="6">
        <v>183.55870056152344</v>
      </c>
      <c r="H789" s="6">
        <v>183.55870056152344</v>
      </c>
      <c r="I789" s="6">
        <v>65.329185485839844</v>
      </c>
      <c r="J789" s="6">
        <v>72.672264150943434</v>
      </c>
      <c r="K789">
        <f t="shared" si="24"/>
        <v>0</v>
      </c>
    </row>
    <row r="790" spans="1:11" x14ac:dyDescent="0.25">
      <c r="A790" s="5" t="str">
        <f t="shared" si="25"/>
        <v>AutoDRNoAverage WeekdayMay21</v>
      </c>
      <c r="B790" t="s">
        <v>2231</v>
      </c>
      <c r="C790" t="s">
        <v>2240</v>
      </c>
      <c r="D790" t="s">
        <v>2303</v>
      </c>
      <c r="E790" s="6" t="s">
        <v>3037</v>
      </c>
      <c r="F790" s="6">
        <v>21</v>
      </c>
      <c r="G790" s="6">
        <v>183.88270568847656</v>
      </c>
      <c r="H790" s="6">
        <v>183.88270568847656</v>
      </c>
      <c r="I790" s="6">
        <v>72.641593933105469</v>
      </c>
      <c r="J790" s="6">
        <v>69.339811320754663</v>
      </c>
      <c r="K790">
        <f t="shared" si="24"/>
        <v>0</v>
      </c>
    </row>
    <row r="791" spans="1:11" x14ac:dyDescent="0.25">
      <c r="A791" s="5" t="str">
        <f t="shared" si="25"/>
        <v>AutoDRNoAverage WeekdayMay22</v>
      </c>
      <c r="B791" t="s">
        <v>2231</v>
      </c>
      <c r="C791" t="s">
        <v>2240</v>
      </c>
      <c r="D791" t="s">
        <v>2303</v>
      </c>
      <c r="E791" s="6" t="s">
        <v>3037</v>
      </c>
      <c r="F791" s="6">
        <v>22</v>
      </c>
      <c r="G791" s="6">
        <v>175.94046020507813</v>
      </c>
      <c r="H791" s="6">
        <v>175.94046020507813</v>
      </c>
      <c r="I791" s="6">
        <v>72.012893676757813</v>
      </c>
      <c r="J791" s="6">
        <v>65.830188679245339</v>
      </c>
      <c r="K791">
        <f t="shared" si="24"/>
        <v>0</v>
      </c>
    </row>
    <row r="792" spans="1:11" x14ac:dyDescent="0.25">
      <c r="A792" s="5" t="str">
        <f t="shared" si="25"/>
        <v>AutoDRNoAverage WeekdayMay23</v>
      </c>
      <c r="B792" t="s">
        <v>2231</v>
      </c>
      <c r="C792" t="s">
        <v>2240</v>
      </c>
      <c r="D792" t="s">
        <v>2303</v>
      </c>
      <c r="E792" s="6" t="s">
        <v>3037</v>
      </c>
      <c r="F792" s="6">
        <v>23</v>
      </c>
      <c r="G792" s="6">
        <v>177.31307983398438</v>
      </c>
      <c r="H792" s="6">
        <v>177.31307983398438</v>
      </c>
      <c r="I792" s="6">
        <v>91.671791076660156</v>
      </c>
      <c r="J792" s="6">
        <v>64.012075471698111</v>
      </c>
      <c r="K792">
        <f t="shared" si="24"/>
        <v>0</v>
      </c>
    </row>
    <row r="793" spans="1:11" x14ac:dyDescent="0.25">
      <c r="A793" s="5" t="str">
        <f t="shared" si="25"/>
        <v>AutoDRNoAverage WeekdayMay24</v>
      </c>
      <c r="B793" t="s">
        <v>2231</v>
      </c>
      <c r="C793" t="s">
        <v>2240</v>
      </c>
      <c r="D793" t="s">
        <v>2303</v>
      </c>
      <c r="E793" s="6" t="s">
        <v>3037</v>
      </c>
      <c r="F793" s="6">
        <v>24</v>
      </c>
      <c r="G793" s="6">
        <v>168.66111755371094</v>
      </c>
      <c r="H793" s="6">
        <v>168.66111755371094</v>
      </c>
      <c r="I793" s="6">
        <v>85.470787048339844</v>
      </c>
      <c r="J793" s="6">
        <v>62.866698113207526</v>
      </c>
      <c r="K793">
        <f t="shared" si="24"/>
        <v>0</v>
      </c>
    </row>
    <row r="794" spans="1:11" x14ac:dyDescent="0.25">
      <c r="A794" s="5" t="str">
        <f t="shared" si="25"/>
        <v>AutoDRNoMonthly Peak DayMay1</v>
      </c>
      <c r="B794" t="s">
        <v>2231</v>
      </c>
      <c r="C794" t="s">
        <v>2240</v>
      </c>
      <c r="D794" t="s">
        <v>2304</v>
      </c>
      <c r="E794" s="6" t="s">
        <v>3037</v>
      </c>
      <c r="F794" s="6">
        <v>1</v>
      </c>
      <c r="G794" s="6">
        <v>130.37188720703125</v>
      </c>
      <c r="H794" s="6">
        <v>130.37188720703125</v>
      </c>
      <c r="I794" s="6">
        <v>95.190032958984375</v>
      </c>
      <c r="J794" s="6">
        <v>63.44226415094338</v>
      </c>
      <c r="K794">
        <f t="shared" si="24"/>
        <v>0</v>
      </c>
    </row>
    <row r="795" spans="1:11" x14ac:dyDescent="0.25">
      <c r="A795" s="5" t="str">
        <f t="shared" si="25"/>
        <v>AutoDRNoMonthly Peak DayMay2</v>
      </c>
      <c r="B795" t="s">
        <v>2231</v>
      </c>
      <c r="C795" t="s">
        <v>2240</v>
      </c>
      <c r="D795" t="s">
        <v>2304</v>
      </c>
      <c r="E795" s="6" t="s">
        <v>3037</v>
      </c>
      <c r="F795" s="6">
        <v>2</v>
      </c>
      <c r="G795" s="6">
        <v>146.31333923339844</v>
      </c>
      <c r="H795" s="6">
        <v>146.31333923339844</v>
      </c>
      <c r="I795" s="6">
        <v>101.69699096679688</v>
      </c>
      <c r="J795" s="6">
        <v>62.928301886792461</v>
      </c>
      <c r="K795">
        <f t="shared" si="24"/>
        <v>0</v>
      </c>
    </row>
    <row r="796" spans="1:11" x14ac:dyDescent="0.25">
      <c r="A796" s="5" t="str">
        <f t="shared" si="25"/>
        <v>AutoDRNoMonthly Peak DayMay3</v>
      </c>
      <c r="B796" t="s">
        <v>2231</v>
      </c>
      <c r="C796" t="s">
        <v>2240</v>
      </c>
      <c r="D796" t="s">
        <v>2304</v>
      </c>
      <c r="E796" s="6" t="s">
        <v>3037</v>
      </c>
      <c r="F796" s="6">
        <v>3</v>
      </c>
      <c r="G796" s="6">
        <v>151.04364013671875</v>
      </c>
      <c r="H796" s="6">
        <v>151.04364013671875</v>
      </c>
      <c r="I796" s="6">
        <v>102.27178192138672</v>
      </c>
      <c r="J796" s="6">
        <v>62.388773584905628</v>
      </c>
      <c r="K796">
        <f t="shared" si="24"/>
        <v>0</v>
      </c>
    </row>
    <row r="797" spans="1:11" x14ac:dyDescent="0.25">
      <c r="A797" s="5" t="str">
        <f t="shared" si="25"/>
        <v>AutoDRNoMonthly Peak DayMay4</v>
      </c>
      <c r="B797" t="s">
        <v>2231</v>
      </c>
      <c r="C797" t="s">
        <v>2240</v>
      </c>
      <c r="D797" t="s">
        <v>2304</v>
      </c>
      <c r="E797" s="6" t="s">
        <v>3037</v>
      </c>
      <c r="F797" s="6">
        <v>4</v>
      </c>
      <c r="G797" s="6">
        <v>147.1766357421875</v>
      </c>
      <c r="H797" s="6">
        <v>147.1766357421875</v>
      </c>
      <c r="I797" s="6">
        <v>113.3236083984375</v>
      </c>
      <c r="J797" s="6">
        <v>61.922924528301905</v>
      </c>
      <c r="K797">
        <f t="shared" si="24"/>
        <v>0</v>
      </c>
    </row>
    <row r="798" spans="1:11" x14ac:dyDescent="0.25">
      <c r="A798" s="5" t="str">
        <f t="shared" si="25"/>
        <v>AutoDRNoMonthly Peak DayMay5</v>
      </c>
      <c r="B798" t="s">
        <v>2231</v>
      </c>
      <c r="C798" t="s">
        <v>2240</v>
      </c>
      <c r="D798" t="s">
        <v>2304</v>
      </c>
      <c r="E798" s="6" t="s">
        <v>3037</v>
      </c>
      <c r="F798" s="6">
        <v>5</v>
      </c>
      <c r="G798" s="6">
        <v>179.82391357421875</v>
      </c>
      <c r="H798" s="6">
        <v>179.82391357421875</v>
      </c>
      <c r="I798" s="6">
        <v>99.525169372558594</v>
      </c>
      <c r="J798" s="6">
        <v>61.482075471698145</v>
      </c>
      <c r="K798">
        <f t="shared" si="24"/>
        <v>0</v>
      </c>
    </row>
    <row r="799" spans="1:11" x14ac:dyDescent="0.25">
      <c r="A799" s="5" t="str">
        <f t="shared" si="25"/>
        <v>AutoDRNoMonthly Peak DayMay6</v>
      </c>
      <c r="B799" t="s">
        <v>2231</v>
      </c>
      <c r="C799" t="s">
        <v>2240</v>
      </c>
      <c r="D799" t="s">
        <v>2304</v>
      </c>
      <c r="E799" s="6" t="s">
        <v>3037</v>
      </c>
      <c r="F799" s="6">
        <v>6</v>
      </c>
      <c r="G799" s="6">
        <v>195.84219360351563</v>
      </c>
      <c r="H799" s="6">
        <v>195.84219360351563</v>
      </c>
      <c r="I799" s="6">
        <v>103.33839416503906</v>
      </c>
      <c r="J799" s="6">
        <v>61.050094339622675</v>
      </c>
      <c r="K799">
        <f t="shared" si="24"/>
        <v>0</v>
      </c>
    </row>
    <row r="800" spans="1:11" x14ac:dyDescent="0.25">
      <c r="A800" s="5" t="str">
        <f t="shared" si="25"/>
        <v>AutoDRNoMonthly Peak DayMay7</v>
      </c>
      <c r="B800" t="s">
        <v>2231</v>
      </c>
      <c r="C800" t="s">
        <v>2240</v>
      </c>
      <c r="D800" t="s">
        <v>2304</v>
      </c>
      <c r="E800" s="6" t="s">
        <v>3037</v>
      </c>
      <c r="F800" s="6">
        <v>7</v>
      </c>
      <c r="G800" s="6">
        <v>190.34115600585938</v>
      </c>
      <c r="H800" s="6">
        <v>190.34115600585938</v>
      </c>
      <c r="I800" s="6">
        <v>100.50540924072266</v>
      </c>
      <c r="J800" s="6">
        <v>60.625943396226461</v>
      </c>
      <c r="K800">
        <f t="shared" si="24"/>
        <v>0</v>
      </c>
    </row>
    <row r="801" spans="1:11" x14ac:dyDescent="0.25">
      <c r="A801" s="5" t="str">
        <f t="shared" si="25"/>
        <v>AutoDRNoMonthly Peak DayMay8</v>
      </c>
      <c r="B801" t="s">
        <v>2231</v>
      </c>
      <c r="C801" t="s">
        <v>2240</v>
      </c>
      <c r="D801" t="s">
        <v>2304</v>
      </c>
      <c r="E801" s="6" t="s">
        <v>3037</v>
      </c>
      <c r="F801" s="6">
        <v>8</v>
      </c>
      <c r="G801" s="6">
        <v>204.62350463867188</v>
      </c>
      <c r="H801" s="6">
        <v>204.62350463867188</v>
      </c>
      <c r="I801" s="6">
        <v>92.152557373046875</v>
      </c>
      <c r="J801" s="6">
        <v>60.794716981132019</v>
      </c>
      <c r="K801">
        <f t="shared" si="24"/>
        <v>0</v>
      </c>
    </row>
    <row r="802" spans="1:11" x14ac:dyDescent="0.25">
      <c r="A802" s="5" t="str">
        <f t="shared" si="25"/>
        <v>AutoDRNoMonthly Peak DayMay9</v>
      </c>
      <c r="B802" t="s">
        <v>2231</v>
      </c>
      <c r="C802" t="s">
        <v>2240</v>
      </c>
      <c r="D802" t="s">
        <v>2304</v>
      </c>
      <c r="E802" s="6" t="s">
        <v>3037</v>
      </c>
      <c r="F802" s="6">
        <v>9</v>
      </c>
      <c r="G802" s="6">
        <v>193.14723205566406</v>
      </c>
      <c r="H802" s="6">
        <v>193.14723205566406</v>
      </c>
      <c r="I802" s="6">
        <v>89.824371337890625</v>
      </c>
      <c r="J802" s="6">
        <v>62.46103773584904</v>
      </c>
      <c r="K802">
        <f t="shared" si="24"/>
        <v>0</v>
      </c>
    </row>
    <row r="803" spans="1:11" x14ac:dyDescent="0.25">
      <c r="A803" s="5" t="str">
        <f t="shared" si="25"/>
        <v>AutoDRNoMonthly Peak DayMay10</v>
      </c>
      <c r="B803" t="s">
        <v>2231</v>
      </c>
      <c r="C803" t="s">
        <v>2240</v>
      </c>
      <c r="D803" t="s">
        <v>2304</v>
      </c>
      <c r="E803" s="6" t="s">
        <v>3037</v>
      </c>
      <c r="F803" s="6">
        <v>10</v>
      </c>
      <c r="G803" s="6">
        <v>194.94126892089844</v>
      </c>
      <c r="H803" s="6">
        <v>194.94126892089844</v>
      </c>
      <c r="I803" s="6">
        <v>79.286880493164063</v>
      </c>
      <c r="J803" s="6">
        <v>64.422358490565983</v>
      </c>
      <c r="K803">
        <f t="shared" si="24"/>
        <v>0</v>
      </c>
    </row>
    <row r="804" spans="1:11" x14ac:dyDescent="0.25">
      <c r="A804" s="5" t="str">
        <f t="shared" si="25"/>
        <v>AutoDRNoMonthly Peak DayMay11</v>
      </c>
      <c r="B804" t="s">
        <v>2231</v>
      </c>
      <c r="C804" t="s">
        <v>2240</v>
      </c>
      <c r="D804" t="s">
        <v>2304</v>
      </c>
      <c r="E804" s="6" t="s">
        <v>3037</v>
      </c>
      <c r="F804" s="6">
        <v>11</v>
      </c>
      <c r="G804" s="6">
        <v>199.7501220703125</v>
      </c>
      <c r="H804" s="6">
        <v>199.7501220703125</v>
      </c>
      <c r="I804" s="6">
        <v>74.662704467773438</v>
      </c>
      <c r="J804" s="6">
        <v>66.897169811320794</v>
      </c>
      <c r="K804">
        <f t="shared" si="24"/>
        <v>0</v>
      </c>
    </row>
    <row r="805" spans="1:11" x14ac:dyDescent="0.25">
      <c r="A805" s="5" t="str">
        <f t="shared" si="25"/>
        <v>AutoDRNoMonthly Peak DayMay12</v>
      </c>
      <c r="B805" t="s">
        <v>2231</v>
      </c>
      <c r="C805" t="s">
        <v>2240</v>
      </c>
      <c r="D805" t="s">
        <v>2304</v>
      </c>
      <c r="E805" s="6" t="s">
        <v>3037</v>
      </c>
      <c r="F805" s="6">
        <v>12</v>
      </c>
      <c r="G805" s="6">
        <v>200.18016052246094</v>
      </c>
      <c r="H805" s="6">
        <v>200.18016052246094</v>
      </c>
      <c r="I805" s="6">
        <v>71.995346069335938</v>
      </c>
      <c r="J805" s="6">
        <v>70.150377358490601</v>
      </c>
      <c r="K805">
        <f t="shared" si="24"/>
        <v>0</v>
      </c>
    </row>
    <row r="806" spans="1:11" x14ac:dyDescent="0.25">
      <c r="A806" s="5" t="str">
        <f t="shared" si="25"/>
        <v>AutoDRNoMonthly Peak DayMay13</v>
      </c>
      <c r="B806" t="s">
        <v>2231</v>
      </c>
      <c r="C806" t="s">
        <v>2240</v>
      </c>
      <c r="D806" t="s">
        <v>2304</v>
      </c>
      <c r="E806" s="6" t="s">
        <v>3037</v>
      </c>
      <c r="F806" s="6">
        <v>13</v>
      </c>
      <c r="G806" s="6">
        <v>192.18104553222656</v>
      </c>
      <c r="H806" s="6">
        <v>192.18104553222656</v>
      </c>
      <c r="I806" s="6">
        <v>69.575569152832031</v>
      </c>
      <c r="J806" s="6">
        <v>73.557735849056513</v>
      </c>
      <c r="K806">
        <f t="shared" si="24"/>
        <v>0</v>
      </c>
    </row>
    <row r="807" spans="1:11" x14ac:dyDescent="0.25">
      <c r="A807" s="5" t="str">
        <f t="shared" si="25"/>
        <v>AutoDRNoMonthly Peak DayMay14</v>
      </c>
      <c r="B807" t="s">
        <v>2231</v>
      </c>
      <c r="C807" t="s">
        <v>2240</v>
      </c>
      <c r="D807" t="s">
        <v>2304</v>
      </c>
      <c r="E807" s="6" t="s">
        <v>3037</v>
      </c>
      <c r="F807" s="6">
        <v>14</v>
      </c>
      <c r="G807" s="6">
        <v>194.36552429199219</v>
      </c>
      <c r="H807" s="6">
        <v>194.36552429199219</v>
      </c>
      <c r="I807" s="6">
        <v>80.688858032226563</v>
      </c>
      <c r="J807" s="6">
        <v>76.23650943396234</v>
      </c>
      <c r="K807">
        <f t="shared" si="24"/>
        <v>0</v>
      </c>
    </row>
    <row r="808" spans="1:11" x14ac:dyDescent="0.25">
      <c r="A808" s="5" t="str">
        <f t="shared" si="25"/>
        <v>AutoDRNoMonthly Peak DayMay15</v>
      </c>
      <c r="B808" t="s">
        <v>2231</v>
      </c>
      <c r="C808" t="s">
        <v>2240</v>
      </c>
      <c r="D808" t="s">
        <v>2304</v>
      </c>
      <c r="E808" s="6" t="s">
        <v>3037</v>
      </c>
      <c r="F808" s="6">
        <v>15</v>
      </c>
      <c r="G808" s="6">
        <v>168.73941040039063</v>
      </c>
      <c r="H808" s="6">
        <v>168.73941040039063</v>
      </c>
      <c r="I808" s="6">
        <v>73.395797729492188</v>
      </c>
      <c r="J808" s="6">
        <v>78.339245283018798</v>
      </c>
      <c r="K808">
        <f t="shared" si="24"/>
        <v>0</v>
      </c>
    </row>
    <row r="809" spans="1:11" x14ac:dyDescent="0.25">
      <c r="A809" s="5" t="str">
        <f t="shared" si="25"/>
        <v>AutoDRNoMonthly Peak DayMay16</v>
      </c>
      <c r="B809" t="s">
        <v>2231</v>
      </c>
      <c r="C809" t="s">
        <v>2240</v>
      </c>
      <c r="D809" t="s">
        <v>2304</v>
      </c>
      <c r="E809" s="6" t="s">
        <v>3037</v>
      </c>
      <c r="F809" s="6">
        <v>16</v>
      </c>
      <c r="G809" s="6">
        <v>143.55494689941406</v>
      </c>
      <c r="H809" s="6">
        <v>143.55494689941406</v>
      </c>
      <c r="I809" s="6">
        <v>72.078231811523438</v>
      </c>
      <c r="J809" s="6">
        <v>79.767169811320741</v>
      </c>
      <c r="K809">
        <f t="shared" si="24"/>
        <v>0</v>
      </c>
    </row>
    <row r="810" spans="1:11" x14ac:dyDescent="0.25">
      <c r="A810" s="5" t="str">
        <f t="shared" si="25"/>
        <v>AutoDRNoMonthly Peak DayMay17</v>
      </c>
      <c r="B810" t="s">
        <v>2231</v>
      </c>
      <c r="C810" t="s">
        <v>2240</v>
      </c>
      <c r="D810" t="s">
        <v>2304</v>
      </c>
      <c r="E810" s="6" t="s">
        <v>3037</v>
      </c>
      <c r="F810" s="6">
        <v>17</v>
      </c>
      <c r="G810" s="6">
        <v>134.25074768066406</v>
      </c>
      <c r="H810" s="6">
        <v>134.25074768066406</v>
      </c>
      <c r="I810" s="6">
        <v>77.235763549804688</v>
      </c>
      <c r="J810" s="6">
        <v>80.127735849056663</v>
      </c>
      <c r="K810">
        <f t="shared" si="24"/>
        <v>0</v>
      </c>
    </row>
    <row r="811" spans="1:11" x14ac:dyDescent="0.25">
      <c r="A811" s="5" t="str">
        <f t="shared" si="25"/>
        <v>AutoDRNoMonthly Peak DayMay18</v>
      </c>
      <c r="B811" t="s">
        <v>2231</v>
      </c>
      <c r="C811" t="s">
        <v>2240</v>
      </c>
      <c r="D811" t="s">
        <v>2304</v>
      </c>
      <c r="E811" s="6" t="s">
        <v>3037</v>
      </c>
      <c r="F811" s="6">
        <v>18</v>
      </c>
      <c r="G811" s="6">
        <v>144.31101989746094</v>
      </c>
      <c r="H811" s="6">
        <v>144.31101989746094</v>
      </c>
      <c r="I811" s="6">
        <v>63.255081176757813</v>
      </c>
      <c r="J811" s="6">
        <v>79.401886792452871</v>
      </c>
      <c r="K811">
        <f t="shared" si="24"/>
        <v>0</v>
      </c>
    </row>
    <row r="812" spans="1:11" x14ac:dyDescent="0.25">
      <c r="A812" s="5" t="str">
        <f t="shared" si="25"/>
        <v>AutoDRNoMonthly Peak DayMay19</v>
      </c>
      <c r="B812" t="s">
        <v>2231</v>
      </c>
      <c r="C812" t="s">
        <v>2240</v>
      </c>
      <c r="D812" t="s">
        <v>2304</v>
      </c>
      <c r="E812" s="6" t="s">
        <v>3037</v>
      </c>
      <c r="F812" s="6">
        <v>19</v>
      </c>
      <c r="G812" s="6">
        <v>150.2852783203125</v>
      </c>
      <c r="H812" s="6">
        <v>150.2852783203125</v>
      </c>
      <c r="I812" s="6">
        <v>69.600425720214844</v>
      </c>
      <c r="J812" s="6">
        <v>77.648207547169889</v>
      </c>
      <c r="K812">
        <f t="shared" si="24"/>
        <v>0</v>
      </c>
    </row>
    <row r="813" spans="1:11" x14ac:dyDescent="0.25">
      <c r="A813" s="5" t="str">
        <f t="shared" si="25"/>
        <v>AutoDRNoMonthly Peak DayMay20</v>
      </c>
      <c r="B813" t="s">
        <v>2231</v>
      </c>
      <c r="C813" t="s">
        <v>2240</v>
      </c>
      <c r="D813" t="s">
        <v>2304</v>
      </c>
      <c r="E813" s="6" t="s">
        <v>3037</v>
      </c>
      <c r="F813" s="6">
        <v>20</v>
      </c>
      <c r="G813" s="6">
        <v>141.87973022460938</v>
      </c>
      <c r="H813" s="6">
        <v>141.87973022460938</v>
      </c>
      <c r="I813" s="6">
        <v>73.514442443847656</v>
      </c>
      <c r="J813" s="6">
        <v>75.194433962264114</v>
      </c>
      <c r="K813">
        <f t="shared" si="24"/>
        <v>0</v>
      </c>
    </row>
    <row r="814" spans="1:11" x14ac:dyDescent="0.25">
      <c r="A814" s="5" t="str">
        <f t="shared" si="25"/>
        <v>AutoDRNoMonthly Peak DayMay21</v>
      </c>
      <c r="B814" t="s">
        <v>2231</v>
      </c>
      <c r="C814" t="s">
        <v>2240</v>
      </c>
      <c r="D814" t="s">
        <v>2304</v>
      </c>
      <c r="E814" s="6" t="s">
        <v>3037</v>
      </c>
      <c r="F814" s="6">
        <v>21</v>
      </c>
      <c r="G814" s="6">
        <v>157.46040344238281</v>
      </c>
      <c r="H814" s="6">
        <v>157.46040344238281</v>
      </c>
      <c r="I814" s="6">
        <v>74.45721435546875</v>
      </c>
      <c r="J814" s="6">
        <v>71.532264150943249</v>
      </c>
      <c r="K814">
        <f t="shared" si="24"/>
        <v>0</v>
      </c>
    </row>
    <row r="815" spans="1:11" x14ac:dyDescent="0.25">
      <c r="A815" s="5" t="str">
        <f t="shared" si="25"/>
        <v>AutoDRNoMonthly Peak DayMay22</v>
      </c>
      <c r="B815" t="s">
        <v>2231</v>
      </c>
      <c r="C815" t="s">
        <v>2240</v>
      </c>
      <c r="D815" t="s">
        <v>2304</v>
      </c>
      <c r="E815" s="6" t="s">
        <v>3037</v>
      </c>
      <c r="F815" s="6">
        <v>22</v>
      </c>
      <c r="G815" s="6">
        <v>158.19773864746094</v>
      </c>
      <c r="H815" s="6">
        <v>158.19773864746094</v>
      </c>
      <c r="I815" s="6">
        <v>61.631931304931641</v>
      </c>
      <c r="J815" s="6">
        <v>68.632075471698101</v>
      </c>
      <c r="K815">
        <f t="shared" si="24"/>
        <v>0</v>
      </c>
    </row>
    <row r="816" spans="1:11" x14ac:dyDescent="0.25">
      <c r="A816" s="5" t="str">
        <f t="shared" si="25"/>
        <v>AutoDRNoMonthly Peak DayMay23</v>
      </c>
      <c r="B816" t="s">
        <v>2231</v>
      </c>
      <c r="C816" t="s">
        <v>2240</v>
      </c>
      <c r="D816" t="s">
        <v>2304</v>
      </c>
      <c r="E816" s="6" t="s">
        <v>3037</v>
      </c>
      <c r="F816" s="6">
        <v>23</v>
      </c>
      <c r="G816" s="6">
        <v>157.10748291015625</v>
      </c>
      <c r="H816" s="6">
        <v>157.10748291015625</v>
      </c>
      <c r="I816" s="6">
        <v>79.018218994140625</v>
      </c>
      <c r="J816" s="6">
        <v>67.103301886792451</v>
      </c>
      <c r="K816">
        <f t="shared" si="24"/>
        <v>0</v>
      </c>
    </row>
    <row r="817" spans="1:11" x14ac:dyDescent="0.25">
      <c r="A817" s="5" t="str">
        <f t="shared" si="25"/>
        <v>AutoDRNoMonthly Peak DayMay24</v>
      </c>
      <c r="B817" t="s">
        <v>2231</v>
      </c>
      <c r="C817" t="s">
        <v>2240</v>
      </c>
      <c r="D817" t="s">
        <v>2304</v>
      </c>
      <c r="E817" s="6" t="s">
        <v>3037</v>
      </c>
      <c r="F817" s="6">
        <v>24</v>
      </c>
      <c r="G817" s="6">
        <v>151.82577514648438</v>
      </c>
      <c r="H817" s="6">
        <v>151.82577514648438</v>
      </c>
      <c r="I817" s="6">
        <v>75.590057373046875</v>
      </c>
      <c r="J817" s="6">
        <v>66.049811320754742</v>
      </c>
      <c r="K817">
        <f t="shared" si="24"/>
        <v>0</v>
      </c>
    </row>
    <row r="818" spans="1:11" x14ac:dyDescent="0.25">
      <c r="A818" s="5" t="str">
        <f t="shared" si="25"/>
        <v>AutoDRNoAverage WeekdayJune1</v>
      </c>
      <c r="B818" t="s">
        <v>2231</v>
      </c>
      <c r="C818" t="s">
        <v>2240</v>
      </c>
      <c r="D818" t="s">
        <v>2305</v>
      </c>
      <c r="E818" s="6" t="s">
        <v>3038</v>
      </c>
      <c r="F818" s="6">
        <v>1</v>
      </c>
      <c r="G818" s="6">
        <v>170.07673645019531</v>
      </c>
      <c r="H818" s="6">
        <v>170.07673645019531</v>
      </c>
      <c r="I818" s="6">
        <v>91.206649780273438</v>
      </c>
      <c r="J818" s="6">
        <v>65.452924528301807</v>
      </c>
      <c r="K818">
        <f t="shared" si="24"/>
        <v>0</v>
      </c>
    </row>
    <row r="819" spans="1:11" x14ac:dyDescent="0.25">
      <c r="A819" s="5" t="str">
        <f t="shared" si="25"/>
        <v>AutoDRNoAverage WeekdayJune2</v>
      </c>
      <c r="B819" t="s">
        <v>2231</v>
      </c>
      <c r="C819" t="s">
        <v>2240</v>
      </c>
      <c r="D819" t="s">
        <v>2305</v>
      </c>
      <c r="E819" s="6" t="s">
        <v>3038</v>
      </c>
      <c r="F819" s="6">
        <v>2</v>
      </c>
      <c r="G819" s="6">
        <v>166.39273071289063</v>
      </c>
      <c r="H819" s="6">
        <v>166.39273071289063</v>
      </c>
      <c r="I819" s="6">
        <v>95.911819458007813</v>
      </c>
      <c r="J819" s="6">
        <v>65.270565805255217</v>
      </c>
      <c r="K819">
        <f t="shared" si="24"/>
        <v>0</v>
      </c>
    </row>
    <row r="820" spans="1:11" x14ac:dyDescent="0.25">
      <c r="A820" s="5" t="str">
        <f t="shared" si="25"/>
        <v>AutoDRNoAverage WeekdayJune3</v>
      </c>
      <c r="B820" t="s">
        <v>2231</v>
      </c>
      <c r="C820" t="s">
        <v>2240</v>
      </c>
      <c r="D820" t="s">
        <v>2305</v>
      </c>
      <c r="E820" s="6" t="s">
        <v>3038</v>
      </c>
      <c r="F820" s="6">
        <v>3</v>
      </c>
      <c r="G820" s="6">
        <v>162.00251770019531</v>
      </c>
      <c r="H820" s="6">
        <v>162.00251770019531</v>
      </c>
      <c r="I820" s="6">
        <v>88.573135375976563</v>
      </c>
      <c r="J820" s="6">
        <v>64.871037956093843</v>
      </c>
      <c r="K820">
        <f t="shared" si="24"/>
        <v>0</v>
      </c>
    </row>
    <row r="821" spans="1:11" x14ac:dyDescent="0.25">
      <c r="A821" s="5" t="str">
        <f t="shared" si="25"/>
        <v>AutoDRNoAverage WeekdayJune4</v>
      </c>
      <c r="B821" t="s">
        <v>2231</v>
      </c>
      <c r="C821" t="s">
        <v>2240</v>
      </c>
      <c r="D821" t="s">
        <v>2305</v>
      </c>
      <c r="E821" s="6" t="s">
        <v>3038</v>
      </c>
      <c r="F821" s="6">
        <v>4</v>
      </c>
      <c r="G821" s="6">
        <v>165.02438354492188</v>
      </c>
      <c r="H821" s="6">
        <v>165.02438354492188</v>
      </c>
      <c r="I821" s="6">
        <v>91.122085571289063</v>
      </c>
      <c r="J821" s="6">
        <v>64.193395548406627</v>
      </c>
      <c r="K821">
        <f t="shared" si="24"/>
        <v>0</v>
      </c>
    </row>
    <row r="822" spans="1:11" x14ac:dyDescent="0.25">
      <c r="A822" s="5" t="str">
        <f t="shared" si="25"/>
        <v>AutoDRNoAverage WeekdayJune5</v>
      </c>
      <c r="B822" t="s">
        <v>2231</v>
      </c>
      <c r="C822" t="s">
        <v>2240</v>
      </c>
      <c r="D822" t="s">
        <v>2305</v>
      </c>
      <c r="E822" s="6" t="s">
        <v>3038</v>
      </c>
      <c r="F822" s="6">
        <v>5</v>
      </c>
      <c r="G822" s="6">
        <v>231.48558044433594</v>
      </c>
      <c r="H822" s="6">
        <v>231.48558044433594</v>
      </c>
      <c r="I822" s="6">
        <v>88.847908020019531</v>
      </c>
      <c r="J822" s="6">
        <v>63.227925344503134</v>
      </c>
      <c r="K822">
        <f t="shared" si="24"/>
        <v>0</v>
      </c>
    </row>
    <row r="823" spans="1:11" x14ac:dyDescent="0.25">
      <c r="A823" s="5" t="str">
        <f t="shared" si="25"/>
        <v>AutoDRNoAverage WeekdayJune6</v>
      </c>
      <c r="B823" t="s">
        <v>2231</v>
      </c>
      <c r="C823" t="s">
        <v>2240</v>
      </c>
      <c r="D823" t="s">
        <v>2305</v>
      </c>
      <c r="E823" s="6" t="s">
        <v>3038</v>
      </c>
      <c r="F823" s="6">
        <v>6</v>
      </c>
      <c r="G823" s="6">
        <v>321.65951538085938</v>
      </c>
      <c r="H823" s="6">
        <v>321.65951538085938</v>
      </c>
      <c r="I823" s="6">
        <v>90.4632568359375</v>
      </c>
      <c r="J823" s="6">
        <v>62.803207452162262</v>
      </c>
      <c r="K823">
        <f t="shared" si="24"/>
        <v>0</v>
      </c>
    </row>
    <row r="824" spans="1:11" x14ac:dyDescent="0.25">
      <c r="A824" s="5" t="str">
        <f t="shared" si="25"/>
        <v>AutoDRNoAverage WeekdayJune7</v>
      </c>
      <c r="B824" t="s">
        <v>2231</v>
      </c>
      <c r="C824" t="s">
        <v>2240</v>
      </c>
      <c r="D824" t="s">
        <v>2305</v>
      </c>
      <c r="E824" s="6" t="s">
        <v>3038</v>
      </c>
      <c r="F824" s="6">
        <v>7</v>
      </c>
      <c r="G824" s="6">
        <v>342.65328979492188</v>
      </c>
      <c r="H824" s="6">
        <v>342.65328979492188</v>
      </c>
      <c r="I824" s="6">
        <v>73.904296875</v>
      </c>
      <c r="J824" s="6">
        <v>62.422546976917182</v>
      </c>
      <c r="K824">
        <f t="shared" si="24"/>
        <v>0</v>
      </c>
    </row>
    <row r="825" spans="1:11" x14ac:dyDescent="0.25">
      <c r="A825" s="5" t="str">
        <f t="shared" si="25"/>
        <v>AutoDRNoAverage WeekdayJune8</v>
      </c>
      <c r="B825" t="s">
        <v>2231</v>
      </c>
      <c r="C825" t="s">
        <v>2240</v>
      </c>
      <c r="D825" t="s">
        <v>2305</v>
      </c>
      <c r="E825" s="6" t="s">
        <v>3038</v>
      </c>
      <c r="F825" s="6">
        <v>8</v>
      </c>
      <c r="G825" s="6">
        <v>358.14080810546875</v>
      </c>
      <c r="H825" s="6">
        <v>358.14080810546875</v>
      </c>
      <c r="I825" s="6">
        <v>95.926551818847656</v>
      </c>
      <c r="J825" s="6">
        <v>63.407546156397402</v>
      </c>
      <c r="K825">
        <f t="shared" si="24"/>
        <v>0</v>
      </c>
    </row>
    <row r="826" spans="1:11" x14ac:dyDescent="0.25">
      <c r="A826" s="5" t="str">
        <f t="shared" si="25"/>
        <v>AutoDRNoAverage WeekdayJune9</v>
      </c>
      <c r="B826" t="s">
        <v>2231</v>
      </c>
      <c r="C826" t="s">
        <v>2240</v>
      </c>
      <c r="D826" t="s">
        <v>2305</v>
      </c>
      <c r="E826" s="6" t="s">
        <v>3038</v>
      </c>
      <c r="F826" s="6">
        <v>9</v>
      </c>
      <c r="G826" s="6">
        <v>362.18405151367188</v>
      </c>
      <c r="H826" s="6">
        <v>362.18405151367188</v>
      </c>
      <c r="I826" s="6">
        <v>102.83232879638672</v>
      </c>
      <c r="J826" s="6">
        <v>65.546037940259239</v>
      </c>
      <c r="K826">
        <f t="shared" si="24"/>
        <v>0</v>
      </c>
    </row>
    <row r="827" spans="1:11" x14ac:dyDescent="0.25">
      <c r="A827" s="5" t="str">
        <f t="shared" si="25"/>
        <v>AutoDRNoAverage WeekdayJune10</v>
      </c>
      <c r="B827" t="s">
        <v>2231</v>
      </c>
      <c r="C827" t="s">
        <v>2240</v>
      </c>
      <c r="D827" t="s">
        <v>2305</v>
      </c>
      <c r="E827" s="6" t="s">
        <v>3038</v>
      </c>
      <c r="F827" s="6">
        <v>10</v>
      </c>
      <c r="G827" s="6">
        <v>360.09298706054688</v>
      </c>
      <c r="H827" s="6">
        <v>360.09298706054688</v>
      </c>
      <c r="I827" s="6">
        <v>100.05337524414063</v>
      </c>
      <c r="J827" s="6">
        <v>68.081793126520125</v>
      </c>
      <c r="K827">
        <f t="shared" si="24"/>
        <v>0</v>
      </c>
    </row>
    <row r="828" spans="1:11" x14ac:dyDescent="0.25">
      <c r="A828" s="5" t="str">
        <f t="shared" si="25"/>
        <v>AutoDRNoAverage WeekdayJune11</v>
      </c>
      <c r="B828" t="s">
        <v>2231</v>
      </c>
      <c r="C828" t="s">
        <v>2240</v>
      </c>
      <c r="D828" t="s">
        <v>2305</v>
      </c>
      <c r="E828" s="6" t="s">
        <v>3038</v>
      </c>
      <c r="F828" s="6">
        <v>11</v>
      </c>
      <c r="G828" s="6">
        <v>365.28231811523438</v>
      </c>
      <c r="H828" s="6">
        <v>365.28231811523438</v>
      </c>
      <c r="I828" s="6">
        <v>83.995468139648438</v>
      </c>
      <c r="J828" s="6">
        <v>71.123207639298371</v>
      </c>
      <c r="K828">
        <f t="shared" si="24"/>
        <v>0</v>
      </c>
    </row>
    <row r="829" spans="1:11" x14ac:dyDescent="0.25">
      <c r="A829" s="5" t="str">
        <f t="shared" si="25"/>
        <v>AutoDRNoAverage WeekdayJune12</v>
      </c>
      <c r="B829" t="s">
        <v>2231</v>
      </c>
      <c r="C829" t="s">
        <v>2240</v>
      </c>
      <c r="D829" t="s">
        <v>2305</v>
      </c>
      <c r="E829" s="6" t="s">
        <v>3038</v>
      </c>
      <c r="F829" s="6">
        <v>12</v>
      </c>
      <c r="G829" s="6">
        <v>357.20492553710938</v>
      </c>
      <c r="H829" s="6">
        <v>357.20492553710938</v>
      </c>
      <c r="I829" s="6">
        <v>93.221473693847656</v>
      </c>
      <c r="J829" s="6">
        <v>74.83301896149257</v>
      </c>
      <c r="K829">
        <f t="shared" si="24"/>
        <v>0</v>
      </c>
    </row>
    <row r="830" spans="1:11" x14ac:dyDescent="0.25">
      <c r="A830" s="5" t="str">
        <f t="shared" si="25"/>
        <v>AutoDRNoAverage WeekdayJune13</v>
      </c>
      <c r="B830" t="s">
        <v>2231</v>
      </c>
      <c r="C830" t="s">
        <v>2240</v>
      </c>
      <c r="D830" t="s">
        <v>2305</v>
      </c>
      <c r="E830" s="6" t="s">
        <v>3038</v>
      </c>
      <c r="F830" s="6">
        <v>13</v>
      </c>
      <c r="G830" s="6">
        <v>343.695556640625</v>
      </c>
      <c r="H830" s="6">
        <v>343.695556640625</v>
      </c>
      <c r="I830" s="6">
        <v>92.843597412109375</v>
      </c>
      <c r="J830" s="6">
        <v>78.085754797593609</v>
      </c>
      <c r="K830">
        <f t="shared" si="24"/>
        <v>0</v>
      </c>
    </row>
    <row r="831" spans="1:11" x14ac:dyDescent="0.25">
      <c r="A831" s="5" t="str">
        <f t="shared" si="25"/>
        <v>AutoDRNoAverage WeekdayJune14</v>
      </c>
      <c r="B831" t="s">
        <v>2231</v>
      </c>
      <c r="C831" t="s">
        <v>2240</v>
      </c>
      <c r="D831" t="s">
        <v>2305</v>
      </c>
      <c r="E831" s="6" t="s">
        <v>3038</v>
      </c>
      <c r="F831" s="6">
        <v>14</v>
      </c>
      <c r="G831" s="6">
        <v>328.7740478515625</v>
      </c>
      <c r="H831" s="6">
        <v>328.7740478515625</v>
      </c>
      <c r="I831" s="6">
        <v>97.396522521972656</v>
      </c>
      <c r="J831" s="6">
        <v>80.752264562642793</v>
      </c>
      <c r="K831">
        <f t="shared" si="24"/>
        <v>0</v>
      </c>
    </row>
    <row r="832" spans="1:11" x14ac:dyDescent="0.25">
      <c r="A832" s="5" t="str">
        <f t="shared" si="25"/>
        <v>AutoDRNoAverage WeekdayJune15</v>
      </c>
      <c r="B832" t="s">
        <v>2231</v>
      </c>
      <c r="C832" t="s">
        <v>2240</v>
      </c>
      <c r="D832" t="s">
        <v>2305</v>
      </c>
      <c r="E832" s="6" t="s">
        <v>3038</v>
      </c>
      <c r="F832" s="6">
        <v>15</v>
      </c>
      <c r="G832" s="6">
        <v>293.52328491210938</v>
      </c>
      <c r="H832" s="6">
        <v>293.52328491210938</v>
      </c>
      <c r="I832" s="6">
        <v>89.655250549316406</v>
      </c>
      <c r="J832" s="6">
        <v>82.115000685205985</v>
      </c>
      <c r="K832">
        <f t="shared" si="24"/>
        <v>0</v>
      </c>
    </row>
    <row r="833" spans="1:11" x14ac:dyDescent="0.25">
      <c r="A833" s="5" t="str">
        <f t="shared" si="25"/>
        <v>AutoDRNoAverage WeekdayJune16</v>
      </c>
      <c r="B833" t="s">
        <v>2231</v>
      </c>
      <c r="C833" t="s">
        <v>2240</v>
      </c>
      <c r="D833" t="s">
        <v>2305</v>
      </c>
      <c r="E833" s="6" t="s">
        <v>3038</v>
      </c>
      <c r="F833" s="6">
        <v>16</v>
      </c>
      <c r="G833" s="6">
        <v>269.82919311523438</v>
      </c>
      <c r="H833" s="6">
        <v>269.82919311523438</v>
      </c>
      <c r="I833" s="6">
        <v>85.228286743164063</v>
      </c>
      <c r="J833" s="6">
        <v>82.559246264763615</v>
      </c>
      <c r="K833">
        <f t="shared" si="24"/>
        <v>0</v>
      </c>
    </row>
    <row r="834" spans="1:11" x14ac:dyDescent="0.25">
      <c r="A834" s="5" t="str">
        <f t="shared" si="25"/>
        <v>AutoDRNoAverage WeekdayJune17</v>
      </c>
      <c r="B834" t="s">
        <v>2231</v>
      </c>
      <c r="C834" t="s">
        <v>2240</v>
      </c>
      <c r="D834" t="s">
        <v>2305</v>
      </c>
      <c r="E834" s="6" t="s">
        <v>3038</v>
      </c>
      <c r="F834" s="6">
        <v>17</v>
      </c>
      <c r="G834" s="6">
        <v>218.96539306640625</v>
      </c>
      <c r="H834" s="6">
        <v>218.96539306640625</v>
      </c>
      <c r="I834" s="6">
        <v>85.352989196777344</v>
      </c>
      <c r="J834" s="6">
        <v>81.915187929261407</v>
      </c>
      <c r="K834">
        <f t="shared" ref="K834:K897" si="26">INDEX(events, MATCH(CONCATENATE(B834, C834, D834, E834), events_y, 0), MATCH("Confidential", events_x, 0))</f>
        <v>0</v>
      </c>
    </row>
    <row r="835" spans="1:11" x14ac:dyDescent="0.25">
      <c r="A835" s="5" t="str">
        <f t="shared" ref="A835:A898" si="27">CONCATENATE(B835, C835, D835, E835, F835)</f>
        <v>AutoDRNoAverage WeekdayJune18</v>
      </c>
      <c r="B835" t="s">
        <v>2231</v>
      </c>
      <c r="C835" t="s">
        <v>2240</v>
      </c>
      <c r="D835" t="s">
        <v>2305</v>
      </c>
      <c r="E835" s="6" t="s">
        <v>3038</v>
      </c>
      <c r="F835" s="6">
        <v>18</v>
      </c>
      <c r="G835" s="6">
        <v>199.8668212890625</v>
      </c>
      <c r="H835" s="6">
        <v>199.8668212890625</v>
      </c>
      <c r="I835" s="6">
        <v>62.623752593994141</v>
      </c>
      <c r="J835" s="6">
        <v>79.927546670301922</v>
      </c>
      <c r="K835">
        <f t="shared" si="26"/>
        <v>0</v>
      </c>
    </row>
    <row r="836" spans="1:11" x14ac:dyDescent="0.25">
      <c r="A836" s="5" t="str">
        <f t="shared" si="27"/>
        <v>AutoDRNoAverage WeekdayJune19</v>
      </c>
      <c r="B836" t="s">
        <v>2231</v>
      </c>
      <c r="C836" t="s">
        <v>2240</v>
      </c>
      <c r="D836" t="s">
        <v>2305</v>
      </c>
      <c r="E836" s="6" t="s">
        <v>3038</v>
      </c>
      <c r="F836" s="6">
        <v>19</v>
      </c>
      <c r="G836" s="6">
        <v>201.60472106933594</v>
      </c>
      <c r="H836" s="6">
        <v>201.60472106933594</v>
      </c>
      <c r="I836" s="6">
        <v>85.477073669433594</v>
      </c>
      <c r="J836" s="6">
        <v>77.665472081022429</v>
      </c>
      <c r="K836">
        <f t="shared" si="26"/>
        <v>0</v>
      </c>
    </row>
    <row r="837" spans="1:11" x14ac:dyDescent="0.25">
      <c r="A837" s="5" t="str">
        <f t="shared" si="27"/>
        <v>AutoDRNoAverage WeekdayJune20</v>
      </c>
      <c r="B837" t="s">
        <v>2231</v>
      </c>
      <c r="C837" t="s">
        <v>2240</v>
      </c>
      <c r="D837" t="s">
        <v>2305</v>
      </c>
      <c r="E837" s="6" t="s">
        <v>3038</v>
      </c>
      <c r="F837" s="6">
        <v>20</v>
      </c>
      <c r="G837" s="6">
        <v>201.61788940429688</v>
      </c>
      <c r="H837" s="6">
        <v>201.61788940429688</v>
      </c>
      <c r="I837" s="6">
        <v>93.384605407714844</v>
      </c>
      <c r="J837" s="6">
        <v>75.135282228577807</v>
      </c>
      <c r="K837">
        <f t="shared" si="26"/>
        <v>0</v>
      </c>
    </row>
    <row r="838" spans="1:11" x14ac:dyDescent="0.25">
      <c r="A838" s="5" t="str">
        <f t="shared" si="27"/>
        <v>AutoDRNoAverage WeekdayJune21</v>
      </c>
      <c r="B838" t="s">
        <v>2231</v>
      </c>
      <c r="C838" t="s">
        <v>2240</v>
      </c>
      <c r="D838" t="s">
        <v>2305</v>
      </c>
      <c r="E838" s="6" t="s">
        <v>3038</v>
      </c>
      <c r="F838" s="6">
        <v>21</v>
      </c>
      <c r="G838" s="6">
        <v>234.97154235839844</v>
      </c>
      <c r="H838" s="6">
        <v>234.97154235839844</v>
      </c>
      <c r="I838" s="6">
        <v>101.78005981445313</v>
      </c>
      <c r="J838" s="6">
        <v>71.486320911623395</v>
      </c>
      <c r="K838">
        <f t="shared" si="26"/>
        <v>0</v>
      </c>
    </row>
    <row r="839" spans="1:11" x14ac:dyDescent="0.25">
      <c r="A839" s="5" t="str">
        <f t="shared" si="27"/>
        <v>AutoDRNoAverage WeekdayJune22</v>
      </c>
      <c r="B839" t="s">
        <v>2231</v>
      </c>
      <c r="C839" t="s">
        <v>2240</v>
      </c>
      <c r="D839" t="s">
        <v>2305</v>
      </c>
      <c r="E839" s="6" t="s">
        <v>3038</v>
      </c>
      <c r="F839" s="6">
        <v>22</v>
      </c>
      <c r="G839" s="6">
        <v>236.8226318359375</v>
      </c>
      <c r="H839" s="6">
        <v>236.8226318359375</v>
      </c>
      <c r="I839" s="6">
        <v>99.997032165527344</v>
      </c>
      <c r="J839" s="6">
        <v>69.048207519819144</v>
      </c>
      <c r="K839">
        <f t="shared" si="26"/>
        <v>0</v>
      </c>
    </row>
    <row r="840" spans="1:11" x14ac:dyDescent="0.25">
      <c r="A840" s="5" t="str">
        <f t="shared" si="27"/>
        <v>AutoDRNoAverage WeekdayJune23</v>
      </c>
      <c r="B840" t="s">
        <v>2231</v>
      </c>
      <c r="C840" t="s">
        <v>2240</v>
      </c>
      <c r="D840" t="s">
        <v>2305</v>
      </c>
      <c r="E840" s="6" t="s">
        <v>3038</v>
      </c>
      <c r="F840" s="6">
        <v>23</v>
      </c>
      <c r="G840" s="6">
        <v>243.14437866210938</v>
      </c>
      <c r="H840" s="6">
        <v>243.14437866210938</v>
      </c>
      <c r="I840" s="6">
        <v>89.622268676757813</v>
      </c>
      <c r="J840" s="6">
        <v>67.915565847720742</v>
      </c>
      <c r="K840">
        <f t="shared" si="26"/>
        <v>0</v>
      </c>
    </row>
    <row r="841" spans="1:11" x14ac:dyDescent="0.25">
      <c r="A841" s="5" t="str">
        <f t="shared" si="27"/>
        <v>AutoDRNoAverage WeekdayJune24</v>
      </c>
      <c r="B841" t="s">
        <v>2231</v>
      </c>
      <c r="C841" t="s">
        <v>2240</v>
      </c>
      <c r="D841" t="s">
        <v>2305</v>
      </c>
      <c r="E841" s="6" t="s">
        <v>3038</v>
      </c>
      <c r="F841" s="6">
        <v>24</v>
      </c>
      <c r="G841" s="6">
        <v>234.10093688964844</v>
      </c>
      <c r="H841" s="6">
        <v>234.10093688964844</v>
      </c>
      <c r="I841" s="6">
        <v>94.908622741699219</v>
      </c>
      <c r="J841" s="6">
        <v>67.149999894915894</v>
      </c>
      <c r="K841">
        <f t="shared" si="26"/>
        <v>0</v>
      </c>
    </row>
    <row r="842" spans="1:11" x14ac:dyDescent="0.25">
      <c r="A842" s="5" t="str">
        <f t="shared" si="27"/>
        <v>AutoDRNoMonthly Peak DayJune1</v>
      </c>
      <c r="B842" t="s">
        <v>2231</v>
      </c>
      <c r="C842" t="s">
        <v>2240</v>
      </c>
      <c r="D842" t="s">
        <v>2306</v>
      </c>
      <c r="E842" s="6" t="s">
        <v>3038</v>
      </c>
      <c r="F842" s="6">
        <v>1</v>
      </c>
      <c r="G842" s="6">
        <v>335.69729614257813</v>
      </c>
      <c r="H842" s="6">
        <v>338.49822998046875</v>
      </c>
      <c r="I842" s="6">
        <v>53.558113098144531</v>
      </c>
      <c r="J842" s="6">
        <v>72.859046941848021</v>
      </c>
      <c r="K842">
        <f t="shared" si="26"/>
        <v>0</v>
      </c>
    </row>
    <row r="843" spans="1:11" x14ac:dyDescent="0.25">
      <c r="A843" s="5" t="str">
        <f t="shared" si="27"/>
        <v>AutoDRNoMonthly Peak DayJune2</v>
      </c>
      <c r="B843" t="s">
        <v>2231</v>
      </c>
      <c r="C843" t="s">
        <v>2240</v>
      </c>
      <c r="D843" t="s">
        <v>2306</v>
      </c>
      <c r="E843" s="6" t="s">
        <v>3038</v>
      </c>
      <c r="F843" s="6">
        <v>2</v>
      </c>
      <c r="G843" s="6">
        <v>328.80853271484375</v>
      </c>
      <c r="H843" s="6">
        <v>341.40701293945313</v>
      </c>
      <c r="I843" s="6">
        <v>54.670875549316406</v>
      </c>
      <c r="J843" s="6">
        <v>71.689810081845238</v>
      </c>
      <c r="K843">
        <f t="shared" si="26"/>
        <v>0</v>
      </c>
    </row>
    <row r="844" spans="1:11" x14ac:dyDescent="0.25">
      <c r="A844" s="5" t="str">
        <f t="shared" si="27"/>
        <v>AutoDRNoMonthly Peak DayJune3</v>
      </c>
      <c r="B844" t="s">
        <v>2231</v>
      </c>
      <c r="C844" t="s">
        <v>2240</v>
      </c>
      <c r="D844" t="s">
        <v>2306</v>
      </c>
      <c r="E844" s="6" t="s">
        <v>3038</v>
      </c>
      <c r="F844" s="6">
        <v>3</v>
      </c>
      <c r="G844" s="6">
        <v>327.80917358398438</v>
      </c>
      <c r="H844" s="6">
        <v>342.96261596679688</v>
      </c>
      <c r="I844" s="6">
        <v>56.257007598876953</v>
      </c>
      <c r="J844" s="6">
        <v>70.584286190941228</v>
      </c>
      <c r="K844">
        <f t="shared" si="26"/>
        <v>0</v>
      </c>
    </row>
    <row r="845" spans="1:11" x14ac:dyDescent="0.25">
      <c r="A845" s="5" t="str">
        <f t="shared" si="27"/>
        <v>AutoDRNoMonthly Peak DayJune4</v>
      </c>
      <c r="B845" t="s">
        <v>2231</v>
      </c>
      <c r="C845" t="s">
        <v>2240</v>
      </c>
      <c r="D845" t="s">
        <v>2306</v>
      </c>
      <c r="E845" s="6" t="s">
        <v>3038</v>
      </c>
      <c r="F845" s="6">
        <v>4</v>
      </c>
      <c r="G845" s="6">
        <v>334.27529907226563</v>
      </c>
      <c r="H845" s="6">
        <v>335.61929321289063</v>
      </c>
      <c r="I845" s="6">
        <v>56.315456390380859</v>
      </c>
      <c r="J845" s="6">
        <v>69.911619235084174</v>
      </c>
      <c r="K845">
        <f t="shared" si="26"/>
        <v>0</v>
      </c>
    </row>
    <row r="846" spans="1:11" x14ac:dyDescent="0.25">
      <c r="A846" s="5" t="str">
        <f t="shared" si="27"/>
        <v>AutoDRNoMonthly Peak DayJune5</v>
      </c>
      <c r="B846" t="s">
        <v>2231</v>
      </c>
      <c r="C846" t="s">
        <v>2240</v>
      </c>
      <c r="D846" t="s">
        <v>2306</v>
      </c>
      <c r="E846" s="6" t="s">
        <v>3038</v>
      </c>
      <c r="F846" s="6">
        <v>5</v>
      </c>
      <c r="G846" s="6">
        <v>402.73101806640625</v>
      </c>
      <c r="H846" s="6">
        <v>395.37911987304688</v>
      </c>
      <c r="I846" s="6">
        <v>66.827812194824219</v>
      </c>
      <c r="J846" s="6">
        <v>69.273048915318071</v>
      </c>
      <c r="K846">
        <f t="shared" si="26"/>
        <v>0</v>
      </c>
    </row>
    <row r="847" spans="1:11" x14ac:dyDescent="0.25">
      <c r="A847" s="5" t="str">
        <f t="shared" si="27"/>
        <v>AutoDRNoMonthly Peak DayJune6</v>
      </c>
      <c r="B847" t="s">
        <v>2231</v>
      </c>
      <c r="C847" t="s">
        <v>2240</v>
      </c>
      <c r="D847" t="s">
        <v>2306</v>
      </c>
      <c r="E847" s="6" t="s">
        <v>3038</v>
      </c>
      <c r="F847" s="6">
        <v>6</v>
      </c>
      <c r="G847" s="6">
        <v>487.81698608398438</v>
      </c>
      <c r="H847" s="6">
        <v>483.020263671875</v>
      </c>
      <c r="I847" s="6">
        <v>55.169143676757813</v>
      </c>
      <c r="J847" s="6">
        <v>68.828285696847118</v>
      </c>
      <c r="K847">
        <f t="shared" si="26"/>
        <v>0</v>
      </c>
    </row>
    <row r="848" spans="1:11" x14ac:dyDescent="0.25">
      <c r="A848" s="5" t="str">
        <f t="shared" si="27"/>
        <v>AutoDRNoMonthly Peak DayJune7</v>
      </c>
      <c r="B848" t="s">
        <v>2231</v>
      </c>
      <c r="C848" t="s">
        <v>2240</v>
      </c>
      <c r="D848" t="s">
        <v>2306</v>
      </c>
      <c r="E848" s="6" t="s">
        <v>3038</v>
      </c>
      <c r="F848" s="6">
        <v>7</v>
      </c>
      <c r="G848" s="6">
        <v>510.90106201171875</v>
      </c>
      <c r="H848" s="6">
        <v>505.3704833984375</v>
      </c>
      <c r="I848" s="6">
        <v>52.826034545898438</v>
      </c>
      <c r="J848" s="6">
        <v>68.209143102736704</v>
      </c>
      <c r="K848">
        <f t="shared" si="26"/>
        <v>0</v>
      </c>
    </row>
    <row r="849" spans="1:11" x14ac:dyDescent="0.25">
      <c r="A849" s="5" t="str">
        <f t="shared" si="27"/>
        <v>AutoDRNoMonthly Peak DayJune8</v>
      </c>
      <c r="B849" t="s">
        <v>2231</v>
      </c>
      <c r="C849" t="s">
        <v>2240</v>
      </c>
      <c r="D849" t="s">
        <v>2306</v>
      </c>
      <c r="E849" s="6" t="s">
        <v>3038</v>
      </c>
      <c r="F849" s="6">
        <v>8</v>
      </c>
      <c r="G849" s="6">
        <v>587.08306884765625</v>
      </c>
      <c r="H849" s="6">
        <v>576.0191650390625</v>
      </c>
      <c r="I849" s="6">
        <v>57.092159271240234</v>
      </c>
      <c r="J849" s="6">
        <v>68.615333135695664</v>
      </c>
      <c r="K849">
        <f t="shared" si="26"/>
        <v>0</v>
      </c>
    </row>
    <row r="850" spans="1:11" x14ac:dyDescent="0.25">
      <c r="A850" s="5" t="str">
        <f t="shared" si="27"/>
        <v>AutoDRNoMonthly Peak DayJune9</v>
      </c>
      <c r="B850" t="s">
        <v>2231</v>
      </c>
      <c r="C850" t="s">
        <v>2240</v>
      </c>
      <c r="D850" t="s">
        <v>2306</v>
      </c>
      <c r="E850" s="6" t="s">
        <v>3038</v>
      </c>
      <c r="F850" s="6">
        <v>9</v>
      </c>
      <c r="G850" s="6">
        <v>598.54052734375</v>
      </c>
      <c r="H850" s="6">
        <v>595.65850830078125</v>
      </c>
      <c r="I850" s="6">
        <v>64.057670593261719</v>
      </c>
      <c r="J850" s="6">
        <v>71.955332140241339</v>
      </c>
      <c r="K850">
        <f t="shared" si="26"/>
        <v>0</v>
      </c>
    </row>
    <row r="851" spans="1:11" x14ac:dyDescent="0.25">
      <c r="A851" s="5" t="str">
        <f t="shared" si="27"/>
        <v>AutoDRNoMonthly Peak DayJune10</v>
      </c>
      <c r="B851" t="s">
        <v>2231</v>
      </c>
      <c r="C851" t="s">
        <v>2240</v>
      </c>
      <c r="D851" t="s">
        <v>2306</v>
      </c>
      <c r="E851" s="6" t="s">
        <v>3038</v>
      </c>
      <c r="F851" s="6">
        <v>10</v>
      </c>
      <c r="G851" s="6">
        <v>580.02142333984375</v>
      </c>
      <c r="H851" s="6">
        <v>571.19683837890625</v>
      </c>
      <c r="I851" s="6">
        <v>59.061676025390625</v>
      </c>
      <c r="J851" s="6">
        <v>75.012284996396019</v>
      </c>
      <c r="K851">
        <f t="shared" si="26"/>
        <v>0</v>
      </c>
    </row>
    <row r="852" spans="1:11" x14ac:dyDescent="0.25">
      <c r="A852" s="5" t="str">
        <f t="shared" si="27"/>
        <v>AutoDRNoMonthly Peak DayJune11</v>
      </c>
      <c r="B852" t="s">
        <v>2231</v>
      </c>
      <c r="C852" t="s">
        <v>2240</v>
      </c>
      <c r="D852" t="s">
        <v>2306</v>
      </c>
      <c r="E852" s="6" t="s">
        <v>3038</v>
      </c>
      <c r="F852" s="6">
        <v>11</v>
      </c>
      <c r="G852" s="6">
        <v>558.67926025390625</v>
      </c>
      <c r="H852" s="6">
        <v>559.270751953125</v>
      </c>
      <c r="I852" s="6">
        <v>80.598884582519531</v>
      </c>
      <c r="J852" s="6">
        <v>77.045429476783383</v>
      </c>
      <c r="K852">
        <f t="shared" si="26"/>
        <v>0</v>
      </c>
    </row>
    <row r="853" spans="1:11" x14ac:dyDescent="0.25">
      <c r="A853" s="5" t="str">
        <f t="shared" si="27"/>
        <v>AutoDRNoMonthly Peak DayJune12</v>
      </c>
      <c r="B853" t="s">
        <v>2231</v>
      </c>
      <c r="C853" t="s">
        <v>2240</v>
      </c>
      <c r="D853" t="s">
        <v>2306</v>
      </c>
      <c r="E853" s="6" t="s">
        <v>3038</v>
      </c>
      <c r="F853" s="6">
        <v>12</v>
      </c>
      <c r="G853" s="6">
        <v>571.09735107421875</v>
      </c>
      <c r="H853" s="6">
        <v>564.4993896484375</v>
      </c>
      <c r="I853" s="6">
        <v>70.056144714355469</v>
      </c>
      <c r="J853" s="6">
        <v>81.597046450660358</v>
      </c>
      <c r="K853">
        <f t="shared" si="26"/>
        <v>0</v>
      </c>
    </row>
    <row r="854" spans="1:11" x14ac:dyDescent="0.25">
      <c r="A854" s="5" t="str">
        <f t="shared" si="27"/>
        <v>AutoDRNoMonthly Peak DayJune13</v>
      </c>
      <c r="B854" t="s">
        <v>2231</v>
      </c>
      <c r="C854" t="s">
        <v>2240</v>
      </c>
      <c r="D854" t="s">
        <v>2306</v>
      </c>
      <c r="E854" s="6" t="s">
        <v>3038</v>
      </c>
      <c r="F854" s="6">
        <v>13</v>
      </c>
      <c r="G854" s="6">
        <v>522.49945068359375</v>
      </c>
      <c r="H854" s="6">
        <v>519.1285400390625</v>
      </c>
      <c r="I854" s="6">
        <v>65.552276611328125</v>
      </c>
      <c r="J854" s="6">
        <v>85.7639032709031</v>
      </c>
      <c r="K854">
        <f t="shared" si="26"/>
        <v>0</v>
      </c>
    </row>
    <row r="855" spans="1:11" x14ac:dyDescent="0.25">
      <c r="A855" s="5" t="str">
        <f t="shared" si="27"/>
        <v>AutoDRNoMonthly Peak DayJune14</v>
      </c>
      <c r="B855" t="s">
        <v>2231</v>
      </c>
      <c r="C855" t="s">
        <v>2240</v>
      </c>
      <c r="D855" t="s">
        <v>2306</v>
      </c>
      <c r="E855" s="6" t="s">
        <v>3038</v>
      </c>
      <c r="F855" s="6">
        <v>14</v>
      </c>
      <c r="G855" s="6">
        <v>503.69613647460938</v>
      </c>
      <c r="H855" s="6">
        <v>514.752685546875</v>
      </c>
      <c r="I855" s="6">
        <v>82.420761108398438</v>
      </c>
      <c r="J855" s="6">
        <v>87.545427449544277</v>
      </c>
      <c r="K855">
        <f t="shared" si="26"/>
        <v>0</v>
      </c>
    </row>
    <row r="856" spans="1:11" x14ac:dyDescent="0.25">
      <c r="A856" s="5" t="str">
        <f t="shared" si="27"/>
        <v>AutoDRNoMonthly Peak DayJune15</v>
      </c>
      <c r="B856" t="s">
        <v>2231</v>
      </c>
      <c r="C856" t="s">
        <v>2240</v>
      </c>
      <c r="D856" t="s">
        <v>2306</v>
      </c>
      <c r="E856" s="6" t="s">
        <v>3038</v>
      </c>
      <c r="F856" s="6">
        <v>15</v>
      </c>
      <c r="G856" s="6">
        <v>424.23590087890625</v>
      </c>
      <c r="H856" s="6">
        <v>421.56402587890625</v>
      </c>
      <c r="I856" s="6">
        <v>62.235752105712891</v>
      </c>
      <c r="J856" s="6">
        <v>88.357428937639511</v>
      </c>
      <c r="K856">
        <f t="shared" si="26"/>
        <v>0</v>
      </c>
    </row>
    <row r="857" spans="1:11" x14ac:dyDescent="0.25">
      <c r="A857" s="5" t="str">
        <f t="shared" si="27"/>
        <v>AutoDRNoMonthly Peak DayJune16</v>
      </c>
      <c r="B857" t="s">
        <v>2231</v>
      </c>
      <c r="C857" t="s">
        <v>2240</v>
      </c>
      <c r="D857" t="s">
        <v>2306</v>
      </c>
      <c r="E857" s="6" t="s">
        <v>3038</v>
      </c>
      <c r="F857" s="6">
        <v>16</v>
      </c>
      <c r="G857" s="6">
        <v>400.84091186523438</v>
      </c>
      <c r="H857" s="6">
        <v>385.86679077148438</v>
      </c>
      <c r="I857" s="6">
        <v>57.545223236083984</v>
      </c>
      <c r="J857" s="6">
        <v>87.743048008510044</v>
      </c>
      <c r="K857">
        <f t="shared" si="26"/>
        <v>0</v>
      </c>
    </row>
    <row r="858" spans="1:11" x14ac:dyDescent="0.25">
      <c r="A858" s="5" t="str">
        <f t="shared" si="27"/>
        <v>AutoDRNoMonthly Peak DayJune17</v>
      </c>
      <c r="B858" t="s">
        <v>2231</v>
      </c>
      <c r="C858" t="s">
        <v>2240</v>
      </c>
      <c r="D858" t="s">
        <v>2306</v>
      </c>
      <c r="E858" s="6" t="s">
        <v>3038</v>
      </c>
      <c r="F858" s="6">
        <v>17</v>
      </c>
      <c r="G858" s="6">
        <v>365.61813354492188</v>
      </c>
      <c r="H858" s="6">
        <v>362.56546020507813</v>
      </c>
      <c r="I858" s="6">
        <v>61.905189514160156</v>
      </c>
      <c r="J858" s="6">
        <v>87.587713637579057</v>
      </c>
      <c r="K858">
        <f t="shared" si="26"/>
        <v>0</v>
      </c>
    </row>
    <row r="859" spans="1:11" x14ac:dyDescent="0.25">
      <c r="A859" s="5" t="str">
        <f t="shared" si="27"/>
        <v>AutoDRNoMonthly Peak DayJune18</v>
      </c>
      <c r="B859" t="s">
        <v>2231</v>
      </c>
      <c r="C859" t="s">
        <v>2240</v>
      </c>
      <c r="D859" t="s">
        <v>2306</v>
      </c>
      <c r="E859" s="6" t="s">
        <v>3038</v>
      </c>
      <c r="F859" s="6">
        <v>18</v>
      </c>
      <c r="G859" s="6">
        <v>375.896728515625</v>
      </c>
      <c r="H859" s="6">
        <v>370.38442993164063</v>
      </c>
      <c r="I859" s="6">
        <v>54.964565277099609</v>
      </c>
      <c r="J859" s="6">
        <v>86.371809082031263</v>
      </c>
      <c r="K859">
        <f t="shared" si="26"/>
        <v>0</v>
      </c>
    </row>
    <row r="860" spans="1:11" x14ac:dyDescent="0.25">
      <c r="A860" s="5" t="str">
        <f t="shared" si="27"/>
        <v>AutoDRNoMonthly Peak DayJune19</v>
      </c>
      <c r="B860" t="s">
        <v>2231</v>
      </c>
      <c r="C860" t="s">
        <v>2240</v>
      </c>
      <c r="D860" t="s">
        <v>2306</v>
      </c>
      <c r="E860" s="6" t="s">
        <v>3038</v>
      </c>
      <c r="F860" s="6">
        <v>19</v>
      </c>
      <c r="G860" s="6">
        <v>395.20697021484375</v>
      </c>
      <c r="H860" s="6">
        <v>387.17556762695313</v>
      </c>
      <c r="I860" s="6">
        <v>64.402137756347656</v>
      </c>
      <c r="J860" s="6">
        <v>84.598667108444943</v>
      </c>
      <c r="K860">
        <f t="shared" si="26"/>
        <v>0</v>
      </c>
    </row>
    <row r="861" spans="1:11" x14ac:dyDescent="0.25">
      <c r="A861" s="5" t="str">
        <f t="shared" si="27"/>
        <v>AutoDRNoMonthly Peak DayJune20</v>
      </c>
      <c r="B861" t="s">
        <v>2231</v>
      </c>
      <c r="C861" t="s">
        <v>2240</v>
      </c>
      <c r="D861" t="s">
        <v>2306</v>
      </c>
      <c r="E861" s="6" t="s">
        <v>3038</v>
      </c>
      <c r="F861" s="6">
        <v>20</v>
      </c>
      <c r="G861" s="6">
        <v>387.6641845703125</v>
      </c>
      <c r="H861" s="6">
        <v>376.97897338867188</v>
      </c>
      <c r="I861" s="6">
        <v>65.266159057617188</v>
      </c>
      <c r="J861" s="6">
        <v>81.618286161876853</v>
      </c>
      <c r="K861">
        <f t="shared" si="26"/>
        <v>0</v>
      </c>
    </row>
    <row r="862" spans="1:11" x14ac:dyDescent="0.25">
      <c r="A862" s="5" t="str">
        <f t="shared" si="27"/>
        <v>AutoDRNoMonthly Peak DayJune21</v>
      </c>
      <c r="B862" t="s">
        <v>2231</v>
      </c>
      <c r="C862" t="s">
        <v>2240</v>
      </c>
      <c r="D862" t="s">
        <v>2306</v>
      </c>
      <c r="E862" s="6" t="s">
        <v>3038</v>
      </c>
      <c r="F862" s="6">
        <v>21</v>
      </c>
      <c r="G862" s="6">
        <v>392.58197021484375</v>
      </c>
      <c r="H862" s="6">
        <v>382.33151245117188</v>
      </c>
      <c r="I862" s="6">
        <v>68.257217407226563</v>
      </c>
      <c r="J862" s="6">
        <v>78.27723741803851</v>
      </c>
      <c r="K862">
        <f t="shared" si="26"/>
        <v>0</v>
      </c>
    </row>
    <row r="863" spans="1:11" x14ac:dyDescent="0.25">
      <c r="A863" s="5" t="str">
        <f t="shared" si="27"/>
        <v>AutoDRNoMonthly Peak DayJune22</v>
      </c>
      <c r="B863" t="s">
        <v>2231</v>
      </c>
      <c r="C863" t="s">
        <v>2240</v>
      </c>
      <c r="D863" t="s">
        <v>2306</v>
      </c>
      <c r="E863" s="6" t="s">
        <v>3038</v>
      </c>
      <c r="F863" s="6">
        <v>22</v>
      </c>
      <c r="G863" s="6">
        <v>362.03515625</v>
      </c>
      <c r="H863" s="6">
        <v>360.25323486328125</v>
      </c>
      <c r="I863" s="6">
        <v>58.802211761474609</v>
      </c>
      <c r="J863" s="6">
        <v>75.498571101597364</v>
      </c>
      <c r="K863">
        <f t="shared" si="26"/>
        <v>0</v>
      </c>
    </row>
    <row r="864" spans="1:11" x14ac:dyDescent="0.25">
      <c r="A864" s="5" t="str">
        <f t="shared" si="27"/>
        <v>AutoDRNoMonthly Peak DayJune23</v>
      </c>
      <c r="B864" t="s">
        <v>2231</v>
      </c>
      <c r="C864" t="s">
        <v>2240</v>
      </c>
      <c r="D864" t="s">
        <v>2306</v>
      </c>
      <c r="E864" s="6" t="s">
        <v>3038</v>
      </c>
      <c r="F864" s="6">
        <v>23</v>
      </c>
      <c r="G864" s="6">
        <v>400.6534423828125</v>
      </c>
      <c r="H864" s="6">
        <v>402.24554443359375</v>
      </c>
      <c r="I864" s="6">
        <v>58.986015319824219</v>
      </c>
      <c r="J864" s="6">
        <v>74.111333083379819</v>
      </c>
      <c r="K864">
        <f t="shared" si="26"/>
        <v>0</v>
      </c>
    </row>
    <row r="865" spans="1:11" x14ac:dyDescent="0.25">
      <c r="A865" s="5" t="str">
        <f t="shared" si="27"/>
        <v>AutoDRNoMonthly Peak DayJune24</v>
      </c>
      <c r="B865" t="s">
        <v>2231</v>
      </c>
      <c r="C865" t="s">
        <v>2240</v>
      </c>
      <c r="D865" t="s">
        <v>2306</v>
      </c>
      <c r="E865" s="6" t="s">
        <v>3038</v>
      </c>
      <c r="F865" s="6">
        <v>24</v>
      </c>
      <c r="G865" s="6">
        <v>392.37078857421875</v>
      </c>
      <c r="H865" s="6">
        <v>386.34542846679688</v>
      </c>
      <c r="I865" s="6">
        <v>77.579277038574219</v>
      </c>
      <c r="J865" s="6">
        <v>72.670857636951254</v>
      </c>
      <c r="K865">
        <f t="shared" si="26"/>
        <v>0</v>
      </c>
    </row>
    <row r="866" spans="1:11" x14ac:dyDescent="0.25">
      <c r="A866" s="5" t="str">
        <f t="shared" si="27"/>
        <v>AutoDRNoAverage WeekdayJuly1</v>
      </c>
      <c r="B866" t="s">
        <v>2231</v>
      </c>
      <c r="C866" t="s">
        <v>2240</v>
      </c>
      <c r="D866" t="s">
        <v>2307</v>
      </c>
      <c r="E866" s="6" t="s">
        <v>3039</v>
      </c>
      <c r="F866" s="6">
        <v>1</v>
      </c>
      <c r="G866" s="6">
        <v>347.050048828125</v>
      </c>
      <c r="H866" s="6">
        <v>349.85098266601563</v>
      </c>
      <c r="I866" s="6">
        <v>54.557132720947266</v>
      </c>
      <c r="J866" s="6">
        <v>72.099523809523802</v>
      </c>
      <c r="K866">
        <f t="shared" si="26"/>
        <v>0</v>
      </c>
    </row>
    <row r="867" spans="1:11" x14ac:dyDescent="0.25">
      <c r="A867" s="5" t="str">
        <f t="shared" si="27"/>
        <v>AutoDRNoAverage WeekdayJuly2</v>
      </c>
      <c r="B867" t="s">
        <v>2231</v>
      </c>
      <c r="C867" t="s">
        <v>2240</v>
      </c>
      <c r="D867" t="s">
        <v>2307</v>
      </c>
      <c r="E867" s="6" t="s">
        <v>3039</v>
      </c>
      <c r="F867" s="6">
        <v>2</v>
      </c>
      <c r="G867" s="6">
        <v>335.63027954101563</v>
      </c>
      <c r="H867" s="6">
        <v>348.228759765625</v>
      </c>
      <c r="I867" s="6">
        <v>60.771183013916016</v>
      </c>
      <c r="J867" s="6">
        <v>71.679142857142878</v>
      </c>
      <c r="K867">
        <f t="shared" si="26"/>
        <v>0</v>
      </c>
    </row>
    <row r="868" spans="1:11" x14ac:dyDescent="0.25">
      <c r="A868" s="5" t="str">
        <f t="shared" si="27"/>
        <v>AutoDRNoAverage WeekdayJuly3</v>
      </c>
      <c r="B868" t="s">
        <v>2231</v>
      </c>
      <c r="C868" t="s">
        <v>2240</v>
      </c>
      <c r="D868" t="s">
        <v>2307</v>
      </c>
      <c r="E868" s="6" t="s">
        <v>3039</v>
      </c>
      <c r="F868" s="6">
        <v>3</v>
      </c>
      <c r="G868" s="6">
        <v>322.459228515625</v>
      </c>
      <c r="H868" s="6">
        <v>337.61270141601563</v>
      </c>
      <c r="I868" s="6">
        <v>54.911109924316406</v>
      </c>
      <c r="J868" s="6">
        <v>71.183047619047642</v>
      </c>
      <c r="K868">
        <f t="shared" si="26"/>
        <v>0</v>
      </c>
    </row>
    <row r="869" spans="1:11" x14ac:dyDescent="0.25">
      <c r="A869" s="5" t="str">
        <f t="shared" si="27"/>
        <v>AutoDRNoAverage WeekdayJuly4</v>
      </c>
      <c r="B869" t="s">
        <v>2231</v>
      </c>
      <c r="C869" t="s">
        <v>2240</v>
      </c>
      <c r="D869" t="s">
        <v>2307</v>
      </c>
      <c r="E869" s="6" t="s">
        <v>3039</v>
      </c>
      <c r="F869" s="6">
        <v>4</v>
      </c>
      <c r="G869" s="6">
        <v>346.27728271484375</v>
      </c>
      <c r="H869" s="6">
        <v>347.62127685546875</v>
      </c>
      <c r="I869" s="6">
        <v>52.762630462646484</v>
      </c>
      <c r="J869" s="6">
        <v>70.721809523809554</v>
      </c>
      <c r="K869">
        <f t="shared" si="26"/>
        <v>0</v>
      </c>
    </row>
    <row r="870" spans="1:11" x14ac:dyDescent="0.25">
      <c r="A870" s="5" t="str">
        <f t="shared" si="27"/>
        <v>AutoDRNoAverage WeekdayJuly5</v>
      </c>
      <c r="B870" t="s">
        <v>2231</v>
      </c>
      <c r="C870" t="s">
        <v>2240</v>
      </c>
      <c r="D870" t="s">
        <v>2307</v>
      </c>
      <c r="E870" s="6" t="s">
        <v>3039</v>
      </c>
      <c r="F870" s="6">
        <v>5</v>
      </c>
      <c r="G870" s="6">
        <v>367.845703125</v>
      </c>
      <c r="H870" s="6">
        <v>360.49383544921875</v>
      </c>
      <c r="I870" s="6">
        <v>49.122451782226563</v>
      </c>
      <c r="J870" s="6">
        <v>70.141714285714272</v>
      </c>
      <c r="K870">
        <f t="shared" si="26"/>
        <v>0</v>
      </c>
    </row>
    <row r="871" spans="1:11" x14ac:dyDescent="0.25">
      <c r="A871" s="5" t="str">
        <f t="shared" si="27"/>
        <v>AutoDRNoAverage WeekdayJuly6</v>
      </c>
      <c r="B871" t="s">
        <v>2231</v>
      </c>
      <c r="C871" t="s">
        <v>2240</v>
      </c>
      <c r="D871" t="s">
        <v>2307</v>
      </c>
      <c r="E871" s="6" t="s">
        <v>3039</v>
      </c>
      <c r="F871" s="6">
        <v>6</v>
      </c>
      <c r="G871" s="6">
        <v>418.60568237304688</v>
      </c>
      <c r="H871" s="6">
        <v>413.8089599609375</v>
      </c>
      <c r="I871" s="6">
        <v>57.524063110351563</v>
      </c>
      <c r="J871" s="6">
        <v>69.77790476190475</v>
      </c>
      <c r="K871">
        <f t="shared" si="26"/>
        <v>0</v>
      </c>
    </row>
    <row r="872" spans="1:11" x14ac:dyDescent="0.25">
      <c r="A872" s="5" t="str">
        <f t="shared" si="27"/>
        <v>AutoDRNoAverage WeekdayJuly7</v>
      </c>
      <c r="B872" t="s">
        <v>2231</v>
      </c>
      <c r="C872" t="s">
        <v>2240</v>
      </c>
      <c r="D872" t="s">
        <v>2307</v>
      </c>
      <c r="E872" s="6" t="s">
        <v>3039</v>
      </c>
      <c r="F872" s="6">
        <v>7</v>
      </c>
      <c r="G872" s="6">
        <v>443.69873046875</v>
      </c>
      <c r="H872" s="6">
        <v>438.16815185546875</v>
      </c>
      <c r="I872" s="6">
        <v>45.513980865478516</v>
      </c>
      <c r="J872" s="6">
        <v>69.404000000000039</v>
      </c>
      <c r="K872">
        <f t="shared" si="26"/>
        <v>0</v>
      </c>
    </row>
    <row r="873" spans="1:11" x14ac:dyDescent="0.25">
      <c r="A873" s="5" t="str">
        <f t="shared" si="27"/>
        <v>AutoDRNoAverage WeekdayJuly8</v>
      </c>
      <c r="B873" t="s">
        <v>2231</v>
      </c>
      <c r="C873" t="s">
        <v>2240</v>
      </c>
      <c r="D873" t="s">
        <v>2307</v>
      </c>
      <c r="E873" s="6" t="s">
        <v>3039</v>
      </c>
      <c r="F873" s="6">
        <v>8</v>
      </c>
      <c r="G873" s="6">
        <v>449.255859375</v>
      </c>
      <c r="H873" s="6">
        <v>438.19195556640625</v>
      </c>
      <c r="I873" s="6">
        <v>46.840591430664063</v>
      </c>
      <c r="J873" s="6">
        <v>69.564380952380887</v>
      </c>
      <c r="K873">
        <f t="shared" si="26"/>
        <v>0</v>
      </c>
    </row>
    <row r="874" spans="1:11" x14ac:dyDescent="0.25">
      <c r="A874" s="5" t="str">
        <f t="shared" si="27"/>
        <v>AutoDRNoAverage WeekdayJuly9</v>
      </c>
      <c r="B874" t="s">
        <v>2231</v>
      </c>
      <c r="C874" t="s">
        <v>2240</v>
      </c>
      <c r="D874" t="s">
        <v>2307</v>
      </c>
      <c r="E874" s="6" t="s">
        <v>3039</v>
      </c>
      <c r="F874" s="6">
        <v>9</v>
      </c>
      <c r="G874" s="6">
        <v>454.27047729492188</v>
      </c>
      <c r="H874" s="6">
        <v>451.38848876953125</v>
      </c>
      <c r="I874" s="6">
        <v>50.34356689453125</v>
      </c>
      <c r="J874" s="6">
        <v>71.546000000000035</v>
      </c>
      <c r="K874">
        <f t="shared" si="26"/>
        <v>0</v>
      </c>
    </row>
    <row r="875" spans="1:11" x14ac:dyDescent="0.25">
      <c r="A875" s="5" t="str">
        <f t="shared" si="27"/>
        <v>AutoDRNoAverage WeekdayJuly10</v>
      </c>
      <c r="B875" t="s">
        <v>2231</v>
      </c>
      <c r="C875" t="s">
        <v>2240</v>
      </c>
      <c r="D875" t="s">
        <v>2307</v>
      </c>
      <c r="E875" s="6" t="s">
        <v>3039</v>
      </c>
      <c r="F875" s="6">
        <v>10</v>
      </c>
      <c r="G875" s="6">
        <v>473.71331787109375</v>
      </c>
      <c r="H875" s="6">
        <v>464.88873291015625</v>
      </c>
      <c r="I875" s="6">
        <v>48.767688751220703</v>
      </c>
      <c r="J875" s="6">
        <v>74.176857142857187</v>
      </c>
      <c r="K875">
        <f t="shared" si="26"/>
        <v>0</v>
      </c>
    </row>
    <row r="876" spans="1:11" x14ac:dyDescent="0.25">
      <c r="A876" s="5" t="str">
        <f t="shared" si="27"/>
        <v>AutoDRNoAverage WeekdayJuly11</v>
      </c>
      <c r="B876" t="s">
        <v>2231</v>
      </c>
      <c r="C876" t="s">
        <v>2240</v>
      </c>
      <c r="D876" t="s">
        <v>2307</v>
      </c>
      <c r="E876" s="6" t="s">
        <v>3039</v>
      </c>
      <c r="F876" s="6">
        <v>11</v>
      </c>
      <c r="G876" s="6">
        <v>457.73529052734375</v>
      </c>
      <c r="H876" s="6">
        <v>458.3267822265625</v>
      </c>
      <c r="I876" s="6">
        <v>69.302383422851563</v>
      </c>
      <c r="J876" s="6">
        <v>77.545145631067967</v>
      </c>
      <c r="K876">
        <f t="shared" si="26"/>
        <v>0</v>
      </c>
    </row>
    <row r="877" spans="1:11" x14ac:dyDescent="0.25">
      <c r="A877" s="5" t="str">
        <f t="shared" si="27"/>
        <v>AutoDRNoAverage WeekdayJuly12</v>
      </c>
      <c r="B877" t="s">
        <v>2231</v>
      </c>
      <c r="C877" t="s">
        <v>2240</v>
      </c>
      <c r="D877" t="s">
        <v>2307</v>
      </c>
      <c r="E877" s="6" t="s">
        <v>3039</v>
      </c>
      <c r="F877" s="6">
        <v>12</v>
      </c>
      <c r="G877" s="6">
        <v>475.18386840820313</v>
      </c>
      <c r="H877" s="6">
        <v>468.58584594726563</v>
      </c>
      <c r="I877" s="6">
        <v>46.971530914306641</v>
      </c>
      <c r="J877" s="6">
        <v>80.643786407767024</v>
      </c>
      <c r="K877">
        <f t="shared" si="26"/>
        <v>0</v>
      </c>
    </row>
    <row r="878" spans="1:11" x14ac:dyDescent="0.25">
      <c r="A878" s="5" t="str">
        <f t="shared" si="27"/>
        <v>AutoDRNoAverage WeekdayJuly13</v>
      </c>
      <c r="B878" t="s">
        <v>2231</v>
      </c>
      <c r="C878" t="s">
        <v>2240</v>
      </c>
      <c r="D878" t="s">
        <v>2307</v>
      </c>
      <c r="E878" s="6" t="s">
        <v>3039</v>
      </c>
      <c r="F878" s="6">
        <v>13</v>
      </c>
      <c r="G878" s="6">
        <v>442.20654296875</v>
      </c>
      <c r="H878" s="6">
        <v>438.83563232421875</v>
      </c>
      <c r="I878" s="6">
        <v>54.925449371337891</v>
      </c>
      <c r="J878" s="6">
        <v>82.969514563106742</v>
      </c>
      <c r="K878">
        <f t="shared" si="26"/>
        <v>0</v>
      </c>
    </row>
    <row r="879" spans="1:11" x14ac:dyDescent="0.25">
      <c r="A879" s="5" t="str">
        <f t="shared" si="27"/>
        <v>AutoDRNoAverage WeekdayJuly14</v>
      </c>
      <c r="B879" t="s">
        <v>2231</v>
      </c>
      <c r="C879" t="s">
        <v>2240</v>
      </c>
      <c r="D879" t="s">
        <v>2307</v>
      </c>
      <c r="E879" s="6" t="s">
        <v>3039</v>
      </c>
      <c r="F879" s="6">
        <v>14</v>
      </c>
      <c r="G879" s="6">
        <v>392.65213012695313</v>
      </c>
      <c r="H879" s="6">
        <v>403.70864868164063</v>
      </c>
      <c r="I879" s="6">
        <v>52.850711822509766</v>
      </c>
      <c r="J879" s="6">
        <v>85.562427184465989</v>
      </c>
      <c r="K879">
        <f t="shared" si="26"/>
        <v>0</v>
      </c>
    </row>
    <row r="880" spans="1:11" x14ac:dyDescent="0.25">
      <c r="A880" s="5" t="str">
        <f t="shared" si="27"/>
        <v>AutoDRNoAverage WeekdayJuly15</v>
      </c>
      <c r="B880" t="s">
        <v>2231</v>
      </c>
      <c r="C880" t="s">
        <v>2240</v>
      </c>
      <c r="D880" t="s">
        <v>2307</v>
      </c>
      <c r="E880" s="6" t="s">
        <v>3039</v>
      </c>
      <c r="F880" s="6">
        <v>15</v>
      </c>
      <c r="G880" s="6">
        <v>367.10964965820313</v>
      </c>
      <c r="H880" s="6">
        <v>364.43777465820313</v>
      </c>
      <c r="I880" s="6">
        <v>42.183742523193359</v>
      </c>
      <c r="J880" s="6">
        <v>87.013786407766887</v>
      </c>
      <c r="K880">
        <f t="shared" si="26"/>
        <v>0</v>
      </c>
    </row>
    <row r="881" spans="1:11" x14ac:dyDescent="0.25">
      <c r="A881" s="5" t="str">
        <f t="shared" si="27"/>
        <v>AutoDRNoAverage WeekdayJuly16</v>
      </c>
      <c r="B881" t="s">
        <v>2231</v>
      </c>
      <c r="C881" t="s">
        <v>2240</v>
      </c>
      <c r="D881" t="s">
        <v>2307</v>
      </c>
      <c r="E881" s="6" t="s">
        <v>3039</v>
      </c>
      <c r="F881" s="6">
        <v>16</v>
      </c>
      <c r="G881" s="6">
        <v>343.231689453125</v>
      </c>
      <c r="H881" s="6">
        <v>328.257568359375</v>
      </c>
      <c r="I881" s="6">
        <v>50.047725677490234</v>
      </c>
      <c r="J881" s="6">
        <v>87.000582524271891</v>
      </c>
      <c r="K881">
        <f t="shared" si="26"/>
        <v>0</v>
      </c>
    </row>
    <row r="882" spans="1:11" x14ac:dyDescent="0.25">
      <c r="A882" s="5" t="str">
        <f t="shared" si="27"/>
        <v>AutoDRNoAverage WeekdayJuly17</v>
      </c>
      <c r="B882" t="s">
        <v>2231</v>
      </c>
      <c r="C882" t="s">
        <v>2240</v>
      </c>
      <c r="D882" t="s">
        <v>2307</v>
      </c>
      <c r="E882" s="6" t="s">
        <v>3039</v>
      </c>
      <c r="F882" s="6">
        <v>17</v>
      </c>
      <c r="G882" s="6">
        <v>271.21554565429688</v>
      </c>
      <c r="H882" s="6">
        <v>268.16287231445313</v>
      </c>
      <c r="I882" s="6">
        <v>42.824939727783203</v>
      </c>
      <c r="J882" s="6">
        <v>86.462815533980603</v>
      </c>
      <c r="K882">
        <f t="shared" si="26"/>
        <v>0</v>
      </c>
    </row>
    <row r="883" spans="1:11" x14ac:dyDescent="0.25">
      <c r="A883" s="5" t="str">
        <f t="shared" si="27"/>
        <v>AutoDRNoAverage WeekdayJuly18</v>
      </c>
      <c r="B883" t="s">
        <v>2231</v>
      </c>
      <c r="C883" t="s">
        <v>2240</v>
      </c>
      <c r="D883" t="s">
        <v>2307</v>
      </c>
      <c r="E883" s="6" t="s">
        <v>3039</v>
      </c>
      <c r="F883" s="6">
        <v>18</v>
      </c>
      <c r="G883" s="6">
        <v>238.60287475585938</v>
      </c>
      <c r="H883" s="6">
        <v>233.09056091308594</v>
      </c>
      <c r="I883" s="6">
        <v>40.441165924072266</v>
      </c>
      <c r="J883" s="6">
        <v>85.25571428571439</v>
      </c>
      <c r="K883">
        <f t="shared" si="26"/>
        <v>0</v>
      </c>
    </row>
    <row r="884" spans="1:11" x14ac:dyDescent="0.25">
      <c r="A884" s="5" t="str">
        <f t="shared" si="27"/>
        <v>AutoDRNoAverage WeekdayJuly19</v>
      </c>
      <c r="B884" t="s">
        <v>2231</v>
      </c>
      <c r="C884" t="s">
        <v>2240</v>
      </c>
      <c r="D884" t="s">
        <v>2307</v>
      </c>
      <c r="E884" s="6" t="s">
        <v>3039</v>
      </c>
      <c r="F884" s="6">
        <v>19</v>
      </c>
      <c r="G884" s="6">
        <v>225.19929504394531</v>
      </c>
      <c r="H884" s="6">
        <v>217.16789245605469</v>
      </c>
      <c r="I884" s="6">
        <v>46.705135345458984</v>
      </c>
      <c r="J884" s="6">
        <v>82.981333333333339</v>
      </c>
      <c r="K884">
        <f t="shared" si="26"/>
        <v>0</v>
      </c>
    </row>
    <row r="885" spans="1:11" x14ac:dyDescent="0.25">
      <c r="A885" s="5" t="str">
        <f t="shared" si="27"/>
        <v>AutoDRNoAverage WeekdayJuly20</v>
      </c>
      <c r="B885" t="s">
        <v>2231</v>
      </c>
      <c r="C885" t="s">
        <v>2240</v>
      </c>
      <c r="D885" t="s">
        <v>2307</v>
      </c>
      <c r="E885" s="6" t="s">
        <v>3039</v>
      </c>
      <c r="F885" s="6">
        <v>20</v>
      </c>
      <c r="G885" s="6">
        <v>225.01292419433594</v>
      </c>
      <c r="H885" s="6">
        <v>214.32771301269531</v>
      </c>
      <c r="I885" s="6">
        <v>45.701492309570313</v>
      </c>
      <c r="J885" s="6">
        <v>80.160761904761927</v>
      </c>
      <c r="K885">
        <f t="shared" si="26"/>
        <v>0</v>
      </c>
    </row>
    <row r="886" spans="1:11" x14ac:dyDescent="0.25">
      <c r="A886" s="5" t="str">
        <f t="shared" si="27"/>
        <v>AutoDRNoAverage WeekdayJuly21</v>
      </c>
      <c r="B886" t="s">
        <v>2231</v>
      </c>
      <c r="C886" t="s">
        <v>2240</v>
      </c>
      <c r="D886" t="s">
        <v>2307</v>
      </c>
      <c r="E886" s="6" t="s">
        <v>3039</v>
      </c>
      <c r="F886" s="6">
        <v>21</v>
      </c>
      <c r="G886" s="6">
        <v>232.80880737304688</v>
      </c>
      <c r="H886" s="6">
        <v>222.55836486816406</v>
      </c>
      <c r="I886" s="6">
        <v>47.173244476318359</v>
      </c>
      <c r="J886" s="6">
        <v>76.93276190476189</v>
      </c>
      <c r="K886">
        <f t="shared" si="26"/>
        <v>0</v>
      </c>
    </row>
    <row r="887" spans="1:11" x14ac:dyDescent="0.25">
      <c r="A887" s="5" t="str">
        <f t="shared" si="27"/>
        <v>AutoDRNoAverage WeekdayJuly22</v>
      </c>
      <c r="B887" t="s">
        <v>2231</v>
      </c>
      <c r="C887" t="s">
        <v>2240</v>
      </c>
      <c r="D887" t="s">
        <v>2307</v>
      </c>
      <c r="E887" s="6" t="s">
        <v>3039</v>
      </c>
      <c r="F887" s="6">
        <v>22</v>
      </c>
      <c r="G887" s="6">
        <v>244.14012145996094</v>
      </c>
      <c r="H887" s="6">
        <v>242.35820007324219</v>
      </c>
      <c r="I887" s="6">
        <v>46.777729034423828</v>
      </c>
      <c r="J887" s="6">
        <v>74.161428571428488</v>
      </c>
      <c r="K887">
        <f t="shared" si="26"/>
        <v>0</v>
      </c>
    </row>
    <row r="888" spans="1:11" x14ac:dyDescent="0.25">
      <c r="A888" s="5" t="str">
        <f t="shared" si="27"/>
        <v>AutoDRNoAverage WeekdayJuly23</v>
      </c>
      <c r="B888" t="s">
        <v>2231</v>
      </c>
      <c r="C888" t="s">
        <v>2240</v>
      </c>
      <c r="D888" t="s">
        <v>2307</v>
      </c>
      <c r="E888" s="6" t="s">
        <v>3039</v>
      </c>
      <c r="F888" s="6">
        <v>23</v>
      </c>
      <c r="G888" s="6">
        <v>244.23396301269531</v>
      </c>
      <c r="H888" s="6">
        <v>245.82606506347656</v>
      </c>
      <c r="I888" s="6">
        <v>54.437343597412109</v>
      </c>
      <c r="J888" s="6">
        <v>72.717428571428599</v>
      </c>
      <c r="K888">
        <f t="shared" si="26"/>
        <v>0</v>
      </c>
    </row>
    <row r="889" spans="1:11" x14ac:dyDescent="0.25">
      <c r="A889" s="5" t="str">
        <f t="shared" si="27"/>
        <v>AutoDRNoAverage WeekdayJuly24</v>
      </c>
      <c r="B889" t="s">
        <v>2231</v>
      </c>
      <c r="C889" t="s">
        <v>2240</v>
      </c>
      <c r="D889" t="s">
        <v>2307</v>
      </c>
      <c r="E889" s="6" t="s">
        <v>3039</v>
      </c>
      <c r="F889" s="6">
        <v>24</v>
      </c>
      <c r="G889" s="6">
        <v>257.9150390625</v>
      </c>
      <c r="H889" s="6">
        <v>251.88967895507813</v>
      </c>
      <c r="I889" s="6">
        <v>43.284107208251953</v>
      </c>
      <c r="J889" s="6">
        <v>71.72466666666665</v>
      </c>
      <c r="K889">
        <f t="shared" si="26"/>
        <v>0</v>
      </c>
    </row>
    <row r="890" spans="1:11" x14ac:dyDescent="0.25">
      <c r="A890" s="5" t="str">
        <f t="shared" si="27"/>
        <v>AutoDRNoMonthly Peak DayJuly1</v>
      </c>
      <c r="B890" t="s">
        <v>2231</v>
      </c>
      <c r="C890" t="s">
        <v>2240</v>
      </c>
      <c r="D890" t="s">
        <v>2308</v>
      </c>
      <c r="E890" s="6" t="s">
        <v>3039</v>
      </c>
      <c r="F890" s="6">
        <v>1</v>
      </c>
      <c r="G890" s="6">
        <v>360.35601806640625</v>
      </c>
      <c r="H890" s="6">
        <v>362.38284301757813</v>
      </c>
      <c r="I890" s="6">
        <v>51.089656829833984</v>
      </c>
      <c r="J890" s="6">
        <v>74.485876288659838</v>
      </c>
      <c r="K890">
        <f t="shared" si="26"/>
        <v>0</v>
      </c>
    </row>
    <row r="891" spans="1:11" x14ac:dyDescent="0.25">
      <c r="A891" s="5" t="str">
        <f t="shared" si="27"/>
        <v>AutoDRNoMonthly Peak DayJuly2</v>
      </c>
      <c r="B891" t="s">
        <v>2231</v>
      </c>
      <c r="C891" t="s">
        <v>2240</v>
      </c>
      <c r="D891" t="s">
        <v>2308</v>
      </c>
      <c r="E891" s="6" t="s">
        <v>3039</v>
      </c>
      <c r="F891" s="6">
        <v>2</v>
      </c>
      <c r="G891" s="6">
        <v>341.699462890625</v>
      </c>
      <c r="H891" s="6">
        <v>354.48519897460938</v>
      </c>
      <c r="I891" s="6">
        <v>51.891834259033203</v>
      </c>
      <c r="J891" s="6">
        <v>73.943195876288712</v>
      </c>
      <c r="K891">
        <f t="shared" si="26"/>
        <v>0</v>
      </c>
    </row>
    <row r="892" spans="1:11" x14ac:dyDescent="0.25">
      <c r="A892" s="5" t="str">
        <f t="shared" si="27"/>
        <v>AutoDRNoMonthly Peak DayJuly3</v>
      </c>
      <c r="B892" t="s">
        <v>2231</v>
      </c>
      <c r="C892" t="s">
        <v>2240</v>
      </c>
      <c r="D892" t="s">
        <v>2308</v>
      </c>
      <c r="E892" s="6" t="s">
        <v>3039</v>
      </c>
      <c r="F892" s="6">
        <v>3</v>
      </c>
      <c r="G892" s="6">
        <v>330.16458129882813</v>
      </c>
      <c r="H892" s="6">
        <v>345.90963745117188</v>
      </c>
      <c r="I892" s="6">
        <v>47.258098602294922</v>
      </c>
      <c r="J892" s="6">
        <v>73.171855670103142</v>
      </c>
      <c r="K892">
        <f t="shared" si="26"/>
        <v>0</v>
      </c>
    </row>
    <row r="893" spans="1:11" x14ac:dyDescent="0.25">
      <c r="A893" s="5" t="str">
        <f t="shared" si="27"/>
        <v>AutoDRNoMonthly Peak DayJuly4</v>
      </c>
      <c r="B893" t="s">
        <v>2231</v>
      </c>
      <c r="C893" t="s">
        <v>2240</v>
      </c>
      <c r="D893" t="s">
        <v>2308</v>
      </c>
      <c r="E893" s="6" t="s">
        <v>3039</v>
      </c>
      <c r="F893" s="6">
        <v>4</v>
      </c>
      <c r="G893" s="6">
        <v>356.26596069335938</v>
      </c>
      <c r="H893" s="6">
        <v>356.99203491210938</v>
      </c>
      <c r="I893" s="6">
        <v>52.837562561035156</v>
      </c>
      <c r="J893" s="6">
        <v>72.61134020618556</v>
      </c>
      <c r="K893">
        <f t="shared" si="26"/>
        <v>0</v>
      </c>
    </row>
    <row r="894" spans="1:11" x14ac:dyDescent="0.25">
      <c r="A894" s="5" t="str">
        <f t="shared" si="27"/>
        <v>AutoDRNoMonthly Peak DayJuly5</v>
      </c>
      <c r="B894" t="s">
        <v>2231</v>
      </c>
      <c r="C894" t="s">
        <v>2240</v>
      </c>
      <c r="D894" t="s">
        <v>2308</v>
      </c>
      <c r="E894" s="6" t="s">
        <v>3039</v>
      </c>
      <c r="F894" s="6">
        <v>5</v>
      </c>
      <c r="G894" s="6">
        <v>374.17120361328125</v>
      </c>
      <c r="H894" s="6">
        <v>366.33270263671875</v>
      </c>
      <c r="I894" s="6">
        <v>51.533416748046875</v>
      </c>
      <c r="J894" s="6">
        <v>72.190618556700997</v>
      </c>
      <c r="K894">
        <f t="shared" si="26"/>
        <v>0</v>
      </c>
    </row>
    <row r="895" spans="1:11" x14ac:dyDescent="0.25">
      <c r="A895" s="5" t="str">
        <f t="shared" si="27"/>
        <v>AutoDRNoMonthly Peak DayJuly6</v>
      </c>
      <c r="B895" t="s">
        <v>2231</v>
      </c>
      <c r="C895" t="s">
        <v>2240</v>
      </c>
      <c r="D895" t="s">
        <v>2308</v>
      </c>
      <c r="E895" s="6" t="s">
        <v>3039</v>
      </c>
      <c r="F895" s="6">
        <v>6</v>
      </c>
      <c r="G895" s="6">
        <v>414.2332763671875</v>
      </c>
      <c r="H895" s="6">
        <v>407.29287719726563</v>
      </c>
      <c r="I895" s="6">
        <v>48.969127655029297</v>
      </c>
      <c r="J895" s="6">
        <v>71.624020618556685</v>
      </c>
      <c r="K895">
        <f t="shared" si="26"/>
        <v>0</v>
      </c>
    </row>
    <row r="896" spans="1:11" x14ac:dyDescent="0.25">
      <c r="A896" s="5" t="str">
        <f t="shared" si="27"/>
        <v>AutoDRNoMonthly Peak DayJuly7</v>
      </c>
      <c r="B896" t="s">
        <v>2231</v>
      </c>
      <c r="C896" t="s">
        <v>2240</v>
      </c>
      <c r="D896" t="s">
        <v>2308</v>
      </c>
      <c r="E896" s="6" t="s">
        <v>3039</v>
      </c>
      <c r="F896" s="6">
        <v>7</v>
      </c>
      <c r="G896" s="6">
        <v>435.52880859375</v>
      </c>
      <c r="H896" s="6">
        <v>427.13641357421875</v>
      </c>
      <c r="I896" s="6">
        <v>49.761882781982422</v>
      </c>
      <c r="J896" s="6">
        <v>71.093814432989618</v>
      </c>
      <c r="K896">
        <f t="shared" si="26"/>
        <v>0</v>
      </c>
    </row>
    <row r="897" spans="1:11" x14ac:dyDescent="0.25">
      <c r="A897" s="5" t="str">
        <f t="shared" si="27"/>
        <v>AutoDRNoMonthly Peak DayJuly8</v>
      </c>
      <c r="B897" t="s">
        <v>2231</v>
      </c>
      <c r="C897" t="s">
        <v>2240</v>
      </c>
      <c r="D897" t="s">
        <v>2308</v>
      </c>
      <c r="E897" s="6" t="s">
        <v>3039</v>
      </c>
      <c r="F897" s="6">
        <v>8</v>
      </c>
      <c r="G897" s="6">
        <v>452.8974609375</v>
      </c>
      <c r="H897" s="6">
        <v>437.64105224609375</v>
      </c>
      <c r="I897" s="6">
        <v>50.765499114990234</v>
      </c>
      <c r="J897" s="6">
        <v>71.797731958762824</v>
      </c>
      <c r="K897">
        <f t="shared" si="26"/>
        <v>0</v>
      </c>
    </row>
    <row r="898" spans="1:11" x14ac:dyDescent="0.25">
      <c r="A898" s="5" t="str">
        <f t="shared" si="27"/>
        <v>AutoDRNoMonthly Peak DayJuly9</v>
      </c>
      <c r="B898" t="s">
        <v>2231</v>
      </c>
      <c r="C898" t="s">
        <v>2240</v>
      </c>
      <c r="D898" t="s">
        <v>2308</v>
      </c>
      <c r="E898" s="6" t="s">
        <v>3039</v>
      </c>
      <c r="F898" s="6">
        <v>9</v>
      </c>
      <c r="G898" s="6">
        <v>441.6759033203125</v>
      </c>
      <c r="H898" s="6">
        <v>437.57797241210938</v>
      </c>
      <c r="I898" s="6">
        <v>54.20654296875</v>
      </c>
      <c r="J898" s="6">
        <v>74.490618556701094</v>
      </c>
      <c r="K898">
        <f t="shared" ref="K898:K961" si="28">INDEX(events, MATCH(CONCATENATE(B898, C898, D898, E898), events_y, 0), MATCH("Confidential", events_x, 0))</f>
        <v>0</v>
      </c>
    </row>
    <row r="899" spans="1:11" x14ac:dyDescent="0.25">
      <c r="A899" s="5" t="str">
        <f t="shared" ref="A899:A962" si="29">CONCATENATE(B899, C899, D899, E899, F899)</f>
        <v>AutoDRNoMonthly Peak DayJuly10</v>
      </c>
      <c r="B899" t="s">
        <v>2231</v>
      </c>
      <c r="C899" t="s">
        <v>2240</v>
      </c>
      <c r="D899" t="s">
        <v>2308</v>
      </c>
      <c r="E899" s="6" t="s">
        <v>3039</v>
      </c>
      <c r="F899" s="6">
        <v>10</v>
      </c>
      <c r="G899" s="6">
        <v>454.01803588867188</v>
      </c>
      <c r="H899" s="6">
        <v>445.41064453125</v>
      </c>
      <c r="I899" s="6">
        <v>54.806201934814453</v>
      </c>
      <c r="J899" s="6">
        <v>78.085567010309376</v>
      </c>
      <c r="K899">
        <f t="shared" si="28"/>
        <v>0</v>
      </c>
    </row>
    <row r="900" spans="1:11" x14ac:dyDescent="0.25">
      <c r="A900" s="5" t="str">
        <f t="shared" si="29"/>
        <v>AutoDRNoMonthly Peak DayJuly11</v>
      </c>
      <c r="B900" t="s">
        <v>2231</v>
      </c>
      <c r="C900" t="s">
        <v>2240</v>
      </c>
      <c r="D900" t="s">
        <v>2308</v>
      </c>
      <c r="E900" s="6" t="s">
        <v>3039</v>
      </c>
      <c r="F900" s="6">
        <v>11</v>
      </c>
      <c r="G900" s="6">
        <v>474.35198974609375</v>
      </c>
      <c r="H900" s="6">
        <v>474.9434814453125</v>
      </c>
      <c r="I900" s="6">
        <v>57.600055694580078</v>
      </c>
      <c r="J900" s="6">
        <v>82.185714285714354</v>
      </c>
      <c r="K900">
        <f t="shared" si="28"/>
        <v>0</v>
      </c>
    </row>
    <row r="901" spans="1:11" x14ac:dyDescent="0.25">
      <c r="A901" s="5" t="str">
        <f t="shared" si="29"/>
        <v>AutoDRNoMonthly Peak DayJuly12</v>
      </c>
      <c r="B901" t="s">
        <v>2231</v>
      </c>
      <c r="C901" t="s">
        <v>2240</v>
      </c>
      <c r="D901" t="s">
        <v>2308</v>
      </c>
      <c r="E901" s="6" t="s">
        <v>3039</v>
      </c>
      <c r="F901" s="6">
        <v>12</v>
      </c>
      <c r="G901" s="6">
        <v>474.9130859375</v>
      </c>
      <c r="H901" s="6">
        <v>468.31509399414063</v>
      </c>
      <c r="I901" s="6">
        <v>60.275890350341797</v>
      </c>
      <c r="J901" s="6">
        <v>85.303809523809534</v>
      </c>
      <c r="K901">
        <f t="shared" si="28"/>
        <v>0</v>
      </c>
    </row>
    <row r="902" spans="1:11" x14ac:dyDescent="0.25">
      <c r="A902" s="5" t="str">
        <f t="shared" si="29"/>
        <v>AutoDRNoMonthly Peak DayJuly13</v>
      </c>
      <c r="B902" t="s">
        <v>2231</v>
      </c>
      <c r="C902" t="s">
        <v>2240</v>
      </c>
      <c r="D902" t="s">
        <v>2308</v>
      </c>
      <c r="E902" s="6" t="s">
        <v>3039</v>
      </c>
      <c r="F902" s="6">
        <v>13</v>
      </c>
      <c r="G902" s="6">
        <v>448.98501586914063</v>
      </c>
      <c r="H902" s="6">
        <v>445.61410522460938</v>
      </c>
      <c r="I902" s="6">
        <v>73.21356201171875</v>
      </c>
      <c r="J902" s="6">
        <v>87.468571428571366</v>
      </c>
      <c r="K902">
        <f t="shared" si="28"/>
        <v>0</v>
      </c>
    </row>
    <row r="903" spans="1:11" x14ac:dyDescent="0.25">
      <c r="A903" s="5" t="str">
        <f t="shared" si="29"/>
        <v>AutoDRNoMonthly Peak DayJuly14</v>
      </c>
      <c r="B903" t="s">
        <v>2231</v>
      </c>
      <c r="C903" t="s">
        <v>2240</v>
      </c>
      <c r="D903" t="s">
        <v>2308</v>
      </c>
      <c r="E903" s="6" t="s">
        <v>3039</v>
      </c>
      <c r="F903" s="6">
        <v>14</v>
      </c>
      <c r="G903" s="6">
        <v>398.09194946289063</v>
      </c>
      <c r="H903" s="6">
        <v>409.14846801757813</v>
      </c>
      <c r="I903" s="6">
        <v>62.373409271240234</v>
      </c>
      <c r="J903" s="6">
        <v>89.250476190476164</v>
      </c>
      <c r="K903">
        <f t="shared" si="28"/>
        <v>0</v>
      </c>
    </row>
    <row r="904" spans="1:11" x14ac:dyDescent="0.25">
      <c r="A904" s="5" t="str">
        <f t="shared" si="29"/>
        <v>AutoDRNoMonthly Peak DayJuly15</v>
      </c>
      <c r="B904" t="s">
        <v>2231</v>
      </c>
      <c r="C904" t="s">
        <v>2240</v>
      </c>
      <c r="D904" t="s">
        <v>2308</v>
      </c>
      <c r="E904" s="6" t="s">
        <v>3039</v>
      </c>
      <c r="F904" s="6">
        <v>15</v>
      </c>
      <c r="G904" s="6">
        <v>381.4930419921875</v>
      </c>
      <c r="H904" s="6">
        <v>378.8211669921875</v>
      </c>
      <c r="I904" s="6">
        <v>54.919113159179688</v>
      </c>
      <c r="J904" s="6">
        <v>90.203809523809596</v>
      </c>
      <c r="K904">
        <f t="shared" si="28"/>
        <v>0</v>
      </c>
    </row>
    <row r="905" spans="1:11" x14ac:dyDescent="0.25">
      <c r="A905" s="5" t="str">
        <f t="shared" si="29"/>
        <v>AutoDRNoMonthly Peak DayJuly16</v>
      </c>
      <c r="B905" t="s">
        <v>2231</v>
      </c>
      <c r="C905" t="s">
        <v>2240</v>
      </c>
      <c r="D905" t="s">
        <v>2308</v>
      </c>
      <c r="E905" s="6" t="s">
        <v>3039</v>
      </c>
      <c r="F905" s="6">
        <v>16</v>
      </c>
      <c r="G905" s="6">
        <v>351.021728515625</v>
      </c>
      <c r="H905" s="6">
        <v>336.04763793945313</v>
      </c>
      <c r="I905" s="6">
        <v>56.36505126953125</v>
      </c>
      <c r="J905" s="6">
        <v>91.113333333333259</v>
      </c>
      <c r="K905">
        <f t="shared" si="28"/>
        <v>0</v>
      </c>
    </row>
    <row r="906" spans="1:11" x14ac:dyDescent="0.25">
      <c r="A906" s="5" t="str">
        <f t="shared" si="29"/>
        <v>AutoDRNoMonthly Peak DayJuly17</v>
      </c>
      <c r="B906" t="s">
        <v>2231</v>
      </c>
      <c r="C906" t="s">
        <v>2240</v>
      </c>
      <c r="D906" t="s">
        <v>2308</v>
      </c>
      <c r="E906" s="6" t="s">
        <v>3039</v>
      </c>
      <c r="F906" s="6">
        <v>17</v>
      </c>
      <c r="G906" s="6">
        <v>286.52142333984375</v>
      </c>
      <c r="H906" s="6">
        <v>283.46875</v>
      </c>
      <c r="I906" s="6">
        <v>51.0067138671875</v>
      </c>
      <c r="J906" s="6">
        <v>91.863809523809564</v>
      </c>
      <c r="K906">
        <f t="shared" si="28"/>
        <v>0</v>
      </c>
    </row>
    <row r="907" spans="1:11" x14ac:dyDescent="0.25">
      <c r="A907" s="5" t="str">
        <f t="shared" si="29"/>
        <v>AutoDRNoMonthly Peak DayJuly18</v>
      </c>
      <c r="B907" t="s">
        <v>2231</v>
      </c>
      <c r="C907" t="s">
        <v>2240</v>
      </c>
      <c r="D907" t="s">
        <v>2308</v>
      </c>
      <c r="E907" s="6" t="s">
        <v>3039</v>
      </c>
      <c r="F907" s="6">
        <v>18</v>
      </c>
      <c r="G907" s="6">
        <v>258.54721069335938</v>
      </c>
      <c r="H907" s="6">
        <v>253.03488159179688</v>
      </c>
      <c r="I907" s="6">
        <v>45.724525451660156</v>
      </c>
      <c r="J907" s="6">
        <v>90.963809523809459</v>
      </c>
      <c r="K907">
        <f t="shared" si="28"/>
        <v>0</v>
      </c>
    </row>
    <row r="908" spans="1:11" x14ac:dyDescent="0.25">
      <c r="A908" s="5" t="str">
        <f t="shared" si="29"/>
        <v>AutoDRNoMonthly Peak DayJuly19</v>
      </c>
      <c r="B908" t="s">
        <v>2231</v>
      </c>
      <c r="C908" t="s">
        <v>2240</v>
      </c>
      <c r="D908" t="s">
        <v>2308</v>
      </c>
      <c r="E908" s="6" t="s">
        <v>3039</v>
      </c>
      <c r="F908" s="6">
        <v>19</v>
      </c>
      <c r="G908" s="6">
        <v>232.16212463378906</v>
      </c>
      <c r="H908" s="6">
        <v>224.13072204589844</v>
      </c>
      <c r="I908" s="6">
        <v>43.581764221191406</v>
      </c>
      <c r="J908" s="6">
        <v>89.32666666666664</v>
      </c>
      <c r="K908">
        <f t="shared" si="28"/>
        <v>0</v>
      </c>
    </row>
    <row r="909" spans="1:11" x14ac:dyDescent="0.25">
      <c r="A909" s="5" t="str">
        <f t="shared" si="29"/>
        <v>AutoDRNoMonthly Peak DayJuly20</v>
      </c>
      <c r="B909" t="s">
        <v>2231</v>
      </c>
      <c r="C909" t="s">
        <v>2240</v>
      </c>
      <c r="D909" t="s">
        <v>2308</v>
      </c>
      <c r="E909" s="6" t="s">
        <v>3039</v>
      </c>
      <c r="F909" s="6">
        <v>20</v>
      </c>
      <c r="G909" s="6">
        <v>216.76023864746094</v>
      </c>
      <c r="H909" s="6">
        <v>206.07502746582031</v>
      </c>
      <c r="I909" s="6">
        <v>61.325248718261719</v>
      </c>
      <c r="J909" s="6">
        <v>86.712380952380926</v>
      </c>
      <c r="K909">
        <f t="shared" si="28"/>
        <v>0</v>
      </c>
    </row>
    <row r="910" spans="1:11" x14ac:dyDescent="0.25">
      <c r="A910" s="5" t="str">
        <f t="shared" si="29"/>
        <v>AutoDRNoMonthly Peak DayJuly21</v>
      </c>
      <c r="B910" t="s">
        <v>2231</v>
      </c>
      <c r="C910" t="s">
        <v>2240</v>
      </c>
      <c r="D910" t="s">
        <v>2308</v>
      </c>
      <c r="E910" s="6" t="s">
        <v>3039</v>
      </c>
      <c r="F910" s="6">
        <v>21</v>
      </c>
      <c r="G910" s="6">
        <v>221.58430480957031</v>
      </c>
      <c r="H910" s="6">
        <v>211.3338623046875</v>
      </c>
      <c r="I910" s="6">
        <v>61.116409301757813</v>
      </c>
      <c r="J910" s="6">
        <v>83.374285714285691</v>
      </c>
      <c r="K910">
        <f t="shared" si="28"/>
        <v>0</v>
      </c>
    </row>
    <row r="911" spans="1:11" x14ac:dyDescent="0.25">
      <c r="A911" s="5" t="str">
        <f t="shared" si="29"/>
        <v>AutoDRNoMonthly Peak DayJuly22</v>
      </c>
      <c r="B911" t="s">
        <v>2231</v>
      </c>
      <c r="C911" t="s">
        <v>2240</v>
      </c>
      <c r="D911" t="s">
        <v>2308</v>
      </c>
      <c r="E911" s="6" t="s">
        <v>3039</v>
      </c>
      <c r="F911" s="6">
        <v>22</v>
      </c>
      <c r="G911" s="6">
        <v>246.12409973144531</v>
      </c>
      <c r="H911" s="6">
        <v>244.34219360351563</v>
      </c>
      <c r="I911" s="6">
        <v>64.176155090332031</v>
      </c>
      <c r="J911" s="6">
        <v>80.007904761904825</v>
      </c>
      <c r="K911">
        <f t="shared" si="28"/>
        <v>0</v>
      </c>
    </row>
    <row r="912" spans="1:11" x14ac:dyDescent="0.25">
      <c r="A912" s="5" t="str">
        <f t="shared" si="29"/>
        <v>AutoDRNoMonthly Peak DayJuly23</v>
      </c>
      <c r="B912" t="s">
        <v>2231</v>
      </c>
      <c r="C912" t="s">
        <v>2240</v>
      </c>
      <c r="D912" t="s">
        <v>2308</v>
      </c>
      <c r="E912" s="6" t="s">
        <v>3039</v>
      </c>
      <c r="F912" s="6">
        <v>23</v>
      </c>
      <c r="G912" s="6">
        <v>255.56462097167969</v>
      </c>
      <c r="H912" s="6">
        <v>257.15670776367188</v>
      </c>
      <c r="I912" s="6">
        <v>48.829547882080078</v>
      </c>
      <c r="J912" s="6">
        <v>78.414380952380924</v>
      </c>
      <c r="K912">
        <f t="shared" si="28"/>
        <v>0</v>
      </c>
    </row>
    <row r="913" spans="1:11" x14ac:dyDescent="0.25">
      <c r="A913" s="5" t="str">
        <f t="shared" si="29"/>
        <v>AutoDRNoMonthly Peak DayJuly24</v>
      </c>
      <c r="B913" t="s">
        <v>2231</v>
      </c>
      <c r="C913" t="s">
        <v>2240</v>
      </c>
      <c r="D913" t="s">
        <v>2308</v>
      </c>
      <c r="E913" s="6" t="s">
        <v>3039</v>
      </c>
      <c r="F913" s="6">
        <v>24</v>
      </c>
      <c r="G913" s="6">
        <v>263.74844360351563</v>
      </c>
      <c r="H913" s="6">
        <v>257.72308349609375</v>
      </c>
      <c r="I913" s="6">
        <v>43.831321716308594</v>
      </c>
      <c r="J913" s="6">
        <v>77.099809523809427</v>
      </c>
      <c r="K913">
        <f t="shared" si="28"/>
        <v>0</v>
      </c>
    </row>
    <row r="914" spans="1:11" x14ac:dyDescent="0.25">
      <c r="A914" s="5" t="str">
        <f t="shared" si="29"/>
        <v>AutoDRNoAverage WeekdayAugust1</v>
      </c>
      <c r="B914" t="s">
        <v>2231</v>
      </c>
      <c r="C914" t="s">
        <v>2240</v>
      </c>
      <c r="D914" t="s">
        <v>2309</v>
      </c>
      <c r="E914" s="6" t="s">
        <v>3040</v>
      </c>
      <c r="F914" s="6">
        <v>1</v>
      </c>
      <c r="G914" s="6">
        <v>287.55465698242188</v>
      </c>
      <c r="H914" s="6">
        <v>340.98287963867188</v>
      </c>
      <c r="I914" s="6">
        <v>51.26800537109375</v>
      </c>
      <c r="J914" s="6">
        <v>74.123904761904797</v>
      </c>
      <c r="K914">
        <f t="shared" si="28"/>
        <v>0</v>
      </c>
    </row>
    <row r="915" spans="1:11" x14ac:dyDescent="0.25">
      <c r="A915" s="5" t="str">
        <f t="shared" si="29"/>
        <v>AutoDRNoAverage WeekdayAugust2</v>
      </c>
      <c r="B915" t="s">
        <v>2231</v>
      </c>
      <c r="C915" t="s">
        <v>2240</v>
      </c>
      <c r="D915" t="s">
        <v>2309</v>
      </c>
      <c r="E915" s="6" t="s">
        <v>3040</v>
      </c>
      <c r="F915" s="6">
        <v>2</v>
      </c>
      <c r="G915" s="6">
        <v>290.59136962890625</v>
      </c>
      <c r="H915" s="6">
        <v>345.80023193359375</v>
      </c>
      <c r="I915" s="6">
        <v>59.334129333496094</v>
      </c>
      <c r="J915" s="6">
        <v>73.399428571428587</v>
      </c>
      <c r="K915">
        <f t="shared" si="28"/>
        <v>0</v>
      </c>
    </row>
    <row r="916" spans="1:11" x14ac:dyDescent="0.25">
      <c r="A916" s="5" t="str">
        <f t="shared" si="29"/>
        <v>AutoDRNoAverage WeekdayAugust3</v>
      </c>
      <c r="B916" t="s">
        <v>2231</v>
      </c>
      <c r="C916" t="s">
        <v>2240</v>
      </c>
      <c r="D916" t="s">
        <v>2309</v>
      </c>
      <c r="E916" s="6" t="s">
        <v>3040</v>
      </c>
      <c r="F916" s="6">
        <v>3</v>
      </c>
      <c r="G916" s="6">
        <v>278.91421508789063</v>
      </c>
      <c r="H916" s="6">
        <v>349.26846313476563</v>
      </c>
      <c r="I916" s="6">
        <v>57.949726104736328</v>
      </c>
      <c r="J916" s="6">
        <v>72.326761904761923</v>
      </c>
      <c r="K916">
        <f t="shared" si="28"/>
        <v>0</v>
      </c>
    </row>
    <row r="917" spans="1:11" x14ac:dyDescent="0.25">
      <c r="A917" s="5" t="str">
        <f t="shared" si="29"/>
        <v>AutoDRNoAverage WeekdayAugust4</v>
      </c>
      <c r="B917" t="s">
        <v>2231</v>
      </c>
      <c r="C917" t="s">
        <v>2240</v>
      </c>
      <c r="D917" t="s">
        <v>2309</v>
      </c>
      <c r="E917" s="6" t="s">
        <v>3040</v>
      </c>
      <c r="F917" s="6">
        <v>4</v>
      </c>
      <c r="G917" s="6">
        <v>293.94625854492188</v>
      </c>
      <c r="H917" s="6">
        <v>350.63735961914063</v>
      </c>
      <c r="I917" s="6">
        <v>53.522891998291016</v>
      </c>
      <c r="J917" s="6">
        <v>71.549523809523819</v>
      </c>
      <c r="K917">
        <f t="shared" si="28"/>
        <v>0</v>
      </c>
    </row>
    <row r="918" spans="1:11" x14ac:dyDescent="0.25">
      <c r="A918" s="5" t="str">
        <f t="shared" si="29"/>
        <v>AutoDRNoAverage WeekdayAugust5</v>
      </c>
      <c r="B918" t="s">
        <v>2231</v>
      </c>
      <c r="C918" t="s">
        <v>2240</v>
      </c>
      <c r="D918" t="s">
        <v>2309</v>
      </c>
      <c r="E918" s="6" t="s">
        <v>3040</v>
      </c>
      <c r="F918" s="6">
        <v>5</v>
      </c>
      <c r="G918" s="6">
        <v>320.46334838867188</v>
      </c>
      <c r="H918" s="6">
        <v>372.60568237304688</v>
      </c>
      <c r="I918" s="6">
        <v>102.66246795654297</v>
      </c>
      <c r="J918" s="6">
        <v>71.081047619047609</v>
      </c>
      <c r="K918">
        <f t="shared" si="28"/>
        <v>0</v>
      </c>
    </row>
    <row r="919" spans="1:11" x14ac:dyDescent="0.25">
      <c r="A919" s="5" t="str">
        <f t="shared" si="29"/>
        <v>AutoDRNoAverage WeekdayAugust6</v>
      </c>
      <c r="B919" t="s">
        <v>2231</v>
      </c>
      <c r="C919" t="s">
        <v>2240</v>
      </c>
      <c r="D919" t="s">
        <v>2309</v>
      </c>
      <c r="E919" s="6" t="s">
        <v>3040</v>
      </c>
      <c r="F919" s="6">
        <v>6</v>
      </c>
      <c r="G919" s="6">
        <v>430.98440551757813</v>
      </c>
      <c r="H919" s="6">
        <v>464.02774047851563</v>
      </c>
      <c r="I919" s="6">
        <v>76.120941162109375</v>
      </c>
      <c r="J919" s="6">
        <v>70.160857142857182</v>
      </c>
      <c r="K919">
        <f t="shared" si="28"/>
        <v>0</v>
      </c>
    </row>
    <row r="920" spans="1:11" x14ac:dyDescent="0.25">
      <c r="A920" s="5" t="str">
        <f t="shared" si="29"/>
        <v>AutoDRNoAverage WeekdayAugust7</v>
      </c>
      <c r="B920" t="s">
        <v>2231</v>
      </c>
      <c r="C920" t="s">
        <v>2240</v>
      </c>
      <c r="D920" t="s">
        <v>2309</v>
      </c>
      <c r="E920" s="6" t="s">
        <v>3040</v>
      </c>
      <c r="F920" s="6">
        <v>7</v>
      </c>
      <c r="G920" s="6">
        <v>479.29574584960938</v>
      </c>
      <c r="H920" s="6">
        <v>494.2462158203125</v>
      </c>
      <c r="I920" s="6">
        <v>55.293933868408203</v>
      </c>
      <c r="J920" s="6">
        <v>69.75657142857149</v>
      </c>
      <c r="K920">
        <f t="shared" si="28"/>
        <v>0</v>
      </c>
    </row>
    <row r="921" spans="1:11" x14ac:dyDescent="0.25">
      <c r="A921" s="5" t="str">
        <f t="shared" si="29"/>
        <v>AutoDRNoAverage WeekdayAugust8</v>
      </c>
      <c r="B921" t="s">
        <v>2231</v>
      </c>
      <c r="C921" t="s">
        <v>2240</v>
      </c>
      <c r="D921" t="s">
        <v>2309</v>
      </c>
      <c r="E921" s="6" t="s">
        <v>3040</v>
      </c>
      <c r="F921" s="6">
        <v>8</v>
      </c>
      <c r="G921" s="6">
        <v>436.12533569335938</v>
      </c>
      <c r="H921" s="6">
        <v>480.88760375976563</v>
      </c>
      <c r="I921" s="6">
        <v>50.327796936035156</v>
      </c>
      <c r="J921" s="6">
        <v>69.745619047619059</v>
      </c>
      <c r="K921">
        <f t="shared" si="28"/>
        <v>0</v>
      </c>
    </row>
    <row r="922" spans="1:11" x14ac:dyDescent="0.25">
      <c r="A922" s="5" t="str">
        <f t="shared" si="29"/>
        <v>AutoDRNoAverage WeekdayAugust9</v>
      </c>
      <c r="B922" t="s">
        <v>2231</v>
      </c>
      <c r="C922" t="s">
        <v>2240</v>
      </c>
      <c r="D922" t="s">
        <v>2309</v>
      </c>
      <c r="E922" s="6" t="s">
        <v>3040</v>
      </c>
      <c r="F922" s="6">
        <v>9</v>
      </c>
      <c r="G922" s="6">
        <v>491.12008666992188</v>
      </c>
      <c r="H922" s="6">
        <v>525.02630615234375</v>
      </c>
      <c r="I922" s="6">
        <v>61.660964965820313</v>
      </c>
      <c r="J922" s="6">
        <v>71.966952380952364</v>
      </c>
      <c r="K922">
        <f t="shared" si="28"/>
        <v>0</v>
      </c>
    </row>
    <row r="923" spans="1:11" x14ac:dyDescent="0.25">
      <c r="A923" s="5" t="str">
        <f t="shared" si="29"/>
        <v>AutoDRNoAverage WeekdayAugust10</v>
      </c>
      <c r="B923" t="s">
        <v>2231</v>
      </c>
      <c r="C923" t="s">
        <v>2240</v>
      </c>
      <c r="D923" t="s">
        <v>2309</v>
      </c>
      <c r="E923" s="6" t="s">
        <v>3040</v>
      </c>
      <c r="F923" s="6">
        <v>10</v>
      </c>
      <c r="G923" s="6">
        <v>502.934814453125</v>
      </c>
      <c r="H923" s="6">
        <v>524.6712646484375</v>
      </c>
      <c r="I923" s="6">
        <v>62.258480072021484</v>
      </c>
      <c r="J923" s="6">
        <v>76.078857142857188</v>
      </c>
      <c r="K923">
        <f t="shared" si="28"/>
        <v>0</v>
      </c>
    </row>
    <row r="924" spans="1:11" x14ac:dyDescent="0.25">
      <c r="A924" s="5" t="str">
        <f t="shared" si="29"/>
        <v>AutoDRNoAverage WeekdayAugust11</v>
      </c>
      <c r="B924" t="s">
        <v>2231</v>
      </c>
      <c r="C924" t="s">
        <v>2240</v>
      </c>
      <c r="D924" t="s">
        <v>2309</v>
      </c>
      <c r="E924" s="6" t="s">
        <v>3040</v>
      </c>
      <c r="F924" s="6">
        <v>11</v>
      </c>
      <c r="G924" s="6">
        <v>440.68124389648438</v>
      </c>
      <c r="H924" s="6">
        <v>488.54058837890625</v>
      </c>
      <c r="I924" s="6">
        <v>55.179531097412109</v>
      </c>
      <c r="J924" s="6">
        <v>80.597904761904857</v>
      </c>
      <c r="K924">
        <f t="shared" si="28"/>
        <v>0</v>
      </c>
    </row>
    <row r="925" spans="1:11" x14ac:dyDescent="0.25">
      <c r="A925" s="5" t="str">
        <f t="shared" si="29"/>
        <v>AutoDRNoAverage WeekdayAugust12</v>
      </c>
      <c r="B925" t="s">
        <v>2231</v>
      </c>
      <c r="C925" t="s">
        <v>2240</v>
      </c>
      <c r="D925" t="s">
        <v>2309</v>
      </c>
      <c r="E925" s="6" t="s">
        <v>3040</v>
      </c>
      <c r="F925" s="6">
        <v>12</v>
      </c>
      <c r="G925" s="6">
        <v>443.92718505859375</v>
      </c>
      <c r="H925" s="6">
        <v>486.87066650390625</v>
      </c>
      <c r="I925" s="6">
        <v>54.707633972167969</v>
      </c>
      <c r="J925" s="6">
        <v>84.581047619047638</v>
      </c>
      <c r="K925">
        <f t="shared" si="28"/>
        <v>0</v>
      </c>
    </row>
    <row r="926" spans="1:11" x14ac:dyDescent="0.25">
      <c r="A926" s="5" t="str">
        <f t="shared" si="29"/>
        <v>AutoDRNoAverage WeekdayAugust13</v>
      </c>
      <c r="B926" t="s">
        <v>2231</v>
      </c>
      <c r="C926" t="s">
        <v>2240</v>
      </c>
      <c r="D926" t="s">
        <v>2309</v>
      </c>
      <c r="E926" s="6" t="s">
        <v>3040</v>
      </c>
      <c r="F926" s="6">
        <v>13</v>
      </c>
      <c r="G926" s="6">
        <v>446.012939453125</v>
      </c>
      <c r="H926" s="6">
        <v>489.250732421875</v>
      </c>
      <c r="I926" s="6">
        <v>51.031272888183594</v>
      </c>
      <c r="J926" s="6">
        <v>86.862095238095236</v>
      </c>
      <c r="K926">
        <f t="shared" si="28"/>
        <v>0</v>
      </c>
    </row>
    <row r="927" spans="1:11" x14ac:dyDescent="0.25">
      <c r="A927" s="5" t="str">
        <f t="shared" si="29"/>
        <v>AutoDRNoAverage WeekdayAugust14</v>
      </c>
      <c r="B927" t="s">
        <v>2231</v>
      </c>
      <c r="C927" t="s">
        <v>2240</v>
      </c>
      <c r="D927" t="s">
        <v>2309</v>
      </c>
      <c r="E927" s="6" t="s">
        <v>3040</v>
      </c>
      <c r="F927" s="6">
        <v>14</v>
      </c>
      <c r="G927" s="6">
        <v>412.17434692382813</v>
      </c>
      <c r="H927" s="6">
        <v>447.312744140625</v>
      </c>
      <c r="I927" s="6">
        <v>56.408027648925781</v>
      </c>
      <c r="J927" s="6">
        <v>87.747619047619068</v>
      </c>
      <c r="K927">
        <f t="shared" si="28"/>
        <v>0</v>
      </c>
    </row>
    <row r="928" spans="1:11" x14ac:dyDescent="0.25">
      <c r="A928" s="5" t="str">
        <f t="shared" si="29"/>
        <v>AutoDRNoAverage WeekdayAugust15</v>
      </c>
      <c r="B928" t="s">
        <v>2231</v>
      </c>
      <c r="C928" t="s">
        <v>2240</v>
      </c>
      <c r="D928" t="s">
        <v>2309</v>
      </c>
      <c r="E928" s="6" t="s">
        <v>3040</v>
      </c>
      <c r="F928" s="6">
        <v>15</v>
      </c>
      <c r="G928" s="6">
        <v>397.19268798828125</v>
      </c>
      <c r="H928" s="6">
        <v>427.87078857421875</v>
      </c>
      <c r="I928" s="6">
        <v>54.470500946044922</v>
      </c>
      <c r="J928" s="6">
        <v>88.409523809523733</v>
      </c>
      <c r="K928">
        <f t="shared" si="28"/>
        <v>0</v>
      </c>
    </row>
    <row r="929" spans="1:11" x14ac:dyDescent="0.25">
      <c r="A929" s="5" t="str">
        <f t="shared" si="29"/>
        <v>AutoDRNoAverage WeekdayAugust16</v>
      </c>
      <c r="B929" t="s">
        <v>2231</v>
      </c>
      <c r="C929" t="s">
        <v>2240</v>
      </c>
      <c r="D929" t="s">
        <v>2309</v>
      </c>
      <c r="E929" s="6" t="s">
        <v>3040</v>
      </c>
      <c r="F929" s="6">
        <v>16</v>
      </c>
      <c r="G929" s="6">
        <v>330.97879028320313</v>
      </c>
      <c r="H929" s="6">
        <v>353.5013427734375</v>
      </c>
      <c r="I929" s="6">
        <v>50.188014984130859</v>
      </c>
      <c r="J929" s="6">
        <v>88.673523809523815</v>
      </c>
      <c r="K929">
        <f t="shared" si="28"/>
        <v>0</v>
      </c>
    </row>
    <row r="930" spans="1:11" x14ac:dyDescent="0.25">
      <c r="A930" s="5" t="str">
        <f t="shared" si="29"/>
        <v>AutoDRNoAverage WeekdayAugust17</v>
      </c>
      <c r="B930" t="s">
        <v>2231</v>
      </c>
      <c r="C930" t="s">
        <v>2240</v>
      </c>
      <c r="D930" t="s">
        <v>2309</v>
      </c>
      <c r="E930" s="6" t="s">
        <v>3040</v>
      </c>
      <c r="F930" s="6">
        <v>17</v>
      </c>
      <c r="G930" s="6">
        <v>292.65472412109375</v>
      </c>
      <c r="H930" s="6">
        <v>331.81011962890625</v>
      </c>
      <c r="I930" s="6">
        <v>49.69268798828125</v>
      </c>
      <c r="J930" s="6">
        <v>88.890285714285724</v>
      </c>
      <c r="K930">
        <f t="shared" si="28"/>
        <v>0</v>
      </c>
    </row>
    <row r="931" spans="1:11" x14ac:dyDescent="0.25">
      <c r="A931" s="5" t="str">
        <f t="shared" si="29"/>
        <v>AutoDRNoAverage WeekdayAugust18</v>
      </c>
      <c r="B931" t="s">
        <v>2231</v>
      </c>
      <c r="C931" t="s">
        <v>2240</v>
      </c>
      <c r="D931" t="s">
        <v>2309</v>
      </c>
      <c r="E931" s="6" t="s">
        <v>3040</v>
      </c>
      <c r="F931" s="6">
        <v>18</v>
      </c>
      <c r="G931" s="6">
        <v>275.55096435546875</v>
      </c>
      <c r="H931" s="6">
        <v>302.72128295898438</v>
      </c>
      <c r="I931" s="6">
        <v>67.622398376464844</v>
      </c>
      <c r="J931" s="6">
        <v>88.623238095238065</v>
      </c>
      <c r="K931">
        <f t="shared" si="28"/>
        <v>0</v>
      </c>
    </row>
    <row r="932" spans="1:11" x14ac:dyDescent="0.25">
      <c r="A932" s="5" t="str">
        <f t="shared" si="29"/>
        <v>AutoDRNoAverage WeekdayAugust19</v>
      </c>
      <c r="B932" t="s">
        <v>2231</v>
      </c>
      <c r="C932" t="s">
        <v>2240</v>
      </c>
      <c r="D932" t="s">
        <v>2309</v>
      </c>
      <c r="E932" s="6" t="s">
        <v>3040</v>
      </c>
      <c r="F932" s="6">
        <v>19</v>
      </c>
      <c r="G932" s="6">
        <v>300.76052856445313</v>
      </c>
      <c r="H932" s="6">
        <v>317.87057495117188</v>
      </c>
      <c r="I932" s="6">
        <v>76.939926147460938</v>
      </c>
      <c r="J932" s="6">
        <v>87.228000000000037</v>
      </c>
      <c r="K932">
        <f t="shared" si="28"/>
        <v>0</v>
      </c>
    </row>
    <row r="933" spans="1:11" x14ac:dyDescent="0.25">
      <c r="A933" s="5" t="str">
        <f t="shared" si="29"/>
        <v>AutoDRNoAverage WeekdayAugust20</v>
      </c>
      <c r="B933" t="s">
        <v>2231</v>
      </c>
      <c r="C933" t="s">
        <v>2240</v>
      </c>
      <c r="D933" t="s">
        <v>2309</v>
      </c>
      <c r="E933" s="6" t="s">
        <v>3040</v>
      </c>
      <c r="F933" s="6">
        <v>20</v>
      </c>
      <c r="G933" s="6">
        <v>282.283447265625</v>
      </c>
      <c r="H933" s="6">
        <v>305.50698852539063</v>
      </c>
      <c r="I933" s="6">
        <v>57.276172637939453</v>
      </c>
      <c r="J933" s="6">
        <v>84.752380952380975</v>
      </c>
      <c r="K933">
        <f t="shared" si="28"/>
        <v>0</v>
      </c>
    </row>
    <row r="934" spans="1:11" x14ac:dyDescent="0.25">
      <c r="A934" s="5" t="str">
        <f t="shared" si="29"/>
        <v>AutoDRNoAverage WeekdayAugust21</v>
      </c>
      <c r="B934" t="s">
        <v>2231</v>
      </c>
      <c r="C934" t="s">
        <v>2240</v>
      </c>
      <c r="D934" t="s">
        <v>2309</v>
      </c>
      <c r="E934" s="6" t="s">
        <v>3040</v>
      </c>
      <c r="F934" s="6">
        <v>21</v>
      </c>
      <c r="G934" s="6">
        <v>283.39239501953125</v>
      </c>
      <c r="H934" s="6">
        <v>310.35394287109375</v>
      </c>
      <c r="I934" s="6">
        <v>66.21533203125</v>
      </c>
      <c r="J934" s="6">
        <v>81.213809523809502</v>
      </c>
      <c r="K934">
        <f t="shared" si="28"/>
        <v>0</v>
      </c>
    </row>
    <row r="935" spans="1:11" x14ac:dyDescent="0.25">
      <c r="A935" s="5" t="str">
        <f t="shared" si="29"/>
        <v>AutoDRNoAverage WeekdayAugust22</v>
      </c>
      <c r="B935" t="s">
        <v>2231</v>
      </c>
      <c r="C935" t="s">
        <v>2240</v>
      </c>
      <c r="D935" t="s">
        <v>2309</v>
      </c>
      <c r="E935" s="6" t="s">
        <v>3040</v>
      </c>
      <c r="F935" s="6">
        <v>22</v>
      </c>
      <c r="G935" s="6">
        <v>279.87875366210938</v>
      </c>
      <c r="H935" s="6">
        <v>332.43240356445313</v>
      </c>
      <c r="I935" s="6">
        <v>72.029991149902344</v>
      </c>
      <c r="J935" s="6">
        <v>77.521238095238147</v>
      </c>
      <c r="K935">
        <f t="shared" si="28"/>
        <v>0</v>
      </c>
    </row>
    <row r="936" spans="1:11" x14ac:dyDescent="0.25">
      <c r="A936" s="5" t="str">
        <f t="shared" si="29"/>
        <v>AutoDRNoAverage WeekdayAugust23</v>
      </c>
      <c r="B936" t="s">
        <v>2231</v>
      </c>
      <c r="C936" t="s">
        <v>2240</v>
      </c>
      <c r="D936" t="s">
        <v>2309</v>
      </c>
      <c r="E936" s="6" t="s">
        <v>3040</v>
      </c>
      <c r="F936" s="6">
        <v>23</v>
      </c>
      <c r="G936" s="6">
        <v>279.44485473632813</v>
      </c>
      <c r="H936" s="6">
        <v>338.0078125</v>
      </c>
      <c r="I936" s="6">
        <v>53.654422760009766</v>
      </c>
      <c r="J936" s="6">
        <v>75.177809523809529</v>
      </c>
      <c r="K936">
        <f t="shared" si="28"/>
        <v>0</v>
      </c>
    </row>
    <row r="937" spans="1:11" x14ac:dyDescent="0.25">
      <c r="A937" s="5" t="str">
        <f t="shared" si="29"/>
        <v>AutoDRNoAverage WeekdayAugust24</v>
      </c>
      <c r="B937" t="s">
        <v>2231</v>
      </c>
      <c r="C937" t="s">
        <v>2240</v>
      </c>
      <c r="D937" t="s">
        <v>2309</v>
      </c>
      <c r="E937" s="6" t="s">
        <v>3040</v>
      </c>
      <c r="F937" s="6">
        <v>24</v>
      </c>
      <c r="G937" s="6">
        <v>269.837158203125</v>
      </c>
      <c r="H937" s="6">
        <v>326.88449096679688</v>
      </c>
      <c r="I937" s="6">
        <v>53.705665588378906</v>
      </c>
      <c r="J937" s="6">
        <v>73.375047619047635</v>
      </c>
      <c r="K937">
        <f t="shared" si="28"/>
        <v>0</v>
      </c>
    </row>
    <row r="938" spans="1:11" x14ac:dyDescent="0.25">
      <c r="A938" s="5" t="str">
        <f t="shared" si="29"/>
        <v>AutoDRNoMonthly Peak DayAugust1</v>
      </c>
      <c r="B938" t="s">
        <v>2231</v>
      </c>
      <c r="C938" t="s">
        <v>2240</v>
      </c>
      <c r="D938" t="s">
        <v>2310</v>
      </c>
      <c r="E938" s="6" t="s">
        <v>3040</v>
      </c>
      <c r="F938" s="6">
        <v>1</v>
      </c>
      <c r="G938" s="6">
        <v>188.1824951171875</v>
      </c>
      <c r="H938" s="6">
        <v>190.98342895507813</v>
      </c>
      <c r="I938" s="6">
        <v>44.453659057617188</v>
      </c>
      <c r="J938" s="6">
        <v>74.86980952380955</v>
      </c>
      <c r="K938">
        <f t="shared" si="28"/>
        <v>0</v>
      </c>
    </row>
    <row r="939" spans="1:11" x14ac:dyDescent="0.25">
      <c r="A939" s="5" t="str">
        <f t="shared" si="29"/>
        <v>AutoDRNoMonthly Peak DayAugust2</v>
      </c>
      <c r="B939" t="s">
        <v>2231</v>
      </c>
      <c r="C939" t="s">
        <v>2240</v>
      </c>
      <c r="D939" t="s">
        <v>2310</v>
      </c>
      <c r="E939" s="6" t="s">
        <v>3040</v>
      </c>
      <c r="F939" s="6">
        <v>2</v>
      </c>
      <c r="G939" s="6">
        <v>211.68748474121094</v>
      </c>
      <c r="H939" s="6">
        <v>224.28594970703125</v>
      </c>
      <c r="I939" s="6">
        <v>52.253490447998047</v>
      </c>
      <c r="J939" s="6">
        <v>73.914285714285768</v>
      </c>
      <c r="K939">
        <f t="shared" si="28"/>
        <v>0</v>
      </c>
    </row>
    <row r="940" spans="1:11" x14ac:dyDescent="0.25">
      <c r="A940" s="5" t="str">
        <f t="shared" si="29"/>
        <v>AutoDRNoMonthly Peak DayAugust3</v>
      </c>
      <c r="B940" t="s">
        <v>2231</v>
      </c>
      <c r="C940" t="s">
        <v>2240</v>
      </c>
      <c r="D940" t="s">
        <v>2310</v>
      </c>
      <c r="E940" s="6" t="s">
        <v>3040</v>
      </c>
      <c r="F940" s="6">
        <v>3</v>
      </c>
      <c r="G940" s="6">
        <v>212.56340026855469</v>
      </c>
      <c r="H940" s="6">
        <v>227.71685791015625</v>
      </c>
      <c r="I940" s="6">
        <v>53.783412933349609</v>
      </c>
      <c r="J940" s="6">
        <v>73.107809523809507</v>
      </c>
      <c r="K940">
        <f t="shared" si="28"/>
        <v>0</v>
      </c>
    </row>
    <row r="941" spans="1:11" x14ac:dyDescent="0.25">
      <c r="A941" s="5" t="str">
        <f t="shared" si="29"/>
        <v>AutoDRNoMonthly Peak DayAugust4</v>
      </c>
      <c r="B941" t="s">
        <v>2231</v>
      </c>
      <c r="C941" t="s">
        <v>2240</v>
      </c>
      <c r="D941" t="s">
        <v>2310</v>
      </c>
      <c r="E941" s="6" t="s">
        <v>3040</v>
      </c>
      <c r="F941" s="6">
        <v>4</v>
      </c>
      <c r="G941" s="6">
        <v>229.04006958007813</v>
      </c>
      <c r="H941" s="6">
        <v>230.38406372070313</v>
      </c>
      <c r="I941" s="6">
        <v>59.657463073730469</v>
      </c>
      <c r="J941" s="6">
        <v>72.547999999999973</v>
      </c>
      <c r="K941">
        <f t="shared" si="28"/>
        <v>0</v>
      </c>
    </row>
    <row r="942" spans="1:11" x14ac:dyDescent="0.25">
      <c r="A942" s="5" t="str">
        <f t="shared" si="29"/>
        <v>AutoDRNoMonthly Peak DayAugust5</v>
      </c>
      <c r="B942" t="s">
        <v>2231</v>
      </c>
      <c r="C942" t="s">
        <v>2240</v>
      </c>
      <c r="D942" t="s">
        <v>2310</v>
      </c>
      <c r="E942" s="6" t="s">
        <v>3040</v>
      </c>
      <c r="F942" s="6">
        <v>5</v>
      </c>
      <c r="G942" s="6">
        <v>286.52261352539063</v>
      </c>
      <c r="H942" s="6">
        <v>279.17074584960938</v>
      </c>
      <c r="I942" s="6">
        <v>62.571128845214844</v>
      </c>
      <c r="J942" s="6">
        <v>71.761333333333354</v>
      </c>
      <c r="K942">
        <f t="shared" si="28"/>
        <v>0</v>
      </c>
    </row>
    <row r="943" spans="1:11" x14ac:dyDescent="0.25">
      <c r="A943" s="5" t="str">
        <f t="shared" si="29"/>
        <v>AutoDRNoMonthly Peak DayAugust6</v>
      </c>
      <c r="B943" t="s">
        <v>2231</v>
      </c>
      <c r="C943" t="s">
        <v>2240</v>
      </c>
      <c r="D943" t="s">
        <v>2310</v>
      </c>
      <c r="E943" s="6" t="s">
        <v>3040</v>
      </c>
      <c r="F943" s="6">
        <v>6</v>
      </c>
      <c r="G943" s="6">
        <v>366.45782470703125</v>
      </c>
      <c r="H943" s="6">
        <v>361.66107177734375</v>
      </c>
      <c r="I943" s="6">
        <v>57.143581390380859</v>
      </c>
      <c r="J943" s="6">
        <v>71.334285714285656</v>
      </c>
      <c r="K943">
        <f t="shared" si="28"/>
        <v>0</v>
      </c>
    </row>
    <row r="944" spans="1:11" x14ac:dyDescent="0.25">
      <c r="A944" s="5" t="str">
        <f t="shared" si="29"/>
        <v>AutoDRNoMonthly Peak DayAugust7</v>
      </c>
      <c r="B944" t="s">
        <v>2231</v>
      </c>
      <c r="C944" t="s">
        <v>2240</v>
      </c>
      <c r="D944" t="s">
        <v>2310</v>
      </c>
      <c r="E944" s="6" t="s">
        <v>3040</v>
      </c>
      <c r="F944" s="6">
        <v>7</v>
      </c>
      <c r="G944" s="6">
        <v>401.82278442382813</v>
      </c>
      <c r="H944" s="6">
        <v>396.29220581054688</v>
      </c>
      <c r="I944" s="6">
        <v>59.558341979980469</v>
      </c>
      <c r="J944" s="6">
        <v>71.221809523809512</v>
      </c>
      <c r="K944">
        <f t="shared" si="28"/>
        <v>0</v>
      </c>
    </row>
    <row r="945" spans="1:11" x14ac:dyDescent="0.25">
      <c r="A945" s="5" t="str">
        <f t="shared" si="29"/>
        <v>AutoDRNoMonthly Peak DayAugust8</v>
      </c>
      <c r="B945" t="s">
        <v>2231</v>
      </c>
      <c r="C945" t="s">
        <v>2240</v>
      </c>
      <c r="D945" t="s">
        <v>2310</v>
      </c>
      <c r="E945" s="6" t="s">
        <v>3040</v>
      </c>
      <c r="F945" s="6">
        <v>8</v>
      </c>
      <c r="G945" s="6">
        <v>407.73153686523438</v>
      </c>
      <c r="H945" s="6">
        <v>396.66763305664063</v>
      </c>
      <c r="I945" s="6">
        <v>55.129642486572266</v>
      </c>
      <c r="J945" s="6">
        <v>71.331809523809554</v>
      </c>
      <c r="K945">
        <f t="shared" si="28"/>
        <v>0</v>
      </c>
    </row>
    <row r="946" spans="1:11" x14ac:dyDescent="0.25">
      <c r="A946" s="5" t="str">
        <f t="shared" si="29"/>
        <v>AutoDRNoMonthly Peak DayAugust9</v>
      </c>
      <c r="B946" t="s">
        <v>2231</v>
      </c>
      <c r="C946" t="s">
        <v>2240</v>
      </c>
      <c r="D946" t="s">
        <v>2310</v>
      </c>
      <c r="E946" s="6" t="s">
        <v>3040</v>
      </c>
      <c r="F946" s="6">
        <v>9</v>
      </c>
      <c r="G946" s="6">
        <v>394.67694091796875</v>
      </c>
      <c r="H946" s="6">
        <v>391.79495239257813</v>
      </c>
      <c r="I946" s="6">
        <v>60.017780303955078</v>
      </c>
      <c r="J946" s="6">
        <v>73.562857142857141</v>
      </c>
      <c r="K946">
        <f t="shared" si="28"/>
        <v>0</v>
      </c>
    </row>
    <row r="947" spans="1:11" x14ac:dyDescent="0.25">
      <c r="A947" s="5" t="str">
        <f t="shared" si="29"/>
        <v>AutoDRNoMonthly Peak DayAugust10</v>
      </c>
      <c r="B947" t="s">
        <v>2231</v>
      </c>
      <c r="C947" t="s">
        <v>2240</v>
      </c>
      <c r="D947" t="s">
        <v>2310</v>
      </c>
      <c r="E947" s="6" t="s">
        <v>3040</v>
      </c>
      <c r="F947" s="6">
        <v>10</v>
      </c>
      <c r="G947" s="6">
        <v>401.11520385742188</v>
      </c>
      <c r="H947" s="6">
        <v>392.2906494140625</v>
      </c>
      <c r="I947" s="6">
        <v>62.921070098876953</v>
      </c>
      <c r="J947" s="6">
        <v>77.136952380952437</v>
      </c>
      <c r="K947">
        <f t="shared" si="28"/>
        <v>0</v>
      </c>
    </row>
    <row r="948" spans="1:11" x14ac:dyDescent="0.25">
      <c r="A948" s="5" t="str">
        <f t="shared" si="29"/>
        <v>AutoDRNoMonthly Peak DayAugust11</v>
      </c>
      <c r="B948" t="s">
        <v>2231</v>
      </c>
      <c r="C948" t="s">
        <v>2240</v>
      </c>
      <c r="D948" t="s">
        <v>2310</v>
      </c>
      <c r="E948" s="6" t="s">
        <v>3040</v>
      </c>
      <c r="F948" s="6">
        <v>11</v>
      </c>
      <c r="G948" s="6">
        <v>412.50225830078125</v>
      </c>
      <c r="H948" s="6">
        <v>413.09375</v>
      </c>
      <c r="I948" s="6">
        <v>51.559772491455078</v>
      </c>
      <c r="J948" s="6">
        <v>80.714285714285765</v>
      </c>
      <c r="K948">
        <f t="shared" si="28"/>
        <v>0</v>
      </c>
    </row>
    <row r="949" spans="1:11" x14ac:dyDescent="0.25">
      <c r="A949" s="5" t="str">
        <f t="shared" si="29"/>
        <v>AutoDRNoMonthly Peak DayAugust12</v>
      </c>
      <c r="B949" t="s">
        <v>2231</v>
      </c>
      <c r="C949" t="s">
        <v>2240</v>
      </c>
      <c r="D949" t="s">
        <v>2310</v>
      </c>
      <c r="E949" s="6" t="s">
        <v>3040</v>
      </c>
      <c r="F949" s="6">
        <v>12</v>
      </c>
      <c r="G949" s="6">
        <v>412.95321655273438</v>
      </c>
      <c r="H949" s="6">
        <v>406.35519409179688</v>
      </c>
      <c r="I949" s="6">
        <v>46.594699859619141</v>
      </c>
      <c r="J949" s="6">
        <v>84.624190476190435</v>
      </c>
      <c r="K949">
        <f t="shared" si="28"/>
        <v>0</v>
      </c>
    </row>
    <row r="950" spans="1:11" x14ac:dyDescent="0.25">
      <c r="A950" s="5" t="str">
        <f t="shared" si="29"/>
        <v>AutoDRNoMonthly Peak DayAugust13</v>
      </c>
      <c r="B950" t="s">
        <v>2231</v>
      </c>
      <c r="C950" t="s">
        <v>2240</v>
      </c>
      <c r="D950" t="s">
        <v>2310</v>
      </c>
      <c r="E950" s="6" t="s">
        <v>3040</v>
      </c>
      <c r="F950" s="6">
        <v>13</v>
      </c>
      <c r="G950" s="6">
        <v>385.00985717773438</v>
      </c>
      <c r="H950" s="6">
        <v>381.63894653320313</v>
      </c>
      <c r="I950" s="6">
        <v>49.162673950195313</v>
      </c>
      <c r="J950" s="6">
        <v>86.892380952380947</v>
      </c>
      <c r="K950">
        <f t="shared" si="28"/>
        <v>0</v>
      </c>
    </row>
    <row r="951" spans="1:11" x14ac:dyDescent="0.25">
      <c r="A951" s="5" t="str">
        <f t="shared" si="29"/>
        <v>AutoDRNoMonthly Peak DayAugust14</v>
      </c>
      <c r="B951" t="s">
        <v>2231</v>
      </c>
      <c r="C951" t="s">
        <v>2240</v>
      </c>
      <c r="D951" t="s">
        <v>2310</v>
      </c>
      <c r="E951" s="6" t="s">
        <v>3040</v>
      </c>
      <c r="F951" s="6">
        <v>14</v>
      </c>
      <c r="G951" s="6">
        <v>346.38803100585938</v>
      </c>
      <c r="H951" s="6">
        <v>357.44454956054688</v>
      </c>
      <c r="I951" s="6">
        <v>46.586421966552734</v>
      </c>
      <c r="J951" s="6">
        <v>88.387619047618998</v>
      </c>
      <c r="K951">
        <f t="shared" si="28"/>
        <v>0</v>
      </c>
    </row>
    <row r="952" spans="1:11" x14ac:dyDescent="0.25">
      <c r="A952" s="5" t="str">
        <f t="shared" si="29"/>
        <v>AutoDRNoMonthly Peak DayAugust15</v>
      </c>
      <c r="B952" t="s">
        <v>2231</v>
      </c>
      <c r="C952" t="s">
        <v>2240</v>
      </c>
      <c r="D952" t="s">
        <v>2310</v>
      </c>
      <c r="E952" s="6" t="s">
        <v>3040</v>
      </c>
      <c r="F952" s="6">
        <v>15</v>
      </c>
      <c r="G952" s="6">
        <v>314.57244873046875</v>
      </c>
      <c r="H952" s="6">
        <v>311.90057373046875</v>
      </c>
      <c r="I952" s="6">
        <v>48.192474365234375</v>
      </c>
      <c r="J952" s="6">
        <v>88.766666666666652</v>
      </c>
      <c r="K952">
        <f t="shared" si="28"/>
        <v>0</v>
      </c>
    </row>
    <row r="953" spans="1:11" x14ac:dyDescent="0.25">
      <c r="A953" s="5" t="str">
        <f t="shared" si="29"/>
        <v>AutoDRNoMonthly Peak DayAugust16</v>
      </c>
      <c r="B953" t="s">
        <v>2231</v>
      </c>
      <c r="C953" t="s">
        <v>2240</v>
      </c>
      <c r="D953" t="s">
        <v>2310</v>
      </c>
      <c r="E953" s="6" t="s">
        <v>3040</v>
      </c>
      <c r="F953" s="6">
        <v>16</v>
      </c>
      <c r="G953" s="6">
        <v>271.997314453125</v>
      </c>
      <c r="H953" s="6">
        <v>257.02322387695313</v>
      </c>
      <c r="I953" s="6">
        <v>47.936817169189453</v>
      </c>
      <c r="J953" s="6">
        <v>89.275238095238095</v>
      </c>
      <c r="K953">
        <f t="shared" si="28"/>
        <v>0</v>
      </c>
    </row>
    <row r="954" spans="1:11" x14ac:dyDescent="0.25">
      <c r="A954" s="5" t="str">
        <f t="shared" si="29"/>
        <v>AutoDRNoMonthly Peak DayAugust17</v>
      </c>
      <c r="B954" t="s">
        <v>2231</v>
      </c>
      <c r="C954" t="s">
        <v>2240</v>
      </c>
      <c r="D954" t="s">
        <v>2310</v>
      </c>
      <c r="E954" s="6" t="s">
        <v>3040</v>
      </c>
      <c r="F954" s="6">
        <v>17</v>
      </c>
      <c r="G954" s="6">
        <v>236.72889709472656</v>
      </c>
      <c r="H954" s="6">
        <v>233.67623901367188</v>
      </c>
      <c r="I954" s="6">
        <v>50.033714294433594</v>
      </c>
      <c r="J954" s="6">
        <v>88.621904761904759</v>
      </c>
      <c r="K954">
        <f t="shared" si="28"/>
        <v>0</v>
      </c>
    </row>
    <row r="955" spans="1:11" x14ac:dyDescent="0.25">
      <c r="A955" s="5" t="str">
        <f t="shared" si="29"/>
        <v>AutoDRNoMonthly Peak DayAugust18</v>
      </c>
      <c r="B955" t="s">
        <v>2231</v>
      </c>
      <c r="C955" t="s">
        <v>2240</v>
      </c>
      <c r="D955" t="s">
        <v>2310</v>
      </c>
      <c r="E955" s="6" t="s">
        <v>3040</v>
      </c>
      <c r="F955" s="6">
        <v>18</v>
      </c>
      <c r="G955" s="6">
        <v>205.73855590820313</v>
      </c>
      <c r="H955" s="6">
        <v>200.22624206542969</v>
      </c>
      <c r="I955" s="6">
        <v>46.622074127197266</v>
      </c>
      <c r="J955" s="6">
        <v>86.707619047618977</v>
      </c>
      <c r="K955">
        <f t="shared" si="28"/>
        <v>0</v>
      </c>
    </row>
    <row r="956" spans="1:11" x14ac:dyDescent="0.25">
      <c r="A956" s="5" t="str">
        <f t="shared" si="29"/>
        <v>AutoDRNoMonthly Peak DayAugust19</v>
      </c>
      <c r="B956" t="s">
        <v>2231</v>
      </c>
      <c r="C956" t="s">
        <v>2240</v>
      </c>
      <c r="D956" t="s">
        <v>2310</v>
      </c>
      <c r="E956" s="6" t="s">
        <v>3040</v>
      </c>
      <c r="F956" s="6">
        <v>19</v>
      </c>
      <c r="G956" s="6">
        <v>220.00250244140625</v>
      </c>
      <c r="H956" s="6">
        <v>211.97108459472656</v>
      </c>
      <c r="I956" s="6">
        <v>43.637516021728516</v>
      </c>
      <c r="J956" s="6">
        <v>84.546666666666681</v>
      </c>
      <c r="K956">
        <f t="shared" si="28"/>
        <v>0</v>
      </c>
    </row>
    <row r="957" spans="1:11" x14ac:dyDescent="0.25">
      <c r="A957" s="5" t="str">
        <f t="shared" si="29"/>
        <v>AutoDRNoMonthly Peak DayAugust20</v>
      </c>
      <c r="B957" t="s">
        <v>2231</v>
      </c>
      <c r="C957" t="s">
        <v>2240</v>
      </c>
      <c r="D957" t="s">
        <v>2310</v>
      </c>
      <c r="E957" s="6" t="s">
        <v>3040</v>
      </c>
      <c r="F957" s="6">
        <v>20</v>
      </c>
      <c r="G957" s="6">
        <v>224.168212890625</v>
      </c>
      <c r="H957" s="6">
        <v>213.48300170898438</v>
      </c>
      <c r="I957" s="6">
        <v>47.014545440673828</v>
      </c>
      <c r="J957" s="6">
        <v>81.639809523809575</v>
      </c>
      <c r="K957">
        <f t="shared" si="28"/>
        <v>0</v>
      </c>
    </row>
    <row r="958" spans="1:11" x14ac:dyDescent="0.25">
      <c r="A958" s="5" t="str">
        <f t="shared" si="29"/>
        <v>AutoDRNoMonthly Peak DayAugust21</v>
      </c>
      <c r="B958" t="s">
        <v>2231</v>
      </c>
      <c r="C958" t="s">
        <v>2240</v>
      </c>
      <c r="D958" t="s">
        <v>2310</v>
      </c>
      <c r="E958" s="6" t="s">
        <v>3040</v>
      </c>
      <c r="F958" s="6">
        <v>21</v>
      </c>
      <c r="G958" s="6">
        <v>219.82308959960938</v>
      </c>
      <c r="H958" s="6">
        <v>209.57264709472656</v>
      </c>
      <c r="I958" s="6">
        <v>52.501411437988281</v>
      </c>
      <c r="J958" s="6">
        <v>78.517523809523894</v>
      </c>
      <c r="K958">
        <f t="shared" si="28"/>
        <v>0</v>
      </c>
    </row>
    <row r="959" spans="1:11" x14ac:dyDescent="0.25">
      <c r="A959" s="5" t="str">
        <f t="shared" si="29"/>
        <v>AutoDRNoMonthly Peak DayAugust22</v>
      </c>
      <c r="B959" t="s">
        <v>2231</v>
      </c>
      <c r="C959" t="s">
        <v>2240</v>
      </c>
      <c r="D959" t="s">
        <v>2310</v>
      </c>
      <c r="E959" s="6" t="s">
        <v>3040</v>
      </c>
      <c r="F959" s="6">
        <v>22</v>
      </c>
      <c r="G959" s="6">
        <v>230.12950134277344</v>
      </c>
      <c r="H959" s="6">
        <v>228.34757995605469</v>
      </c>
      <c r="I959" s="6">
        <v>44.327156066894531</v>
      </c>
      <c r="J959" s="6">
        <v>76.30523809523811</v>
      </c>
      <c r="K959">
        <f t="shared" si="28"/>
        <v>0</v>
      </c>
    </row>
    <row r="960" spans="1:11" x14ac:dyDescent="0.25">
      <c r="A960" s="5" t="str">
        <f t="shared" si="29"/>
        <v>AutoDRNoMonthly Peak DayAugust23</v>
      </c>
      <c r="B960" t="s">
        <v>2231</v>
      </c>
      <c r="C960" t="s">
        <v>2240</v>
      </c>
      <c r="D960" t="s">
        <v>2310</v>
      </c>
      <c r="E960" s="6" t="s">
        <v>3040</v>
      </c>
      <c r="F960" s="6">
        <v>23</v>
      </c>
      <c r="G960" s="6">
        <v>226.748291015625</v>
      </c>
      <c r="H960" s="6">
        <v>228.34037780761719</v>
      </c>
      <c r="I960" s="6">
        <v>51.552341461181641</v>
      </c>
      <c r="J960" s="6">
        <v>75.299619047619032</v>
      </c>
      <c r="K960">
        <f t="shared" si="28"/>
        <v>0</v>
      </c>
    </row>
    <row r="961" spans="1:11" x14ac:dyDescent="0.25">
      <c r="A961" s="5" t="str">
        <f t="shared" si="29"/>
        <v>AutoDRNoMonthly Peak DayAugust24</v>
      </c>
      <c r="B961" t="s">
        <v>2231</v>
      </c>
      <c r="C961" t="s">
        <v>2240</v>
      </c>
      <c r="D961" t="s">
        <v>2310</v>
      </c>
      <c r="E961" s="6" t="s">
        <v>3040</v>
      </c>
      <c r="F961" s="6">
        <v>24</v>
      </c>
      <c r="G961" s="6">
        <v>251.19708251953125</v>
      </c>
      <c r="H961" s="6">
        <v>245.17172241210938</v>
      </c>
      <c r="I961" s="6">
        <v>57.396522521972656</v>
      </c>
      <c r="J961" s="6">
        <v>74.719142857142799</v>
      </c>
      <c r="K961">
        <f t="shared" si="28"/>
        <v>0</v>
      </c>
    </row>
    <row r="962" spans="1:11" x14ac:dyDescent="0.25">
      <c r="A962" s="5" t="str">
        <f t="shared" si="29"/>
        <v>AutoDRNoAverage WeekdaySeptember1</v>
      </c>
      <c r="B962" t="s">
        <v>2231</v>
      </c>
      <c r="C962" t="s">
        <v>2240</v>
      </c>
      <c r="D962" t="s">
        <v>2311</v>
      </c>
      <c r="E962" s="6" t="s">
        <v>3041</v>
      </c>
      <c r="F962" s="6">
        <v>1</v>
      </c>
      <c r="G962" s="6">
        <v>318.11181640625</v>
      </c>
      <c r="H962" s="6">
        <v>364.13290405273438</v>
      </c>
      <c r="I962" s="6">
        <v>106.60298156738281</v>
      </c>
      <c r="J962" s="6">
        <v>73.323904761904814</v>
      </c>
      <c r="K962">
        <f t="shared" ref="K962:K1025" si="30">INDEX(events, MATCH(CONCATENATE(B962, C962, D962, E962), events_y, 0), MATCH("Confidential", events_x, 0))</f>
        <v>0</v>
      </c>
    </row>
    <row r="963" spans="1:11" x14ac:dyDescent="0.25">
      <c r="A963" s="5" t="str">
        <f t="shared" ref="A963:A1026" si="31">CONCATENATE(B963, C963, D963, E963, F963)</f>
        <v>AutoDRNoAverage WeekdaySeptember2</v>
      </c>
      <c r="B963" t="s">
        <v>2231</v>
      </c>
      <c r="C963" t="s">
        <v>2240</v>
      </c>
      <c r="D963" t="s">
        <v>2311</v>
      </c>
      <c r="E963" s="6" t="s">
        <v>3041</v>
      </c>
      <c r="F963" s="6">
        <v>2</v>
      </c>
      <c r="G963" s="6">
        <v>342.28353881835938</v>
      </c>
      <c r="H963" s="6">
        <v>370.41336059570313</v>
      </c>
      <c r="I963" s="6">
        <v>89.116424560546875</v>
      </c>
      <c r="J963" s="6">
        <v>72.151809523809462</v>
      </c>
      <c r="K963">
        <f t="shared" si="30"/>
        <v>0</v>
      </c>
    </row>
    <row r="964" spans="1:11" x14ac:dyDescent="0.25">
      <c r="A964" s="5" t="str">
        <f t="shared" si="31"/>
        <v>AutoDRNoAverage WeekdaySeptember3</v>
      </c>
      <c r="B964" t="s">
        <v>2231</v>
      </c>
      <c r="C964" t="s">
        <v>2240</v>
      </c>
      <c r="D964" t="s">
        <v>2311</v>
      </c>
      <c r="E964" s="6" t="s">
        <v>3041</v>
      </c>
      <c r="F964" s="6">
        <v>3</v>
      </c>
      <c r="G964" s="6">
        <v>317.08248901367188</v>
      </c>
      <c r="H964" s="6">
        <v>345.1368408203125</v>
      </c>
      <c r="I964" s="6">
        <v>96.806777954101563</v>
      </c>
      <c r="J964" s="6">
        <v>71.485714285714309</v>
      </c>
      <c r="K964">
        <f t="shared" si="30"/>
        <v>0</v>
      </c>
    </row>
    <row r="965" spans="1:11" x14ac:dyDescent="0.25">
      <c r="A965" s="5" t="str">
        <f t="shared" si="31"/>
        <v>AutoDRNoAverage WeekdaySeptember4</v>
      </c>
      <c r="B965" t="s">
        <v>2231</v>
      </c>
      <c r="C965" t="s">
        <v>2240</v>
      </c>
      <c r="D965" t="s">
        <v>2311</v>
      </c>
      <c r="E965" s="6" t="s">
        <v>3041</v>
      </c>
      <c r="F965" s="6">
        <v>4</v>
      </c>
      <c r="G965" s="6">
        <v>266.3309326171875</v>
      </c>
      <c r="H965" s="6">
        <v>295.32830810546875</v>
      </c>
      <c r="I965" s="6">
        <v>71.623199462890625</v>
      </c>
      <c r="J965" s="6">
        <v>70.67904761904758</v>
      </c>
      <c r="K965">
        <f t="shared" si="30"/>
        <v>0</v>
      </c>
    </row>
    <row r="966" spans="1:11" x14ac:dyDescent="0.25">
      <c r="A966" s="5" t="str">
        <f t="shared" si="31"/>
        <v>AutoDRNoAverage WeekdaySeptember5</v>
      </c>
      <c r="B966" t="s">
        <v>2231</v>
      </c>
      <c r="C966" t="s">
        <v>2240</v>
      </c>
      <c r="D966" t="s">
        <v>2311</v>
      </c>
      <c r="E966" s="6" t="s">
        <v>3041</v>
      </c>
      <c r="F966" s="6">
        <v>5</v>
      </c>
      <c r="G966" s="6">
        <v>390.13973999023438</v>
      </c>
      <c r="H966" s="6">
        <v>399.25006103515625</v>
      </c>
      <c r="I966" s="6">
        <v>97.156806945800781</v>
      </c>
      <c r="J966" s="6">
        <v>69.6726666666667</v>
      </c>
      <c r="K966">
        <f t="shared" si="30"/>
        <v>0</v>
      </c>
    </row>
    <row r="967" spans="1:11" x14ac:dyDescent="0.25">
      <c r="A967" s="5" t="str">
        <f t="shared" si="31"/>
        <v>AutoDRNoAverage WeekdaySeptember6</v>
      </c>
      <c r="B967" t="s">
        <v>2231</v>
      </c>
      <c r="C967" t="s">
        <v>2240</v>
      </c>
      <c r="D967" t="s">
        <v>2311</v>
      </c>
      <c r="E967" s="6" t="s">
        <v>3041</v>
      </c>
      <c r="F967" s="6">
        <v>6</v>
      </c>
      <c r="G967" s="6">
        <v>429.79214477539063</v>
      </c>
      <c r="H967" s="6">
        <v>428.74185180664063</v>
      </c>
      <c r="I967" s="6">
        <v>85.402671813964844</v>
      </c>
      <c r="J967" s="6">
        <v>68.578761904761933</v>
      </c>
      <c r="K967">
        <f t="shared" si="30"/>
        <v>0</v>
      </c>
    </row>
    <row r="968" spans="1:11" x14ac:dyDescent="0.25">
      <c r="A968" s="5" t="str">
        <f t="shared" si="31"/>
        <v>AutoDRNoAverage WeekdaySeptember7</v>
      </c>
      <c r="B968" t="s">
        <v>2231</v>
      </c>
      <c r="C968" t="s">
        <v>2240</v>
      </c>
      <c r="D968" t="s">
        <v>2311</v>
      </c>
      <c r="E968" s="6" t="s">
        <v>3041</v>
      </c>
      <c r="F968" s="6">
        <v>7</v>
      </c>
      <c r="G968" s="6">
        <v>466.18975830078125</v>
      </c>
      <c r="H968" s="6">
        <v>449.42034912109375</v>
      </c>
      <c r="I968" s="6">
        <v>87.193954467773438</v>
      </c>
      <c r="J968" s="6">
        <v>67.9982857142857</v>
      </c>
      <c r="K968">
        <f t="shared" si="30"/>
        <v>0</v>
      </c>
    </row>
    <row r="969" spans="1:11" x14ac:dyDescent="0.25">
      <c r="A969" s="5" t="str">
        <f t="shared" si="31"/>
        <v>AutoDRNoAverage WeekdaySeptember8</v>
      </c>
      <c r="B969" t="s">
        <v>2231</v>
      </c>
      <c r="C969" t="s">
        <v>2240</v>
      </c>
      <c r="D969" t="s">
        <v>2311</v>
      </c>
      <c r="E969" s="6" t="s">
        <v>3041</v>
      </c>
      <c r="F969" s="6">
        <v>8</v>
      </c>
      <c r="G969" s="6">
        <v>503.940673828125</v>
      </c>
      <c r="H969" s="6">
        <v>482.12408447265625</v>
      </c>
      <c r="I969" s="6">
        <v>85.645538330078125</v>
      </c>
      <c r="J969" s="6">
        <v>67.333999999999961</v>
      </c>
      <c r="K969">
        <f t="shared" si="30"/>
        <v>0</v>
      </c>
    </row>
    <row r="970" spans="1:11" x14ac:dyDescent="0.25">
      <c r="A970" s="5" t="str">
        <f t="shared" si="31"/>
        <v>AutoDRNoAverage WeekdaySeptember9</v>
      </c>
      <c r="B970" t="s">
        <v>2231</v>
      </c>
      <c r="C970" t="s">
        <v>2240</v>
      </c>
      <c r="D970" t="s">
        <v>2311</v>
      </c>
      <c r="E970" s="6" t="s">
        <v>3041</v>
      </c>
      <c r="F970" s="6">
        <v>9</v>
      </c>
      <c r="G970" s="6">
        <v>521.12603759765625</v>
      </c>
      <c r="H970" s="6">
        <v>518.5303955078125</v>
      </c>
      <c r="I970" s="6">
        <v>87.785591125488281</v>
      </c>
      <c r="J970" s="6">
        <v>68.206285714285769</v>
      </c>
      <c r="K970">
        <f t="shared" si="30"/>
        <v>0</v>
      </c>
    </row>
    <row r="971" spans="1:11" x14ac:dyDescent="0.25">
      <c r="A971" s="5" t="str">
        <f t="shared" si="31"/>
        <v>AutoDRNoAverage WeekdaySeptember10</v>
      </c>
      <c r="B971" t="s">
        <v>2231</v>
      </c>
      <c r="C971" t="s">
        <v>2240</v>
      </c>
      <c r="D971" t="s">
        <v>2311</v>
      </c>
      <c r="E971" s="6" t="s">
        <v>3041</v>
      </c>
      <c r="F971" s="6">
        <v>10</v>
      </c>
      <c r="G971" s="6">
        <v>537.18646240234375</v>
      </c>
      <c r="H971" s="6">
        <v>523.76507568359375</v>
      </c>
      <c r="I971" s="6">
        <v>84.716300964355469</v>
      </c>
      <c r="J971" s="6">
        <v>71.916095238095252</v>
      </c>
      <c r="K971">
        <f t="shared" si="30"/>
        <v>0</v>
      </c>
    </row>
    <row r="972" spans="1:11" x14ac:dyDescent="0.25">
      <c r="A972" s="5" t="str">
        <f t="shared" si="31"/>
        <v>AutoDRNoAverage WeekdaySeptember11</v>
      </c>
      <c r="B972" t="s">
        <v>2231</v>
      </c>
      <c r="C972" t="s">
        <v>2240</v>
      </c>
      <c r="D972" t="s">
        <v>2311</v>
      </c>
      <c r="E972" s="6" t="s">
        <v>3041</v>
      </c>
      <c r="F972" s="6">
        <v>11</v>
      </c>
      <c r="G972" s="6">
        <v>519.89764404296875</v>
      </c>
      <c r="H972" s="6">
        <v>517.9127197265625</v>
      </c>
      <c r="I972" s="6">
        <v>87.943267822265625</v>
      </c>
      <c r="J972" s="6">
        <v>75.548952380952358</v>
      </c>
      <c r="K972">
        <f t="shared" si="30"/>
        <v>0</v>
      </c>
    </row>
    <row r="973" spans="1:11" x14ac:dyDescent="0.25">
      <c r="A973" s="5" t="str">
        <f t="shared" si="31"/>
        <v>AutoDRNoAverage WeekdaySeptember12</v>
      </c>
      <c r="B973" t="s">
        <v>2231</v>
      </c>
      <c r="C973" t="s">
        <v>2240</v>
      </c>
      <c r="D973" t="s">
        <v>2311</v>
      </c>
      <c r="E973" s="6" t="s">
        <v>3041</v>
      </c>
      <c r="F973" s="6">
        <v>12</v>
      </c>
      <c r="G973" s="6">
        <v>513.3494873046875</v>
      </c>
      <c r="H973" s="6">
        <v>527.05908203125</v>
      </c>
      <c r="I973" s="6">
        <v>90.924766540527344</v>
      </c>
      <c r="J973" s="6">
        <v>78.924476190476142</v>
      </c>
      <c r="K973">
        <f t="shared" si="30"/>
        <v>0</v>
      </c>
    </row>
    <row r="974" spans="1:11" x14ac:dyDescent="0.25">
      <c r="A974" s="5" t="str">
        <f t="shared" si="31"/>
        <v>AutoDRNoAverage WeekdaySeptember13</v>
      </c>
      <c r="B974" t="s">
        <v>2231</v>
      </c>
      <c r="C974" t="s">
        <v>2240</v>
      </c>
      <c r="D974" t="s">
        <v>2311</v>
      </c>
      <c r="E974" s="6" t="s">
        <v>3041</v>
      </c>
      <c r="F974" s="6">
        <v>13</v>
      </c>
      <c r="G974" s="6">
        <v>496.07589721679688</v>
      </c>
      <c r="H974" s="6">
        <v>484.40798950195313</v>
      </c>
      <c r="I974" s="6">
        <v>90.937088012695313</v>
      </c>
      <c r="J974" s="6">
        <v>81.422666666666629</v>
      </c>
      <c r="K974">
        <f t="shared" si="30"/>
        <v>0</v>
      </c>
    </row>
    <row r="975" spans="1:11" x14ac:dyDescent="0.25">
      <c r="A975" s="5" t="str">
        <f t="shared" si="31"/>
        <v>AutoDRNoAverage WeekdaySeptember14</v>
      </c>
      <c r="B975" t="s">
        <v>2231</v>
      </c>
      <c r="C975" t="s">
        <v>2240</v>
      </c>
      <c r="D975" t="s">
        <v>2311</v>
      </c>
      <c r="E975" s="6" t="s">
        <v>3041</v>
      </c>
      <c r="F975" s="6">
        <v>14</v>
      </c>
      <c r="G975" s="6">
        <v>422.81658935546875</v>
      </c>
      <c r="H975" s="6">
        <v>417.63418579101563</v>
      </c>
      <c r="I975" s="6">
        <v>78.537712097167969</v>
      </c>
      <c r="J975" s="6">
        <v>83.086380952380892</v>
      </c>
      <c r="K975">
        <f t="shared" si="30"/>
        <v>0</v>
      </c>
    </row>
    <row r="976" spans="1:11" x14ac:dyDescent="0.25">
      <c r="A976" s="5" t="str">
        <f t="shared" si="31"/>
        <v>AutoDRNoAverage WeekdaySeptember15</v>
      </c>
      <c r="B976" t="s">
        <v>2231</v>
      </c>
      <c r="C976" t="s">
        <v>2240</v>
      </c>
      <c r="D976" t="s">
        <v>2311</v>
      </c>
      <c r="E976" s="6" t="s">
        <v>3041</v>
      </c>
      <c r="F976" s="6">
        <v>15</v>
      </c>
      <c r="G976" s="6">
        <v>355.70379638671875</v>
      </c>
      <c r="H976" s="6">
        <v>345.40591430664063</v>
      </c>
      <c r="I976" s="6">
        <v>78.432662963867188</v>
      </c>
      <c r="J976" s="6">
        <v>83.698666666666711</v>
      </c>
      <c r="K976">
        <f t="shared" si="30"/>
        <v>0</v>
      </c>
    </row>
    <row r="977" spans="1:11" x14ac:dyDescent="0.25">
      <c r="A977" s="5" t="str">
        <f t="shared" si="31"/>
        <v>AutoDRNoAverage WeekdaySeptember16</v>
      </c>
      <c r="B977" t="s">
        <v>2231</v>
      </c>
      <c r="C977" t="s">
        <v>2240</v>
      </c>
      <c r="D977" t="s">
        <v>2311</v>
      </c>
      <c r="E977" s="6" t="s">
        <v>3041</v>
      </c>
      <c r="F977" s="6">
        <v>16</v>
      </c>
      <c r="G977" s="6">
        <v>364.44692993164063</v>
      </c>
      <c r="H977" s="6">
        <v>358.31781005859375</v>
      </c>
      <c r="I977" s="6">
        <v>80.079322814941406</v>
      </c>
      <c r="J977" s="6">
        <v>83.514571428571429</v>
      </c>
      <c r="K977">
        <f t="shared" si="30"/>
        <v>0</v>
      </c>
    </row>
    <row r="978" spans="1:11" x14ac:dyDescent="0.25">
      <c r="A978" s="5" t="str">
        <f t="shared" si="31"/>
        <v>AutoDRNoAverage WeekdaySeptember17</v>
      </c>
      <c r="B978" t="s">
        <v>2231</v>
      </c>
      <c r="C978" t="s">
        <v>2240</v>
      </c>
      <c r="D978" t="s">
        <v>2311</v>
      </c>
      <c r="E978" s="6" t="s">
        <v>3041</v>
      </c>
      <c r="F978" s="6">
        <v>17</v>
      </c>
      <c r="G978" s="6">
        <v>328.73681640625</v>
      </c>
      <c r="H978" s="6">
        <v>327.54153442382813</v>
      </c>
      <c r="I978" s="6">
        <v>82.255050659179688</v>
      </c>
      <c r="J978" s="6">
        <v>81.483904761904839</v>
      </c>
      <c r="K978">
        <f t="shared" si="30"/>
        <v>0</v>
      </c>
    </row>
    <row r="979" spans="1:11" x14ac:dyDescent="0.25">
      <c r="A979" s="5" t="str">
        <f t="shared" si="31"/>
        <v>AutoDRNoAverage WeekdaySeptember18</v>
      </c>
      <c r="B979" t="s">
        <v>2231</v>
      </c>
      <c r="C979" t="s">
        <v>2240</v>
      </c>
      <c r="D979" t="s">
        <v>2311</v>
      </c>
      <c r="E979" s="6" t="s">
        <v>3041</v>
      </c>
      <c r="F979" s="6">
        <v>18</v>
      </c>
      <c r="G979" s="6">
        <v>362.26409912109375</v>
      </c>
      <c r="H979" s="6">
        <v>325.70297241210938</v>
      </c>
      <c r="I979" s="6">
        <v>74.809883117675781</v>
      </c>
      <c r="J979" s="6">
        <v>79.701809523809644</v>
      </c>
      <c r="K979">
        <f t="shared" si="30"/>
        <v>0</v>
      </c>
    </row>
    <row r="980" spans="1:11" x14ac:dyDescent="0.25">
      <c r="A980" s="5" t="str">
        <f t="shared" si="31"/>
        <v>AutoDRNoAverage WeekdaySeptember19</v>
      </c>
      <c r="B980" t="s">
        <v>2231</v>
      </c>
      <c r="C980" t="s">
        <v>2240</v>
      </c>
      <c r="D980" t="s">
        <v>2311</v>
      </c>
      <c r="E980" s="6" t="s">
        <v>3041</v>
      </c>
      <c r="F980" s="6">
        <v>19</v>
      </c>
      <c r="G980" s="6">
        <v>346.18756103515625</v>
      </c>
      <c r="H980" s="6">
        <v>282.01980590820313</v>
      </c>
      <c r="I980" s="6">
        <v>77.372909545898438</v>
      </c>
      <c r="J980" s="6">
        <v>77.699809523809492</v>
      </c>
      <c r="K980">
        <f t="shared" si="30"/>
        <v>0</v>
      </c>
    </row>
    <row r="981" spans="1:11" x14ac:dyDescent="0.25">
      <c r="A981" s="5" t="str">
        <f t="shared" si="31"/>
        <v>AutoDRNoAverage WeekdaySeptember20</v>
      </c>
      <c r="B981" t="s">
        <v>2231</v>
      </c>
      <c r="C981" t="s">
        <v>2240</v>
      </c>
      <c r="D981" t="s">
        <v>2311</v>
      </c>
      <c r="E981" s="6" t="s">
        <v>3041</v>
      </c>
      <c r="F981" s="6">
        <v>20</v>
      </c>
      <c r="G981" s="6">
        <v>349.20339965820313</v>
      </c>
      <c r="H981" s="6">
        <v>282.95114135742188</v>
      </c>
      <c r="I981" s="6">
        <v>74.379531860351563</v>
      </c>
      <c r="J981" s="6">
        <v>75.213238095238026</v>
      </c>
      <c r="K981">
        <f t="shared" si="30"/>
        <v>0</v>
      </c>
    </row>
    <row r="982" spans="1:11" x14ac:dyDescent="0.25">
      <c r="A982" s="5" t="str">
        <f t="shared" si="31"/>
        <v>AutoDRNoAverage WeekdaySeptember21</v>
      </c>
      <c r="B982" t="s">
        <v>2231</v>
      </c>
      <c r="C982" t="s">
        <v>2240</v>
      </c>
      <c r="D982" t="s">
        <v>2311</v>
      </c>
      <c r="E982" s="6" t="s">
        <v>3041</v>
      </c>
      <c r="F982" s="6">
        <v>21</v>
      </c>
      <c r="G982" s="6">
        <v>330.745361328125</v>
      </c>
      <c r="H982" s="6">
        <v>292.75051879882813</v>
      </c>
      <c r="I982" s="6">
        <v>64.234596252441406</v>
      </c>
      <c r="J982" s="6">
        <v>72.585428571428594</v>
      </c>
      <c r="K982">
        <f t="shared" si="30"/>
        <v>0</v>
      </c>
    </row>
    <row r="983" spans="1:11" x14ac:dyDescent="0.25">
      <c r="A983" s="5" t="str">
        <f t="shared" si="31"/>
        <v>AutoDRNoAverage WeekdaySeptember22</v>
      </c>
      <c r="B983" t="s">
        <v>2231</v>
      </c>
      <c r="C983" t="s">
        <v>2240</v>
      </c>
      <c r="D983" t="s">
        <v>2311</v>
      </c>
      <c r="E983" s="6" t="s">
        <v>3041</v>
      </c>
      <c r="F983" s="6">
        <v>22</v>
      </c>
      <c r="G983" s="6">
        <v>356.30587768554688</v>
      </c>
      <c r="H983" s="6">
        <v>345.10125732421875</v>
      </c>
      <c r="I983" s="6">
        <v>72.233612060546875</v>
      </c>
      <c r="J983" s="6">
        <v>71.085904761904715</v>
      </c>
      <c r="K983">
        <f t="shared" si="30"/>
        <v>0</v>
      </c>
    </row>
    <row r="984" spans="1:11" x14ac:dyDescent="0.25">
      <c r="A984" s="5" t="str">
        <f t="shared" si="31"/>
        <v>AutoDRNoAverage WeekdaySeptember23</v>
      </c>
      <c r="B984" t="s">
        <v>2231</v>
      </c>
      <c r="C984" t="s">
        <v>2240</v>
      </c>
      <c r="D984" t="s">
        <v>2311</v>
      </c>
      <c r="E984" s="6" t="s">
        <v>3041</v>
      </c>
      <c r="F984" s="6">
        <v>23</v>
      </c>
      <c r="G984" s="6">
        <v>367.00714111328125</v>
      </c>
      <c r="H984" s="6">
        <v>374.28610229492188</v>
      </c>
      <c r="I984" s="6">
        <v>88.677978515625</v>
      </c>
      <c r="J984" s="6">
        <v>69.664761904761804</v>
      </c>
      <c r="K984">
        <f t="shared" si="30"/>
        <v>0</v>
      </c>
    </row>
    <row r="985" spans="1:11" x14ac:dyDescent="0.25">
      <c r="A985" s="5" t="str">
        <f t="shared" si="31"/>
        <v>AutoDRNoAverage WeekdaySeptember24</v>
      </c>
      <c r="B985" t="s">
        <v>2231</v>
      </c>
      <c r="C985" t="s">
        <v>2240</v>
      </c>
      <c r="D985" t="s">
        <v>2311</v>
      </c>
      <c r="E985" s="6" t="s">
        <v>3041</v>
      </c>
      <c r="F985" s="6">
        <v>24</v>
      </c>
      <c r="G985" s="6">
        <v>357.2525634765625</v>
      </c>
      <c r="H985" s="6">
        <v>377.45111083984375</v>
      </c>
      <c r="I985" s="6">
        <v>94.851272583007813</v>
      </c>
      <c r="J985" s="6">
        <v>68.632666666666708</v>
      </c>
      <c r="K985">
        <f t="shared" si="30"/>
        <v>0</v>
      </c>
    </row>
    <row r="986" spans="1:11" x14ac:dyDescent="0.25">
      <c r="A986" s="5" t="str">
        <f t="shared" si="31"/>
        <v>AutoDRNoMonthly Peak DaySeptember1</v>
      </c>
      <c r="B986" t="s">
        <v>2231</v>
      </c>
      <c r="C986" t="s">
        <v>2240</v>
      </c>
      <c r="D986" t="s">
        <v>2312</v>
      </c>
      <c r="E986" s="6" t="s">
        <v>3041</v>
      </c>
      <c r="F986" s="6">
        <v>1</v>
      </c>
      <c r="G986" s="6">
        <v>317.4437255859375</v>
      </c>
      <c r="H986" s="6">
        <v>320.24465942382813</v>
      </c>
      <c r="I986" s="6">
        <v>50.853607177734375</v>
      </c>
      <c r="J986" s="6">
        <v>72.666571428571444</v>
      </c>
      <c r="K986">
        <f t="shared" si="30"/>
        <v>0</v>
      </c>
    </row>
    <row r="987" spans="1:11" x14ac:dyDescent="0.25">
      <c r="A987" s="5" t="str">
        <f t="shared" si="31"/>
        <v>AutoDRNoMonthly Peak DaySeptember2</v>
      </c>
      <c r="B987" t="s">
        <v>2231</v>
      </c>
      <c r="C987" t="s">
        <v>2240</v>
      </c>
      <c r="D987" t="s">
        <v>2312</v>
      </c>
      <c r="E987" s="6" t="s">
        <v>3041</v>
      </c>
      <c r="F987" s="6">
        <v>2</v>
      </c>
      <c r="G987" s="6">
        <v>335.27932739257813</v>
      </c>
      <c r="H987" s="6">
        <v>347.8778076171875</v>
      </c>
      <c r="I987" s="6">
        <v>60.906684875488281</v>
      </c>
      <c r="J987" s="6">
        <v>72.201428571428664</v>
      </c>
      <c r="K987">
        <f t="shared" si="30"/>
        <v>0</v>
      </c>
    </row>
    <row r="988" spans="1:11" x14ac:dyDescent="0.25">
      <c r="A988" s="5" t="str">
        <f t="shared" si="31"/>
        <v>AutoDRNoMonthly Peak DaySeptember3</v>
      </c>
      <c r="B988" t="s">
        <v>2231</v>
      </c>
      <c r="C988" t="s">
        <v>2240</v>
      </c>
      <c r="D988" t="s">
        <v>2312</v>
      </c>
      <c r="E988" s="6" t="s">
        <v>3041</v>
      </c>
      <c r="F988" s="6">
        <v>3</v>
      </c>
      <c r="G988" s="6">
        <v>317.14199829101563</v>
      </c>
      <c r="H988" s="6">
        <v>332.29547119140625</v>
      </c>
      <c r="I988" s="6">
        <v>65.482254028320313</v>
      </c>
      <c r="J988" s="6">
        <v>71.660285714285692</v>
      </c>
      <c r="K988">
        <f t="shared" si="30"/>
        <v>0</v>
      </c>
    </row>
    <row r="989" spans="1:11" x14ac:dyDescent="0.25">
      <c r="A989" s="5" t="str">
        <f t="shared" si="31"/>
        <v>AutoDRNoMonthly Peak DaySeptember4</v>
      </c>
      <c r="B989" t="s">
        <v>2231</v>
      </c>
      <c r="C989" t="s">
        <v>2240</v>
      </c>
      <c r="D989" t="s">
        <v>2312</v>
      </c>
      <c r="E989" s="6" t="s">
        <v>3041</v>
      </c>
      <c r="F989" s="6">
        <v>4</v>
      </c>
      <c r="G989" s="6">
        <v>264.0963134765625</v>
      </c>
      <c r="H989" s="6">
        <v>265.44033813476563</v>
      </c>
      <c r="I989" s="6">
        <v>50.671154022216797</v>
      </c>
      <c r="J989" s="6">
        <v>71.228857142857137</v>
      </c>
      <c r="K989">
        <f t="shared" si="30"/>
        <v>0</v>
      </c>
    </row>
    <row r="990" spans="1:11" x14ac:dyDescent="0.25">
      <c r="A990" s="5" t="str">
        <f t="shared" si="31"/>
        <v>AutoDRNoMonthly Peak DaySeptember5</v>
      </c>
      <c r="B990" t="s">
        <v>2231</v>
      </c>
      <c r="C990" t="s">
        <v>2240</v>
      </c>
      <c r="D990" t="s">
        <v>2312</v>
      </c>
      <c r="E990" s="6" t="s">
        <v>3041</v>
      </c>
      <c r="F990" s="6">
        <v>5</v>
      </c>
      <c r="G990" s="6">
        <v>384.7432861328125</v>
      </c>
      <c r="H990" s="6">
        <v>377.39138793945313</v>
      </c>
      <c r="I990" s="6">
        <v>56.120452880859375</v>
      </c>
      <c r="J990" s="6">
        <v>71.247809523809565</v>
      </c>
      <c r="K990">
        <f t="shared" si="30"/>
        <v>0</v>
      </c>
    </row>
    <row r="991" spans="1:11" x14ac:dyDescent="0.25">
      <c r="A991" s="5" t="str">
        <f t="shared" si="31"/>
        <v>AutoDRNoMonthly Peak DaySeptember6</v>
      </c>
      <c r="B991" t="s">
        <v>2231</v>
      </c>
      <c r="C991" t="s">
        <v>2240</v>
      </c>
      <c r="D991" t="s">
        <v>2312</v>
      </c>
      <c r="E991" s="6" t="s">
        <v>3041</v>
      </c>
      <c r="F991" s="6">
        <v>6</v>
      </c>
      <c r="G991" s="6">
        <v>414.754150390625</v>
      </c>
      <c r="H991" s="6">
        <v>409.9573974609375</v>
      </c>
      <c r="I991" s="6">
        <v>57.188282012939453</v>
      </c>
      <c r="J991" s="6">
        <v>71.308952380952363</v>
      </c>
      <c r="K991">
        <f t="shared" si="30"/>
        <v>0</v>
      </c>
    </row>
    <row r="992" spans="1:11" x14ac:dyDescent="0.25">
      <c r="A992" s="5" t="str">
        <f t="shared" si="31"/>
        <v>AutoDRNoMonthly Peak DaySeptember7</v>
      </c>
      <c r="B992" t="s">
        <v>2231</v>
      </c>
      <c r="C992" t="s">
        <v>2240</v>
      </c>
      <c r="D992" t="s">
        <v>2312</v>
      </c>
      <c r="E992" s="6" t="s">
        <v>3041</v>
      </c>
      <c r="F992" s="6">
        <v>7</v>
      </c>
      <c r="G992" s="6">
        <v>476.86746215820313</v>
      </c>
      <c r="H992" s="6">
        <v>471.33685302734375</v>
      </c>
      <c r="I992" s="6">
        <v>53.595714569091797</v>
      </c>
      <c r="J992" s="6">
        <v>71.260761904761978</v>
      </c>
      <c r="K992">
        <f t="shared" si="30"/>
        <v>0</v>
      </c>
    </row>
    <row r="993" spans="1:11" x14ac:dyDescent="0.25">
      <c r="A993" s="5" t="str">
        <f t="shared" si="31"/>
        <v>AutoDRNoMonthly Peak DaySeptember8</v>
      </c>
      <c r="B993" t="s">
        <v>2231</v>
      </c>
      <c r="C993" t="s">
        <v>2240</v>
      </c>
      <c r="D993" t="s">
        <v>2312</v>
      </c>
      <c r="E993" s="6" t="s">
        <v>3041</v>
      </c>
      <c r="F993" s="6">
        <v>8</v>
      </c>
      <c r="G993" s="6">
        <v>493.59295654296875</v>
      </c>
      <c r="H993" s="6">
        <v>482.52902221679688</v>
      </c>
      <c r="I993" s="6">
        <v>58.909103393554688</v>
      </c>
      <c r="J993" s="6">
        <v>70.827238095238073</v>
      </c>
      <c r="K993">
        <f t="shared" si="30"/>
        <v>0</v>
      </c>
    </row>
    <row r="994" spans="1:11" x14ac:dyDescent="0.25">
      <c r="A994" s="5" t="str">
        <f t="shared" si="31"/>
        <v>AutoDRNoMonthly Peak DaySeptember9</v>
      </c>
      <c r="B994" t="s">
        <v>2231</v>
      </c>
      <c r="C994" t="s">
        <v>2240</v>
      </c>
      <c r="D994" t="s">
        <v>2312</v>
      </c>
      <c r="E994" s="6" t="s">
        <v>3041</v>
      </c>
      <c r="F994" s="6">
        <v>9</v>
      </c>
      <c r="G994" s="6">
        <v>494.56787109375</v>
      </c>
      <c r="H994" s="6">
        <v>491.68588256835938</v>
      </c>
      <c r="I994" s="6">
        <v>52.492824554443359</v>
      </c>
      <c r="J994" s="6">
        <v>72.404095238095351</v>
      </c>
      <c r="K994">
        <f t="shared" si="30"/>
        <v>0</v>
      </c>
    </row>
    <row r="995" spans="1:11" x14ac:dyDescent="0.25">
      <c r="A995" s="5" t="str">
        <f t="shared" si="31"/>
        <v>AutoDRNoMonthly Peak DaySeptember10</v>
      </c>
      <c r="B995" t="s">
        <v>2231</v>
      </c>
      <c r="C995" t="s">
        <v>2240</v>
      </c>
      <c r="D995" t="s">
        <v>2312</v>
      </c>
      <c r="E995" s="6" t="s">
        <v>3041</v>
      </c>
      <c r="F995" s="6">
        <v>10</v>
      </c>
      <c r="G995" s="6">
        <v>510.31695556640625</v>
      </c>
      <c r="H995" s="6">
        <v>501.49237060546875</v>
      </c>
      <c r="I995" s="6">
        <v>50.58489990234375</v>
      </c>
      <c r="J995" s="6">
        <v>76.093714285714299</v>
      </c>
      <c r="K995">
        <f t="shared" si="30"/>
        <v>0</v>
      </c>
    </row>
    <row r="996" spans="1:11" x14ac:dyDescent="0.25">
      <c r="A996" s="5" t="str">
        <f t="shared" si="31"/>
        <v>AutoDRNoMonthly Peak DaySeptember11</v>
      </c>
      <c r="B996" t="s">
        <v>2231</v>
      </c>
      <c r="C996" t="s">
        <v>2240</v>
      </c>
      <c r="D996" t="s">
        <v>2312</v>
      </c>
      <c r="E996" s="6" t="s">
        <v>3041</v>
      </c>
      <c r="F996" s="6">
        <v>11</v>
      </c>
      <c r="G996" s="6">
        <v>504.69921875</v>
      </c>
      <c r="H996" s="6">
        <v>505.29071044921875</v>
      </c>
      <c r="I996" s="6">
        <v>49.976280212402344</v>
      </c>
      <c r="J996" s="6">
        <v>80.253619047619011</v>
      </c>
      <c r="K996">
        <f t="shared" si="30"/>
        <v>0</v>
      </c>
    </row>
    <row r="997" spans="1:11" x14ac:dyDescent="0.25">
      <c r="A997" s="5" t="str">
        <f t="shared" si="31"/>
        <v>AutoDRNoMonthly Peak DaySeptember12</v>
      </c>
      <c r="B997" t="s">
        <v>2231</v>
      </c>
      <c r="C997" t="s">
        <v>2240</v>
      </c>
      <c r="D997" t="s">
        <v>2312</v>
      </c>
      <c r="E997" s="6" t="s">
        <v>3041</v>
      </c>
      <c r="F997" s="6">
        <v>12</v>
      </c>
      <c r="G997" s="6">
        <v>490.50634765625</v>
      </c>
      <c r="H997" s="6">
        <v>483.9083251953125</v>
      </c>
      <c r="I997" s="6">
        <v>51.080619812011719</v>
      </c>
      <c r="J997" s="6">
        <v>83.928285714285678</v>
      </c>
      <c r="K997">
        <f t="shared" si="30"/>
        <v>0</v>
      </c>
    </row>
    <row r="998" spans="1:11" x14ac:dyDescent="0.25">
      <c r="A998" s="5" t="str">
        <f t="shared" si="31"/>
        <v>AutoDRNoMonthly Peak DaySeptember13</v>
      </c>
      <c r="B998" t="s">
        <v>2231</v>
      </c>
      <c r="C998" t="s">
        <v>2240</v>
      </c>
      <c r="D998" t="s">
        <v>2312</v>
      </c>
      <c r="E998" s="6" t="s">
        <v>3041</v>
      </c>
      <c r="F998" s="6">
        <v>13</v>
      </c>
      <c r="G998" s="6">
        <v>481.4964599609375</v>
      </c>
      <c r="H998" s="6">
        <v>478.12554931640625</v>
      </c>
      <c r="I998" s="6">
        <v>51.790294647216797</v>
      </c>
      <c r="J998" s="6">
        <v>86.547809523809576</v>
      </c>
      <c r="K998">
        <f t="shared" si="30"/>
        <v>0</v>
      </c>
    </row>
    <row r="999" spans="1:11" x14ac:dyDescent="0.25">
      <c r="A999" s="5" t="str">
        <f t="shared" si="31"/>
        <v>AutoDRNoMonthly Peak DaySeptember14</v>
      </c>
      <c r="B999" t="s">
        <v>2231</v>
      </c>
      <c r="C999" t="s">
        <v>2240</v>
      </c>
      <c r="D999" t="s">
        <v>2312</v>
      </c>
      <c r="E999" s="6" t="s">
        <v>3041</v>
      </c>
      <c r="F999" s="6">
        <v>14</v>
      </c>
      <c r="G999" s="6">
        <v>408.80392456054688</v>
      </c>
      <c r="H999" s="6">
        <v>419.86044311523438</v>
      </c>
      <c r="I999" s="6">
        <v>50.177619934082031</v>
      </c>
      <c r="J999" s="6">
        <v>88.917333333333318</v>
      </c>
      <c r="K999">
        <f t="shared" si="30"/>
        <v>0</v>
      </c>
    </row>
    <row r="1000" spans="1:11" x14ac:dyDescent="0.25">
      <c r="A1000" s="5" t="str">
        <f t="shared" si="31"/>
        <v>AutoDRNoMonthly Peak DaySeptember15</v>
      </c>
      <c r="B1000" t="s">
        <v>2231</v>
      </c>
      <c r="C1000" t="s">
        <v>2240</v>
      </c>
      <c r="D1000" t="s">
        <v>2312</v>
      </c>
      <c r="E1000" s="6" t="s">
        <v>3041</v>
      </c>
      <c r="F1000" s="6">
        <v>15</v>
      </c>
      <c r="G1000" s="6">
        <v>351.39761352539063</v>
      </c>
      <c r="H1000" s="6">
        <v>348.72573852539063</v>
      </c>
      <c r="I1000" s="6">
        <v>49.376369476318359</v>
      </c>
      <c r="J1000" s="6">
        <v>90.637714285714381</v>
      </c>
      <c r="K1000">
        <f t="shared" si="30"/>
        <v>0</v>
      </c>
    </row>
    <row r="1001" spans="1:11" x14ac:dyDescent="0.25">
      <c r="A1001" s="5" t="str">
        <f t="shared" si="31"/>
        <v>AutoDRNoMonthly Peak DaySeptember16</v>
      </c>
      <c r="B1001" t="s">
        <v>2231</v>
      </c>
      <c r="C1001" t="s">
        <v>2240</v>
      </c>
      <c r="D1001" t="s">
        <v>2312</v>
      </c>
      <c r="E1001" s="6" t="s">
        <v>3041</v>
      </c>
      <c r="F1001" s="6">
        <v>16</v>
      </c>
      <c r="G1001" s="6">
        <v>369.92669677734375</v>
      </c>
      <c r="H1001" s="6">
        <v>354.95257568359375</v>
      </c>
      <c r="I1001" s="6">
        <v>51.684356689453125</v>
      </c>
      <c r="J1001" s="6">
        <v>92.641904761904755</v>
      </c>
      <c r="K1001">
        <f t="shared" si="30"/>
        <v>0</v>
      </c>
    </row>
    <row r="1002" spans="1:11" x14ac:dyDescent="0.25">
      <c r="A1002" s="5" t="str">
        <f t="shared" si="31"/>
        <v>AutoDRNoMonthly Peak DaySeptember17</v>
      </c>
      <c r="B1002" t="s">
        <v>2231</v>
      </c>
      <c r="C1002" t="s">
        <v>2240</v>
      </c>
      <c r="D1002" t="s">
        <v>2312</v>
      </c>
      <c r="E1002" s="6" t="s">
        <v>3041</v>
      </c>
      <c r="F1002" s="6">
        <v>17</v>
      </c>
      <c r="G1002" s="6">
        <v>328.53036499023438</v>
      </c>
      <c r="H1002" s="6">
        <v>325.47772216796875</v>
      </c>
      <c r="I1002" s="6">
        <v>57.323013305664063</v>
      </c>
      <c r="J1002" s="6">
        <v>92.365047619047616</v>
      </c>
      <c r="K1002">
        <f t="shared" si="30"/>
        <v>0</v>
      </c>
    </row>
    <row r="1003" spans="1:11" x14ac:dyDescent="0.25">
      <c r="A1003" s="5" t="str">
        <f t="shared" si="31"/>
        <v>AutoDRNoMonthly Peak DaySeptember18</v>
      </c>
      <c r="B1003" t="s">
        <v>2231</v>
      </c>
      <c r="C1003" t="s">
        <v>2240</v>
      </c>
      <c r="D1003" t="s">
        <v>2312</v>
      </c>
      <c r="E1003" s="6" t="s">
        <v>3041</v>
      </c>
      <c r="F1003" s="6">
        <v>18</v>
      </c>
      <c r="G1003" s="6">
        <v>354.970703125</v>
      </c>
      <c r="H1003" s="6">
        <v>349.45834350585938</v>
      </c>
      <c r="I1003" s="6">
        <v>65.09088134765625</v>
      </c>
      <c r="J1003" s="6">
        <v>90.93504761904768</v>
      </c>
      <c r="K1003">
        <f t="shared" si="30"/>
        <v>0</v>
      </c>
    </row>
    <row r="1004" spans="1:11" x14ac:dyDescent="0.25">
      <c r="A1004" s="5" t="str">
        <f t="shared" si="31"/>
        <v>AutoDRNoMonthly Peak DaySeptember19</v>
      </c>
      <c r="B1004" t="s">
        <v>2231</v>
      </c>
      <c r="C1004" t="s">
        <v>2240</v>
      </c>
      <c r="D1004" t="s">
        <v>2312</v>
      </c>
      <c r="E1004" s="6" t="s">
        <v>3041</v>
      </c>
      <c r="F1004" s="6">
        <v>19</v>
      </c>
      <c r="G1004" s="6">
        <v>341.06704711914063</v>
      </c>
      <c r="H1004" s="6">
        <v>333.03564453125</v>
      </c>
      <c r="I1004" s="6">
        <v>67.154182434082031</v>
      </c>
      <c r="J1004" s="6">
        <v>88.302857142857135</v>
      </c>
      <c r="K1004">
        <f t="shared" si="30"/>
        <v>0</v>
      </c>
    </row>
    <row r="1005" spans="1:11" x14ac:dyDescent="0.25">
      <c r="A1005" s="5" t="str">
        <f t="shared" si="31"/>
        <v>AutoDRNoMonthly Peak DaySeptember20</v>
      </c>
      <c r="B1005" t="s">
        <v>2231</v>
      </c>
      <c r="C1005" t="s">
        <v>2240</v>
      </c>
      <c r="D1005" t="s">
        <v>2312</v>
      </c>
      <c r="E1005" s="6" t="s">
        <v>3041</v>
      </c>
      <c r="F1005" s="6">
        <v>20</v>
      </c>
      <c r="G1005" s="6">
        <v>339.4542236328125</v>
      </c>
      <c r="H1005" s="6">
        <v>328.76898193359375</v>
      </c>
      <c r="I1005" s="6">
        <v>83.385498046875</v>
      </c>
      <c r="J1005" s="6">
        <v>84.597238095238126</v>
      </c>
      <c r="K1005">
        <f t="shared" si="30"/>
        <v>0</v>
      </c>
    </row>
    <row r="1006" spans="1:11" x14ac:dyDescent="0.25">
      <c r="A1006" s="5" t="str">
        <f t="shared" si="31"/>
        <v>AutoDRNoMonthly Peak DaySeptember21</v>
      </c>
      <c r="B1006" t="s">
        <v>2231</v>
      </c>
      <c r="C1006" t="s">
        <v>2240</v>
      </c>
      <c r="D1006" t="s">
        <v>2312</v>
      </c>
      <c r="E1006" s="6" t="s">
        <v>3041</v>
      </c>
      <c r="F1006" s="6">
        <v>21</v>
      </c>
      <c r="G1006" s="6">
        <v>316.74002075195313</v>
      </c>
      <c r="H1006" s="6">
        <v>306.48959350585938</v>
      </c>
      <c r="I1006" s="6">
        <v>73.261474609375</v>
      </c>
      <c r="J1006" s="6">
        <v>81.001428571428605</v>
      </c>
      <c r="K1006">
        <f t="shared" si="30"/>
        <v>0</v>
      </c>
    </row>
    <row r="1007" spans="1:11" x14ac:dyDescent="0.25">
      <c r="A1007" s="5" t="str">
        <f t="shared" si="31"/>
        <v>AutoDRNoMonthly Peak DaySeptember22</v>
      </c>
      <c r="B1007" t="s">
        <v>2231</v>
      </c>
      <c r="C1007" t="s">
        <v>2240</v>
      </c>
      <c r="D1007" t="s">
        <v>2312</v>
      </c>
      <c r="E1007" s="6" t="s">
        <v>3041</v>
      </c>
      <c r="F1007" s="6">
        <v>22</v>
      </c>
      <c r="G1007" s="6">
        <v>350.78109741210938</v>
      </c>
      <c r="H1007" s="6">
        <v>348.99917602539063</v>
      </c>
      <c r="I1007" s="6">
        <v>103.32992553710938</v>
      </c>
      <c r="J1007" s="6">
        <v>78.524095238095285</v>
      </c>
      <c r="K1007">
        <f t="shared" si="30"/>
        <v>0</v>
      </c>
    </row>
    <row r="1008" spans="1:11" x14ac:dyDescent="0.25">
      <c r="A1008" s="5" t="str">
        <f t="shared" si="31"/>
        <v>AutoDRNoMonthly Peak DaySeptember23</v>
      </c>
      <c r="B1008" t="s">
        <v>2231</v>
      </c>
      <c r="C1008" t="s">
        <v>2240</v>
      </c>
      <c r="D1008" t="s">
        <v>2312</v>
      </c>
      <c r="E1008" s="6" t="s">
        <v>3041</v>
      </c>
      <c r="F1008" s="6">
        <v>23</v>
      </c>
      <c r="G1008" s="6">
        <v>371.57870483398438</v>
      </c>
      <c r="H1008" s="6">
        <v>373.17080688476563</v>
      </c>
      <c r="I1008" s="6">
        <v>71.567657470703125</v>
      </c>
      <c r="J1008" s="6">
        <v>76.346666666666664</v>
      </c>
      <c r="K1008">
        <f t="shared" si="30"/>
        <v>0</v>
      </c>
    </row>
    <row r="1009" spans="1:11" x14ac:dyDescent="0.25">
      <c r="A1009" s="5" t="str">
        <f t="shared" si="31"/>
        <v>AutoDRNoMonthly Peak DaySeptember24</v>
      </c>
      <c r="B1009" t="s">
        <v>2231</v>
      </c>
      <c r="C1009" t="s">
        <v>2240</v>
      </c>
      <c r="D1009" t="s">
        <v>2312</v>
      </c>
      <c r="E1009" s="6" t="s">
        <v>3041</v>
      </c>
      <c r="F1009" s="6">
        <v>24</v>
      </c>
      <c r="G1009" s="6">
        <v>355.279052734375</v>
      </c>
      <c r="H1009" s="6">
        <v>349.25369262695313</v>
      </c>
      <c r="I1009" s="6">
        <v>59.749229431152344</v>
      </c>
      <c r="J1009" s="6">
        <v>74.98657142857148</v>
      </c>
      <c r="K1009">
        <f t="shared" si="30"/>
        <v>0</v>
      </c>
    </row>
    <row r="1010" spans="1:11" x14ac:dyDescent="0.25">
      <c r="A1010" s="5" t="str">
        <f t="shared" si="31"/>
        <v>AutoDRNoAverage WeekdayOctober1</v>
      </c>
      <c r="B1010" t="s">
        <v>2231</v>
      </c>
      <c r="C1010" t="s">
        <v>2240</v>
      </c>
      <c r="D1010" t="s">
        <v>2313</v>
      </c>
      <c r="E1010" s="6" t="s">
        <v>3042</v>
      </c>
      <c r="F1010" s="6">
        <v>1</v>
      </c>
      <c r="G1010" s="6">
        <v>328.7469482421875</v>
      </c>
      <c r="H1010" s="6">
        <v>328.7469482421875</v>
      </c>
      <c r="I1010" s="6">
        <v>86.051788330078125</v>
      </c>
      <c r="J1010" s="6">
        <v>68.457882352941198</v>
      </c>
      <c r="K1010">
        <f t="shared" si="30"/>
        <v>0</v>
      </c>
    </row>
    <row r="1011" spans="1:11" x14ac:dyDescent="0.25">
      <c r="A1011" s="5" t="str">
        <f t="shared" si="31"/>
        <v>AutoDRNoAverage WeekdayOctober2</v>
      </c>
      <c r="B1011" t="s">
        <v>2231</v>
      </c>
      <c r="C1011" t="s">
        <v>2240</v>
      </c>
      <c r="D1011" t="s">
        <v>2313</v>
      </c>
      <c r="E1011" s="6" t="s">
        <v>3042</v>
      </c>
      <c r="F1011" s="6">
        <v>2</v>
      </c>
      <c r="G1011" s="6">
        <v>334.40957641601563</v>
      </c>
      <c r="H1011" s="6">
        <v>334.40957641601563</v>
      </c>
      <c r="I1011" s="6">
        <v>80.008193969726563</v>
      </c>
      <c r="J1011" s="6">
        <v>67.772941176470582</v>
      </c>
      <c r="K1011">
        <f t="shared" si="30"/>
        <v>0</v>
      </c>
    </row>
    <row r="1012" spans="1:11" x14ac:dyDescent="0.25">
      <c r="A1012" s="5" t="str">
        <f t="shared" si="31"/>
        <v>AutoDRNoAverage WeekdayOctober3</v>
      </c>
      <c r="B1012" t="s">
        <v>2231</v>
      </c>
      <c r="C1012" t="s">
        <v>2240</v>
      </c>
      <c r="D1012" t="s">
        <v>2313</v>
      </c>
      <c r="E1012" s="6" t="s">
        <v>3042</v>
      </c>
      <c r="F1012" s="6">
        <v>3</v>
      </c>
      <c r="G1012" s="6">
        <v>322.06292724609375</v>
      </c>
      <c r="H1012" s="6">
        <v>322.06292724609375</v>
      </c>
      <c r="I1012" s="6">
        <v>90.220832824707031</v>
      </c>
      <c r="J1012" s="6">
        <v>67.196235294117642</v>
      </c>
      <c r="K1012">
        <f t="shared" si="30"/>
        <v>0</v>
      </c>
    </row>
    <row r="1013" spans="1:11" x14ac:dyDescent="0.25">
      <c r="A1013" s="5" t="str">
        <f t="shared" si="31"/>
        <v>AutoDRNoAverage WeekdayOctober4</v>
      </c>
      <c r="B1013" t="s">
        <v>2231</v>
      </c>
      <c r="C1013" t="s">
        <v>2240</v>
      </c>
      <c r="D1013" t="s">
        <v>2313</v>
      </c>
      <c r="E1013" s="6" t="s">
        <v>3042</v>
      </c>
      <c r="F1013" s="6">
        <v>4</v>
      </c>
      <c r="G1013" s="6">
        <v>335.76275634765625</v>
      </c>
      <c r="H1013" s="6">
        <v>335.76275634765625</v>
      </c>
      <c r="I1013" s="6">
        <v>95.324951171875</v>
      </c>
      <c r="J1013" s="6">
        <v>66.780117647058844</v>
      </c>
      <c r="K1013">
        <f t="shared" si="30"/>
        <v>0</v>
      </c>
    </row>
    <row r="1014" spans="1:11" x14ac:dyDescent="0.25">
      <c r="A1014" s="5" t="str">
        <f t="shared" si="31"/>
        <v>AutoDRNoAverage WeekdayOctober5</v>
      </c>
      <c r="B1014" t="s">
        <v>2231</v>
      </c>
      <c r="C1014" t="s">
        <v>2240</v>
      </c>
      <c r="D1014" t="s">
        <v>2313</v>
      </c>
      <c r="E1014" s="6" t="s">
        <v>3042</v>
      </c>
      <c r="F1014" s="6">
        <v>5</v>
      </c>
      <c r="G1014" s="6">
        <v>365.11724853515625</v>
      </c>
      <c r="H1014" s="6">
        <v>365.11724853515625</v>
      </c>
      <c r="I1014" s="6">
        <v>109.36851501464844</v>
      </c>
      <c r="J1014" s="6">
        <v>66.214352941176458</v>
      </c>
      <c r="K1014">
        <f t="shared" si="30"/>
        <v>0</v>
      </c>
    </row>
    <row r="1015" spans="1:11" x14ac:dyDescent="0.25">
      <c r="A1015" s="5" t="str">
        <f t="shared" si="31"/>
        <v>AutoDRNoAverage WeekdayOctober6</v>
      </c>
      <c r="B1015" t="s">
        <v>2231</v>
      </c>
      <c r="C1015" t="s">
        <v>2240</v>
      </c>
      <c r="D1015" t="s">
        <v>2313</v>
      </c>
      <c r="E1015" s="6" t="s">
        <v>3042</v>
      </c>
      <c r="F1015" s="6">
        <v>6</v>
      </c>
      <c r="G1015" s="6">
        <v>446.53985595703125</v>
      </c>
      <c r="H1015" s="6">
        <v>446.53985595703125</v>
      </c>
      <c r="I1015" s="6">
        <v>98.47955322265625</v>
      </c>
      <c r="J1015" s="6">
        <v>65.639294117647097</v>
      </c>
      <c r="K1015">
        <f t="shared" si="30"/>
        <v>0</v>
      </c>
    </row>
    <row r="1016" spans="1:11" x14ac:dyDescent="0.25">
      <c r="A1016" s="5" t="str">
        <f t="shared" si="31"/>
        <v>AutoDRNoAverage WeekdayOctober7</v>
      </c>
      <c r="B1016" t="s">
        <v>2231</v>
      </c>
      <c r="C1016" t="s">
        <v>2240</v>
      </c>
      <c r="D1016" t="s">
        <v>2313</v>
      </c>
      <c r="E1016" s="6" t="s">
        <v>3042</v>
      </c>
      <c r="F1016" s="6">
        <v>7</v>
      </c>
      <c r="G1016" s="6">
        <v>530.9266357421875</v>
      </c>
      <c r="H1016" s="6">
        <v>530.9266357421875</v>
      </c>
      <c r="I1016" s="6">
        <v>104.24781799316406</v>
      </c>
      <c r="J1016" s="6">
        <v>64.736941176470623</v>
      </c>
      <c r="K1016">
        <f t="shared" si="30"/>
        <v>0</v>
      </c>
    </row>
    <row r="1017" spans="1:11" x14ac:dyDescent="0.25">
      <c r="A1017" s="5" t="str">
        <f t="shared" si="31"/>
        <v>AutoDRNoAverage WeekdayOctober8</v>
      </c>
      <c r="B1017" t="s">
        <v>2231</v>
      </c>
      <c r="C1017" t="s">
        <v>2240</v>
      </c>
      <c r="D1017" t="s">
        <v>2313</v>
      </c>
      <c r="E1017" s="6" t="s">
        <v>3042</v>
      </c>
      <c r="F1017" s="6">
        <v>8</v>
      </c>
      <c r="G1017" s="6">
        <v>544.9735107421875</v>
      </c>
      <c r="H1017" s="6">
        <v>544.9735107421875</v>
      </c>
      <c r="I1017" s="6">
        <v>91.198028564453125</v>
      </c>
      <c r="J1017" s="6">
        <v>63.983411764705863</v>
      </c>
      <c r="K1017">
        <f t="shared" si="30"/>
        <v>0</v>
      </c>
    </row>
    <row r="1018" spans="1:11" x14ac:dyDescent="0.25">
      <c r="A1018" s="5" t="str">
        <f t="shared" si="31"/>
        <v>AutoDRNoAverage WeekdayOctober9</v>
      </c>
      <c r="B1018" t="s">
        <v>2231</v>
      </c>
      <c r="C1018" t="s">
        <v>2240</v>
      </c>
      <c r="D1018" t="s">
        <v>2313</v>
      </c>
      <c r="E1018" s="6" t="s">
        <v>3042</v>
      </c>
      <c r="F1018" s="6">
        <v>9</v>
      </c>
      <c r="G1018" s="6">
        <v>559.5086669921875</v>
      </c>
      <c r="H1018" s="6">
        <v>559.5086669921875</v>
      </c>
      <c r="I1018" s="6">
        <v>82.400871276855469</v>
      </c>
      <c r="J1018" s="6">
        <v>64.517529411764698</v>
      </c>
      <c r="K1018">
        <f t="shared" si="30"/>
        <v>0</v>
      </c>
    </row>
    <row r="1019" spans="1:11" x14ac:dyDescent="0.25">
      <c r="A1019" s="5" t="str">
        <f t="shared" si="31"/>
        <v>AutoDRNoAverage WeekdayOctober10</v>
      </c>
      <c r="B1019" t="s">
        <v>2231</v>
      </c>
      <c r="C1019" t="s">
        <v>2240</v>
      </c>
      <c r="D1019" t="s">
        <v>2313</v>
      </c>
      <c r="E1019" s="6" t="s">
        <v>3042</v>
      </c>
      <c r="F1019" s="6">
        <v>10</v>
      </c>
      <c r="G1019" s="6">
        <v>549.5023193359375</v>
      </c>
      <c r="H1019" s="6">
        <v>549.5023193359375</v>
      </c>
      <c r="I1019" s="6">
        <v>78.626815795898438</v>
      </c>
      <c r="J1019" s="6">
        <v>67.339411764705915</v>
      </c>
      <c r="K1019">
        <f t="shared" si="30"/>
        <v>0</v>
      </c>
    </row>
    <row r="1020" spans="1:11" x14ac:dyDescent="0.25">
      <c r="A1020" s="5" t="str">
        <f t="shared" si="31"/>
        <v>AutoDRNoAverage WeekdayOctober11</v>
      </c>
      <c r="B1020" t="s">
        <v>2231</v>
      </c>
      <c r="C1020" t="s">
        <v>2240</v>
      </c>
      <c r="D1020" t="s">
        <v>2313</v>
      </c>
      <c r="E1020" s="6" t="s">
        <v>3042</v>
      </c>
      <c r="F1020" s="6">
        <v>11</v>
      </c>
      <c r="G1020" s="6">
        <v>553.16717529296875</v>
      </c>
      <c r="H1020" s="6">
        <v>553.16717529296875</v>
      </c>
      <c r="I1020" s="6">
        <v>75.322784423828125</v>
      </c>
      <c r="J1020" s="6">
        <v>70.845529411764673</v>
      </c>
      <c r="K1020">
        <f t="shared" si="30"/>
        <v>0</v>
      </c>
    </row>
    <row r="1021" spans="1:11" x14ac:dyDescent="0.25">
      <c r="A1021" s="5" t="str">
        <f t="shared" si="31"/>
        <v>AutoDRNoAverage WeekdayOctober12</v>
      </c>
      <c r="B1021" t="s">
        <v>2231</v>
      </c>
      <c r="C1021" t="s">
        <v>2240</v>
      </c>
      <c r="D1021" t="s">
        <v>2313</v>
      </c>
      <c r="E1021" s="6" t="s">
        <v>3042</v>
      </c>
      <c r="F1021" s="6">
        <v>12</v>
      </c>
      <c r="G1021" s="6">
        <v>523.30694580078125</v>
      </c>
      <c r="H1021" s="6">
        <v>523.30694580078125</v>
      </c>
      <c r="I1021" s="6">
        <v>78.195663452148438</v>
      </c>
      <c r="J1021" s="6">
        <v>73.781729922824326</v>
      </c>
      <c r="K1021">
        <f t="shared" si="30"/>
        <v>0</v>
      </c>
    </row>
    <row r="1022" spans="1:11" x14ac:dyDescent="0.25">
      <c r="A1022" s="5" t="str">
        <f t="shared" si="31"/>
        <v>AutoDRNoAverage WeekdayOctober13</v>
      </c>
      <c r="B1022" t="s">
        <v>2231</v>
      </c>
      <c r="C1022" t="s">
        <v>2240</v>
      </c>
      <c r="D1022" t="s">
        <v>2313</v>
      </c>
      <c r="E1022" s="6" t="s">
        <v>3042</v>
      </c>
      <c r="F1022" s="6">
        <v>13</v>
      </c>
      <c r="G1022" s="6">
        <v>505.84130859375</v>
      </c>
      <c r="H1022" s="6">
        <v>505.84130859375</v>
      </c>
      <c r="I1022" s="6">
        <v>76.941017150878906</v>
      </c>
      <c r="J1022" s="6">
        <v>77.864924279672167</v>
      </c>
      <c r="K1022">
        <f t="shared" si="30"/>
        <v>0</v>
      </c>
    </row>
    <row r="1023" spans="1:11" x14ac:dyDescent="0.25">
      <c r="A1023" s="5" t="str">
        <f t="shared" si="31"/>
        <v>AutoDRNoAverage WeekdayOctober14</v>
      </c>
      <c r="B1023" t="s">
        <v>2231</v>
      </c>
      <c r="C1023" t="s">
        <v>2240</v>
      </c>
      <c r="D1023" t="s">
        <v>2313</v>
      </c>
      <c r="E1023" s="6" t="s">
        <v>3042</v>
      </c>
      <c r="F1023" s="6">
        <v>14</v>
      </c>
      <c r="G1023" s="6">
        <v>474.71505737304688</v>
      </c>
      <c r="H1023" s="6">
        <v>474.71505737304688</v>
      </c>
      <c r="I1023" s="6">
        <v>83.905296325683594</v>
      </c>
      <c r="J1023" s="6">
        <v>79.711470893577214</v>
      </c>
      <c r="K1023">
        <f t="shared" si="30"/>
        <v>0</v>
      </c>
    </row>
    <row r="1024" spans="1:11" x14ac:dyDescent="0.25">
      <c r="A1024" s="5" t="str">
        <f t="shared" si="31"/>
        <v>AutoDRNoAverage WeekdayOctober15</v>
      </c>
      <c r="B1024" t="s">
        <v>2231</v>
      </c>
      <c r="C1024" t="s">
        <v>2240</v>
      </c>
      <c r="D1024" t="s">
        <v>2313</v>
      </c>
      <c r="E1024" s="6" t="s">
        <v>3042</v>
      </c>
      <c r="F1024" s="6">
        <v>15</v>
      </c>
      <c r="G1024" s="6">
        <v>441.1195068359375</v>
      </c>
      <c r="H1024" s="6">
        <v>441.1195068359375</v>
      </c>
      <c r="I1024" s="6">
        <v>77.482398986816406</v>
      </c>
      <c r="J1024" s="6">
        <v>80.722345306961671</v>
      </c>
      <c r="K1024">
        <f t="shared" si="30"/>
        <v>0</v>
      </c>
    </row>
    <row r="1025" spans="1:11" x14ac:dyDescent="0.25">
      <c r="A1025" s="5" t="str">
        <f t="shared" si="31"/>
        <v>AutoDRNoAverage WeekdayOctober16</v>
      </c>
      <c r="B1025" t="s">
        <v>2231</v>
      </c>
      <c r="C1025" t="s">
        <v>2240</v>
      </c>
      <c r="D1025" t="s">
        <v>2313</v>
      </c>
      <c r="E1025" s="6" t="s">
        <v>3042</v>
      </c>
      <c r="F1025" s="6">
        <v>16</v>
      </c>
      <c r="G1025" s="6">
        <v>407.86825561523438</v>
      </c>
      <c r="H1025" s="6">
        <v>407.86825561523438</v>
      </c>
      <c r="I1025" s="6">
        <v>73.460685729980469</v>
      </c>
      <c r="J1025" s="6">
        <v>81.427096515231725</v>
      </c>
      <c r="K1025">
        <f t="shared" si="30"/>
        <v>0</v>
      </c>
    </row>
    <row r="1026" spans="1:11" x14ac:dyDescent="0.25">
      <c r="A1026" s="5" t="str">
        <f t="shared" si="31"/>
        <v>AutoDRNoAverage WeekdayOctober17</v>
      </c>
      <c r="B1026" t="s">
        <v>2231</v>
      </c>
      <c r="C1026" t="s">
        <v>2240</v>
      </c>
      <c r="D1026" t="s">
        <v>2313</v>
      </c>
      <c r="E1026" s="6" t="s">
        <v>3042</v>
      </c>
      <c r="F1026" s="6">
        <v>17</v>
      </c>
      <c r="G1026" s="6">
        <v>378.40478515625</v>
      </c>
      <c r="H1026" s="6">
        <v>378.40478515625</v>
      </c>
      <c r="I1026" s="6">
        <v>77.464324951171875</v>
      </c>
      <c r="J1026" s="6">
        <v>81.165792355007596</v>
      </c>
      <c r="K1026">
        <f t="shared" ref="K1026:K1089" si="32">INDEX(events, MATCH(CONCATENATE(B1026, C1026, D1026, E1026), events_y, 0), MATCH("Confidential", events_x, 0))</f>
        <v>0</v>
      </c>
    </row>
    <row r="1027" spans="1:11" x14ac:dyDescent="0.25">
      <c r="A1027" s="5" t="str">
        <f t="shared" ref="A1027:A1090" si="33">CONCATENATE(B1027, C1027, D1027, E1027, F1027)</f>
        <v>AutoDRNoAverage WeekdayOctober18</v>
      </c>
      <c r="B1027" t="s">
        <v>2231</v>
      </c>
      <c r="C1027" t="s">
        <v>2240</v>
      </c>
      <c r="D1027" t="s">
        <v>2313</v>
      </c>
      <c r="E1027" s="6" t="s">
        <v>3042</v>
      </c>
      <c r="F1027" s="6">
        <v>18</v>
      </c>
      <c r="G1027" s="6">
        <v>313.33673095703125</v>
      </c>
      <c r="H1027" s="6">
        <v>313.33673095703125</v>
      </c>
      <c r="I1027" s="6">
        <v>67.150199890136719</v>
      </c>
      <c r="J1027" s="6">
        <v>79.935319900512795</v>
      </c>
      <c r="K1027">
        <f t="shared" si="32"/>
        <v>0</v>
      </c>
    </row>
    <row r="1028" spans="1:11" x14ac:dyDescent="0.25">
      <c r="A1028" s="5" t="str">
        <f t="shared" si="33"/>
        <v>AutoDRNoAverage WeekdayOctober19</v>
      </c>
      <c r="B1028" t="s">
        <v>2231</v>
      </c>
      <c r="C1028" t="s">
        <v>2240</v>
      </c>
      <c r="D1028" t="s">
        <v>2313</v>
      </c>
      <c r="E1028" s="6" t="s">
        <v>3042</v>
      </c>
      <c r="F1028" s="6">
        <v>19</v>
      </c>
      <c r="G1028" s="6">
        <v>305.64337158203125</v>
      </c>
      <c r="H1028" s="6">
        <v>305.64337158203125</v>
      </c>
      <c r="I1028" s="6">
        <v>64.077339172363281</v>
      </c>
      <c r="J1028" s="6">
        <v>77.68409964949997</v>
      </c>
      <c r="K1028">
        <f t="shared" si="32"/>
        <v>0</v>
      </c>
    </row>
    <row r="1029" spans="1:11" x14ac:dyDescent="0.25">
      <c r="A1029" s="5" t="str">
        <f t="shared" si="33"/>
        <v>AutoDRNoAverage WeekdayOctober20</v>
      </c>
      <c r="B1029" t="s">
        <v>2231</v>
      </c>
      <c r="C1029" t="s">
        <v>2240</v>
      </c>
      <c r="D1029" t="s">
        <v>2313</v>
      </c>
      <c r="E1029" s="6" t="s">
        <v>3042</v>
      </c>
      <c r="F1029" s="6">
        <v>20</v>
      </c>
      <c r="G1029" s="6">
        <v>315.11764526367188</v>
      </c>
      <c r="H1029" s="6">
        <v>315.11764526367188</v>
      </c>
      <c r="I1029" s="6">
        <v>77.723396301269531</v>
      </c>
      <c r="J1029" s="6">
        <v>73.580656879566334</v>
      </c>
      <c r="K1029">
        <f t="shared" si="32"/>
        <v>0</v>
      </c>
    </row>
    <row r="1030" spans="1:11" x14ac:dyDescent="0.25">
      <c r="A1030" s="5" t="str">
        <f t="shared" si="33"/>
        <v>AutoDRNoAverage WeekdayOctober21</v>
      </c>
      <c r="B1030" t="s">
        <v>2231</v>
      </c>
      <c r="C1030" t="s">
        <v>2240</v>
      </c>
      <c r="D1030" t="s">
        <v>2313</v>
      </c>
      <c r="E1030" s="6" t="s">
        <v>3042</v>
      </c>
      <c r="F1030" s="6">
        <v>21</v>
      </c>
      <c r="G1030" s="6">
        <v>335.3731689453125</v>
      </c>
      <c r="H1030" s="6">
        <v>335.3731689453125</v>
      </c>
      <c r="I1030" s="6">
        <v>74.71160888671875</v>
      </c>
      <c r="J1030" s="6">
        <v>71.20060705962004</v>
      </c>
      <c r="K1030">
        <f t="shared" si="32"/>
        <v>0</v>
      </c>
    </row>
    <row r="1031" spans="1:11" x14ac:dyDescent="0.25">
      <c r="A1031" s="5" t="str">
        <f t="shared" si="33"/>
        <v>AutoDRNoAverage WeekdayOctober22</v>
      </c>
      <c r="B1031" t="s">
        <v>2231</v>
      </c>
      <c r="C1031" t="s">
        <v>2240</v>
      </c>
      <c r="D1031" t="s">
        <v>2313</v>
      </c>
      <c r="E1031" s="6" t="s">
        <v>3042</v>
      </c>
      <c r="F1031" s="6">
        <v>22</v>
      </c>
      <c r="G1031" s="6">
        <v>348.91937255859375</v>
      </c>
      <c r="H1031" s="6">
        <v>348.91937255859375</v>
      </c>
      <c r="I1031" s="6">
        <v>72.02557373046875</v>
      </c>
      <c r="J1031" s="6">
        <v>69.310559952347319</v>
      </c>
      <c r="K1031">
        <f t="shared" si="32"/>
        <v>0</v>
      </c>
    </row>
    <row r="1032" spans="1:11" x14ac:dyDescent="0.25">
      <c r="A1032" s="5" t="str">
        <f t="shared" si="33"/>
        <v>AutoDRNoAverage WeekdayOctober23</v>
      </c>
      <c r="B1032" t="s">
        <v>2231</v>
      </c>
      <c r="C1032" t="s">
        <v>2240</v>
      </c>
      <c r="D1032" t="s">
        <v>2313</v>
      </c>
      <c r="E1032" s="6" t="s">
        <v>3042</v>
      </c>
      <c r="F1032" s="6">
        <v>23</v>
      </c>
      <c r="G1032" s="6">
        <v>382.94497680664063</v>
      </c>
      <c r="H1032" s="6">
        <v>382.94497680664063</v>
      </c>
      <c r="I1032" s="6">
        <v>81.709098815917969</v>
      </c>
      <c r="J1032" s="6">
        <v>67.680540888750912</v>
      </c>
      <c r="K1032">
        <f t="shared" si="32"/>
        <v>0</v>
      </c>
    </row>
    <row r="1033" spans="1:11" x14ac:dyDescent="0.25">
      <c r="A1033" s="5" t="str">
        <f t="shared" si="33"/>
        <v>AutoDRNoAverage WeekdayOctober24</v>
      </c>
      <c r="B1033" t="s">
        <v>2231</v>
      </c>
      <c r="C1033" t="s">
        <v>2240</v>
      </c>
      <c r="D1033" t="s">
        <v>2313</v>
      </c>
      <c r="E1033" s="6" t="s">
        <v>3042</v>
      </c>
      <c r="F1033" s="6">
        <v>24</v>
      </c>
      <c r="G1033" s="6">
        <v>401.38873291015625</v>
      </c>
      <c r="H1033" s="6">
        <v>401.38873291015625</v>
      </c>
      <c r="I1033" s="6">
        <v>83.892814636230469</v>
      </c>
      <c r="J1033" s="6">
        <v>66.498204195940943</v>
      </c>
      <c r="K1033">
        <f t="shared" si="32"/>
        <v>0</v>
      </c>
    </row>
    <row r="1034" spans="1:11" x14ac:dyDescent="0.25">
      <c r="A1034" s="5" t="str">
        <f t="shared" si="33"/>
        <v>AutoDRNoMonthly Peak DayOctober1</v>
      </c>
      <c r="B1034" t="s">
        <v>2231</v>
      </c>
      <c r="C1034" t="s">
        <v>2240</v>
      </c>
      <c r="D1034" t="s">
        <v>2314</v>
      </c>
      <c r="E1034" s="6" t="s">
        <v>3042</v>
      </c>
      <c r="F1034" s="6">
        <v>1</v>
      </c>
      <c r="G1034" s="6">
        <v>709.9779052734375</v>
      </c>
      <c r="H1034" s="6">
        <v>680.23919677734375</v>
      </c>
      <c r="I1034" s="6">
        <v>170.56819152832031</v>
      </c>
      <c r="J1034" s="6">
        <v>74.910099583378582</v>
      </c>
      <c r="K1034">
        <f t="shared" si="32"/>
        <v>0</v>
      </c>
    </row>
    <row r="1035" spans="1:11" x14ac:dyDescent="0.25">
      <c r="A1035" s="5" t="str">
        <f t="shared" si="33"/>
        <v>AutoDRNoMonthly Peak DayOctober2</v>
      </c>
      <c r="B1035" t="s">
        <v>2231</v>
      </c>
      <c r="C1035" t="s">
        <v>2240</v>
      </c>
      <c r="D1035" t="s">
        <v>2314</v>
      </c>
      <c r="E1035" s="6" t="s">
        <v>3042</v>
      </c>
      <c r="F1035" s="6">
        <v>2</v>
      </c>
      <c r="G1035" s="6">
        <v>686.5089111328125</v>
      </c>
      <c r="H1035" s="6">
        <v>710.7535400390625</v>
      </c>
      <c r="I1035" s="6">
        <v>180.57670593261719</v>
      </c>
      <c r="J1035" s="6">
        <v>73.618756216543701</v>
      </c>
      <c r="K1035">
        <f t="shared" si="32"/>
        <v>0</v>
      </c>
    </row>
    <row r="1036" spans="1:11" x14ac:dyDescent="0.25">
      <c r="A1036" s="5" t="str">
        <f t="shared" si="33"/>
        <v>AutoDRNoMonthly Peak DayOctober3</v>
      </c>
      <c r="B1036" t="s">
        <v>2231</v>
      </c>
      <c r="C1036" t="s">
        <v>2240</v>
      </c>
      <c r="D1036" t="s">
        <v>2314</v>
      </c>
      <c r="E1036" s="6" t="s">
        <v>3042</v>
      </c>
      <c r="F1036" s="6">
        <v>3</v>
      </c>
      <c r="G1036" s="6">
        <v>636.6328125</v>
      </c>
      <c r="H1036" s="6">
        <v>645.47991943359375</v>
      </c>
      <c r="I1036" s="6">
        <v>164.73104858398438</v>
      </c>
      <c r="J1036" s="6">
        <v>72.53129870520705</v>
      </c>
      <c r="K1036">
        <f t="shared" si="32"/>
        <v>0</v>
      </c>
    </row>
    <row r="1037" spans="1:11" x14ac:dyDescent="0.25">
      <c r="A1037" s="5" t="str">
        <f t="shared" si="33"/>
        <v>AutoDRNoMonthly Peak DayOctober4</v>
      </c>
      <c r="B1037" t="s">
        <v>2231</v>
      </c>
      <c r="C1037" t="s">
        <v>2240</v>
      </c>
      <c r="D1037" t="s">
        <v>2314</v>
      </c>
      <c r="E1037" s="6" t="s">
        <v>3042</v>
      </c>
      <c r="F1037" s="6">
        <v>4</v>
      </c>
      <c r="G1037" s="6">
        <v>614.74798583984375</v>
      </c>
      <c r="H1037" s="6">
        <v>637.1307373046875</v>
      </c>
      <c r="I1037" s="6">
        <v>157.39360046386719</v>
      </c>
      <c r="J1037" s="6">
        <v>71.1857024553087</v>
      </c>
      <c r="K1037">
        <f t="shared" si="32"/>
        <v>0</v>
      </c>
    </row>
    <row r="1038" spans="1:11" x14ac:dyDescent="0.25">
      <c r="A1038" s="5" t="str">
        <f t="shared" si="33"/>
        <v>AutoDRNoMonthly Peak DayOctober5</v>
      </c>
      <c r="B1038" t="s">
        <v>2231</v>
      </c>
      <c r="C1038" t="s">
        <v>2240</v>
      </c>
      <c r="D1038" t="s">
        <v>2314</v>
      </c>
      <c r="E1038" s="6" t="s">
        <v>3042</v>
      </c>
      <c r="F1038" s="6">
        <v>5</v>
      </c>
      <c r="G1038" s="6">
        <v>652.5172119140625</v>
      </c>
      <c r="H1038" s="6">
        <v>731.4071044921875</v>
      </c>
      <c r="I1038" s="6">
        <v>154.46040344238281</v>
      </c>
      <c r="J1038" s="6">
        <v>70.319569194934914</v>
      </c>
      <c r="K1038">
        <f t="shared" si="32"/>
        <v>0</v>
      </c>
    </row>
    <row r="1039" spans="1:11" x14ac:dyDescent="0.25">
      <c r="A1039" s="5" t="str">
        <f t="shared" si="33"/>
        <v>AutoDRNoMonthly Peak DayOctober6</v>
      </c>
      <c r="B1039" t="s">
        <v>2231</v>
      </c>
      <c r="C1039" t="s">
        <v>2240</v>
      </c>
      <c r="D1039" t="s">
        <v>2314</v>
      </c>
      <c r="E1039" s="6" t="s">
        <v>3042</v>
      </c>
      <c r="F1039" s="6">
        <v>6</v>
      </c>
      <c r="G1039" s="6">
        <v>643.53472900390625</v>
      </c>
      <c r="H1039" s="6">
        <v>725.528564453125</v>
      </c>
      <c r="I1039" s="6">
        <v>135.78974914550781</v>
      </c>
      <c r="J1039" s="6">
        <v>68.992719030027047</v>
      </c>
      <c r="K1039">
        <f t="shared" si="32"/>
        <v>0</v>
      </c>
    </row>
    <row r="1040" spans="1:11" x14ac:dyDescent="0.25">
      <c r="A1040" s="5" t="str">
        <f t="shared" si="33"/>
        <v>AutoDRNoMonthly Peak DayOctober7</v>
      </c>
      <c r="B1040" t="s">
        <v>2231</v>
      </c>
      <c r="C1040" t="s">
        <v>2240</v>
      </c>
      <c r="D1040" t="s">
        <v>2314</v>
      </c>
      <c r="E1040" s="6" t="s">
        <v>3042</v>
      </c>
      <c r="F1040" s="6">
        <v>7</v>
      </c>
      <c r="G1040" s="6">
        <v>670.74365234375</v>
      </c>
      <c r="H1040" s="6">
        <v>771.3619384765625</v>
      </c>
      <c r="I1040" s="6">
        <v>145.16334533691406</v>
      </c>
      <c r="J1040" s="6">
        <v>68.503977303681538</v>
      </c>
      <c r="K1040">
        <f t="shared" si="32"/>
        <v>0</v>
      </c>
    </row>
    <row r="1041" spans="1:11" x14ac:dyDescent="0.25">
      <c r="A1041" s="5" t="str">
        <f t="shared" si="33"/>
        <v>AutoDRNoMonthly Peak DayOctober8</v>
      </c>
      <c r="B1041" t="s">
        <v>2231</v>
      </c>
      <c r="C1041" t="s">
        <v>2240</v>
      </c>
      <c r="D1041" t="s">
        <v>2314</v>
      </c>
      <c r="E1041" s="6" t="s">
        <v>3042</v>
      </c>
      <c r="F1041" s="6">
        <v>8</v>
      </c>
      <c r="G1041" s="6">
        <v>603.9271240234375</v>
      </c>
      <c r="H1041" s="6">
        <v>660.14227294921875</v>
      </c>
      <c r="I1041" s="6">
        <v>127.08529663085938</v>
      </c>
      <c r="J1041" s="6">
        <v>67.533237615514707</v>
      </c>
      <c r="K1041">
        <f t="shared" si="32"/>
        <v>0</v>
      </c>
    </row>
    <row r="1042" spans="1:11" x14ac:dyDescent="0.25">
      <c r="A1042" s="5" t="str">
        <f t="shared" si="33"/>
        <v>AutoDRNoMonthly Peak DayOctober9</v>
      </c>
      <c r="B1042" t="s">
        <v>2231</v>
      </c>
      <c r="C1042" t="s">
        <v>2240</v>
      </c>
      <c r="D1042" t="s">
        <v>2314</v>
      </c>
      <c r="E1042" s="6" t="s">
        <v>3042</v>
      </c>
      <c r="F1042" s="6">
        <v>9</v>
      </c>
      <c r="G1042" s="6">
        <v>717.54107666015625</v>
      </c>
      <c r="H1042" s="6">
        <v>769.97784423828125</v>
      </c>
      <c r="I1042" s="6">
        <v>127.42897033691406</v>
      </c>
      <c r="J1042" s="6">
        <v>69.698254860772096</v>
      </c>
      <c r="K1042">
        <f t="shared" si="32"/>
        <v>0</v>
      </c>
    </row>
    <row r="1043" spans="1:11" x14ac:dyDescent="0.25">
      <c r="A1043" s="5" t="str">
        <f t="shared" si="33"/>
        <v>AutoDRNoMonthly Peak DayOctober10</v>
      </c>
      <c r="B1043" t="s">
        <v>2231</v>
      </c>
      <c r="C1043" t="s">
        <v>2240</v>
      </c>
      <c r="D1043" t="s">
        <v>2314</v>
      </c>
      <c r="E1043" s="6" t="s">
        <v>3042</v>
      </c>
      <c r="F1043" s="6">
        <v>10</v>
      </c>
      <c r="G1043" s="6">
        <v>767.273681640625</v>
      </c>
      <c r="H1043" s="6">
        <v>848.7095947265625</v>
      </c>
      <c r="I1043" s="6">
        <v>125.08145904541016</v>
      </c>
      <c r="J1043" s="6">
        <v>75.229209949352054</v>
      </c>
      <c r="K1043">
        <f t="shared" si="32"/>
        <v>0</v>
      </c>
    </row>
    <row r="1044" spans="1:11" x14ac:dyDescent="0.25">
      <c r="A1044" s="5" t="str">
        <f t="shared" si="33"/>
        <v>AutoDRNoMonthly Peak DayOctober11</v>
      </c>
      <c r="B1044" t="s">
        <v>2231</v>
      </c>
      <c r="C1044" t="s">
        <v>2240</v>
      </c>
      <c r="D1044" t="s">
        <v>2314</v>
      </c>
      <c r="E1044" s="6" t="s">
        <v>3042</v>
      </c>
      <c r="F1044" s="6">
        <v>11</v>
      </c>
      <c r="G1044" s="6">
        <v>769.01513671875</v>
      </c>
      <c r="H1044" s="6">
        <v>838.615966796875</v>
      </c>
      <c r="I1044" s="6">
        <v>151.69094848632813</v>
      </c>
      <c r="J1044" s="6">
        <v>81.919348181265377</v>
      </c>
      <c r="K1044">
        <f t="shared" si="32"/>
        <v>0</v>
      </c>
    </row>
    <row r="1045" spans="1:11" x14ac:dyDescent="0.25">
      <c r="A1045" s="5" t="str">
        <f t="shared" si="33"/>
        <v>AutoDRNoMonthly Peak DayOctober12</v>
      </c>
      <c r="B1045" t="s">
        <v>2231</v>
      </c>
      <c r="C1045" t="s">
        <v>2240</v>
      </c>
      <c r="D1045" t="s">
        <v>2314</v>
      </c>
      <c r="E1045" s="6" t="s">
        <v>3042</v>
      </c>
      <c r="F1045" s="6">
        <v>12</v>
      </c>
      <c r="G1045" s="6">
        <v>697.29095458984375</v>
      </c>
      <c r="H1045" s="6">
        <v>760.189453125</v>
      </c>
      <c r="I1045" s="6">
        <v>149.78125</v>
      </c>
      <c r="J1045" s="6">
        <v>87.687892441926181</v>
      </c>
      <c r="K1045">
        <f t="shared" si="32"/>
        <v>0</v>
      </c>
    </row>
    <row r="1046" spans="1:11" x14ac:dyDescent="0.25">
      <c r="A1046" s="5" t="str">
        <f t="shared" si="33"/>
        <v>AutoDRNoMonthly Peak DayOctober13</v>
      </c>
      <c r="B1046" t="s">
        <v>2231</v>
      </c>
      <c r="C1046" t="s">
        <v>2240</v>
      </c>
      <c r="D1046" t="s">
        <v>2314</v>
      </c>
      <c r="E1046" s="6" t="s">
        <v>3042</v>
      </c>
      <c r="F1046" s="6">
        <v>13</v>
      </c>
      <c r="G1046" s="6">
        <v>746.259033203125</v>
      </c>
      <c r="H1046" s="6">
        <v>794.221923828125</v>
      </c>
      <c r="I1046" s="6">
        <v>154.66748046875</v>
      </c>
      <c r="J1046" s="6">
        <v>91.343544910572106</v>
      </c>
      <c r="K1046">
        <f t="shared" si="32"/>
        <v>0</v>
      </c>
    </row>
    <row r="1047" spans="1:11" x14ac:dyDescent="0.25">
      <c r="A1047" s="5" t="str">
        <f t="shared" si="33"/>
        <v>AutoDRNoMonthly Peak DayOctober14</v>
      </c>
      <c r="B1047" t="s">
        <v>2231</v>
      </c>
      <c r="C1047" t="s">
        <v>2240</v>
      </c>
      <c r="D1047" t="s">
        <v>2314</v>
      </c>
      <c r="E1047" s="6" t="s">
        <v>3042</v>
      </c>
      <c r="F1047" s="6">
        <v>14</v>
      </c>
      <c r="G1047" s="6">
        <v>717.67010498046875</v>
      </c>
      <c r="H1047" s="6">
        <v>698.13714599609375</v>
      </c>
      <c r="I1047" s="6">
        <v>126.28516387939453</v>
      </c>
      <c r="J1047" s="6">
        <v>94.008063238638414</v>
      </c>
      <c r="K1047">
        <f t="shared" si="32"/>
        <v>0</v>
      </c>
    </row>
    <row r="1048" spans="1:11" x14ac:dyDescent="0.25">
      <c r="A1048" s="5" t="str">
        <f t="shared" si="33"/>
        <v>AutoDRNoMonthly Peak DayOctober15</v>
      </c>
      <c r="B1048" t="s">
        <v>2231</v>
      </c>
      <c r="C1048" t="s">
        <v>2240</v>
      </c>
      <c r="D1048" t="s">
        <v>2314</v>
      </c>
      <c r="E1048" s="6" t="s">
        <v>3042</v>
      </c>
      <c r="F1048" s="6">
        <v>15</v>
      </c>
      <c r="G1048" s="6">
        <v>694.64495849609375</v>
      </c>
      <c r="H1048" s="6">
        <v>732.30145263671875</v>
      </c>
      <c r="I1048" s="6">
        <v>169.21330261230469</v>
      </c>
      <c r="J1048" s="6">
        <v>95.722962838632057</v>
      </c>
      <c r="K1048">
        <f t="shared" si="32"/>
        <v>0</v>
      </c>
    </row>
    <row r="1049" spans="1:11" x14ac:dyDescent="0.25">
      <c r="A1049" s="5" t="str">
        <f t="shared" si="33"/>
        <v>AutoDRNoMonthly Peak DayOctober16</v>
      </c>
      <c r="B1049" t="s">
        <v>2231</v>
      </c>
      <c r="C1049" t="s">
        <v>2240</v>
      </c>
      <c r="D1049" t="s">
        <v>2314</v>
      </c>
      <c r="E1049" s="6" t="s">
        <v>3042</v>
      </c>
      <c r="F1049" s="6">
        <v>16</v>
      </c>
      <c r="G1049" s="6">
        <v>614.2066650390625</v>
      </c>
      <c r="H1049" s="6">
        <v>664.05224609375</v>
      </c>
      <c r="I1049" s="6">
        <v>127.44963836669922</v>
      </c>
      <c r="J1049" s="6">
        <v>96.365737773753978</v>
      </c>
      <c r="K1049">
        <f t="shared" si="32"/>
        <v>0</v>
      </c>
    </row>
    <row r="1050" spans="1:11" x14ac:dyDescent="0.25">
      <c r="A1050" s="5" t="str">
        <f t="shared" si="33"/>
        <v>AutoDRNoMonthly Peak DayOctober17</v>
      </c>
      <c r="B1050" t="s">
        <v>2231</v>
      </c>
      <c r="C1050" t="s">
        <v>2240</v>
      </c>
      <c r="D1050" t="s">
        <v>2314</v>
      </c>
      <c r="E1050" s="6" t="s">
        <v>3042</v>
      </c>
      <c r="F1050" s="6">
        <v>17</v>
      </c>
      <c r="G1050" s="6">
        <v>577.17071533203125</v>
      </c>
      <c r="H1050" s="6">
        <v>532.737060546875</v>
      </c>
      <c r="I1050" s="6">
        <v>115.43743133544922</v>
      </c>
      <c r="J1050" s="6">
        <v>96.007313862553303</v>
      </c>
      <c r="K1050">
        <f t="shared" si="32"/>
        <v>0</v>
      </c>
    </row>
    <row r="1051" spans="1:11" x14ac:dyDescent="0.25">
      <c r="A1051" s="5" t="str">
        <f t="shared" si="33"/>
        <v>AutoDRNoMonthly Peak DayOctober18</v>
      </c>
      <c r="B1051" t="s">
        <v>2231</v>
      </c>
      <c r="C1051" t="s">
        <v>2240</v>
      </c>
      <c r="D1051" t="s">
        <v>2314</v>
      </c>
      <c r="E1051" s="6" t="s">
        <v>3042</v>
      </c>
      <c r="F1051" s="6">
        <v>18</v>
      </c>
      <c r="G1051" s="6">
        <v>535.7491455078125</v>
      </c>
      <c r="H1051" s="6">
        <v>485.470458984375</v>
      </c>
      <c r="I1051" s="6">
        <v>101.92333221435547</v>
      </c>
      <c r="J1051" s="6">
        <v>95.252558192500388</v>
      </c>
      <c r="K1051">
        <f t="shared" si="32"/>
        <v>0</v>
      </c>
    </row>
    <row r="1052" spans="1:11" x14ac:dyDescent="0.25">
      <c r="A1052" s="5" t="str">
        <f t="shared" si="33"/>
        <v>AutoDRNoMonthly Peak DayOctober19</v>
      </c>
      <c r="B1052" t="s">
        <v>2231</v>
      </c>
      <c r="C1052" t="s">
        <v>2240</v>
      </c>
      <c r="D1052" t="s">
        <v>2314</v>
      </c>
      <c r="E1052" s="6" t="s">
        <v>3042</v>
      </c>
      <c r="F1052" s="6">
        <v>19</v>
      </c>
      <c r="G1052" s="6">
        <v>550.46612548828125</v>
      </c>
      <c r="H1052" s="6">
        <v>518.6356201171875</v>
      </c>
      <c r="I1052" s="6">
        <v>113.38859558105469</v>
      </c>
      <c r="J1052" s="6">
        <v>91.993901785391301</v>
      </c>
      <c r="K1052">
        <f t="shared" si="32"/>
        <v>0</v>
      </c>
    </row>
    <row r="1053" spans="1:11" x14ac:dyDescent="0.25">
      <c r="A1053" s="5" t="str">
        <f t="shared" si="33"/>
        <v>AutoDRNoMonthly Peak DayOctober20</v>
      </c>
      <c r="B1053" t="s">
        <v>2231</v>
      </c>
      <c r="C1053" t="s">
        <v>2240</v>
      </c>
      <c r="D1053" t="s">
        <v>2314</v>
      </c>
      <c r="E1053" s="6" t="s">
        <v>3042</v>
      </c>
      <c r="F1053" s="6">
        <v>20</v>
      </c>
      <c r="G1053" s="6">
        <v>511.05795288085938</v>
      </c>
      <c r="H1053" s="6">
        <v>501.2708740234375</v>
      </c>
      <c r="I1053" s="6">
        <v>120.34416198730469</v>
      </c>
      <c r="J1053" s="6">
        <v>86.712773253829383</v>
      </c>
      <c r="K1053">
        <f t="shared" si="32"/>
        <v>0</v>
      </c>
    </row>
    <row r="1054" spans="1:11" x14ac:dyDescent="0.25">
      <c r="A1054" s="5" t="str">
        <f t="shared" si="33"/>
        <v>AutoDRNoMonthly Peak DayOctober21</v>
      </c>
      <c r="B1054" t="s">
        <v>2231</v>
      </c>
      <c r="C1054" t="s">
        <v>2240</v>
      </c>
      <c r="D1054" t="s">
        <v>2314</v>
      </c>
      <c r="E1054" s="6" t="s">
        <v>3042</v>
      </c>
      <c r="F1054" s="6">
        <v>21</v>
      </c>
      <c r="G1054" s="6">
        <v>590.66912841796875</v>
      </c>
      <c r="H1054" s="6">
        <v>531.2137451171875</v>
      </c>
      <c r="I1054" s="6">
        <v>135.59425354003906</v>
      </c>
      <c r="J1054" s="6">
        <v>82.886916588677309</v>
      </c>
      <c r="K1054">
        <f t="shared" si="32"/>
        <v>0</v>
      </c>
    </row>
    <row r="1055" spans="1:11" x14ac:dyDescent="0.25">
      <c r="A1055" s="5" t="str">
        <f t="shared" si="33"/>
        <v>AutoDRNoMonthly Peak DayOctober22</v>
      </c>
      <c r="B1055" t="s">
        <v>2231</v>
      </c>
      <c r="C1055" t="s">
        <v>2240</v>
      </c>
      <c r="D1055" t="s">
        <v>2314</v>
      </c>
      <c r="E1055" s="6" t="s">
        <v>3042</v>
      </c>
      <c r="F1055" s="6">
        <v>22</v>
      </c>
      <c r="G1055" s="6">
        <v>630.28887939453125</v>
      </c>
      <c r="H1055" s="6">
        <v>576.69580078125</v>
      </c>
      <c r="I1055" s="6">
        <v>117.66513061523438</v>
      </c>
      <c r="J1055" s="6">
        <v>80.64160554391367</v>
      </c>
      <c r="K1055">
        <f t="shared" si="32"/>
        <v>0</v>
      </c>
    </row>
    <row r="1056" spans="1:11" x14ac:dyDescent="0.25">
      <c r="A1056" s="5" t="str">
        <f t="shared" si="33"/>
        <v>AutoDRNoMonthly Peak DayOctober23</v>
      </c>
      <c r="B1056" t="s">
        <v>2231</v>
      </c>
      <c r="C1056" t="s">
        <v>2240</v>
      </c>
      <c r="D1056" t="s">
        <v>2314</v>
      </c>
      <c r="E1056" s="6" t="s">
        <v>3042</v>
      </c>
      <c r="F1056" s="6">
        <v>23</v>
      </c>
      <c r="G1056" s="6">
        <v>659.91522216796875</v>
      </c>
      <c r="H1056" s="6">
        <v>526.7061767578125</v>
      </c>
      <c r="I1056" s="6">
        <v>92.945526123046875</v>
      </c>
      <c r="J1056" s="6">
        <v>78.248140982168664</v>
      </c>
      <c r="K1056">
        <f t="shared" si="32"/>
        <v>0</v>
      </c>
    </row>
    <row r="1057" spans="1:11" x14ac:dyDescent="0.25">
      <c r="A1057" s="5" t="str">
        <f t="shared" si="33"/>
        <v>AutoDRNoMonthly Peak DayOctober24</v>
      </c>
      <c r="B1057" t="s">
        <v>2231</v>
      </c>
      <c r="C1057" t="s">
        <v>2240</v>
      </c>
      <c r="D1057" t="s">
        <v>2314</v>
      </c>
      <c r="E1057" s="6" t="s">
        <v>3042</v>
      </c>
      <c r="F1057" s="6">
        <v>24</v>
      </c>
      <c r="G1057" s="6">
        <v>682.17974853515625</v>
      </c>
      <c r="H1057" s="6">
        <v>565.490478515625</v>
      </c>
      <c r="I1057" s="6">
        <v>114.80687713623047</v>
      </c>
      <c r="J1057" s="6">
        <v>76.009628462614899</v>
      </c>
      <c r="K1057">
        <f t="shared" si="32"/>
        <v>0</v>
      </c>
    </row>
    <row r="1058" spans="1:11" x14ac:dyDescent="0.25">
      <c r="A1058" s="5" t="str">
        <f t="shared" si="33"/>
        <v>AutoDRNoAverage WeekdayNovember1</v>
      </c>
      <c r="B1058" t="s">
        <v>2231</v>
      </c>
      <c r="C1058" t="s">
        <v>2240</v>
      </c>
      <c r="D1058" t="s">
        <v>2315</v>
      </c>
      <c r="E1058" s="6" t="s">
        <v>3043</v>
      </c>
      <c r="F1058" s="6">
        <v>1</v>
      </c>
      <c r="G1058" s="6">
        <v>399.79196166992188</v>
      </c>
      <c r="H1058" s="6">
        <v>399.79196166992188</v>
      </c>
      <c r="I1058" s="6">
        <v>78.050590515136719</v>
      </c>
      <c r="J1058" s="6">
        <v>51.749285714285683</v>
      </c>
      <c r="K1058">
        <f t="shared" si="32"/>
        <v>0</v>
      </c>
    </row>
    <row r="1059" spans="1:11" x14ac:dyDescent="0.25">
      <c r="A1059" s="5" t="str">
        <f t="shared" si="33"/>
        <v>AutoDRNoAverage WeekdayNovember2</v>
      </c>
      <c r="B1059" t="s">
        <v>2231</v>
      </c>
      <c r="C1059" t="s">
        <v>2240</v>
      </c>
      <c r="D1059" t="s">
        <v>2315</v>
      </c>
      <c r="E1059" s="6" t="s">
        <v>3043</v>
      </c>
      <c r="F1059" s="6">
        <v>2</v>
      </c>
      <c r="G1059" s="6">
        <v>365.72671508789063</v>
      </c>
      <c r="H1059" s="6">
        <v>365.72671508789063</v>
      </c>
      <c r="I1059" s="6">
        <v>117.21068572998047</v>
      </c>
      <c r="J1059" s="6">
        <v>50.504081632653069</v>
      </c>
      <c r="K1059">
        <f t="shared" si="32"/>
        <v>0</v>
      </c>
    </row>
    <row r="1060" spans="1:11" x14ac:dyDescent="0.25">
      <c r="A1060" s="5" t="str">
        <f t="shared" si="33"/>
        <v>AutoDRNoAverage WeekdayNovember3</v>
      </c>
      <c r="B1060" t="s">
        <v>2231</v>
      </c>
      <c r="C1060" t="s">
        <v>2240</v>
      </c>
      <c r="D1060" t="s">
        <v>2315</v>
      </c>
      <c r="E1060" s="6" t="s">
        <v>3043</v>
      </c>
      <c r="F1060" s="6">
        <v>3</v>
      </c>
      <c r="G1060" s="6">
        <v>411.98501586914063</v>
      </c>
      <c r="H1060" s="6">
        <v>411.98501586914063</v>
      </c>
      <c r="I1060" s="6">
        <v>91.397712707519531</v>
      </c>
      <c r="J1060" s="6">
        <v>50.079285714285682</v>
      </c>
      <c r="K1060">
        <f t="shared" si="32"/>
        <v>0</v>
      </c>
    </row>
    <row r="1061" spans="1:11" x14ac:dyDescent="0.25">
      <c r="A1061" s="5" t="str">
        <f t="shared" si="33"/>
        <v>AutoDRNoAverage WeekdayNovember4</v>
      </c>
      <c r="B1061" t="s">
        <v>2231</v>
      </c>
      <c r="C1061" t="s">
        <v>2240</v>
      </c>
      <c r="D1061" t="s">
        <v>2315</v>
      </c>
      <c r="E1061" s="6" t="s">
        <v>3043</v>
      </c>
      <c r="F1061" s="6">
        <v>4</v>
      </c>
      <c r="G1061" s="6">
        <v>415.76373291015625</v>
      </c>
      <c r="H1061" s="6">
        <v>415.76373291015625</v>
      </c>
      <c r="I1061" s="6">
        <v>90.778938293457031</v>
      </c>
      <c r="J1061" s="6">
        <v>48.883877551020426</v>
      </c>
      <c r="K1061">
        <f t="shared" si="32"/>
        <v>0</v>
      </c>
    </row>
    <row r="1062" spans="1:11" x14ac:dyDescent="0.25">
      <c r="A1062" s="5" t="str">
        <f t="shared" si="33"/>
        <v>AutoDRNoAverage WeekdayNovember5</v>
      </c>
      <c r="B1062" t="s">
        <v>2231</v>
      </c>
      <c r="C1062" t="s">
        <v>2240</v>
      </c>
      <c r="D1062" t="s">
        <v>2315</v>
      </c>
      <c r="E1062" s="6" t="s">
        <v>3043</v>
      </c>
      <c r="F1062" s="6">
        <v>5</v>
      </c>
      <c r="G1062" s="6">
        <v>440.47381591796875</v>
      </c>
      <c r="H1062" s="6">
        <v>440.47381591796875</v>
      </c>
      <c r="I1062" s="6">
        <v>98.024032592773438</v>
      </c>
      <c r="J1062" s="6">
        <v>48.255612244897968</v>
      </c>
      <c r="K1062">
        <f t="shared" si="32"/>
        <v>0</v>
      </c>
    </row>
    <row r="1063" spans="1:11" x14ac:dyDescent="0.25">
      <c r="A1063" s="5" t="str">
        <f t="shared" si="33"/>
        <v>AutoDRNoAverage WeekdayNovember6</v>
      </c>
      <c r="B1063" t="s">
        <v>2231</v>
      </c>
      <c r="C1063" t="s">
        <v>2240</v>
      </c>
      <c r="D1063" t="s">
        <v>2315</v>
      </c>
      <c r="E1063" s="6" t="s">
        <v>3043</v>
      </c>
      <c r="F1063" s="6">
        <v>6</v>
      </c>
      <c r="G1063" s="6">
        <v>550.69622802734375</v>
      </c>
      <c r="H1063" s="6">
        <v>550.69622802734375</v>
      </c>
      <c r="I1063" s="6">
        <v>99.21343994140625</v>
      </c>
      <c r="J1063" s="6">
        <v>47.399693877551023</v>
      </c>
      <c r="K1063">
        <f t="shared" si="32"/>
        <v>0</v>
      </c>
    </row>
    <row r="1064" spans="1:11" x14ac:dyDescent="0.25">
      <c r="A1064" s="5" t="str">
        <f t="shared" si="33"/>
        <v>AutoDRNoAverage WeekdayNovember7</v>
      </c>
      <c r="B1064" t="s">
        <v>2231</v>
      </c>
      <c r="C1064" t="s">
        <v>2240</v>
      </c>
      <c r="D1064" t="s">
        <v>2315</v>
      </c>
      <c r="E1064" s="6" t="s">
        <v>3043</v>
      </c>
      <c r="F1064" s="6">
        <v>7</v>
      </c>
      <c r="G1064" s="6">
        <v>532.8294677734375</v>
      </c>
      <c r="H1064" s="6">
        <v>532.8294677734375</v>
      </c>
      <c r="I1064" s="6">
        <v>91.423118591308594</v>
      </c>
      <c r="J1064" s="6">
        <v>46.95224489795914</v>
      </c>
      <c r="K1064">
        <f t="shared" si="32"/>
        <v>0</v>
      </c>
    </row>
    <row r="1065" spans="1:11" x14ac:dyDescent="0.25">
      <c r="A1065" s="5" t="str">
        <f t="shared" si="33"/>
        <v>AutoDRNoAverage WeekdayNovember8</v>
      </c>
      <c r="B1065" t="s">
        <v>2231</v>
      </c>
      <c r="C1065" t="s">
        <v>2240</v>
      </c>
      <c r="D1065" t="s">
        <v>2315</v>
      </c>
      <c r="E1065" s="6" t="s">
        <v>3043</v>
      </c>
      <c r="F1065" s="6">
        <v>8</v>
      </c>
      <c r="G1065" s="6">
        <v>507.31414794921875</v>
      </c>
      <c r="H1065" s="6">
        <v>507.31414794921875</v>
      </c>
      <c r="I1065" s="6">
        <v>87.152145385742188</v>
      </c>
      <c r="J1065" s="6">
        <v>46.45683673469388</v>
      </c>
      <c r="K1065">
        <f t="shared" si="32"/>
        <v>0</v>
      </c>
    </row>
    <row r="1066" spans="1:11" x14ac:dyDescent="0.25">
      <c r="A1066" s="5" t="str">
        <f t="shared" si="33"/>
        <v>AutoDRNoAverage WeekdayNovember9</v>
      </c>
      <c r="B1066" t="s">
        <v>2231</v>
      </c>
      <c r="C1066" t="s">
        <v>2240</v>
      </c>
      <c r="D1066" t="s">
        <v>2315</v>
      </c>
      <c r="E1066" s="6" t="s">
        <v>3043</v>
      </c>
      <c r="F1066" s="6">
        <v>9</v>
      </c>
      <c r="G1066" s="6">
        <v>536.348388671875</v>
      </c>
      <c r="H1066" s="6">
        <v>536.348388671875</v>
      </c>
      <c r="I1066" s="6">
        <v>88.002449035644531</v>
      </c>
      <c r="J1066" s="6">
        <v>49.00173469387758</v>
      </c>
      <c r="K1066">
        <f t="shared" si="32"/>
        <v>0</v>
      </c>
    </row>
    <row r="1067" spans="1:11" x14ac:dyDescent="0.25">
      <c r="A1067" s="5" t="str">
        <f t="shared" si="33"/>
        <v>AutoDRNoAverage WeekdayNovember10</v>
      </c>
      <c r="B1067" t="s">
        <v>2231</v>
      </c>
      <c r="C1067" t="s">
        <v>2240</v>
      </c>
      <c r="D1067" t="s">
        <v>2315</v>
      </c>
      <c r="E1067" s="6" t="s">
        <v>3043</v>
      </c>
      <c r="F1067" s="6">
        <v>10</v>
      </c>
      <c r="G1067" s="6">
        <v>572.14599609375</v>
      </c>
      <c r="H1067" s="6">
        <v>572.14599609375</v>
      </c>
      <c r="I1067" s="6">
        <v>84.783599853515625</v>
      </c>
      <c r="J1067" s="6">
        <v>53.82275510204083</v>
      </c>
      <c r="K1067">
        <f t="shared" si="32"/>
        <v>0</v>
      </c>
    </row>
    <row r="1068" spans="1:11" x14ac:dyDescent="0.25">
      <c r="A1068" s="5" t="str">
        <f t="shared" si="33"/>
        <v>AutoDRNoAverage WeekdayNovember11</v>
      </c>
      <c r="B1068" t="s">
        <v>2231</v>
      </c>
      <c r="C1068" t="s">
        <v>2240</v>
      </c>
      <c r="D1068" t="s">
        <v>2315</v>
      </c>
      <c r="E1068" s="6" t="s">
        <v>3043</v>
      </c>
      <c r="F1068" s="6">
        <v>11</v>
      </c>
      <c r="G1068" s="6">
        <v>592.11444091796875</v>
      </c>
      <c r="H1068" s="6">
        <v>592.11444091796875</v>
      </c>
      <c r="I1068" s="6">
        <v>82.756629943847656</v>
      </c>
      <c r="J1068" s="6">
        <v>59.028979591836809</v>
      </c>
      <c r="K1068">
        <f t="shared" si="32"/>
        <v>0</v>
      </c>
    </row>
    <row r="1069" spans="1:11" x14ac:dyDescent="0.25">
      <c r="A1069" s="5" t="str">
        <f t="shared" si="33"/>
        <v>AutoDRNoAverage WeekdayNovember12</v>
      </c>
      <c r="B1069" t="s">
        <v>2231</v>
      </c>
      <c r="C1069" t="s">
        <v>2240</v>
      </c>
      <c r="D1069" t="s">
        <v>2315</v>
      </c>
      <c r="E1069" s="6" t="s">
        <v>3043</v>
      </c>
      <c r="F1069" s="6">
        <v>12</v>
      </c>
      <c r="G1069" s="6">
        <v>556.6717529296875</v>
      </c>
      <c r="H1069" s="6">
        <v>556.6717529296875</v>
      </c>
      <c r="I1069" s="6">
        <v>92.891792297363281</v>
      </c>
      <c r="J1069" s="6">
        <v>62.449489795918396</v>
      </c>
      <c r="K1069">
        <f t="shared" si="32"/>
        <v>0</v>
      </c>
    </row>
    <row r="1070" spans="1:11" x14ac:dyDescent="0.25">
      <c r="A1070" s="5" t="str">
        <f t="shared" si="33"/>
        <v>AutoDRNoAverage WeekdayNovember13</v>
      </c>
      <c r="B1070" t="s">
        <v>2231</v>
      </c>
      <c r="C1070" t="s">
        <v>2240</v>
      </c>
      <c r="D1070" t="s">
        <v>2315</v>
      </c>
      <c r="E1070" s="6" t="s">
        <v>3043</v>
      </c>
      <c r="F1070" s="6">
        <v>13</v>
      </c>
      <c r="G1070" s="6">
        <v>467.17889404296875</v>
      </c>
      <c r="H1070" s="6">
        <v>467.17889404296875</v>
      </c>
      <c r="I1070" s="6">
        <v>91.804740905761719</v>
      </c>
      <c r="J1070" s="6">
        <v>63.785918367346909</v>
      </c>
      <c r="K1070">
        <f t="shared" si="32"/>
        <v>0</v>
      </c>
    </row>
    <row r="1071" spans="1:11" x14ac:dyDescent="0.25">
      <c r="A1071" s="5" t="str">
        <f t="shared" si="33"/>
        <v>AutoDRNoAverage WeekdayNovember14</v>
      </c>
      <c r="B1071" t="s">
        <v>2231</v>
      </c>
      <c r="C1071" t="s">
        <v>2240</v>
      </c>
      <c r="D1071" t="s">
        <v>2315</v>
      </c>
      <c r="E1071" s="6" t="s">
        <v>3043</v>
      </c>
      <c r="F1071" s="6">
        <v>14</v>
      </c>
      <c r="G1071" s="6">
        <v>396.78057861328125</v>
      </c>
      <c r="H1071" s="6">
        <v>396.78057861328125</v>
      </c>
      <c r="I1071" s="6">
        <v>80.333641052246094</v>
      </c>
      <c r="J1071" s="6">
        <v>65.325612244898011</v>
      </c>
      <c r="K1071">
        <f t="shared" si="32"/>
        <v>0</v>
      </c>
    </row>
    <row r="1072" spans="1:11" x14ac:dyDescent="0.25">
      <c r="A1072" s="5" t="str">
        <f t="shared" si="33"/>
        <v>AutoDRNoAverage WeekdayNovember15</v>
      </c>
      <c r="B1072" t="s">
        <v>2231</v>
      </c>
      <c r="C1072" t="s">
        <v>2240</v>
      </c>
      <c r="D1072" t="s">
        <v>2315</v>
      </c>
      <c r="E1072" s="6" t="s">
        <v>3043</v>
      </c>
      <c r="F1072" s="6">
        <v>15</v>
      </c>
      <c r="G1072" s="6">
        <v>355.5194091796875</v>
      </c>
      <c r="H1072" s="6">
        <v>355.5194091796875</v>
      </c>
      <c r="I1072" s="6">
        <v>73.069740295410156</v>
      </c>
      <c r="J1072" s="6">
        <v>66.27530612244901</v>
      </c>
      <c r="K1072">
        <f t="shared" si="32"/>
        <v>0</v>
      </c>
    </row>
    <row r="1073" spans="1:11" x14ac:dyDescent="0.25">
      <c r="A1073" s="5" t="str">
        <f t="shared" si="33"/>
        <v>AutoDRNoAverage WeekdayNovember16</v>
      </c>
      <c r="B1073" t="s">
        <v>2231</v>
      </c>
      <c r="C1073" t="s">
        <v>2240</v>
      </c>
      <c r="D1073" t="s">
        <v>2315</v>
      </c>
      <c r="E1073" s="6" t="s">
        <v>3043</v>
      </c>
      <c r="F1073" s="6">
        <v>16</v>
      </c>
      <c r="G1073" s="6">
        <v>329.67254638671875</v>
      </c>
      <c r="H1073" s="6">
        <v>329.67254638671875</v>
      </c>
      <c r="I1073" s="6">
        <v>71.581336975097656</v>
      </c>
      <c r="J1073" s="6">
        <v>66.437244897959246</v>
      </c>
      <c r="K1073">
        <f t="shared" si="32"/>
        <v>0</v>
      </c>
    </row>
    <row r="1074" spans="1:11" x14ac:dyDescent="0.25">
      <c r="A1074" s="5" t="str">
        <f t="shared" si="33"/>
        <v>AutoDRNoAverage WeekdayNovember17</v>
      </c>
      <c r="B1074" t="s">
        <v>2231</v>
      </c>
      <c r="C1074" t="s">
        <v>2240</v>
      </c>
      <c r="D1074" t="s">
        <v>2315</v>
      </c>
      <c r="E1074" s="6" t="s">
        <v>3043</v>
      </c>
      <c r="F1074" s="6">
        <v>17</v>
      </c>
      <c r="G1074" s="6">
        <v>331.67465209960938</v>
      </c>
      <c r="H1074" s="6">
        <v>331.67465209960938</v>
      </c>
      <c r="I1074" s="6">
        <v>76.360862731933594</v>
      </c>
      <c r="J1074" s="6">
        <v>65.024081632653065</v>
      </c>
      <c r="K1074">
        <f t="shared" si="32"/>
        <v>0</v>
      </c>
    </row>
    <row r="1075" spans="1:11" x14ac:dyDescent="0.25">
      <c r="A1075" s="5" t="str">
        <f t="shared" si="33"/>
        <v>AutoDRNoAverage WeekdayNovember18</v>
      </c>
      <c r="B1075" t="s">
        <v>2231</v>
      </c>
      <c r="C1075" t="s">
        <v>2240</v>
      </c>
      <c r="D1075" t="s">
        <v>2315</v>
      </c>
      <c r="E1075" s="6" t="s">
        <v>3043</v>
      </c>
      <c r="F1075" s="6">
        <v>18</v>
      </c>
      <c r="G1075" s="6">
        <v>355.5322265625</v>
      </c>
      <c r="H1075" s="6">
        <v>355.5322265625</v>
      </c>
      <c r="I1075" s="6">
        <v>65.000350952148438</v>
      </c>
      <c r="J1075" s="6">
        <v>61.972653061224456</v>
      </c>
      <c r="K1075">
        <f t="shared" si="32"/>
        <v>0</v>
      </c>
    </row>
    <row r="1076" spans="1:11" x14ac:dyDescent="0.25">
      <c r="A1076" s="5" t="str">
        <f t="shared" si="33"/>
        <v>AutoDRNoAverage WeekdayNovember19</v>
      </c>
      <c r="B1076" t="s">
        <v>2231</v>
      </c>
      <c r="C1076" t="s">
        <v>2240</v>
      </c>
      <c r="D1076" t="s">
        <v>2315</v>
      </c>
      <c r="E1076" s="6" t="s">
        <v>3043</v>
      </c>
      <c r="F1076" s="6">
        <v>19</v>
      </c>
      <c r="G1076" s="6">
        <v>355.70925903320313</v>
      </c>
      <c r="H1076" s="6">
        <v>355.70925903320313</v>
      </c>
      <c r="I1076" s="6">
        <v>65.327880859375</v>
      </c>
      <c r="J1076" s="6">
        <v>59.276122448979585</v>
      </c>
      <c r="K1076">
        <f t="shared" si="32"/>
        <v>0</v>
      </c>
    </row>
    <row r="1077" spans="1:11" x14ac:dyDescent="0.25">
      <c r="A1077" s="5" t="str">
        <f t="shared" si="33"/>
        <v>AutoDRNoAverage WeekdayNovember20</v>
      </c>
      <c r="B1077" t="s">
        <v>2231</v>
      </c>
      <c r="C1077" t="s">
        <v>2240</v>
      </c>
      <c r="D1077" t="s">
        <v>2315</v>
      </c>
      <c r="E1077" s="6" t="s">
        <v>3043</v>
      </c>
      <c r="F1077" s="6">
        <v>20</v>
      </c>
      <c r="G1077" s="6">
        <v>353.1353759765625</v>
      </c>
      <c r="H1077" s="6">
        <v>353.1353759765625</v>
      </c>
      <c r="I1077" s="6">
        <v>74.187362670898438</v>
      </c>
      <c r="J1077" s="6">
        <v>57.659591836734705</v>
      </c>
      <c r="K1077">
        <f t="shared" si="32"/>
        <v>0</v>
      </c>
    </row>
    <row r="1078" spans="1:11" x14ac:dyDescent="0.25">
      <c r="A1078" s="5" t="str">
        <f t="shared" si="33"/>
        <v>AutoDRNoAverage WeekdayNovember21</v>
      </c>
      <c r="B1078" t="s">
        <v>2231</v>
      </c>
      <c r="C1078" t="s">
        <v>2240</v>
      </c>
      <c r="D1078" t="s">
        <v>2315</v>
      </c>
      <c r="E1078" s="6" t="s">
        <v>3043</v>
      </c>
      <c r="F1078" s="6">
        <v>21</v>
      </c>
      <c r="G1078" s="6">
        <v>356.22369384765625</v>
      </c>
      <c r="H1078" s="6">
        <v>356.22369384765625</v>
      </c>
      <c r="I1078" s="6">
        <v>76.380325317382813</v>
      </c>
      <c r="J1078" s="6">
        <v>56.402551020408168</v>
      </c>
      <c r="K1078">
        <f t="shared" si="32"/>
        <v>0</v>
      </c>
    </row>
    <row r="1079" spans="1:11" x14ac:dyDescent="0.25">
      <c r="A1079" s="5" t="str">
        <f t="shared" si="33"/>
        <v>AutoDRNoAverage WeekdayNovember22</v>
      </c>
      <c r="B1079" t="s">
        <v>2231</v>
      </c>
      <c r="C1079" t="s">
        <v>2240</v>
      </c>
      <c r="D1079" t="s">
        <v>2315</v>
      </c>
      <c r="E1079" s="6" t="s">
        <v>3043</v>
      </c>
      <c r="F1079" s="6">
        <v>22</v>
      </c>
      <c r="G1079" s="6">
        <v>366.05020141601563</v>
      </c>
      <c r="H1079" s="6">
        <v>366.05020141601563</v>
      </c>
      <c r="I1079" s="6">
        <v>70.62823486328125</v>
      </c>
      <c r="J1079" s="6">
        <v>55.413265306122483</v>
      </c>
      <c r="K1079">
        <f t="shared" si="32"/>
        <v>0</v>
      </c>
    </row>
    <row r="1080" spans="1:11" x14ac:dyDescent="0.25">
      <c r="A1080" s="5" t="str">
        <f t="shared" si="33"/>
        <v>AutoDRNoAverage WeekdayNovember23</v>
      </c>
      <c r="B1080" t="s">
        <v>2231</v>
      </c>
      <c r="C1080" t="s">
        <v>2240</v>
      </c>
      <c r="D1080" t="s">
        <v>2315</v>
      </c>
      <c r="E1080" s="6" t="s">
        <v>3043</v>
      </c>
      <c r="F1080" s="6">
        <v>23</v>
      </c>
      <c r="G1080" s="6">
        <v>334.3162841796875</v>
      </c>
      <c r="H1080" s="6">
        <v>334.3162841796875</v>
      </c>
      <c r="I1080" s="6">
        <v>76.376930236816406</v>
      </c>
      <c r="J1080" s="6">
        <v>54.482346938775514</v>
      </c>
      <c r="K1080">
        <f t="shared" si="32"/>
        <v>0</v>
      </c>
    </row>
    <row r="1081" spans="1:11" x14ac:dyDescent="0.25">
      <c r="A1081" s="5" t="str">
        <f t="shared" si="33"/>
        <v>AutoDRNoAverage WeekdayNovember24</v>
      </c>
      <c r="B1081" t="s">
        <v>2231</v>
      </c>
      <c r="C1081" t="s">
        <v>2240</v>
      </c>
      <c r="D1081" t="s">
        <v>2315</v>
      </c>
      <c r="E1081" s="6" t="s">
        <v>3043</v>
      </c>
      <c r="F1081" s="6">
        <v>24</v>
      </c>
      <c r="G1081" s="6">
        <v>360.69000244140625</v>
      </c>
      <c r="H1081" s="6">
        <v>360.69000244140625</v>
      </c>
      <c r="I1081" s="6">
        <v>75.303939819335938</v>
      </c>
      <c r="J1081" s="6">
        <v>53.324795918367336</v>
      </c>
      <c r="K1081">
        <f t="shared" si="32"/>
        <v>0</v>
      </c>
    </row>
    <row r="1082" spans="1:11" x14ac:dyDescent="0.25">
      <c r="A1082" s="5" t="str">
        <f t="shared" si="33"/>
        <v>AutoDRNoMonthly Peak DayNovember1</v>
      </c>
      <c r="B1082" t="s">
        <v>2231</v>
      </c>
      <c r="C1082" t="s">
        <v>2240</v>
      </c>
      <c r="D1082" t="s">
        <v>2316</v>
      </c>
      <c r="E1082" s="6" t="s">
        <v>3043</v>
      </c>
      <c r="F1082" s="6">
        <v>1</v>
      </c>
      <c r="G1082" s="6">
        <v>668.5574951171875</v>
      </c>
      <c r="H1082" s="6">
        <v>668.5574951171875</v>
      </c>
      <c r="I1082" s="6">
        <v>115.23116302490234</v>
      </c>
      <c r="J1082" s="6">
        <v>64.127448979591847</v>
      </c>
      <c r="K1082">
        <f t="shared" si="32"/>
        <v>0</v>
      </c>
    </row>
    <row r="1083" spans="1:11" x14ac:dyDescent="0.25">
      <c r="A1083" s="5" t="str">
        <f t="shared" si="33"/>
        <v>AutoDRNoMonthly Peak DayNovember2</v>
      </c>
      <c r="B1083" t="s">
        <v>2231</v>
      </c>
      <c r="C1083" t="s">
        <v>2240</v>
      </c>
      <c r="D1083" t="s">
        <v>2316</v>
      </c>
      <c r="E1083" s="6" t="s">
        <v>3043</v>
      </c>
      <c r="F1083" s="6">
        <v>2</v>
      </c>
      <c r="G1083" s="6">
        <v>675.41766357421875</v>
      </c>
      <c r="H1083" s="6">
        <v>675.41766357421875</v>
      </c>
      <c r="I1083" s="6">
        <v>112.22757720947266</v>
      </c>
      <c r="J1083" s="6">
        <v>62.746428571428588</v>
      </c>
      <c r="K1083">
        <f t="shared" si="32"/>
        <v>0</v>
      </c>
    </row>
    <row r="1084" spans="1:11" x14ac:dyDescent="0.25">
      <c r="A1084" s="5" t="str">
        <f t="shared" si="33"/>
        <v>AutoDRNoMonthly Peak DayNovember3</v>
      </c>
      <c r="B1084" t="s">
        <v>2231</v>
      </c>
      <c r="C1084" t="s">
        <v>2240</v>
      </c>
      <c r="D1084" t="s">
        <v>2316</v>
      </c>
      <c r="E1084" s="6" t="s">
        <v>3043</v>
      </c>
      <c r="F1084" s="6">
        <v>3</v>
      </c>
      <c r="G1084" s="6">
        <v>701.22943115234375</v>
      </c>
      <c r="H1084" s="6">
        <v>701.22943115234375</v>
      </c>
      <c r="I1084" s="6">
        <v>110.50247192382813</v>
      </c>
      <c r="J1084" s="6">
        <v>61.78265306122448</v>
      </c>
      <c r="K1084">
        <f t="shared" si="32"/>
        <v>0</v>
      </c>
    </row>
    <row r="1085" spans="1:11" x14ac:dyDescent="0.25">
      <c r="A1085" s="5" t="str">
        <f t="shared" si="33"/>
        <v>AutoDRNoMonthly Peak DayNovember4</v>
      </c>
      <c r="B1085" t="s">
        <v>2231</v>
      </c>
      <c r="C1085" t="s">
        <v>2240</v>
      </c>
      <c r="D1085" t="s">
        <v>2316</v>
      </c>
      <c r="E1085" s="6" t="s">
        <v>3043</v>
      </c>
      <c r="F1085" s="6">
        <v>4</v>
      </c>
      <c r="G1085" s="6">
        <v>635.47265625</v>
      </c>
      <c r="H1085" s="6">
        <v>635.47265625</v>
      </c>
      <c r="I1085" s="6">
        <v>98.879364013671875</v>
      </c>
      <c r="J1085" s="6">
        <v>60.650204081632658</v>
      </c>
      <c r="K1085">
        <f t="shared" si="32"/>
        <v>0</v>
      </c>
    </row>
    <row r="1086" spans="1:11" x14ac:dyDescent="0.25">
      <c r="A1086" s="5" t="str">
        <f t="shared" si="33"/>
        <v>AutoDRNoMonthly Peak DayNovember5</v>
      </c>
      <c r="B1086" t="s">
        <v>2231</v>
      </c>
      <c r="C1086" t="s">
        <v>2240</v>
      </c>
      <c r="D1086" t="s">
        <v>2316</v>
      </c>
      <c r="E1086" s="6" t="s">
        <v>3043</v>
      </c>
      <c r="F1086" s="6">
        <v>5</v>
      </c>
      <c r="G1086" s="6">
        <v>620.17138671875</v>
      </c>
      <c r="H1086" s="6">
        <v>620.17138671875</v>
      </c>
      <c r="I1086" s="6">
        <v>99.878631591796875</v>
      </c>
      <c r="J1086" s="6">
        <v>60.310102040816375</v>
      </c>
      <c r="K1086">
        <f t="shared" si="32"/>
        <v>0</v>
      </c>
    </row>
    <row r="1087" spans="1:11" x14ac:dyDescent="0.25">
      <c r="A1087" s="5" t="str">
        <f t="shared" si="33"/>
        <v>AutoDRNoMonthly Peak DayNovember6</v>
      </c>
      <c r="B1087" t="s">
        <v>2231</v>
      </c>
      <c r="C1087" t="s">
        <v>2240</v>
      </c>
      <c r="D1087" t="s">
        <v>2316</v>
      </c>
      <c r="E1087" s="6" t="s">
        <v>3043</v>
      </c>
      <c r="F1087" s="6">
        <v>6</v>
      </c>
      <c r="G1087" s="6">
        <v>698.65032958984375</v>
      </c>
      <c r="H1087" s="6">
        <v>698.65032958984375</v>
      </c>
      <c r="I1087" s="6">
        <v>89.588287353515625</v>
      </c>
      <c r="J1087" s="6">
        <v>59.801530612244861</v>
      </c>
      <c r="K1087">
        <f t="shared" si="32"/>
        <v>0</v>
      </c>
    </row>
    <row r="1088" spans="1:11" x14ac:dyDescent="0.25">
      <c r="A1088" s="5" t="str">
        <f t="shared" si="33"/>
        <v>AutoDRNoMonthly Peak DayNovember7</v>
      </c>
      <c r="B1088" t="s">
        <v>2231</v>
      </c>
      <c r="C1088" t="s">
        <v>2240</v>
      </c>
      <c r="D1088" t="s">
        <v>2316</v>
      </c>
      <c r="E1088" s="6" t="s">
        <v>3043</v>
      </c>
      <c r="F1088" s="6">
        <v>7</v>
      </c>
      <c r="G1088" s="6">
        <v>733.52239990234375</v>
      </c>
      <c r="H1088" s="6">
        <v>733.52239990234375</v>
      </c>
      <c r="I1088" s="6">
        <v>95.776336669921875</v>
      </c>
      <c r="J1088" s="6">
        <v>59.882857142857091</v>
      </c>
      <c r="K1088">
        <f t="shared" si="32"/>
        <v>0</v>
      </c>
    </row>
    <row r="1089" spans="1:11" x14ac:dyDescent="0.25">
      <c r="A1089" s="5" t="str">
        <f t="shared" si="33"/>
        <v>AutoDRNoMonthly Peak DayNovember8</v>
      </c>
      <c r="B1089" t="s">
        <v>2231</v>
      </c>
      <c r="C1089" t="s">
        <v>2240</v>
      </c>
      <c r="D1089" t="s">
        <v>2316</v>
      </c>
      <c r="E1089" s="6" t="s">
        <v>3043</v>
      </c>
      <c r="F1089" s="6">
        <v>8</v>
      </c>
      <c r="G1089" s="6">
        <v>716.327392578125</v>
      </c>
      <c r="H1089" s="6">
        <v>716.327392578125</v>
      </c>
      <c r="I1089" s="6">
        <v>86.918067932128906</v>
      </c>
      <c r="J1089" s="6">
        <v>60.544795918367335</v>
      </c>
      <c r="K1089">
        <f t="shared" si="32"/>
        <v>0</v>
      </c>
    </row>
    <row r="1090" spans="1:11" x14ac:dyDescent="0.25">
      <c r="A1090" s="5" t="str">
        <f t="shared" si="33"/>
        <v>AutoDRNoMonthly Peak DayNovember9</v>
      </c>
      <c r="B1090" t="s">
        <v>2231</v>
      </c>
      <c r="C1090" t="s">
        <v>2240</v>
      </c>
      <c r="D1090" t="s">
        <v>2316</v>
      </c>
      <c r="E1090" s="6" t="s">
        <v>3043</v>
      </c>
      <c r="F1090" s="6">
        <v>9</v>
      </c>
      <c r="G1090" s="6">
        <v>697.8585205078125</v>
      </c>
      <c r="H1090" s="6">
        <v>697.8585205078125</v>
      </c>
      <c r="I1090" s="6">
        <v>102.14370727539063</v>
      </c>
      <c r="J1090" s="6">
        <v>63.685408163265258</v>
      </c>
      <c r="K1090">
        <f t="shared" ref="K1090:K1153" si="34">INDEX(events, MATCH(CONCATENATE(B1090, C1090, D1090, E1090), events_y, 0), MATCH("Confidential", events_x, 0))</f>
        <v>0</v>
      </c>
    </row>
    <row r="1091" spans="1:11" x14ac:dyDescent="0.25">
      <c r="A1091" s="5" t="str">
        <f t="shared" ref="A1091:A1154" si="35">CONCATENATE(B1091, C1091, D1091, E1091, F1091)</f>
        <v>AutoDRNoMonthly Peak DayNovember10</v>
      </c>
      <c r="B1091" t="s">
        <v>2231</v>
      </c>
      <c r="C1091" t="s">
        <v>2240</v>
      </c>
      <c r="D1091" t="s">
        <v>2316</v>
      </c>
      <c r="E1091" s="6" t="s">
        <v>3043</v>
      </c>
      <c r="F1091" s="6">
        <v>10</v>
      </c>
      <c r="G1091" s="6">
        <v>727.45135498046875</v>
      </c>
      <c r="H1091" s="6">
        <v>727.45135498046875</v>
      </c>
      <c r="I1091" s="6">
        <v>95.406478881835938</v>
      </c>
      <c r="J1091" s="6">
        <v>68.427448979591787</v>
      </c>
      <c r="K1091">
        <f t="shared" si="34"/>
        <v>0</v>
      </c>
    </row>
    <row r="1092" spans="1:11" x14ac:dyDescent="0.25">
      <c r="A1092" s="5" t="str">
        <f t="shared" si="35"/>
        <v>AutoDRNoMonthly Peak DayNovember11</v>
      </c>
      <c r="B1092" t="s">
        <v>2231</v>
      </c>
      <c r="C1092" t="s">
        <v>2240</v>
      </c>
      <c r="D1092" t="s">
        <v>2316</v>
      </c>
      <c r="E1092" s="6" t="s">
        <v>3043</v>
      </c>
      <c r="F1092" s="6">
        <v>11</v>
      </c>
      <c r="G1092" s="6">
        <v>719.62017822265625</v>
      </c>
      <c r="H1092" s="6">
        <v>719.62017822265625</v>
      </c>
      <c r="I1092" s="6">
        <v>125.28971099853516</v>
      </c>
      <c r="J1092" s="6">
        <v>75.331632653061192</v>
      </c>
      <c r="K1092">
        <f t="shared" si="34"/>
        <v>0</v>
      </c>
    </row>
    <row r="1093" spans="1:11" x14ac:dyDescent="0.25">
      <c r="A1093" s="5" t="str">
        <f t="shared" si="35"/>
        <v>AutoDRNoMonthly Peak DayNovember12</v>
      </c>
      <c r="B1093" t="s">
        <v>2231</v>
      </c>
      <c r="C1093" t="s">
        <v>2240</v>
      </c>
      <c r="D1093" t="s">
        <v>2316</v>
      </c>
      <c r="E1093" s="6" t="s">
        <v>3043</v>
      </c>
      <c r="F1093" s="6">
        <v>12</v>
      </c>
      <c r="G1093" s="6">
        <v>647.61358642578125</v>
      </c>
      <c r="H1093" s="6">
        <v>647.61358642578125</v>
      </c>
      <c r="I1093" s="6">
        <v>110.24427032470703</v>
      </c>
      <c r="J1093" s="6">
        <v>80.352551020408185</v>
      </c>
      <c r="K1093">
        <f t="shared" si="34"/>
        <v>0</v>
      </c>
    </row>
    <row r="1094" spans="1:11" x14ac:dyDescent="0.25">
      <c r="A1094" s="5" t="str">
        <f t="shared" si="35"/>
        <v>AutoDRNoMonthly Peak DayNovember13</v>
      </c>
      <c r="B1094" t="s">
        <v>2231</v>
      </c>
      <c r="C1094" t="s">
        <v>2240</v>
      </c>
      <c r="D1094" t="s">
        <v>2316</v>
      </c>
      <c r="E1094" s="6" t="s">
        <v>3043</v>
      </c>
      <c r="F1094" s="6">
        <v>13</v>
      </c>
      <c r="G1094" s="6">
        <v>699.97283935546875</v>
      </c>
      <c r="H1094" s="6">
        <v>699.97283935546875</v>
      </c>
      <c r="I1094" s="6">
        <v>115.46263122558594</v>
      </c>
      <c r="J1094" s="6">
        <v>82.292346938775495</v>
      </c>
      <c r="K1094">
        <f t="shared" si="34"/>
        <v>0</v>
      </c>
    </row>
    <row r="1095" spans="1:11" x14ac:dyDescent="0.25">
      <c r="A1095" s="5" t="str">
        <f t="shared" si="35"/>
        <v>AutoDRNoMonthly Peak DayNovember14</v>
      </c>
      <c r="B1095" t="s">
        <v>2231</v>
      </c>
      <c r="C1095" t="s">
        <v>2240</v>
      </c>
      <c r="D1095" t="s">
        <v>2316</v>
      </c>
      <c r="E1095" s="6" t="s">
        <v>3043</v>
      </c>
      <c r="F1095" s="6">
        <v>14</v>
      </c>
      <c r="G1095" s="6">
        <v>648.71002197265625</v>
      </c>
      <c r="H1095" s="6">
        <v>648.71002197265625</v>
      </c>
      <c r="I1095" s="6">
        <v>114.14405059814453</v>
      </c>
      <c r="J1095" s="6">
        <v>85.098877551020493</v>
      </c>
      <c r="K1095">
        <f t="shared" si="34"/>
        <v>0</v>
      </c>
    </row>
    <row r="1096" spans="1:11" x14ac:dyDescent="0.25">
      <c r="A1096" s="5" t="str">
        <f t="shared" si="35"/>
        <v>AutoDRNoMonthly Peak DayNovember15</v>
      </c>
      <c r="B1096" t="s">
        <v>2231</v>
      </c>
      <c r="C1096" t="s">
        <v>2240</v>
      </c>
      <c r="D1096" t="s">
        <v>2316</v>
      </c>
      <c r="E1096" s="6" t="s">
        <v>3043</v>
      </c>
      <c r="F1096" s="6">
        <v>15</v>
      </c>
      <c r="G1096" s="6">
        <v>673.31756591796875</v>
      </c>
      <c r="H1096" s="6">
        <v>673.31756591796875</v>
      </c>
      <c r="I1096" s="6">
        <v>143.39126586914063</v>
      </c>
      <c r="J1096" s="6">
        <v>86.707551020408218</v>
      </c>
      <c r="K1096">
        <f t="shared" si="34"/>
        <v>0</v>
      </c>
    </row>
    <row r="1097" spans="1:11" x14ac:dyDescent="0.25">
      <c r="A1097" s="5" t="str">
        <f t="shared" si="35"/>
        <v>AutoDRNoMonthly Peak DayNovember16</v>
      </c>
      <c r="B1097" t="s">
        <v>2231</v>
      </c>
      <c r="C1097" t="s">
        <v>2240</v>
      </c>
      <c r="D1097" t="s">
        <v>2316</v>
      </c>
      <c r="E1097" s="6" t="s">
        <v>3043</v>
      </c>
      <c r="F1097" s="6">
        <v>16</v>
      </c>
      <c r="G1097" s="6">
        <v>662.1573486328125</v>
      </c>
      <c r="H1097" s="6">
        <v>662.1573486328125</v>
      </c>
      <c r="I1097" s="6">
        <v>115.68616485595703</v>
      </c>
      <c r="J1097" s="6">
        <v>86.422142857142859</v>
      </c>
      <c r="K1097">
        <f t="shared" si="34"/>
        <v>0</v>
      </c>
    </row>
    <row r="1098" spans="1:11" x14ac:dyDescent="0.25">
      <c r="A1098" s="5" t="str">
        <f t="shared" si="35"/>
        <v>AutoDRNoMonthly Peak DayNovember17</v>
      </c>
      <c r="B1098" t="s">
        <v>2231</v>
      </c>
      <c r="C1098" t="s">
        <v>2240</v>
      </c>
      <c r="D1098" t="s">
        <v>2316</v>
      </c>
      <c r="E1098" s="6" t="s">
        <v>3043</v>
      </c>
      <c r="F1098" s="6">
        <v>17</v>
      </c>
      <c r="G1098" s="6">
        <v>652.3038330078125</v>
      </c>
      <c r="H1098" s="6">
        <v>652.3038330078125</v>
      </c>
      <c r="I1098" s="6">
        <v>122.29117584228516</v>
      </c>
      <c r="J1098" s="6">
        <v>83.813265306122418</v>
      </c>
      <c r="K1098">
        <f t="shared" si="34"/>
        <v>0</v>
      </c>
    </row>
    <row r="1099" spans="1:11" x14ac:dyDescent="0.25">
      <c r="A1099" s="5" t="str">
        <f t="shared" si="35"/>
        <v>AutoDRNoMonthly Peak DayNovember18</v>
      </c>
      <c r="B1099" t="s">
        <v>2231</v>
      </c>
      <c r="C1099" t="s">
        <v>2240</v>
      </c>
      <c r="D1099" t="s">
        <v>2316</v>
      </c>
      <c r="E1099" s="6" t="s">
        <v>3043</v>
      </c>
      <c r="F1099" s="6">
        <v>18</v>
      </c>
      <c r="G1099" s="6">
        <v>592.457275390625</v>
      </c>
      <c r="H1099" s="6">
        <v>592.457275390625</v>
      </c>
      <c r="I1099" s="6">
        <v>120.07794189453125</v>
      </c>
      <c r="J1099" s="6">
        <v>81.594387755102062</v>
      </c>
      <c r="K1099">
        <f t="shared" si="34"/>
        <v>0</v>
      </c>
    </row>
    <row r="1100" spans="1:11" x14ac:dyDescent="0.25">
      <c r="A1100" s="5" t="str">
        <f t="shared" si="35"/>
        <v>AutoDRNoMonthly Peak DayNovember19</v>
      </c>
      <c r="B1100" t="s">
        <v>2231</v>
      </c>
      <c r="C1100" t="s">
        <v>2240</v>
      </c>
      <c r="D1100" t="s">
        <v>2316</v>
      </c>
      <c r="E1100" s="6" t="s">
        <v>3043</v>
      </c>
      <c r="F1100" s="6">
        <v>19</v>
      </c>
      <c r="G1100" s="6">
        <v>594.7552490234375</v>
      </c>
      <c r="H1100" s="6">
        <v>594.7552490234375</v>
      </c>
      <c r="I1100" s="6">
        <v>187.79109191894531</v>
      </c>
      <c r="J1100" s="6">
        <v>79.280102040816317</v>
      </c>
      <c r="K1100">
        <f t="shared" si="34"/>
        <v>0</v>
      </c>
    </row>
    <row r="1101" spans="1:11" x14ac:dyDescent="0.25">
      <c r="A1101" s="5" t="str">
        <f t="shared" si="35"/>
        <v>AutoDRNoMonthly Peak DayNovember20</v>
      </c>
      <c r="B1101" t="s">
        <v>2231</v>
      </c>
      <c r="C1101" t="s">
        <v>2240</v>
      </c>
      <c r="D1101" t="s">
        <v>2316</v>
      </c>
      <c r="E1101" s="6" t="s">
        <v>3043</v>
      </c>
      <c r="F1101" s="6">
        <v>20</v>
      </c>
      <c r="G1101" s="6">
        <v>642.321044921875</v>
      </c>
      <c r="H1101" s="6">
        <v>642.321044921875</v>
      </c>
      <c r="I1101" s="6">
        <v>115.05633544921875</v>
      </c>
      <c r="J1101" s="6">
        <v>76.446938775510148</v>
      </c>
      <c r="K1101">
        <f t="shared" si="34"/>
        <v>0</v>
      </c>
    </row>
    <row r="1102" spans="1:11" x14ac:dyDescent="0.25">
      <c r="A1102" s="5" t="str">
        <f t="shared" si="35"/>
        <v>AutoDRNoMonthly Peak DayNovember21</v>
      </c>
      <c r="B1102" t="s">
        <v>2231</v>
      </c>
      <c r="C1102" t="s">
        <v>2240</v>
      </c>
      <c r="D1102" t="s">
        <v>2316</v>
      </c>
      <c r="E1102" s="6" t="s">
        <v>3043</v>
      </c>
      <c r="F1102" s="6">
        <v>21</v>
      </c>
      <c r="G1102" s="6">
        <v>662.995361328125</v>
      </c>
      <c r="H1102" s="6">
        <v>662.995361328125</v>
      </c>
      <c r="I1102" s="6">
        <v>116.06101226806641</v>
      </c>
      <c r="J1102" s="6">
        <v>74.210510204081629</v>
      </c>
      <c r="K1102">
        <f t="shared" si="34"/>
        <v>0</v>
      </c>
    </row>
    <row r="1103" spans="1:11" x14ac:dyDescent="0.25">
      <c r="A1103" s="5" t="str">
        <f t="shared" si="35"/>
        <v>AutoDRNoMonthly Peak DayNovember22</v>
      </c>
      <c r="B1103" t="s">
        <v>2231</v>
      </c>
      <c r="C1103" t="s">
        <v>2240</v>
      </c>
      <c r="D1103" t="s">
        <v>2316</v>
      </c>
      <c r="E1103" s="6" t="s">
        <v>3043</v>
      </c>
      <c r="F1103" s="6">
        <v>22</v>
      </c>
      <c r="G1103" s="6">
        <v>679.10284423828125</v>
      </c>
      <c r="H1103" s="6">
        <v>679.10284423828125</v>
      </c>
      <c r="I1103" s="6">
        <v>126.31932067871094</v>
      </c>
      <c r="J1103" s="6">
        <v>73.106428571428552</v>
      </c>
      <c r="K1103">
        <f t="shared" si="34"/>
        <v>0</v>
      </c>
    </row>
    <row r="1104" spans="1:11" x14ac:dyDescent="0.25">
      <c r="A1104" s="5" t="str">
        <f t="shared" si="35"/>
        <v>AutoDRNoMonthly Peak DayNovember23</v>
      </c>
      <c r="B1104" t="s">
        <v>2231</v>
      </c>
      <c r="C1104" t="s">
        <v>2240</v>
      </c>
      <c r="D1104" t="s">
        <v>2316</v>
      </c>
      <c r="E1104" s="6" t="s">
        <v>3043</v>
      </c>
      <c r="F1104" s="6">
        <v>23</v>
      </c>
      <c r="G1104" s="6">
        <v>732.82708740234375</v>
      </c>
      <c r="H1104" s="6">
        <v>732.82708740234375</v>
      </c>
      <c r="I1104" s="6">
        <v>159.15460205078125</v>
      </c>
      <c r="J1104" s="6">
        <v>71.814591836734763</v>
      </c>
      <c r="K1104">
        <f t="shared" si="34"/>
        <v>0</v>
      </c>
    </row>
    <row r="1105" spans="1:11" x14ac:dyDescent="0.25">
      <c r="A1105" s="5" t="str">
        <f t="shared" si="35"/>
        <v>AutoDRNoMonthly Peak DayNovember24</v>
      </c>
      <c r="B1105" t="s">
        <v>2231</v>
      </c>
      <c r="C1105" t="s">
        <v>2240</v>
      </c>
      <c r="D1105" t="s">
        <v>2316</v>
      </c>
      <c r="E1105" s="6" t="s">
        <v>3043</v>
      </c>
      <c r="F1105" s="6">
        <v>24</v>
      </c>
      <c r="G1105" s="6">
        <v>704.48541259765625</v>
      </c>
      <c r="H1105" s="6">
        <v>704.48541259765625</v>
      </c>
      <c r="I1105" s="6">
        <v>128.56044006347656</v>
      </c>
      <c r="J1105" s="6">
        <v>69.768265306122487</v>
      </c>
      <c r="K1105">
        <f t="shared" si="34"/>
        <v>0</v>
      </c>
    </row>
    <row r="1106" spans="1:11" x14ac:dyDescent="0.25">
      <c r="A1106" s="5" t="str">
        <f t="shared" si="35"/>
        <v>AutoDRNoAverage WeekdayDecember1</v>
      </c>
      <c r="B1106" t="s">
        <v>2231</v>
      </c>
      <c r="C1106" t="s">
        <v>2240</v>
      </c>
      <c r="D1106" t="s">
        <v>2317</v>
      </c>
      <c r="E1106" s="6" t="s">
        <v>3044</v>
      </c>
      <c r="F1106" s="6">
        <v>1</v>
      </c>
      <c r="G1106" s="6">
        <v>515.55413818359375</v>
      </c>
      <c r="H1106" s="6">
        <v>515.55413818359375</v>
      </c>
      <c r="I1106" s="6">
        <v>69.470138549804688</v>
      </c>
      <c r="J1106" s="6">
        <v>49.794591836734654</v>
      </c>
      <c r="K1106">
        <f t="shared" si="34"/>
        <v>0</v>
      </c>
    </row>
    <row r="1107" spans="1:11" x14ac:dyDescent="0.25">
      <c r="A1107" s="5" t="str">
        <f t="shared" si="35"/>
        <v>AutoDRNoAverage WeekdayDecember2</v>
      </c>
      <c r="B1107" t="s">
        <v>2231</v>
      </c>
      <c r="C1107" t="s">
        <v>2240</v>
      </c>
      <c r="D1107" t="s">
        <v>2317</v>
      </c>
      <c r="E1107" s="6" t="s">
        <v>3044</v>
      </c>
      <c r="F1107" s="6">
        <v>2</v>
      </c>
      <c r="G1107" s="6">
        <v>511.62796020507813</v>
      </c>
      <c r="H1107" s="6">
        <v>511.62796020507813</v>
      </c>
      <c r="I1107" s="6">
        <v>87.736053466796875</v>
      </c>
      <c r="J1107" s="6">
        <v>48.750714285714274</v>
      </c>
      <c r="K1107">
        <f t="shared" si="34"/>
        <v>0</v>
      </c>
    </row>
    <row r="1108" spans="1:11" x14ac:dyDescent="0.25">
      <c r="A1108" s="5" t="str">
        <f t="shared" si="35"/>
        <v>AutoDRNoAverage WeekdayDecember3</v>
      </c>
      <c r="B1108" t="s">
        <v>2231</v>
      </c>
      <c r="C1108" t="s">
        <v>2240</v>
      </c>
      <c r="D1108" t="s">
        <v>2317</v>
      </c>
      <c r="E1108" s="6" t="s">
        <v>3044</v>
      </c>
      <c r="F1108" s="6">
        <v>3</v>
      </c>
      <c r="G1108" s="6">
        <v>516.12823486328125</v>
      </c>
      <c r="H1108" s="6">
        <v>516.12823486328125</v>
      </c>
      <c r="I1108" s="6">
        <v>95.572433471679688</v>
      </c>
      <c r="J1108" s="6">
        <v>48.310102040816361</v>
      </c>
      <c r="K1108">
        <f t="shared" si="34"/>
        <v>0</v>
      </c>
    </row>
    <row r="1109" spans="1:11" x14ac:dyDescent="0.25">
      <c r="A1109" s="5" t="str">
        <f t="shared" si="35"/>
        <v>AutoDRNoAverage WeekdayDecember4</v>
      </c>
      <c r="B1109" t="s">
        <v>2231</v>
      </c>
      <c r="C1109" t="s">
        <v>2240</v>
      </c>
      <c r="D1109" t="s">
        <v>2317</v>
      </c>
      <c r="E1109" s="6" t="s">
        <v>3044</v>
      </c>
      <c r="F1109" s="6">
        <v>4</v>
      </c>
      <c r="G1109" s="6">
        <v>497.10858154296875</v>
      </c>
      <c r="H1109" s="6">
        <v>497.10858154296875</v>
      </c>
      <c r="I1109" s="6">
        <v>85.023597717285156</v>
      </c>
      <c r="J1109" s="6">
        <v>47.434489795918374</v>
      </c>
      <c r="K1109">
        <f t="shared" si="34"/>
        <v>0</v>
      </c>
    </row>
    <row r="1110" spans="1:11" x14ac:dyDescent="0.25">
      <c r="A1110" s="5" t="str">
        <f t="shared" si="35"/>
        <v>AutoDRNoAverage WeekdayDecember5</v>
      </c>
      <c r="B1110" t="s">
        <v>2231</v>
      </c>
      <c r="C1110" t="s">
        <v>2240</v>
      </c>
      <c r="D1110" t="s">
        <v>2317</v>
      </c>
      <c r="E1110" s="6" t="s">
        <v>3044</v>
      </c>
      <c r="F1110" s="6">
        <v>5</v>
      </c>
      <c r="G1110" s="6">
        <v>498.2613525390625</v>
      </c>
      <c r="H1110" s="6">
        <v>498.2613525390625</v>
      </c>
      <c r="I1110" s="6">
        <v>64.702423095703125</v>
      </c>
      <c r="J1110" s="6">
        <v>47.004693877551048</v>
      </c>
      <c r="K1110">
        <f t="shared" si="34"/>
        <v>0</v>
      </c>
    </row>
    <row r="1111" spans="1:11" x14ac:dyDescent="0.25">
      <c r="A1111" s="5" t="str">
        <f t="shared" si="35"/>
        <v>AutoDRNoAverage WeekdayDecember6</v>
      </c>
      <c r="B1111" t="s">
        <v>2231</v>
      </c>
      <c r="C1111" t="s">
        <v>2240</v>
      </c>
      <c r="D1111" t="s">
        <v>2317</v>
      </c>
      <c r="E1111" s="6" t="s">
        <v>3044</v>
      </c>
      <c r="F1111" s="6">
        <v>6</v>
      </c>
      <c r="G1111" s="6">
        <v>526.52447509765625</v>
      </c>
      <c r="H1111" s="6">
        <v>526.52447509765625</v>
      </c>
      <c r="I1111" s="6">
        <v>66.096824645996094</v>
      </c>
      <c r="J1111" s="6">
        <v>47.109387755102013</v>
      </c>
      <c r="K1111">
        <f t="shared" si="34"/>
        <v>0</v>
      </c>
    </row>
    <row r="1112" spans="1:11" x14ac:dyDescent="0.25">
      <c r="A1112" s="5" t="str">
        <f t="shared" si="35"/>
        <v>AutoDRNoAverage WeekdayDecember7</v>
      </c>
      <c r="B1112" t="s">
        <v>2231</v>
      </c>
      <c r="C1112" t="s">
        <v>2240</v>
      </c>
      <c r="D1112" t="s">
        <v>2317</v>
      </c>
      <c r="E1112" s="6" t="s">
        <v>3044</v>
      </c>
      <c r="F1112" s="6">
        <v>7</v>
      </c>
      <c r="G1112" s="6">
        <v>574.59197998046875</v>
      </c>
      <c r="H1112" s="6">
        <v>574.59197998046875</v>
      </c>
      <c r="I1112" s="6">
        <v>79.368011474609375</v>
      </c>
      <c r="J1112" s="6">
        <v>46.914183673469388</v>
      </c>
      <c r="K1112">
        <f t="shared" si="34"/>
        <v>0</v>
      </c>
    </row>
    <row r="1113" spans="1:11" x14ac:dyDescent="0.25">
      <c r="A1113" s="5" t="str">
        <f t="shared" si="35"/>
        <v>AutoDRNoAverage WeekdayDecember8</v>
      </c>
      <c r="B1113" t="s">
        <v>2231</v>
      </c>
      <c r="C1113" t="s">
        <v>2240</v>
      </c>
      <c r="D1113" t="s">
        <v>2317</v>
      </c>
      <c r="E1113" s="6" t="s">
        <v>3044</v>
      </c>
      <c r="F1113" s="6">
        <v>8</v>
      </c>
      <c r="G1113" s="6">
        <v>617.83184814453125</v>
      </c>
      <c r="H1113" s="6">
        <v>617.83184814453125</v>
      </c>
      <c r="I1113" s="6">
        <v>98.605964660644531</v>
      </c>
      <c r="J1113" s="6">
        <v>46.510204081632672</v>
      </c>
      <c r="K1113">
        <f t="shared" si="34"/>
        <v>0</v>
      </c>
    </row>
    <row r="1114" spans="1:11" x14ac:dyDescent="0.25">
      <c r="A1114" s="5" t="str">
        <f t="shared" si="35"/>
        <v>AutoDRNoAverage WeekdayDecember9</v>
      </c>
      <c r="B1114" t="s">
        <v>2231</v>
      </c>
      <c r="C1114" t="s">
        <v>2240</v>
      </c>
      <c r="D1114" t="s">
        <v>2317</v>
      </c>
      <c r="E1114" s="6" t="s">
        <v>3044</v>
      </c>
      <c r="F1114" s="6">
        <v>9</v>
      </c>
      <c r="G1114" s="6">
        <v>704.69921875</v>
      </c>
      <c r="H1114" s="6">
        <v>704.69921875</v>
      </c>
      <c r="I1114" s="6">
        <v>62.668956756591797</v>
      </c>
      <c r="J1114" s="6">
        <v>47.797040816326529</v>
      </c>
      <c r="K1114">
        <f t="shared" si="34"/>
        <v>0</v>
      </c>
    </row>
    <row r="1115" spans="1:11" x14ac:dyDescent="0.25">
      <c r="A1115" s="5" t="str">
        <f t="shared" si="35"/>
        <v>AutoDRNoAverage WeekdayDecember10</v>
      </c>
      <c r="B1115" t="s">
        <v>2231</v>
      </c>
      <c r="C1115" t="s">
        <v>2240</v>
      </c>
      <c r="D1115" t="s">
        <v>2317</v>
      </c>
      <c r="E1115" s="6" t="s">
        <v>3044</v>
      </c>
      <c r="F1115" s="6">
        <v>10</v>
      </c>
      <c r="G1115" s="6">
        <v>712.54638671875</v>
      </c>
      <c r="H1115" s="6">
        <v>712.54638671875</v>
      </c>
      <c r="I1115" s="6">
        <v>68.542152404785156</v>
      </c>
      <c r="J1115" s="6">
        <v>51.349489795918373</v>
      </c>
      <c r="K1115">
        <f t="shared" si="34"/>
        <v>0</v>
      </c>
    </row>
    <row r="1116" spans="1:11" x14ac:dyDescent="0.25">
      <c r="A1116" s="5" t="str">
        <f t="shared" si="35"/>
        <v>AutoDRNoAverage WeekdayDecember11</v>
      </c>
      <c r="B1116" t="s">
        <v>2231</v>
      </c>
      <c r="C1116" t="s">
        <v>2240</v>
      </c>
      <c r="D1116" t="s">
        <v>2317</v>
      </c>
      <c r="E1116" s="6" t="s">
        <v>3044</v>
      </c>
      <c r="F1116" s="6">
        <v>11</v>
      </c>
      <c r="G1116" s="6">
        <v>624.14599609375</v>
      </c>
      <c r="H1116" s="6">
        <v>624.14599609375</v>
      </c>
      <c r="I1116" s="6">
        <v>74.59368896484375</v>
      </c>
      <c r="J1116" s="6">
        <v>55.398673469387781</v>
      </c>
      <c r="K1116">
        <f t="shared" si="34"/>
        <v>0</v>
      </c>
    </row>
    <row r="1117" spans="1:11" x14ac:dyDescent="0.25">
      <c r="A1117" s="5" t="str">
        <f t="shared" si="35"/>
        <v>AutoDRNoAverage WeekdayDecember12</v>
      </c>
      <c r="B1117" t="s">
        <v>2231</v>
      </c>
      <c r="C1117" t="s">
        <v>2240</v>
      </c>
      <c r="D1117" t="s">
        <v>2317</v>
      </c>
      <c r="E1117" s="6" t="s">
        <v>3044</v>
      </c>
      <c r="F1117" s="6">
        <v>12</v>
      </c>
      <c r="G1117" s="6">
        <v>635.80438232421875</v>
      </c>
      <c r="H1117" s="6">
        <v>635.80438232421875</v>
      </c>
      <c r="I1117" s="6">
        <v>84.3133544921875</v>
      </c>
      <c r="J1117" s="6">
        <v>59.607346938775549</v>
      </c>
      <c r="K1117">
        <f t="shared" si="34"/>
        <v>0</v>
      </c>
    </row>
    <row r="1118" spans="1:11" x14ac:dyDescent="0.25">
      <c r="A1118" s="5" t="str">
        <f t="shared" si="35"/>
        <v>AutoDRNoAverage WeekdayDecember13</v>
      </c>
      <c r="B1118" t="s">
        <v>2231</v>
      </c>
      <c r="C1118" t="s">
        <v>2240</v>
      </c>
      <c r="D1118" t="s">
        <v>2317</v>
      </c>
      <c r="E1118" s="6" t="s">
        <v>3044</v>
      </c>
      <c r="F1118" s="6">
        <v>13</v>
      </c>
      <c r="G1118" s="6">
        <v>624.91497802734375</v>
      </c>
      <c r="H1118" s="6">
        <v>624.91497802734375</v>
      </c>
      <c r="I1118" s="6">
        <v>78.600929260253906</v>
      </c>
      <c r="J1118" s="6">
        <v>63.164387755102055</v>
      </c>
      <c r="K1118">
        <f t="shared" si="34"/>
        <v>0</v>
      </c>
    </row>
    <row r="1119" spans="1:11" x14ac:dyDescent="0.25">
      <c r="A1119" s="5" t="str">
        <f t="shared" si="35"/>
        <v>AutoDRNoAverage WeekdayDecember14</v>
      </c>
      <c r="B1119" t="s">
        <v>2231</v>
      </c>
      <c r="C1119" t="s">
        <v>2240</v>
      </c>
      <c r="D1119" t="s">
        <v>2317</v>
      </c>
      <c r="E1119" s="6" t="s">
        <v>3044</v>
      </c>
      <c r="F1119" s="6">
        <v>14</v>
      </c>
      <c r="G1119" s="6">
        <v>587.1942138671875</v>
      </c>
      <c r="H1119" s="6">
        <v>587.1942138671875</v>
      </c>
      <c r="I1119" s="6">
        <v>72.175743103027344</v>
      </c>
      <c r="J1119" s="6">
        <v>64.76234693877548</v>
      </c>
      <c r="K1119">
        <f t="shared" si="34"/>
        <v>0</v>
      </c>
    </row>
    <row r="1120" spans="1:11" x14ac:dyDescent="0.25">
      <c r="A1120" s="5" t="str">
        <f t="shared" si="35"/>
        <v>AutoDRNoAverage WeekdayDecember15</v>
      </c>
      <c r="B1120" t="s">
        <v>2231</v>
      </c>
      <c r="C1120" t="s">
        <v>2240</v>
      </c>
      <c r="D1120" t="s">
        <v>2317</v>
      </c>
      <c r="E1120" s="6" t="s">
        <v>3044</v>
      </c>
      <c r="F1120" s="6">
        <v>15</v>
      </c>
      <c r="G1120" s="6">
        <v>659.3570556640625</v>
      </c>
      <c r="H1120" s="6">
        <v>659.3570556640625</v>
      </c>
      <c r="I1120" s="6">
        <v>84.333015441894531</v>
      </c>
      <c r="J1120" s="6">
        <v>65.576122448979589</v>
      </c>
      <c r="K1120">
        <f t="shared" si="34"/>
        <v>0</v>
      </c>
    </row>
    <row r="1121" spans="1:11" x14ac:dyDescent="0.25">
      <c r="A1121" s="5" t="str">
        <f t="shared" si="35"/>
        <v>AutoDRNoAverage WeekdayDecember16</v>
      </c>
      <c r="B1121" t="s">
        <v>2231</v>
      </c>
      <c r="C1121" t="s">
        <v>2240</v>
      </c>
      <c r="D1121" t="s">
        <v>2317</v>
      </c>
      <c r="E1121" s="6" t="s">
        <v>3044</v>
      </c>
      <c r="F1121" s="6">
        <v>16</v>
      </c>
      <c r="G1121" s="6">
        <v>684.04876708984375</v>
      </c>
      <c r="H1121" s="6">
        <v>684.04876708984375</v>
      </c>
      <c r="I1121" s="6">
        <v>82.330642700195313</v>
      </c>
      <c r="J1121" s="6">
        <v>66.423877551020439</v>
      </c>
      <c r="K1121">
        <f t="shared" si="34"/>
        <v>0</v>
      </c>
    </row>
    <row r="1122" spans="1:11" x14ac:dyDescent="0.25">
      <c r="A1122" s="5" t="str">
        <f t="shared" si="35"/>
        <v>AutoDRNoAverage WeekdayDecember17</v>
      </c>
      <c r="B1122" t="s">
        <v>2231</v>
      </c>
      <c r="C1122" t="s">
        <v>2240</v>
      </c>
      <c r="D1122" t="s">
        <v>2317</v>
      </c>
      <c r="E1122" s="6" t="s">
        <v>3044</v>
      </c>
      <c r="F1122" s="6">
        <v>17</v>
      </c>
      <c r="G1122" s="6">
        <v>580.32708740234375</v>
      </c>
      <c r="H1122" s="6">
        <v>580.32708740234375</v>
      </c>
      <c r="I1122" s="6">
        <v>89.638893127441406</v>
      </c>
      <c r="J1122" s="6">
        <v>66.14663265306126</v>
      </c>
      <c r="K1122">
        <f t="shared" si="34"/>
        <v>0</v>
      </c>
    </row>
    <row r="1123" spans="1:11" x14ac:dyDescent="0.25">
      <c r="A1123" s="5" t="str">
        <f t="shared" si="35"/>
        <v>AutoDRNoAverage WeekdayDecember18</v>
      </c>
      <c r="B1123" t="s">
        <v>2231</v>
      </c>
      <c r="C1123" t="s">
        <v>2240</v>
      </c>
      <c r="D1123" t="s">
        <v>2317</v>
      </c>
      <c r="E1123" s="6" t="s">
        <v>3044</v>
      </c>
      <c r="F1123" s="6">
        <v>18</v>
      </c>
      <c r="G1123" s="6">
        <v>473.04061889648438</v>
      </c>
      <c r="H1123" s="6">
        <v>473.04061889648438</v>
      </c>
      <c r="I1123" s="6">
        <v>83.242317199707031</v>
      </c>
      <c r="J1123" s="6">
        <v>64.023163265306152</v>
      </c>
      <c r="K1123">
        <f t="shared" si="34"/>
        <v>0</v>
      </c>
    </row>
    <row r="1124" spans="1:11" x14ac:dyDescent="0.25">
      <c r="A1124" s="5" t="str">
        <f t="shared" si="35"/>
        <v>AutoDRNoAverage WeekdayDecember19</v>
      </c>
      <c r="B1124" t="s">
        <v>2231</v>
      </c>
      <c r="C1124" t="s">
        <v>2240</v>
      </c>
      <c r="D1124" t="s">
        <v>2317</v>
      </c>
      <c r="E1124" s="6" t="s">
        <v>3044</v>
      </c>
      <c r="F1124" s="6">
        <v>19</v>
      </c>
      <c r="G1124" s="6">
        <v>498.06314086914063</v>
      </c>
      <c r="H1124" s="6">
        <v>498.06314086914063</v>
      </c>
      <c r="I1124" s="6">
        <v>66.595062255859375</v>
      </c>
      <c r="J1124" s="6">
        <v>60.075408163265344</v>
      </c>
      <c r="K1124">
        <f t="shared" si="34"/>
        <v>0</v>
      </c>
    </row>
    <row r="1125" spans="1:11" x14ac:dyDescent="0.25">
      <c r="A1125" s="5" t="str">
        <f t="shared" si="35"/>
        <v>AutoDRNoAverage WeekdayDecember20</v>
      </c>
      <c r="B1125" t="s">
        <v>2231</v>
      </c>
      <c r="C1125" t="s">
        <v>2240</v>
      </c>
      <c r="D1125" t="s">
        <v>2317</v>
      </c>
      <c r="E1125" s="6" t="s">
        <v>3044</v>
      </c>
      <c r="F1125" s="6">
        <v>20</v>
      </c>
      <c r="G1125" s="6">
        <v>614.05633544921875</v>
      </c>
      <c r="H1125" s="6">
        <v>614.05633544921875</v>
      </c>
      <c r="I1125" s="6">
        <v>79.426193237304688</v>
      </c>
      <c r="J1125" s="6">
        <v>57.566836734693901</v>
      </c>
      <c r="K1125">
        <f t="shared" si="34"/>
        <v>0</v>
      </c>
    </row>
    <row r="1126" spans="1:11" x14ac:dyDescent="0.25">
      <c r="A1126" s="5" t="str">
        <f t="shared" si="35"/>
        <v>AutoDRNoAverage WeekdayDecember21</v>
      </c>
      <c r="B1126" t="s">
        <v>2231</v>
      </c>
      <c r="C1126" t="s">
        <v>2240</v>
      </c>
      <c r="D1126" t="s">
        <v>2317</v>
      </c>
      <c r="E1126" s="6" t="s">
        <v>3044</v>
      </c>
      <c r="F1126" s="6">
        <v>21</v>
      </c>
      <c r="G1126" s="6">
        <v>540.954833984375</v>
      </c>
      <c r="H1126" s="6">
        <v>540.954833984375</v>
      </c>
      <c r="I1126" s="6">
        <v>73.5391845703125</v>
      </c>
      <c r="J1126" s="6">
        <v>55.522244897959176</v>
      </c>
      <c r="K1126">
        <f t="shared" si="34"/>
        <v>0</v>
      </c>
    </row>
    <row r="1127" spans="1:11" x14ac:dyDescent="0.25">
      <c r="A1127" s="5" t="str">
        <f t="shared" si="35"/>
        <v>AutoDRNoAverage WeekdayDecember22</v>
      </c>
      <c r="B1127" t="s">
        <v>2231</v>
      </c>
      <c r="C1127" t="s">
        <v>2240</v>
      </c>
      <c r="D1127" t="s">
        <v>2317</v>
      </c>
      <c r="E1127" s="6" t="s">
        <v>3044</v>
      </c>
      <c r="F1127" s="6">
        <v>22</v>
      </c>
      <c r="G1127" s="6">
        <v>610.766357421875</v>
      </c>
      <c r="H1127" s="6">
        <v>610.766357421875</v>
      </c>
      <c r="I1127" s="6">
        <v>89.388587951660156</v>
      </c>
      <c r="J1127" s="6">
        <v>53.740816326530606</v>
      </c>
      <c r="K1127">
        <f t="shared" si="34"/>
        <v>0</v>
      </c>
    </row>
    <row r="1128" spans="1:11" x14ac:dyDescent="0.25">
      <c r="A1128" s="5" t="str">
        <f t="shared" si="35"/>
        <v>AutoDRNoAverage WeekdayDecember23</v>
      </c>
      <c r="B1128" t="s">
        <v>2231</v>
      </c>
      <c r="C1128" t="s">
        <v>2240</v>
      </c>
      <c r="D1128" t="s">
        <v>2317</v>
      </c>
      <c r="E1128" s="6" t="s">
        <v>3044</v>
      </c>
      <c r="F1128" s="6">
        <v>23</v>
      </c>
      <c r="G1128" s="6">
        <v>571.4271240234375</v>
      </c>
      <c r="H1128" s="6">
        <v>571.4271240234375</v>
      </c>
      <c r="I1128" s="6">
        <v>74.728836059570313</v>
      </c>
      <c r="J1128" s="6">
        <v>52.462857142857139</v>
      </c>
      <c r="K1128">
        <f t="shared" si="34"/>
        <v>0</v>
      </c>
    </row>
    <row r="1129" spans="1:11" x14ac:dyDescent="0.25">
      <c r="A1129" s="5" t="str">
        <f t="shared" si="35"/>
        <v>AutoDRNoAverage WeekdayDecember24</v>
      </c>
      <c r="B1129" t="s">
        <v>2231</v>
      </c>
      <c r="C1129" t="s">
        <v>2240</v>
      </c>
      <c r="D1129" t="s">
        <v>2317</v>
      </c>
      <c r="E1129" s="6" t="s">
        <v>3044</v>
      </c>
      <c r="F1129" s="6">
        <v>24</v>
      </c>
      <c r="G1129" s="6">
        <v>485.25180053710938</v>
      </c>
      <c r="H1129" s="6">
        <v>485.25180053710938</v>
      </c>
      <c r="I1129" s="6">
        <v>72.872329711914063</v>
      </c>
      <c r="J1129" s="6">
        <v>54.497857142857114</v>
      </c>
      <c r="K1129">
        <f t="shared" si="34"/>
        <v>0</v>
      </c>
    </row>
    <row r="1130" spans="1:11" x14ac:dyDescent="0.25">
      <c r="A1130" s="5" t="str">
        <f t="shared" si="35"/>
        <v>AutoDRNoMonthly Peak DayDecember1</v>
      </c>
      <c r="B1130" t="s">
        <v>2231</v>
      </c>
      <c r="C1130" t="s">
        <v>2240</v>
      </c>
      <c r="D1130" t="s">
        <v>2318</v>
      </c>
      <c r="E1130" s="6" t="s">
        <v>3044</v>
      </c>
      <c r="F1130" s="6">
        <v>1</v>
      </c>
      <c r="G1130" s="6">
        <v>399.59616088867188</v>
      </c>
      <c r="H1130" s="6">
        <v>399.59616088867188</v>
      </c>
      <c r="I1130" s="6">
        <v>58.782825469970703</v>
      </c>
      <c r="J1130" s="6">
        <v>48.102755102040824</v>
      </c>
      <c r="K1130">
        <f t="shared" si="34"/>
        <v>0</v>
      </c>
    </row>
    <row r="1131" spans="1:11" x14ac:dyDescent="0.25">
      <c r="A1131" s="5" t="str">
        <f t="shared" si="35"/>
        <v>AutoDRNoMonthly Peak DayDecember2</v>
      </c>
      <c r="B1131" t="s">
        <v>2231</v>
      </c>
      <c r="C1131" t="s">
        <v>2240</v>
      </c>
      <c r="D1131" t="s">
        <v>2318</v>
      </c>
      <c r="E1131" s="6" t="s">
        <v>3044</v>
      </c>
      <c r="F1131" s="6">
        <v>2</v>
      </c>
      <c r="G1131" s="6">
        <v>409.6553955078125</v>
      </c>
      <c r="H1131" s="6">
        <v>409.6553955078125</v>
      </c>
      <c r="I1131" s="6">
        <v>64.997627258300781</v>
      </c>
      <c r="J1131" s="6">
        <v>47.452959183673521</v>
      </c>
      <c r="K1131">
        <f t="shared" si="34"/>
        <v>0</v>
      </c>
    </row>
    <row r="1132" spans="1:11" x14ac:dyDescent="0.25">
      <c r="A1132" s="5" t="str">
        <f t="shared" si="35"/>
        <v>AutoDRNoMonthly Peak DayDecember3</v>
      </c>
      <c r="B1132" t="s">
        <v>2231</v>
      </c>
      <c r="C1132" t="s">
        <v>2240</v>
      </c>
      <c r="D1132" t="s">
        <v>2318</v>
      </c>
      <c r="E1132" s="6" t="s">
        <v>3044</v>
      </c>
      <c r="F1132" s="6">
        <v>3</v>
      </c>
      <c r="G1132" s="6">
        <v>368.351806640625</v>
      </c>
      <c r="H1132" s="6">
        <v>368.351806640625</v>
      </c>
      <c r="I1132" s="6">
        <v>70.692916870117188</v>
      </c>
      <c r="J1132" s="6">
        <v>45.796326530612248</v>
      </c>
      <c r="K1132">
        <f t="shared" si="34"/>
        <v>0</v>
      </c>
    </row>
    <row r="1133" spans="1:11" x14ac:dyDescent="0.25">
      <c r="A1133" s="5" t="str">
        <f t="shared" si="35"/>
        <v>AutoDRNoMonthly Peak DayDecember4</v>
      </c>
      <c r="B1133" t="s">
        <v>2231</v>
      </c>
      <c r="C1133" t="s">
        <v>2240</v>
      </c>
      <c r="D1133" t="s">
        <v>2318</v>
      </c>
      <c r="E1133" s="6" t="s">
        <v>3044</v>
      </c>
      <c r="F1133" s="6">
        <v>4</v>
      </c>
      <c r="G1133" s="6">
        <v>389.263427734375</v>
      </c>
      <c r="H1133" s="6">
        <v>389.263427734375</v>
      </c>
      <c r="I1133" s="6">
        <v>60.354503631591797</v>
      </c>
      <c r="J1133" s="6">
        <v>45.744183673469394</v>
      </c>
      <c r="K1133">
        <f t="shared" si="34"/>
        <v>0</v>
      </c>
    </row>
    <row r="1134" spans="1:11" x14ac:dyDescent="0.25">
      <c r="A1134" s="5" t="str">
        <f t="shared" si="35"/>
        <v>AutoDRNoMonthly Peak DayDecember5</v>
      </c>
      <c r="B1134" t="s">
        <v>2231</v>
      </c>
      <c r="C1134" t="s">
        <v>2240</v>
      </c>
      <c r="D1134" t="s">
        <v>2318</v>
      </c>
      <c r="E1134" s="6" t="s">
        <v>3044</v>
      </c>
      <c r="F1134" s="6">
        <v>5</v>
      </c>
      <c r="G1134" s="6">
        <v>413.01803588867188</v>
      </c>
      <c r="H1134" s="6">
        <v>413.01803588867188</v>
      </c>
      <c r="I1134" s="6">
        <v>67.818756103515625</v>
      </c>
      <c r="J1134" s="6">
        <v>45.319387755102021</v>
      </c>
      <c r="K1134">
        <f t="shared" si="34"/>
        <v>0</v>
      </c>
    </row>
    <row r="1135" spans="1:11" x14ac:dyDescent="0.25">
      <c r="A1135" s="5" t="str">
        <f t="shared" si="35"/>
        <v>AutoDRNoMonthly Peak DayDecember6</v>
      </c>
      <c r="B1135" t="s">
        <v>2231</v>
      </c>
      <c r="C1135" t="s">
        <v>2240</v>
      </c>
      <c r="D1135" t="s">
        <v>2318</v>
      </c>
      <c r="E1135" s="6" t="s">
        <v>3044</v>
      </c>
      <c r="F1135" s="6">
        <v>6</v>
      </c>
      <c r="G1135" s="6">
        <v>498.05569458007813</v>
      </c>
      <c r="H1135" s="6">
        <v>498.05569458007813</v>
      </c>
      <c r="I1135" s="6">
        <v>61.882965087890625</v>
      </c>
      <c r="J1135" s="6">
        <v>44.578673469387752</v>
      </c>
      <c r="K1135">
        <f t="shared" si="34"/>
        <v>0</v>
      </c>
    </row>
    <row r="1136" spans="1:11" x14ac:dyDescent="0.25">
      <c r="A1136" s="5" t="str">
        <f t="shared" si="35"/>
        <v>AutoDRNoMonthly Peak DayDecember7</v>
      </c>
      <c r="B1136" t="s">
        <v>2231</v>
      </c>
      <c r="C1136" t="s">
        <v>2240</v>
      </c>
      <c r="D1136" t="s">
        <v>2318</v>
      </c>
      <c r="E1136" s="6" t="s">
        <v>3044</v>
      </c>
      <c r="F1136" s="6">
        <v>7</v>
      </c>
      <c r="G1136" s="6">
        <v>522.87896728515625</v>
      </c>
      <c r="H1136" s="6">
        <v>522.87896728515625</v>
      </c>
      <c r="I1136" s="6">
        <v>62.711997985839844</v>
      </c>
      <c r="J1136" s="6">
        <v>44.096632653061249</v>
      </c>
      <c r="K1136">
        <f t="shared" si="34"/>
        <v>0</v>
      </c>
    </row>
    <row r="1137" spans="1:11" x14ac:dyDescent="0.25">
      <c r="A1137" s="5" t="str">
        <f t="shared" si="35"/>
        <v>AutoDRNoMonthly Peak DayDecember8</v>
      </c>
      <c r="B1137" t="s">
        <v>2231</v>
      </c>
      <c r="C1137" t="s">
        <v>2240</v>
      </c>
      <c r="D1137" t="s">
        <v>2318</v>
      </c>
      <c r="E1137" s="6" t="s">
        <v>3044</v>
      </c>
      <c r="F1137" s="6">
        <v>8</v>
      </c>
      <c r="G1137" s="6">
        <v>541.45086669921875</v>
      </c>
      <c r="H1137" s="6">
        <v>541.45086669921875</v>
      </c>
      <c r="I1137" s="6">
        <v>61.553615570068359</v>
      </c>
      <c r="J1137" s="6">
        <v>43.999387755101999</v>
      </c>
      <c r="K1137">
        <f t="shared" si="34"/>
        <v>0</v>
      </c>
    </row>
    <row r="1138" spans="1:11" x14ac:dyDescent="0.25">
      <c r="A1138" s="5" t="str">
        <f t="shared" si="35"/>
        <v>AutoDRNoMonthly Peak DayDecember9</v>
      </c>
      <c r="B1138" t="s">
        <v>2231</v>
      </c>
      <c r="C1138" t="s">
        <v>2240</v>
      </c>
      <c r="D1138" t="s">
        <v>2318</v>
      </c>
      <c r="E1138" s="6" t="s">
        <v>3044</v>
      </c>
      <c r="F1138" s="6">
        <v>9</v>
      </c>
      <c r="G1138" s="6">
        <v>523.48492431640625</v>
      </c>
      <c r="H1138" s="6">
        <v>523.48492431640625</v>
      </c>
      <c r="I1138" s="6">
        <v>54.979080200195313</v>
      </c>
      <c r="J1138" s="6">
        <v>45.273877551020412</v>
      </c>
      <c r="K1138">
        <f t="shared" si="34"/>
        <v>0</v>
      </c>
    </row>
    <row r="1139" spans="1:11" x14ac:dyDescent="0.25">
      <c r="A1139" s="5" t="str">
        <f t="shared" si="35"/>
        <v>AutoDRNoMonthly Peak DayDecember10</v>
      </c>
      <c r="B1139" t="s">
        <v>2231</v>
      </c>
      <c r="C1139" t="s">
        <v>2240</v>
      </c>
      <c r="D1139" t="s">
        <v>2318</v>
      </c>
      <c r="E1139" s="6" t="s">
        <v>3044</v>
      </c>
      <c r="F1139" s="6">
        <v>10</v>
      </c>
      <c r="G1139" s="6">
        <v>539.43939208984375</v>
      </c>
      <c r="H1139" s="6">
        <v>539.43939208984375</v>
      </c>
      <c r="I1139" s="6">
        <v>58.279335021972656</v>
      </c>
      <c r="J1139" s="6">
        <v>49.520469387755085</v>
      </c>
      <c r="K1139">
        <f t="shared" si="34"/>
        <v>0</v>
      </c>
    </row>
    <row r="1140" spans="1:11" x14ac:dyDescent="0.25">
      <c r="A1140" s="5" t="str">
        <f t="shared" si="35"/>
        <v>AutoDRNoMonthly Peak DayDecember11</v>
      </c>
      <c r="B1140" t="s">
        <v>2231</v>
      </c>
      <c r="C1140" t="s">
        <v>2240</v>
      </c>
      <c r="D1140" t="s">
        <v>2318</v>
      </c>
      <c r="E1140" s="6" t="s">
        <v>3044</v>
      </c>
      <c r="F1140" s="6">
        <v>11</v>
      </c>
      <c r="G1140" s="6">
        <v>554.80902099609375</v>
      </c>
      <c r="H1140" s="6">
        <v>554.80902099609375</v>
      </c>
      <c r="I1140" s="6">
        <v>56.162822723388672</v>
      </c>
      <c r="J1140" s="6">
        <v>54.113204081632702</v>
      </c>
      <c r="K1140">
        <f t="shared" si="34"/>
        <v>0</v>
      </c>
    </row>
    <row r="1141" spans="1:11" x14ac:dyDescent="0.25">
      <c r="A1141" s="5" t="str">
        <f t="shared" si="35"/>
        <v>AutoDRNoMonthly Peak DayDecember12</v>
      </c>
      <c r="B1141" t="s">
        <v>2231</v>
      </c>
      <c r="C1141" t="s">
        <v>2240</v>
      </c>
      <c r="D1141" t="s">
        <v>2318</v>
      </c>
      <c r="E1141" s="6" t="s">
        <v>3044</v>
      </c>
      <c r="F1141" s="6">
        <v>12</v>
      </c>
      <c r="G1141" s="6">
        <v>570.4417724609375</v>
      </c>
      <c r="H1141" s="6">
        <v>570.4417724609375</v>
      </c>
      <c r="I1141" s="6">
        <v>57.938602447509766</v>
      </c>
      <c r="J1141" s="6">
        <v>58.599816326530629</v>
      </c>
      <c r="K1141">
        <f t="shared" si="34"/>
        <v>0</v>
      </c>
    </row>
    <row r="1142" spans="1:11" x14ac:dyDescent="0.25">
      <c r="A1142" s="5" t="str">
        <f t="shared" si="35"/>
        <v>AutoDRNoMonthly Peak DayDecember13</v>
      </c>
      <c r="B1142" t="s">
        <v>2231</v>
      </c>
      <c r="C1142" t="s">
        <v>2240</v>
      </c>
      <c r="D1142" t="s">
        <v>2318</v>
      </c>
      <c r="E1142" s="6" t="s">
        <v>3044</v>
      </c>
      <c r="F1142" s="6">
        <v>13</v>
      </c>
      <c r="G1142" s="6">
        <v>563.5732421875</v>
      </c>
      <c r="H1142" s="6">
        <v>563.5732421875</v>
      </c>
      <c r="I1142" s="6">
        <v>57.520435333251953</v>
      </c>
      <c r="J1142" s="6">
        <v>62.055102040816351</v>
      </c>
      <c r="K1142">
        <f t="shared" si="34"/>
        <v>0</v>
      </c>
    </row>
    <row r="1143" spans="1:11" x14ac:dyDescent="0.25">
      <c r="A1143" s="5" t="str">
        <f t="shared" si="35"/>
        <v>AutoDRNoMonthly Peak DayDecember14</v>
      </c>
      <c r="B1143" t="s">
        <v>2231</v>
      </c>
      <c r="C1143" t="s">
        <v>2240</v>
      </c>
      <c r="D1143" t="s">
        <v>2318</v>
      </c>
      <c r="E1143" t="s">
        <v>3044</v>
      </c>
      <c r="F1143" s="6">
        <v>14</v>
      </c>
      <c r="G1143" s="6">
        <v>489.1402587890625</v>
      </c>
      <c r="H1143" s="6">
        <v>489.1402587890625</v>
      </c>
      <c r="I1143" s="6">
        <v>55.936565399169922</v>
      </c>
      <c r="J1143" s="6">
        <v>63.798478260869615</v>
      </c>
      <c r="K1143">
        <f t="shared" si="34"/>
        <v>0</v>
      </c>
    </row>
    <row r="1144" spans="1:11" x14ac:dyDescent="0.25">
      <c r="A1144" s="5" t="str">
        <f t="shared" si="35"/>
        <v>AutoDRNoMonthly Peak DayDecember15</v>
      </c>
      <c r="B1144" t="s">
        <v>2231</v>
      </c>
      <c r="C1144" t="s">
        <v>2240</v>
      </c>
      <c r="D1144" t="s">
        <v>2318</v>
      </c>
      <c r="E1144" t="s">
        <v>3044</v>
      </c>
      <c r="F1144" s="6">
        <v>15</v>
      </c>
      <c r="G1144" s="6">
        <v>462.37887573242188</v>
      </c>
      <c r="H1144" s="6">
        <v>462.37887573242188</v>
      </c>
      <c r="I1144" s="6">
        <v>52.600521087646484</v>
      </c>
      <c r="J1144" s="6">
        <v>64.753804347826105</v>
      </c>
      <c r="K1144">
        <f t="shared" si="34"/>
        <v>0</v>
      </c>
    </row>
    <row r="1145" spans="1:11" x14ac:dyDescent="0.25">
      <c r="A1145" s="5" t="str">
        <f t="shared" si="35"/>
        <v>AutoDRNoMonthly Peak DayDecember16</v>
      </c>
      <c r="B1145" t="s">
        <v>2231</v>
      </c>
      <c r="C1145" t="s">
        <v>2240</v>
      </c>
      <c r="D1145" t="s">
        <v>2318</v>
      </c>
      <c r="E1145" t="s">
        <v>3044</v>
      </c>
      <c r="F1145" s="6">
        <v>16</v>
      </c>
      <c r="G1145" s="6">
        <v>438.39651489257813</v>
      </c>
      <c r="H1145" s="6">
        <v>438.39651489257813</v>
      </c>
      <c r="I1145" s="6">
        <v>53.993061065673828</v>
      </c>
      <c r="J1145" s="6">
        <v>65.180217391304311</v>
      </c>
      <c r="K1145">
        <f t="shared" si="34"/>
        <v>0</v>
      </c>
    </row>
    <row r="1146" spans="1:11" x14ac:dyDescent="0.25">
      <c r="A1146" s="5" t="str">
        <f t="shared" si="35"/>
        <v>AutoDRNoMonthly Peak DayDecember17</v>
      </c>
      <c r="B1146" t="s">
        <v>2231</v>
      </c>
      <c r="C1146" t="s">
        <v>2240</v>
      </c>
      <c r="D1146" t="s">
        <v>2318</v>
      </c>
      <c r="E1146" t="s">
        <v>3044</v>
      </c>
      <c r="F1146" s="6">
        <v>17</v>
      </c>
      <c r="G1146" s="6">
        <v>382.72854614257813</v>
      </c>
      <c r="H1146" s="6">
        <v>382.72854614257813</v>
      </c>
      <c r="I1146" s="6">
        <v>80.515106201171875</v>
      </c>
      <c r="J1146" s="6">
        <v>64.964239130434777</v>
      </c>
      <c r="K1146">
        <f t="shared" si="34"/>
        <v>0</v>
      </c>
    </row>
    <row r="1147" spans="1:11" x14ac:dyDescent="0.25">
      <c r="A1147" s="5" t="str">
        <f t="shared" si="35"/>
        <v>AutoDRNoMonthly Peak DayDecember18</v>
      </c>
      <c r="B1147" t="s">
        <v>2231</v>
      </c>
      <c r="C1147" t="s">
        <v>2240</v>
      </c>
      <c r="D1147" t="s">
        <v>2318</v>
      </c>
      <c r="E1147" t="s">
        <v>3044</v>
      </c>
      <c r="F1147" s="6">
        <v>18</v>
      </c>
      <c r="G1147" s="6">
        <v>393.87423706054688</v>
      </c>
      <c r="H1147" s="6">
        <v>393.87423706054688</v>
      </c>
      <c r="I1147" s="6">
        <v>51.195274353027344</v>
      </c>
      <c r="J1147" s="6">
        <v>62.502173913043464</v>
      </c>
      <c r="K1147">
        <f t="shared" si="34"/>
        <v>0</v>
      </c>
    </row>
    <row r="1148" spans="1:11" x14ac:dyDescent="0.25">
      <c r="A1148" s="5" t="str">
        <f t="shared" si="35"/>
        <v>AutoDRNoMonthly Peak DayDecember19</v>
      </c>
      <c r="B1148" t="s">
        <v>2231</v>
      </c>
      <c r="C1148" t="s">
        <v>2240</v>
      </c>
      <c r="D1148" t="s">
        <v>2318</v>
      </c>
      <c r="E1148" t="s">
        <v>3044</v>
      </c>
      <c r="F1148" s="6">
        <v>19</v>
      </c>
      <c r="G1148" s="6">
        <v>395.72549438476563</v>
      </c>
      <c r="H1148" s="6">
        <v>395.72549438476563</v>
      </c>
      <c r="I1148" s="6">
        <v>60.221988677978516</v>
      </c>
      <c r="J1148" s="6">
        <v>59.624673913043452</v>
      </c>
      <c r="K1148">
        <f t="shared" si="34"/>
        <v>0</v>
      </c>
    </row>
    <row r="1149" spans="1:11" x14ac:dyDescent="0.25">
      <c r="A1149" s="5" t="str">
        <f t="shared" si="35"/>
        <v>AutoDRNoMonthly Peak DayDecember20</v>
      </c>
      <c r="B1149" t="s">
        <v>2231</v>
      </c>
      <c r="C1149" t="s">
        <v>2240</v>
      </c>
      <c r="D1149" t="s">
        <v>2318</v>
      </c>
      <c r="E1149" t="s">
        <v>3044</v>
      </c>
      <c r="F1149" s="6">
        <v>20</v>
      </c>
      <c r="G1149" s="6">
        <v>405.20175170898438</v>
      </c>
      <c r="H1149" s="6">
        <v>405.20175170898438</v>
      </c>
      <c r="I1149" s="6">
        <v>56.033935546875</v>
      </c>
      <c r="J1149" s="6">
        <v>58.173877551020453</v>
      </c>
      <c r="K1149">
        <f t="shared" si="34"/>
        <v>0</v>
      </c>
    </row>
    <row r="1150" spans="1:11" x14ac:dyDescent="0.25">
      <c r="A1150" s="5" t="str">
        <f t="shared" si="35"/>
        <v>AutoDRNoMonthly Peak DayDecember21</v>
      </c>
      <c r="B1150" t="s">
        <v>2231</v>
      </c>
      <c r="C1150" t="s">
        <v>2240</v>
      </c>
      <c r="D1150" t="s">
        <v>2318</v>
      </c>
      <c r="E1150" t="s">
        <v>3044</v>
      </c>
      <c r="F1150" s="6">
        <v>21</v>
      </c>
      <c r="G1150" s="6">
        <v>375.909912109375</v>
      </c>
      <c r="H1150" s="6">
        <v>375.909912109375</v>
      </c>
      <c r="I1150" s="6">
        <v>53.818492889404297</v>
      </c>
      <c r="J1150" s="6">
        <v>55.818571428571438</v>
      </c>
      <c r="K1150">
        <f t="shared" si="34"/>
        <v>0</v>
      </c>
    </row>
    <row r="1151" spans="1:11" x14ac:dyDescent="0.25">
      <c r="A1151" s="5" t="str">
        <f t="shared" si="35"/>
        <v>AutoDRNoMonthly Peak DayDecember22</v>
      </c>
      <c r="B1151" t="s">
        <v>2231</v>
      </c>
      <c r="C1151" t="s">
        <v>2240</v>
      </c>
      <c r="D1151" t="s">
        <v>2318</v>
      </c>
      <c r="E1151" t="s">
        <v>3044</v>
      </c>
      <c r="F1151" s="6">
        <v>22</v>
      </c>
      <c r="G1151" s="6">
        <v>409.82052612304688</v>
      </c>
      <c r="H1151" s="6">
        <v>409.82052612304688</v>
      </c>
      <c r="I1151" s="6">
        <v>52.632678985595703</v>
      </c>
      <c r="J1151" s="6">
        <v>53.932857142857159</v>
      </c>
      <c r="K1151">
        <f t="shared" si="34"/>
        <v>0</v>
      </c>
    </row>
    <row r="1152" spans="1:11" x14ac:dyDescent="0.25">
      <c r="A1152" s="5" t="str">
        <f t="shared" si="35"/>
        <v>AutoDRNoMonthly Peak DayDecember23</v>
      </c>
      <c r="B1152" t="s">
        <v>2231</v>
      </c>
      <c r="C1152" t="s">
        <v>2240</v>
      </c>
      <c r="D1152" t="s">
        <v>2318</v>
      </c>
      <c r="E1152" t="s">
        <v>3044</v>
      </c>
      <c r="F1152" s="6">
        <v>23</v>
      </c>
      <c r="G1152" s="6">
        <v>418.74545288085938</v>
      </c>
      <c r="H1152" s="6">
        <v>418.74545288085938</v>
      </c>
      <c r="I1152" s="6">
        <v>55.683269500732422</v>
      </c>
      <c r="J1152" s="6">
        <v>52.550204081632664</v>
      </c>
      <c r="K1152">
        <f t="shared" si="34"/>
        <v>0</v>
      </c>
    </row>
    <row r="1153" spans="1:11" x14ac:dyDescent="0.25">
      <c r="A1153" s="5" t="str">
        <f t="shared" si="35"/>
        <v>AutoDRNoMonthly Peak DayDecember24</v>
      </c>
      <c r="B1153" t="s">
        <v>2231</v>
      </c>
      <c r="C1153" t="s">
        <v>2240</v>
      </c>
      <c r="D1153" t="s">
        <v>2318</v>
      </c>
      <c r="E1153" t="s">
        <v>3044</v>
      </c>
      <c r="F1153" s="6">
        <v>24</v>
      </c>
      <c r="G1153" s="6">
        <v>435.52804565429688</v>
      </c>
      <c r="H1153" s="6">
        <v>435.52804565429688</v>
      </c>
      <c r="I1153" s="6">
        <v>59.709926605224609</v>
      </c>
      <c r="J1153" s="6">
        <v>50.745918367346917</v>
      </c>
      <c r="K1153">
        <f t="shared" si="34"/>
        <v>0</v>
      </c>
    </row>
    <row r="1154" spans="1:11" x14ac:dyDescent="0.25">
      <c r="A1154" s="5" t="str">
        <f t="shared" si="35"/>
        <v>IndustryAgriculture, Mining, ConstructionAverage WeekdayJanuary1</v>
      </c>
      <c r="B1154" t="s">
        <v>2232</v>
      </c>
      <c r="C1154" t="s">
        <v>2241</v>
      </c>
      <c r="D1154" t="s">
        <v>2319</v>
      </c>
      <c r="E1154" t="s">
        <v>3045</v>
      </c>
      <c r="F1154" s="6">
        <v>1</v>
      </c>
      <c r="G1154" s="6">
        <v>202.32456970214844</v>
      </c>
      <c r="H1154" s="6">
        <v>202.32456970214844</v>
      </c>
      <c r="I1154" s="6">
        <v>25.704189300537109</v>
      </c>
      <c r="J1154" s="6">
        <v>47.670999999999999</v>
      </c>
      <c r="K1154">
        <f t="shared" ref="K1154:K1217" si="36">INDEX(events, MATCH(CONCATENATE(B1154, C1154, D1154, E1154), events_y, 0), MATCH("Confidential", events_x, 0))</f>
        <v>0</v>
      </c>
    </row>
    <row r="1155" spans="1:11" x14ac:dyDescent="0.25">
      <c r="A1155" s="5" t="str">
        <f t="shared" ref="A1155:A1218" si="37">CONCATENATE(B1155, C1155, D1155, E1155, F1155)</f>
        <v>IndustryAgriculture, Mining, ConstructionAverage WeekdayJanuary2</v>
      </c>
      <c r="B1155" t="s">
        <v>2232</v>
      </c>
      <c r="C1155" t="s">
        <v>2241</v>
      </c>
      <c r="D1155" t="s">
        <v>2319</v>
      </c>
      <c r="E1155" t="s">
        <v>3045</v>
      </c>
      <c r="F1155" s="6">
        <v>2</v>
      </c>
      <c r="G1155" s="6">
        <v>201.08805847167969</v>
      </c>
      <c r="H1155" s="6">
        <v>201.08805847167969</v>
      </c>
      <c r="I1155" s="6">
        <v>23.494441986083984</v>
      </c>
      <c r="J1155" s="6">
        <v>45.970500000000001</v>
      </c>
      <c r="K1155">
        <f t="shared" si="36"/>
        <v>0</v>
      </c>
    </row>
    <row r="1156" spans="1:11" x14ac:dyDescent="0.25">
      <c r="A1156" s="5" t="str">
        <f t="shared" si="37"/>
        <v>IndustryAgriculture, Mining, ConstructionAverage WeekdayJanuary3</v>
      </c>
      <c r="B1156" t="s">
        <v>2232</v>
      </c>
      <c r="C1156" t="s">
        <v>2241</v>
      </c>
      <c r="D1156" t="s">
        <v>2319</v>
      </c>
      <c r="E1156" t="s">
        <v>3045</v>
      </c>
      <c r="F1156" s="6">
        <v>3</v>
      </c>
      <c r="G1156" s="6">
        <v>205.57096862792969</v>
      </c>
      <c r="H1156" s="6">
        <v>205.57096862792969</v>
      </c>
      <c r="I1156" s="6">
        <v>29.933387756347656</v>
      </c>
      <c r="J1156" s="6">
        <v>45.908000000000001</v>
      </c>
      <c r="K1156">
        <f t="shared" si="36"/>
        <v>0</v>
      </c>
    </row>
    <row r="1157" spans="1:11" x14ac:dyDescent="0.25">
      <c r="A1157" s="5" t="str">
        <f t="shared" si="37"/>
        <v>IndustryAgriculture, Mining, ConstructionAverage WeekdayJanuary4</v>
      </c>
      <c r="B1157" t="s">
        <v>2232</v>
      </c>
      <c r="C1157" t="s">
        <v>2241</v>
      </c>
      <c r="D1157" t="s">
        <v>2319</v>
      </c>
      <c r="E1157" t="s">
        <v>3045</v>
      </c>
      <c r="F1157" s="6">
        <v>4</v>
      </c>
      <c r="G1157" s="6">
        <v>208.61412048339844</v>
      </c>
      <c r="H1157" s="6">
        <v>208.61412048339844</v>
      </c>
      <c r="I1157" s="6">
        <v>20.825658798217773</v>
      </c>
      <c r="J1157" s="6">
        <v>45.033000000000001</v>
      </c>
      <c r="K1157">
        <f t="shared" si="36"/>
        <v>0</v>
      </c>
    </row>
    <row r="1158" spans="1:11" x14ac:dyDescent="0.25">
      <c r="A1158" s="5" t="str">
        <f t="shared" si="37"/>
        <v>IndustryAgriculture, Mining, ConstructionAverage WeekdayJanuary5</v>
      </c>
      <c r="B1158" t="s">
        <v>2232</v>
      </c>
      <c r="C1158" t="s">
        <v>2241</v>
      </c>
      <c r="D1158" t="s">
        <v>2319</v>
      </c>
      <c r="E1158" t="s">
        <v>3045</v>
      </c>
      <c r="F1158" s="6">
        <v>5</v>
      </c>
      <c r="G1158" s="6">
        <v>222.32704162597656</v>
      </c>
      <c r="H1158" s="6">
        <v>222.32704162597656</v>
      </c>
      <c r="I1158" s="6">
        <v>24.053411483764648</v>
      </c>
      <c r="J1158" s="6">
        <v>44.862000000000009</v>
      </c>
      <c r="K1158">
        <f t="shared" si="36"/>
        <v>0</v>
      </c>
    </row>
    <row r="1159" spans="1:11" x14ac:dyDescent="0.25">
      <c r="A1159" s="5" t="str">
        <f t="shared" si="37"/>
        <v>IndustryAgriculture, Mining, ConstructionAverage WeekdayJanuary6</v>
      </c>
      <c r="B1159" t="s">
        <v>2232</v>
      </c>
      <c r="C1159" t="s">
        <v>2241</v>
      </c>
      <c r="D1159" t="s">
        <v>2319</v>
      </c>
      <c r="E1159" t="s">
        <v>3045</v>
      </c>
      <c r="F1159" s="6">
        <v>6</v>
      </c>
      <c r="G1159" s="6">
        <v>289.51828002929688</v>
      </c>
      <c r="H1159" s="6">
        <v>289.51828002929688</v>
      </c>
      <c r="I1159" s="6">
        <v>41.744564056396484</v>
      </c>
      <c r="J1159" s="6">
        <v>45.250000000000007</v>
      </c>
      <c r="K1159">
        <f t="shared" si="36"/>
        <v>0</v>
      </c>
    </row>
    <row r="1160" spans="1:11" x14ac:dyDescent="0.25">
      <c r="A1160" s="5" t="str">
        <f t="shared" si="37"/>
        <v>IndustryAgriculture, Mining, ConstructionAverage WeekdayJanuary7</v>
      </c>
      <c r="B1160" t="s">
        <v>2232</v>
      </c>
      <c r="C1160" t="s">
        <v>2241</v>
      </c>
      <c r="D1160" t="s">
        <v>2319</v>
      </c>
      <c r="E1160" t="s">
        <v>3045</v>
      </c>
      <c r="F1160" s="6">
        <v>7</v>
      </c>
      <c r="G1160" s="6">
        <v>341.14010620117188</v>
      </c>
      <c r="H1160" s="6">
        <v>341.14010620117188</v>
      </c>
      <c r="I1160" s="6">
        <v>41.094257354736328</v>
      </c>
      <c r="J1160" s="6">
        <v>45.340499999999999</v>
      </c>
      <c r="K1160">
        <f t="shared" si="36"/>
        <v>0</v>
      </c>
    </row>
    <row r="1161" spans="1:11" x14ac:dyDescent="0.25">
      <c r="A1161" s="5" t="str">
        <f t="shared" si="37"/>
        <v>IndustryAgriculture, Mining, ConstructionAverage WeekdayJanuary8</v>
      </c>
      <c r="B1161" t="s">
        <v>2232</v>
      </c>
      <c r="C1161" t="s">
        <v>2241</v>
      </c>
      <c r="D1161" t="s">
        <v>2319</v>
      </c>
      <c r="E1161" t="s">
        <v>3045</v>
      </c>
      <c r="F1161" s="6">
        <v>8</v>
      </c>
      <c r="G1161" s="6">
        <v>379.09695434570313</v>
      </c>
      <c r="H1161" s="6">
        <v>379.09695434570313</v>
      </c>
      <c r="I1161" s="6">
        <v>40.106609344482422</v>
      </c>
      <c r="J1161" s="6">
        <v>45.220500000000001</v>
      </c>
      <c r="K1161">
        <f t="shared" si="36"/>
        <v>0</v>
      </c>
    </row>
    <row r="1162" spans="1:11" x14ac:dyDescent="0.25">
      <c r="A1162" s="5" t="str">
        <f t="shared" si="37"/>
        <v>IndustryAgriculture, Mining, ConstructionAverage WeekdayJanuary9</v>
      </c>
      <c r="B1162" t="s">
        <v>2232</v>
      </c>
      <c r="C1162" t="s">
        <v>2241</v>
      </c>
      <c r="D1162" t="s">
        <v>2319</v>
      </c>
      <c r="E1162" t="s">
        <v>3045</v>
      </c>
      <c r="F1162" s="6">
        <v>9</v>
      </c>
      <c r="G1162" s="6">
        <v>370.61428833007813</v>
      </c>
      <c r="H1162" s="6">
        <v>370.61428833007813</v>
      </c>
      <c r="I1162" s="6">
        <v>38.805644989013672</v>
      </c>
      <c r="J1162" s="6">
        <v>45.071500000000015</v>
      </c>
      <c r="K1162">
        <f t="shared" si="36"/>
        <v>0</v>
      </c>
    </row>
    <row r="1163" spans="1:11" x14ac:dyDescent="0.25">
      <c r="A1163" s="5" t="str">
        <f t="shared" si="37"/>
        <v>IndustryAgriculture, Mining, ConstructionAverage WeekdayJanuary10</v>
      </c>
      <c r="B1163" t="s">
        <v>2232</v>
      </c>
      <c r="C1163" t="s">
        <v>2241</v>
      </c>
      <c r="D1163" t="s">
        <v>2319</v>
      </c>
      <c r="E1163" t="s">
        <v>3045</v>
      </c>
      <c r="F1163" s="6">
        <v>10</v>
      </c>
      <c r="G1163" s="6">
        <v>379.6866455078125</v>
      </c>
      <c r="H1163" s="6">
        <v>379.6866455078125</v>
      </c>
      <c r="I1163" s="6">
        <v>37.162364959716797</v>
      </c>
      <c r="J1163" s="6">
        <v>46.164999999999992</v>
      </c>
      <c r="K1163">
        <f t="shared" si="36"/>
        <v>0</v>
      </c>
    </row>
    <row r="1164" spans="1:11" x14ac:dyDescent="0.25">
      <c r="A1164" s="5" t="str">
        <f t="shared" si="37"/>
        <v>IndustryAgriculture, Mining, ConstructionAverage WeekdayJanuary11</v>
      </c>
      <c r="B1164" t="s">
        <v>2232</v>
      </c>
      <c r="C1164" t="s">
        <v>2241</v>
      </c>
      <c r="D1164" t="s">
        <v>2319</v>
      </c>
      <c r="E1164" t="s">
        <v>3045</v>
      </c>
      <c r="F1164" s="6">
        <v>11</v>
      </c>
      <c r="G1164" s="6">
        <v>381.00057983398438</v>
      </c>
      <c r="H1164" s="6">
        <v>381.00057983398438</v>
      </c>
      <c r="I1164" s="6">
        <v>36.1982421875</v>
      </c>
      <c r="J1164" s="6">
        <v>47.405500000000011</v>
      </c>
      <c r="K1164">
        <f t="shared" si="36"/>
        <v>0</v>
      </c>
    </row>
    <row r="1165" spans="1:11" x14ac:dyDescent="0.25">
      <c r="A1165" s="5" t="str">
        <f t="shared" si="37"/>
        <v>IndustryAgriculture, Mining, ConstructionAverage WeekdayJanuary12</v>
      </c>
      <c r="B1165" t="s">
        <v>2232</v>
      </c>
      <c r="C1165" t="s">
        <v>2241</v>
      </c>
      <c r="D1165" t="s">
        <v>2319</v>
      </c>
      <c r="E1165" t="s">
        <v>3045</v>
      </c>
      <c r="F1165" s="6">
        <v>12</v>
      </c>
      <c r="G1165" s="6">
        <v>353.65322875976563</v>
      </c>
      <c r="H1165" s="6">
        <v>353.65322875976563</v>
      </c>
      <c r="I1165" s="6">
        <v>35.803066253662109</v>
      </c>
      <c r="J1165" s="6">
        <v>47.594500000000004</v>
      </c>
      <c r="K1165">
        <f t="shared" si="36"/>
        <v>0</v>
      </c>
    </row>
    <row r="1166" spans="1:11" x14ac:dyDescent="0.25">
      <c r="A1166" s="5" t="str">
        <f t="shared" si="37"/>
        <v>IndustryAgriculture, Mining, ConstructionAverage WeekdayJanuary13</v>
      </c>
      <c r="B1166" t="s">
        <v>2232</v>
      </c>
      <c r="C1166" t="s">
        <v>2241</v>
      </c>
      <c r="D1166" t="s">
        <v>2319</v>
      </c>
      <c r="E1166" t="s">
        <v>3045</v>
      </c>
      <c r="F1166" s="6">
        <v>13</v>
      </c>
      <c r="G1166" s="6">
        <v>323.07437133789063</v>
      </c>
      <c r="H1166" s="6">
        <v>323.07437133789063</v>
      </c>
      <c r="I1166" s="6">
        <v>32.554058074951172</v>
      </c>
      <c r="J1166" s="6">
        <v>48.034500000000008</v>
      </c>
      <c r="K1166">
        <f t="shared" si="36"/>
        <v>0</v>
      </c>
    </row>
    <row r="1167" spans="1:11" x14ac:dyDescent="0.25">
      <c r="A1167" s="5" t="str">
        <f t="shared" si="37"/>
        <v>IndustryAgriculture, Mining, ConstructionAverage WeekdayJanuary14</v>
      </c>
      <c r="B1167" t="s">
        <v>2232</v>
      </c>
      <c r="C1167" t="s">
        <v>2241</v>
      </c>
      <c r="D1167" t="s">
        <v>2319</v>
      </c>
      <c r="E1167" t="s">
        <v>3045</v>
      </c>
      <c r="F1167" s="6">
        <v>14</v>
      </c>
      <c r="G1167" s="6">
        <v>296.30325317382813</v>
      </c>
      <c r="H1167" s="6">
        <v>296.30325317382813</v>
      </c>
      <c r="I1167" s="6">
        <v>28.495000839233398</v>
      </c>
      <c r="J1167" s="6">
        <v>47.160000000000011</v>
      </c>
      <c r="K1167">
        <f t="shared" si="36"/>
        <v>0</v>
      </c>
    </row>
    <row r="1168" spans="1:11" x14ac:dyDescent="0.25">
      <c r="A1168" s="5" t="str">
        <f t="shared" si="37"/>
        <v>IndustryAgriculture, Mining, ConstructionAverage WeekdayJanuary15</v>
      </c>
      <c r="B1168" t="s">
        <v>2232</v>
      </c>
      <c r="C1168" t="s">
        <v>2241</v>
      </c>
      <c r="D1168" t="s">
        <v>2319</v>
      </c>
      <c r="E1168" t="s">
        <v>3045</v>
      </c>
      <c r="F1168" s="6">
        <v>15</v>
      </c>
      <c r="G1168" s="6">
        <v>253.12754821777344</v>
      </c>
      <c r="H1168" s="6">
        <v>253.12754821777344</v>
      </c>
      <c r="I1168" s="6">
        <v>30.061805725097656</v>
      </c>
      <c r="J1168" s="6">
        <v>47.099999999999994</v>
      </c>
      <c r="K1168">
        <f t="shared" si="36"/>
        <v>0</v>
      </c>
    </row>
    <row r="1169" spans="1:11" x14ac:dyDescent="0.25">
      <c r="A1169" s="5" t="str">
        <f t="shared" si="37"/>
        <v>IndustryAgriculture, Mining, ConstructionAverage WeekdayJanuary16</v>
      </c>
      <c r="B1169" t="s">
        <v>2232</v>
      </c>
      <c r="C1169" t="s">
        <v>2241</v>
      </c>
      <c r="D1169" t="s">
        <v>2319</v>
      </c>
      <c r="E1169" t="s">
        <v>3045</v>
      </c>
      <c r="F1169" s="6">
        <v>16</v>
      </c>
      <c r="G1169" s="6">
        <v>199.49346923828125</v>
      </c>
      <c r="H1169" s="6">
        <v>199.49346923828125</v>
      </c>
      <c r="I1169" s="6">
        <v>24.728448867797852</v>
      </c>
      <c r="J1169" s="6">
        <v>47.018999999999998</v>
      </c>
      <c r="K1169">
        <f t="shared" si="36"/>
        <v>0</v>
      </c>
    </row>
    <row r="1170" spans="1:11" x14ac:dyDescent="0.25">
      <c r="A1170" s="5" t="str">
        <f t="shared" si="37"/>
        <v>IndustryAgriculture, Mining, ConstructionAverage WeekdayJanuary17</v>
      </c>
      <c r="B1170" t="s">
        <v>2232</v>
      </c>
      <c r="C1170" t="s">
        <v>2241</v>
      </c>
      <c r="D1170" t="s">
        <v>2319</v>
      </c>
      <c r="E1170" t="s">
        <v>3045</v>
      </c>
      <c r="F1170" s="6">
        <v>17</v>
      </c>
      <c r="G1170" s="6">
        <v>182.48469543457031</v>
      </c>
      <c r="H1170" s="6">
        <v>182.48469543457031</v>
      </c>
      <c r="I1170" s="6">
        <v>19.900030136108398</v>
      </c>
      <c r="J1170" s="6">
        <v>47.279999999999994</v>
      </c>
      <c r="K1170">
        <f t="shared" si="36"/>
        <v>0</v>
      </c>
    </row>
    <row r="1171" spans="1:11" x14ac:dyDescent="0.25">
      <c r="A1171" s="5" t="str">
        <f t="shared" si="37"/>
        <v>IndustryAgriculture, Mining, ConstructionAverage WeekdayJanuary18</v>
      </c>
      <c r="B1171" t="s">
        <v>2232</v>
      </c>
      <c r="C1171" t="s">
        <v>2241</v>
      </c>
      <c r="D1171" t="s">
        <v>2319</v>
      </c>
      <c r="E1171" t="s">
        <v>3045</v>
      </c>
      <c r="F1171" s="6">
        <v>18</v>
      </c>
      <c r="G1171" s="6">
        <v>208.8297119140625</v>
      </c>
      <c r="H1171" s="6">
        <v>208.8297119140625</v>
      </c>
      <c r="I1171" s="6">
        <v>32.572135925292969</v>
      </c>
      <c r="J1171" s="6">
        <v>47.525999999999989</v>
      </c>
      <c r="K1171">
        <f t="shared" si="36"/>
        <v>0</v>
      </c>
    </row>
    <row r="1172" spans="1:11" x14ac:dyDescent="0.25">
      <c r="A1172" s="5" t="str">
        <f t="shared" si="37"/>
        <v>IndustryAgriculture, Mining, ConstructionAverage WeekdayJanuary19</v>
      </c>
      <c r="B1172" t="s">
        <v>2232</v>
      </c>
      <c r="C1172" t="s">
        <v>2241</v>
      </c>
      <c r="D1172" t="s">
        <v>2319</v>
      </c>
      <c r="E1172" t="s">
        <v>3045</v>
      </c>
      <c r="F1172" s="6">
        <v>19</v>
      </c>
      <c r="G1172" s="6">
        <v>223.51121520996094</v>
      </c>
      <c r="H1172" s="6">
        <v>223.51121520996094</v>
      </c>
      <c r="I1172" s="6">
        <v>30.808774948120117</v>
      </c>
      <c r="J1172" s="6">
        <v>46.515499999999996</v>
      </c>
      <c r="K1172">
        <f t="shared" si="36"/>
        <v>0</v>
      </c>
    </row>
    <row r="1173" spans="1:11" x14ac:dyDescent="0.25">
      <c r="A1173" s="5" t="str">
        <f t="shared" si="37"/>
        <v>IndustryAgriculture, Mining, ConstructionAverage WeekdayJanuary20</v>
      </c>
      <c r="B1173" t="s">
        <v>2232</v>
      </c>
      <c r="C1173" t="s">
        <v>2241</v>
      </c>
      <c r="D1173" t="s">
        <v>2319</v>
      </c>
      <c r="E1173" t="s">
        <v>3045</v>
      </c>
      <c r="F1173" s="6">
        <v>20</v>
      </c>
      <c r="G1173" s="6">
        <v>215.29421997070313</v>
      </c>
      <c r="H1173" s="6">
        <v>215.29421997070313</v>
      </c>
      <c r="I1173" s="6">
        <v>21.431318283081055</v>
      </c>
      <c r="J1173" s="6">
        <v>45.817499999999988</v>
      </c>
      <c r="K1173">
        <f t="shared" si="36"/>
        <v>0</v>
      </c>
    </row>
    <row r="1174" spans="1:11" x14ac:dyDescent="0.25">
      <c r="A1174" s="5" t="str">
        <f t="shared" si="37"/>
        <v>IndustryAgriculture, Mining, ConstructionAverage WeekdayJanuary21</v>
      </c>
      <c r="B1174" t="s">
        <v>2232</v>
      </c>
      <c r="C1174" t="s">
        <v>2241</v>
      </c>
      <c r="D1174" t="s">
        <v>2319</v>
      </c>
      <c r="E1174" t="s">
        <v>3045</v>
      </c>
      <c r="F1174" s="6">
        <v>21</v>
      </c>
      <c r="G1174" s="6">
        <v>216.752197265625</v>
      </c>
      <c r="H1174" s="6">
        <v>216.752197265625</v>
      </c>
      <c r="I1174" s="6">
        <v>31.183048248291016</v>
      </c>
      <c r="J1174" s="6">
        <v>45.510000000000005</v>
      </c>
      <c r="K1174">
        <f t="shared" si="36"/>
        <v>0</v>
      </c>
    </row>
    <row r="1175" spans="1:11" x14ac:dyDescent="0.25">
      <c r="A1175" s="5" t="str">
        <f t="shared" si="37"/>
        <v>IndustryAgriculture, Mining, ConstructionAverage WeekdayJanuary22</v>
      </c>
      <c r="B1175" t="s">
        <v>2232</v>
      </c>
      <c r="C1175" t="s">
        <v>2241</v>
      </c>
      <c r="D1175" t="s">
        <v>2319</v>
      </c>
      <c r="E1175" t="s">
        <v>3045</v>
      </c>
      <c r="F1175" s="6">
        <v>22</v>
      </c>
      <c r="G1175" s="6">
        <v>212.08929443359375</v>
      </c>
      <c r="H1175" s="6">
        <v>212.08929443359375</v>
      </c>
      <c r="I1175" s="6">
        <v>28.765764236450195</v>
      </c>
      <c r="J1175" s="6">
        <v>45.188000000000002</v>
      </c>
      <c r="K1175">
        <f t="shared" si="36"/>
        <v>0</v>
      </c>
    </row>
    <row r="1176" spans="1:11" x14ac:dyDescent="0.25">
      <c r="A1176" s="5" t="str">
        <f t="shared" si="37"/>
        <v>IndustryAgriculture, Mining, ConstructionAverage WeekdayJanuary23</v>
      </c>
      <c r="B1176" t="s">
        <v>2232</v>
      </c>
      <c r="C1176" t="s">
        <v>2241</v>
      </c>
      <c r="D1176" t="s">
        <v>2319</v>
      </c>
      <c r="E1176" t="s">
        <v>3045</v>
      </c>
      <c r="F1176" s="6">
        <v>23</v>
      </c>
      <c r="G1176" s="6">
        <v>216.46609497070313</v>
      </c>
      <c r="H1176" s="6">
        <v>216.46609497070313</v>
      </c>
      <c r="I1176" s="6">
        <v>40.03704833984375</v>
      </c>
      <c r="J1176" s="6">
        <v>44.685499999999998</v>
      </c>
      <c r="K1176">
        <f t="shared" si="36"/>
        <v>0</v>
      </c>
    </row>
    <row r="1177" spans="1:11" x14ac:dyDescent="0.25">
      <c r="A1177" s="5" t="str">
        <f t="shared" si="37"/>
        <v>IndustryAgriculture, Mining, ConstructionAverage WeekdayJanuary24</v>
      </c>
      <c r="B1177" t="s">
        <v>2232</v>
      </c>
      <c r="C1177" t="s">
        <v>2241</v>
      </c>
      <c r="D1177" t="s">
        <v>2319</v>
      </c>
      <c r="E1177" t="s">
        <v>3045</v>
      </c>
      <c r="F1177" s="6">
        <v>24</v>
      </c>
      <c r="G1177" s="6">
        <v>193.51402282714844</v>
      </c>
      <c r="H1177" s="6">
        <v>193.51402282714844</v>
      </c>
      <c r="I1177" s="6">
        <v>37.273773193359375</v>
      </c>
      <c r="J1177" s="6">
        <v>43.926000000000009</v>
      </c>
      <c r="K1177">
        <f t="shared" si="36"/>
        <v>0</v>
      </c>
    </row>
    <row r="1178" spans="1:11" x14ac:dyDescent="0.25">
      <c r="A1178" s="5" t="str">
        <f t="shared" si="37"/>
        <v>IndustryAgriculture, Mining, ConstructionMonthly Peak DayJanuary1</v>
      </c>
      <c r="B1178" t="s">
        <v>2232</v>
      </c>
      <c r="C1178" t="s">
        <v>2241</v>
      </c>
      <c r="D1178" t="s">
        <v>2320</v>
      </c>
      <c r="E1178" t="s">
        <v>3045</v>
      </c>
      <c r="F1178" s="6">
        <v>1</v>
      </c>
      <c r="G1178" s="6">
        <v>114.70649719238281</v>
      </c>
      <c r="H1178" s="6">
        <v>114.70649719238281</v>
      </c>
      <c r="I1178" s="6">
        <v>20.079477310180664</v>
      </c>
      <c r="J1178" s="6">
        <v>46.353750000000019</v>
      </c>
      <c r="K1178">
        <f t="shared" si="36"/>
        <v>0</v>
      </c>
    </row>
    <row r="1179" spans="1:11" x14ac:dyDescent="0.25">
      <c r="A1179" s="5" t="str">
        <f t="shared" si="37"/>
        <v>IndustryAgriculture, Mining, ConstructionMonthly Peak DayJanuary2</v>
      </c>
      <c r="B1179" t="s">
        <v>2232</v>
      </c>
      <c r="C1179" t="s">
        <v>2241</v>
      </c>
      <c r="D1179" t="s">
        <v>2320</v>
      </c>
      <c r="E1179" t="s">
        <v>3045</v>
      </c>
      <c r="F1179" s="6">
        <v>2</v>
      </c>
      <c r="G1179" s="6">
        <v>118.84928894042969</v>
      </c>
      <c r="H1179" s="6">
        <v>118.84928894042969</v>
      </c>
      <c r="I1179" s="6">
        <v>21.527864456176758</v>
      </c>
      <c r="J1179" s="6">
        <v>45.993749999999991</v>
      </c>
      <c r="K1179">
        <f t="shared" si="36"/>
        <v>0</v>
      </c>
    </row>
    <row r="1180" spans="1:11" x14ac:dyDescent="0.25">
      <c r="A1180" s="5" t="str">
        <f t="shared" si="37"/>
        <v>IndustryAgriculture, Mining, ConstructionMonthly Peak DayJanuary3</v>
      </c>
      <c r="B1180" t="s">
        <v>2232</v>
      </c>
      <c r="C1180" t="s">
        <v>2241</v>
      </c>
      <c r="D1180" t="s">
        <v>2320</v>
      </c>
      <c r="E1180" t="s">
        <v>3045</v>
      </c>
      <c r="F1180" s="6">
        <v>3</v>
      </c>
      <c r="G1180" s="6">
        <v>122.71958923339844</v>
      </c>
      <c r="H1180" s="6">
        <v>122.71958923339844</v>
      </c>
      <c r="I1180" s="6">
        <v>20.0386962890625</v>
      </c>
      <c r="J1180" s="6">
        <v>45.763124999999995</v>
      </c>
      <c r="K1180">
        <f t="shared" si="36"/>
        <v>0</v>
      </c>
    </row>
    <row r="1181" spans="1:11" x14ac:dyDescent="0.25">
      <c r="A1181" s="5" t="str">
        <f t="shared" si="37"/>
        <v>IndustryAgriculture, Mining, ConstructionMonthly Peak DayJanuary4</v>
      </c>
      <c r="B1181" t="s">
        <v>2232</v>
      </c>
      <c r="C1181" t="s">
        <v>2241</v>
      </c>
      <c r="D1181" t="s">
        <v>2320</v>
      </c>
      <c r="E1181" t="s">
        <v>3045</v>
      </c>
      <c r="F1181" s="6">
        <v>4</v>
      </c>
      <c r="G1181" s="6">
        <v>147.48472595214844</v>
      </c>
      <c r="H1181" s="6">
        <v>147.48472595214844</v>
      </c>
      <c r="I1181" s="6">
        <v>41.479297637939453</v>
      </c>
      <c r="J1181" s="6">
        <v>45.028499999999994</v>
      </c>
      <c r="K1181">
        <f t="shared" si="36"/>
        <v>0</v>
      </c>
    </row>
    <row r="1182" spans="1:11" x14ac:dyDescent="0.25">
      <c r="A1182" s="5" t="str">
        <f t="shared" si="37"/>
        <v>IndustryAgriculture, Mining, ConstructionMonthly Peak DayJanuary5</v>
      </c>
      <c r="B1182" t="s">
        <v>2232</v>
      </c>
      <c r="C1182" t="s">
        <v>2241</v>
      </c>
      <c r="D1182" t="s">
        <v>2320</v>
      </c>
      <c r="E1182" t="s">
        <v>3045</v>
      </c>
      <c r="F1182" s="6">
        <v>5</v>
      </c>
      <c r="G1182" s="6">
        <v>194.45779418945313</v>
      </c>
      <c r="H1182" s="6">
        <v>194.45779418945313</v>
      </c>
      <c r="I1182" s="6">
        <v>30.316873550415039</v>
      </c>
      <c r="J1182" s="6">
        <v>44.119000000000007</v>
      </c>
      <c r="K1182">
        <f t="shared" si="36"/>
        <v>0</v>
      </c>
    </row>
    <row r="1183" spans="1:11" x14ac:dyDescent="0.25">
      <c r="A1183" s="5" t="str">
        <f t="shared" si="37"/>
        <v>IndustryAgriculture, Mining, ConstructionMonthly Peak DayJanuary6</v>
      </c>
      <c r="B1183" t="s">
        <v>2232</v>
      </c>
      <c r="C1183" t="s">
        <v>2241</v>
      </c>
      <c r="D1183" t="s">
        <v>2320</v>
      </c>
      <c r="E1183" t="s">
        <v>3045</v>
      </c>
      <c r="F1183" s="6">
        <v>6</v>
      </c>
      <c r="G1183" s="6">
        <v>339.50299072265625</v>
      </c>
      <c r="H1183" s="6">
        <v>339.50299072265625</v>
      </c>
      <c r="I1183" s="6">
        <v>53.960098266601563</v>
      </c>
      <c r="J1183" s="6">
        <v>42.775999999999996</v>
      </c>
      <c r="K1183">
        <f t="shared" si="36"/>
        <v>0</v>
      </c>
    </row>
    <row r="1184" spans="1:11" x14ac:dyDescent="0.25">
      <c r="A1184" s="5" t="str">
        <f t="shared" si="37"/>
        <v>IndustryAgriculture, Mining, ConstructionMonthly Peak DayJanuary7</v>
      </c>
      <c r="B1184" t="s">
        <v>2232</v>
      </c>
      <c r="C1184" t="s">
        <v>2241</v>
      </c>
      <c r="D1184" t="s">
        <v>2320</v>
      </c>
      <c r="E1184" t="s">
        <v>3045</v>
      </c>
      <c r="F1184" s="6">
        <v>7</v>
      </c>
      <c r="G1184" s="6">
        <v>411.37301635742188</v>
      </c>
      <c r="H1184" s="6">
        <v>411.37301635742188</v>
      </c>
      <c r="I1184" s="6">
        <v>46.827632904052734</v>
      </c>
      <c r="J1184" s="6">
        <v>42.787499999999994</v>
      </c>
      <c r="K1184">
        <f t="shared" si="36"/>
        <v>0</v>
      </c>
    </row>
    <row r="1185" spans="1:11" x14ac:dyDescent="0.25">
      <c r="A1185" s="5" t="str">
        <f t="shared" si="37"/>
        <v>IndustryAgriculture, Mining, ConstructionMonthly Peak DayJanuary8</v>
      </c>
      <c r="B1185" t="s">
        <v>2232</v>
      </c>
      <c r="C1185" t="s">
        <v>2241</v>
      </c>
      <c r="D1185" t="s">
        <v>2320</v>
      </c>
      <c r="E1185" t="s">
        <v>3045</v>
      </c>
      <c r="F1185" s="6">
        <v>8</v>
      </c>
      <c r="G1185" s="6">
        <v>419.21939086914063</v>
      </c>
      <c r="H1185" s="6">
        <v>419.21939086914063</v>
      </c>
      <c r="I1185" s="6">
        <v>48.062450408935547</v>
      </c>
      <c r="J1185" s="6">
        <v>42.009499999999996</v>
      </c>
      <c r="K1185">
        <f t="shared" si="36"/>
        <v>0</v>
      </c>
    </row>
    <row r="1186" spans="1:11" x14ac:dyDescent="0.25">
      <c r="A1186" s="5" t="str">
        <f t="shared" si="37"/>
        <v>IndustryAgriculture, Mining, ConstructionMonthly Peak DayJanuary9</v>
      </c>
      <c r="B1186" t="s">
        <v>2232</v>
      </c>
      <c r="C1186" t="s">
        <v>2241</v>
      </c>
      <c r="D1186" t="s">
        <v>2320</v>
      </c>
      <c r="E1186" t="s">
        <v>3045</v>
      </c>
      <c r="F1186" s="6">
        <v>9</v>
      </c>
      <c r="G1186" s="6">
        <v>409.07208251953125</v>
      </c>
      <c r="H1186" s="6">
        <v>409.07208251953125</v>
      </c>
      <c r="I1186" s="6">
        <v>46.590728759765625</v>
      </c>
      <c r="J1186" s="6">
        <v>41.861249999999998</v>
      </c>
      <c r="K1186">
        <f t="shared" si="36"/>
        <v>0</v>
      </c>
    </row>
    <row r="1187" spans="1:11" x14ac:dyDescent="0.25">
      <c r="A1187" s="5" t="str">
        <f t="shared" si="37"/>
        <v>IndustryAgriculture, Mining, ConstructionMonthly Peak DayJanuary10</v>
      </c>
      <c r="B1187" t="s">
        <v>2232</v>
      </c>
      <c r="C1187" t="s">
        <v>2241</v>
      </c>
      <c r="D1187" t="s">
        <v>2320</v>
      </c>
      <c r="E1187" t="s">
        <v>3045</v>
      </c>
      <c r="F1187" s="6">
        <v>10</v>
      </c>
      <c r="G1187" s="6">
        <v>380.86773681640625</v>
      </c>
      <c r="H1187" s="6">
        <v>380.86773681640625</v>
      </c>
      <c r="I1187" s="6">
        <v>47.858924865722656</v>
      </c>
      <c r="J1187" s="6">
        <v>42.989374999999995</v>
      </c>
      <c r="K1187">
        <f t="shared" si="36"/>
        <v>0</v>
      </c>
    </row>
    <row r="1188" spans="1:11" x14ac:dyDescent="0.25">
      <c r="A1188" s="5" t="str">
        <f t="shared" si="37"/>
        <v>IndustryAgriculture, Mining, ConstructionMonthly Peak DayJanuary11</v>
      </c>
      <c r="B1188" t="s">
        <v>2232</v>
      </c>
      <c r="C1188" t="s">
        <v>2241</v>
      </c>
      <c r="D1188" t="s">
        <v>2320</v>
      </c>
      <c r="E1188" t="s">
        <v>3045</v>
      </c>
      <c r="F1188" s="6">
        <v>11</v>
      </c>
      <c r="G1188" s="6">
        <v>414.37631225585938</v>
      </c>
      <c r="H1188" s="6">
        <v>414.37631225585938</v>
      </c>
      <c r="I1188" s="6">
        <v>41.396919250488281</v>
      </c>
      <c r="J1188" s="6">
        <v>45.468125000000001</v>
      </c>
      <c r="K1188">
        <f t="shared" si="36"/>
        <v>0</v>
      </c>
    </row>
    <row r="1189" spans="1:11" x14ac:dyDescent="0.25">
      <c r="A1189" s="5" t="str">
        <f t="shared" si="37"/>
        <v>IndustryAgriculture, Mining, ConstructionMonthly Peak DayJanuary12</v>
      </c>
      <c r="B1189" t="s">
        <v>2232</v>
      </c>
      <c r="C1189" t="s">
        <v>2241</v>
      </c>
      <c r="D1189" t="s">
        <v>2320</v>
      </c>
      <c r="E1189" t="s">
        <v>3045</v>
      </c>
      <c r="F1189" s="6">
        <v>12</v>
      </c>
      <c r="G1189" s="6">
        <v>423.24295043945313</v>
      </c>
      <c r="H1189" s="6">
        <v>423.24295043945313</v>
      </c>
      <c r="I1189" s="6">
        <v>38.210247039794922</v>
      </c>
      <c r="J1189" s="6">
        <v>46.591250000000002</v>
      </c>
      <c r="K1189">
        <f t="shared" si="36"/>
        <v>0</v>
      </c>
    </row>
    <row r="1190" spans="1:11" x14ac:dyDescent="0.25">
      <c r="A1190" s="5" t="str">
        <f t="shared" si="37"/>
        <v>IndustryAgriculture, Mining, ConstructionMonthly Peak DayJanuary13</v>
      </c>
      <c r="B1190" t="s">
        <v>2232</v>
      </c>
      <c r="C1190" t="s">
        <v>2241</v>
      </c>
      <c r="D1190" t="s">
        <v>2320</v>
      </c>
      <c r="E1190" t="s">
        <v>3045</v>
      </c>
      <c r="F1190" s="6">
        <v>13</v>
      </c>
      <c r="G1190" s="6">
        <v>366.326416015625</v>
      </c>
      <c r="H1190" s="6">
        <v>366.326416015625</v>
      </c>
      <c r="I1190" s="6">
        <v>35.529750823974609</v>
      </c>
      <c r="J1190" s="6">
        <v>47.215000000000011</v>
      </c>
      <c r="K1190">
        <f t="shared" si="36"/>
        <v>0</v>
      </c>
    </row>
    <row r="1191" spans="1:11" x14ac:dyDescent="0.25">
      <c r="A1191" s="5" t="str">
        <f t="shared" si="37"/>
        <v>IndustryAgriculture, Mining, ConstructionMonthly Peak DayJanuary14</v>
      </c>
      <c r="B1191" t="s">
        <v>2232</v>
      </c>
      <c r="C1191" t="s">
        <v>2241</v>
      </c>
      <c r="D1191" t="s">
        <v>2320</v>
      </c>
      <c r="E1191" t="s">
        <v>3045</v>
      </c>
      <c r="F1191" s="6">
        <v>14</v>
      </c>
      <c r="G1191" s="6">
        <v>335.72921752929688</v>
      </c>
      <c r="H1191" s="6">
        <v>335.72921752929688</v>
      </c>
      <c r="I1191" s="6">
        <v>30.58671760559082</v>
      </c>
      <c r="J1191" s="6">
        <v>48.025625000000005</v>
      </c>
      <c r="K1191">
        <f t="shared" si="36"/>
        <v>0</v>
      </c>
    </row>
    <row r="1192" spans="1:11" x14ac:dyDescent="0.25">
      <c r="A1192" s="5" t="str">
        <f t="shared" si="37"/>
        <v>IndustryAgriculture, Mining, ConstructionMonthly Peak DayJanuary15</v>
      </c>
      <c r="B1192" t="s">
        <v>2232</v>
      </c>
      <c r="C1192" t="s">
        <v>2241</v>
      </c>
      <c r="D1192" t="s">
        <v>2320</v>
      </c>
      <c r="E1192" t="s">
        <v>3045</v>
      </c>
      <c r="F1192" s="6">
        <v>15</v>
      </c>
      <c r="G1192" s="6">
        <v>281.43707275390625</v>
      </c>
      <c r="H1192" s="6">
        <v>281.43707275390625</v>
      </c>
      <c r="I1192" s="6">
        <v>28.668634414672852</v>
      </c>
      <c r="J1192" s="6">
        <v>47.721250000000005</v>
      </c>
      <c r="K1192">
        <f t="shared" si="36"/>
        <v>0</v>
      </c>
    </row>
    <row r="1193" spans="1:11" x14ac:dyDescent="0.25">
      <c r="A1193" s="5" t="str">
        <f t="shared" si="37"/>
        <v>IndustryAgriculture, Mining, ConstructionMonthly Peak DayJanuary16</v>
      </c>
      <c r="B1193" t="s">
        <v>2232</v>
      </c>
      <c r="C1193" t="s">
        <v>2241</v>
      </c>
      <c r="D1193" t="s">
        <v>2320</v>
      </c>
      <c r="E1193" t="s">
        <v>3045</v>
      </c>
      <c r="F1193" s="6">
        <v>16</v>
      </c>
      <c r="G1193" s="6">
        <v>237.82844543457031</v>
      </c>
      <c r="H1193" s="6">
        <v>237.82844543457031</v>
      </c>
      <c r="I1193" s="6">
        <v>26.289194107055664</v>
      </c>
      <c r="J1193" s="6">
        <v>47.077500000000001</v>
      </c>
      <c r="K1193">
        <f t="shared" si="36"/>
        <v>0</v>
      </c>
    </row>
    <row r="1194" spans="1:11" x14ac:dyDescent="0.25">
      <c r="A1194" s="5" t="str">
        <f t="shared" si="37"/>
        <v>IndustryAgriculture, Mining, ConstructionMonthly Peak DayJanuary17</v>
      </c>
      <c r="B1194" t="s">
        <v>2232</v>
      </c>
      <c r="C1194" t="s">
        <v>2241</v>
      </c>
      <c r="D1194" t="s">
        <v>2320</v>
      </c>
      <c r="E1194" t="s">
        <v>3045</v>
      </c>
      <c r="F1194" s="6">
        <v>17</v>
      </c>
      <c r="G1194" s="6">
        <v>184.8858642578125</v>
      </c>
      <c r="H1194" s="6">
        <v>184.8858642578125</v>
      </c>
      <c r="I1194" s="6">
        <v>22.973014831542969</v>
      </c>
      <c r="J1194" s="6">
        <v>46.335000000000001</v>
      </c>
      <c r="K1194">
        <f t="shared" si="36"/>
        <v>0</v>
      </c>
    </row>
    <row r="1195" spans="1:11" x14ac:dyDescent="0.25">
      <c r="A1195" s="5" t="str">
        <f t="shared" si="37"/>
        <v>IndustryAgriculture, Mining, ConstructionMonthly Peak DayJanuary18</v>
      </c>
      <c r="B1195" t="s">
        <v>2232</v>
      </c>
      <c r="C1195" t="s">
        <v>2241</v>
      </c>
      <c r="D1195" t="s">
        <v>2320</v>
      </c>
      <c r="E1195" t="s">
        <v>3045</v>
      </c>
      <c r="F1195" s="6">
        <v>18</v>
      </c>
      <c r="G1195" s="6">
        <v>188.09526062011719</v>
      </c>
      <c r="H1195" s="6">
        <v>188.09526062011719</v>
      </c>
      <c r="I1195" s="6">
        <v>27.672904968261719</v>
      </c>
      <c r="J1195" s="6">
        <v>42.604374999999997</v>
      </c>
      <c r="K1195">
        <f t="shared" si="36"/>
        <v>0</v>
      </c>
    </row>
    <row r="1196" spans="1:11" x14ac:dyDescent="0.25">
      <c r="A1196" s="5" t="str">
        <f t="shared" si="37"/>
        <v>IndustryAgriculture, Mining, ConstructionMonthly Peak DayJanuary19</v>
      </c>
      <c r="B1196" t="s">
        <v>2232</v>
      </c>
      <c r="C1196" t="s">
        <v>2241</v>
      </c>
      <c r="D1196" t="s">
        <v>2320</v>
      </c>
      <c r="E1196" t="s">
        <v>3045</v>
      </c>
      <c r="F1196" s="6">
        <v>19</v>
      </c>
      <c r="G1196" s="6">
        <v>211.25289916992188</v>
      </c>
      <c r="H1196" s="6">
        <v>211.25289916992188</v>
      </c>
      <c r="I1196" s="6">
        <v>36.635387420654297</v>
      </c>
      <c r="J1196" s="6">
        <v>41.394374999999997</v>
      </c>
      <c r="K1196">
        <f t="shared" si="36"/>
        <v>0</v>
      </c>
    </row>
    <row r="1197" spans="1:11" x14ac:dyDescent="0.25">
      <c r="A1197" s="5" t="str">
        <f t="shared" si="37"/>
        <v>IndustryAgriculture, Mining, ConstructionMonthly Peak DayJanuary20</v>
      </c>
      <c r="B1197" t="s">
        <v>2232</v>
      </c>
      <c r="C1197" t="s">
        <v>2241</v>
      </c>
      <c r="D1197" t="s">
        <v>2320</v>
      </c>
      <c r="E1197" t="s">
        <v>3045</v>
      </c>
      <c r="F1197" s="6">
        <v>20</v>
      </c>
      <c r="G1197" s="6">
        <v>213.56431579589844</v>
      </c>
      <c r="H1197" s="6">
        <v>213.56431579589844</v>
      </c>
      <c r="I1197" s="6">
        <v>24.091289520263672</v>
      </c>
      <c r="J1197" s="6">
        <v>41.848750000000003</v>
      </c>
      <c r="K1197">
        <f t="shared" si="36"/>
        <v>0</v>
      </c>
    </row>
    <row r="1198" spans="1:11" x14ac:dyDescent="0.25">
      <c r="A1198" s="5" t="str">
        <f t="shared" si="37"/>
        <v>IndustryAgriculture, Mining, ConstructionMonthly Peak DayJanuary21</v>
      </c>
      <c r="B1198" t="s">
        <v>2232</v>
      </c>
      <c r="C1198" t="s">
        <v>2241</v>
      </c>
      <c r="D1198" t="s">
        <v>2320</v>
      </c>
      <c r="E1198" t="s">
        <v>3045</v>
      </c>
      <c r="F1198" s="6">
        <v>21</v>
      </c>
      <c r="G1198" s="6">
        <v>211.86802673339844</v>
      </c>
      <c r="H1198" s="6">
        <v>211.86802673339844</v>
      </c>
      <c r="I1198" s="6">
        <v>27.313884735107422</v>
      </c>
      <c r="J1198" s="6">
        <v>40.597499999999989</v>
      </c>
      <c r="K1198">
        <f t="shared" si="36"/>
        <v>0</v>
      </c>
    </row>
    <row r="1199" spans="1:11" x14ac:dyDescent="0.25">
      <c r="A1199" s="5" t="str">
        <f t="shared" si="37"/>
        <v>IndustryAgriculture, Mining, ConstructionMonthly Peak DayJanuary22</v>
      </c>
      <c r="B1199" t="s">
        <v>2232</v>
      </c>
      <c r="C1199" t="s">
        <v>2241</v>
      </c>
      <c r="D1199" t="s">
        <v>2320</v>
      </c>
      <c r="E1199" t="s">
        <v>3045</v>
      </c>
      <c r="F1199" s="6">
        <v>22</v>
      </c>
      <c r="G1199" s="6">
        <v>212.15217590332031</v>
      </c>
      <c r="H1199" s="6">
        <v>212.15217590332031</v>
      </c>
      <c r="I1199" s="6">
        <v>27.729490280151367</v>
      </c>
      <c r="J1199" s="6">
        <v>40.585625</v>
      </c>
      <c r="K1199">
        <f t="shared" si="36"/>
        <v>0</v>
      </c>
    </row>
    <row r="1200" spans="1:11" x14ac:dyDescent="0.25">
      <c r="A1200" s="5" t="str">
        <f t="shared" si="37"/>
        <v>IndustryAgriculture, Mining, ConstructionMonthly Peak DayJanuary23</v>
      </c>
      <c r="B1200" t="s">
        <v>2232</v>
      </c>
      <c r="C1200" t="s">
        <v>2241</v>
      </c>
      <c r="D1200" t="s">
        <v>2320</v>
      </c>
      <c r="E1200" t="s">
        <v>3045</v>
      </c>
      <c r="F1200" s="6">
        <v>23</v>
      </c>
      <c r="G1200" s="6">
        <v>227.06269836425781</v>
      </c>
      <c r="H1200" s="6">
        <v>227.06269836425781</v>
      </c>
      <c r="I1200" s="6">
        <v>31.194097518920898</v>
      </c>
      <c r="J1200" s="6">
        <v>40.874375000000001</v>
      </c>
      <c r="K1200">
        <f t="shared" si="36"/>
        <v>0</v>
      </c>
    </row>
    <row r="1201" spans="1:11" x14ac:dyDescent="0.25">
      <c r="A1201" s="5" t="str">
        <f t="shared" si="37"/>
        <v>IndustryAgriculture, Mining, ConstructionMonthly Peak DayJanuary24</v>
      </c>
      <c r="B1201" t="s">
        <v>2232</v>
      </c>
      <c r="C1201" t="s">
        <v>2241</v>
      </c>
      <c r="D1201" t="s">
        <v>2320</v>
      </c>
      <c r="E1201" t="s">
        <v>3045</v>
      </c>
      <c r="F1201" s="6">
        <v>24</v>
      </c>
      <c r="G1201" s="6">
        <v>212.522216796875</v>
      </c>
      <c r="H1201" s="6">
        <v>212.522216796875</v>
      </c>
      <c r="I1201" s="6">
        <v>23.589815139770508</v>
      </c>
      <c r="J1201" s="6">
        <v>40.44187500000001</v>
      </c>
      <c r="K1201">
        <f t="shared" si="36"/>
        <v>0</v>
      </c>
    </row>
    <row r="1202" spans="1:11" x14ac:dyDescent="0.25">
      <c r="A1202" s="5" t="str">
        <f t="shared" si="37"/>
        <v>IndustryAgriculture, Mining, ConstructionAverage WeekdayFebruary1</v>
      </c>
      <c r="B1202" t="s">
        <v>2232</v>
      </c>
      <c r="C1202" t="s">
        <v>2241</v>
      </c>
      <c r="D1202" t="s">
        <v>2321</v>
      </c>
      <c r="E1202" t="s">
        <v>3046</v>
      </c>
      <c r="F1202" s="6">
        <v>1</v>
      </c>
      <c r="G1202" s="6">
        <v>113.20966339111328</v>
      </c>
      <c r="H1202" s="6">
        <v>113.20966339111328</v>
      </c>
      <c r="I1202" s="6">
        <v>19.293184280395508</v>
      </c>
      <c r="J1202" s="6">
        <v>51.27920000000001</v>
      </c>
      <c r="K1202">
        <f t="shared" si="36"/>
        <v>0</v>
      </c>
    </row>
    <row r="1203" spans="1:11" x14ac:dyDescent="0.25">
      <c r="A1203" s="5" t="str">
        <f t="shared" si="37"/>
        <v>IndustryAgriculture, Mining, ConstructionAverage WeekdayFebruary2</v>
      </c>
      <c r="B1203" t="s">
        <v>2232</v>
      </c>
      <c r="C1203" t="s">
        <v>2241</v>
      </c>
      <c r="D1203" t="s">
        <v>2321</v>
      </c>
      <c r="E1203" t="s">
        <v>3046</v>
      </c>
      <c r="F1203" s="6">
        <v>2</v>
      </c>
      <c r="G1203" s="6">
        <v>109.00350952148438</v>
      </c>
      <c r="H1203" s="6">
        <v>109.00350952148438</v>
      </c>
      <c r="I1203" s="6">
        <v>20.513578414916992</v>
      </c>
      <c r="J1203" s="6">
        <v>50.065600000000003</v>
      </c>
      <c r="K1203">
        <f t="shared" si="36"/>
        <v>0</v>
      </c>
    </row>
    <row r="1204" spans="1:11" x14ac:dyDescent="0.25">
      <c r="A1204" s="5" t="str">
        <f t="shared" si="37"/>
        <v>IndustryAgriculture, Mining, ConstructionAverage WeekdayFebruary3</v>
      </c>
      <c r="B1204" t="s">
        <v>2232</v>
      </c>
      <c r="C1204" t="s">
        <v>2241</v>
      </c>
      <c r="D1204" t="s">
        <v>2321</v>
      </c>
      <c r="E1204" t="s">
        <v>3046</v>
      </c>
      <c r="F1204" s="6">
        <v>3</v>
      </c>
      <c r="G1204" s="6">
        <v>112.54906463623047</v>
      </c>
      <c r="H1204" s="6">
        <v>112.54906463623047</v>
      </c>
      <c r="I1204" s="6">
        <v>24.592376708984375</v>
      </c>
      <c r="J1204" s="6">
        <v>49.021199999999993</v>
      </c>
      <c r="K1204">
        <f t="shared" si="36"/>
        <v>0</v>
      </c>
    </row>
    <row r="1205" spans="1:11" x14ac:dyDescent="0.25">
      <c r="A1205" s="5" t="str">
        <f t="shared" si="37"/>
        <v>IndustryAgriculture, Mining, ConstructionAverage WeekdayFebruary4</v>
      </c>
      <c r="B1205" t="s">
        <v>2232</v>
      </c>
      <c r="C1205" t="s">
        <v>2241</v>
      </c>
      <c r="D1205" t="s">
        <v>2321</v>
      </c>
      <c r="E1205" t="s">
        <v>3046</v>
      </c>
      <c r="F1205" s="6">
        <v>4</v>
      </c>
      <c r="G1205" s="6">
        <v>122.70340728759766</v>
      </c>
      <c r="H1205" s="6">
        <v>122.70340728759766</v>
      </c>
      <c r="I1205" s="6">
        <v>20.312738418579102</v>
      </c>
      <c r="J1205" s="6">
        <v>48.162400000000005</v>
      </c>
      <c r="K1205">
        <f t="shared" si="36"/>
        <v>0</v>
      </c>
    </row>
    <row r="1206" spans="1:11" x14ac:dyDescent="0.25">
      <c r="A1206" s="5" t="str">
        <f t="shared" si="37"/>
        <v>IndustryAgriculture, Mining, ConstructionAverage WeekdayFebruary5</v>
      </c>
      <c r="B1206" t="s">
        <v>2232</v>
      </c>
      <c r="C1206" t="s">
        <v>2241</v>
      </c>
      <c r="D1206" t="s">
        <v>2321</v>
      </c>
      <c r="E1206" t="s">
        <v>3046</v>
      </c>
      <c r="F1206" s="6">
        <v>5</v>
      </c>
      <c r="G1206" s="6">
        <v>223.84193420410156</v>
      </c>
      <c r="H1206" s="6">
        <v>223.84193420410156</v>
      </c>
      <c r="I1206" s="6">
        <v>29.912115097045898</v>
      </c>
      <c r="J1206" s="6">
        <v>48.244800000000012</v>
      </c>
      <c r="K1206">
        <f t="shared" si="36"/>
        <v>0</v>
      </c>
    </row>
    <row r="1207" spans="1:11" x14ac:dyDescent="0.25">
      <c r="A1207" s="5" t="str">
        <f t="shared" si="37"/>
        <v>IndustryAgriculture, Mining, ConstructionAverage WeekdayFebruary6</v>
      </c>
      <c r="B1207" t="s">
        <v>2232</v>
      </c>
      <c r="C1207" t="s">
        <v>2241</v>
      </c>
      <c r="D1207" t="s">
        <v>2321</v>
      </c>
      <c r="E1207" t="s">
        <v>3046</v>
      </c>
      <c r="F1207" s="6">
        <v>6</v>
      </c>
      <c r="G1207" s="6">
        <v>390.70516967773438</v>
      </c>
      <c r="H1207" s="6">
        <v>390.70516967773438</v>
      </c>
      <c r="I1207" s="6">
        <v>51.590934753417969</v>
      </c>
      <c r="J1207" s="6">
        <v>48.003999999999998</v>
      </c>
      <c r="K1207">
        <f t="shared" si="36"/>
        <v>0</v>
      </c>
    </row>
    <row r="1208" spans="1:11" x14ac:dyDescent="0.25">
      <c r="A1208" s="5" t="str">
        <f t="shared" si="37"/>
        <v>IndustryAgriculture, Mining, ConstructionAverage WeekdayFebruary7</v>
      </c>
      <c r="B1208" t="s">
        <v>2232</v>
      </c>
      <c r="C1208" t="s">
        <v>2241</v>
      </c>
      <c r="D1208" t="s">
        <v>2321</v>
      </c>
      <c r="E1208" t="s">
        <v>3046</v>
      </c>
      <c r="F1208" s="6">
        <v>7</v>
      </c>
      <c r="G1208" s="6">
        <v>483.08792114257813</v>
      </c>
      <c r="H1208" s="6">
        <v>483.08792114257813</v>
      </c>
      <c r="I1208" s="6">
        <v>54.866981506347656</v>
      </c>
      <c r="J1208" s="6">
        <v>48.262000000000008</v>
      </c>
      <c r="K1208">
        <f t="shared" si="36"/>
        <v>0</v>
      </c>
    </row>
    <row r="1209" spans="1:11" x14ac:dyDescent="0.25">
      <c r="A1209" s="5" t="str">
        <f t="shared" si="37"/>
        <v>IndustryAgriculture, Mining, ConstructionAverage WeekdayFebruary8</v>
      </c>
      <c r="B1209" t="s">
        <v>2232</v>
      </c>
      <c r="C1209" t="s">
        <v>2241</v>
      </c>
      <c r="D1209" t="s">
        <v>2321</v>
      </c>
      <c r="E1209" t="s">
        <v>3046</v>
      </c>
      <c r="F1209" s="6">
        <v>8</v>
      </c>
      <c r="G1209" s="6">
        <v>494.00180053710938</v>
      </c>
      <c r="H1209" s="6">
        <v>494.00180053710938</v>
      </c>
      <c r="I1209" s="6">
        <v>60.177413940429688</v>
      </c>
      <c r="J1209" s="6">
        <v>47.461199999999991</v>
      </c>
      <c r="K1209">
        <f t="shared" si="36"/>
        <v>0</v>
      </c>
    </row>
    <row r="1210" spans="1:11" x14ac:dyDescent="0.25">
      <c r="A1210" s="5" t="str">
        <f t="shared" si="37"/>
        <v>IndustryAgriculture, Mining, ConstructionAverage WeekdayFebruary9</v>
      </c>
      <c r="B1210" t="s">
        <v>2232</v>
      </c>
      <c r="C1210" t="s">
        <v>2241</v>
      </c>
      <c r="D1210" t="s">
        <v>2321</v>
      </c>
      <c r="E1210" t="s">
        <v>3046</v>
      </c>
      <c r="F1210" s="6">
        <v>9</v>
      </c>
      <c r="G1210" s="6">
        <v>498.150390625</v>
      </c>
      <c r="H1210" s="6">
        <v>498.150390625</v>
      </c>
      <c r="I1210" s="6">
        <v>55.983081817626953</v>
      </c>
      <c r="J1210" s="6">
        <v>48.32800000000001</v>
      </c>
      <c r="K1210">
        <f t="shared" si="36"/>
        <v>0</v>
      </c>
    </row>
    <row r="1211" spans="1:11" x14ac:dyDescent="0.25">
      <c r="A1211" s="5" t="str">
        <f t="shared" si="37"/>
        <v>IndustryAgriculture, Mining, ConstructionAverage WeekdayFebruary10</v>
      </c>
      <c r="B1211" t="s">
        <v>2232</v>
      </c>
      <c r="C1211" t="s">
        <v>2241</v>
      </c>
      <c r="D1211" t="s">
        <v>2321</v>
      </c>
      <c r="E1211" t="s">
        <v>3046</v>
      </c>
      <c r="F1211" s="6">
        <v>10</v>
      </c>
      <c r="G1211" s="6">
        <v>492.458740234375</v>
      </c>
      <c r="H1211" s="6">
        <v>492.458740234375</v>
      </c>
      <c r="I1211" s="6">
        <v>50.384529113769531</v>
      </c>
      <c r="J1211" s="6">
        <v>50.323999999999998</v>
      </c>
      <c r="K1211">
        <f t="shared" si="36"/>
        <v>0</v>
      </c>
    </row>
    <row r="1212" spans="1:11" x14ac:dyDescent="0.25">
      <c r="A1212" s="5" t="str">
        <f t="shared" si="37"/>
        <v>IndustryAgriculture, Mining, ConstructionAverage WeekdayFebruary11</v>
      </c>
      <c r="B1212" t="s">
        <v>2232</v>
      </c>
      <c r="C1212" t="s">
        <v>2241</v>
      </c>
      <c r="D1212" t="s">
        <v>2321</v>
      </c>
      <c r="E1212" t="s">
        <v>3046</v>
      </c>
      <c r="F1212" s="6">
        <v>11</v>
      </c>
      <c r="G1212" s="6">
        <v>476.33914184570313</v>
      </c>
      <c r="H1212" s="6">
        <v>476.33914184570313</v>
      </c>
      <c r="I1212" s="6">
        <v>50.165172576904297</v>
      </c>
      <c r="J1212" s="6">
        <v>53.223600000000005</v>
      </c>
      <c r="K1212">
        <f t="shared" si="36"/>
        <v>0</v>
      </c>
    </row>
    <row r="1213" spans="1:11" x14ac:dyDescent="0.25">
      <c r="A1213" s="5" t="str">
        <f t="shared" si="37"/>
        <v>IndustryAgriculture, Mining, ConstructionAverage WeekdayFebruary12</v>
      </c>
      <c r="B1213" t="s">
        <v>2232</v>
      </c>
      <c r="C1213" t="s">
        <v>2241</v>
      </c>
      <c r="D1213" t="s">
        <v>2321</v>
      </c>
      <c r="E1213" t="s">
        <v>3046</v>
      </c>
      <c r="F1213" s="6">
        <v>12</v>
      </c>
      <c r="G1213" s="6">
        <v>454.923583984375</v>
      </c>
      <c r="H1213" s="6">
        <v>454.923583984375</v>
      </c>
      <c r="I1213" s="6">
        <v>47.466800689697266</v>
      </c>
      <c r="J1213" s="6">
        <v>55.448400000000021</v>
      </c>
      <c r="K1213">
        <f t="shared" si="36"/>
        <v>0</v>
      </c>
    </row>
    <row r="1214" spans="1:11" x14ac:dyDescent="0.25">
      <c r="A1214" s="5" t="str">
        <f t="shared" si="37"/>
        <v>IndustryAgriculture, Mining, ConstructionAverage WeekdayFebruary13</v>
      </c>
      <c r="B1214" t="s">
        <v>2232</v>
      </c>
      <c r="C1214" t="s">
        <v>2241</v>
      </c>
      <c r="D1214" t="s">
        <v>2321</v>
      </c>
      <c r="E1214" t="s">
        <v>3046</v>
      </c>
      <c r="F1214" s="6">
        <v>13</v>
      </c>
      <c r="G1214" s="6">
        <v>460.47708129882813</v>
      </c>
      <c r="H1214" s="6">
        <v>460.47708129882813</v>
      </c>
      <c r="I1214" s="6">
        <v>48.311119079589844</v>
      </c>
      <c r="J1214" s="6">
        <v>57.560800000000008</v>
      </c>
      <c r="K1214">
        <f t="shared" si="36"/>
        <v>0</v>
      </c>
    </row>
    <row r="1215" spans="1:11" x14ac:dyDescent="0.25">
      <c r="A1215" s="5" t="str">
        <f t="shared" si="37"/>
        <v>IndustryAgriculture, Mining, ConstructionAverage WeekdayFebruary14</v>
      </c>
      <c r="B1215" t="s">
        <v>2232</v>
      </c>
      <c r="C1215" t="s">
        <v>2241</v>
      </c>
      <c r="D1215" t="s">
        <v>2321</v>
      </c>
      <c r="E1215" t="s">
        <v>3046</v>
      </c>
      <c r="F1215" s="6">
        <v>14</v>
      </c>
      <c r="G1215" s="6">
        <v>382.03720092773438</v>
      </c>
      <c r="H1215" s="6">
        <v>382.03720092773438</v>
      </c>
      <c r="I1215" s="6">
        <v>45.722274780273438</v>
      </c>
      <c r="J1215" s="6">
        <v>59.646799999999992</v>
      </c>
      <c r="K1215">
        <f t="shared" si="36"/>
        <v>0</v>
      </c>
    </row>
    <row r="1216" spans="1:11" x14ac:dyDescent="0.25">
      <c r="A1216" s="5" t="str">
        <f t="shared" si="37"/>
        <v>IndustryAgriculture, Mining, ConstructionAverage WeekdayFebruary15</v>
      </c>
      <c r="B1216" t="s">
        <v>2232</v>
      </c>
      <c r="C1216" t="s">
        <v>2241</v>
      </c>
      <c r="D1216" t="s">
        <v>2321</v>
      </c>
      <c r="E1216" t="s">
        <v>3046</v>
      </c>
      <c r="F1216" s="6">
        <v>15</v>
      </c>
      <c r="G1216" s="6">
        <v>327.18106079101563</v>
      </c>
      <c r="H1216" s="6">
        <v>327.18106079101563</v>
      </c>
      <c r="I1216" s="6">
        <v>40.320407867431641</v>
      </c>
      <c r="J1216" s="6">
        <v>60.992799999999995</v>
      </c>
      <c r="K1216">
        <f t="shared" si="36"/>
        <v>0</v>
      </c>
    </row>
    <row r="1217" spans="1:11" x14ac:dyDescent="0.25">
      <c r="A1217" s="5" t="str">
        <f t="shared" si="37"/>
        <v>IndustryAgriculture, Mining, ConstructionAverage WeekdayFebruary16</v>
      </c>
      <c r="B1217" t="s">
        <v>2232</v>
      </c>
      <c r="C1217" t="s">
        <v>2241</v>
      </c>
      <c r="D1217" t="s">
        <v>2321</v>
      </c>
      <c r="E1217" t="s">
        <v>3046</v>
      </c>
      <c r="F1217" s="6">
        <v>16</v>
      </c>
      <c r="G1217" s="6">
        <v>206.13450622558594</v>
      </c>
      <c r="H1217" s="6">
        <v>206.13450622558594</v>
      </c>
      <c r="I1217" s="6">
        <v>29.246603012084961</v>
      </c>
      <c r="J1217" s="6">
        <v>61.257999999999996</v>
      </c>
      <c r="K1217">
        <f t="shared" si="36"/>
        <v>0</v>
      </c>
    </row>
    <row r="1218" spans="1:11" x14ac:dyDescent="0.25">
      <c r="A1218" s="5" t="str">
        <f t="shared" si="37"/>
        <v>IndustryAgriculture, Mining, ConstructionAverage WeekdayFebruary17</v>
      </c>
      <c r="B1218" t="s">
        <v>2232</v>
      </c>
      <c r="C1218" t="s">
        <v>2241</v>
      </c>
      <c r="D1218" t="s">
        <v>2321</v>
      </c>
      <c r="E1218" t="s">
        <v>3046</v>
      </c>
      <c r="F1218" s="6">
        <v>17</v>
      </c>
      <c r="G1218" s="6">
        <v>187.7833251953125</v>
      </c>
      <c r="H1218" s="6">
        <v>187.7833251953125</v>
      </c>
      <c r="I1218" s="6">
        <v>27.604349136352539</v>
      </c>
      <c r="J1218" s="6">
        <v>60.755600000000001</v>
      </c>
      <c r="K1218">
        <f t="shared" ref="K1218:K1281" si="38">INDEX(events, MATCH(CONCATENATE(B1218, C1218, D1218, E1218), events_y, 0), MATCH("Confidential", events_x, 0))</f>
        <v>0</v>
      </c>
    </row>
    <row r="1219" spans="1:11" x14ac:dyDescent="0.25">
      <c r="A1219" s="5" t="str">
        <f t="shared" ref="A1219:A1282" si="39">CONCATENATE(B1219, C1219, D1219, E1219, F1219)</f>
        <v>IndustryAgriculture, Mining, ConstructionAverage WeekdayFebruary18</v>
      </c>
      <c r="B1219" t="s">
        <v>2232</v>
      </c>
      <c r="C1219" t="s">
        <v>2241</v>
      </c>
      <c r="D1219" t="s">
        <v>2321</v>
      </c>
      <c r="E1219" t="s">
        <v>3046</v>
      </c>
      <c r="F1219" s="6">
        <v>18</v>
      </c>
      <c r="G1219" s="6">
        <v>176.4217529296875</v>
      </c>
      <c r="H1219" s="6">
        <v>176.4217529296875</v>
      </c>
      <c r="I1219" s="6">
        <v>29.170503616333008</v>
      </c>
      <c r="J1219" s="6">
        <v>59.320000000000007</v>
      </c>
      <c r="K1219">
        <f t="shared" si="38"/>
        <v>0</v>
      </c>
    </row>
    <row r="1220" spans="1:11" x14ac:dyDescent="0.25">
      <c r="A1220" s="5" t="str">
        <f t="shared" si="39"/>
        <v>IndustryAgriculture, Mining, ConstructionAverage WeekdayFebruary19</v>
      </c>
      <c r="B1220" t="s">
        <v>2232</v>
      </c>
      <c r="C1220" t="s">
        <v>2241</v>
      </c>
      <c r="D1220" t="s">
        <v>2321</v>
      </c>
      <c r="E1220" t="s">
        <v>3046</v>
      </c>
      <c r="F1220" s="6">
        <v>19</v>
      </c>
      <c r="G1220" s="6">
        <v>172.93753051757813</v>
      </c>
      <c r="H1220" s="6">
        <v>172.93753051757813</v>
      </c>
      <c r="I1220" s="6">
        <v>26.839103698730469</v>
      </c>
      <c r="J1220" s="6">
        <v>57.816800000000001</v>
      </c>
      <c r="K1220">
        <f t="shared" si="38"/>
        <v>0</v>
      </c>
    </row>
    <row r="1221" spans="1:11" x14ac:dyDescent="0.25">
      <c r="A1221" s="5" t="str">
        <f t="shared" si="39"/>
        <v>IndustryAgriculture, Mining, ConstructionAverage WeekdayFebruary20</v>
      </c>
      <c r="B1221" t="s">
        <v>2232</v>
      </c>
      <c r="C1221" t="s">
        <v>2241</v>
      </c>
      <c r="D1221" t="s">
        <v>2321</v>
      </c>
      <c r="E1221" t="s">
        <v>3046</v>
      </c>
      <c r="F1221" s="6">
        <v>20</v>
      </c>
      <c r="G1221" s="6">
        <v>167.68499755859375</v>
      </c>
      <c r="H1221" s="6">
        <v>167.68499755859375</v>
      </c>
      <c r="I1221" s="6">
        <v>25.150876998901367</v>
      </c>
      <c r="J1221" s="6">
        <v>56.628399999999985</v>
      </c>
      <c r="K1221">
        <f t="shared" si="38"/>
        <v>0</v>
      </c>
    </row>
    <row r="1222" spans="1:11" x14ac:dyDescent="0.25">
      <c r="A1222" s="5" t="str">
        <f t="shared" si="39"/>
        <v>IndustryAgriculture, Mining, ConstructionAverage WeekdayFebruary21</v>
      </c>
      <c r="B1222" t="s">
        <v>2232</v>
      </c>
      <c r="C1222" t="s">
        <v>2241</v>
      </c>
      <c r="D1222" t="s">
        <v>2321</v>
      </c>
      <c r="E1222" t="s">
        <v>3046</v>
      </c>
      <c r="F1222" s="6">
        <v>21</v>
      </c>
      <c r="G1222" s="6">
        <v>160.29513549804688</v>
      </c>
      <c r="H1222" s="6">
        <v>160.29513549804688</v>
      </c>
      <c r="I1222" s="6">
        <v>24.403347015380859</v>
      </c>
      <c r="J1222" s="6">
        <v>55.214000000000013</v>
      </c>
      <c r="K1222">
        <f t="shared" si="38"/>
        <v>0</v>
      </c>
    </row>
    <row r="1223" spans="1:11" x14ac:dyDescent="0.25">
      <c r="A1223" s="5" t="str">
        <f t="shared" si="39"/>
        <v>IndustryAgriculture, Mining, ConstructionAverage WeekdayFebruary22</v>
      </c>
      <c r="B1223" t="s">
        <v>2232</v>
      </c>
      <c r="C1223" t="s">
        <v>2241</v>
      </c>
      <c r="D1223" t="s">
        <v>2321</v>
      </c>
      <c r="E1223" t="s">
        <v>3046</v>
      </c>
      <c r="F1223" s="6">
        <v>22</v>
      </c>
      <c r="G1223" s="6">
        <v>154.06660461425781</v>
      </c>
      <c r="H1223" s="6">
        <v>154.06660461425781</v>
      </c>
      <c r="I1223" s="6">
        <v>23.120498657226563</v>
      </c>
      <c r="J1223" s="6">
        <v>54.192800000000005</v>
      </c>
      <c r="K1223">
        <f t="shared" si="38"/>
        <v>0</v>
      </c>
    </row>
    <row r="1224" spans="1:11" x14ac:dyDescent="0.25">
      <c r="A1224" s="5" t="str">
        <f t="shared" si="39"/>
        <v>IndustryAgriculture, Mining, ConstructionAverage WeekdayFebruary23</v>
      </c>
      <c r="B1224" t="s">
        <v>2232</v>
      </c>
      <c r="C1224" t="s">
        <v>2241</v>
      </c>
      <c r="D1224" t="s">
        <v>2321</v>
      </c>
      <c r="E1224" t="s">
        <v>3046</v>
      </c>
      <c r="F1224" s="6">
        <v>23</v>
      </c>
      <c r="G1224" s="6">
        <v>153.74839782714844</v>
      </c>
      <c r="H1224" s="6">
        <v>153.74839782714844</v>
      </c>
      <c r="I1224" s="6">
        <v>27.015933990478516</v>
      </c>
      <c r="J1224" s="6">
        <v>53.4664</v>
      </c>
      <c r="K1224">
        <f t="shared" si="38"/>
        <v>0</v>
      </c>
    </row>
    <row r="1225" spans="1:11" x14ac:dyDescent="0.25">
      <c r="A1225" s="5" t="str">
        <f t="shared" si="39"/>
        <v>IndustryAgriculture, Mining, ConstructionAverage WeekdayFebruary24</v>
      </c>
      <c r="B1225" t="s">
        <v>2232</v>
      </c>
      <c r="C1225" t="s">
        <v>2241</v>
      </c>
      <c r="D1225" t="s">
        <v>2321</v>
      </c>
      <c r="E1225" t="s">
        <v>3046</v>
      </c>
      <c r="F1225" s="6">
        <v>24</v>
      </c>
      <c r="G1225" s="6">
        <v>155.06178283691406</v>
      </c>
      <c r="H1225" s="6">
        <v>155.06178283691406</v>
      </c>
      <c r="I1225" s="6">
        <v>25.001119613647461</v>
      </c>
      <c r="J1225" s="6">
        <v>53.282000000000018</v>
      </c>
      <c r="K1225">
        <f t="shared" si="38"/>
        <v>0</v>
      </c>
    </row>
    <row r="1226" spans="1:11" x14ac:dyDescent="0.25">
      <c r="A1226" s="5" t="str">
        <f t="shared" si="39"/>
        <v>IndustryAgriculture, Mining, ConstructionMonthly Peak DayFebruary1</v>
      </c>
      <c r="B1226" t="s">
        <v>2232</v>
      </c>
      <c r="C1226" t="s">
        <v>2241</v>
      </c>
      <c r="D1226" t="s">
        <v>2322</v>
      </c>
      <c r="E1226" t="s">
        <v>3046</v>
      </c>
      <c r="F1226" s="6">
        <v>1</v>
      </c>
      <c r="G1226" s="6">
        <v>186.13175964355469</v>
      </c>
      <c r="H1226" s="6">
        <v>186.13175964355469</v>
      </c>
      <c r="I1226" s="6">
        <v>26.668420791625977</v>
      </c>
      <c r="J1226" s="6">
        <v>51.413600000000002</v>
      </c>
      <c r="K1226">
        <f t="shared" si="38"/>
        <v>0</v>
      </c>
    </row>
    <row r="1227" spans="1:11" x14ac:dyDescent="0.25">
      <c r="A1227" s="5" t="str">
        <f t="shared" si="39"/>
        <v>IndustryAgriculture, Mining, ConstructionMonthly Peak DayFebruary2</v>
      </c>
      <c r="B1227" t="s">
        <v>2232</v>
      </c>
      <c r="C1227" t="s">
        <v>2241</v>
      </c>
      <c r="D1227" t="s">
        <v>2322</v>
      </c>
      <c r="E1227" t="s">
        <v>3046</v>
      </c>
      <c r="F1227" s="6">
        <v>2</v>
      </c>
      <c r="G1227" s="6">
        <v>180.91693115234375</v>
      </c>
      <c r="H1227" s="6">
        <v>180.91693115234375</v>
      </c>
      <c r="I1227" s="6">
        <v>28.695638656616211</v>
      </c>
      <c r="J1227" s="6">
        <v>51.040400000000005</v>
      </c>
      <c r="K1227">
        <f t="shared" si="38"/>
        <v>0</v>
      </c>
    </row>
    <row r="1228" spans="1:11" x14ac:dyDescent="0.25">
      <c r="A1228" s="5" t="str">
        <f t="shared" si="39"/>
        <v>IndustryAgriculture, Mining, ConstructionMonthly Peak DayFebruary3</v>
      </c>
      <c r="B1228" t="s">
        <v>2232</v>
      </c>
      <c r="C1228" t="s">
        <v>2241</v>
      </c>
      <c r="D1228" t="s">
        <v>2322</v>
      </c>
      <c r="E1228" t="s">
        <v>3046</v>
      </c>
      <c r="F1228" s="6">
        <v>3</v>
      </c>
      <c r="G1228" s="6">
        <v>177.12696838378906</v>
      </c>
      <c r="H1228" s="6">
        <v>177.12696838378906</v>
      </c>
      <c r="I1228" s="6">
        <v>26.025983810424805</v>
      </c>
      <c r="J1228" s="6">
        <v>50.9116</v>
      </c>
      <c r="K1228">
        <f t="shared" si="38"/>
        <v>0</v>
      </c>
    </row>
    <row r="1229" spans="1:11" x14ac:dyDescent="0.25">
      <c r="A1229" s="5" t="str">
        <f t="shared" si="39"/>
        <v>IndustryAgriculture, Mining, ConstructionMonthly Peak DayFebruary4</v>
      </c>
      <c r="B1229" t="s">
        <v>2232</v>
      </c>
      <c r="C1229" t="s">
        <v>2241</v>
      </c>
      <c r="D1229" t="s">
        <v>2322</v>
      </c>
      <c r="E1229" t="s">
        <v>3046</v>
      </c>
      <c r="F1229" s="6">
        <v>4</v>
      </c>
      <c r="G1229" s="6">
        <v>186.89997863769531</v>
      </c>
      <c r="H1229" s="6">
        <v>186.89997863769531</v>
      </c>
      <c r="I1229" s="6">
        <v>22.220327377319336</v>
      </c>
      <c r="J1229" s="6">
        <v>50.727199999999996</v>
      </c>
      <c r="K1229">
        <f t="shared" si="38"/>
        <v>0</v>
      </c>
    </row>
    <row r="1230" spans="1:11" x14ac:dyDescent="0.25">
      <c r="A1230" s="5" t="str">
        <f t="shared" si="39"/>
        <v>IndustryAgriculture, Mining, ConstructionMonthly Peak DayFebruary5</v>
      </c>
      <c r="B1230" t="s">
        <v>2232</v>
      </c>
      <c r="C1230" t="s">
        <v>2241</v>
      </c>
      <c r="D1230" t="s">
        <v>2322</v>
      </c>
      <c r="E1230" t="s">
        <v>3046</v>
      </c>
      <c r="F1230" s="6">
        <v>5</v>
      </c>
      <c r="G1230" s="6">
        <v>259.14532470703125</v>
      </c>
      <c r="H1230" s="6">
        <v>259.14532470703125</v>
      </c>
      <c r="I1230" s="6">
        <v>31.297286987304688</v>
      </c>
      <c r="J1230" s="6">
        <v>50.530400000000007</v>
      </c>
      <c r="K1230">
        <f t="shared" si="38"/>
        <v>0</v>
      </c>
    </row>
    <row r="1231" spans="1:11" x14ac:dyDescent="0.25">
      <c r="A1231" s="5" t="str">
        <f t="shared" si="39"/>
        <v>IndustryAgriculture, Mining, ConstructionMonthly Peak DayFebruary6</v>
      </c>
      <c r="B1231" t="s">
        <v>2232</v>
      </c>
      <c r="C1231" t="s">
        <v>2241</v>
      </c>
      <c r="D1231" t="s">
        <v>2322</v>
      </c>
      <c r="E1231" t="s">
        <v>3046</v>
      </c>
      <c r="F1231" s="6">
        <v>6</v>
      </c>
      <c r="G1231" s="6">
        <v>453.81686401367188</v>
      </c>
      <c r="H1231" s="6">
        <v>453.81686401367188</v>
      </c>
      <c r="I1231" s="6">
        <v>49.974155426025391</v>
      </c>
      <c r="J1231" s="6">
        <v>50.612800000000007</v>
      </c>
      <c r="K1231">
        <f t="shared" si="38"/>
        <v>0</v>
      </c>
    </row>
    <row r="1232" spans="1:11" x14ac:dyDescent="0.25">
      <c r="A1232" s="5" t="str">
        <f t="shared" si="39"/>
        <v>IndustryAgriculture, Mining, ConstructionMonthly Peak DayFebruary7</v>
      </c>
      <c r="B1232" t="s">
        <v>2232</v>
      </c>
      <c r="C1232" t="s">
        <v>2241</v>
      </c>
      <c r="D1232" t="s">
        <v>2322</v>
      </c>
      <c r="E1232" t="s">
        <v>3046</v>
      </c>
      <c r="F1232" s="6">
        <v>7</v>
      </c>
      <c r="G1232" s="6">
        <v>544.31317138671875</v>
      </c>
      <c r="H1232" s="6">
        <v>544.31317138671875</v>
      </c>
      <c r="I1232" s="6">
        <v>48.298782348632813</v>
      </c>
      <c r="J1232" s="6">
        <v>50.475200000000015</v>
      </c>
      <c r="K1232">
        <f t="shared" si="38"/>
        <v>0</v>
      </c>
    </row>
    <row r="1233" spans="1:11" x14ac:dyDescent="0.25">
      <c r="A1233" s="5" t="str">
        <f t="shared" si="39"/>
        <v>IndustryAgriculture, Mining, ConstructionMonthly Peak DayFebruary8</v>
      </c>
      <c r="B1233" t="s">
        <v>2232</v>
      </c>
      <c r="C1233" t="s">
        <v>2241</v>
      </c>
      <c r="D1233" t="s">
        <v>2322</v>
      </c>
      <c r="E1233" t="s">
        <v>3046</v>
      </c>
      <c r="F1233" s="6">
        <v>8</v>
      </c>
      <c r="G1233" s="6">
        <v>563.45330810546875</v>
      </c>
      <c r="H1233" s="6">
        <v>563.45330810546875</v>
      </c>
      <c r="I1233" s="6">
        <v>50.641677856445313</v>
      </c>
      <c r="J1233" s="6">
        <v>50.200799999999987</v>
      </c>
      <c r="K1233">
        <f t="shared" si="38"/>
        <v>0</v>
      </c>
    </row>
    <row r="1234" spans="1:11" x14ac:dyDescent="0.25">
      <c r="A1234" s="5" t="str">
        <f t="shared" si="39"/>
        <v>IndustryAgriculture, Mining, ConstructionMonthly Peak DayFebruary9</v>
      </c>
      <c r="B1234" t="s">
        <v>2232</v>
      </c>
      <c r="C1234" t="s">
        <v>2241</v>
      </c>
      <c r="D1234" t="s">
        <v>2322</v>
      </c>
      <c r="E1234" t="s">
        <v>3046</v>
      </c>
      <c r="F1234" s="6">
        <v>9</v>
      </c>
      <c r="G1234" s="6">
        <v>561.636962890625</v>
      </c>
      <c r="H1234" s="6">
        <v>561.636962890625</v>
      </c>
      <c r="I1234" s="6">
        <v>44.439701080322266</v>
      </c>
      <c r="J1234" s="6">
        <v>50.729600000000012</v>
      </c>
      <c r="K1234">
        <f t="shared" si="38"/>
        <v>0</v>
      </c>
    </row>
    <row r="1235" spans="1:11" x14ac:dyDescent="0.25">
      <c r="A1235" s="5" t="str">
        <f t="shared" si="39"/>
        <v>IndustryAgriculture, Mining, ConstructionMonthly Peak DayFebruary10</v>
      </c>
      <c r="B1235" t="s">
        <v>2232</v>
      </c>
      <c r="C1235" t="s">
        <v>2241</v>
      </c>
      <c r="D1235" t="s">
        <v>2322</v>
      </c>
      <c r="E1235" t="s">
        <v>3046</v>
      </c>
      <c r="F1235" s="6">
        <v>10</v>
      </c>
      <c r="G1235" s="6">
        <v>552.51129150390625</v>
      </c>
      <c r="H1235" s="6">
        <v>552.51129150390625</v>
      </c>
      <c r="I1235" s="6">
        <v>44.291965484619141</v>
      </c>
      <c r="J1235" s="6">
        <v>51.699999999999989</v>
      </c>
      <c r="K1235">
        <f t="shared" si="38"/>
        <v>0</v>
      </c>
    </row>
    <row r="1236" spans="1:11" x14ac:dyDescent="0.25">
      <c r="A1236" s="5" t="str">
        <f t="shared" si="39"/>
        <v>IndustryAgriculture, Mining, ConstructionMonthly Peak DayFebruary11</v>
      </c>
      <c r="B1236" t="s">
        <v>2232</v>
      </c>
      <c r="C1236" t="s">
        <v>2241</v>
      </c>
      <c r="D1236" t="s">
        <v>2322</v>
      </c>
      <c r="E1236" t="s">
        <v>3046</v>
      </c>
      <c r="F1236" s="6">
        <v>11</v>
      </c>
      <c r="G1236" s="6">
        <v>568.9593505859375</v>
      </c>
      <c r="H1236" s="6">
        <v>568.9593505859375</v>
      </c>
      <c r="I1236" s="6">
        <v>45.908115386962891</v>
      </c>
      <c r="J1236" s="6">
        <v>52.713599999999985</v>
      </c>
      <c r="K1236">
        <f t="shared" si="38"/>
        <v>0</v>
      </c>
    </row>
    <row r="1237" spans="1:11" x14ac:dyDescent="0.25">
      <c r="A1237" s="5" t="str">
        <f t="shared" si="39"/>
        <v>IndustryAgriculture, Mining, ConstructionMonthly Peak DayFebruary12</v>
      </c>
      <c r="B1237" t="s">
        <v>2232</v>
      </c>
      <c r="C1237" t="s">
        <v>2241</v>
      </c>
      <c r="D1237" t="s">
        <v>2322</v>
      </c>
      <c r="E1237" t="s">
        <v>3046</v>
      </c>
      <c r="F1237" s="6">
        <v>12</v>
      </c>
      <c r="G1237" s="6">
        <v>587.388671875</v>
      </c>
      <c r="H1237" s="6">
        <v>587.388671875</v>
      </c>
      <c r="I1237" s="6">
        <v>41.7650146484375</v>
      </c>
      <c r="J1237" s="6">
        <v>54.024400000000014</v>
      </c>
      <c r="K1237">
        <f t="shared" si="38"/>
        <v>0</v>
      </c>
    </row>
    <row r="1238" spans="1:11" x14ac:dyDescent="0.25">
      <c r="A1238" s="5" t="str">
        <f t="shared" si="39"/>
        <v>IndustryAgriculture, Mining, ConstructionMonthly Peak DayFebruary13</v>
      </c>
      <c r="B1238" t="s">
        <v>2232</v>
      </c>
      <c r="C1238" t="s">
        <v>2241</v>
      </c>
      <c r="D1238" t="s">
        <v>2322</v>
      </c>
      <c r="E1238" t="s">
        <v>3046</v>
      </c>
      <c r="F1238" s="6">
        <v>13</v>
      </c>
      <c r="G1238" s="6">
        <v>533.39215087890625</v>
      </c>
      <c r="H1238" s="6">
        <v>533.39215087890625</v>
      </c>
      <c r="I1238" s="6">
        <v>39.998382568359375</v>
      </c>
      <c r="J1238" s="6">
        <v>55.636800000000015</v>
      </c>
      <c r="K1238">
        <f t="shared" si="38"/>
        <v>0</v>
      </c>
    </row>
    <row r="1239" spans="1:11" x14ac:dyDescent="0.25">
      <c r="A1239" s="5" t="str">
        <f t="shared" si="39"/>
        <v>IndustryAgriculture, Mining, ConstructionMonthly Peak DayFebruary14</v>
      </c>
      <c r="B1239" t="s">
        <v>2232</v>
      </c>
      <c r="C1239" t="s">
        <v>2241</v>
      </c>
      <c r="D1239" t="s">
        <v>2322</v>
      </c>
      <c r="E1239" t="s">
        <v>3046</v>
      </c>
      <c r="F1239" s="6">
        <v>14</v>
      </c>
      <c r="G1239" s="6">
        <v>473.39599609375</v>
      </c>
      <c r="H1239" s="6">
        <v>473.39599609375</v>
      </c>
      <c r="I1239" s="6">
        <v>36.693706512451172</v>
      </c>
      <c r="J1239" s="6">
        <v>56.707600000000021</v>
      </c>
      <c r="K1239">
        <f t="shared" si="38"/>
        <v>0</v>
      </c>
    </row>
    <row r="1240" spans="1:11" x14ac:dyDescent="0.25">
      <c r="A1240" s="5" t="str">
        <f t="shared" si="39"/>
        <v>IndustryAgriculture, Mining, ConstructionMonthly Peak DayFebruary15</v>
      </c>
      <c r="B1240" t="s">
        <v>2232</v>
      </c>
      <c r="C1240" t="s">
        <v>2241</v>
      </c>
      <c r="D1240" t="s">
        <v>2322</v>
      </c>
      <c r="E1240" t="s">
        <v>3046</v>
      </c>
      <c r="F1240" s="6">
        <v>15</v>
      </c>
      <c r="G1240" s="6">
        <v>391.04251098632813</v>
      </c>
      <c r="H1240" s="6">
        <v>391.04251098632813</v>
      </c>
      <c r="I1240" s="6">
        <v>29.419706344604492</v>
      </c>
      <c r="J1240" s="6">
        <v>58.035199999999996</v>
      </c>
      <c r="K1240">
        <f t="shared" si="38"/>
        <v>0</v>
      </c>
    </row>
    <row r="1241" spans="1:11" x14ac:dyDescent="0.25">
      <c r="A1241" s="5" t="str">
        <f t="shared" si="39"/>
        <v>IndustryAgriculture, Mining, ConstructionMonthly Peak DayFebruary16</v>
      </c>
      <c r="B1241" t="s">
        <v>2232</v>
      </c>
      <c r="C1241" t="s">
        <v>2241</v>
      </c>
      <c r="D1241" t="s">
        <v>2322</v>
      </c>
      <c r="E1241" t="s">
        <v>3046</v>
      </c>
      <c r="F1241" s="6">
        <v>16</v>
      </c>
      <c r="G1241" s="6">
        <v>276.76968383789063</v>
      </c>
      <c r="H1241" s="6">
        <v>276.76968383789063</v>
      </c>
      <c r="I1241" s="6">
        <v>26.22163200378418</v>
      </c>
      <c r="J1241" s="6">
        <v>59.944799999999987</v>
      </c>
      <c r="K1241">
        <f t="shared" si="38"/>
        <v>0</v>
      </c>
    </row>
    <row r="1242" spans="1:11" x14ac:dyDescent="0.25">
      <c r="A1242" s="5" t="str">
        <f t="shared" si="39"/>
        <v>IndustryAgriculture, Mining, ConstructionMonthly Peak DayFebruary17</v>
      </c>
      <c r="B1242" t="s">
        <v>2232</v>
      </c>
      <c r="C1242" t="s">
        <v>2241</v>
      </c>
      <c r="D1242" t="s">
        <v>2322</v>
      </c>
      <c r="E1242" t="s">
        <v>3046</v>
      </c>
      <c r="F1242" s="6">
        <v>17</v>
      </c>
      <c r="G1242" s="6">
        <v>210.77577209472656</v>
      </c>
      <c r="H1242" s="6">
        <v>210.77577209472656</v>
      </c>
      <c r="I1242" s="6">
        <v>19.211074829101563</v>
      </c>
      <c r="J1242" s="6">
        <v>60.209600000000002</v>
      </c>
      <c r="K1242">
        <f t="shared" si="38"/>
        <v>0</v>
      </c>
    </row>
    <row r="1243" spans="1:11" x14ac:dyDescent="0.25">
      <c r="A1243" s="5" t="str">
        <f t="shared" si="39"/>
        <v>IndustryAgriculture, Mining, ConstructionMonthly Peak DayFebruary18</v>
      </c>
      <c r="B1243" t="s">
        <v>2232</v>
      </c>
      <c r="C1243" t="s">
        <v>2241</v>
      </c>
      <c r="D1243" t="s">
        <v>2322</v>
      </c>
      <c r="E1243" t="s">
        <v>3046</v>
      </c>
      <c r="F1243" s="6">
        <v>18</v>
      </c>
      <c r="G1243" s="6">
        <v>225.96514892578125</v>
      </c>
      <c r="H1243" s="6">
        <v>225.96514892578125</v>
      </c>
      <c r="I1243" s="6">
        <v>26.916473388671875</v>
      </c>
      <c r="J1243" s="6">
        <v>58.68760000000001</v>
      </c>
      <c r="K1243">
        <f t="shared" si="38"/>
        <v>0</v>
      </c>
    </row>
    <row r="1244" spans="1:11" x14ac:dyDescent="0.25">
      <c r="A1244" s="5" t="str">
        <f t="shared" si="39"/>
        <v>IndustryAgriculture, Mining, ConstructionMonthly Peak DayFebruary19</v>
      </c>
      <c r="B1244" t="s">
        <v>2232</v>
      </c>
      <c r="C1244" t="s">
        <v>2241</v>
      </c>
      <c r="D1244" t="s">
        <v>2322</v>
      </c>
      <c r="E1244" t="s">
        <v>3046</v>
      </c>
      <c r="F1244" s="6">
        <v>19</v>
      </c>
      <c r="G1244" s="6">
        <v>229.52261352539063</v>
      </c>
      <c r="H1244" s="6">
        <v>229.52261352539063</v>
      </c>
      <c r="I1244" s="6">
        <v>22.051025390625</v>
      </c>
      <c r="J1244" s="6">
        <v>56.579599999999992</v>
      </c>
      <c r="K1244">
        <f t="shared" si="38"/>
        <v>0</v>
      </c>
    </row>
    <row r="1245" spans="1:11" x14ac:dyDescent="0.25">
      <c r="A1245" s="5" t="str">
        <f t="shared" si="39"/>
        <v>IndustryAgriculture, Mining, ConstructionMonthly Peak DayFebruary20</v>
      </c>
      <c r="B1245" t="s">
        <v>2232</v>
      </c>
      <c r="C1245" t="s">
        <v>2241</v>
      </c>
      <c r="D1245" t="s">
        <v>2322</v>
      </c>
      <c r="E1245" t="s">
        <v>3046</v>
      </c>
      <c r="F1245" s="6">
        <v>20</v>
      </c>
      <c r="G1245" s="6">
        <v>205.89808654785156</v>
      </c>
      <c r="H1245" s="6">
        <v>205.89808654785156</v>
      </c>
      <c r="I1245" s="6">
        <v>20.921895980834961</v>
      </c>
      <c r="J1245" s="6">
        <v>55.370800000000003</v>
      </c>
      <c r="K1245">
        <f t="shared" si="38"/>
        <v>0</v>
      </c>
    </row>
    <row r="1246" spans="1:11" x14ac:dyDescent="0.25">
      <c r="A1246" s="5" t="str">
        <f t="shared" si="39"/>
        <v>IndustryAgriculture, Mining, ConstructionMonthly Peak DayFebruary21</v>
      </c>
      <c r="B1246" t="s">
        <v>2232</v>
      </c>
      <c r="C1246" t="s">
        <v>2241</v>
      </c>
      <c r="D1246" t="s">
        <v>2322</v>
      </c>
      <c r="E1246" t="s">
        <v>3046</v>
      </c>
      <c r="F1246" s="6">
        <v>21</v>
      </c>
      <c r="G1246" s="6">
        <v>193.62637329101563</v>
      </c>
      <c r="H1246" s="6">
        <v>193.62637329101563</v>
      </c>
      <c r="I1246" s="6">
        <v>20.974184036254883</v>
      </c>
      <c r="J1246" s="6">
        <v>54.624399999999987</v>
      </c>
      <c r="K1246">
        <f t="shared" si="38"/>
        <v>0</v>
      </c>
    </row>
    <row r="1247" spans="1:11" x14ac:dyDescent="0.25">
      <c r="A1247" s="5" t="str">
        <f t="shared" si="39"/>
        <v>IndustryAgriculture, Mining, ConstructionMonthly Peak DayFebruary22</v>
      </c>
      <c r="B1247" t="s">
        <v>2232</v>
      </c>
      <c r="C1247" t="s">
        <v>2241</v>
      </c>
      <c r="D1247" t="s">
        <v>2322</v>
      </c>
      <c r="E1247" t="s">
        <v>3046</v>
      </c>
      <c r="F1247" s="6">
        <v>22</v>
      </c>
      <c r="G1247" s="6">
        <v>188.27586364746094</v>
      </c>
      <c r="H1247" s="6">
        <v>188.27586364746094</v>
      </c>
      <c r="I1247" s="6">
        <v>22.313602447509766</v>
      </c>
      <c r="J1247" s="6">
        <v>53.497600000000006</v>
      </c>
      <c r="K1247">
        <f t="shared" si="38"/>
        <v>0</v>
      </c>
    </row>
    <row r="1248" spans="1:11" x14ac:dyDescent="0.25">
      <c r="A1248" s="5" t="str">
        <f t="shared" si="39"/>
        <v>IndustryAgriculture, Mining, ConstructionMonthly Peak DayFebruary23</v>
      </c>
      <c r="B1248" t="s">
        <v>2232</v>
      </c>
      <c r="C1248" t="s">
        <v>2241</v>
      </c>
      <c r="D1248" t="s">
        <v>2322</v>
      </c>
      <c r="E1248" t="s">
        <v>3046</v>
      </c>
      <c r="F1248" s="6">
        <v>23</v>
      </c>
      <c r="G1248" s="6">
        <v>186.23802185058594</v>
      </c>
      <c r="H1248" s="6">
        <v>186.23802185058594</v>
      </c>
      <c r="I1248" s="6">
        <v>24.958648681640625</v>
      </c>
      <c r="J1248" s="6">
        <v>52.873999999999995</v>
      </c>
      <c r="K1248">
        <f t="shared" si="38"/>
        <v>0</v>
      </c>
    </row>
    <row r="1249" spans="1:11" x14ac:dyDescent="0.25">
      <c r="A1249" s="5" t="str">
        <f t="shared" si="39"/>
        <v>IndustryAgriculture, Mining, ConstructionMonthly Peak DayFebruary24</v>
      </c>
      <c r="B1249" t="s">
        <v>2232</v>
      </c>
      <c r="C1249" t="s">
        <v>2241</v>
      </c>
      <c r="D1249" t="s">
        <v>2322</v>
      </c>
      <c r="E1249" t="s">
        <v>3046</v>
      </c>
      <c r="F1249" s="6">
        <v>24</v>
      </c>
      <c r="G1249" s="6">
        <v>194.32566833496094</v>
      </c>
      <c r="H1249" s="6">
        <v>194.32566833496094</v>
      </c>
      <c r="I1249" s="6">
        <v>20.931520462036133</v>
      </c>
      <c r="J1249" s="6">
        <v>52.850399999999993</v>
      </c>
      <c r="K1249">
        <f t="shared" si="38"/>
        <v>0</v>
      </c>
    </row>
    <row r="1250" spans="1:11" x14ac:dyDescent="0.25">
      <c r="A1250" s="5" t="str">
        <f t="shared" si="39"/>
        <v>IndustryAgriculture, Mining, ConstructionAverage WeekdayMarch1</v>
      </c>
      <c r="B1250" t="s">
        <v>2232</v>
      </c>
      <c r="C1250" t="s">
        <v>2241</v>
      </c>
      <c r="D1250" t="s">
        <v>2323</v>
      </c>
      <c r="E1250" t="s">
        <v>3047</v>
      </c>
      <c r="F1250" s="6">
        <v>1</v>
      </c>
      <c r="G1250" s="6">
        <v>182.30561828613281</v>
      </c>
      <c r="H1250" s="6">
        <v>182.30561828613281</v>
      </c>
      <c r="I1250" s="6">
        <v>24.413967132568359</v>
      </c>
      <c r="J1250" s="6">
        <v>47.086400000000005</v>
      </c>
      <c r="K1250">
        <f t="shared" si="38"/>
        <v>0</v>
      </c>
    </row>
    <row r="1251" spans="1:11" x14ac:dyDescent="0.25">
      <c r="A1251" s="5" t="str">
        <f t="shared" si="39"/>
        <v>IndustryAgriculture, Mining, ConstructionAverage WeekdayMarch2</v>
      </c>
      <c r="B1251" t="s">
        <v>2232</v>
      </c>
      <c r="C1251" t="s">
        <v>2241</v>
      </c>
      <c r="D1251" t="s">
        <v>2323</v>
      </c>
      <c r="E1251" t="s">
        <v>3047</v>
      </c>
      <c r="F1251" s="6">
        <v>2</v>
      </c>
      <c r="G1251" s="6">
        <v>176.72808837890625</v>
      </c>
      <c r="H1251" s="6">
        <v>176.72808837890625</v>
      </c>
      <c r="I1251" s="6">
        <v>19.352100372314453</v>
      </c>
      <c r="J1251" s="6">
        <v>45.982399999999998</v>
      </c>
      <c r="K1251">
        <f t="shared" si="38"/>
        <v>0</v>
      </c>
    </row>
    <row r="1252" spans="1:11" x14ac:dyDescent="0.25">
      <c r="A1252" s="5" t="str">
        <f t="shared" si="39"/>
        <v>IndustryAgriculture, Mining, ConstructionAverage WeekdayMarch3</v>
      </c>
      <c r="B1252" t="s">
        <v>2232</v>
      </c>
      <c r="C1252" t="s">
        <v>2241</v>
      </c>
      <c r="D1252" t="s">
        <v>2323</v>
      </c>
      <c r="E1252" t="s">
        <v>3047</v>
      </c>
      <c r="F1252" s="6">
        <v>3</v>
      </c>
      <c r="G1252" s="6">
        <v>169.40776062011719</v>
      </c>
      <c r="H1252" s="6">
        <v>169.40776062011719</v>
      </c>
      <c r="I1252" s="6">
        <v>19.143951416015625</v>
      </c>
      <c r="J1252" s="6">
        <v>44.822400000000009</v>
      </c>
      <c r="K1252">
        <f t="shared" si="38"/>
        <v>0</v>
      </c>
    </row>
    <row r="1253" spans="1:11" x14ac:dyDescent="0.25">
      <c r="A1253" s="5" t="str">
        <f t="shared" si="39"/>
        <v>IndustryAgriculture, Mining, ConstructionAverage WeekdayMarch4</v>
      </c>
      <c r="B1253" t="s">
        <v>2232</v>
      </c>
      <c r="C1253" t="s">
        <v>2241</v>
      </c>
      <c r="D1253" t="s">
        <v>2323</v>
      </c>
      <c r="E1253" t="s">
        <v>3047</v>
      </c>
      <c r="F1253" s="6">
        <v>4</v>
      </c>
      <c r="G1253" s="6">
        <v>182.0447998046875</v>
      </c>
      <c r="H1253" s="6">
        <v>182.0447998046875</v>
      </c>
      <c r="I1253" s="6">
        <v>17.420066833496094</v>
      </c>
      <c r="J1253" s="6">
        <v>43.286800000000014</v>
      </c>
      <c r="K1253">
        <f t="shared" si="38"/>
        <v>0</v>
      </c>
    </row>
    <row r="1254" spans="1:11" x14ac:dyDescent="0.25">
      <c r="A1254" s="5" t="str">
        <f t="shared" si="39"/>
        <v>IndustryAgriculture, Mining, ConstructionAverage WeekdayMarch5</v>
      </c>
      <c r="B1254" t="s">
        <v>2232</v>
      </c>
      <c r="C1254" t="s">
        <v>2241</v>
      </c>
      <c r="D1254" t="s">
        <v>2323</v>
      </c>
      <c r="E1254" t="s">
        <v>3047</v>
      </c>
      <c r="F1254" s="6">
        <v>5</v>
      </c>
      <c r="G1254" s="6">
        <v>278.198486328125</v>
      </c>
      <c r="H1254" s="6">
        <v>278.198486328125</v>
      </c>
      <c r="I1254" s="6">
        <v>26.16578483581543</v>
      </c>
      <c r="J1254" s="6">
        <v>42.262400000000007</v>
      </c>
      <c r="K1254">
        <f t="shared" si="38"/>
        <v>0</v>
      </c>
    </row>
    <row r="1255" spans="1:11" x14ac:dyDescent="0.25">
      <c r="A1255" s="5" t="str">
        <f t="shared" si="39"/>
        <v>IndustryAgriculture, Mining, ConstructionAverage WeekdayMarch6</v>
      </c>
      <c r="B1255" t="s">
        <v>2232</v>
      </c>
      <c r="C1255" t="s">
        <v>2241</v>
      </c>
      <c r="D1255" t="s">
        <v>2323</v>
      </c>
      <c r="E1255" t="s">
        <v>3047</v>
      </c>
      <c r="F1255" s="6">
        <v>6</v>
      </c>
      <c r="G1255" s="6">
        <v>419.51119995117188</v>
      </c>
      <c r="H1255" s="6">
        <v>419.51119995117188</v>
      </c>
      <c r="I1255" s="6">
        <v>59.623870849609375</v>
      </c>
      <c r="J1255" s="6">
        <v>41.668000000000013</v>
      </c>
      <c r="K1255">
        <f t="shared" si="38"/>
        <v>0</v>
      </c>
    </row>
    <row r="1256" spans="1:11" x14ac:dyDescent="0.25">
      <c r="A1256" s="5" t="str">
        <f t="shared" si="39"/>
        <v>IndustryAgriculture, Mining, ConstructionAverage WeekdayMarch7</v>
      </c>
      <c r="B1256" t="s">
        <v>2232</v>
      </c>
      <c r="C1256" t="s">
        <v>2241</v>
      </c>
      <c r="D1256" t="s">
        <v>2323</v>
      </c>
      <c r="E1256" t="s">
        <v>3047</v>
      </c>
      <c r="F1256" s="6">
        <v>7</v>
      </c>
      <c r="G1256" s="6">
        <v>499.20648193359375</v>
      </c>
      <c r="H1256" s="6">
        <v>499.20648193359375</v>
      </c>
      <c r="I1256" s="6">
        <v>46.915515899658203</v>
      </c>
      <c r="J1256" s="6">
        <v>41.035999999999994</v>
      </c>
      <c r="K1256">
        <f t="shared" si="38"/>
        <v>0</v>
      </c>
    </row>
    <row r="1257" spans="1:11" x14ac:dyDescent="0.25">
      <c r="A1257" s="5" t="str">
        <f t="shared" si="39"/>
        <v>IndustryAgriculture, Mining, ConstructionAverage WeekdayMarch8</v>
      </c>
      <c r="B1257" t="s">
        <v>2232</v>
      </c>
      <c r="C1257" t="s">
        <v>2241</v>
      </c>
      <c r="D1257" t="s">
        <v>2323</v>
      </c>
      <c r="E1257" t="s">
        <v>3047</v>
      </c>
      <c r="F1257" s="6">
        <v>8</v>
      </c>
      <c r="G1257" s="6">
        <v>516.08721923828125</v>
      </c>
      <c r="H1257" s="6">
        <v>516.08721923828125</v>
      </c>
      <c r="I1257" s="6">
        <v>42.833419799804688</v>
      </c>
      <c r="J1257" s="6">
        <v>41.02</v>
      </c>
      <c r="K1257">
        <f t="shared" si="38"/>
        <v>0</v>
      </c>
    </row>
    <row r="1258" spans="1:11" x14ac:dyDescent="0.25">
      <c r="A1258" s="5" t="str">
        <f t="shared" si="39"/>
        <v>IndustryAgriculture, Mining, ConstructionAverage WeekdayMarch9</v>
      </c>
      <c r="B1258" t="s">
        <v>2232</v>
      </c>
      <c r="C1258" t="s">
        <v>2241</v>
      </c>
      <c r="D1258" t="s">
        <v>2323</v>
      </c>
      <c r="E1258" t="s">
        <v>3047</v>
      </c>
      <c r="F1258" s="6">
        <v>9</v>
      </c>
      <c r="G1258" s="6">
        <v>510.64996337890625</v>
      </c>
      <c r="H1258" s="6">
        <v>510.64996337890625</v>
      </c>
      <c r="I1258" s="6">
        <v>44.278606414794922</v>
      </c>
      <c r="J1258" s="6">
        <v>41.789599999999993</v>
      </c>
      <c r="K1258">
        <f t="shared" si="38"/>
        <v>0</v>
      </c>
    </row>
    <row r="1259" spans="1:11" x14ac:dyDescent="0.25">
      <c r="A1259" s="5" t="str">
        <f t="shared" si="39"/>
        <v>IndustryAgriculture, Mining, ConstructionAverage WeekdayMarch10</v>
      </c>
      <c r="B1259" t="s">
        <v>2232</v>
      </c>
      <c r="C1259" t="s">
        <v>2241</v>
      </c>
      <c r="D1259" t="s">
        <v>2323</v>
      </c>
      <c r="E1259" t="s">
        <v>3047</v>
      </c>
      <c r="F1259" s="6">
        <v>10</v>
      </c>
      <c r="G1259" s="6">
        <v>485.9825439453125</v>
      </c>
      <c r="H1259" s="6">
        <v>485.9825439453125</v>
      </c>
      <c r="I1259" s="6">
        <v>40.207675933837891</v>
      </c>
      <c r="J1259" s="6">
        <v>45.602799999999988</v>
      </c>
      <c r="K1259">
        <f t="shared" si="38"/>
        <v>0</v>
      </c>
    </row>
    <row r="1260" spans="1:11" x14ac:dyDescent="0.25">
      <c r="A1260" s="5" t="str">
        <f t="shared" si="39"/>
        <v>IndustryAgriculture, Mining, ConstructionAverage WeekdayMarch11</v>
      </c>
      <c r="B1260" t="s">
        <v>2232</v>
      </c>
      <c r="C1260" t="s">
        <v>2241</v>
      </c>
      <c r="D1260" t="s">
        <v>2323</v>
      </c>
      <c r="E1260" t="s">
        <v>3047</v>
      </c>
      <c r="F1260" s="6">
        <v>11</v>
      </c>
      <c r="G1260" s="6">
        <v>475.940185546875</v>
      </c>
      <c r="H1260" s="6">
        <v>475.940185546875</v>
      </c>
      <c r="I1260" s="6">
        <v>45.302257537841797</v>
      </c>
      <c r="J1260" s="6">
        <v>50.192799999999998</v>
      </c>
      <c r="K1260">
        <f t="shared" si="38"/>
        <v>0</v>
      </c>
    </row>
    <row r="1261" spans="1:11" x14ac:dyDescent="0.25">
      <c r="A1261" s="5" t="str">
        <f t="shared" si="39"/>
        <v>IndustryAgriculture, Mining, ConstructionAverage WeekdayMarch12</v>
      </c>
      <c r="B1261" t="s">
        <v>2232</v>
      </c>
      <c r="C1261" t="s">
        <v>2241</v>
      </c>
      <c r="D1261" t="s">
        <v>2323</v>
      </c>
      <c r="E1261" t="s">
        <v>3047</v>
      </c>
      <c r="F1261" s="6">
        <v>12</v>
      </c>
      <c r="G1261" s="6">
        <v>479.23043823242188</v>
      </c>
      <c r="H1261" s="6">
        <v>479.23043823242188</v>
      </c>
      <c r="I1261" s="6">
        <v>37.033744812011719</v>
      </c>
      <c r="J1261" s="6">
        <v>54.46479999999999</v>
      </c>
      <c r="K1261">
        <f t="shared" si="38"/>
        <v>0</v>
      </c>
    </row>
    <row r="1262" spans="1:11" x14ac:dyDescent="0.25">
      <c r="A1262" s="5" t="str">
        <f t="shared" si="39"/>
        <v>IndustryAgriculture, Mining, ConstructionAverage WeekdayMarch13</v>
      </c>
      <c r="B1262" t="s">
        <v>2232</v>
      </c>
      <c r="C1262" t="s">
        <v>2241</v>
      </c>
      <c r="D1262" t="s">
        <v>2323</v>
      </c>
      <c r="E1262" t="s">
        <v>3047</v>
      </c>
      <c r="F1262" s="6">
        <v>13</v>
      </c>
      <c r="G1262" s="6">
        <v>425.15280151367188</v>
      </c>
      <c r="H1262" s="6">
        <v>425.15280151367188</v>
      </c>
      <c r="I1262" s="6">
        <v>33.359603881835938</v>
      </c>
      <c r="J1262" s="6">
        <v>58.190400000000011</v>
      </c>
      <c r="K1262">
        <f t="shared" si="38"/>
        <v>0</v>
      </c>
    </row>
    <row r="1263" spans="1:11" x14ac:dyDescent="0.25">
      <c r="A1263" s="5" t="str">
        <f t="shared" si="39"/>
        <v>IndustryAgriculture, Mining, ConstructionAverage WeekdayMarch14</v>
      </c>
      <c r="B1263" t="s">
        <v>2232</v>
      </c>
      <c r="C1263" t="s">
        <v>2241</v>
      </c>
      <c r="D1263" t="s">
        <v>2323</v>
      </c>
      <c r="E1263" t="s">
        <v>3047</v>
      </c>
      <c r="F1263" s="6">
        <v>14</v>
      </c>
      <c r="G1263" s="6">
        <v>349.0823974609375</v>
      </c>
      <c r="H1263" s="6">
        <v>349.0823974609375</v>
      </c>
      <c r="I1263" s="6">
        <v>29.788248062133789</v>
      </c>
      <c r="J1263" s="6">
        <v>61.413599999999988</v>
      </c>
      <c r="K1263">
        <f t="shared" si="38"/>
        <v>0</v>
      </c>
    </row>
    <row r="1264" spans="1:11" x14ac:dyDescent="0.25">
      <c r="A1264" s="5" t="str">
        <f t="shared" si="39"/>
        <v>IndustryAgriculture, Mining, ConstructionAverage WeekdayMarch15</v>
      </c>
      <c r="B1264" t="s">
        <v>2232</v>
      </c>
      <c r="C1264" t="s">
        <v>2241</v>
      </c>
      <c r="D1264" t="s">
        <v>2323</v>
      </c>
      <c r="E1264" t="s">
        <v>3047</v>
      </c>
      <c r="F1264" s="6">
        <v>15</v>
      </c>
      <c r="G1264" s="6">
        <v>361.157470703125</v>
      </c>
      <c r="H1264" s="6">
        <v>361.157470703125</v>
      </c>
      <c r="I1264" s="6">
        <v>25.02545166015625</v>
      </c>
      <c r="J1264" s="6">
        <v>64.277599999999993</v>
      </c>
      <c r="K1264">
        <f t="shared" si="38"/>
        <v>0</v>
      </c>
    </row>
    <row r="1265" spans="1:11" x14ac:dyDescent="0.25">
      <c r="A1265" s="5" t="str">
        <f t="shared" si="39"/>
        <v>IndustryAgriculture, Mining, ConstructionAverage WeekdayMarch16</v>
      </c>
      <c r="B1265" t="s">
        <v>2232</v>
      </c>
      <c r="C1265" t="s">
        <v>2241</v>
      </c>
      <c r="D1265" t="s">
        <v>2323</v>
      </c>
      <c r="E1265" t="s">
        <v>3047</v>
      </c>
      <c r="F1265" s="6">
        <v>16</v>
      </c>
      <c r="G1265" s="6">
        <v>259.66067504882813</v>
      </c>
      <c r="H1265" s="6">
        <v>259.66067504882813</v>
      </c>
      <c r="I1265" s="6">
        <v>22.637929916381836</v>
      </c>
      <c r="J1265" s="6">
        <v>65.578799999999987</v>
      </c>
      <c r="K1265">
        <f t="shared" si="38"/>
        <v>0</v>
      </c>
    </row>
    <row r="1266" spans="1:11" x14ac:dyDescent="0.25">
      <c r="A1266" s="5" t="str">
        <f t="shared" si="39"/>
        <v>IndustryAgriculture, Mining, ConstructionAverage WeekdayMarch17</v>
      </c>
      <c r="B1266" t="s">
        <v>2232</v>
      </c>
      <c r="C1266" t="s">
        <v>2241</v>
      </c>
      <c r="D1266" t="s">
        <v>2323</v>
      </c>
      <c r="E1266" t="s">
        <v>3047</v>
      </c>
      <c r="F1266" s="6">
        <v>17</v>
      </c>
      <c r="G1266" s="6">
        <v>184.28828430175781</v>
      </c>
      <c r="H1266" s="6">
        <v>184.28828430175781</v>
      </c>
      <c r="I1266" s="6">
        <v>16.230216979980469</v>
      </c>
      <c r="J1266" s="6">
        <v>67.177200000000013</v>
      </c>
      <c r="K1266">
        <f t="shared" si="38"/>
        <v>0</v>
      </c>
    </row>
    <row r="1267" spans="1:11" x14ac:dyDescent="0.25">
      <c r="A1267" s="5" t="str">
        <f t="shared" si="39"/>
        <v>IndustryAgriculture, Mining, ConstructionAverage WeekdayMarch18</v>
      </c>
      <c r="B1267" t="s">
        <v>2232</v>
      </c>
      <c r="C1267" t="s">
        <v>2241</v>
      </c>
      <c r="D1267" t="s">
        <v>2323</v>
      </c>
      <c r="E1267" t="s">
        <v>3047</v>
      </c>
      <c r="F1267" s="6">
        <v>18</v>
      </c>
      <c r="G1267" s="6">
        <v>183.05569458007813</v>
      </c>
      <c r="H1267" s="6">
        <v>183.05569458007813</v>
      </c>
      <c r="I1267" s="6">
        <v>20.447099685668945</v>
      </c>
      <c r="J1267" s="6">
        <v>65.916399999999982</v>
      </c>
      <c r="K1267">
        <f t="shared" si="38"/>
        <v>0</v>
      </c>
    </row>
    <row r="1268" spans="1:11" x14ac:dyDescent="0.25">
      <c r="A1268" s="5" t="str">
        <f t="shared" si="39"/>
        <v>IndustryAgriculture, Mining, ConstructionAverage WeekdayMarch19</v>
      </c>
      <c r="B1268" t="s">
        <v>2232</v>
      </c>
      <c r="C1268" t="s">
        <v>2241</v>
      </c>
      <c r="D1268" t="s">
        <v>2323</v>
      </c>
      <c r="E1268" t="s">
        <v>3047</v>
      </c>
      <c r="F1268" s="6">
        <v>19</v>
      </c>
      <c r="G1268" s="6">
        <v>203.49122619628906</v>
      </c>
      <c r="H1268" s="6">
        <v>203.49122619628906</v>
      </c>
      <c r="I1268" s="6">
        <v>22.9315185546875</v>
      </c>
      <c r="J1268" s="6">
        <v>64.829999999999984</v>
      </c>
      <c r="K1268">
        <f t="shared" si="38"/>
        <v>0</v>
      </c>
    </row>
    <row r="1269" spans="1:11" x14ac:dyDescent="0.25">
      <c r="A1269" s="5" t="str">
        <f t="shared" si="39"/>
        <v>IndustryAgriculture, Mining, ConstructionAverage WeekdayMarch20</v>
      </c>
      <c r="B1269" t="s">
        <v>2232</v>
      </c>
      <c r="C1269" t="s">
        <v>2241</v>
      </c>
      <c r="D1269" t="s">
        <v>2323</v>
      </c>
      <c r="E1269" t="s">
        <v>3047</v>
      </c>
      <c r="F1269" s="6">
        <v>20</v>
      </c>
      <c r="G1269" s="6">
        <v>190.23202514648438</v>
      </c>
      <c r="H1269" s="6">
        <v>190.23202514648438</v>
      </c>
      <c r="I1269" s="6">
        <v>18.678766250610352</v>
      </c>
      <c r="J1269" s="6">
        <v>62.454399999999993</v>
      </c>
      <c r="K1269">
        <f t="shared" si="38"/>
        <v>0</v>
      </c>
    </row>
    <row r="1270" spans="1:11" x14ac:dyDescent="0.25">
      <c r="A1270" s="5" t="str">
        <f t="shared" si="39"/>
        <v>IndustryAgriculture, Mining, ConstructionAverage WeekdayMarch21</v>
      </c>
      <c r="B1270" t="s">
        <v>2232</v>
      </c>
      <c r="C1270" t="s">
        <v>2241</v>
      </c>
      <c r="D1270" t="s">
        <v>2323</v>
      </c>
      <c r="E1270" t="s">
        <v>3047</v>
      </c>
      <c r="F1270" s="6">
        <v>21</v>
      </c>
      <c r="G1270" s="6">
        <v>182.24238586425781</v>
      </c>
      <c r="H1270" s="6">
        <v>182.24238586425781</v>
      </c>
      <c r="I1270" s="6">
        <v>21.113866806030273</v>
      </c>
      <c r="J1270" s="6">
        <v>58.13</v>
      </c>
      <c r="K1270">
        <f t="shared" si="38"/>
        <v>0</v>
      </c>
    </row>
    <row r="1271" spans="1:11" x14ac:dyDescent="0.25">
      <c r="A1271" s="5" t="str">
        <f t="shared" si="39"/>
        <v>IndustryAgriculture, Mining, ConstructionAverage WeekdayMarch22</v>
      </c>
      <c r="B1271" t="s">
        <v>2232</v>
      </c>
      <c r="C1271" t="s">
        <v>2241</v>
      </c>
      <c r="D1271" t="s">
        <v>2323</v>
      </c>
      <c r="E1271" t="s">
        <v>3047</v>
      </c>
      <c r="F1271" s="6">
        <v>22</v>
      </c>
      <c r="G1271" s="6">
        <v>190.3546142578125</v>
      </c>
      <c r="H1271" s="6">
        <v>190.3546142578125</v>
      </c>
      <c r="I1271" s="6">
        <v>19.892452239990234</v>
      </c>
      <c r="J1271" s="6">
        <v>55.833999999999996</v>
      </c>
      <c r="K1271">
        <f t="shared" si="38"/>
        <v>0</v>
      </c>
    </row>
    <row r="1272" spans="1:11" x14ac:dyDescent="0.25">
      <c r="A1272" s="5" t="str">
        <f t="shared" si="39"/>
        <v>IndustryAgriculture, Mining, ConstructionAverage WeekdayMarch23</v>
      </c>
      <c r="B1272" t="s">
        <v>2232</v>
      </c>
      <c r="C1272" t="s">
        <v>2241</v>
      </c>
      <c r="D1272" t="s">
        <v>2323</v>
      </c>
      <c r="E1272" t="s">
        <v>3047</v>
      </c>
      <c r="F1272" s="6">
        <v>23</v>
      </c>
      <c r="G1272" s="6">
        <v>181.93243408203125</v>
      </c>
      <c r="H1272" s="6">
        <v>181.93243408203125</v>
      </c>
      <c r="I1272" s="6">
        <v>20.367172241210938</v>
      </c>
      <c r="J1272" s="6">
        <v>53.7376</v>
      </c>
      <c r="K1272">
        <f t="shared" si="38"/>
        <v>0</v>
      </c>
    </row>
    <row r="1273" spans="1:11" x14ac:dyDescent="0.25">
      <c r="A1273" s="5" t="str">
        <f t="shared" si="39"/>
        <v>IndustryAgriculture, Mining, ConstructionAverage WeekdayMarch24</v>
      </c>
      <c r="B1273" t="s">
        <v>2232</v>
      </c>
      <c r="C1273" t="s">
        <v>2241</v>
      </c>
      <c r="D1273" t="s">
        <v>2323</v>
      </c>
      <c r="E1273" t="s">
        <v>3047</v>
      </c>
      <c r="F1273" s="6">
        <v>24</v>
      </c>
      <c r="G1273" s="6">
        <v>174.22039794921875</v>
      </c>
      <c r="H1273" s="6">
        <v>174.22039794921875</v>
      </c>
      <c r="I1273" s="6">
        <v>19.854089736938477</v>
      </c>
      <c r="J1273" s="6">
        <v>52.410800000000002</v>
      </c>
      <c r="K1273">
        <f t="shared" si="38"/>
        <v>0</v>
      </c>
    </row>
    <row r="1274" spans="1:11" x14ac:dyDescent="0.25">
      <c r="A1274" s="5" t="str">
        <f t="shared" si="39"/>
        <v>IndustryAgriculture, Mining, ConstructionMonthly Peak DayMarch1</v>
      </c>
      <c r="B1274" t="s">
        <v>2232</v>
      </c>
      <c r="C1274" t="s">
        <v>2241</v>
      </c>
      <c r="D1274" t="s">
        <v>2324</v>
      </c>
      <c r="E1274" t="s">
        <v>3047</v>
      </c>
      <c r="F1274" s="6">
        <v>1</v>
      </c>
      <c r="G1274" s="6">
        <v>177.07525634765625</v>
      </c>
      <c r="H1274" s="6">
        <v>177.07525634765625</v>
      </c>
      <c r="I1274" s="6">
        <v>27.741489410400391</v>
      </c>
      <c r="J1274" s="6">
        <v>49.535600000000024</v>
      </c>
      <c r="K1274">
        <f t="shared" si="38"/>
        <v>0</v>
      </c>
    </row>
    <row r="1275" spans="1:11" x14ac:dyDescent="0.25">
      <c r="A1275" s="5" t="str">
        <f t="shared" si="39"/>
        <v>IndustryAgriculture, Mining, ConstructionMonthly Peak DayMarch2</v>
      </c>
      <c r="B1275" t="s">
        <v>2232</v>
      </c>
      <c r="C1275" t="s">
        <v>2241</v>
      </c>
      <c r="D1275" t="s">
        <v>2324</v>
      </c>
      <c r="E1275" t="s">
        <v>3047</v>
      </c>
      <c r="F1275" s="6">
        <v>2</v>
      </c>
      <c r="G1275" s="6">
        <v>168.52487182617188</v>
      </c>
      <c r="H1275" s="6">
        <v>168.52487182617188</v>
      </c>
      <c r="I1275" s="6">
        <v>25.695915222167969</v>
      </c>
      <c r="J1275" s="6">
        <v>49.05919999999999</v>
      </c>
      <c r="K1275">
        <f t="shared" si="38"/>
        <v>0</v>
      </c>
    </row>
    <row r="1276" spans="1:11" x14ac:dyDescent="0.25">
      <c r="A1276" s="5" t="str">
        <f t="shared" si="39"/>
        <v>IndustryAgriculture, Mining, ConstructionMonthly Peak DayMarch3</v>
      </c>
      <c r="B1276" t="s">
        <v>2232</v>
      </c>
      <c r="C1276" t="s">
        <v>2241</v>
      </c>
      <c r="D1276" t="s">
        <v>2324</v>
      </c>
      <c r="E1276" t="s">
        <v>3047</v>
      </c>
      <c r="F1276" s="6">
        <v>3</v>
      </c>
      <c r="G1276" s="6">
        <v>163.23606872558594</v>
      </c>
      <c r="H1276" s="6">
        <v>163.23606872558594</v>
      </c>
      <c r="I1276" s="6">
        <v>25.635108947753906</v>
      </c>
      <c r="J1276" s="6">
        <v>48.337200000000003</v>
      </c>
      <c r="K1276">
        <f t="shared" si="38"/>
        <v>0</v>
      </c>
    </row>
    <row r="1277" spans="1:11" x14ac:dyDescent="0.25">
      <c r="A1277" s="5" t="str">
        <f t="shared" si="39"/>
        <v>IndustryAgriculture, Mining, ConstructionMonthly Peak DayMarch4</v>
      </c>
      <c r="B1277" t="s">
        <v>2232</v>
      </c>
      <c r="C1277" t="s">
        <v>2241</v>
      </c>
      <c r="D1277" t="s">
        <v>2324</v>
      </c>
      <c r="E1277" t="s">
        <v>3047</v>
      </c>
      <c r="F1277" s="6">
        <v>4</v>
      </c>
      <c r="G1277" s="6">
        <v>181.96470642089844</v>
      </c>
      <c r="H1277" s="6">
        <v>181.96470642089844</v>
      </c>
      <c r="I1277" s="6">
        <v>23.326614379882813</v>
      </c>
      <c r="J1277" s="6">
        <v>46.950800000000001</v>
      </c>
      <c r="K1277">
        <f t="shared" si="38"/>
        <v>0</v>
      </c>
    </row>
    <row r="1278" spans="1:11" x14ac:dyDescent="0.25">
      <c r="A1278" s="5" t="str">
        <f t="shared" si="39"/>
        <v>IndustryAgriculture, Mining, ConstructionMonthly Peak DayMarch5</v>
      </c>
      <c r="B1278" t="s">
        <v>2232</v>
      </c>
      <c r="C1278" t="s">
        <v>2241</v>
      </c>
      <c r="D1278" t="s">
        <v>2324</v>
      </c>
      <c r="E1278" t="s">
        <v>3047</v>
      </c>
      <c r="F1278" s="6">
        <v>5</v>
      </c>
      <c r="G1278" s="6">
        <v>281.4498291015625</v>
      </c>
      <c r="H1278" s="6">
        <v>281.4498291015625</v>
      </c>
      <c r="I1278" s="6">
        <v>26.872961044311523</v>
      </c>
      <c r="J1278" s="6">
        <v>46.310000000000009</v>
      </c>
      <c r="K1278">
        <f t="shared" si="38"/>
        <v>0</v>
      </c>
    </row>
    <row r="1279" spans="1:11" x14ac:dyDescent="0.25">
      <c r="A1279" s="5" t="str">
        <f t="shared" si="39"/>
        <v>IndustryAgriculture, Mining, ConstructionMonthly Peak DayMarch6</v>
      </c>
      <c r="B1279" t="s">
        <v>2232</v>
      </c>
      <c r="C1279" t="s">
        <v>2241</v>
      </c>
      <c r="D1279" t="s">
        <v>2324</v>
      </c>
      <c r="E1279" t="s">
        <v>3047</v>
      </c>
      <c r="F1279" s="6">
        <v>6</v>
      </c>
      <c r="G1279" s="6">
        <v>422.64828491210938</v>
      </c>
      <c r="H1279" s="6">
        <v>422.64828491210938</v>
      </c>
      <c r="I1279" s="6">
        <v>50.865673065185547</v>
      </c>
      <c r="J1279" s="6">
        <v>45.640799999999992</v>
      </c>
      <c r="K1279">
        <f t="shared" si="38"/>
        <v>0</v>
      </c>
    </row>
    <row r="1280" spans="1:11" x14ac:dyDescent="0.25">
      <c r="A1280" s="5" t="str">
        <f t="shared" si="39"/>
        <v>IndustryAgriculture, Mining, ConstructionMonthly Peak DayMarch7</v>
      </c>
      <c r="B1280" t="s">
        <v>2232</v>
      </c>
      <c r="C1280" t="s">
        <v>2241</v>
      </c>
      <c r="D1280" t="s">
        <v>2324</v>
      </c>
      <c r="E1280" t="s">
        <v>3047</v>
      </c>
      <c r="F1280" s="6">
        <v>7</v>
      </c>
      <c r="G1280" s="6">
        <v>424.7015380859375</v>
      </c>
      <c r="H1280" s="6">
        <v>424.7015380859375</v>
      </c>
      <c r="I1280" s="6">
        <v>63.207286834716797</v>
      </c>
      <c r="J1280" s="6">
        <v>45.164799999999993</v>
      </c>
      <c r="K1280">
        <f t="shared" si="38"/>
        <v>0</v>
      </c>
    </row>
    <row r="1281" spans="1:11" x14ac:dyDescent="0.25">
      <c r="A1281" s="5" t="str">
        <f t="shared" si="39"/>
        <v>IndustryAgriculture, Mining, ConstructionMonthly Peak DayMarch8</v>
      </c>
      <c r="B1281" t="s">
        <v>2232</v>
      </c>
      <c r="C1281" t="s">
        <v>2241</v>
      </c>
      <c r="D1281" t="s">
        <v>2324</v>
      </c>
      <c r="E1281" t="s">
        <v>3047</v>
      </c>
      <c r="F1281" s="6">
        <v>8</v>
      </c>
      <c r="G1281" s="6">
        <v>495.8309326171875</v>
      </c>
      <c r="H1281" s="6">
        <v>495.8309326171875</v>
      </c>
      <c r="I1281" s="6">
        <v>46.3394775390625</v>
      </c>
      <c r="J1281" s="6">
        <v>45.354400000000012</v>
      </c>
      <c r="K1281">
        <f t="shared" si="38"/>
        <v>0</v>
      </c>
    </row>
    <row r="1282" spans="1:11" x14ac:dyDescent="0.25">
      <c r="A1282" s="5" t="str">
        <f t="shared" si="39"/>
        <v>IndustryAgriculture, Mining, ConstructionMonthly Peak DayMarch9</v>
      </c>
      <c r="B1282" t="s">
        <v>2232</v>
      </c>
      <c r="C1282" t="s">
        <v>2241</v>
      </c>
      <c r="D1282" t="s">
        <v>2324</v>
      </c>
      <c r="E1282" t="s">
        <v>3047</v>
      </c>
      <c r="F1282" s="6">
        <v>9</v>
      </c>
      <c r="G1282" s="6">
        <v>488.36849975585938</v>
      </c>
      <c r="H1282" s="6">
        <v>488.36849975585938</v>
      </c>
      <c r="I1282" s="6">
        <v>48.625984191894531</v>
      </c>
      <c r="J1282" s="6">
        <v>46.293200000000006</v>
      </c>
      <c r="K1282">
        <f t="shared" ref="K1282:K1345" si="40">INDEX(events, MATCH(CONCATENATE(B1282, C1282, D1282, E1282), events_y, 0), MATCH("Confidential", events_x, 0))</f>
        <v>0</v>
      </c>
    </row>
    <row r="1283" spans="1:11" x14ac:dyDescent="0.25">
      <c r="A1283" s="5" t="str">
        <f t="shared" ref="A1283:A1346" si="41">CONCATENATE(B1283, C1283, D1283, E1283, F1283)</f>
        <v>IndustryAgriculture, Mining, ConstructionMonthly Peak DayMarch10</v>
      </c>
      <c r="B1283" t="s">
        <v>2232</v>
      </c>
      <c r="C1283" t="s">
        <v>2241</v>
      </c>
      <c r="D1283" t="s">
        <v>2324</v>
      </c>
      <c r="E1283" t="s">
        <v>3047</v>
      </c>
      <c r="F1283" s="6">
        <v>10</v>
      </c>
      <c r="G1283" s="6">
        <v>493.83709716796875</v>
      </c>
      <c r="H1283" s="6">
        <v>493.83709716796875</v>
      </c>
      <c r="I1283" s="6">
        <v>47.485557556152344</v>
      </c>
      <c r="J1283" s="6">
        <v>47.860799999999998</v>
      </c>
      <c r="K1283">
        <f t="shared" si="40"/>
        <v>0</v>
      </c>
    </row>
    <row r="1284" spans="1:11" x14ac:dyDescent="0.25">
      <c r="A1284" s="5" t="str">
        <f t="shared" si="41"/>
        <v>IndustryAgriculture, Mining, ConstructionMonthly Peak DayMarch11</v>
      </c>
      <c r="B1284" t="s">
        <v>2232</v>
      </c>
      <c r="C1284" t="s">
        <v>2241</v>
      </c>
      <c r="D1284" t="s">
        <v>2324</v>
      </c>
      <c r="E1284" t="s">
        <v>3047</v>
      </c>
      <c r="F1284" s="6">
        <v>11</v>
      </c>
      <c r="G1284" s="6">
        <v>487.64364624023438</v>
      </c>
      <c r="H1284" s="6">
        <v>487.64364624023438</v>
      </c>
      <c r="I1284" s="6">
        <v>47.151088714599609</v>
      </c>
      <c r="J1284" s="6">
        <v>51.284800000000011</v>
      </c>
      <c r="K1284">
        <f t="shared" si="40"/>
        <v>0</v>
      </c>
    </row>
    <row r="1285" spans="1:11" x14ac:dyDescent="0.25">
      <c r="A1285" s="5" t="str">
        <f t="shared" si="41"/>
        <v>IndustryAgriculture, Mining, ConstructionMonthly Peak DayMarch12</v>
      </c>
      <c r="B1285" t="s">
        <v>2232</v>
      </c>
      <c r="C1285" t="s">
        <v>2241</v>
      </c>
      <c r="D1285" t="s">
        <v>2324</v>
      </c>
      <c r="E1285" t="s">
        <v>3047</v>
      </c>
      <c r="F1285" s="6">
        <v>12</v>
      </c>
      <c r="G1285" s="6">
        <v>463.39547729492188</v>
      </c>
      <c r="H1285" s="6">
        <v>463.39547729492188</v>
      </c>
      <c r="I1285" s="6">
        <v>45.125686645507813</v>
      </c>
      <c r="J1285" s="6">
        <v>51.987600000000015</v>
      </c>
      <c r="K1285">
        <f t="shared" si="40"/>
        <v>0</v>
      </c>
    </row>
    <row r="1286" spans="1:11" x14ac:dyDescent="0.25">
      <c r="A1286" s="5" t="str">
        <f t="shared" si="41"/>
        <v>IndustryAgriculture, Mining, ConstructionMonthly Peak DayMarch13</v>
      </c>
      <c r="B1286" t="s">
        <v>2232</v>
      </c>
      <c r="C1286" t="s">
        <v>2241</v>
      </c>
      <c r="D1286" t="s">
        <v>2324</v>
      </c>
      <c r="E1286" t="s">
        <v>3047</v>
      </c>
      <c r="F1286" s="6">
        <v>13</v>
      </c>
      <c r="G1286" s="6">
        <v>414.40203857421875</v>
      </c>
      <c r="H1286" s="6">
        <v>414.40203857421875</v>
      </c>
      <c r="I1286" s="6">
        <v>40.692378997802734</v>
      </c>
      <c r="J1286" s="6">
        <v>53.3996</v>
      </c>
      <c r="K1286">
        <f t="shared" si="40"/>
        <v>0</v>
      </c>
    </row>
    <row r="1287" spans="1:11" x14ac:dyDescent="0.25">
      <c r="A1287" s="5" t="str">
        <f t="shared" si="41"/>
        <v>IndustryAgriculture, Mining, ConstructionMonthly Peak DayMarch14</v>
      </c>
      <c r="B1287" t="s">
        <v>2232</v>
      </c>
      <c r="C1287" t="s">
        <v>2241</v>
      </c>
      <c r="D1287" t="s">
        <v>2324</v>
      </c>
      <c r="E1287" t="s">
        <v>3047</v>
      </c>
      <c r="F1287" s="6">
        <v>14</v>
      </c>
      <c r="G1287" s="6">
        <v>336.65634155273438</v>
      </c>
      <c r="H1287" s="6">
        <v>336.65634155273438</v>
      </c>
      <c r="I1287" s="6">
        <v>49.769401550292969</v>
      </c>
      <c r="J1287" s="6">
        <v>52.914000000000009</v>
      </c>
      <c r="K1287">
        <f t="shared" si="40"/>
        <v>0</v>
      </c>
    </row>
    <row r="1288" spans="1:11" x14ac:dyDescent="0.25">
      <c r="A1288" s="5" t="str">
        <f t="shared" si="41"/>
        <v>IndustryAgriculture, Mining, ConstructionMonthly Peak DayMarch15</v>
      </c>
      <c r="B1288" t="s">
        <v>2232</v>
      </c>
      <c r="C1288" t="s">
        <v>2241</v>
      </c>
      <c r="D1288" t="s">
        <v>2324</v>
      </c>
      <c r="E1288" t="s">
        <v>3047</v>
      </c>
      <c r="F1288" s="6">
        <v>15</v>
      </c>
      <c r="G1288" s="6">
        <v>324.74478149414063</v>
      </c>
      <c r="H1288" s="6">
        <v>324.74478149414063</v>
      </c>
      <c r="I1288" s="6">
        <v>29.1173095703125</v>
      </c>
      <c r="J1288" s="6">
        <v>52.516799999999996</v>
      </c>
      <c r="K1288">
        <f t="shared" si="40"/>
        <v>0</v>
      </c>
    </row>
    <row r="1289" spans="1:11" x14ac:dyDescent="0.25">
      <c r="A1289" s="5" t="str">
        <f t="shared" si="41"/>
        <v>IndustryAgriculture, Mining, ConstructionMonthly Peak DayMarch16</v>
      </c>
      <c r="B1289" t="s">
        <v>2232</v>
      </c>
      <c r="C1289" t="s">
        <v>2241</v>
      </c>
      <c r="D1289" t="s">
        <v>2324</v>
      </c>
      <c r="E1289" t="s">
        <v>3047</v>
      </c>
      <c r="F1289" s="6">
        <v>16</v>
      </c>
      <c r="G1289" s="6">
        <v>248.77203369140625</v>
      </c>
      <c r="H1289" s="6">
        <v>248.77203369140625</v>
      </c>
      <c r="I1289" s="6">
        <v>23.48487663269043</v>
      </c>
      <c r="J1289" s="6">
        <v>52.494799999999977</v>
      </c>
      <c r="K1289">
        <f t="shared" si="40"/>
        <v>0</v>
      </c>
    </row>
    <row r="1290" spans="1:11" x14ac:dyDescent="0.25">
      <c r="A1290" s="5" t="str">
        <f t="shared" si="41"/>
        <v>IndustryAgriculture, Mining, ConstructionMonthly Peak DayMarch17</v>
      </c>
      <c r="B1290" t="s">
        <v>2232</v>
      </c>
      <c r="C1290" t="s">
        <v>2241</v>
      </c>
      <c r="D1290" t="s">
        <v>2324</v>
      </c>
      <c r="E1290" t="s">
        <v>3047</v>
      </c>
      <c r="F1290" s="6">
        <v>17</v>
      </c>
      <c r="G1290" s="6">
        <v>209.65277099609375</v>
      </c>
      <c r="H1290" s="6">
        <v>209.65277099609375</v>
      </c>
      <c r="I1290" s="6">
        <v>18.838714599609375</v>
      </c>
      <c r="J1290" s="6">
        <v>51.98279999999999</v>
      </c>
      <c r="K1290">
        <f t="shared" si="40"/>
        <v>0</v>
      </c>
    </row>
    <row r="1291" spans="1:11" x14ac:dyDescent="0.25">
      <c r="A1291" s="5" t="str">
        <f t="shared" si="41"/>
        <v>IndustryAgriculture, Mining, ConstructionMonthly Peak DayMarch18</v>
      </c>
      <c r="B1291" t="s">
        <v>2232</v>
      </c>
      <c r="C1291" t="s">
        <v>2241</v>
      </c>
      <c r="D1291" t="s">
        <v>2324</v>
      </c>
      <c r="E1291" t="s">
        <v>3047</v>
      </c>
      <c r="F1291" s="6">
        <v>18</v>
      </c>
      <c r="G1291" s="6">
        <v>202.71739196777344</v>
      </c>
      <c r="H1291" s="6">
        <v>202.71739196777344</v>
      </c>
      <c r="I1291" s="6">
        <v>22.007101058959961</v>
      </c>
      <c r="J1291" s="6">
        <v>51.164000000000016</v>
      </c>
      <c r="K1291">
        <f t="shared" si="40"/>
        <v>0</v>
      </c>
    </row>
    <row r="1292" spans="1:11" x14ac:dyDescent="0.25">
      <c r="A1292" s="5" t="str">
        <f t="shared" si="41"/>
        <v>IndustryAgriculture, Mining, ConstructionMonthly Peak DayMarch19</v>
      </c>
      <c r="B1292" t="s">
        <v>2232</v>
      </c>
      <c r="C1292" t="s">
        <v>2241</v>
      </c>
      <c r="D1292" t="s">
        <v>2324</v>
      </c>
      <c r="E1292" t="s">
        <v>3047</v>
      </c>
      <c r="F1292" s="6">
        <v>19</v>
      </c>
      <c r="G1292" s="6">
        <v>199.04229736328125</v>
      </c>
      <c r="H1292" s="6">
        <v>199.04229736328125</v>
      </c>
      <c r="I1292" s="6">
        <v>23.841545104980469</v>
      </c>
      <c r="J1292" s="6">
        <v>49.6828</v>
      </c>
      <c r="K1292">
        <f t="shared" si="40"/>
        <v>0</v>
      </c>
    </row>
    <row r="1293" spans="1:11" x14ac:dyDescent="0.25">
      <c r="A1293" s="5" t="str">
        <f t="shared" si="41"/>
        <v>IndustryAgriculture, Mining, ConstructionMonthly Peak DayMarch20</v>
      </c>
      <c r="B1293" t="s">
        <v>2232</v>
      </c>
      <c r="C1293" t="s">
        <v>2241</v>
      </c>
      <c r="D1293" t="s">
        <v>2324</v>
      </c>
      <c r="E1293" t="s">
        <v>3047</v>
      </c>
      <c r="F1293" s="6">
        <v>20</v>
      </c>
      <c r="G1293" s="6">
        <v>190.27525329589844</v>
      </c>
      <c r="H1293" s="6">
        <v>190.27525329589844</v>
      </c>
      <c r="I1293" s="6">
        <v>20.631057739257813</v>
      </c>
      <c r="J1293" s="6">
        <v>48.008400000000002</v>
      </c>
      <c r="K1293">
        <f t="shared" si="40"/>
        <v>0</v>
      </c>
    </row>
    <row r="1294" spans="1:11" x14ac:dyDescent="0.25">
      <c r="A1294" s="5" t="str">
        <f t="shared" si="41"/>
        <v>IndustryAgriculture, Mining, ConstructionMonthly Peak DayMarch21</v>
      </c>
      <c r="B1294" t="s">
        <v>2232</v>
      </c>
      <c r="C1294" t="s">
        <v>2241</v>
      </c>
      <c r="D1294" t="s">
        <v>2324</v>
      </c>
      <c r="E1294" t="s">
        <v>3047</v>
      </c>
      <c r="F1294" s="6">
        <v>21</v>
      </c>
      <c r="G1294" s="6">
        <v>189.76008605957031</v>
      </c>
      <c r="H1294" s="6">
        <v>189.76008605957031</v>
      </c>
      <c r="I1294" s="6">
        <v>21.704435348510742</v>
      </c>
      <c r="J1294" s="6">
        <v>47.260799999999996</v>
      </c>
      <c r="K1294">
        <f t="shared" si="40"/>
        <v>0</v>
      </c>
    </row>
    <row r="1295" spans="1:11" x14ac:dyDescent="0.25">
      <c r="A1295" s="5" t="str">
        <f t="shared" si="41"/>
        <v>IndustryAgriculture, Mining, ConstructionMonthly Peak DayMarch22</v>
      </c>
      <c r="B1295" t="s">
        <v>2232</v>
      </c>
      <c r="C1295" t="s">
        <v>2241</v>
      </c>
      <c r="D1295" t="s">
        <v>2324</v>
      </c>
      <c r="E1295" t="s">
        <v>3047</v>
      </c>
      <c r="F1295" s="6">
        <v>22</v>
      </c>
      <c r="G1295" s="6">
        <v>195.08818054199219</v>
      </c>
      <c r="H1295" s="6">
        <v>195.08818054199219</v>
      </c>
      <c r="I1295" s="6">
        <v>52.4508056640625</v>
      </c>
      <c r="J1295" s="6">
        <v>47.179600000000001</v>
      </c>
      <c r="K1295">
        <f t="shared" si="40"/>
        <v>0</v>
      </c>
    </row>
    <row r="1296" spans="1:11" x14ac:dyDescent="0.25">
      <c r="A1296" s="5" t="str">
        <f t="shared" si="41"/>
        <v>IndustryAgriculture, Mining, ConstructionMonthly Peak DayMarch23</v>
      </c>
      <c r="B1296" t="s">
        <v>2232</v>
      </c>
      <c r="C1296" t="s">
        <v>2241</v>
      </c>
      <c r="D1296" t="s">
        <v>2324</v>
      </c>
      <c r="E1296" t="s">
        <v>3047</v>
      </c>
      <c r="F1296" s="6">
        <v>23</v>
      </c>
      <c r="G1296" s="6">
        <v>191.65304565429688</v>
      </c>
      <c r="H1296" s="6">
        <v>191.65304565429688</v>
      </c>
      <c r="I1296" s="6">
        <v>20.477521896362305</v>
      </c>
      <c r="J1296" s="6">
        <v>46.179200000000002</v>
      </c>
      <c r="K1296">
        <f t="shared" si="40"/>
        <v>0</v>
      </c>
    </row>
    <row r="1297" spans="1:11" x14ac:dyDescent="0.25">
      <c r="A1297" s="5" t="str">
        <f t="shared" si="41"/>
        <v>IndustryAgriculture, Mining, ConstructionMonthly Peak DayMarch24</v>
      </c>
      <c r="B1297" t="s">
        <v>2232</v>
      </c>
      <c r="C1297" t="s">
        <v>2241</v>
      </c>
      <c r="D1297" t="s">
        <v>2324</v>
      </c>
      <c r="E1297" t="s">
        <v>3047</v>
      </c>
      <c r="F1297" s="6">
        <v>24</v>
      </c>
      <c r="G1297" s="6">
        <v>174.56927490234375</v>
      </c>
      <c r="H1297" s="6">
        <v>174.56927490234375</v>
      </c>
      <c r="I1297" s="6">
        <v>29.930419921875</v>
      </c>
      <c r="J1297" s="6">
        <v>44.851199999999992</v>
      </c>
      <c r="K1297">
        <f t="shared" si="40"/>
        <v>0</v>
      </c>
    </row>
    <row r="1298" spans="1:11" x14ac:dyDescent="0.25">
      <c r="A1298" s="5" t="str">
        <f t="shared" si="41"/>
        <v>IndustryAgriculture, Mining, ConstructionAverage WeekdayApril1</v>
      </c>
      <c r="B1298" t="s">
        <v>2232</v>
      </c>
      <c r="C1298" t="s">
        <v>2241</v>
      </c>
      <c r="D1298" t="s">
        <v>2325</v>
      </c>
      <c r="E1298" t="s">
        <v>3048</v>
      </c>
      <c r="F1298" s="6">
        <v>1</v>
      </c>
      <c r="G1298" s="6">
        <v>175.52220153808594</v>
      </c>
      <c r="H1298" s="6">
        <v>175.52220153808594</v>
      </c>
      <c r="I1298" s="6">
        <v>22.088483810424805</v>
      </c>
      <c r="J1298" s="6">
        <v>63.052000000000007</v>
      </c>
      <c r="K1298">
        <f t="shared" si="40"/>
        <v>0</v>
      </c>
    </row>
    <row r="1299" spans="1:11" x14ac:dyDescent="0.25">
      <c r="A1299" s="5" t="str">
        <f t="shared" si="41"/>
        <v>IndustryAgriculture, Mining, ConstructionAverage WeekdayApril2</v>
      </c>
      <c r="B1299" t="s">
        <v>2232</v>
      </c>
      <c r="C1299" t="s">
        <v>2241</v>
      </c>
      <c r="D1299" t="s">
        <v>2325</v>
      </c>
      <c r="E1299" t="s">
        <v>3048</v>
      </c>
      <c r="F1299" s="6">
        <v>2</v>
      </c>
      <c r="G1299" s="6">
        <v>171.35836791992188</v>
      </c>
      <c r="H1299" s="6">
        <v>171.35836791992188</v>
      </c>
      <c r="I1299" s="6">
        <v>20.238613128662109</v>
      </c>
      <c r="J1299" s="6">
        <v>61.455600000000004</v>
      </c>
      <c r="K1299">
        <f t="shared" si="40"/>
        <v>0</v>
      </c>
    </row>
    <row r="1300" spans="1:11" x14ac:dyDescent="0.25">
      <c r="A1300" s="5" t="str">
        <f t="shared" si="41"/>
        <v>IndustryAgriculture, Mining, ConstructionAverage WeekdayApril3</v>
      </c>
      <c r="B1300" t="s">
        <v>2232</v>
      </c>
      <c r="C1300" t="s">
        <v>2241</v>
      </c>
      <c r="D1300" t="s">
        <v>2325</v>
      </c>
      <c r="E1300" t="s">
        <v>3048</v>
      </c>
      <c r="F1300" s="6">
        <v>3</v>
      </c>
      <c r="G1300" s="6">
        <v>175.26487731933594</v>
      </c>
      <c r="H1300" s="6">
        <v>175.26487731933594</v>
      </c>
      <c r="I1300" s="6">
        <v>19.067630767822266</v>
      </c>
      <c r="J1300" s="6">
        <v>60.835200000000015</v>
      </c>
      <c r="K1300">
        <f t="shared" si="40"/>
        <v>0</v>
      </c>
    </row>
    <row r="1301" spans="1:11" x14ac:dyDescent="0.25">
      <c r="A1301" s="5" t="str">
        <f t="shared" si="41"/>
        <v>IndustryAgriculture, Mining, ConstructionAverage WeekdayApril4</v>
      </c>
      <c r="B1301" t="s">
        <v>2232</v>
      </c>
      <c r="C1301" t="s">
        <v>2241</v>
      </c>
      <c r="D1301" t="s">
        <v>2325</v>
      </c>
      <c r="E1301" t="s">
        <v>3048</v>
      </c>
      <c r="F1301" s="6">
        <v>4</v>
      </c>
      <c r="G1301" s="6">
        <v>176.87255859375</v>
      </c>
      <c r="H1301" s="6">
        <v>176.87255859375</v>
      </c>
      <c r="I1301" s="6">
        <v>20.347707748413086</v>
      </c>
      <c r="J1301" s="6">
        <v>59.580399999999997</v>
      </c>
      <c r="K1301">
        <f t="shared" si="40"/>
        <v>0</v>
      </c>
    </row>
    <row r="1302" spans="1:11" x14ac:dyDescent="0.25">
      <c r="A1302" s="5" t="str">
        <f t="shared" si="41"/>
        <v>IndustryAgriculture, Mining, ConstructionAverage WeekdayApril5</v>
      </c>
      <c r="B1302" t="s">
        <v>2232</v>
      </c>
      <c r="C1302" t="s">
        <v>2241</v>
      </c>
      <c r="D1302" t="s">
        <v>2325</v>
      </c>
      <c r="E1302" t="s">
        <v>3048</v>
      </c>
      <c r="F1302" s="6">
        <v>5</v>
      </c>
      <c r="G1302" s="6">
        <v>297.2198486328125</v>
      </c>
      <c r="H1302" s="6">
        <v>297.2198486328125</v>
      </c>
      <c r="I1302" s="6">
        <v>27.3880615234375</v>
      </c>
      <c r="J1302" s="6">
        <v>57.716000000000022</v>
      </c>
      <c r="K1302">
        <f t="shared" si="40"/>
        <v>0</v>
      </c>
    </row>
    <row r="1303" spans="1:11" x14ac:dyDescent="0.25">
      <c r="A1303" s="5" t="str">
        <f t="shared" si="41"/>
        <v>IndustryAgriculture, Mining, ConstructionAverage WeekdayApril6</v>
      </c>
      <c r="B1303" t="s">
        <v>2232</v>
      </c>
      <c r="C1303" t="s">
        <v>2241</v>
      </c>
      <c r="D1303" t="s">
        <v>2325</v>
      </c>
      <c r="E1303" t="s">
        <v>3048</v>
      </c>
      <c r="F1303" s="6">
        <v>6</v>
      </c>
      <c r="G1303" s="6">
        <v>521.97003173828125</v>
      </c>
      <c r="H1303" s="6">
        <v>521.97003173828125</v>
      </c>
      <c r="I1303" s="6">
        <v>53.889957427978516</v>
      </c>
      <c r="J1303" s="6">
        <v>56.785200000000003</v>
      </c>
      <c r="K1303">
        <f t="shared" si="40"/>
        <v>0</v>
      </c>
    </row>
    <row r="1304" spans="1:11" x14ac:dyDescent="0.25">
      <c r="A1304" s="5" t="str">
        <f t="shared" si="41"/>
        <v>IndustryAgriculture, Mining, ConstructionAverage WeekdayApril7</v>
      </c>
      <c r="B1304" t="s">
        <v>2232</v>
      </c>
      <c r="C1304" t="s">
        <v>2241</v>
      </c>
      <c r="D1304" t="s">
        <v>2325</v>
      </c>
      <c r="E1304" t="s">
        <v>3048</v>
      </c>
      <c r="F1304" s="6">
        <v>7</v>
      </c>
      <c r="G1304" s="6">
        <v>595.21649169921875</v>
      </c>
      <c r="H1304" s="6">
        <v>595.21649169921875</v>
      </c>
      <c r="I1304" s="6">
        <v>48.967582702636719</v>
      </c>
      <c r="J1304" s="6">
        <v>55.817199999999993</v>
      </c>
      <c r="K1304">
        <f t="shared" si="40"/>
        <v>0</v>
      </c>
    </row>
    <row r="1305" spans="1:11" x14ac:dyDescent="0.25">
      <c r="A1305" s="5" t="str">
        <f t="shared" si="41"/>
        <v>IndustryAgriculture, Mining, ConstructionAverage WeekdayApril8</v>
      </c>
      <c r="B1305" t="s">
        <v>2232</v>
      </c>
      <c r="C1305" t="s">
        <v>2241</v>
      </c>
      <c r="D1305" t="s">
        <v>2325</v>
      </c>
      <c r="E1305" t="s">
        <v>3048</v>
      </c>
      <c r="F1305" s="6">
        <v>8</v>
      </c>
      <c r="G1305" s="6">
        <v>646.42340087890625</v>
      </c>
      <c r="H1305" s="6">
        <v>646.42340087890625</v>
      </c>
      <c r="I1305" s="6">
        <v>51.648590087890625</v>
      </c>
      <c r="J1305" s="6">
        <v>55.231600000000014</v>
      </c>
      <c r="K1305">
        <f t="shared" si="40"/>
        <v>0</v>
      </c>
    </row>
    <row r="1306" spans="1:11" x14ac:dyDescent="0.25">
      <c r="A1306" s="5" t="str">
        <f t="shared" si="41"/>
        <v>IndustryAgriculture, Mining, ConstructionAverage WeekdayApril9</v>
      </c>
      <c r="B1306" t="s">
        <v>2232</v>
      </c>
      <c r="C1306" t="s">
        <v>2241</v>
      </c>
      <c r="D1306" t="s">
        <v>2325</v>
      </c>
      <c r="E1306" t="s">
        <v>3048</v>
      </c>
      <c r="F1306" s="6">
        <v>9</v>
      </c>
      <c r="G1306" s="6">
        <v>665.69256591796875</v>
      </c>
      <c r="H1306" s="6">
        <v>665.69256591796875</v>
      </c>
      <c r="I1306" s="6">
        <v>46.559318542480469</v>
      </c>
      <c r="J1306" s="6">
        <v>57.828400000000002</v>
      </c>
      <c r="K1306">
        <f t="shared" si="40"/>
        <v>0</v>
      </c>
    </row>
    <row r="1307" spans="1:11" x14ac:dyDescent="0.25">
      <c r="A1307" s="5" t="str">
        <f t="shared" si="41"/>
        <v>IndustryAgriculture, Mining, ConstructionAverage WeekdayApril10</v>
      </c>
      <c r="B1307" t="s">
        <v>2232</v>
      </c>
      <c r="C1307" t="s">
        <v>2241</v>
      </c>
      <c r="D1307" t="s">
        <v>2325</v>
      </c>
      <c r="E1307" t="s">
        <v>3048</v>
      </c>
      <c r="F1307" s="6">
        <v>10</v>
      </c>
      <c r="G1307" s="6">
        <v>655.42041015625</v>
      </c>
      <c r="H1307" s="6">
        <v>655.42041015625</v>
      </c>
      <c r="I1307" s="6">
        <v>44.153488159179688</v>
      </c>
      <c r="J1307" s="6">
        <v>62.021199999999993</v>
      </c>
      <c r="K1307">
        <f t="shared" si="40"/>
        <v>0</v>
      </c>
    </row>
    <row r="1308" spans="1:11" x14ac:dyDescent="0.25">
      <c r="A1308" s="5" t="str">
        <f t="shared" si="41"/>
        <v>IndustryAgriculture, Mining, ConstructionAverage WeekdayApril11</v>
      </c>
      <c r="B1308" t="s">
        <v>2232</v>
      </c>
      <c r="C1308" t="s">
        <v>2241</v>
      </c>
      <c r="D1308" t="s">
        <v>2325</v>
      </c>
      <c r="E1308" t="s">
        <v>3048</v>
      </c>
      <c r="F1308" s="6">
        <v>11</v>
      </c>
      <c r="G1308" s="6">
        <v>629.19049072265625</v>
      </c>
      <c r="H1308" s="6">
        <v>629.19049072265625</v>
      </c>
      <c r="I1308" s="6">
        <v>43.493412017822266</v>
      </c>
      <c r="J1308" s="6">
        <v>66.926000000000002</v>
      </c>
      <c r="K1308">
        <f t="shared" si="40"/>
        <v>0</v>
      </c>
    </row>
    <row r="1309" spans="1:11" x14ac:dyDescent="0.25">
      <c r="A1309" s="5" t="str">
        <f t="shared" si="41"/>
        <v>IndustryAgriculture, Mining, ConstructionAverage WeekdayApril12</v>
      </c>
      <c r="B1309" t="s">
        <v>2232</v>
      </c>
      <c r="C1309" t="s">
        <v>2241</v>
      </c>
      <c r="D1309" t="s">
        <v>2325</v>
      </c>
      <c r="E1309" t="s">
        <v>3048</v>
      </c>
      <c r="F1309" s="6">
        <v>12</v>
      </c>
      <c r="G1309" s="6">
        <v>587.77471923828125</v>
      </c>
      <c r="H1309" s="6">
        <v>587.77471923828125</v>
      </c>
      <c r="I1309" s="6">
        <v>43.964153289794922</v>
      </c>
      <c r="J1309" s="6">
        <v>70.710799999999992</v>
      </c>
      <c r="K1309">
        <f t="shared" si="40"/>
        <v>0</v>
      </c>
    </row>
    <row r="1310" spans="1:11" x14ac:dyDescent="0.25">
      <c r="A1310" s="5" t="str">
        <f t="shared" si="41"/>
        <v>IndustryAgriculture, Mining, ConstructionAverage WeekdayApril13</v>
      </c>
      <c r="B1310" t="s">
        <v>2232</v>
      </c>
      <c r="C1310" t="s">
        <v>2241</v>
      </c>
      <c r="D1310" t="s">
        <v>2325</v>
      </c>
      <c r="E1310" t="s">
        <v>3048</v>
      </c>
      <c r="F1310" s="6">
        <v>13</v>
      </c>
      <c r="G1310" s="6">
        <v>538.41302490234375</v>
      </c>
      <c r="H1310" s="6">
        <v>538.41302490234375</v>
      </c>
      <c r="I1310" s="6">
        <v>36.786689758300781</v>
      </c>
      <c r="J1310" s="6">
        <v>72.254799999999975</v>
      </c>
      <c r="K1310">
        <f t="shared" si="40"/>
        <v>0</v>
      </c>
    </row>
    <row r="1311" spans="1:11" x14ac:dyDescent="0.25">
      <c r="A1311" s="5" t="str">
        <f t="shared" si="41"/>
        <v>IndustryAgriculture, Mining, ConstructionAverage WeekdayApril14</v>
      </c>
      <c r="B1311" t="s">
        <v>2232</v>
      </c>
      <c r="C1311" t="s">
        <v>2241</v>
      </c>
      <c r="D1311" t="s">
        <v>2325</v>
      </c>
      <c r="E1311" t="s">
        <v>3048</v>
      </c>
      <c r="F1311" s="6">
        <v>14</v>
      </c>
      <c r="G1311" s="6">
        <v>518.7186279296875</v>
      </c>
      <c r="H1311" s="6">
        <v>518.7186279296875</v>
      </c>
      <c r="I1311" s="6">
        <v>35.077377319335938</v>
      </c>
      <c r="J1311" s="6">
        <v>73.773600000000016</v>
      </c>
      <c r="K1311">
        <f t="shared" si="40"/>
        <v>0</v>
      </c>
    </row>
    <row r="1312" spans="1:11" x14ac:dyDescent="0.25">
      <c r="A1312" s="5" t="str">
        <f t="shared" si="41"/>
        <v>IndustryAgriculture, Mining, ConstructionAverage WeekdayApril15</v>
      </c>
      <c r="B1312" t="s">
        <v>2232</v>
      </c>
      <c r="C1312" t="s">
        <v>2241</v>
      </c>
      <c r="D1312" t="s">
        <v>2325</v>
      </c>
      <c r="E1312" t="s">
        <v>3048</v>
      </c>
      <c r="F1312" s="6">
        <v>15</v>
      </c>
      <c r="G1312" s="6">
        <v>395.434326171875</v>
      </c>
      <c r="H1312" s="6">
        <v>395.434326171875</v>
      </c>
      <c r="I1312" s="6">
        <v>27.426702499389648</v>
      </c>
      <c r="J1312" s="6">
        <v>74.83480000000003</v>
      </c>
      <c r="K1312">
        <f t="shared" si="40"/>
        <v>0</v>
      </c>
    </row>
    <row r="1313" spans="1:11" x14ac:dyDescent="0.25">
      <c r="A1313" s="5" t="str">
        <f t="shared" si="41"/>
        <v>IndustryAgriculture, Mining, ConstructionAverage WeekdayApril16</v>
      </c>
      <c r="B1313" t="s">
        <v>2232</v>
      </c>
      <c r="C1313" t="s">
        <v>2241</v>
      </c>
      <c r="D1313" t="s">
        <v>2325</v>
      </c>
      <c r="E1313" t="s">
        <v>3048</v>
      </c>
      <c r="F1313" s="6">
        <v>16</v>
      </c>
      <c r="G1313" s="6">
        <v>295.33056640625</v>
      </c>
      <c r="H1313" s="6">
        <v>295.33056640625</v>
      </c>
      <c r="I1313" s="6">
        <v>22.518653869628906</v>
      </c>
      <c r="J1313" s="6">
        <v>75.2256</v>
      </c>
      <c r="K1313">
        <f t="shared" si="40"/>
        <v>0</v>
      </c>
    </row>
    <row r="1314" spans="1:11" x14ac:dyDescent="0.25">
      <c r="A1314" s="5" t="str">
        <f t="shared" si="41"/>
        <v>IndustryAgriculture, Mining, ConstructionAverage WeekdayApril17</v>
      </c>
      <c r="B1314" t="s">
        <v>2232</v>
      </c>
      <c r="C1314" t="s">
        <v>2241</v>
      </c>
      <c r="D1314" t="s">
        <v>2325</v>
      </c>
      <c r="E1314" t="s">
        <v>3048</v>
      </c>
      <c r="F1314" s="6">
        <v>17</v>
      </c>
      <c r="G1314" s="6">
        <v>195.54754638671875</v>
      </c>
      <c r="H1314" s="6">
        <v>195.54754638671875</v>
      </c>
      <c r="I1314" s="6">
        <v>19.816045761108398</v>
      </c>
      <c r="J1314" s="6">
        <v>74.763600000000011</v>
      </c>
      <c r="K1314">
        <f t="shared" si="40"/>
        <v>0</v>
      </c>
    </row>
    <row r="1315" spans="1:11" x14ac:dyDescent="0.25">
      <c r="A1315" s="5" t="str">
        <f t="shared" si="41"/>
        <v>IndustryAgriculture, Mining, ConstructionAverage WeekdayApril18</v>
      </c>
      <c r="B1315" t="s">
        <v>2232</v>
      </c>
      <c r="C1315" t="s">
        <v>2241</v>
      </c>
      <c r="D1315" t="s">
        <v>2325</v>
      </c>
      <c r="E1315" t="s">
        <v>3048</v>
      </c>
      <c r="F1315" s="6">
        <v>18</v>
      </c>
      <c r="G1315" s="6">
        <v>214.24661254882813</v>
      </c>
      <c r="H1315" s="6">
        <v>214.24661254882813</v>
      </c>
      <c r="I1315" s="6">
        <v>21.775833129882813</v>
      </c>
      <c r="J1315" s="6">
        <v>72.805599999999998</v>
      </c>
      <c r="K1315">
        <f t="shared" si="40"/>
        <v>0</v>
      </c>
    </row>
    <row r="1316" spans="1:11" x14ac:dyDescent="0.25">
      <c r="A1316" s="5" t="str">
        <f t="shared" si="41"/>
        <v>IndustryAgriculture, Mining, ConstructionAverage WeekdayApril19</v>
      </c>
      <c r="B1316" t="s">
        <v>2232</v>
      </c>
      <c r="C1316" t="s">
        <v>2241</v>
      </c>
      <c r="D1316" t="s">
        <v>2325</v>
      </c>
      <c r="E1316" t="s">
        <v>3048</v>
      </c>
      <c r="F1316" s="6">
        <v>19</v>
      </c>
      <c r="G1316" s="6">
        <v>221.05984497070313</v>
      </c>
      <c r="H1316" s="6">
        <v>221.05984497070313</v>
      </c>
      <c r="I1316" s="6">
        <v>25.960712432861328</v>
      </c>
      <c r="J1316" s="6">
        <v>70.469199999999972</v>
      </c>
      <c r="K1316">
        <f t="shared" si="40"/>
        <v>0</v>
      </c>
    </row>
    <row r="1317" spans="1:11" x14ac:dyDescent="0.25">
      <c r="A1317" s="5" t="str">
        <f t="shared" si="41"/>
        <v>IndustryAgriculture, Mining, ConstructionAverage WeekdayApril20</v>
      </c>
      <c r="B1317" t="s">
        <v>2232</v>
      </c>
      <c r="C1317" t="s">
        <v>2241</v>
      </c>
      <c r="D1317" t="s">
        <v>2325</v>
      </c>
      <c r="E1317" t="s">
        <v>3048</v>
      </c>
      <c r="F1317" s="6">
        <v>20</v>
      </c>
      <c r="G1317" s="6">
        <v>208.55879211425781</v>
      </c>
      <c r="H1317" s="6">
        <v>208.55879211425781</v>
      </c>
      <c r="I1317" s="6">
        <v>39.428493499755859</v>
      </c>
      <c r="J1317" s="6">
        <v>67.111599999999996</v>
      </c>
      <c r="K1317">
        <f t="shared" si="40"/>
        <v>0</v>
      </c>
    </row>
    <row r="1318" spans="1:11" x14ac:dyDescent="0.25">
      <c r="A1318" s="5" t="str">
        <f t="shared" si="41"/>
        <v>IndustryAgriculture, Mining, ConstructionAverage WeekdayApril21</v>
      </c>
      <c r="B1318" t="s">
        <v>2232</v>
      </c>
      <c r="C1318" t="s">
        <v>2241</v>
      </c>
      <c r="D1318" t="s">
        <v>2325</v>
      </c>
      <c r="E1318" t="s">
        <v>3048</v>
      </c>
      <c r="F1318" s="6">
        <v>21</v>
      </c>
      <c r="G1318" s="6">
        <v>199.22242736816406</v>
      </c>
      <c r="H1318" s="6">
        <v>199.22242736816406</v>
      </c>
      <c r="I1318" s="6">
        <v>37.100364685058594</v>
      </c>
      <c r="J1318" s="6">
        <v>62.169599999999981</v>
      </c>
      <c r="K1318">
        <f t="shared" si="40"/>
        <v>0</v>
      </c>
    </row>
    <row r="1319" spans="1:11" x14ac:dyDescent="0.25">
      <c r="A1319" s="5" t="str">
        <f t="shared" si="41"/>
        <v>IndustryAgriculture, Mining, ConstructionAverage WeekdayApril22</v>
      </c>
      <c r="B1319" t="s">
        <v>2232</v>
      </c>
      <c r="C1319" t="s">
        <v>2241</v>
      </c>
      <c r="D1319" t="s">
        <v>2325</v>
      </c>
      <c r="E1319" t="s">
        <v>3048</v>
      </c>
      <c r="F1319" s="6">
        <v>22</v>
      </c>
      <c r="G1319" s="6">
        <v>196.1385498046875</v>
      </c>
      <c r="H1319" s="6">
        <v>196.1385498046875</v>
      </c>
      <c r="I1319" s="6">
        <v>26.081899642944336</v>
      </c>
      <c r="J1319" s="6">
        <v>58.553199999999997</v>
      </c>
      <c r="K1319">
        <f t="shared" si="40"/>
        <v>0</v>
      </c>
    </row>
    <row r="1320" spans="1:11" x14ac:dyDescent="0.25">
      <c r="A1320" s="5" t="str">
        <f t="shared" si="41"/>
        <v>IndustryAgriculture, Mining, ConstructionAverage WeekdayApril23</v>
      </c>
      <c r="B1320" t="s">
        <v>2232</v>
      </c>
      <c r="C1320" t="s">
        <v>2241</v>
      </c>
      <c r="D1320" t="s">
        <v>2325</v>
      </c>
      <c r="E1320" t="s">
        <v>3048</v>
      </c>
      <c r="F1320" s="6">
        <v>23</v>
      </c>
      <c r="G1320" s="6">
        <v>195.26689147949219</v>
      </c>
      <c r="H1320" s="6">
        <v>195.26689147949219</v>
      </c>
      <c r="I1320" s="6">
        <v>22.373756408691406</v>
      </c>
      <c r="J1320" s="6">
        <v>56.665199999999984</v>
      </c>
      <c r="K1320">
        <f t="shared" si="40"/>
        <v>0</v>
      </c>
    </row>
    <row r="1321" spans="1:11" x14ac:dyDescent="0.25">
      <c r="A1321" s="5" t="str">
        <f t="shared" si="41"/>
        <v>IndustryAgriculture, Mining, ConstructionAverage WeekdayApril24</v>
      </c>
      <c r="B1321" t="s">
        <v>2232</v>
      </c>
      <c r="C1321" t="s">
        <v>2241</v>
      </c>
      <c r="D1321" t="s">
        <v>2325</v>
      </c>
      <c r="E1321" t="s">
        <v>3048</v>
      </c>
      <c r="F1321" s="6">
        <v>24</v>
      </c>
      <c r="G1321" s="6">
        <v>190.20039367675781</v>
      </c>
      <c r="H1321" s="6">
        <v>190.20039367675781</v>
      </c>
      <c r="I1321" s="6">
        <v>22.740146636962891</v>
      </c>
      <c r="J1321" s="6">
        <v>55.777199999999993</v>
      </c>
      <c r="K1321">
        <f t="shared" si="40"/>
        <v>0</v>
      </c>
    </row>
    <row r="1322" spans="1:11" x14ac:dyDescent="0.25">
      <c r="A1322" s="5" t="str">
        <f t="shared" si="41"/>
        <v>IndustryAgriculture, Mining, ConstructionMonthly Peak DayApril1</v>
      </c>
      <c r="B1322" t="s">
        <v>2232</v>
      </c>
      <c r="C1322" t="s">
        <v>2241</v>
      </c>
      <c r="D1322" t="s">
        <v>2326</v>
      </c>
      <c r="E1322" t="s">
        <v>3048</v>
      </c>
      <c r="F1322" s="6">
        <v>1</v>
      </c>
      <c r="G1322" s="6">
        <v>195.4962158203125</v>
      </c>
      <c r="H1322" s="6">
        <v>195.4962158203125</v>
      </c>
      <c r="I1322" s="6">
        <v>24.165376663208008</v>
      </c>
      <c r="J1322" s="6">
        <v>68.824000000000012</v>
      </c>
      <c r="K1322">
        <f t="shared" si="40"/>
        <v>0</v>
      </c>
    </row>
    <row r="1323" spans="1:11" x14ac:dyDescent="0.25">
      <c r="A1323" s="5" t="str">
        <f t="shared" si="41"/>
        <v>IndustryAgriculture, Mining, ConstructionMonthly Peak DayApril2</v>
      </c>
      <c r="B1323" t="s">
        <v>2232</v>
      </c>
      <c r="C1323" t="s">
        <v>2241</v>
      </c>
      <c r="D1323" t="s">
        <v>2326</v>
      </c>
      <c r="E1323" t="s">
        <v>3048</v>
      </c>
      <c r="F1323" s="6">
        <v>2</v>
      </c>
      <c r="G1323" s="6">
        <v>180.64530944824219</v>
      </c>
      <c r="H1323" s="6">
        <v>180.64530944824219</v>
      </c>
      <c r="I1323" s="6">
        <v>23.664409637451172</v>
      </c>
      <c r="J1323" s="6">
        <v>67.042000000000002</v>
      </c>
      <c r="K1323">
        <f t="shared" si="40"/>
        <v>0</v>
      </c>
    </row>
    <row r="1324" spans="1:11" x14ac:dyDescent="0.25">
      <c r="A1324" s="5" t="str">
        <f t="shared" si="41"/>
        <v>IndustryAgriculture, Mining, ConstructionMonthly Peak DayApril3</v>
      </c>
      <c r="B1324" t="s">
        <v>2232</v>
      </c>
      <c r="C1324" t="s">
        <v>2241</v>
      </c>
      <c r="D1324" t="s">
        <v>2326</v>
      </c>
      <c r="E1324" t="s">
        <v>3048</v>
      </c>
      <c r="F1324" s="6">
        <v>3</v>
      </c>
      <c r="G1324" s="6">
        <v>181.71243286132813</v>
      </c>
      <c r="H1324" s="6">
        <v>181.71243286132813</v>
      </c>
      <c r="I1324" s="6">
        <v>22.189798355102539</v>
      </c>
      <c r="J1324" s="6">
        <v>64.802399999999992</v>
      </c>
      <c r="K1324">
        <f t="shared" si="40"/>
        <v>0</v>
      </c>
    </row>
    <row r="1325" spans="1:11" x14ac:dyDescent="0.25">
      <c r="A1325" s="5" t="str">
        <f t="shared" si="41"/>
        <v>IndustryAgriculture, Mining, ConstructionMonthly Peak DayApril4</v>
      </c>
      <c r="B1325" t="s">
        <v>2232</v>
      </c>
      <c r="C1325" t="s">
        <v>2241</v>
      </c>
      <c r="D1325" t="s">
        <v>2326</v>
      </c>
      <c r="E1325" t="s">
        <v>3048</v>
      </c>
      <c r="F1325" s="6">
        <v>4</v>
      </c>
      <c r="G1325" s="6">
        <v>190.57196044921875</v>
      </c>
      <c r="H1325" s="6">
        <v>190.57196044921875</v>
      </c>
      <c r="I1325" s="6">
        <v>32.518253326416016</v>
      </c>
      <c r="J1325" s="6">
        <v>63.599599999999988</v>
      </c>
      <c r="K1325">
        <f t="shared" si="40"/>
        <v>0</v>
      </c>
    </row>
    <row r="1326" spans="1:11" x14ac:dyDescent="0.25">
      <c r="A1326" s="5" t="str">
        <f t="shared" si="41"/>
        <v>IndustryAgriculture, Mining, ConstructionMonthly Peak DayApril5</v>
      </c>
      <c r="B1326" t="s">
        <v>2232</v>
      </c>
      <c r="C1326" t="s">
        <v>2241</v>
      </c>
      <c r="D1326" t="s">
        <v>2326</v>
      </c>
      <c r="E1326" t="s">
        <v>3048</v>
      </c>
      <c r="F1326" s="6">
        <v>5</v>
      </c>
      <c r="G1326" s="6">
        <v>323.53128051757813</v>
      </c>
      <c r="H1326" s="6">
        <v>323.53128051757813</v>
      </c>
      <c r="I1326" s="6">
        <v>37.398738861083984</v>
      </c>
      <c r="J1326" s="6">
        <v>62.866800000000005</v>
      </c>
      <c r="K1326">
        <f t="shared" si="40"/>
        <v>0</v>
      </c>
    </row>
    <row r="1327" spans="1:11" x14ac:dyDescent="0.25">
      <c r="A1327" s="5" t="str">
        <f t="shared" si="41"/>
        <v>IndustryAgriculture, Mining, ConstructionMonthly Peak DayApril6</v>
      </c>
      <c r="B1327" t="s">
        <v>2232</v>
      </c>
      <c r="C1327" t="s">
        <v>2241</v>
      </c>
      <c r="D1327" t="s">
        <v>2326</v>
      </c>
      <c r="E1327" t="s">
        <v>3048</v>
      </c>
      <c r="F1327" s="6">
        <v>6</v>
      </c>
      <c r="G1327" s="6">
        <v>527.82525634765625</v>
      </c>
      <c r="H1327" s="6">
        <v>527.82525634765625</v>
      </c>
      <c r="I1327" s="6">
        <v>46.092201232910156</v>
      </c>
      <c r="J1327" s="6">
        <v>62.128399999999999</v>
      </c>
      <c r="K1327">
        <f t="shared" si="40"/>
        <v>0</v>
      </c>
    </row>
    <row r="1328" spans="1:11" x14ac:dyDescent="0.25">
      <c r="A1328" s="5" t="str">
        <f t="shared" si="41"/>
        <v>IndustryAgriculture, Mining, ConstructionMonthly Peak DayApril7</v>
      </c>
      <c r="B1328" t="s">
        <v>2232</v>
      </c>
      <c r="C1328" t="s">
        <v>2241</v>
      </c>
      <c r="D1328" t="s">
        <v>2326</v>
      </c>
      <c r="E1328" t="s">
        <v>3048</v>
      </c>
      <c r="F1328" s="6">
        <v>7</v>
      </c>
      <c r="G1328" s="6">
        <v>579.02276611328125</v>
      </c>
      <c r="H1328" s="6">
        <v>579.02276611328125</v>
      </c>
      <c r="I1328" s="6">
        <v>53.57318115234375</v>
      </c>
      <c r="J1328" s="6">
        <v>62.1068</v>
      </c>
      <c r="K1328">
        <f t="shared" si="40"/>
        <v>0</v>
      </c>
    </row>
    <row r="1329" spans="1:11" x14ac:dyDescent="0.25">
      <c r="A1329" s="5" t="str">
        <f t="shared" si="41"/>
        <v>IndustryAgriculture, Mining, ConstructionMonthly Peak DayApril8</v>
      </c>
      <c r="B1329" t="s">
        <v>2232</v>
      </c>
      <c r="C1329" t="s">
        <v>2241</v>
      </c>
      <c r="D1329" t="s">
        <v>2326</v>
      </c>
      <c r="E1329" t="s">
        <v>3048</v>
      </c>
      <c r="F1329" s="6">
        <v>8</v>
      </c>
      <c r="G1329" s="6">
        <v>622.37286376953125</v>
      </c>
      <c r="H1329" s="6">
        <v>622.37286376953125</v>
      </c>
      <c r="I1329" s="6">
        <v>51.197238922119141</v>
      </c>
      <c r="J1329" s="6">
        <v>62.532800000000009</v>
      </c>
      <c r="K1329">
        <f t="shared" si="40"/>
        <v>0</v>
      </c>
    </row>
    <row r="1330" spans="1:11" x14ac:dyDescent="0.25">
      <c r="A1330" s="5" t="str">
        <f t="shared" si="41"/>
        <v>IndustryAgriculture, Mining, ConstructionMonthly Peak DayApril9</v>
      </c>
      <c r="B1330" t="s">
        <v>2232</v>
      </c>
      <c r="C1330" t="s">
        <v>2241</v>
      </c>
      <c r="D1330" t="s">
        <v>2326</v>
      </c>
      <c r="E1330" t="s">
        <v>3048</v>
      </c>
      <c r="F1330" s="6">
        <v>9</v>
      </c>
      <c r="G1330" s="6">
        <v>609.41644287109375</v>
      </c>
      <c r="H1330" s="6">
        <v>609.41644287109375</v>
      </c>
      <c r="I1330" s="6">
        <v>51.999851226806641</v>
      </c>
      <c r="J1330" s="6">
        <v>66.60599999999998</v>
      </c>
      <c r="K1330">
        <f t="shared" si="40"/>
        <v>0</v>
      </c>
    </row>
    <row r="1331" spans="1:11" x14ac:dyDescent="0.25">
      <c r="A1331" s="5" t="str">
        <f t="shared" si="41"/>
        <v>IndustryAgriculture, Mining, ConstructionMonthly Peak DayApril10</v>
      </c>
      <c r="B1331" t="s">
        <v>2232</v>
      </c>
      <c r="C1331" t="s">
        <v>2241</v>
      </c>
      <c r="D1331" t="s">
        <v>2326</v>
      </c>
      <c r="E1331" t="s">
        <v>3048</v>
      </c>
      <c r="F1331" s="6">
        <v>10</v>
      </c>
      <c r="G1331" s="6">
        <v>566.4716796875</v>
      </c>
      <c r="H1331" s="6">
        <v>566.4716796875</v>
      </c>
      <c r="I1331" s="6">
        <v>55.050880432128906</v>
      </c>
      <c r="J1331" s="6">
        <v>73.013599999999983</v>
      </c>
      <c r="K1331">
        <f t="shared" si="40"/>
        <v>0</v>
      </c>
    </row>
    <row r="1332" spans="1:11" x14ac:dyDescent="0.25">
      <c r="A1332" s="5" t="str">
        <f t="shared" si="41"/>
        <v>IndustryAgriculture, Mining, ConstructionMonthly Peak DayApril11</v>
      </c>
      <c r="B1332" t="s">
        <v>2232</v>
      </c>
      <c r="C1332" t="s">
        <v>2241</v>
      </c>
      <c r="D1332" t="s">
        <v>2326</v>
      </c>
      <c r="E1332" t="s">
        <v>3048</v>
      </c>
      <c r="F1332" s="6">
        <v>11</v>
      </c>
      <c r="G1332" s="6">
        <v>580.4228515625</v>
      </c>
      <c r="H1332" s="6">
        <v>580.4228515625</v>
      </c>
      <c r="I1332" s="6">
        <v>56.098060607910156</v>
      </c>
      <c r="J1332" s="6">
        <v>80.353200000000015</v>
      </c>
      <c r="K1332">
        <f t="shared" si="40"/>
        <v>0</v>
      </c>
    </row>
    <row r="1333" spans="1:11" x14ac:dyDescent="0.25">
      <c r="A1333" s="5" t="str">
        <f t="shared" si="41"/>
        <v>IndustryAgriculture, Mining, ConstructionMonthly Peak DayApril12</v>
      </c>
      <c r="B1333" t="s">
        <v>2232</v>
      </c>
      <c r="C1333" t="s">
        <v>2241</v>
      </c>
      <c r="D1333" t="s">
        <v>2326</v>
      </c>
      <c r="E1333" t="s">
        <v>3048</v>
      </c>
      <c r="F1333" s="6">
        <v>12</v>
      </c>
      <c r="G1333" s="6">
        <v>546.17919921875</v>
      </c>
      <c r="H1333" s="6">
        <v>546.17919921875</v>
      </c>
      <c r="I1333" s="6">
        <v>54.8104248046875</v>
      </c>
      <c r="J1333" s="6">
        <v>86.868800000000007</v>
      </c>
      <c r="K1333">
        <f t="shared" si="40"/>
        <v>0</v>
      </c>
    </row>
    <row r="1334" spans="1:11" x14ac:dyDescent="0.25">
      <c r="A1334" s="5" t="str">
        <f t="shared" si="41"/>
        <v>IndustryAgriculture, Mining, ConstructionMonthly Peak DayApril13</v>
      </c>
      <c r="B1334" t="s">
        <v>2232</v>
      </c>
      <c r="C1334" t="s">
        <v>2241</v>
      </c>
      <c r="D1334" t="s">
        <v>2326</v>
      </c>
      <c r="E1334" t="s">
        <v>3048</v>
      </c>
      <c r="F1334" s="6">
        <v>13</v>
      </c>
      <c r="G1334" s="6">
        <v>453.10287475585938</v>
      </c>
      <c r="H1334" s="6">
        <v>453.10287475585938</v>
      </c>
      <c r="I1334" s="6">
        <v>46.718097686767578</v>
      </c>
      <c r="J1334" s="6">
        <v>89.980000000000032</v>
      </c>
      <c r="K1334">
        <f t="shared" si="40"/>
        <v>0</v>
      </c>
    </row>
    <row r="1335" spans="1:11" x14ac:dyDescent="0.25">
      <c r="A1335" s="5" t="str">
        <f t="shared" si="41"/>
        <v>IndustryAgriculture, Mining, ConstructionMonthly Peak DayApril14</v>
      </c>
      <c r="B1335" t="s">
        <v>2232</v>
      </c>
      <c r="C1335" t="s">
        <v>2241</v>
      </c>
      <c r="D1335" t="s">
        <v>2326</v>
      </c>
      <c r="E1335" t="s">
        <v>3048</v>
      </c>
      <c r="F1335" s="6">
        <v>14</v>
      </c>
      <c r="G1335" s="6">
        <v>411.89422607421875</v>
      </c>
      <c r="H1335" s="6">
        <v>411.89422607421875</v>
      </c>
      <c r="I1335" s="6">
        <v>39.256851196289063</v>
      </c>
      <c r="J1335" s="6">
        <v>92.143999999999991</v>
      </c>
      <c r="K1335">
        <f t="shared" si="40"/>
        <v>0</v>
      </c>
    </row>
    <row r="1336" spans="1:11" x14ac:dyDescent="0.25">
      <c r="A1336" s="5" t="str">
        <f t="shared" si="41"/>
        <v>IndustryAgriculture, Mining, ConstructionMonthly Peak DayApril15</v>
      </c>
      <c r="B1336" t="s">
        <v>2232</v>
      </c>
      <c r="C1336" t="s">
        <v>2241</v>
      </c>
      <c r="D1336" t="s">
        <v>2326</v>
      </c>
      <c r="E1336" t="s">
        <v>3048</v>
      </c>
      <c r="F1336" s="6">
        <v>15</v>
      </c>
      <c r="G1336" s="6">
        <v>333.340087890625</v>
      </c>
      <c r="H1336" s="6">
        <v>333.340087890625</v>
      </c>
      <c r="I1336" s="6">
        <v>35.470714569091797</v>
      </c>
      <c r="J1336" s="6">
        <v>92.843999999999994</v>
      </c>
      <c r="K1336">
        <f t="shared" si="40"/>
        <v>0</v>
      </c>
    </row>
    <row r="1337" spans="1:11" x14ac:dyDescent="0.25">
      <c r="A1337" s="5" t="str">
        <f t="shared" si="41"/>
        <v>IndustryAgriculture, Mining, ConstructionMonthly Peak DayApril16</v>
      </c>
      <c r="B1337" t="s">
        <v>2232</v>
      </c>
      <c r="C1337" t="s">
        <v>2241</v>
      </c>
      <c r="D1337" t="s">
        <v>2326</v>
      </c>
      <c r="E1337" t="s">
        <v>3048</v>
      </c>
      <c r="F1337" s="6">
        <v>16</v>
      </c>
      <c r="G1337" s="6">
        <v>234.46018981933594</v>
      </c>
      <c r="H1337" s="6">
        <v>234.46018981933594</v>
      </c>
      <c r="I1337" s="6">
        <v>27.763965606689453</v>
      </c>
      <c r="J1337" s="6">
        <v>92.580000000000013</v>
      </c>
      <c r="K1337">
        <f t="shared" si="40"/>
        <v>0</v>
      </c>
    </row>
    <row r="1338" spans="1:11" x14ac:dyDescent="0.25">
      <c r="A1338" s="5" t="str">
        <f t="shared" si="41"/>
        <v>IndustryAgriculture, Mining, ConstructionMonthly Peak DayApril17</v>
      </c>
      <c r="B1338" t="s">
        <v>2232</v>
      </c>
      <c r="C1338" t="s">
        <v>2241</v>
      </c>
      <c r="D1338" t="s">
        <v>2326</v>
      </c>
      <c r="E1338" t="s">
        <v>3048</v>
      </c>
      <c r="F1338" s="6">
        <v>17</v>
      </c>
      <c r="G1338" s="6">
        <v>161.68130493164063</v>
      </c>
      <c r="H1338" s="6">
        <v>161.68130493164063</v>
      </c>
      <c r="I1338" s="6">
        <v>24.419696807861328</v>
      </c>
      <c r="J1338" s="6">
        <v>91.655999999999963</v>
      </c>
      <c r="K1338">
        <f t="shared" si="40"/>
        <v>0</v>
      </c>
    </row>
    <row r="1339" spans="1:11" x14ac:dyDescent="0.25">
      <c r="A1339" s="5" t="str">
        <f t="shared" si="41"/>
        <v>IndustryAgriculture, Mining, ConstructionMonthly Peak DayApril18</v>
      </c>
      <c r="B1339" t="s">
        <v>2232</v>
      </c>
      <c r="C1339" t="s">
        <v>2241</v>
      </c>
      <c r="D1339" t="s">
        <v>2326</v>
      </c>
      <c r="E1339" t="s">
        <v>3048</v>
      </c>
      <c r="F1339" s="6">
        <v>18</v>
      </c>
      <c r="G1339" s="6">
        <v>190.77114868164063</v>
      </c>
      <c r="H1339" s="6">
        <v>190.77114868164063</v>
      </c>
      <c r="I1339" s="6">
        <v>30.471048355102539</v>
      </c>
      <c r="J1339" s="6">
        <v>91.055999999999997</v>
      </c>
      <c r="K1339">
        <f t="shared" si="40"/>
        <v>0</v>
      </c>
    </row>
    <row r="1340" spans="1:11" x14ac:dyDescent="0.25">
      <c r="A1340" s="5" t="str">
        <f t="shared" si="41"/>
        <v>IndustryAgriculture, Mining, ConstructionMonthly Peak DayApril19</v>
      </c>
      <c r="B1340" t="s">
        <v>2232</v>
      </c>
      <c r="C1340" t="s">
        <v>2241</v>
      </c>
      <c r="D1340" t="s">
        <v>2326</v>
      </c>
      <c r="E1340" t="s">
        <v>3048</v>
      </c>
      <c r="F1340" s="6">
        <v>19</v>
      </c>
      <c r="G1340" s="6">
        <v>209.672607421875</v>
      </c>
      <c r="H1340" s="6">
        <v>209.672607421875</v>
      </c>
      <c r="I1340" s="6">
        <v>30.861787796020508</v>
      </c>
      <c r="J1340" s="6">
        <v>88.499600000000029</v>
      </c>
      <c r="K1340">
        <f t="shared" si="40"/>
        <v>0</v>
      </c>
    </row>
    <row r="1341" spans="1:11" x14ac:dyDescent="0.25">
      <c r="A1341" s="5" t="str">
        <f t="shared" si="41"/>
        <v>IndustryAgriculture, Mining, ConstructionMonthly Peak DayApril20</v>
      </c>
      <c r="B1341" t="s">
        <v>2232</v>
      </c>
      <c r="C1341" t="s">
        <v>2241</v>
      </c>
      <c r="D1341" t="s">
        <v>2326</v>
      </c>
      <c r="E1341" t="s">
        <v>3048</v>
      </c>
      <c r="F1341" s="6">
        <v>20</v>
      </c>
      <c r="G1341" s="6">
        <v>202.69184875488281</v>
      </c>
      <c r="H1341" s="6">
        <v>202.69184875488281</v>
      </c>
      <c r="I1341" s="6">
        <v>29.445768356323242</v>
      </c>
      <c r="J1341" s="6">
        <v>84.673600000000008</v>
      </c>
      <c r="K1341">
        <f t="shared" si="40"/>
        <v>0</v>
      </c>
    </row>
    <row r="1342" spans="1:11" x14ac:dyDescent="0.25">
      <c r="A1342" s="5" t="str">
        <f t="shared" si="41"/>
        <v>IndustryAgriculture, Mining, ConstructionMonthly Peak DayApril21</v>
      </c>
      <c r="B1342" t="s">
        <v>2232</v>
      </c>
      <c r="C1342" t="s">
        <v>2241</v>
      </c>
      <c r="D1342" t="s">
        <v>2326</v>
      </c>
      <c r="E1342" t="s">
        <v>3048</v>
      </c>
      <c r="F1342" s="6">
        <v>21</v>
      </c>
      <c r="G1342" s="6">
        <v>198.89659118652344</v>
      </c>
      <c r="H1342" s="6">
        <v>198.89659118652344</v>
      </c>
      <c r="I1342" s="6">
        <v>29.022245407104492</v>
      </c>
      <c r="J1342" s="6">
        <v>78.689200000000028</v>
      </c>
      <c r="K1342">
        <f t="shared" si="40"/>
        <v>0</v>
      </c>
    </row>
    <row r="1343" spans="1:11" x14ac:dyDescent="0.25">
      <c r="A1343" s="5" t="str">
        <f t="shared" si="41"/>
        <v>IndustryAgriculture, Mining, ConstructionMonthly Peak DayApril22</v>
      </c>
      <c r="B1343" t="s">
        <v>2232</v>
      </c>
      <c r="C1343" t="s">
        <v>2241</v>
      </c>
      <c r="D1343" t="s">
        <v>2326</v>
      </c>
      <c r="E1343" t="s">
        <v>3048</v>
      </c>
      <c r="F1343" s="6">
        <v>22</v>
      </c>
      <c r="G1343" s="6">
        <v>196.01486206054688</v>
      </c>
      <c r="H1343" s="6">
        <v>196.01486206054688</v>
      </c>
      <c r="I1343" s="6">
        <v>29.867792129516602</v>
      </c>
      <c r="J1343" s="6">
        <v>74.45999999999998</v>
      </c>
      <c r="K1343">
        <f t="shared" si="40"/>
        <v>0</v>
      </c>
    </row>
    <row r="1344" spans="1:11" x14ac:dyDescent="0.25">
      <c r="A1344" s="5" t="str">
        <f t="shared" si="41"/>
        <v>IndustryAgriculture, Mining, ConstructionMonthly Peak DayApril23</v>
      </c>
      <c r="B1344" t="s">
        <v>2232</v>
      </c>
      <c r="C1344" t="s">
        <v>2241</v>
      </c>
      <c r="D1344" t="s">
        <v>2326</v>
      </c>
      <c r="E1344" t="s">
        <v>3048</v>
      </c>
      <c r="F1344" s="6">
        <v>23</v>
      </c>
      <c r="G1344" s="6">
        <v>183.4771728515625</v>
      </c>
      <c r="H1344" s="6">
        <v>183.4771728515625</v>
      </c>
      <c r="I1344" s="6">
        <v>31.298763275146484</v>
      </c>
      <c r="J1344" s="6">
        <v>72.588399999999979</v>
      </c>
      <c r="K1344">
        <f t="shared" si="40"/>
        <v>0</v>
      </c>
    </row>
    <row r="1345" spans="1:11" x14ac:dyDescent="0.25">
      <c r="A1345" s="5" t="str">
        <f t="shared" si="41"/>
        <v>IndustryAgriculture, Mining, ConstructionMonthly Peak DayApril24</v>
      </c>
      <c r="B1345" t="s">
        <v>2232</v>
      </c>
      <c r="C1345" t="s">
        <v>2241</v>
      </c>
      <c r="D1345" t="s">
        <v>2326</v>
      </c>
      <c r="E1345" t="s">
        <v>3048</v>
      </c>
      <c r="F1345" s="6">
        <v>24</v>
      </c>
      <c r="G1345" s="6">
        <v>175.97499084472656</v>
      </c>
      <c r="H1345" s="6">
        <v>175.97499084472656</v>
      </c>
      <c r="I1345" s="6">
        <v>32.318962097167969</v>
      </c>
      <c r="J1345" s="6">
        <v>71.110399999999998</v>
      </c>
      <c r="K1345">
        <f t="shared" si="40"/>
        <v>0</v>
      </c>
    </row>
    <row r="1346" spans="1:11" x14ac:dyDescent="0.25">
      <c r="A1346" s="5" t="str">
        <f t="shared" si="41"/>
        <v>IndustryAgriculture, Mining, ConstructionAverage WeekdayMay1</v>
      </c>
      <c r="B1346" t="s">
        <v>2232</v>
      </c>
      <c r="C1346" t="s">
        <v>2241</v>
      </c>
      <c r="D1346" t="s">
        <v>2327</v>
      </c>
      <c r="E1346" t="s">
        <v>3049</v>
      </c>
      <c r="F1346" s="6">
        <v>1</v>
      </c>
      <c r="G1346" s="6">
        <v>198.35856628417969</v>
      </c>
      <c r="H1346" s="6">
        <v>198.35856628417969</v>
      </c>
      <c r="I1346" s="6">
        <v>34.721218109130859</v>
      </c>
      <c r="J1346" s="6">
        <v>61.792800000000014</v>
      </c>
      <c r="K1346">
        <f t="shared" ref="K1346:K1409" si="42">INDEX(events, MATCH(CONCATENATE(B1346, C1346, D1346, E1346), events_y, 0), MATCH("Confidential", events_x, 0))</f>
        <v>0</v>
      </c>
    </row>
    <row r="1347" spans="1:11" x14ac:dyDescent="0.25">
      <c r="A1347" s="5" t="str">
        <f t="shared" ref="A1347:A1410" si="43">CONCATENATE(B1347, C1347, D1347, E1347, F1347)</f>
        <v>IndustryAgriculture, Mining, ConstructionAverage WeekdayMay2</v>
      </c>
      <c r="B1347" t="s">
        <v>2232</v>
      </c>
      <c r="C1347" t="s">
        <v>2241</v>
      </c>
      <c r="D1347" t="s">
        <v>2327</v>
      </c>
      <c r="E1347" t="s">
        <v>3049</v>
      </c>
      <c r="F1347" s="6">
        <v>2</v>
      </c>
      <c r="G1347" s="6">
        <v>190.77873229980469</v>
      </c>
      <c r="H1347" s="6">
        <v>190.77873229980469</v>
      </c>
      <c r="I1347" s="6">
        <v>32.370090484619141</v>
      </c>
      <c r="J1347" s="6">
        <v>60.828399999999995</v>
      </c>
      <c r="K1347">
        <f t="shared" si="42"/>
        <v>0</v>
      </c>
    </row>
    <row r="1348" spans="1:11" x14ac:dyDescent="0.25">
      <c r="A1348" s="5" t="str">
        <f t="shared" si="43"/>
        <v>IndustryAgriculture, Mining, ConstructionAverage WeekdayMay3</v>
      </c>
      <c r="B1348" t="s">
        <v>2232</v>
      </c>
      <c r="C1348" t="s">
        <v>2241</v>
      </c>
      <c r="D1348" t="s">
        <v>2327</v>
      </c>
      <c r="E1348" t="s">
        <v>3049</v>
      </c>
      <c r="F1348" s="6">
        <v>3</v>
      </c>
      <c r="G1348" s="6">
        <v>189.74679565429688</v>
      </c>
      <c r="H1348" s="6">
        <v>189.74679565429688</v>
      </c>
      <c r="I1348" s="6">
        <v>31.039880752563477</v>
      </c>
      <c r="J1348" s="6">
        <v>59.863999999999997</v>
      </c>
      <c r="K1348">
        <f t="shared" si="42"/>
        <v>0</v>
      </c>
    </row>
    <row r="1349" spans="1:11" x14ac:dyDescent="0.25">
      <c r="A1349" s="5" t="str">
        <f t="shared" si="43"/>
        <v>IndustryAgriculture, Mining, ConstructionAverage WeekdayMay4</v>
      </c>
      <c r="B1349" t="s">
        <v>2232</v>
      </c>
      <c r="C1349" t="s">
        <v>2241</v>
      </c>
      <c r="D1349" t="s">
        <v>2327</v>
      </c>
      <c r="E1349" t="s">
        <v>3049</v>
      </c>
      <c r="F1349" s="6">
        <v>4</v>
      </c>
      <c r="G1349" s="6">
        <v>189.10049438476563</v>
      </c>
      <c r="H1349" s="6">
        <v>189.10049438476563</v>
      </c>
      <c r="I1349" s="6">
        <v>30.318572998046875</v>
      </c>
      <c r="J1349" s="6">
        <v>59.130800000000015</v>
      </c>
      <c r="K1349">
        <f t="shared" si="42"/>
        <v>0</v>
      </c>
    </row>
    <row r="1350" spans="1:11" x14ac:dyDescent="0.25">
      <c r="A1350" s="5" t="str">
        <f t="shared" si="43"/>
        <v>IndustryAgriculture, Mining, ConstructionAverage WeekdayMay5</v>
      </c>
      <c r="B1350" t="s">
        <v>2232</v>
      </c>
      <c r="C1350" t="s">
        <v>2241</v>
      </c>
      <c r="D1350" t="s">
        <v>2327</v>
      </c>
      <c r="E1350" t="s">
        <v>3049</v>
      </c>
      <c r="F1350" s="6">
        <v>5</v>
      </c>
      <c r="G1350" s="6">
        <v>299.16241455078125</v>
      </c>
      <c r="H1350" s="6">
        <v>299.16241455078125</v>
      </c>
      <c r="I1350" s="6">
        <v>38.207286834716797</v>
      </c>
      <c r="J1350" s="6">
        <v>58.621600000000008</v>
      </c>
      <c r="K1350">
        <f t="shared" si="42"/>
        <v>0</v>
      </c>
    </row>
    <row r="1351" spans="1:11" x14ac:dyDescent="0.25">
      <c r="A1351" s="5" t="str">
        <f t="shared" si="43"/>
        <v>IndustryAgriculture, Mining, ConstructionAverage WeekdayMay6</v>
      </c>
      <c r="B1351" t="s">
        <v>2232</v>
      </c>
      <c r="C1351" t="s">
        <v>2241</v>
      </c>
      <c r="D1351" t="s">
        <v>2327</v>
      </c>
      <c r="E1351" t="s">
        <v>3049</v>
      </c>
      <c r="F1351" s="6">
        <v>6</v>
      </c>
      <c r="G1351" s="6">
        <v>462.7928466796875</v>
      </c>
      <c r="H1351" s="6">
        <v>462.7928466796875</v>
      </c>
      <c r="I1351" s="6">
        <v>60.403526306152344</v>
      </c>
      <c r="J1351" s="6">
        <v>58.35199999999999</v>
      </c>
      <c r="K1351">
        <f t="shared" si="42"/>
        <v>0</v>
      </c>
    </row>
    <row r="1352" spans="1:11" x14ac:dyDescent="0.25">
      <c r="A1352" s="5" t="str">
        <f t="shared" si="43"/>
        <v>IndustryAgriculture, Mining, ConstructionAverage WeekdayMay7</v>
      </c>
      <c r="B1352" t="s">
        <v>2232</v>
      </c>
      <c r="C1352" t="s">
        <v>2241</v>
      </c>
      <c r="D1352" t="s">
        <v>2327</v>
      </c>
      <c r="E1352" t="s">
        <v>3049</v>
      </c>
      <c r="F1352" s="6">
        <v>7</v>
      </c>
      <c r="G1352" s="6">
        <v>565.484375</v>
      </c>
      <c r="H1352" s="6">
        <v>565.484375</v>
      </c>
      <c r="I1352" s="6">
        <v>67.454879760742188</v>
      </c>
      <c r="J1352" s="6">
        <v>57.744800000000026</v>
      </c>
      <c r="K1352">
        <f t="shared" si="42"/>
        <v>0</v>
      </c>
    </row>
    <row r="1353" spans="1:11" x14ac:dyDescent="0.25">
      <c r="A1353" s="5" t="str">
        <f t="shared" si="43"/>
        <v>IndustryAgriculture, Mining, ConstructionAverage WeekdayMay8</v>
      </c>
      <c r="B1353" t="s">
        <v>2232</v>
      </c>
      <c r="C1353" t="s">
        <v>2241</v>
      </c>
      <c r="D1353" t="s">
        <v>2327</v>
      </c>
      <c r="E1353" t="s">
        <v>3049</v>
      </c>
      <c r="F1353" s="6">
        <v>8</v>
      </c>
      <c r="G1353" s="6">
        <v>580.0242919921875</v>
      </c>
      <c r="H1353" s="6">
        <v>580.0242919921875</v>
      </c>
      <c r="I1353" s="6">
        <v>65.086563110351563</v>
      </c>
      <c r="J1353" s="6">
        <v>58.302800000000019</v>
      </c>
      <c r="K1353">
        <f t="shared" si="42"/>
        <v>0</v>
      </c>
    </row>
    <row r="1354" spans="1:11" x14ac:dyDescent="0.25">
      <c r="A1354" s="5" t="str">
        <f t="shared" si="43"/>
        <v>IndustryAgriculture, Mining, ConstructionAverage WeekdayMay9</v>
      </c>
      <c r="B1354" t="s">
        <v>2232</v>
      </c>
      <c r="C1354" t="s">
        <v>2241</v>
      </c>
      <c r="D1354" t="s">
        <v>2327</v>
      </c>
      <c r="E1354" t="s">
        <v>3049</v>
      </c>
      <c r="F1354" s="6">
        <v>9</v>
      </c>
      <c r="G1354" s="6">
        <v>594.32366943359375</v>
      </c>
      <c r="H1354" s="6">
        <v>594.32366943359375</v>
      </c>
      <c r="I1354" s="6">
        <v>63.336162567138672</v>
      </c>
      <c r="J1354" s="6">
        <v>60.441600000000001</v>
      </c>
      <c r="K1354">
        <f t="shared" si="42"/>
        <v>0</v>
      </c>
    </row>
    <row r="1355" spans="1:11" x14ac:dyDescent="0.25">
      <c r="A1355" s="5" t="str">
        <f t="shared" si="43"/>
        <v>IndustryAgriculture, Mining, ConstructionAverage WeekdayMay10</v>
      </c>
      <c r="B1355" t="s">
        <v>2232</v>
      </c>
      <c r="C1355" t="s">
        <v>2241</v>
      </c>
      <c r="D1355" t="s">
        <v>2327</v>
      </c>
      <c r="E1355" t="s">
        <v>3049</v>
      </c>
      <c r="F1355" s="6">
        <v>10</v>
      </c>
      <c r="G1355" s="6">
        <v>565.57171630859375</v>
      </c>
      <c r="H1355" s="6">
        <v>565.57171630859375</v>
      </c>
      <c r="I1355" s="6">
        <v>58.122184753417969</v>
      </c>
      <c r="J1355" s="6">
        <v>63.670800000000014</v>
      </c>
      <c r="K1355">
        <f t="shared" si="42"/>
        <v>0</v>
      </c>
    </row>
    <row r="1356" spans="1:11" x14ac:dyDescent="0.25">
      <c r="A1356" s="5" t="str">
        <f t="shared" si="43"/>
        <v>IndustryAgriculture, Mining, ConstructionAverage WeekdayMay11</v>
      </c>
      <c r="B1356" t="s">
        <v>2232</v>
      </c>
      <c r="C1356" t="s">
        <v>2241</v>
      </c>
      <c r="D1356" t="s">
        <v>2327</v>
      </c>
      <c r="E1356" t="s">
        <v>3049</v>
      </c>
      <c r="F1356" s="6">
        <v>11</v>
      </c>
      <c r="G1356" s="6">
        <v>545.35369873046875</v>
      </c>
      <c r="H1356" s="6">
        <v>545.35369873046875</v>
      </c>
      <c r="I1356" s="6">
        <v>59.613636016845703</v>
      </c>
      <c r="J1356" s="6">
        <v>67.851200000000006</v>
      </c>
      <c r="K1356">
        <f t="shared" si="42"/>
        <v>0</v>
      </c>
    </row>
    <row r="1357" spans="1:11" x14ac:dyDescent="0.25">
      <c r="A1357" s="5" t="str">
        <f t="shared" si="43"/>
        <v>IndustryAgriculture, Mining, ConstructionAverage WeekdayMay12</v>
      </c>
      <c r="B1357" t="s">
        <v>2232</v>
      </c>
      <c r="C1357" t="s">
        <v>2241</v>
      </c>
      <c r="D1357" t="s">
        <v>2327</v>
      </c>
      <c r="E1357" t="s">
        <v>3049</v>
      </c>
      <c r="F1357" s="6">
        <v>12</v>
      </c>
      <c r="G1357" s="6">
        <v>519.02044677734375</v>
      </c>
      <c r="H1357" s="6">
        <v>519.02044677734375</v>
      </c>
      <c r="I1357" s="6">
        <v>59.472393035888672</v>
      </c>
      <c r="J1357" s="6">
        <v>72.19759999999998</v>
      </c>
      <c r="K1357">
        <f t="shared" si="42"/>
        <v>0</v>
      </c>
    </row>
    <row r="1358" spans="1:11" x14ac:dyDescent="0.25">
      <c r="A1358" s="5" t="str">
        <f t="shared" si="43"/>
        <v>IndustryAgriculture, Mining, ConstructionAverage WeekdayMay13</v>
      </c>
      <c r="B1358" t="s">
        <v>2232</v>
      </c>
      <c r="C1358" t="s">
        <v>2241</v>
      </c>
      <c r="D1358" t="s">
        <v>2327</v>
      </c>
      <c r="E1358" t="s">
        <v>3049</v>
      </c>
      <c r="F1358" s="6">
        <v>13</v>
      </c>
      <c r="G1358" s="6">
        <v>490.95004272460938</v>
      </c>
      <c r="H1358" s="6">
        <v>490.95004272460938</v>
      </c>
      <c r="I1358" s="6">
        <v>53.450435638427734</v>
      </c>
      <c r="J1358" s="6">
        <v>75.32480000000001</v>
      </c>
      <c r="K1358">
        <f t="shared" si="42"/>
        <v>0</v>
      </c>
    </row>
    <row r="1359" spans="1:11" x14ac:dyDescent="0.25">
      <c r="A1359" s="5" t="str">
        <f t="shared" si="43"/>
        <v>IndustryAgriculture, Mining, ConstructionAverage WeekdayMay14</v>
      </c>
      <c r="B1359" t="s">
        <v>2232</v>
      </c>
      <c r="C1359" t="s">
        <v>2241</v>
      </c>
      <c r="D1359" t="s">
        <v>2327</v>
      </c>
      <c r="E1359" t="s">
        <v>3049</v>
      </c>
      <c r="F1359" s="6">
        <v>14</v>
      </c>
      <c r="G1359" s="6">
        <v>468.53582763671875</v>
      </c>
      <c r="H1359" s="6">
        <v>468.53582763671875</v>
      </c>
      <c r="I1359" s="6">
        <v>53.161357879638672</v>
      </c>
      <c r="J1359" s="6">
        <v>77.604800000000012</v>
      </c>
      <c r="K1359">
        <f t="shared" si="42"/>
        <v>0</v>
      </c>
    </row>
    <row r="1360" spans="1:11" x14ac:dyDescent="0.25">
      <c r="A1360" s="5" t="str">
        <f t="shared" si="43"/>
        <v>IndustryAgriculture, Mining, ConstructionAverage WeekdayMay15</v>
      </c>
      <c r="B1360" t="s">
        <v>2232</v>
      </c>
      <c r="C1360" t="s">
        <v>2241</v>
      </c>
      <c r="D1360" t="s">
        <v>2327</v>
      </c>
      <c r="E1360" t="s">
        <v>3049</v>
      </c>
      <c r="F1360" s="6">
        <v>15</v>
      </c>
      <c r="G1360" s="6">
        <v>359.51544189453125</v>
      </c>
      <c r="H1360" s="6">
        <v>359.51544189453125</v>
      </c>
      <c r="I1360" s="6">
        <v>47.352729797363281</v>
      </c>
      <c r="J1360" s="6">
        <v>79.284400000000005</v>
      </c>
      <c r="K1360">
        <f t="shared" si="42"/>
        <v>0</v>
      </c>
    </row>
    <row r="1361" spans="1:11" x14ac:dyDescent="0.25">
      <c r="A1361" s="5" t="str">
        <f t="shared" si="43"/>
        <v>IndustryAgriculture, Mining, ConstructionAverage WeekdayMay16</v>
      </c>
      <c r="B1361" t="s">
        <v>2232</v>
      </c>
      <c r="C1361" t="s">
        <v>2241</v>
      </c>
      <c r="D1361" t="s">
        <v>2327</v>
      </c>
      <c r="E1361" t="s">
        <v>3049</v>
      </c>
      <c r="F1361" s="6">
        <v>16</v>
      </c>
      <c r="G1361" s="6">
        <v>283.12353515625</v>
      </c>
      <c r="H1361" s="6">
        <v>283.12353515625</v>
      </c>
      <c r="I1361" s="6">
        <v>39.088428497314453</v>
      </c>
      <c r="J1361" s="6">
        <v>80.532000000000011</v>
      </c>
      <c r="K1361">
        <f t="shared" si="42"/>
        <v>0</v>
      </c>
    </row>
    <row r="1362" spans="1:11" x14ac:dyDescent="0.25">
      <c r="A1362" s="5" t="str">
        <f t="shared" si="43"/>
        <v>IndustryAgriculture, Mining, ConstructionAverage WeekdayMay17</v>
      </c>
      <c r="B1362" t="s">
        <v>2232</v>
      </c>
      <c r="C1362" t="s">
        <v>2241</v>
      </c>
      <c r="D1362" t="s">
        <v>2327</v>
      </c>
      <c r="E1362" t="s">
        <v>3049</v>
      </c>
      <c r="F1362" s="6">
        <v>17</v>
      </c>
      <c r="G1362" s="6">
        <v>219.58976745605469</v>
      </c>
      <c r="H1362" s="6">
        <v>219.58976745605469</v>
      </c>
      <c r="I1362" s="6">
        <v>33.475700378417969</v>
      </c>
      <c r="J1362" s="6">
        <v>79.924399999999991</v>
      </c>
      <c r="K1362">
        <f t="shared" si="42"/>
        <v>0</v>
      </c>
    </row>
    <row r="1363" spans="1:11" x14ac:dyDescent="0.25">
      <c r="A1363" s="5" t="str">
        <f t="shared" si="43"/>
        <v>IndustryAgriculture, Mining, ConstructionAverage WeekdayMay18</v>
      </c>
      <c r="B1363" t="s">
        <v>2232</v>
      </c>
      <c r="C1363" t="s">
        <v>2241</v>
      </c>
      <c r="D1363" t="s">
        <v>2327</v>
      </c>
      <c r="E1363" t="s">
        <v>3049</v>
      </c>
      <c r="F1363" s="6">
        <v>18</v>
      </c>
      <c r="G1363" s="6">
        <v>243.33427429199219</v>
      </c>
      <c r="H1363" s="6">
        <v>243.33427429199219</v>
      </c>
      <c r="I1363" s="6">
        <v>31.052968978881836</v>
      </c>
      <c r="J1363" s="6">
        <v>78.909199999999984</v>
      </c>
      <c r="K1363">
        <f t="shared" si="42"/>
        <v>0</v>
      </c>
    </row>
    <row r="1364" spans="1:11" x14ac:dyDescent="0.25">
      <c r="A1364" s="5" t="str">
        <f t="shared" si="43"/>
        <v>IndustryAgriculture, Mining, ConstructionAverage WeekdayMay19</v>
      </c>
      <c r="B1364" t="s">
        <v>2232</v>
      </c>
      <c r="C1364" t="s">
        <v>2241</v>
      </c>
      <c r="D1364" t="s">
        <v>2327</v>
      </c>
      <c r="E1364" t="s">
        <v>3049</v>
      </c>
      <c r="F1364" s="6">
        <v>19</v>
      </c>
      <c r="G1364" s="6">
        <v>226.26309204101563</v>
      </c>
      <c r="H1364" s="6">
        <v>226.26309204101563</v>
      </c>
      <c r="I1364" s="6">
        <v>33.206871032714844</v>
      </c>
      <c r="J1364" s="6">
        <v>76.712800000000001</v>
      </c>
      <c r="K1364">
        <f t="shared" si="42"/>
        <v>0</v>
      </c>
    </row>
    <row r="1365" spans="1:11" x14ac:dyDescent="0.25">
      <c r="A1365" s="5" t="str">
        <f t="shared" si="43"/>
        <v>IndustryAgriculture, Mining, ConstructionAverage WeekdayMay20</v>
      </c>
      <c r="B1365" t="s">
        <v>2232</v>
      </c>
      <c r="C1365" t="s">
        <v>2241</v>
      </c>
      <c r="D1365" t="s">
        <v>2327</v>
      </c>
      <c r="E1365" t="s">
        <v>3049</v>
      </c>
      <c r="F1365" s="6">
        <v>20</v>
      </c>
      <c r="G1365" s="6">
        <v>206.79092407226563</v>
      </c>
      <c r="H1365" s="6">
        <v>206.79092407226563</v>
      </c>
      <c r="I1365" s="6">
        <v>33.486034393310547</v>
      </c>
      <c r="J1365" s="6">
        <v>74.027199999999993</v>
      </c>
      <c r="K1365">
        <f t="shared" si="42"/>
        <v>0</v>
      </c>
    </row>
    <row r="1366" spans="1:11" x14ac:dyDescent="0.25">
      <c r="A1366" s="5" t="str">
        <f t="shared" si="43"/>
        <v>IndustryAgriculture, Mining, ConstructionAverage WeekdayMay21</v>
      </c>
      <c r="B1366" t="s">
        <v>2232</v>
      </c>
      <c r="C1366" t="s">
        <v>2241</v>
      </c>
      <c r="D1366" t="s">
        <v>2327</v>
      </c>
      <c r="E1366" t="s">
        <v>3049</v>
      </c>
      <c r="F1366" s="6">
        <v>21</v>
      </c>
      <c r="G1366" s="6">
        <v>206.57260131835938</v>
      </c>
      <c r="H1366" s="6">
        <v>206.57260131835938</v>
      </c>
      <c r="I1366" s="6">
        <v>33.616127014160156</v>
      </c>
      <c r="J1366" s="6">
        <v>70.277600000000007</v>
      </c>
      <c r="K1366">
        <f t="shared" si="42"/>
        <v>0</v>
      </c>
    </row>
    <row r="1367" spans="1:11" x14ac:dyDescent="0.25">
      <c r="A1367" s="5" t="str">
        <f t="shared" si="43"/>
        <v>IndustryAgriculture, Mining, ConstructionAverage WeekdayMay22</v>
      </c>
      <c r="B1367" t="s">
        <v>2232</v>
      </c>
      <c r="C1367" t="s">
        <v>2241</v>
      </c>
      <c r="D1367" t="s">
        <v>2327</v>
      </c>
      <c r="E1367" t="s">
        <v>3049</v>
      </c>
      <c r="F1367" s="6">
        <v>22</v>
      </c>
      <c r="G1367" s="6">
        <v>200.68511962890625</v>
      </c>
      <c r="H1367" s="6">
        <v>200.68511962890625</v>
      </c>
      <c r="I1367" s="6">
        <v>39.627010345458984</v>
      </c>
      <c r="J1367" s="6">
        <v>66.373999999999995</v>
      </c>
      <c r="K1367">
        <f t="shared" si="42"/>
        <v>0</v>
      </c>
    </row>
    <row r="1368" spans="1:11" x14ac:dyDescent="0.25">
      <c r="A1368" s="5" t="str">
        <f t="shared" si="43"/>
        <v>IndustryAgriculture, Mining, ConstructionAverage WeekdayMay23</v>
      </c>
      <c r="B1368" t="s">
        <v>2232</v>
      </c>
      <c r="C1368" t="s">
        <v>2241</v>
      </c>
      <c r="D1368" t="s">
        <v>2327</v>
      </c>
      <c r="E1368" t="s">
        <v>3049</v>
      </c>
      <c r="F1368" s="6">
        <v>23</v>
      </c>
      <c r="G1368" s="6">
        <v>183.43116760253906</v>
      </c>
      <c r="H1368" s="6">
        <v>183.43116760253906</v>
      </c>
      <c r="I1368" s="6">
        <v>39.489299774169922</v>
      </c>
      <c r="J1368" s="6">
        <v>64.222800000000007</v>
      </c>
      <c r="K1368">
        <f t="shared" si="42"/>
        <v>0</v>
      </c>
    </row>
    <row r="1369" spans="1:11" x14ac:dyDescent="0.25">
      <c r="A1369" s="5" t="str">
        <f t="shared" si="43"/>
        <v>IndustryAgriculture, Mining, ConstructionAverage WeekdayMay24</v>
      </c>
      <c r="B1369" t="s">
        <v>2232</v>
      </c>
      <c r="C1369" t="s">
        <v>2241</v>
      </c>
      <c r="D1369" t="s">
        <v>2327</v>
      </c>
      <c r="E1369" t="s">
        <v>3049</v>
      </c>
      <c r="F1369" s="6">
        <v>24</v>
      </c>
      <c r="G1369" s="6">
        <v>184.16983032226563</v>
      </c>
      <c r="H1369" s="6">
        <v>184.16983032226563</v>
      </c>
      <c r="I1369" s="6">
        <v>35.381114959716797</v>
      </c>
      <c r="J1369" s="6">
        <v>62.554800000000007</v>
      </c>
      <c r="K1369">
        <f t="shared" si="42"/>
        <v>0</v>
      </c>
    </row>
    <row r="1370" spans="1:11" x14ac:dyDescent="0.25">
      <c r="A1370" s="5" t="str">
        <f t="shared" si="43"/>
        <v>IndustryAgriculture, Mining, ConstructionMonthly Peak DayMay1</v>
      </c>
      <c r="B1370" t="s">
        <v>2232</v>
      </c>
      <c r="C1370" t="s">
        <v>2241</v>
      </c>
      <c r="D1370" t="s">
        <v>2328</v>
      </c>
      <c r="E1370" t="s">
        <v>3049</v>
      </c>
      <c r="F1370" s="6">
        <v>1</v>
      </c>
      <c r="G1370" s="6">
        <v>105.41183471679688</v>
      </c>
      <c r="H1370" s="6">
        <v>105.41183471679688</v>
      </c>
      <c r="I1370" s="6">
        <v>35.833244323730469</v>
      </c>
      <c r="J1370" s="6">
        <v>62.582799999999978</v>
      </c>
      <c r="K1370">
        <f t="shared" si="42"/>
        <v>0</v>
      </c>
    </row>
    <row r="1371" spans="1:11" x14ac:dyDescent="0.25">
      <c r="A1371" s="5" t="str">
        <f t="shared" si="43"/>
        <v>IndustryAgriculture, Mining, ConstructionMonthly Peak DayMay2</v>
      </c>
      <c r="B1371" t="s">
        <v>2232</v>
      </c>
      <c r="C1371" t="s">
        <v>2241</v>
      </c>
      <c r="D1371" t="s">
        <v>2328</v>
      </c>
      <c r="E1371" t="s">
        <v>3049</v>
      </c>
      <c r="F1371" s="6">
        <v>2</v>
      </c>
      <c r="G1371" s="6">
        <v>104.14598083496094</v>
      </c>
      <c r="H1371" s="6">
        <v>104.14598083496094</v>
      </c>
      <c r="I1371" s="6">
        <v>36.176094055175781</v>
      </c>
      <c r="J1371" s="6">
        <v>62.012399999999978</v>
      </c>
      <c r="K1371">
        <f t="shared" si="42"/>
        <v>0</v>
      </c>
    </row>
    <row r="1372" spans="1:11" x14ac:dyDescent="0.25">
      <c r="A1372" s="5" t="str">
        <f t="shared" si="43"/>
        <v>IndustryAgriculture, Mining, ConstructionMonthly Peak DayMay3</v>
      </c>
      <c r="B1372" t="s">
        <v>2232</v>
      </c>
      <c r="C1372" t="s">
        <v>2241</v>
      </c>
      <c r="D1372" t="s">
        <v>2328</v>
      </c>
      <c r="E1372" t="s">
        <v>3049</v>
      </c>
      <c r="F1372" s="6">
        <v>3</v>
      </c>
      <c r="G1372" s="6">
        <v>107.95642852783203</v>
      </c>
      <c r="H1372" s="6">
        <v>107.95642852783203</v>
      </c>
      <c r="I1372" s="6">
        <v>36.602622985839844</v>
      </c>
      <c r="J1372" s="6">
        <v>61.377599999999994</v>
      </c>
      <c r="K1372">
        <f t="shared" si="42"/>
        <v>0</v>
      </c>
    </row>
    <row r="1373" spans="1:11" x14ac:dyDescent="0.25">
      <c r="A1373" s="5" t="str">
        <f t="shared" si="43"/>
        <v>IndustryAgriculture, Mining, ConstructionMonthly Peak DayMay4</v>
      </c>
      <c r="B1373" t="s">
        <v>2232</v>
      </c>
      <c r="C1373" t="s">
        <v>2241</v>
      </c>
      <c r="D1373" t="s">
        <v>2328</v>
      </c>
      <c r="E1373" t="s">
        <v>3049</v>
      </c>
      <c r="F1373" s="6">
        <v>4</v>
      </c>
      <c r="G1373" s="6">
        <v>130.3057861328125</v>
      </c>
      <c r="H1373" s="6">
        <v>130.3057861328125</v>
      </c>
      <c r="I1373" s="6">
        <v>37.995143890380859</v>
      </c>
      <c r="J1373" s="6">
        <v>60.699200000000012</v>
      </c>
      <c r="K1373">
        <f t="shared" si="42"/>
        <v>0</v>
      </c>
    </row>
    <row r="1374" spans="1:11" x14ac:dyDescent="0.25">
      <c r="A1374" s="5" t="str">
        <f t="shared" si="43"/>
        <v>IndustryAgriculture, Mining, ConstructionMonthly Peak DayMay5</v>
      </c>
      <c r="B1374" t="s">
        <v>2232</v>
      </c>
      <c r="C1374" t="s">
        <v>2241</v>
      </c>
      <c r="D1374" t="s">
        <v>2328</v>
      </c>
      <c r="E1374" t="s">
        <v>3049</v>
      </c>
      <c r="F1374" s="6">
        <v>5</v>
      </c>
      <c r="G1374" s="6">
        <v>196.07891845703125</v>
      </c>
      <c r="H1374" s="6">
        <v>196.07891845703125</v>
      </c>
      <c r="I1374" s="6">
        <v>44.901679992675781</v>
      </c>
      <c r="J1374" s="6">
        <v>60.170400000000001</v>
      </c>
      <c r="K1374">
        <f t="shared" si="42"/>
        <v>0</v>
      </c>
    </row>
    <row r="1375" spans="1:11" x14ac:dyDescent="0.25">
      <c r="A1375" s="5" t="str">
        <f t="shared" si="43"/>
        <v>IndustryAgriculture, Mining, ConstructionMonthly Peak DayMay6</v>
      </c>
      <c r="B1375" t="s">
        <v>2232</v>
      </c>
      <c r="C1375" t="s">
        <v>2241</v>
      </c>
      <c r="D1375" t="s">
        <v>2328</v>
      </c>
      <c r="E1375" t="s">
        <v>3049</v>
      </c>
      <c r="F1375" s="6">
        <v>6</v>
      </c>
      <c r="G1375" s="6">
        <v>263.08917236328125</v>
      </c>
      <c r="H1375" s="6">
        <v>263.08917236328125</v>
      </c>
      <c r="I1375" s="6">
        <v>69.743698120117188</v>
      </c>
      <c r="J1375" s="6">
        <v>59.674800000000005</v>
      </c>
      <c r="K1375">
        <f t="shared" si="42"/>
        <v>0</v>
      </c>
    </row>
    <row r="1376" spans="1:11" x14ac:dyDescent="0.25">
      <c r="A1376" s="5" t="str">
        <f t="shared" si="43"/>
        <v>IndustryAgriculture, Mining, ConstructionMonthly Peak DayMay7</v>
      </c>
      <c r="B1376" t="s">
        <v>2232</v>
      </c>
      <c r="C1376" t="s">
        <v>2241</v>
      </c>
      <c r="D1376" t="s">
        <v>2328</v>
      </c>
      <c r="E1376" t="s">
        <v>3049</v>
      </c>
      <c r="F1376" s="6">
        <v>7</v>
      </c>
      <c r="G1376" s="6">
        <v>276.92739868164063</v>
      </c>
      <c r="H1376" s="6">
        <v>276.92739868164063</v>
      </c>
      <c r="I1376" s="6">
        <v>72.837051391601563</v>
      </c>
      <c r="J1376" s="6">
        <v>59.150800000000011</v>
      </c>
      <c r="K1376">
        <f t="shared" si="42"/>
        <v>0</v>
      </c>
    </row>
    <row r="1377" spans="1:11" x14ac:dyDescent="0.25">
      <c r="A1377" s="5" t="str">
        <f t="shared" si="43"/>
        <v>IndustryAgriculture, Mining, ConstructionMonthly Peak DayMay8</v>
      </c>
      <c r="B1377" t="s">
        <v>2232</v>
      </c>
      <c r="C1377" t="s">
        <v>2241</v>
      </c>
      <c r="D1377" t="s">
        <v>2328</v>
      </c>
      <c r="E1377" t="s">
        <v>3049</v>
      </c>
      <c r="F1377" s="6">
        <v>8</v>
      </c>
      <c r="G1377" s="6">
        <v>286.79269409179688</v>
      </c>
      <c r="H1377" s="6">
        <v>286.79269409179688</v>
      </c>
      <c r="I1377" s="6">
        <v>70.477180480957031</v>
      </c>
      <c r="J1377" s="6">
        <v>59.207599999999992</v>
      </c>
      <c r="K1377">
        <f t="shared" si="42"/>
        <v>0</v>
      </c>
    </row>
    <row r="1378" spans="1:11" x14ac:dyDescent="0.25">
      <c r="A1378" s="5" t="str">
        <f t="shared" si="43"/>
        <v>IndustryAgriculture, Mining, ConstructionMonthly Peak DayMay9</v>
      </c>
      <c r="B1378" t="s">
        <v>2232</v>
      </c>
      <c r="C1378" t="s">
        <v>2241</v>
      </c>
      <c r="D1378" t="s">
        <v>2328</v>
      </c>
      <c r="E1378" t="s">
        <v>3049</v>
      </c>
      <c r="F1378" s="6">
        <v>9</v>
      </c>
      <c r="G1378" s="6">
        <v>274.74502563476563</v>
      </c>
      <c r="H1378" s="6">
        <v>274.74502563476563</v>
      </c>
      <c r="I1378" s="6">
        <v>67.827827453613281</v>
      </c>
      <c r="J1378" s="6">
        <v>61.149199999999993</v>
      </c>
      <c r="K1378">
        <f t="shared" si="42"/>
        <v>0</v>
      </c>
    </row>
    <row r="1379" spans="1:11" x14ac:dyDescent="0.25">
      <c r="A1379" s="5" t="str">
        <f t="shared" si="43"/>
        <v>IndustryAgriculture, Mining, ConstructionMonthly Peak DayMay10</v>
      </c>
      <c r="B1379" t="s">
        <v>2232</v>
      </c>
      <c r="C1379" t="s">
        <v>2241</v>
      </c>
      <c r="D1379" t="s">
        <v>2328</v>
      </c>
      <c r="E1379" t="s">
        <v>3049</v>
      </c>
      <c r="F1379" s="6">
        <v>10</v>
      </c>
      <c r="G1379" s="6">
        <v>259.66375732421875</v>
      </c>
      <c r="H1379" s="6">
        <v>259.66375732421875</v>
      </c>
      <c r="I1379" s="6">
        <v>62.516250610351563</v>
      </c>
      <c r="J1379" s="6">
        <v>63.614800000000002</v>
      </c>
      <c r="K1379">
        <f t="shared" si="42"/>
        <v>0</v>
      </c>
    </row>
    <row r="1380" spans="1:11" x14ac:dyDescent="0.25">
      <c r="A1380" s="5" t="str">
        <f t="shared" si="43"/>
        <v>IndustryAgriculture, Mining, ConstructionMonthly Peak DayMay11</v>
      </c>
      <c r="B1380" t="s">
        <v>2232</v>
      </c>
      <c r="C1380" t="s">
        <v>2241</v>
      </c>
      <c r="D1380" t="s">
        <v>2328</v>
      </c>
      <c r="E1380" t="s">
        <v>3049</v>
      </c>
      <c r="F1380" s="6">
        <v>11</v>
      </c>
      <c r="G1380" s="6">
        <v>256.26437377929688</v>
      </c>
      <c r="H1380" s="6">
        <v>256.26437377929688</v>
      </c>
      <c r="I1380" s="6">
        <v>60.373725891113281</v>
      </c>
      <c r="J1380" s="6">
        <v>67.017599999999987</v>
      </c>
      <c r="K1380">
        <f t="shared" si="42"/>
        <v>0</v>
      </c>
    </row>
    <row r="1381" spans="1:11" x14ac:dyDescent="0.25">
      <c r="A1381" s="5" t="str">
        <f t="shared" si="43"/>
        <v>IndustryAgriculture, Mining, ConstructionMonthly Peak DayMay12</v>
      </c>
      <c r="B1381" t="s">
        <v>2232</v>
      </c>
      <c r="C1381" t="s">
        <v>2241</v>
      </c>
      <c r="D1381" t="s">
        <v>2328</v>
      </c>
      <c r="E1381" t="s">
        <v>3049</v>
      </c>
      <c r="F1381" s="6">
        <v>12</v>
      </c>
      <c r="G1381" s="6">
        <v>257.82101440429688</v>
      </c>
      <c r="H1381" s="6">
        <v>257.82101440429688</v>
      </c>
      <c r="I1381" s="6">
        <v>57.846012115478516</v>
      </c>
      <c r="J1381" s="6">
        <v>71.254799999999975</v>
      </c>
      <c r="K1381">
        <f t="shared" si="42"/>
        <v>0</v>
      </c>
    </row>
    <row r="1382" spans="1:11" x14ac:dyDescent="0.25">
      <c r="A1382" s="5" t="str">
        <f t="shared" si="43"/>
        <v>IndustryAgriculture, Mining, ConstructionMonthly Peak DayMay13</v>
      </c>
      <c r="B1382" t="s">
        <v>2232</v>
      </c>
      <c r="C1382" t="s">
        <v>2241</v>
      </c>
      <c r="D1382" t="s">
        <v>2328</v>
      </c>
      <c r="E1382" t="s">
        <v>3049</v>
      </c>
      <c r="F1382" s="6">
        <v>13</v>
      </c>
      <c r="G1382" s="6">
        <v>230.98362731933594</v>
      </c>
      <c r="H1382" s="6">
        <v>230.98362731933594</v>
      </c>
      <c r="I1382" s="6">
        <v>56.221084594726563</v>
      </c>
      <c r="J1382" s="6">
        <v>75.764400000000037</v>
      </c>
      <c r="K1382">
        <f t="shared" si="42"/>
        <v>0</v>
      </c>
    </row>
    <row r="1383" spans="1:11" x14ac:dyDescent="0.25">
      <c r="A1383" s="5" t="str">
        <f t="shared" si="43"/>
        <v>IndustryAgriculture, Mining, ConstructionMonthly Peak DayMay14</v>
      </c>
      <c r="B1383" t="s">
        <v>2232</v>
      </c>
      <c r="C1383" t="s">
        <v>2241</v>
      </c>
      <c r="D1383" t="s">
        <v>2328</v>
      </c>
      <c r="E1383" t="s">
        <v>3049</v>
      </c>
      <c r="F1383" s="6">
        <v>14</v>
      </c>
      <c r="G1383" s="6">
        <v>245.03952026367188</v>
      </c>
      <c r="H1383" s="6">
        <v>245.03952026367188</v>
      </c>
      <c r="I1383" s="6">
        <v>54.060379028320313</v>
      </c>
      <c r="J1383" s="6">
        <v>79.275199999999984</v>
      </c>
      <c r="K1383">
        <f t="shared" si="42"/>
        <v>0</v>
      </c>
    </row>
    <row r="1384" spans="1:11" x14ac:dyDescent="0.25">
      <c r="A1384" s="5" t="str">
        <f t="shared" si="43"/>
        <v>IndustryAgriculture, Mining, ConstructionMonthly Peak DayMay15</v>
      </c>
      <c r="B1384" t="s">
        <v>2232</v>
      </c>
      <c r="C1384" t="s">
        <v>2241</v>
      </c>
      <c r="D1384" t="s">
        <v>2328</v>
      </c>
      <c r="E1384" t="s">
        <v>3049</v>
      </c>
      <c r="F1384" s="6">
        <v>15</v>
      </c>
      <c r="G1384" s="6">
        <v>178.40330505371094</v>
      </c>
      <c r="H1384" s="6">
        <v>178.40330505371094</v>
      </c>
      <c r="I1384" s="6">
        <v>47.869186401367188</v>
      </c>
      <c r="J1384" s="6">
        <v>81.963200000000029</v>
      </c>
      <c r="K1384">
        <f t="shared" si="42"/>
        <v>0</v>
      </c>
    </row>
    <row r="1385" spans="1:11" x14ac:dyDescent="0.25">
      <c r="A1385" s="5" t="str">
        <f t="shared" si="43"/>
        <v>IndustryAgriculture, Mining, ConstructionMonthly Peak DayMay16</v>
      </c>
      <c r="B1385" t="s">
        <v>2232</v>
      </c>
      <c r="C1385" t="s">
        <v>2241</v>
      </c>
      <c r="D1385" t="s">
        <v>2328</v>
      </c>
      <c r="E1385" t="s">
        <v>3049</v>
      </c>
      <c r="F1385" s="6">
        <v>16</v>
      </c>
      <c r="G1385" s="6">
        <v>125.93958282470703</v>
      </c>
      <c r="H1385" s="6">
        <v>125.93958282470703</v>
      </c>
      <c r="I1385" s="6">
        <v>44.052890777587891</v>
      </c>
      <c r="J1385" s="6">
        <v>84.288000000000025</v>
      </c>
      <c r="K1385">
        <f t="shared" si="42"/>
        <v>0</v>
      </c>
    </row>
    <row r="1386" spans="1:11" x14ac:dyDescent="0.25">
      <c r="A1386" s="5" t="str">
        <f t="shared" si="43"/>
        <v>IndustryAgriculture, Mining, ConstructionMonthly Peak DayMay17</v>
      </c>
      <c r="B1386" t="s">
        <v>2232</v>
      </c>
      <c r="C1386" t="s">
        <v>2241</v>
      </c>
      <c r="D1386" t="s">
        <v>2328</v>
      </c>
      <c r="E1386" t="s">
        <v>3049</v>
      </c>
      <c r="F1386" s="6">
        <v>17</v>
      </c>
      <c r="G1386" s="6">
        <v>126.90303039550781</v>
      </c>
      <c r="H1386" s="6">
        <v>126.90303039550781</v>
      </c>
      <c r="I1386" s="6">
        <v>40.388713836669922</v>
      </c>
      <c r="J1386" s="6">
        <v>84.941599999999994</v>
      </c>
      <c r="K1386">
        <f t="shared" si="42"/>
        <v>0</v>
      </c>
    </row>
    <row r="1387" spans="1:11" x14ac:dyDescent="0.25">
      <c r="A1387" s="5" t="str">
        <f t="shared" si="43"/>
        <v>IndustryAgriculture, Mining, ConstructionMonthly Peak DayMay18</v>
      </c>
      <c r="B1387" t="s">
        <v>2232</v>
      </c>
      <c r="C1387" t="s">
        <v>2241</v>
      </c>
      <c r="D1387" t="s">
        <v>2328</v>
      </c>
      <c r="E1387" t="s">
        <v>3049</v>
      </c>
      <c r="F1387" s="6">
        <v>18</v>
      </c>
      <c r="G1387" s="6">
        <v>127.22257232666016</v>
      </c>
      <c r="H1387" s="6">
        <v>127.22257232666016</v>
      </c>
      <c r="I1387" s="6">
        <v>39.800273895263672</v>
      </c>
      <c r="J1387" s="6">
        <v>83.775999999999982</v>
      </c>
      <c r="K1387">
        <f t="shared" si="42"/>
        <v>0</v>
      </c>
    </row>
    <row r="1388" spans="1:11" x14ac:dyDescent="0.25">
      <c r="A1388" s="5" t="str">
        <f t="shared" si="43"/>
        <v>IndustryAgriculture, Mining, ConstructionMonthly Peak DayMay19</v>
      </c>
      <c r="B1388" t="s">
        <v>2232</v>
      </c>
      <c r="C1388" t="s">
        <v>2241</v>
      </c>
      <c r="D1388" t="s">
        <v>2328</v>
      </c>
      <c r="E1388" t="s">
        <v>3049</v>
      </c>
      <c r="F1388" s="6">
        <v>19</v>
      </c>
      <c r="G1388" s="6">
        <v>124.44565582275391</v>
      </c>
      <c r="H1388" s="6">
        <v>124.44565582275391</v>
      </c>
      <c r="I1388" s="6">
        <v>41.094810485839844</v>
      </c>
      <c r="J1388" s="6">
        <v>81.293599999999984</v>
      </c>
      <c r="K1388">
        <f t="shared" si="42"/>
        <v>0</v>
      </c>
    </row>
    <row r="1389" spans="1:11" x14ac:dyDescent="0.25">
      <c r="A1389" s="5" t="str">
        <f t="shared" si="43"/>
        <v>IndustryAgriculture, Mining, ConstructionMonthly Peak DayMay20</v>
      </c>
      <c r="B1389" t="s">
        <v>2232</v>
      </c>
      <c r="C1389" t="s">
        <v>2241</v>
      </c>
      <c r="D1389" t="s">
        <v>2328</v>
      </c>
      <c r="E1389" t="s">
        <v>3049</v>
      </c>
      <c r="F1389" s="6">
        <v>20</v>
      </c>
      <c r="G1389" s="6">
        <v>115.37398529052734</v>
      </c>
      <c r="H1389" s="6">
        <v>115.37398529052734</v>
      </c>
      <c r="I1389" s="6">
        <v>41.362312316894531</v>
      </c>
      <c r="J1389" s="6">
        <v>78.048000000000002</v>
      </c>
      <c r="K1389">
        <f t="shared" si="42"/>
        <v>0</v>
      </c>
    </row>
    <row r="1390" spans="1:11" x14ac:dyDescent="0.25">
      <c r="A1390" s="5" t="str">
        <f t="shared" si="43"/>
        <v>IndustryAgriculture, Mining, ConstructionMonthly Peak DayMay21</v>
      </c>
      <c r="B1390" t="s">
        <v>2232</v>
      </c>
      <c r="C1390" t="s">
        <v>2241</v>
      </c>
      <c r="D1390" t="s">
        <v>2328</v>
      </c>
      <c r="E1390" t="s">
        <v>3049</v>
      </c>
      <c r="F1390" s="6">
        <v>21</v>
      </c>
      <c r="G1390" s="6">
        <v>118.8060302734375</v>
      </c>
      <c r="H1390" s="6">
        <v>118.8060302734375</v>
      </c>
      <c r="I1390" s="6">
        <v>41.472908020019531</v>
      </c>
      <c r="J1390" s="6">
        <v>73.445600000000027</v>
      </c>
      <c r="K1390">
        <f t="shared" si="42"/>
        <v>0</v>
      </c>
    </row>
    <row r="1391" spans="1:11" x14ac:dyDescent="0.25">
      <c r="A1391" s="5" t="str">
        <f t="shared" si="43"/>
        <v>IndustryAgriculture, Mining, ConstructionMonthly Peak DayMay22</v>
      </c>
      <c r="B1391" t="s">
        <v>2232</v>
      </c>
      <c r="C1391" t="s">
        <v>2241</v>
      </c>
      <c r="D1391" t="s">
        <v>2328</v>
      </c>
      <c r="E1391" t="s">
        <v>3049</v>
      </c>
      <c r="F1391" s="6">
        <v>22</v>
      </c>
      <c r="G1391" s="6">
        <v>114.57985687255859</v>
      </c>
      <c r="H1391" s="6">
        <v>114.57985687255859</v>
      </c>
      <c r="I1391" s="6">
        <v>36.917392730712891</v>
      </c>
      <c r="J1391" s="6">
        <v>69.861999999999995</v>
      </c>
      <c r="K1391">
        <f t="shared" si="42"/>
        <v>0</v>
      </c>
    </row>
    <row r="1392" spans="1:11" x14ac:dyDescent="0.25">
      <c r="A1392" s="5" t="str">
        <f t="shared" si="43"/>
        <v>IndustryAgriculture, Mining, ConstructionMonthly Peak DayMay23</v>
      </c>
      <c r="B1392" t="s">
        <v>2232</v>
      </c>
      <c r="C1392" t="s">
        <v>2241</v>
      </c>
      <c r="D1392" t="s">
        <v>2328</v>
      </c>
      <c r="E1392" t="s">
        <v>3049</v>
      </c>
      <c r="F1392" s="6">
        <v>23</v>
      </c>
      <c r="G1392" s="6">
        <v>114.21002197265625</v>
      </c>
      <c r="H1392" s="6">
        <v>114.21002197265625</v>
      </c>
      <c r="I1392" s="6">
        <v>37.998161315917969</v>
      </c>
      <c r="J1392" s="6">
        <v>67.889199999999988</v>
      </c>
      <c r="K1392">
        <f t="shared" si="42"/>
        <v>0</v>
      </c>
    </row>
    <row r="1393" spans="1:11" x14ac:dyDescent="0.25">
      <c r="A1393" s="5" t="str">
        <f t="shared" si="43"/>
        <v>IndustryAgriculture, Mining, ConstructionMonthly Peak DayMay24</v>
      </c>
      <c r="B1393" t="s">
        <v>2232</v>
      </c>
      <c r="C1393" t="s">
        <v>2241</v>
      </c>
      <c r="D1393" t="s">
        <v>2328</v>
      </c>
      <c r="E1393" t="s">
        <v>3049</v>
      </c>
      <c r="F1393" s="6">
        <v>24</v>
      </c>
      <c r="G1393" s="6">
        <v>110.42996215820313</v>
      </c>
      <c r="H1393" s="6">
        <v>110.42996215820313</v>
      </c>
      <c r="I1393" s="6">
        <v>38.420841217041016</v>
      </c>
      <c r="J1393" s="6">
        <v>66.399600000000007</v>
      </c>
      <c r="K1393">
        <f t="shared" si="42"/>
        <v>0</v>
      </c>
    </row>
    <row r="1394" spans="1:11" x14ac:dyDescent="0.25">
      <c r="A1394" s="5" t="str">
        <f t="shared" si="43"/>
        <v>IndustryAgriculture, Mining, ConstructionAverage WeekdayJune1</v>
      </c>
      <c r="B1394" t="s">
        <v>2232</v>
      </c>
      <c r="C1394" t="s">
        <v>2241</v>
      </c>
      <c r="D1394" t="s">
        <v>2329</v>
      </c>
      <c r="E1394" t="s">
        <v>3050</v>
      </c>
      <c r="F1394" s="6">
        <v>1</v>
      </c>
      <c r="G1394" s="6">
        <v>98.502403259277344</v>
      </c>
      <c r="H1394" s="6">
        <v>98.502403259277344</v>
      </c>
      <c r="I1394" s="6">
        <v>36.455215454101563</v>
      </c>
      <c r="J1394" s="6">
        <v>65.620400000000018</v>
      </c>
      <c r="K1394">
        <f t="shared" si="42"/>
        <v>0</v>
      </c>
    </row>
    <row r="1395" spans="1:11" x14ac:dyDescent="0.25">
      <c r="A1395" s="5" t="str">
        <f t="shared" si="43"/>
        <v>IndustryAgriculture, Mining, ConstructionAverage WeekdayJune2</v>
      </c>
      <c r="B1395" t="s">
        <v>2232</v>
      </c>
      <c r="C1395" t="s">
        <v>2241</v>
      </c>
      <c r="D1395" t="s">
        <v>2329</v>
      </c>
      <c r="E1395" t="s">
        <v>3050</v>
      </c>
      <c r="F1395" s="6">
        <v>2</v>
      </c>
      <c r="G1395" s="6">
        <v>99.20880126953125</v>
      </c>
      <c r="H1395" s="6">
        <v>99.20880126953125</v>
      </c>
      <c r="I1395" s="6">
        <v>35.152610778808594</v>
      </c>
      <c r="J1395" s="6">
        <v>65.629599575805685</v>
      </c>
      <c r="K1395">
        <f t="shared" si="42"/>
        <v>0</v>
      </c>
    </row>
    <row r="1396" spans="1:11" x14ac:dyDescent="0.25">
      <c r="A1396" s="5" t="str">
        <f t="shared" si="43"/>
        <v>IndustryAgriculture, Mining, ConstructionAverage WeekdayJune3</v>
      </c>
      <c r="B1396" t="s">
        <v>2232</v>
      </c>
      <c r="C1396" t="s">
        <v>2241</v>
      </c>
      <c r="D1396" t="s">
        <v>2329</v>
      </c>
      <c r="E1396" t="s">
        <v>3050</v>
      </c>
      <c r="F1396" s="6">
        <v>3</v>
      </c>
      <c r="G1396" s="6">
        <v>103.15360260009766</v>
      </c>
      <c r="H1396" s="6">
        <v>103.15360260009766</v>
      </c>
      <c r="I1396" s="6">
        <v>36.840328216552734</v>
      </c>
      <c r="J1396" s="6">
        <v>64.935600036621096</v>
      </c>
      <c r="K1396">
        <f t="shared" si="42"/>
        <v>0</v>
      </c>
    </row>
    <row r="1397" spans="1:11" x14ac:dyDescent="0.25">
      <c r="A1397" s="5" t="str">
        <f t="shared" si="43"/>
        <v>IndustryAgriculture, Mining, ConstructionAverage WeekdayJune4</v>
      </c>
      <c r="B1397" t="s">
        <v>2232</v>
      </c>
      <c r="C1397" t="s">
        <v>2241</v>
      </c>
      <c r="D1397" t="s">
        <v>2329</v>
      </c>
      <c r="E1397" t="s">
        <v>3050</v>
      </c>
      <c r="F1397" s="6">
        <v>4</v>
      </c>
      <c r="G1397" s="6">
        <v>130.8800048828125</v>
      </c>
      <c r="H1397" s="6">
        <v>130.8800048828125</v>
      </c>
      <c r="I1397" s="6">
        <v>38.240489959716797</v>
      </c>
      <c r="J1397" s="6">
        <v>63.88119927978515</v>
      </c>
      <c r="K1397">
        <f t="shared" si="42"/>
        <v>0</v>
      </c>
    </row>
    <row r="1398" spans="1:11" x14ac:dyDescent="0.25">
      <c r="A1398" s="5" t="str">
        <f t="shared" si="43"/>
        <v>IndustryAgriculture, Mining, ConstructionAverage WeekdayJune5</v>
      </c>
      <c r="B1398" t="s">
        <v>2232</v>
      </c>
      <c r="C1398" t="s">
        <v>2241</v>
      </c>
      <c r="D1398" t="s">
        <v>2329</v>
      </c>
      <c r="E1398" t="s">
        <v>3050</v>
      </c>
      <c r="F1398" s="6">
        <v>5</v>
      </c>
      <c r="G1398" s="6">
        <v>317.25518798828125</v>
      </c>
      <c r="H1398" s="6">
        <v>317.25518798828125</v>
      </c>
      <c r="I1398" s="6">
        <v>94.964126586914063</v>
      </c>
      <c r="J1398" s="6">
        <v>62.266400482177723</v>
      </c>
      <c r="K1398">
        <f t="shared" si="42"/>
        <v>0</v>
      </c>
    </row>
    <row r="1399" spans="1:11" x14ac:dyDescent="0.25">
      <c r="A1399" s="5" t="str">
        <f t="shared" si="43"/>
        <v>IndustryAgriculture, Mining, ConstructionAverage WeekdayJune6</v>
      </c>
      <c r="B1399" t="s">
        <v>2232</v>
      </c>
      <c r="C1399" t="s">
        <v>2241</v>
      </c>
      <c r="D1399" t="s">
        <v>2329</v>
      </c>
      <c r="E1399" t="s">
        <v>3050</v>
      </c>
      <c r="F1399" s="6">
        <v>6</v>
      </c>
      <c r="G1399" s="6">
        <v>541.02239990234375</v>
      </c>
      <c r="H1399" s="6">
        <v>541.02239990234375</v>
      </c>
      <c r="I1399" s="6">
        <v>170.71229553222656</v>
      </c>
      <c r="J1399" s="6">
        <v>62.017999603271484</v>
      </c>
      <c r="K1399">
        <f t="shared" si="42"/>
        <v>0</v>
      </c>
    </row>
    <row r="1400" spans="1:11" x14ac:dyDescent="0.25">
      <c r="A1400" s="5" t="str">
        <f t="shared" si="43"/>
        <v>IndustryAgriculture, Mining, ConstructionAverage WeekdayJune7</v>
      </c>
      <c r="B1400" t="s">
        <v>2232</v>
      </c>
      <c r="C1400" t="s">
        <v>2241</v>
      </c>
      <c r="D1400" t="s">
        <v>2329</v>
      </c>
      <c r="E1400" t="s">
        <v>3050</v>
      </c>
      <c r="F1400" s="6">
        <v>7</v>
      </c>
      <c r="G1400" s="6">
        <v>595.32958984375</v>
      </c>
      <c r="H1400" s="6">
        <v>595.32958984375</v>
      </c>
      <c r="I1400" s="6">
        <v>166.84983825683594</v>
      </c>
      <c r="J1400" s="6">
        <v>61.525599975585948</v>
      </c>
      <c r="K1400">
        <f t="shared" si="42"/>
        <v>0</v>
      </c>
    </row>
    <row r="1401" spans="1:11" x14ac:dyDescent="0.25">
      <c r="A1401" s="5" t="str">
        <f t="shared" si="43"/>
        <v>IndustryAgriculture, Mining, ConstructionAverage WeekdayJune8</v>
      </c>
      <c r="B1401" t="s">
        <v>2232</v>
      </c>
      <c r="C1401" t="s">
        <v>2241</v>
      </c>
      <c r="D1401" t="s">
        <v>2329</v>
      </c>
      <c r="E1401" t="s">
        <v>3050</v>
      </c>
      <c r="F1401" s="6">
        <v>8</v>
      </c>
      <c r="G1401" s="6">
        <v>609.2904052734375</v>
      </c>
      <c r="H1401" s="6">
        <v>609.2904052734375</v>
      </c>
      <c r="I1401" s="6">
        <v>162.08682250976563</v>
      </c>
      <c r="J1401" s="6">
        <v>62.587598937988268</v>
      </c>
      <c r="K1401">
        <f t="shared" si="42"/>
        <v>0</v>
      </c>
    </row>
    <row r="1402" spans="1:11" x14ac:dyDescent="0.25">
      <c r="A1402" s="5" t="str">
        <f t="shared" si="43"/>
        <v>IndustryAgriculture, Mining, ConstructionAverage WeekdayJune9</v>
      </c>
      <c r="B1402" t="s">
        <v>2232</v>
      </c>
      <c r="C1402" t="s">
        <v>2241</v>
      </c>
      <c r="D1402" t="s">
        <v>2329</v>
      </c>
      <c r="E1402" t="s">
        <v>3050</v>
      </c>
      <c r="F1402" s="6">
        <v>9</v>
      </c>
      <c r="G1402" s="6">
        <v>644.86639404296875</v>
      </c>
      <c r="H1402" s="6">
        <v>644.86639404296875</v>
      </c>
      <c r="I1402" s="6">
        <v>164.26954650878906</v>
      </c>
      <c r="J1402" s="6">
        <v>65.335999908447263</v>
      </c>
      <c r="K1402">
        <f t="shared" si="42"/>
        <v>0</v>
      </c>
    </row>
    <row r="1403" spans="1:11" x14ac:dyDescent="0.25">
      <c r="A1403" s="5" t="str">
        <f t="shared" si="43"/>
        <v>IndustryAgriculture, Mining, ConstructionAverage WeekdayJune10</v>
      </c>
      <c r="B1403" t="s">
        <v>2232</v>
      </c>
      <c r="C1403" t="s">
        <v>2241</v>
      </c>
      <c r="D1403" t="s">
        <v>2329</v>
      </c>
      <c r="E1403" t="s">
        <v>3050</v>
      </c>
      <c r="F1403" s="6">
        <v>10</v>
      </c>
      <c r="G1403" s="6">
        <v>613.40643310546875</v>
      </c>
      <c r="H1403" s="6">
        <v>613.40643310546875</v>
      </c>
      <c r="I1403" s="6">
        <v>145.08049011230469</v>
      </c>
      <c r="J1403" s="6">
        <v>69.242399597167974</v>
      </c>
      <c r="K1403">
        <f t="shared" si="42"/>
        <v>0</v>
      </c>
    </row>
    <row r="1404" spans="1:11" x14ac:dyDescent="0.25">
      <c r="A1404" s="5" t="str">
        <f t="shared" si="43"/>
        <v>IndustryAgriculture, Mining, ConstructionAverage WeekdayJune11</v>
      </c>
      <c r="B1404" t="s">
        <v>2232</v>
      </c>
      <c r="C1404" t="s">
        <v>2241</v>
      </c>
      <c r="D1404" t="s">
        <v>2329</v>
      </c>
      <c r="E1404" t="s">
        <v>3050</v>
      </c>
      <c r="F1404" s="6">
        <v>11</v>
      </c>
      <c r="G1404" s="6">
        <v>570.23358154296875</v>
      </c>
      <c r="H1404" s="6">
        <v>570.23358154296875</v>
      </c>
      <c r="I1404" s="6">
        <v>133.15312194824219</v>
      </c>
      <c r="J1404" s="6">
        <v>73.908800354003901</v>
      </c>
      <c r="K1404">
        <f t="shared" si="42"/>
        <v>0</v>
      </c>
    </row>
    <row r="1405" spans="1:11" x14ac:dyDescent="0.25">
      <c r="A1405" s="5" t="str">
        <f t="shared" si="43"/>
        <v>IndustryAgriculture, Mining, ConstructionAverage WeekdayJune12</v>
      </c>
      <c r="B1405" t="s">
        <v>2232</v>
      </c>
      <c r="C1405" t="s">
        <v>2241</v>
      </c>
      <c r="D1405" t="s">
        <v>2329</v>
      </c>
      <c r="E1405" t="s">
        <v>3050</v>
      </c>
      <c r="F1405" s="6">
        <v>12</v>
      </c>
      <c r="G1405" s="6">
        <v>552.96160888671875</v>
      </c>
      <c r="H1405" s="6">
        <v>552.96160888671875</v>
      </c>
      <c r="I1405" s="6">
        <v>131.33796691894531</v>
      </c>
      <c r="J1405" s="6">
        <v>78.600000457763684</v>
      </c>
      <c r="K1405">
        <f t="shared" si="42"/>
        <v>0</v>
      </c>
    </row>
    <row r="1406" spans="1:11" x14ac:dyDescent="0.25">
      <c r="A1406" s="5" t="str">
        <f t="shared" si="43"/>
        <v>IndustryAgriculture, Mining, ConstructionAverage WeekdayJune13</v>
      </c>
      <c r="B1406" t="s">
        <v>2232</v>
      </c>
      <c r="C1406" t="s">
        <v>2241</v>
      </c>
      <c r="D1406" t="s">
        <v>2329</v>
      </c>
      <c r="E1406" t="s">
        <v>3050</v>
      </c>
      <c r="F1406" s="6">
        <v>13</v>
      </c>
      <c r="G1406" s="6">
        <v>518.107177734375</v>
      </c>
      <c r="H1406" s="6">
        <v>518.107177734375</v>
      </c>
      <c r="I1406" s="6">
        <v>126.60014343261719</v>
      </c>
      <c r="J1406" s="6">
        <v>82.799198913574202</v>
      </c>
      <c r="K1406">
        <f t="shared" si="42"/>
        <v>0</v>
      </c>
    </row>
    <row r="1407" spans="1:11" x14ac:dyDescent="0.25">
      <c r="A1407" s="5" t="str">
        <f t="shared" si="43"/>
        <v>IndustryAgriculture, Mining, ConstructionAverage WeekdayJune14</v>
      </c>
      <c r="B1407" t="s">
        <v>2232</v>
      </c>
      <c r="C1407" t="s">
        <v>2241</v>
      </c>
      <c r="D1407" t="s">
        <v>2329</v>
      </c>
      <c r="E1407" t="s">
        <v>3050</v>
      </c>
      <c r="F1407" s="6">
        <v>14</v>
      </c>
      <c r="G1407" s="6">
        <v>488.70559692382813</v>
      </c>
      <c r="H1407" s="6">
        <v>488.70559692382813</v>
      </c>
      <c r="I1407" s="6">
        <v>126.2017822265625</v>
      </c>
      <c r="J1407" s="6">
        <v>85.699199218749996</v>
      </c>
      <c r="K1407">
        <f t="shared" si="42"/>
        <v>0</v>
      </c>
    </row>
    <row r="1408" spans="1:11" x14ac:dyDescent="0.25">
      <c r="A1408" s="5" t="str">
        <f t="shared" si="43"/>
        <v>IndustryAgriculture, Mining, ConstructionAverage WeekdayJune15</v>
      </c>
      <c r="B1408" t="s">
        <v>2232</v>
      </c>
      <c r="C1408" t="s">
        <v>2241</v>
      </c>
      <c r="D1408" t="s">
        <v>2329</v>
      </c>
      <c r="E1408" t="s">
        <v>3050</v>
      </c>
      <c r="F1408" s="6">
        <v>15</v>
      </c>
      <c r="G1408" s="6">
        <v>414.33120727539063</v>
      </c>
      <c r="H1408" s="6">
        <v>414.33120727539063</v>
      </c>
      <c r="I1408" s="6">
        <v>115.00918579101563</v>
      </c>
      <c r="J1408" s="6">
        <v>87.392399749755853</v>
      </c>
      <c r="K1408">
        <f t="shared" si="42"/>
        <v>0</v>
      </c>
    </row>
    <row r="1409" spans="1:11" x14ac:dyDescent="0.25">
      <c r="A1409" s="5" t="str">
        <f t="shared" si="43"/>
        <v>IndustryAgriculture, Mining, ConstructionAverage WeekdayJune16</v>
      </c>
      <c r="B1409" t="s">
        <v>2232</v>
      </c>
      <c r="C1409" t="s">
        <v>2241</v>
      </c>
      <c r="D1409" t="s">
        <v>2329</v>
      </c>
      <c r="E1409" t="s">
        <v>3050</v>
      </c>
      <c r="F1409" s="6">
        <v>16</v>
      </c>
      <c r="G1409" s="6">
        <v>351.31838989257813</v>
      </c>
      <c r="H1409" s="6">
        <v>351.31838989257813</v>
      </c>
      <c r="I1409" s="6">
        <v>114.44631195068359</v>
      </c>
      <c r="J1409" s="6">
        <v>87.755999908447265</v>
      </c>
      <c r="K1409">
        <f t="shared" si="42"/>
        <v>0</v>
      </c>
    </row>
    <row r="1410" spans="1:11" x14ac:dyDescent="0.25">
      <c r="A1410" s="5" t="str">
        <f t="shared" si="43"/>
        <v>IndustryAgriculture, Mining, ConstructionAverage WeekdayJune17</v>
      </c>
      <c r="B1410" t="s">
        <v>2232</v>
      </c>
      <c r="C1410" t="s">
        <v>2241</v>
      </c>
      <c r="D1410" t="s">
        <v>2329</v>
      </c>
      <c r="E1410" t="s">
        <v>3050</v>
      </c>
      <c r="F1410" s="6">
        <v>17</v>
      </c>
      <c r="G1410" s="6">
        <v>262.731201171875</v>
      </c>
      <c r="H1410" s="6">
        <v>262.731201171875</v>
      </c>
      <c r="I1410" s="6">
        <v>83.187469482421875</v>
      </c>
      <c r="J1410" s="6">
        <v>86.547599487304694</v>
      </c>
      <c r="K1410">
        <f t="shared" ref="K1410:K1473" si="44">INDEX(events, MATCH(CONCATENATE(B1410, C1410, D1410, E1410), events_y, 0), MATCH("Confidential", events_x, 0))</f>
        <v>0</v>
      </c>
    </row>
    <row r="1411" spans="1:11" x14ac:dyDescent="0.25">
      <c r="A1411" s="5" t="str">
        <f t="shared" ref="A1411:A1474" si="45">CONCATENATE(B1411, C1411, D1411, E1411, F1411)</f>
        <v>IndustryAgriculture, Mining, ConstructionAverage WeekdayJune18</v>
      </c>
      <c r="B1411" t="s">
        <v>2232</v>
      </c>
      <c r="C1411" t="s">
        <v>2241</v>
      </c>
      <c r="D1411" t="s">
        <v>2329</v>
      </c>
      <c r="E1411" t="s">
        <v>3050</v>
      </c>
      <c r="F1411" s="6">
        <v>18</v>
      </c>
      <c r="G1411" s="6">
        <v>223.39199829101563</v>
      </c>
      <c r="H1411" s="6">
        <v>223.39199829101563</v>
      </c>
      <c r="I1411" s="6">
        <v>52.148025512695313</v>
      </c>
      <c r="J1411" s="6">
        <v>83.575198822021491</v>
      </c>
      <c r="K1411">
        <f t="shared" si="44"/>
        <v>0</v>
      </c>
    </row>
    <row r="1412" spans="1:11" x14ac:dyDescent="0.25">
      <c r="A1412" s="5" t="str">
        <f t="shared" si="45"/>
        <v>IndustryAgriculture, Mining, ConstructionAverage WeekdayJune19</v>
      </c>
      <c r="B1412" t="s">
        <v>2232</v>
      </c>
      <c r="C1412" t="s">
        <v>2241</v>
      </c>
      <c r="D1412" t="s">
        <v>2329</v>
      </c>
      <c r="E1412" t="s">
        <v>3050</v>
      </c>
      <c r="F1412" s="6">
        <v>19</v>
      </c>
      <c r="G1412" s="6">
        <v>211.45280456542969</v>
      </c>
      <c r="H1412" s="6">
        <v>211.45280456542969</v>
      </c>
      <c r="I1412" s="6">
        <v>48.855701446533203</v>
      </c>
      <c r="J1412" s="6">
        <v>80.824000701904296</v>
      </c>
      <c r="K1412">
        <f t="shared" si="44"/>
        <v>0</v>
      </c>
    </row>
    <row r="1413" spans="1:11" x14ac:dyDescent="0.25">
      <c r="A1413" s="5" t="str">
        <f t="shared" si="45"/>
        <v>IndustryAgriculture, Mining, ConstructionAverage WeekdayJune20</v>
      </c>
      <c r="B1413" t="s">
        <v>2232</v>
      </c>
      <c r="C1413" t="s">
        <v>2241</v>
      </c>
      <c r="D1413" t="s">
        <v>2329</v>
      </c>
      <c r="E1413" t="s">
        <v>3050</v>
      </c>
      <c r="F1413" s="6">
        <v>20</v>
      </c>
      <c r="G1413" s="6">
        <v>182.49520874023438</v>
      </c>
      <c r="H1413" s="6">
        <v>182.49520874023438</v>
      </c>
      <c r="I1413" s="6">
        <v>46.312778472900391</v>
      </c>
      <c r="J1413" s="6">
        <v>77.891999359130864</v>
      </c>
      <c r="K1413">
        <f t="shared" si="44"/>
        <v>0</v>
      </c>
    </row>
    <row r="1414" spans="1:11" x14ac:dyDescent="0.25">
      <c r="A1414" s="5" t="str">
        <f t="shared" si="45"/>
        <v>IndustryAgriculture, Mining, ConstructionAverage WeekdayJune21</v>
      </c>
      <c r="B1414" t="s">
        <v>2232</v>
      </c>
      <c r="C1414" t="s">
        <v>2241</v>
      </c>
      <c r="D1414" t="s">
        <v>2329</v>
      </c>
      <c r="E1414" t="s">
        <v>3050</v>
      </c>
      <c r="F1414" s="6">
        <v>21</v>
      </c>
      <c r="G1414" s="6">
        <v>186.09120178222656</v>
      </c>
      <c r="H1414" s="6">
        <v>186.09120178222656</v>
      </c>
      <c r="I1414" s="6">
        <v>46.67169189453125</v>
      </c>
      <c r="J1414" s="6">
        <v>73.355599151611329</v>
      </c>
      <c r="K1414">
        <f t="shared" si="44"/>
        <v>0</v>
      </c>
    </row>
    <row r="1415" spans="1:11" x14ac:dyDescent="0.25">
      <c r="A1415" s="5" t="str">
        <f t="shared" si="45"/>
        <v>IndustryAgriculture, Mining, ConstructionAverage WeekdayJune22</v>
      </c>
      <c r="B1415" t="s">
        <v>2232</v>
      </c>
      <c r="C1415" t="s">
        <v>2241</v>
      </c>
      <c r="D1415" t="s">
        <v>2329</v>
      </c>
      <c r="E1415" t="s">
        <v>3050</v>
      </c>
      <c r="F1415" s="6">
        <v>22</v>
      </c>
      <c r="G1415" s="6">
        <v>186.014404296875</v>
      </c>
      <c r="H1415" s="6">
        <v>186.014404296875</v>
      </c>
      <c r="I1415" s="6">
        <v>48.25946044921875</v>
      </c>
      <c r="J1415" s="6">
        <v>70.32520001220702</v>
      </c>
      <c r="K1415">
        <f t="shared" si="44"/>
        <v>0</v>
      </c>
    </row>
    <row r="1416" spans="1:11" x14ac:dyDescent="0.25">
      <c r="A1416" s="5" t="str">
        <f t="shared" si="45"/>
        <v>IndustryAgriculture, Mining, ConstructionAverage WeekdayJune23</v>
      </c>
      <c r="B1416" t="s">
        <v>2232</v>
      </c>
      <c r="C1416" t="s">
        <v>2241</v>
      </c>
      <c r="D1416" t="s">
        <v>2329</v>
      </c>
      <c r="E1416" t="s">
        <v>3050</v>
      </c>
      <c r="F1416" s="6">
        <v>23</v>
      </c>
      <c r="G1416" s="6">
        <v>194.36000061035156</v>
      </c>
      <c r="H1416" s="6">
        <v>194.36000061035156</v>
      </c>
      <c r="I1416" s="6">
        <v>50.501937866210938</v>
      </c>
      <c r="J1416" s="6">
        <v>68.848399688720704</v>
      </c>
      <c r="K1416">
        <f t="shared" si="44"/>
        <v>0</v>
      </c>
    </row>
    <row r="1417" spans="1:11" x14ac:dyDescent="0.25">
      <c r="A1417" s="5" t="str">
        <f t="shared" si="45"/>
        <v>IndustryAgriculture, Mining, ConstructionAverage WeekdayJune24</v>
      </c>
      <c r="B1417" t="s">
        <v>2232</v>
      </c>
      <c r="C1417" t="s">
        <v>2241</v>
      </c>
      <c r="D1417" t="s">
        <v>2329</v>
      </c>
      <c r="E1417" t="s">
        <v>3050</v>
      </c>
      <c r="F1417" s="6">
        <v>24</v>
      </c>
      <c r="G1417" s="6">
        <v>184.98880004882813</v>
      </c>
      <c r="H1417" s="6">
        <v>184.98880004882813</v>
      </c>
      <c r="I1417" s="6">
        <v>50.657478332519531</v>
      </c>
      <c r="J1417" s="6">
        <v>67.948799713134761</v>
      </c>
      <c r="K1417">
        <f t="shared" si="44"/>
        <v>0</v>
      </c>
    </row>
    <row r="1418" spans="1:11" x14ac:dyDescent="0.25">
      <c r="A1418" s="5" t="str">
        <f t="shared" si="45"/>
        <v>IndustryAgriculture, Mining, ConstructionMonthly Peak DayJune1</v>
      </c>
      <c r="B1418" t="s">
        <v>2232</v>
      </c>
      <c r="C1418" t="s">
        <v>2241</v>
      </c>
      <c r="D1418" t="s">
        <v>2330</v>
      </c>
      <c r="E1418" t="s">
        <v>3050</v>
      </c>
      <c r="F1418" s="6">
        <v>1</v>
      </c>
      <c r="G1418" s="6">
        <v>193.42535400390625</v>
      </c>
      <c r="H1418" s="6">
        <v>188.76995849609375</v>
      </c>
      <c r="I1418" s="6">
        <v>20.07170295715332</v>
      </c>
      <c r="J1418" s="6">
        <v>74.646400695800779</v>
      </c>
      <c r="K1418">
        <f t="shared" si="44"/>
        <v>0</v>
      </c>
    </row>
    <row r="1419" spans="1:11" x14ac:dyDescent="0.25">
      <c r="A1419" s="5" t="str">
        <f t="shared" si="45"/>
        <v>IndustryAgriculture, Mining, ConstructionMonthly Peak DayJune2</v>
      </c>
      <c r="B1419" t="s">
        <v>2232</v>
      </c>
      <c r="C1419" t="s">
        <v>2241</v>
      </c>
      <c r="D1419" t="s">
        <v>2330</v>
      </c>
      <c r="E1419" t="s">
        <v>3050</v>
      </c>
      <c r="F1419" s="6">
        <v>2</v>
      </c>
      <c r="G1419" s="6">
        <v>187.14990234375</v>
      </c>
      <c r="H1419" s="6">
        <v>187.06648254394531</v>
      </c>
      <c r="I1419" s="6">
        <v>19.506572723388672</v>
      </c>
      <c r="J1419" s="6">
        <v>73.26999981689454</v>
      </c>
      <c r="K1419">
        <f t="shared" si="44"/>
        <v>0</v>
      </c>
    </row>
    <row r="1420" spans="1:11" x14ac:dyDescent="0.25">
      <c r="A1420" s="5" t="str">
        <f t="shared" si="45"/>
        <v>IndustryAgriculture, Mining, ConstructionMonthly Peak DayJune3</v>
      </c>
      <c r="B1420" t="s">
        <v>2232</v>
      </c>
      <c r="C1420" t="s">
        <v>2241</v>
      </c>
      <c r="D1420" t="s">
        <v>2330</v>
      </c>
      <c r="E1420" t="s">
        <v>3050</v>
      </c>
      <c r="F1420" s="6">
        <v>3</v>
      </c>
      <c r="G1420" s="6">
        <v>185.62179565429688</v>
      </c>
      <c r="H1420" s="6">
        <v>182.292724609375</v>
      </c>
      <c r="I1420" s="6">
        <v>20.206792831420898</v>
      </c>
      <c r="J1420" s="6">
        <v>71.998799774169925</v>
      </c>
      <c r="K1420">
        <f t="shared" si="44"/>
        <v>0</v>
      </c>
    </row>
    <row r="1421" spans="1:11" x14ac:dyDescent="0.25">
      <c r="A1421" s="5" t="str">
        <f t="shared" si="45"/>
        <v>IndustryAgriculture, Mining, ConstructionMonthly Peak DayJune4</v>
      </c>
      <c r="B1421" t="s">
        <v>2232</v>
      </c>
      <c r="C1421" t="s">
        <v>2241</v>
      </c>
      <c r="D1421" t="s">
        <v>2330</v>
      </c>
      <c r="E1421" t="s">
        <v>3050</v>
      </c>
      <c r="F1421" s="6">
        <v>4</v>
      </c>
      <c r="G1421" s="6">
        <v>200.00453186035156</v>
      </c>
      <c r="H1421" s="6">
        <v>201.37234497070313</v>
      </c>
      <c r="I1421" s="6">
        <v>21.281593322753906</v>
      </c>
      <c r="J1421" s="6">
        <v>71.420799468994147</v>
      </c>
      <c r="K1421">
        <f t="shared" si="44"/>
        <v>0</v>
      </c>
    </row>
    <row r="1422" spans="1:11" x14ac:dyDescent="0.25">
      <c r="A1422" s="5" t="str">
        <f t="shared" si="45"/>
        <v>IndustryAgriculture, Mining, ConstructionMonthly Peak DayJune5</v>
      </c>
      <c r="B1422" t="s">
        <v>2232</v>
      </c>
      <c r="C1422" t="s">
        <v>2241</v>
      </c>
      <c r="D1422" t="s">
        <v>2330</v>
      </c>
      <c r="E1422" t="s">
        <v>3050</v>
      </c>
      <c r="F1422" s="6">
        <v>5</v>
      </c>
      <c r="G1422" s="6">
        <v>321.8619384765625</v>
      </c>
      <c r="H1422" s="6">
        <v>318.23095703125</v>
      </c>
      <c r="I1422" s="6">
        <v>36.88201904296875</v>
      </c>
      <c r="J1422" s="6">
        <v>70.610802093505868</v>
      </c>
      <c r="K1422">
        <f t="shared" si="44"/>
        <v>0</v>
      </c>
    </row>
    <row r="1423" spans="1:11" x14ac:dyDescent="0.25">
      <c r="A1423" s="5" t="str">
        <f t="shared" si="45"/>
        <v>IndustryAgriculture, Mining, ConstructionMonthly Peak DayJune6</v>
      </c>
      <c r="B1423" t="s">
        <v>2232</v>
      </c>
      <c r="C1423" t="s">
        <v>2241</v>
      </c>
      <c r="D1423" t="s">
        <v>2330</v>
      </c>
      <c r="E1423" t="s">
        <v>3050</v>
      </c>
      <c r="F1423" s="6">
        <v>6</v>
      </c>
      <c r="G1423" s="6">
        <v>522.544189453125</v>
      </c>
      <c r="H1423" s="6">
        <v>510.23001098632813</v>
      </c>
      <c r="I1423" s="6">
        <v>52.323474884033203</v>
      </c>
      <c r="J1423" s="6">
        <v>70.141999206542962</v>
      </c>
      <c r="K1423">
        <f t="shared" si="44"/>
        <v>0</v>
      </c>
    </row>
    <row r="1424" spans="1:11" x14ac:dyDescent="0.25">
      <c r="A1424" s="5" t="str">
        <f t="shared" si="45"/>
        <v>IndustryAgriculture, Mining, ConstructionMonthly Peak DayJune7</v>
      </c>
      <c r="B1424" t="s">
        <v>2232</v>
      </c>
      <c r="C1424" t="s">
        <v>2241</v>
      </c>
      <c r="D1424" t="s">
        <v>2330</v>
      </c>
      <c r="E1424" t="s">
        <v>3050</v>
      </c>
      <c r="F1424" s="6">
        <v>7</v>
      </c>
      <c r="G1424" s="6">
        <v>595.048828125</v>
      </c>
      <c r="H1424" s="6">
        <v>579.29986572265625</v>
      </c>
      <c r="I1424" s="6">
        <v>57.597183227539063</v>
      </c>
      <c r="J1424" s="6">
        <v>69.421999664306639</v>
      </c>
      <c r="K1424">
        <f t="shared" si="44"/>
        <v>0</v>
      </c>
    </row>
    <row r="1425" spans="1:11" x14ac:dyDescent="0.25">
      <c r="A1425" s="5" t="str">
        <f t="shared" si="45"/>
        <v>IndustryAgriculture, Mining, ConstructionMonthly Peak DayJune8</v>
      </c>
      <c r="B1425" t="s">
        <v>2232</v>
      </c>
      <c r="C1425" t="s">
        <v>2241</v>
      </c>
      <c r="D1425" t="s">
        <v>2330</v>
      </c>
      <c r="E1425" t="s">
        <v>3050</v>
      </c>
      <c r="F1425" s="6">
        <v>8</v>
      </c>
      <c r="G1425" s="6">
        <v>624.8707275390625</v>
      </c>
      <c r="H1425" s="6">
        <v>614.86444091796875</v>
      </c>
      <c r="I1425" s="6">
        <v>57.879707336425781</v>
      </c>
      <c r="J1425" s="6">
        <v>70.026800537109381</v>
      </c>
      <c r="K1425">
        <f t="shared" si="44"/>
        <v>0</v>
      </c>
    </row>
    <row r="1426" spans="1:11" x14ac:dyDescent="0.25">
      <c r="A1426" s="5" t="str">
        <f t="shared" si="45"/>
        <v>IndustryAgriculture, Mining, ConstructionMonthly Peak DayJune9</v>
      </c>
      <c r="B1426" t="s">
        <v>2232</v>
      </c>
      <c r="C1426" t="s">
        <v>2241</v>
      </c>
      <c r="D1426" t="s">
        <v>2330</v>
      </c>
      <c r="E1426" t="s">
        <v>3050</v>
      </c>
      <c r="F1426" s="6">
        <v>9</v>
      </c>
      <c r="G1426" s="6">
        <v>638.39923095703125</v>
      </c>
      <c r="H1426" s="6">
        <v>628.830322265625</v>
      </c>
      <c r="I1426" s="6">
        <v>59.752067565917969</v>
      </c>
      <c r="J1426" s="6">
        <v>74.460799407958987</v>
      </c>
      <c r="K1426">
        <f t="shared" si="44"/>
        <v>0</v>
      </c>
    </row>
    <row r="1427" spans="1:11" x14ac:dyDescent="0.25">
      <c r="A1427" s="5" t="str">
        <f t="shared" si="45"/>
        <v>IndustryAgriculture, Mining, ConstructionMonthly Peak DayJune10</v>
      </c>
      <c r="B1427" t="s">
        <v>2232</v>
      </c>
      <c r="C1427" t="s">
        <v>2241</v>
      </c>
      <c r="D1427" t="s">
        <v>2330</v>
      </c>
      <c r="E1427" t="s">
        <v>3050</v>
      </c>
      <c r="F1427" s="6">
        <v>10</v>
      </c>
      <c r="G1427" s="6">
        <v>629.7315673828125</v>
      </c>
      <c r="H1427" s="6">
        <v>622.535400390625</v>
      </c>
      <c r="I1427" s="6">
        <v>58.662246704101563</v>
      </c>
      <c r="J1427" s="6">
        <v>78.483600463867191</v>
      </c>
      <c r="K1427">
        <f t="shared" si="44"/>
        <v>0</v>
      </c>
    </row>
    <row r="1428" spans="1:11" x14ac:dyDescent="0.25">
      <c r="A1428" s="5" t="str">
        <f t="shared" si="45"/>
        <v>IndustryAgriculture, Mining, ConstructionMonthly Peak DayJune11</v>
      </c>
      <c r="B1428" t="s">
        <v>2232</v>
      </c>
      <c r="C1428" t="s">
        <v>2241</v>
      </c>
      <c r="D1428" t="s">
        <v>2330</v>
      </c>
      <c r="E1428" t="s">
        <v>3050</v>
      </c>
      <c r="F1428" s="6">
        <v>11</v>
      </c>
      <c r="G1428" s="6">
        <v>577.2503662109375</v>
      </c>
      <c r="H1428" s="6">
        <v>573.00787353515625</v>
      </c>
      <c r="I1428" s="6">
        <v>67.431549072265625</v>
      </c>
      <c r="J1428" s="6">
        <v>80.779600372314448</v>
      </c>
      <c r="K1428">
        <f t="shared" si="44"/>
        <v>0</v>
      </c>
    </row>
    <row r="1429" spans="1:11" x14ac:dyDescent="0.25">
      <c r="A1429" s="5" t="str">
        <f t="shared" si="45"/>
        <v>IndustryAgriculture, Mining, ConstructionMonthly Peak DayJune12</v>
      </c>
      <c r="B1429" t="s">
        <v>2232</v>
      </c>
      <c r="C1429" t="s">
        <v>2241</v>
      </c>
      <c r="D1429" t="s">
        <v>2330</v>
      </c>
      <c r="E1429" t="s">
        <v>3050</v>
      </c>
      <c r="F1429" s="6">
        <v>12</v>
      </c>
      <c r="G1429" s="6">
        <v>573.23785400390625</v>
      </c>
      <c r="H1429" s="6">
        <v>550.543212890625</v>
      </c>
      <c r="I1429" s="6">
        <v>54.150341033935547</v>
      </c>
      <c r="J1429" s="6">
        <v>85.913199462890631</v>
      </c>
      <c r="K1429">
        <f t="shared" si="44"/>
        <v>0</v>
      </c>
    </row>
    <row r="1430" spans="1:11" x14ac:dyDescent="0.25">
      <c r="A1430" s="5" t="str">
        <f t="shared" si="45"/>
        <v>IndustryAgriculture, Mining, ConstructionMonthly Peak DayJune13</v>
      </c>
      <c r="B1430" t="s">
        <v>2232</v>
      </c>
      <c r="C1430" t="s">
        <v>2241</v>
      </c>
      <c r="D1430" t="s">
        <v>2330</v>
      </c>
      <c r="E1430" t="s">
        <v>3050</v>
      </c>
      <c r="F1430" s="6">
        <v>13</v>
      </c>
      <c r="G1430" s="6">
        <v>518.333984375</v>
      </c>
      <c r="H1430" s="6">
        <v>493.0050048828125</v>
      </c>
      <c r="I1430" s="6">
        <v>47.728610992431641</v>
      </c>
      <c r="J1430" s="6">
        <v>90.392399291992191</v>
      </c>
      <c r="K1430">
        <f t="shared" si="44"/>
        <v>0</v>
      </c>
    </row>
    <row r="1431" spans="1:11" x14ac:dyDescent="0.25">
      <c r="A1431" s="5" t="str">
        <f t="shared" si="45"/>
        <v>IndustryAgriculture, Mining, ConstructionMonthly Peak DayJune14</v>
      </c>
      <c r="B1431" t="s">
        <v>2232</v>
      </c>
      <c r="C1431" t="s">
        <v>2241</v>
      </c>
      <c r="D1431" t="s">
        <v>2330</v>
      </c>
      <c r="E1431" t="s">
        <v>3050</v>
      </c>
      <c r="F1431" s="6">
        <v>14</v>
      </c>
      <c r="G1431" s="6">
        <v>491.09921264648438</v>
      </c>
      <c r="H1431" s="6">
        <v>470.1778564453125</v>
      </c>
      <c r="I1431" s="6">
        <v>59.075016021728516</v>
      </c>
      <c r="J1431" s="6">
        <v>93.274799499511715</v>
      </c>
      <c r="K1431">
        <f t="shared" si="44"/>
        <v>0</v>
      </c>
    </row>
    <row r="1432" spans="1:11" x14ac:dyDescent="0.25">
      <c r="A1432" s="5" t="str">
        <f t="shared" si="45"/>
        <v>IndustryAgriculture, Mining, ConstructionMonthly Peak DayJune15</v>
      </c>
      <c r="B1432" t="s">
        <v>2232</v>
      </c>
      <c r="C1432" t="s">
        <v>2241</v>
      </c>
      <c r="D1432" t="s">
        <v>2330</v>
      </c>
      <c r="E1432" t="s">
        <v>3050</v>
      </c>
      <c r="F1432" s="6">
        <v>15</v>
      </c>
      <c r="G1432" s="6">
        <v>448.80661010742188</v>
      </c>
      <c r="H1432" s="6">
        <v>422.57040405273438</v>
      </c>
      <c r="I1432" s="6">
        <v>53.958530426025391</v>
      </c>
      <c r="J1432" s="6">
        <v>95.169199981689459</v>
      </c>
      <c r="K1432">
        <f t="shared" si="44"/>
        <v>0</v>
      </c>
    </row>
    <row r="1433" spans="1:11" x14ac:dyDescent="0.25">
      <c r="A1433" s="5" t="str">
        <f t="shared" si="45"/>
        <v>IndustryAgriculture, Mining, ConstructionMonthly Peak DayJune16</v>
      </c>
      <c r="B1433" t="s">
        <v>2232</v>
      </c>
      <c r="C1433" t="s">
        <v>2241</v>
      </c>
      <c r="D1433" t="s">
        <v>2330</v>
      </c>
      <c r="E1433" t="s">
        <v>3050</v>
      </c>
      <c r="F1433" s="6">
        <v>16</v>
      </c>
      <c r="G1433" s="6">
        <v>374.44723510742188</v>
      </c>
      <c r="H1433" s="6">
        <v>354.67648315429688</v>
      </c>
      <c r="I1433" s="6">
        <v>43.663829803466797</v>
      </c>
      <c r="J1433" s="6">
        <v>94.512799835205072</v>
      </c>
      <c r="K1433">
        <f t="shared" si="44"/>
        <v>0</v>
      </c>
    </row>
    <row r="1434" spans="1:11" x14ac:dyDescent="0.25">
      <c r="A1434" s="5" t="str">
        <f t="shared" si="45"/>
        <v>IndustryAgriculture, Mining, ConstructionMonthly Peak DayJune17</v>
      </c>
      <c r="B1434" t="s">
        <v>2232</v>
      </c>
      <c r="C1434" t="s">
        <v>2241</v>
      </c>
      <c r="D1434" t="s">
        <v>2330</v>
      </c>
      <c r="E1434" t="s">
        <v>3050</v>
      </c>
      <c r="F1434" s="6">
        <v>17</v>
      </c>
      <c r="G1434" s="6">
        <v>269.47406005859375</v>
      </c>
      <c r="H1434" s="6">
        <v>275.3154296875</v>
      </c>
      <c r="I1434" s="6">
        <v>36.119728088378906</v>
      </c>
      <c r="J1434" s="6">
        <v>93.260398712158207</v>
      </c>
      <c r="K1434">
        <f t="shared" si="44"/>
        <v>0</v>
      </c>
    </row>
    <row r="1435" spans="1:11" x14ac:dyDescent="0.25">
      <c r="A1435" s="5" t="str">
        <f t="shared" si="45"/>
        <v>IndustryAgriculture, Mining, ConstructionMonthly Peak DayJune18</v>
      </c>
      <c r="B1435" t="s">
        <v>2232</v>
      </c>
      <c r="C1435" t="s">
        <v>2241</v>
      </c>
      <c r="D1435" t="s">
        <v>2330</v>
      </c>
      <c r="E1435" t="s">
        <v>3050</v>
      </c>
      <c r="F1435" s="6">
        <v>18</v>
      </c>
      <c r="G1435" s="6">
        <v>235.28106689453125</v>
      </c>
      <c r="H1435" s="6">
        <v>239.34556579589844</v>
      </c>
      <c r="I1435" s="6">
        <v>25.681089401245117</v>
      </c>
      <c r="J1435" s="6">
        <v>91.534398651123041</v>
      </c>
      <c r="K1435">
        <f t="shared" si="44"/>
        <v>0</v>
      </c>
    </row>
    <row r="1436" spans="1:11" x14ac:dyDescent="0.25">
      <c r="A1436" s="5" t="str">
        <f t="shared" si="45"/>
        <v>IndustryAgriculture, Mining, ConstructionMonthly Peak DayJune19</v>
      </c>
      <c r="B1436" t="s">
        <v>2232</v>
      </c>
      <c r="C1436" t="s">
        <v>2241</v>
      </c>
      <c r="D1436" t="s">
        <v>2330</v>
      </c>
      <c r="E1436" t="s">
        <v>3050</v>
      </c>
      <c r="F1436" s="6">
        <v>19</v>
      </c>
      <c r="G1436" s="6">
        <v>213.76046752929688</v>
      </c>
      <c r="H1436" s="6">
        <v>217.95840454101563</v>
      </c>
      <c r="I1436" s="6">
        <v>26.115518569946289</v>
      </c>
      <c r="J1436" s="6">
        <v>89.41679962158203</v>
      </c>
      <c r="K1436">
        <f t="shared" si="44"/>
        <v>0</v>
      </c>
    </row>
    <row r="1437" spans="1:11" x14ac:dyDescent="0.25">
      <c r="A1437" s="5" t="str">
        <f t="shared" si="45"/>
        <v>IndustryAgriculture, Mining, ConstructionMonthly Peak DayJune20</v>
      </c>
      <c r="B1437" t="s">
        <v>2232</v>
      </c>
      <c r="C1437" t="s">
        <v>2241</v>
      </c>
      <c r="D1437" t="s">
        <v>2330</v>
      </c>
      <c r="E1437" t="s">
        <v>3050</v>
      </c>
      <c r="F1437" s="6">
        <v>20</v>
      </c>
      <c r="G1437" s="6">
        <v>200.57781982421875</v>
      </c>
      <c r="H1437" s="6">
        <v>195.55859375</v>
      </c>
      <c r="I1437" s="6">
        <v>26.039459228515625</v>
      </c>
      <c r="J1437" s="6">
        <v>86.448000488281252</v>
      </c>
      <c r="K1437">
        <f t="shared" si="44"/>
        <v>0</v>
      </c>
    </row>
    <row r="1438" spans="1:11" x14ac:dyDescent="0.25">
      <c r="A1438" s="5" t="str">
        <f t="shared" si="45"/>
        <v>IndustryAgriculture, Mining, ConstructionMonthly Peak DayJune21</v>
      </c>
      <c r="B1438" t="s">
        <v>2232</v>
      </c>
      <c r="C1438" t="s">
        <v>2241</v>
      </c>
      <c r="D1438" t="s">
        <v>2330</v>
      </c>
      <c r="E1438" t="s">
        <v>3050</v>
      </c>
      <c r="F1438" s="6">
        <v>21</v>
      </c>
      <c r="G1438" s="6">
        <v>203.39277648925781</v>
      </c>
      <c r="H1438" s="6">
        <v>200.71247863769531</v>
      </c>
      <c r="I1438" s="6">
        <v>26.953212738037109</v>
      </c>
      <c r="J1438" s="6">
        <v>82.497198791503905</v>
      </c>
      <c r="K1438">
        <f t="shared" si="44"/>
        <v>0</v>
      </c>
    </row>
    <row r="1439" spans="1:11" x14ac:dyDescent="0.25">
      <c r="A1439" s="5" t="str">
        <f t="shared" si="45"/>
        <v>IndustryAgriculture, Mining, ConstructionMonthly Peak DayJune22</v>
      </c>
      <c r="B1439" t="s">
        <v>2232</v>
      </c>
      <c r="C1439" t="s">
        <v>2241</v>
      </c>
      <c r="D1439" t="s">
        <v>2330</v>
      </c>
      <c r="E1439" t="s">
        <v>3050</v>
      </c>
      <c r="F1439" s="6">
        <v>22</v>
      </c>
      <c r="G1439" s="6">
        <v>205.75331115722656</v>
      </c>
      <c r="H1439" s="6">
        <v>208.052001953125</v>
      </c>
      <c r="I1439" s="6">
        <v>25.658319473266602</v>
      </c>
      <c r="J1439" s="6">
        <v>78.814799499511722</v>
      </c>
      <c r="K1439">
        <f t="shared" si="44"/>
        <v>0</v>
      </c>
    </row>
    <row r="1440" spans="1:11" x14ac:dyDescent="0.25">
      <c r="A1440" s="5" t="str">
        <f t="shared" si="45"/>
        <v>IndustryAgriculture, Mining, ConstructionMonthly Peak DayJune23</v>
      </c>
      <c r="B1440" t="s">
        <v>2232</v>
      </c>
      <c r="C1440" t="s">
        <v>2241</v>
      </c>
      <c r="D1440" t="s">
        <v>2330</v>
      </c>
      <c r="E1440" t="s">
        <v>3050</v>
      </c>
      <c r="F1440" s="6">
        <v>23</v>
      </c>
      <c r="G1440" s="6">
        <v>203.6630859375</v>
      </c>
      <c r="H1440" s="6">
        <v>210.67842102050781</v>
      </c>
      <c r="I1440" s="6">
        <v>24.80810546875</v>
      </c>
      <c r="J1440" s="6">
        <v>77.023199432373048</v>
      </c>
      <c r="K1440">
        <f t="shared" si="44"/>
        <v>0</v>
      </c>
    </row>
    <row r="1441" spans="1:11" x14ac:dyDescent="0.25">
      <c r="A1441" s="5" t="str">
        <f t="shared" si="45"/>
        <v>IndustryAgriculture, Mining, ConstructionMonthly Peak DayJune24</v>
      </c>
      <c r="B1441" t="s">
        <v>2232</v>
      </c>
      <c r="C1441" t="s">
        <v>2241</v>
      </c>
      <c r="D1441" t="s">
        <v>2330</v>
      </c>
      <c r="E1441" t="s">
        <v>3050</v>
      </c>
      <c r="F1441" s="6">
        <v>24</v>
      </c>
      <c r="G1441" s="6">
        <v>230.89936828613281</v>
      </c>
      <c r="H1441" s="6">
        <v>228.49783325195313</v>
      </c>
      <c r="I1441" s="6">
        <v>34.363929748535156</v>
      </c>
      <c r="J1441" s="6">
        <v>74.972000518798836</v>
      </c>
      <c r="K1441">
        <f t="shared" si="44"/>
        <v>0</v>
      </c>
    </row>
    <row r="1442" spans="1:11" x14ac:dyDescent="0.25">
      <c r="A1442" s="5" t="str">
        <f t="shared" si="45"/>
        <v>IndustryAgriculture, Mining, ConstructionAverage WeekdayJuly1</v>
      </c>
      <c r="B1442" t="s">
        <v>2232</v>
      </c>
      <c r="C1442" t="s">
        <v>2241</v>
      </c>
      <c r="D1442" t="s">
        <v>2331</v>
      </c>
      <c r="E1442" t="s">
        <v>3051</v>
      </c>
      <c r="F1442" s="6">
        <v>1</v>
      </c>
      <c r="G1442" s="6">
        <v>188.04330444335938</v>
      </c>
      <c r="H1442" s="6">
        <v>183.38790893554688</v>
      </c>
      <c r="I1442" s="6">
        <v>18.314687728881836</v>
      </c>
      <c r="J1442" s="6">
        <v>72.150000000000034</v>
      </c>
      <c r="K1442">
        <f t="shared" si="44"/>
        <v>0</v>
      </c>
    </row>
    <row r="1443" spans="1:11" x14ac:dyDescent="0.25">
      <c r="A1443" s="5" t="str">
        <f t="shared" si="45"/>
        <v>IndustryAgriculture, Mining, ConstructionAverage WeekdayJuly2</v>
      </c>
      <c r="B1443" t="s">
        <v>2232</v>
      </c>
      <c r="C1443" t="s">
        <v>2241</v>
      </c>
      <c r="D1443" t="s">
        <v>2331</v>
      </c>
      <c r="E1443" t="s">
        <v>3051</v>
      </c>
      <c r="F1443" s="6">
        <v>2</v>
      </c>
      <c r="G1443" s="6">
        <v>173.1650390625</v>
      </c>
      <c r="H1443" s="6">
        <v>173.08161926269531</v>
      </c>
      <c r="I1443" s="6">
        <v>20.541830062866211</v>
      </c>
      <c r="J1443" s="6">
        <v>71.839599999999976</v>
      </c>
      <c r="K1443">
        <f t="shared" si="44"/>
        <v>0</v>
      </c>
    </row>
    <row r="1444" spans="1:11" x14ac:dyDescent="0.25">
      <c r="A1444" s="5" t="str">
        <f t="shared" si="45"/>
        <v>IndustryAgriculture, Mining, ConstructionAverage WeekdayJuly3</v>
      </c>
      <c r="B1444" t="s">
        <v>2232</v>
      </c>
      <c r="C1444" t="s">
        <v>2241</v>
      </c>
      <c r="D1444" t="s">
        <v>2331</v>
      </c>
      <c r="E1444" t="s">
        <v>3051</v>
      </c>
      <c r="F1444" s="6">
        <v>3</v>
      </c>
      <c r="G1444" s="6">
        <v>176.87294006347656</v>
      </c>
      <c r="H1444" s="6">
        <v>173.54386901855469</v>
      </c>
      <c r="I1444" s="6">
        <v>21.048833847045898</v>
      </c>
      <c r="J1444" s="6">
        <v>71.472000000000023</v>
      </c>
      <c r="K1444">
        <f t="shared" si="44"/>
        <v>0</v>
      </c>
    </row>
    <row r="1445" spans="1:11" x14ac:dyDescent="0.25">
      <c r="A1445" s="5" t="str">
        <f t="shared" si="45"/>
        <v>IndustryAgriculture, Mining, ConstructionAverage WeekdayJuly4</v>
      </c>
      <c r="B1445" t="s">
        <v>2232</v>
      </c>
      <c r="C1445" t="s">
        <v>2241</v>
      </c>
      <c r="D1445" t="s">
        <v>2331</v>
      </c>
      <c r="E1445" t="s">
        <v>3051</v>
      </c>
      <c r="F1445" s="6">
        <v>4</v>
      </c>
      <c r="G1445" s="6">
        <v>209.24411010742188</v>
      </c>
      <c r="H1445" s="6">
        <v>210.61192321777344</v>
      </c>
      <c r="I1445" s="6">
        <v>21.779422760009766</v>
      </c>
      <c r="J1445" s="6">
        <v>71.029599999999988</v>
      </c>
      <c r="K1445">
        <f t="shared" si="44"/>
        <v>0</v>
      </c>
    </row>
    <row r="1446" spans="1:11" x14ac:dyDescent="0.25">
      <c r="A1446" s="5" t="str">
        <f t="shared" si="45"/>
        <v>IndustryAgriculture, Mining, ConstructionAverage WeekdayJuly5</v>
      </c>
      <c r="B1446" t="s">
        <v>2232</v>
      </c>
      <c r="C1446" t="s">
        <v>2241</v>
      </c>
      <c r="D1446" t="s">
        <v>2331</v>
      </c>
      <c r="E1446" t="s">
        <v>3051</v>
      </c>
      <c r="F1446" s="6">
        <v>5</v>
      </c>
      <c r="G1446" s="6">
        <v>271.1063232421875</v>
      </c>
      <c r="H1446" s="6">
        <v>267.475341796875</v>
      </c>
      <c r="I1446" s="6">
        <v>27.079292297363281</v>
      </c>
      <c r="J1446" s="6">
        <v>70.1828</v>
      </c>
      <c r="K1446">
        <f t="shared" si="44"/>
        <v>0</v>
      </c>
    </row>
    <row r="1447" spans="1:11" x14ac:dyDescent="0.25">
      <c r="A1447" s="5" t="str">
        <f t="shared" si="45"/>
        <v>IndustryAgriculture, Mining, ConstructionAverage WeekdayJuly6</v>
      </c>
      <c r="B1447" t="s">
        <v>2232</v>
      </c>
      <c r="C1447" t="s">
        <v>2241</v>
      </c>
      <c r="D1447" t="s">
        <v>2331</v>
      </c>
      <c r="E1447" t="s">
        <v>3051</v>
      </c>
      <c r="F1447" s="6">
        <v>6</v>
      </c>
      <c r="G1447" s="6">
        <v>405.9014892578125</v>
      </c>
      <c r="H1447" s="6">
        <v>393.58731079101563</v>
      </c>
      <c r="I1447" s="6">
        <v>53.111133575439453</v>
      </c>
      <c r="J1447" s="6">
        <v>69.622399999999999</v>
      </c>
      <c r="K1447">
        <f t="shared" si="44"/>
        <v>0</v>
      </c>
    </row>
    <row r="1448" spans="1:11" x14ac:dyDescent="0.25">
      <c r="A1448" s="5" t="str">
        <f t="shared" si="45"/>
        <v>IndustryAgriculture, Mining, ConstructionAverage WeekdayJuly7</v>
      </c>
      <c r="B1448" t="s">
        <v>2232</v>
      </c>
      <c r="C1448" t="s">
        <v>2241</v>
      </c>
      <c r="D1448" t="s">
        <v>2331</v>
      </c>
      <c r="E1448" t="s">
        <v>3051</v>
      </c>
      <c r="F1448" s="6">
        <v>7</v>
      </c>
      <c r="G1448" s="6">
        <v>502.78549194335938</v>
      </c>
      <c r="H1448" s="6">
        <v>487.03656005859375</v>
      </c>
      <c r="I1448" s="6">
        <v>49.982719421386719</v>
      </c>
      <c r="J1448" s="6">
        <v>69.391199999999984</v>
      </c>
      <c r="K1448">
        <f t="shared" si="44"/>
        <v>0</v>
      </c>
    </row>
    <row r="1449" spans="1:11" x14ac:dyDescent="0.25">
      <c r="A1449" s="5" t="str">
        <f t="shared" si="45"/>
        <v>IndustryAgriculture, Mining, ConstructionAverage WeekdayJuly8</v>
      </c>
      <c r="B1449" t="s">
        <v>2232</v>
      </c>
      <c r="C1449" t="s">
        <v>2241</v>
      </c>
      <c r="D1449" t="s">
        <v>2331</v>
      </c>
      <c r="E1449" t="s">
        <v>3051</v>
      </c>
      <c r="F1449" s="6">
        <v>8</v>
      </c>
      <c r="G1449" s="6">
        <v>497.5946044921875</v>
      </c>
      <c r="H1449" s="6">
        <v>487.58834838867188</v>
      </c>
      <c r="I1449" s="6">
        <v>49.609172821044922</v>
      </c>
      <c r="J1449" s="6">
        <v>69.757599999999996</v>
      </c>
      <c r="K1449">
        <f t="shared" si="44"/>
        <v>0</v>
      </c>
    </row>
    <row r="1450" spans="1:11" x14ac:dyDescent="0.25">
      <c r="A1450" s="5" t="str">
        <f t="shared" si="45"/>
        <v>IndustryAgriculture, Mining, ConstructionAverage WeekdayJuly9</v>
      </c>
      <c r="B1450" t="s">
        <v>2232</v>
      </c>
      <c r="C1450" t="s">
        <v>2241</v>
      </c>
      <c r="D1450" t="s">
        <v>2331</v>
      </c>
      <c r="E1450" t="s">
        <v>3051</v>
      </c>
      <c r="F1450" s="6">
        <v>9</v>
      </c>
      <c r="G1450" s="6">
        <v>536.98992919921875</v>
      </c>
      <c r="H1450" s="6">
        <v>527.42095947265625</v>
      </c>
      <c r="I1450" s="6">
        <v>52.460689544677734</v>
      </c>
      <c r="J1450" s="6">
        <v>72.123200000000026</v>
      </c>
      <c r="K1450">
        <f t="shared" si="44"/>
        <v>0</v>
      </c>
    </row>
    <row r="1451" spans="1:11" x14ac:dyDescent="0.25">
      <c r="A1451" s="5" t="str">
        <f t="shared" si="45"/>
        <v>IndustryAgriculture, Mining, ConstructionAverage WeekdayJuly10</v>
      </c>
      <c r="B1451" t="s">
        <v>2232</v>
      </c>
      <c r="C1451" t="s">
        <v>2241</v>
      </c>
      <c r="D1451" t="s">
        <v>2331</v>
      </c>
      <c r="E1451" t="s">
        <v>3051</v>
      </c>
      <c r="F1451" s="6">
        <v>10</v>
      </c>
      <c r="G1451" s="6">
        <v>530.09979248046875</v>
      </c>
      <c r="H1451" s="6">
        <v>522.9036865234375</v>
      </c>
      <c r="I1451" s="6">
        <v>47.495864868164063</v>
      </c>
      <c r="J1451" s="6">
        <v>75.537599999999983</v>
      </c>
      <c r="K1451">
        <f t="shared" si="44"/>
        <v>0</v>
      </c>
    </row>
    <row r="1452" spans="1:11" x14ac:dyDescent="0.25">
      <c r="A1452" s="5" t="str">
        <f t="shared" si="45"/>
        <v>IndustryAgriculture, Mining, ConstructionAverage WeekdayJuly11</v>
      </c>
      <c r="B1452" t="s">
        <v>2232</v>
      </c>
      <c r="C1452" t="s">
        <v>2241</v>
      </c>
      <c r="D1452" t="s">
        <v>2331</v>
      </c>
      <c r="E1452" t="s">
        <v>3051</v>
      </c>
      <c r="F1452" s="6">
        <v>11</v>
      </c>
      <c r="G1452" s="6">
        <v>513.6708984375</v>
      </c>
      <c r="H1452" s="6">
        <v>509.42840576171875</v>
      </c>
      <c r="I1452" s="6">
        <v>61.909923553466797</v>
      </c>
      <c r="J1452" s="6">
        <v>80.000400000000013</v>
      </c>
      <c r="K1452">
        <f t="shared" si="44"/>
        <v>0</v>
      </c>
    </row>
    <row r="1453" spans="1:11" x14ac:dyDescent="0.25">
      <c r="A1453" s="5" t="str">
        <f t="shared" si="45"/>
        <v>IndustryAgriculture, Mining, ConstructionAverage WeekdayJuly12</v>
      </c>
      <c r="B1453" t="s">
        <v>2232</v>
      </c>
      <c r="C1453" t="s">
        <v>2241</v>
      </c>
      <c r="D1453" t="s">
        <v>2331</v>
      </c>
      <c r="E1453" t="s">
        <v>3051</v>
      </c>
      <c r="F1453" s="6">
        <v>12</v>
      </c>
      <c r="G1453" s="6">
        <v>525.86737060546875</v>
      </c>
      <c r="H1453" s="6">
        <v>503.17269897460938</v>
      </c>
      <c r="I1453" s="6">
        <v>41.788192749023438</v>
      </c>
      <c r="J1453" s="6">
        <v>83.788399999999982</v>
      </c>
      <c r="K1453">
        <f t="shared" si="44"/>
        <v>0</v>
      </c>
    </row>
    <row r="1454" spans="1:11" x14ac:dyDescent="0.25">
      <c r="A1454" s="5" t="str">
        <f t="shared" si="45"/>
        <v>IndustryAgriculture, Mining, ConstructionAverage WeekdayJuly13</v>
      </c>
      <c r="B1454" t="s">
        <v>2232</v>
      </c>
      <c r="C1454" t="s">
        <v>2241</v>
      </c>
      <c r="D1454" t="s">
        <v>2331</v>
      </c>
      <c r="E1454" t="s">
        <v>3051</v>
      </c>
      <c r="F1454" s="6">
        <v>13</v>
      </c>
      <c r="G1454" s="6">
        <v>474.44644165039063</v>
      </c>
      <c r="H1454" s="6">
        <v>449.11746215820313</v>
      </c>
      <c r="I1454" s="6">
        <v>44.464714050292969</v>
      </c>
      <c r="J1454" s="6">
        <v>86.26639999999999</v>
      </c>
      <c r="K1454">
        <f t="shared" si="44"/>
        <v>0</v>
      </c>
    </row>
    <row r="1455" spans="1:11" x14ac:dyDescent="0.25">
      <c r="A1455" s="5" t="str">
        <f t="shared" si="45"/>
        <v>IndustryAgriculture, Mining, ConstructionAverage WeekdayJuly14</v>
      </c>
      <c r="B1455" t="s">
        <v>2232</v>
      </c>
      <c r="C1455" t="s">
        <v>2241</v>
      </c>
      <c r="D1455" t="s">
        <v>2331</v>
      </c>
      <c r="E1455" t="s">
        <v>3051</v>
      </c>
      <c r="F1455" s="6">
        <v>14</v>
      </c>
      <c r="G1455" s="6">
        <v>472.23846435546875</v>
      </c>
      <c r="H1455" s="6">
        <v>451.31707763671875</v>
      </c>
      <c r="I1455" s="6">
        <v>45.527969360351563</v>
      </c>
      <c r="J1455" s="6">
        <v>89.157199999999989</v>
      </c>
      <c r="K1455">
        <f t="shared" si="44"/>
        <v>0</v>
      </c>
    </row>
    <row r="1456" spans="1:11" x14ac:dyDescent="0.25">
      <c r="A1456" s="5" t="str">
        <f t="shared" si="45"/>
        <v>IndustryAgriculture, Mining, ConstructionAverage WeekdayJuly15</v>
      </c>
      <c r="B1456" t="s">
        <v>2232</v>
      </c>
      <c r="C1456" t="s">
        <v>2241</v>
      </c>
      <c r="D1456" t="s">
        <v>2331</v>
      </c>
      <c r="E1456" t="s">
        <v>3051</v>
      </c>
      <c r="F1456" s="6">
        <v>15</v>
      </c>
      <c r="G1456" s="6">
        <v>413.69281005859375</v>
      </c>
      <c r="H1456" s="6">
        <v>387.45660400390625</v>
      </c>
      <c r="I1456" s="6">
        <v>34.187717437744141</v>
      </c>
      <c r="J1456" s="6">
        <v>91.308800000000005</v>
      </c>
      <c r="K1456">
        <f t="shared" si="44"/>
        <v>0</v>
      </c>
    </row>
    <row r="1457" spans="1:11" x14ac:dyDescent="0.25">
      <c r="A1457" s="5" t="str">
        <f t="shared" si="45"/>
        <v>IndustryAgriculture, Mining, ConstructionAverage WeekdayJuly16</v>
      </c>
      <c r="B1457" t="s">
        <v>2232</v>
      </c>
      <c r="C1457" t="s">
        <v>2241</v>
      </c>
      <c r="D1457" t="s">
        <v>2331</v>
      </c>
      <c r="E1457" t="s">
        <v>3051</v>
      </c>
      <c r="F1457" s="6">
        <v>16</v>
      </c>
      <c r="G1457" s="6">
        <v>331.030029296875</v>
      </c>
      <c r="H1457" s="6">
        <v>311.25927734375</v>
      </c>
      <c r="I1457" s="6">
        <v>35.740104675292969</v>
      </c>
      <c r="J1457" s="6">
        <v>91.078399999999988</v>
      </c>
      <c r="K1457">
        <f t="shared" si="44"/>
        <v>0</v>
      </c>
    </row>
    <row r="1458" spans="1:11" x14ac:dyDescent="0.25">
      <c r="A1458" s="5" t="str">
        <f t="shared" si="45"/>
        <v>IndustryAgriculture, Mining, ConstructionAverage WeekdayJuly17</v>
      </c>
      <c r="B1458" t="s">
        <v>2232</v>
      </c>
      <c r="C1458" t="s">
        <v>2241</v>
      </c>
      <c r="D1458" t="s">
        <v>2331</v>
      </c>
      <c r="E1458" t="s">
        <v>3051</v>
      </c>
      <c r="F1458" s="6">
        <v>17</v>
      </c>
      <c r="G1458" s="6">
        <v>193.05616760253906</v>
      </c>
      <c r="H1458" s="6">
        <v>198.89753723144531</v>
      </c>
      <c r="I1458" s="6">
        <v>25.300056457519531</v>
      </c>
      <c r="J1458" s="6">
        <v>89.598799999999997</v>
      </c>
      <c r="K1458">
        <f t="shared" si="44"/>
        <v>0</v>
      </c>
    </row>
    <row r="1459" spans="1:11" x14ac:dyDescent="0.25">
      <c r="A1459" s="5" t="str">
        <f t="shared" si="45"/>
        <v>IndustryAgriculture, Mining, ConstructionAverage WeekdayJuly18</v>
      </c>
      <c r="B1459" t="s">
        <v>2232</v>
      </c>
      <c r="C1459" t="s">
        <v>2241</v>
      </c>
      <c r="D1459" t="s">
        <v>2331</v>
      </c>
      <c r="E1459" t="s">
        <v>3051</v>
      </c>
      <c r="F1459" s="6">
        <v>18</v>
      </c>
      <c r="G1459" s="6">
        <v>176.19679260253906</v>
      </c>
      <c r="H1459" s="6">
        <v>180.26129150390625</v>
      </c>
      <c r="I1459" s="6">
        <v>22.171268463134766</v>
      </c>
      <c r="J1459" s="6">
        <v>89.122799999999984</v>
      </c>
      <c r="K1459">
        <f t="shared" si="44"/>
        <v>0</v>
      </c>
    </row>
    <row r="1460" spans="1:11" x14ac:dyDescent="0.25">
      <c r="A1460" s="5" t="str">
        <f t="shared" si="45"/>
        <v>IndustryAgriculture, Mining, ConstructionAverage WeekdayJuly19</v>
      </c>
      <c r="B1460" t="s">
        <v>2232</v>
      </c>
      <c r="C1460" t="s">
        <v>2241</v>
      </c>
      <c r="D1460" t="s">
        <v>2331</v>
      </c>
      <c r="E1460" t="s">
        <v>3051</v>
      </c>
      <c r="F1460" s="6">
        <v>19</v>
      </c>
      <c r="G1460" s="6">
        <v>157.15313720703125</v>
      </c>
      <c r="H1460" s="6">
        <v>161.35108947753906</v>
      </c>
      <c r="I1460" s="6">
        <v>20.960624694824219</v>
      </c>
      <c r="J1460" s="6">
        <v>86.184799999999996</v>
      </c>
      <c r="K1460">
        <f t="shared" si="44"/>
        <v>0</v>
      </c>
    </row>
    <row r="1461" spans="1:11" x14ac:dyDescent="0.25">
      <c r="A1461" s="5" t="str">
        <f t="shared" si="45"/>
        <v>IndustryAgriculture, Mining, ConstructionAverage WeekdayJuly20</v>
      </c>
      <c r="B1461" t="s">
        <v>2232</v>
      </c>
      <c r="C1461" t="s">
        <v>2241</v>
      </c>
      <c r="D1461" t="s">
        <v>2331</v>
      </c>
      <c r="E1461" t="s">
        <v>3051</v>
      </c>
      <c r="F1461" s="6">
        <v>20</v>
      </c>
      <c r="G1461" s="6">
        <v>174.39192199707031</v>
      </c>
      <c r="H1461" s="6">
        <v>169.37269592285156</v>
      </c>
      <c r="I1461" s="6">
        <v>22.856897354125977</v>
      </c>
      <c r="J1461" s="6">
        <v>82.640000000000015</v>
      </c>
      <c r="K1461">
        <f t="shared" si="44"/>
        <v>0</v>
      </c>
    </row>
    <row r="1462" spans="1:11" x14ac:dyDescent="0.25">
      <c r="A1462" s="5" t="str">
        <f t="shared" si="45"/>
        <v>IndustryAgriculture, Mining, ConstructionAverage WeekdayJuly21</v>
      </c>
      <c r="B1462" t="s">
        <v>2232</v>
      </c>
      <c r="C1462" t="s">
        <v>2241</v>
      </c>
      <c r="D1462" t="s">
        <v>2331</v>
      </c>
      <c r="E1462" t="s">
        <v>3051</v>
      </c>
      <c r="F1462" s="6">
        <v>21</v>
      </c>
      <c r="G1462" s="6">
        <v>173.5169677734375</v>
      </c>
      <c r="H1462" s="6">
        <v>170.836669921875</v>
      </c>
      <c r="I1462" s="6">
        <v>21.984081268310547</v>
      </c>
      <c r="J1462" s="6">
        <v>78.467200000000005</v>
      </c>
      <c r="K1462">
        <f t="shared" si="44"/>
        <v>0</v>
      </c>
    </row>
    <row r="1463" spans="1:11" x14ac:dyDescent="0.25">
      <c r="A1463" s="5" t="str">
        <f t="shared" si="45"/>
        <v>IndustryAgriculture, Mining, ConstructionAverage WeekdayJuly22</v>
      </c>
      <c r="B1463" t="s">
        <v>2232</v>
      </c>
      <c r="C1463" t="s">
        <v>2241</v>
      </c>
      <c r="D1463" t="s">
        <v>2331</v>
      </c>
      <c r="E1463" t="s">
        <v>3051</v>
      </c>
      <c r="F1463" s="6">
        <v>22</v>
      </c>
      <c r="G1463" s="6">
        <v>174.90559387207031</v>
      </c>
      <c r="H1463" s="6">
        <v>177.20426940917969</v>
      </c>
      <c r="I1463" s="6">
        <v>21.354459762573242</v>
      </c>
      <c r="J1463" s="6">
        <v>74.816800000000015</v>
      </c>
      <c r="K1463">
        <f t="shared" si="44"/>
        <v>0</v>
      </c>
    </row>
    <row r="1464" spans="1:11" x14ac:dyDescent="0.25">
      <c r="A1464" s="5" t="str">
        <f t="shared" si="45"/>
        <v>IndustryAgriculture, Mining, ConstructionAverage WeekdayJuly23</v>
      </c>
      <c r="B1464" t="s">
        <v>2232</v>
      </c>
      <c r="C1464" t="s">
        <v>2241</v>
      </c>
      <c r="D1464" t="s">
        <v>2331</v>
      </c>
      <c r="E1464" t="s">
        <v>3051</v>
      </c>
      <c r="F1464" s="6">
        <v>23</v>
      </c>
      <c r="G1464" s="6">
        <v>181.29338073730469</v>
      </c>
      <c r="H1464" s="6">
        <v>188.3087158203125</v>
      </c>
      <c r="I1464" s="6">
        <v>26.891536712646484</v>
      </c>
      <c r="J1464" s="6">
        <v>72.884399999999999</v>
      </c>
      <c r="K1464">
        <f t="shared" si="44"/>
        <v>0</v>
      </c>
    </row>
    <row r="1465" spans="1:11" x14ac:dyDescent="0.25">
      <c r="A1465" s="5" t="str">
        <f t="shared" si="45"/>
        <v>IndustryAgriculture, Mining, ConstructionAverage WeekdayJuly24</v>
      </c>
      <c r="B1465" t="s">
        <v>2232</v>
      </c>
      <c r="C1465" t="s">
        <v>2241</v>
      </c>
      <c r="D1465" t="s">
        <v>2331</v>
      </c>
      <c r="E1465" t="s">
        <v>3051</v>
      </c>
      <c r="F1465" s="6">
        <v>24</v>
      </c>
      <c r="G1465" s="6">
        <v>205.11502075195313</v>
      </c>
      <c r="H1465" s="6">
        <v>202.71348571777344</v>
      </c>
      <c r="I1465" s="6">
        <v>21.760553359985352</v>
      </c>
      <c r="J1465" s="6">
        <v>71.683600000000013</v>
      </c>
      <c r="K1465">
        <f t="shared" si="44"/>
        <v>0</v>
      </c>
    </row>
    <row r="1466" spans="1:11" x14ac:dyDescent="0.25">
      <c r="A1466" s="5" t="str">
        <f t="shared" si="45"/>
        <v>IndustryAgriculture, Mining, ConstructionMonthly Peak DayJuly1</v>
      </c>
      <c r="B1466" t="s">
        <v>2232</v>
      </c>
      <c r="C1466" t="s">
        <v>2241</v>
      </c>
      <c r="D1466" t="s">
        <v>2332</v>
      </c>
      <c r="E1466" t="s">
        <v>3051</v>
      </c>
      <c r="F1466" s="6">
        <v>1</v>
      </c>
      <c r="G1466" s="6">
        <v>215.45884704589844</v>
      </c>
      <c r="H1466" s="6">
        <v>204.78364562988281</v>
      </c>
      <c r="I1466" s="6">
        <v>22.48193359375</v>
      </c>
      <c r="J1466" s="6">
        <v>76.146499999999975</v>
      </c>
      <c r="K1466">
        <f t="shared" si="44"/>
        <v>0</v>
      </c>
    </row>
    <row r="1467" spans="1:11" x14ac:dyDescent="0.25">
      <c r="A1467" s="5" t="str">
        <f t="shared" si="45"/>
        <v>IndustryAgriculture, Mining, ConstructionMonthly Peak DayJuly2</v>
      </c>
      <c r="B1467" t="s">
        <v>2232</v>
      </c>
      <c r="C1467" t="s">
        <v>2241</v>
      </c>
      <c r="D1467" t="s">
        <v>2332</v>
      </c>
      <c r="E1467" t="s">
        <v>3051</v>
      </c>
      <c r="F1467" s="6">
        <v>2</v>
      </c>
      <c r="G1467" s="6">
        <v>195.25425720214844</v>
      </c>
      <c r="H1467" s="6">
        <v>190.98272705078125</v>
      </c>
      <c r="I1467" s="6">
        <v>21.516542434692383</v>
      </c>
      <c r="J1467" s="6">
        <v>75.521499999999989</v>
      </c>
      <c r="K1467">
        <f t="shared" si="44"/>
        <v>0</v>
      </c>
    </row>
    <row r="1468" spans="1:11" x14ac:dyDescent="0.25">
      <c r="A1468" s="5" t="str">
        <f t="shared" si="45"/>
        <v>IndustryAgriculture, Mining, ConstructionMonthly Peak DayJuly3</v>
      </c>
      <c r="B1468" t="s">
        <v>2232</v>
      </c>
      <c r="C1468" t="s">
        <v>2241</v>
      </c>
      <c r="D1468" t="s">
        <v>2332</v>
      </c>
      <c r="E1468" t="s">
        <v>3051</v>
      </c>
      <c r="F1468" s="6">
        <v>3</v>
      </c>
      <c r="G1468" s="6">
        <v>187.62638854980469</v>
      </c>
      <c r="H1468" s="6">
        <v>180.19589233398438</v>
      </c>
      <c r="I1468" s="6">
        <v>20.050617218017578</v>
      </c>
      <c r="J1468" s="6">
        <v>74.29849999999999</v>
      </c>
      <c r="K1468">
        <f t="shared" si="44"/>
        <v>0</v>
      </c>
    </row>
    <row r="1469" spans="1:11" x14ac:dyDescent="0.25">
      <c r="A1469" s="5" t="str">
        <f t="shared" si="45"/>
        <v>IndustryAgriculture, Mining, ConstructionMonthly Peak DayJuly4</v>
      </c>
      <c r="B1469" t="s">
        <v>2232</v>
      </c>
      <c r="C1469" t="s">
        <v>2241</v>
      </c>
      <c r="D1469" t="s">
        <v>2332</v>
      </c>
      <c r="E1469" t="s">
        <v>3051</v>
      </c>
      <c r="F1469" s="6">
        <v>4</v>
      </c>
      <c r="G1469" s="6">
        <v>194.68702697753906</v>
      </c>
      <c r="H1469" s="6">
        <v>192.85281372070313</v>
      </c>
      <c r="I1469" s="6">
        <v>22.380142211914063</v>
      </c>
      <c r="J1469" s="6">
        <v>73.704000000000008</v>
      </c>
      <c r="K1469">
        <f t="shared" si="44"/>
        <v>0</v>
      </c>
    </row>
    <row r="1470" spans="1:11" x14ac:dyDescent="0.25">
      <c r="A1470" s="5" t="str">
        <f t="shared" si="45"/>
        <v>IndustryAgriculture, Mining, ConstructionMonthly Peak DayJuly5</v>
      </c>
      <c r="B1470" t="s">
        <v>2232</v>
      </c>
      <c r="C1470" t="s">
        <v>2241</v>
      </c>
      <c r="D1470" t="s">
        <v>2332</v>
      </c>
      <c r="E1470" t="s">
        <v>3051</v>
      </c>
      <c r="F1470" s="6">
        <v>5</v>
      </c>
      <c r="G1470" s="6">
        <v>282.1536865234375</v>
      </c>
      <c r="H1470" s="6">
        <v>277.93423461914063</v>
      </c>
      <c r="I1470" s="6">
        <v>34.017391204833984</v>
      </c>
      <c r="J1470" s="6">
        <v>73.240000000000038</v>
      </c>
      <c r="K1470">
        <f t="shared" si="44"/>
        <v>0</v>
      </c>
    </row>
    <row r="1471" spans="1:11" x14ac:dyDescent="0.25">
      <c r="A1471" s="5" t="str">
        <f t="shared" si="45"/>
        <v>IndustryAgriculture, Mining, ConstructionMonthly Peak DayJuly6</v>
      </c>
      <c r="B1471" t="s">
        <v>2232</v>
      </c>
      <c r="C1471" t="s">
        <v>2241</v>
      </c>
      <c r="D1471" t="s">
        <v>2332</v>
      </c>
      <c r="E1471" t="s">
        <v>3051</v>
      </c>
      <c r="F1471" s="6">
        <v>6</v>
      </c>
      <c r="G1471" s="6">
        <v>414.02044677734375</v>
      </c>
      <c r="H1471" s="6">
        <v>390.72048950195313</v>
      </c>
      <c r="I1471" s="6">
        <v>52.519432067871094</v>
      </c>
      <c r="J1471" s="6">
        <v>72.56049999999999</v>
      </c>
      <c r="K1471">
        <f t="shared" si="44"/>
        <v>0</v>
      </c>
    </row>
    <row r="1472" spans="1:11" x14ac:dyDescent="0.25">
      <c r="A1472" s="5" t="str">
        <f t="shared" si="45"/>
        <v>IndustryAgriculture, Mining, ConstructionMonthly Peak DayJuly7</v>
      </c>
      <c r="B1472" t="s">
        <v>2232</v>
      </c>
      <c r="C1472" t="s">
        <v>2241</v>
      </c>
      <c r="D1472" t="s">
        <v>2332</v>
      </c>
      <c r="E1472" t="s">
        <v>3051</v>
      </c>
      <c r="F1472" s="6">
        <v>7</v>
      </c>
      <c r="G1472" s="6">
        <v>473.04071044921875</v>
      </c>
      <c r="H1472" s="6">
        <v>445.95980834960938</v>
      </c>
      <c r="I1472" s="6">
        <v>63.507595062255859</v>
      </c>
      <c r="J1472" s="6">
        <v>71.97750000000002</v>
      </c>
      <c r="K1472">
        <f t="shared" si="44"/>
        <v>0</v>
      </c>
    </row>
    <row r="1473" spans="1:11" x14ac:dyDescent="0.25">
      <c r="A1473" s="5" t="str">
        <f t="shared" si="45"/>
        <v>IndustryAgriculture, Mining, ConstructionMonthly Peak DayJuly8</v>
      </c>
      <c r="B1473" t="s">
        <v>2232</v>
      </c>
      <c r="C1473" t="s">
        <v>2241</v>
      </c>
      <c r="D1473" t="s">
        <v>2332</v>
      </c>
      <c r="E1473" t="s">
        <v>3051</v>
      </c>
      <c r="F1473" s="6">
        <v>8</v>
      </c>
      <c r="G1473" s="6">
        <v>486.18942260742188</v>
      </c>
      <c r="H1473" s="6">
        <v>460.17837524414063</v>
      </c>
      <c r="I1473" s="6">
        <v>61.827098846435547</v>
      </c>
      <c r="J1473" s="6">
        <v>72.854999999999976</v>
      </c>
      <c r="K1473">
        <f t="shared" si="44"/>
        <v>0</v>
      </c>
    </row>
    <row r="1474" spans="1:11" x14ac:dyDescent="0.25">
      <c r="A1474" s="5" t="str">
        <f t="shared" si="45"/>
        <v>IndustryAgriculture, Mining, ConstructionMonthly Peak DayJuly9</v>
      </c>
      <c r="B1474" t="s">
        <v>2232</v>
      </c>
      <c r="C1474" t="s">
        <v>2241</v>
      </c>
      <c r="D1474" t="s">
        <v>2332</v>
      </c>
      <c r="E1474" t="s">
        <v>3051</v>
      </c>
      <c r="F1474" s="6">
        <v>9</v>
      </c>
      <c r="G1474" s="6">
        <v>487.084716796875</v>
      </c>
      <c r="H1474" s="6">
        <v>470.47549438476563</v>
      </c>
      <c r="I1474" s="6">
        <v>61.670932769775391</v>
      </c>
      <c r="J1474" s="6">
        <v>75.79549999999999</v>
      </c>
      <c r="K1474">
        <f t="shared" ref="K1474:K1537" si="46">INDEX(events, MATCH(CONCATENATE(B1474, C1474, D1474, E1474), events_y, 0), MATCH("Confidential", events_x, 0))</f>
        <v>0</v>
      </c>
    </row>
    <row r="1475" spans="1:11" x14ac:dyDescent="0.25">
      <c r="A1475" s="5" t="str">
        <f t="shared" ref="A1475:A1538" si="47">CONCATENATE(B1475, C1475, D1475, E1475, F1475)</f>
        <v>IndustryAgriculture, Mining, ConstructionMonthly Peak DayJuly10</v>
      </c>
      <c r="B1475" t="s">
        <v>2232</v>
      </c>
      <c r="C1475" t="s">
        <v>2241</v>
      </c>
      <c r="D1475" t="s">
        <v>2332</v>
      </c>
      <c r="E1475" t="s">
        <v>3051</v>
      </c>
      <c r="F1475" s="6">
        <v>10</v>
      </c>
      <c r="G1475" s="6">
        <v>452.29144287109375</v>
      </c>
      <c r="H1475" s="6">
        <v>449.52923583984375</v>
      </c>
      <c r="I1475" s="6">
        <v>56.394302368164063</v>
      </c>
      <c r="J1475" s="6">
        <v>79.239999999999981</v>
      </c>
      <c r="K1475">
        <f t="shared" si="46"/>
        <v>0</v>
      </c>
    </row>
    <row r="1476" spans="1:11" x14ac:dyDescent="0.25">
      <c r="A1476" s="5" t="str">
        <f t="shared" si="47"/>
        <v>IndustryAgriculture, Mining, ConstructionMonthly Peak DayJuly11</v>
      </c>
      <c r="B1476" t="s">
        <v>2232</v>
      </c>
      <c r="C1476" t="s">
        <v>2241</v>
      </c>
      <c r="D1476" t="s">
        <v>2332</v>
      </c>
      <c r="E1476" t="s">
        <v>3051</v>
      </c>
      <c r="F1476" s="6">
        <v>11</v>
      </c>
      <c r="G1476" s="6">
        <v>555.10003662109375</v>
      </c>
      <c r="H1476" s="6">
        <v>550.85748291015625</v>
      </c>
      <c r="I1476" s="6">
        <v>59.166122436523438</v>
      </c>
      <c r="J1476" s="6">
        <v>84.195999999999984</v>
      </c>
      <c r="K1476">
        <f t="shared" si="46"/>
        <v>0</v>
      </c>
    </row>
    <row r="1477" spans="1:11" x14ac:dyDescent="0.25">
      <c r="A1477" s="5" t="str">
        <f t="shared" si="47"/>
        <v>IndustryAgriculture, Mining, ConstructionMonthly Peak DayJuly12</v>
      </c>
      <c r="B1477" t="s">
        <v>2232</v>
      </c>
      <c r="C1477" t="s">
        <v>2241</v>
      </c>
      <c r="D1477" t="s">
        <v>2332</v>
      </c>
      <c r="E1477" t="s">
        <v>3051</v>
      </c>
      <c r="F1477" s="6">
        <v>12</v>
      </c>
      <c r="G1477" s="6">
        <v>533.07879638671875</v>
      </c>
      <c r="H1477" s="6">
        <v>510.3841552734375</v>
      </c>
      <c r="I1477" s="6">
        <v>61.092281341552734</v>
      </c>
      <c r="J1477" s="6">
        <v>87.848000000000013</v>
      </c>
      <c r="K1477">
        <f t="shared" si="46"/>
        <v>0</v>
      </c>
    </row>
    <row r="1478" spans="1:11" x14ac:dyDescent="0.25">
      <c r="A1478" s="5" t="str">
        <f t="shared" si="47"/>
        <v>IndustryAgriculture, Mining, ConstructionMonthly Peak DayJuly13</v>
      </c>
      <c r="B1478" t="s">
        <v>2232</v>
      </c>
      <c r="C1478" t="s">
        <v>2241</v>
      </c>
      <c r="D1478" t="s">
        <v>2332</v>
      </c>
      <c r="E1478" t="s">
        <v>3051</v>
      </c>
      <c r="F1478" s="6">
        <v>13</v>
      </c>
      <c r="G1478" s="6">
        <v>508.61602783203125</v>
      </c>
      <c r="H1478" s="6">
        <v>483.28704833984375</v>
      </c>
      <c r="I1478" s="6">
        <v>66.522598266601563</v>
      </c>
      <c r="J1478" s="6">
        <v>90.671999999999983</v>
      </c>
      <c r="K1478">
        <f t="shared" si="46"/>
        <v>0</v>
      </c>
    </row>
    <row r="1479" spans="1:11" x14ac:dyDescent="0.25">
      <c r="A1479" s="5" t="str">
        <f t="shared" si="47"/>
        <v>IndustryAgriculture, Mining, ConstructionMonthly Peak DayJuly14</v>
      </c>
      <c r="B1479" t="s">
        <v>2232</v>
      </c>
      <c r="C1479" t="s">
        <v>2241</v>
      </c>
      <c r="D1479" t="s">
        <v>2332</v>
      </c>
      <c r="E1479" t="s">
        <v>3051</v>
      </c>
      <c r="F1479" s="6">
        <v>14</v>
      </c>
      <c r="G1479" s="6">
        <v>480.01312255859375</v>
      </c>
      <c r="H1479" s="6">
        <v>459.09176635742188</v>
      </c>
      <c r="I1479" s="6">
        <v>57.572551727294922</v>
      </c>
      <c r="J1479" s="6">
        <v>93.128000000000014</v>
      </c>
      <c r="K1479">
        <f t="shared" si="46"/>
        <v>0</v>
      </c>
    </row>
    <row r="1480" spans="1:11" x14ac:dyDescent="0.25">
      <c r="A1480" s="5" t="str">
        <f t="shared" si="47"/>
        <v>IndustryAgriculture, Mining, ConstructionMonthly Peak DayJuly15</v>
      </c>
      <c r="B1480" t="s">
        <v>2232</v>
      </c>
      <c r="C1480" t="s">
        <v>2241</v>
      </c>
      <c r="D1480" t="s">
        <v>2332</v>
      </c>
      <c r="E1480" t="s">
        <v>3051</v>
      </c>
      <c r="F1480" s="6">
        <v>15</v>
      </c>
      <c r="G1480" s="6">
        <v>452.98886108398438</v>
      </c>
      <c r="H1480" s="6">
        <v>426.75265502929688</v>
      </c>
      <c r="I1480" s="6">
        <v>55.4383544921875</v>
      </c>
      <c r="J1480" s="6">
        <v>94.119999999999976</v>
      </c>
      <c r="K1480">
        <f t="shared" si="46"/>
        <v>0</v>
      </c>
    </row>
    <row r="1481" spans="1:11" x14ac:dyDescent="0.25">
      <c r="A1481" s="5" t="str">
        <f t="shared" si="47"/>
        <v>IndustryAgriculture, Mining, ConstructionMonthly Peak DayJuly16</v>
      </c>
      <c r="B1481" t="s">
        <v>2232</v>
      </c>
      <c r="C1481" t="s">
        <v>2241</v>
      </c>
      <c r="D1481" t="s">
        <v>2332</v>
      </c>
      <c r="E1481" t="s">
        <v>3051</v>
      </c>
      <c r="F1481" s="6">
        <v>16</v>
      </c>
      <c r="G1481" s="6">
        <v>379.37319946289063</v>
      </c>
      <c r="H1481" s="6">
        <v>359.60244750976563</v>
      </c>
      <c r="I1481" s="6">
        <v>49.491905212402344</v>
      </c>
      <c r="J1481" s="6">
        <v>95.220000000000013</v>
      </c>
      <c r="K1481">
        <f t="shared" si="46"/>
        <v>0</v>
      </c>
    </row>
    <row r="1482" spans="1:11" x14ac:dyDescent="0.25">
      <c r="A1482" s="5" t="str">
        <f t="shared" si="47"/>
        <v>IndustryAgriculture, Mining, ConstructionMonthly Peak DayJuly17</v>
      </c>
      <c r="B1482" t="s">
        <v>2232</v>
      </c>
      <c r="C1482" t="s">
        <v>2241</v>
      </c>
      <c r="D1482" t="s">
        <v>2332</v>
      </c>
      <c r="E1482" t="s">
        <v>3051</v>
      </c>
      <c r="F1482" s="6">
        <v>17</v>
      </c>
      <c r="G1482" s="6">
        <v>248.27311706542969</v>
      </c>
      <c r="H1482" s="6">
        <v>254.11448669433594</v>
      </c>
      <c r="I1482" s="6">
        <v>39.211185455322266</v>
      </c>
      <c r="J1482" s="6">
        <v>95.823999999999955</v>
      </c>
      <c r="K1482">
        <f t="shared" si="46"/>
        <v>0</v>
      </c>
    </row>
    <row r="1483" spans="1:11" x14ac:dyDescent="0.25">
      <c r="A1483" s="5" t="str">
        <f t="shared" si="47"/>
        <v>IndustryAgriculture, Mining, ConstructionMonthly Peak DayJuly18</v>
      </c>
      <c r="B1483" t="s">
        <v>2232</v>
      </c>
      <c r="C1483" t="s">
        <v>2241</v>
      </c>
      <c r="D1483" t="s">
        <v>2332</v>
      </c>
      <c r="E1483" t="s">
        <v>3051</v>
      </c>
      <c r="F1483" s="6">
        <v>18</v>
      </c>
      <c r="G1483" s="6">
        <v>236.64848327636719</v>
      </c>
      <c r="H1483" s="6">
        <v>240.71298217773438</v>
      </c>
      <c r="I1483" s="6">
        <v>29.927793502807617</v>
      </c>
      <c r="J1483" s="6">
        <v>94.716000000000022</v>
      </c>
      <c r="K1483">
        <f t="shared" si="46"/>
        <v>0</v>
      </c>
    </row>
    <row r="1484" spans="1:11" x14ac:dyDescent="0.25">
      <c r="A1484" s="5" t="str">
        <f t="shared" si="47"/>
        <v>IndustryAgriculture, Mining, ConstructionMonthly Peak DayJuly19</v>
      </c>
      <c r="B1484" t="s">
        <v>2232</v>
      </c>
      <c r="C1484" t="s">
        <v>2241</v>
      </c>
      <c r="D1484" t="s">
        <v>2332</v>
      </c>
      <c r="E1484" t="s">
        <v>3051</v>
      </c>
      <c r="F1484" s="6">
        <v>19</v>
      </c>
      <c r="G1484" s="6">
        <v>196.49990844726563</v>
      </c>
      <c r="H1484" s="6">
        <v>200.69784545898438</v>
      </c>
      <c r="I1484" s="6">
        <v>22.619577407836914</v>
      </c>
      <c r="J1484" s="6">
        <v>92.283999999999992</v>
      </c>
      <c r="K1484">
        <f t="shared" si="46"/>
        <v>0</v>
      </c>
    </row>
    <row r="1485" spans="1:11" x14ac:dyDescent="0.25">
      <c r="A1485" s="5" t="str">
        <f t="shared" si="47"/>
        <v>IndustryAgriculture, Mining, ConstructionMonthly Peak DayJuly20</v>
      </c>
      <c r="B1485" t="s">
        <v>2232</v>
      </c>
      <c r="C1485" t="s">
        <v>2241</v>
      </c>
      <c r="D1485" t="s">
        <v>2332</v>
      </c>
      <c r="E1485" t="s">
        <v>3051</v>
      </c>
      <c r="F1485" s="6">
        <v>20</v>
      </c>
      <c r="G1485" s="6">
        <v>162.95420837402344</v>
      </c>
      <c r="H1485" s="6">
        <v>157.93496704101563</v>
      </c>
      <c r="I1485" s="6">
        <v>27.512104034423828</v>
      </c>
      <c r="J1485" s="6">
        <v>89.327999999999989</v>
      </c>
      <c r="K1485">
        <f t="shared" si="46"/>
        <v>0</v>
      </c>
    </row>
    <row r="1486" spans="1:11" x14ac:dyDescent="0.25">
      <c r="A1486" s="5" t="str">
        <f t="shared" si="47"/>
        <v>IndustryAgriculture, Mining, ConstructionMonthly Peak DayJuly21</v>
      </c>
      <c r="B1486" t="s">
        <v>2232</v>
      </c>
      <c r="C1486" t="s">
        <v>2241</v>
      </c>
      <c r="D1486" t="s">
        <v>2332</v>
      </c>
      <c r="E1486" t="s">
        <v>3051</v>
      </c>
      <c r="F1486" s="6">
        <v>21</v>
      </c>
      <c r="G1486" s="6">
        <v>153.3218994140625</v>
      </c>
      <c r="H1486" s="6">
        <v>150.6416015625</v>
      </c>
      <c r="I1486" s="6">
        <v>31.046058654785156</v>
      </c>
      <c r="J1486" s="6">
        <v>85.728000000000009</v>
      </c>
      <c r="K1486">
        <f t="shared" si="46"/>
        <v>0</v>
      </c>
    </row>
    <row r="1487" spans="1:11" x14ac:dyDescent="0.25">
      <c r="A1487" s="5" t="str">
        <f t="shared" si="47"/>
        <v>IndustryAgriculture, Mining, ConstructionMonthly Peak DayJuly22</v>
      </c>
      <c r="B1487" t="s">
        <v>2232</v>
      </c>
      <c r="C1487" t="s">
        <v>2241</v>
      </c>
      <c r="D1487" t="s">
        <v>2332</v>
      </c>
      <c r="E1487" t="s">
        <v>3051</v>
      </c>
      <c r="F1487" s="6">
        <v>22</v>
      </c>
      <c r="G1487" s="6">
        <v>174.70623779296875</v>
      </c>
      <c r="H1487" s="6">
        <v>177.00491333007813</v>
      </c>
      <c r="I1487" s="6">
        <v>24.791828155517578</v>
      </c>
      <c r="J1487" s="6">
        <v>81.959599999999995</v>
      </c>
      <c r="K1487">
        <f t="shared" si="46"/>
        <v>0</v>
      </c>
    </row>
    <row r="1488" spans="1:11" x14ac:dyDescent="0.25">
      <c r="A1488" s="5" t="str">
        <f t="shared" si="47"/>
        <v>IndustryAgriculture, Mining, ConstructionMonthly Peak DayJuly23</v>
      </c>
      <c r="B1488" t="s">
        <v>2232</v>
      </c>
      <c r="C1488" t="s">
        <v>2241</v>
      </c>
      <c r="D1488" t="s">
        <v>2332</v>
      </c>
      <c r="E1488" t="s">
        <v>3051</v>
      </c>
      <c r="F1488" s="6">
        <v>23</v>
      </c>
      <c r="G1488" s="6">
        <v>189.37115478515625</v>
      </c>
      <c r="H1488" s="6">
        <v>196.38648986816406</v>
      </c>
      <c r="I1488" s="6">
        <v>24.818691253662109</v>
      </c>
      <c r="J1488" s="6">
        <v>79.882000000000019</v>
      </c>
      <c r="K1488">
        <f t="shared" si="46"/>
        <v>0</v>
      </c>
    </row>
    <row r="1489" spans="1:11" x14ac:dyDescent="0.25">
      <c r="A1489" s="5" t="str">
        <f t="shared" si="47"/>
        <v>IndustryAgriculture, Mining, ConstructionMonthly Peak DayJuly24</v>
      </c>
      <c r="B1489" t="s">
        <v>2232</v>
      </c>
      <c r="C1489" t="s">
        <v>2241</v>
      </c>
      <c r="D1489" t="s">
        <v>2332</v>
      </c>
      <c r="E1489" t="s">
        <v>3051</v>
      </c>
      <c r="F1489" s="6">
        <v>24</v>
      </c>
      <c r="G1489" s="6">
        <v>213.73373413085938</v>
      </c>
      <c r="H1489" s="6">
        <v>211.33221435546875</v>
      </c>
      <c r="I1489" s="6">
        <v>22.768228530883789</v>
      </c>
      <c r="J1489" s="6">
        <v>78.29640000000002</v>
      </c>
      <c r="K1489">
        <f t="shared" si="46"/>
        <v>0</v>
      </c>
    </row>
    <row r="1490" spans="1:11" x14ac:dyDescent="0.25">
      <c r="A1490" s="5" t="str">
        <f t="shared" si="47"/>
        <v>IndustryAgriculture, Mining, ConstructionAverage WeekdayAugust1</v>
      </c>
      <c r="B1490" t="s">
        <v>2232</v>
      </c>
      <c r="C1490" t="s">
        <v>2241</v>
      </c>
      <c r="D1490" t="s">
        <v>2333</v>
      </c>
      <c r="E1490" t="s">
        <v>3052</v>
      </c>
      <c r="F1490" s="6">
        <v>1</v>
      </c>
      <c r="G1490" s="6">
        <v>204.92770385742188</v>
      </c>
      <c r="H1490" s="6">
        <v>200.27230834960938</v>
      </c>
      <c r="I1490" s="6">
        <v>20.309101104736328</v>
      </c>
      <c r="J1490" s="6">
        <v>76.346000000000004</v>
      </c>
      <c r="K1490">
        <f t="shared" si="46"/>
        <v>0</v>
      </c>
    </row>
    <row r="1491" spans="1:11" x14ac:dyDescent="0.25">
      <c r="A1491" s="5" t="str">
        <f t="shared" si="47"/>
        <v>IndustryAgriculture, Mining, ConstructionAverage WeekdayAugust2</v>
      </c>
      <c r="B1491" t="s">
        <v>2232</v>
      </c>
      <c r="C1491" t="s">
        <v>2241</v>
      </c>
      <c r="D1491" t="s">
        <v>2333</v>
      </c>
      <c r="E1491" t="s">
        <v>3052</v>
      </c>
      <c r="F1491" s="6">
        <v>2</v>
      </c>
      <c r="G1491" s="6">
        <v>199.817626953125</v>
      </c>
      <c r="H1491" s="6">
        <v>199.73420715332031</v>
      </c>
      <c r="I1491" s="6">
        <v>21.439651489257813</v>
      </c>
      <c r="J1491" s="6">
        <v>75.56759999999997</v>
      </c>
      <c r="K1491">
        <f t="shared" si="46"/>
        <v>0</v>
      </c>
    </row>
    <row r="1492" spans="1:11" x14ac:dyDescent="0.25">
      <c r="A1492" s="5" t="str">
        <f t="shared" si="47"/>
        <v>IndustryAgriculture, Mining, ConstructionAverage WeekdayAugust3</v>
      </c>
      <c r="B1492" t="s">
        <v>2232</v>
      </c>
      <c r="C1492" t="s">
        <v>2241</v>
      </c>
      <c r="D1492" t="s">
        <v>2333</v>
      </c>
      <c r="E1492" t="s">
        <v>3052</v>
      </c>
      <c r="F1492" s="6">
        <v>3</v>
      </c>
      <c r="G1492" s="6">
        <v>192.5692138671875</v>
      </c>
      <c r="H1492" s="6">
        <v>189.24014282226563</v>
      </c>
      <c r="I1492" s="6">
        <v>19.952228546142578</v>
      </c>
      <c r="J1492" s="6">
        <v>73.92440000000002</v>
      </c>
      <c r="K1492">
        <f t="shared" si="46"/>
        <v>0</v>
      </c>
    </row>
    <row r="1493" spans="1:11" x14ac:dyDescent="0.25">
      <c r="A1493" s="5" t="str">
        <f t="shared" si="47"/>
        <v>IndustryAgriculture, Mining, ConstructionAverage WeekdayAugust4</v>
      </c>
      <c r="B1493" t="s">
        <v>2232</v>
      </c>
      <c r="C1493" t="s">
        <v>2241</v>
      </c>
      <c r="D1493" t="s">
        <v>2333</v>
      </c>
      <c r="E1493" t="s">
        <v>3052</v>
      </c>
      <c r="F1493" s="6">
        <v>4</v>
      </c>
      <c r="G1493" s="6">
        <v>219.56172180175781</v>
      </c>
      <c r="H1493" s="6">
        <v>220.92953491210938</v>
      </c>
      <c r="I1493" s="6">
        <v>20.403476715087891</v>
      </c>
      <c r="J1493" s="6">
        <v>72.713200000000001</v>
      </c>
      <c r="K1493">
        <f t="shared" si="46"/>
        <v>0</v>
      </c>
    </row>
    <row r="1494" spans="1:11" x14ac:dyDescent="0.25">
      <c r="A1494" s="5" t="str">
        <f t="shared" si="47"/>
        <v>IndustryAgriculture, Mining, ConstructionAverage WeekdayAugust5</v>
      </c>
      <c r="B1494" t="s">
        <v>2232</v>
      </c>
      <c r="C1494" t="s">
        <v>2241</v>
      </c>
      <c r="D1494" t="s">
        <v>2333</v>
      </c>
      <c r="E1494" t="s">
        <v>3052</v>
      </c>
      <c r="F1494" s="6">
        <v>5</v>
      </c>
      <c r="G1494" s="6">
        <v>324.04949951171875</v>
      </c>
      <c r="H1494" s="6">
        <v>320.41854858398438</v>
      </c>
      <c r="I1494" s="6">
        <v>53.017311096191406</v>
      </c>
      <c r="J1494" s="6">
        <v>72.112400000000022</v>
      </c>
      <c r="K1494">
        <f t="shared" si="46"/>
        <v>0</v>
      </c>
    </row>
    <row r="1495" spans="1:11" x14ac:dyDescent="0.25">
      <c r="A1495" s="5" t="str">
        <f t="shared" si="47"/>
        <v>IndustryAgriculture, Mining, ConstructionAverage WeekdayAugust6</v>
      </c>
      <c r="B1495" t="s">
        <v>2232</v>
      </c>
      <c r="C1495" t="s">
        <v>2241</v>
      </c>
      <c r="D1495" t="s">
        <v>2333</v>
      </c>
      <c r="E1495" t="s">
        <v>3052</v>
      </c>
      <c r="F1495" s="6">
        <v>6</v>
      </c>
      <c r="G1495" s="6">
        <v>503.269287109375</v>
      </c>
      <c r="H1495" s="6">
        <v>490.955078125</v>
      </c>
      <c r="I1495" s="6">
        <v>68.231552124023438</v>
      </c>
      <c r="J1495" s="6">
        <v>70.966800000000021</v>
      </c>
      <c r="K1495">
        <f t="shared" si="46"/>
        <v>0</v>
      </c>
    </row>
    <row r="1496" spans="1:11" x14ac:dyDescent="0.25">
      <c r="A1496" s="5" t="str">
        <f t="shared" si="47"/>
        <v>IndustryAgriculture, Mining, ConstructionAverage WeekdayAugust7</v>
      </c>
      <c r="B1496" t="s">
        <v>2232</v>
      </c>
      <c r="C1496" t="s">
        <v>2241</v>
      </c>
      <c r="D1496" t="s">
        <v>2333</v>
      </c>
      <c r="E1496" t="s">
        <v>3052</v>
      </c>
      <c r="F1496" s="6">
        <v>7</v>
      </c>
      <c r="G1496" s="6">
        <v>574.778076171875</v>
      </c>
      <c r="H1496" s="6">
        <v>559.0291748046875</v>
      </c>
      <c r="I1496" s="6">
        <v>59.184818267822266</v>
      </c>
      <c r="J1496" s="6">
        <v>70.632000000000005</v>
      </c>
      <c r="K1496">
        <f t="shared" si="46"/>
        <v>0</v>
      </c>
    </row>
    <row r="1497" spans="1:11" x14ac:dyDescent="0.25">
      <c r="A1497" s="5" t="str">
        <f t="shared" si="47"/>
        <v>IndustryAgriculture, Mining, ConstructionAverage WeekdayAugust8</v>
      </c>
      <c r="B1497" t="s">
        <v>2232</v>
      </c>
      <c r="C1497" t="s">
        <v>2241</v>
      </c>
      <c r="D1497" t="s">
        <v>2333</v>
      </c>
      <c r="E1497" t="s">
        <v>3052</v>
      </c>
      <c r="F1497" s="6">
        <v>8</v>
      </c>
      <c r="G1497" s="6">
        <v>580.23260498046875</v>
      </c>
      <c r="H1497" s="6">
        <v>570.226318359375</v>
      </c>
      <c r="I1497" s="6">
        <v>55.089534759521484</v>
      </c>
      <c r="J1497" s="6">
        <v>70.63239999999999</v>
      </c>
      <c r="K1497">
        <f t="shared" si="46"/>
        <v>0</v>
      </c>
    </row>
    <row r="1498" spans="1:11" x14ac:dyDescent="0.25">
      <c r="A1498" s="5" t="str">
        <f t="shared" si="47"/>
        <v>IndustryAgriculture, Mining, ConstructionAverage WeekdayAugust9</v>
      </c>
      <c r="B1498" t="s">
        <v>2232</v>
      </c>
      <c r="C1498" t="s">
        <v>2241</v>
      </c>
      <c r="D1498" t="s">
        <v>2333</v>
      </c>
      <c r="E1498" t="s">
        <v>3052</v>
      </c>
      <c r="F1498" s="6">
        <v>9</v>
      </c>
      <c r="G1498" s="6">
        <v>604.68414306640625</v>
      </c>
      <c r="H1498" s="6">
        <v>595.11517333984375</v>
      </c>
      <c r="I1498" s="6">
        <v>61.427322387695313</v>
      </c>
      <c r="J1498" s="6">
        <v>73.55319999999999</v>
      </c>
      <c r="K1498">
        <f t="shared" si="46"/>
        <v>0</v>
      </c>
    </row>
    <row r="1499" spans="1:11" x14ac:dyDescent="0.25">
      <c r="A1499" s="5" t="str">
        <f t="shared" si="47"/>
        <v>IndustryAgriculture, Mining, ConstructionAverage WeekdayAugust10</v>
      </c>
      <c r="B1499" t="s">
        <v>2232</v>
      </c>
      <c r="C1499" t="s">
        <v>2241</v>
      </c>
      <c r="D1499" t="s">
        <v>2333</v>
      </c>
      <c r="E1499" t="s">
        <v>3052</v>
      </c>
      <c r="F1499" s="6">
        <v>10</v>
      </c>
      <c r="G1499" s="6">
        <v>588.7137451171875</v>
      </c>
      <c r="H1499" s="6">
        <v>581.51763916015625</v>
      </c>
      <c r="I1499" s="6">
        <v>57.112861633300781</v>
      </c>
      <c r="J1499" s="6">
        <v>78.436800000000005</v>
      </c>
      <c r="K1499">
        <f t="shared" si="46"/>
        <v>0</v>
      </c>
    </row>
    <row r="1500" spans="1:11" x14ac:dyDescent="0.25">
      <c r="A1500" s="5" t="str">
        <f t="shared" si="47"/>
        <v>IndustryAgriculture, Mining, ConstructionAverage WeekdayAugust11</v>
      </c>
      <c r="B1500" t="s">
        <v>2232</v>
      </c>
      <c r="C1500" t="s">
        <v>2241</v>
      </c>
      <c r="D1500" t="s">
        <v>2333</v>
      </c>
      <c r="E1500" t="s">
        <v>3052</v>
      </c>
      <c r="F1500" s="6">
        <v>11</v>
      </c>
      <c r="G1500" s="6">
        <v>544.42138671875</v>
      </c>
      <c r="H1500" s="6">
        <v>540.17889404296875</v>
      </c>
      <c r="I1500" s="6">
        <v>52.248298645019531</v>
      </c>
      <c r="J1500" s="6">
        <v>83.391999999999967</v>
      </c>
      <c r="K1500">
        <f t="shared" si="46"/>
        <v>0</v>
      </c>
    </row>
    <row r="1501" spans="1:11" x14ac:dyDescent="0.25">
      <c r="A1501" s="5" t="str">
        <f t="shared" si="47"/>
        <v>IndustryAgriculture, Mining, ConstructionAverage WeekdayAugust12</v>
      </c>
      <c r="B1501" t="s">
        <v>2232</v>
      </c>
      <c r="C1501" t="s">
        <v>2241</v>
      </c>
      <c r="D1501" t="s">
        <v>2333</v>
      </c>
      <c r="E1501" t="s">
        <v>3052</v>
      </c>
      <c r="F1501" s="6">
        <v>12</v>
      </c>
      <c r="G1501" s="6">
        <v>560.4544677734375</v>
      </c>
      <c r="H1501" s="6">
        <v>537.75982666015625</v>
      </c>
      <c r="I1501" s="6">
        <v>49.673069000244141</v>
      </c>
      <c r="J1501" s="6">
        <v>88.008400000000023</v>
      </c>
      <c r="K1501">
        <f t="shared" si="46"/>
        <v>0</v>
      </c>
    </row>
    <row r="1502" spans="1:11" x14ac:dyDescent="0.25">
      <c r="A1502" s="5" t="str">
        <f t="shared" si="47"/>
        <v>IndustryAgriculture, Mining, ConstructionAverage WeekdayAugust13</v>
      </c>
      <c r="B1502" t="s">
        <v>2232</v>
      </c>
      <c r="C1502" t="s">
        <v>2241</v>
      </c>
      <c r="D1502" t="s">
        <v>2333</v>
      </c>
      <c r="E1502" t="s">
        <v>3052</v>
      </c>
      <c r="F1502" s="6">
        <v>13</v>
      </c>
      <c r="G1502" s="6">
        <v>535.74322509765625</v>
      </c>
      <c r="H1502" s="6">
        <v>510.41427612304688</v>
      </c>
      <c r="I1502" s="6">
        <v>43.751174926757813</v>
      </c>
      <c r="J1502" s="6">
        <v>91.92</v>
      </c>
      <c r="K1502">
        <f t="shared" si="46"/>
        <v>0</v>
      </c>
    </row>
    <row r="1503" spans="1:11" x14ac:dyDescent="0.25">
      <c r="A1503" s="5" t="str">
        <f t="shared" si="47"/>
        <v>IndustryAgriculture, Mining, ConstructionAverage WeekdayAugust14</v>
      </c>
      <c r="B1503" t="s">
        <v>2232</v>
      </c>
      <c r="C1503" t="s">
        <v>2241</v>
      </c>
      <c r="D1503" t="s">
        <v>2333</v>
      </c>
      <c r="E1503" t="s">
        <v>3052</v>
      </c>
      <c r="F1503" s="6">
        <v>14</v>
      </c>
      <c r="G1503" s="6">
        <v>473.22390747070313</v>
      </c>
      <c r="H1503" s="6">
        <v>452.30252075195313</v>
      </c>
      <c r="I1503" s="6">
        <v>47.039299011230469</v>
      </c>
      <c r="J1503" s="6">
        <v>94.33599999999997</v>
      </c>
      <c r="K1503">
        <f t="shared" si="46"/>
        <v>0</v>
      </c>
    </row>
    <row r="1504" spans="1:11" x14ac:dyDescent="0.25">
      <c r="A1504" s="5" t="str">
        <f t="shared" si="47"/>
        <v>IndustryAgriculture, Mining, ConstructionAverage WeekdayAugust15</v>
      </c>
      <c r="B1504" t="s">
        <v>2232</v>
      </c>
      <c r="C1504" t="s">
        <v>2241</v>
      </c>
      <c r="D1504" t="s">
        <v>2333</v>
      </c>
      <c r="E1504" t="s">
        <v>3052</v>
      </c>
      <c r="F1504" s="6">
        <v>15</v>
      </c>
      <c r="G1504" s="6">
        <v>424.45489501953125</v>
      </c>
      <c r="H1504" s="6">
        <v>398.21868896484375</v>
      </c>
      <c r="I1504" s="6">
        <v>39.456508636474609</v>
      </c>
      <c r="J1504" s="6">
        <v>94.267999999999986</v>
      </c>
      <c r="K1504">
        <f t="shared" si="46"/>
        <v>0</v>
      </c>
    </row>
    <row r="1505" spans="1:11" x14ac:dyDescent="0.25">
      <c r="A1505" s="5" t="str">
        <f t="shared" si="47"/>
        <v>IndustryAgriculture, Mining, ConstructionAverage WeekdayAugust16</v>
      </c>
      <c r="B1505" t="s">
        <v>2232</v>
      </c>
      <c r="C1505" t="s">
        <v>2241</v>
      </c>
      <c r="D1505" t="s">
        <v>2333</v>
      </c>
      <c r="E1505" t="s">
        <v>3052</v>
      </c>
      <c r="F1505" s="6">
        <v>16</v>
      </c>
      <c r="G1505" s="6">
        <v>330.895263671875</v>
      </c>
      <c r="H1505" s="6">
        <v>311.12451171875</v>
      </c>
      <c r="I1505" s="6">
        <v>29.985431671142578</v>
      </c>
      <c r="J1505" s="6">
        <v>94.003999999999976</v>
      </c>
      <c r="K1505">
        <f t="shared" si="46"/>
        <v>0</v>
      </c>
    </row>
    <row r="1506" spans="1:11" x14ac:dyDescent="0.25">
      <c r="A1506" s="5" t="str">
        <f t="shared" si="47"/>
        <v>IndustryAgriculture, Mining, ConstructionAverage WeekdayAugust17</v>
      </c>
      <c r="B1506" t="s">
        <v>2232</v>
      </c>
      <c r="C1506" t="s">
        <v>2241</v>
      </c>
      <c r="D1506" t="s">
        <v>2333</v>
      </c>
      <c r="E1506" t="s">
        <v>3052</v>
      </c>
      <c r="F1506" s="6">
        <v>17</v>
      </c>
      <c r="G1506" s="6">
        <v>196.33761596679688</v>
      </c>
      <c r="H1506" s="6">
        <v>202.17898559570313</v>
      </c>
      <c r="I1506" s="6">
        <v>22.009389877319336</v>
      </c>
      <c r="J1506" s="6">
        <v>94.307999999999979</v>
      </c>
      <c r="K1506">
        <f t="shared" si="46"/>
        <v>0</v>
      </c>
    </row>
    <row r="1507" spans="1:11" x14ac:dyDescent="0.25">
      <c r="A1507" s="5" t="str">
        <f t="shared" si="47"/>
        <v>IndustryAgriculture, Mining, ConstructionAverage WeekdayAugust18</v>
      </c>
      <c r="B1507" t="s">
        <v>2232</v>
      </c>
      <c r="C1507" t="s">
        <v>2241</v>
      </c>
      <c r="D1507" t="s">
        <v>2333</v>
      </c>
      <c r="E1507" t="s">
        <v>3052</v>
      </c>
      <c r="F1507" s="6">
        <v>18</v>
      </c>
      <c r="G1507" s="6">
        <v>195.92242431640625</v>
      </c>
      <c r="H1507" s="6">
        <v>199.98690795898438</v>
      </c>
      <c r="I1507" s="6">
        <v>23.946910858154297</v>
      </c>
      <c r="J1507" s="6">
        <v>93.115999999999985</v>
      </c>
      <c r="K1507">
        <f t="shared" si="46"/>
        <v>0</v>
      </c>
    </row>
    <row r="1508" spans="1:11" x14ac:dyDescent="0.25">
      <c r="A1508" s="5" t="str">
        <f t="shared" si="47"/>
        <v>IndustryAgriculture, Mining, ConstructionAverage WeekdayAugust19</v>
      </c>
      <c r="B1508" t="s">
        <v>2232</v>
      </c>
      <c r="C1508" t="s">
        <v>2241</v>
      </c>
      <c r="D1508" t="s">
        <v>2333</v>
      </c>
      <c r="E1508" t="s">
        <v>3052</v>
      </c>
      <c r="F1508" s="6">
        <v>19</v>
      </c>
      <c r="G1508" s="6">
        <v>196.81399536132813</v>
      </c>
      <c r="H1508" s="6">
        <v>201.01193237304688</v>
      </c>
      <c r="I1508" s="6">
        <v>30.434314727783203</v>
      </c>
      <c r="J1508" s="6">
        <v>91.479999999999976</v>
      </c>
      <c r="K1508">
        <f t="shared" si="46"/>
        <v>0</v>
      </c>
    </row>
    <row r="1509" spans="1:11" x14ac:dyDescent="0.25">
      <c r="A1509" s="5" t="str">
        <f t="shared" si="47"/>
        <v>IndustryAgriculture, Mining, ConstructionAverage WeekdayAugust20</v>
      </c>
      <c r="B1509" t="s">
        <v>2232</v>
      </c>
      <c r="C1509" t="s">
        <v>2241</v>
      </c>
      <c r="D1509" t="s">
        <v>2333</v>
      </c>
      <c r="E1509" t="s">
        <v>3052</v>
      </c>
      <c r="F1509" s="6">
        <v>20</v>
      </c>
      <c r="G1509" s="6">
        <v>185.27861022949219</v>
      </c>
      <c r="H1509" s="6">
        <v>180.25938415527344</v>
      </c>
      <c r="I1509" s="6">
        <v>24.419395446777344</v>
      </c>
      <c r="J1509" s="6">
        <v>88.932000000000002</v>
      </c>
      <c r="K1509">
        <f t="shared" si="46"/>
        <v>0</v>
      </c>
    </row>
    <row r="1510" spans="1:11" x14ac:dyDescent="0.25">
      <c r="A1510" s="5" t="str">
        <f t="shared" si="47"/>
        <v>IndustryAgriculture, Mining, ConstructionAverage WeekdayAugust21</v>
      </c>
      <c r="B1510" t="s">
        <v>2232</v>
      </c>
      <c r="C1510" t="s">
        <v>2241</v>
      </c>
      <c r="D1510" t="s">
        <v>2333</v>
      </c>
      <c r="E1510" t="s">
        <v>3052</v>
      </c>
      <c r="F1510" s="6">
        <v>21</v>
      </c>
      <c r="G1510" s="6">
        <v>187.02363586425781</v>
      </c>
      <c r="H1510" s="6">
        <v>184.34333801269531</v>
      </c>
      <c r="I1510" s="6">
        <v>27.727294921875</v>
      </c>
      <c r="J1510" s="6">
        <v>85.13600000000001</v>
      </c>
      <c r="K1510">
        <f t="shared" si="46"/>
        <v>0</v>
      </c>
    </row>
    <row r="1511" spans="1:11" x14ac:dyDescent="0.25">
      <c r="A1511" s="5" t="str">
        <f t="shared" si="47"/>
        <v>IndustryAgriculture, Mining, ConstructionAverage WeekdayAugust22</v>
      </c>
      <c r="B1511" t="s">
        <v>2232</v>
      </c>
      <c r="C1511" t="s">
        <v>2241</v>
      </c>
      <c r="D1511" t="s">
        <v>2333</v>
      </c>
      <c r="E1511" t="s">
        <v>3052</v>
      </c>
      <c r="F1511" s="6">
        <v>22</v>
      </c>
      <c r="G1511" s="6">
        <v>195.84689331054688</v>
      </c>
      <c r="H1511" s="6">
        <v>198.14556884765625</v>
      </c>
      <c r="I1511" s="6">
        <v>29.830835342407227</v>
      </c>
      <c r="J1511" s="6">
        <v>80.819999999999993</v>
      </c>
      <c r="K1511">
        <f t="shared" si="46"/>
        <v>0</v>
      </c>
    </row>
    <row r="1512" spans="1:11" x14ac:dyDescent="0.25">
      <c r="A1512" s="5" t="str">
        <f t="shared" si="47"/>
        <v>IndustryAgriculture, Mining, ConstructionAverage WeekdayAugust23</v>
      </c>
      <c r="B1512" t="s">
        <v>2232</v>
      </c>
      <c r="C1512" t="s">
        <v>2241</v>
      </c>
      <c r="D1512" t="s">
        <v>2333</v>
      </c>
      <c r="E1512" t="s">
        <v>3052</v>
      </c>
      <c r="F1512" s="6">
        <v>23</v>
      </c>
      <c r="G1512" s="6">
        <v>194.49446105957031</v>
      </c>
      <c r="H1512" s="6">
        <v>201.50979614257813</v>
      </c>
      <c r="I1512" s="6">
        <v>22.32489013671875</v>
      </c>
      <c r="J1512" s="6">
        <v>78.051999999999992</v>
      </c>
      <c r="K1512">
        <f t="shared" si="46"/>
        <v>0</v>
      </c>
    </row>
    <row r="1513" spans="1:11" x14ac:dyDescent="0.25">
      <c r="A1513" s="5" t="str">
        <f t="shared" si="47"/>
        <v>IndustryAgriculture, Mining, ConstructionAverage WeekdayAugust24</v>
      </c>
      <c r="B1513" t="s">
        <v>2232</v>
      </c>
      <c r="C1513" t="s">
        <v>2241</v>
      </c>
      <c r="D1513" t="s">
        <v>2333</v>
      </c>
      <c r="E1513" t="s">
        <v>3052</v>
      </c>
      <c r="F1513" s="6">
        <v>24</v>
      </c>
      <c r="G1513" s="6">
        <v>230.857177734375</v>
      </c>
      <c r="H1513" s="6">
        <v>228.45564270019531</v>
      </c>
      <c r="I1513" s="6">
        <v>23.950956344604492</v>
      </c>
      <c r="J1513" s="6">
        <v>75.263199999999998</v>
      </c>
      <c r="K1513">
        <f t="shared" si="46"/>
        <v>0</v>
      </c>
    </row>
    <row r="1514" spans="1:11" x14ac:dyDescent="0.25">
      <c r="A1514" s="5" t="str">
        <f t="shared" si="47"/>
        <v>IndustryAgriculture, Mining, ConstructionMonthly Peak DayAugust1</v>
      </c>
      <c r="B1514" t="s">
        <v>2232</v>
      </c>
      <c r="C1514" t="s">
        <v>2241</v>
      </c>
      <c r="D1514" t="s">
        <v>2334</v>
      </c>
      <c r="E1514" t="s">
        <v>3052</v>
      </c>
      <c r="F1514" s="6">
        <v>1</v>
      </c>
      <c r="G1514" s="6">
        <v>113.8109130859375</v>
      </c>
      <c r="H1514" s="6">
        <v>109.155517578125</v>
      </c>
      <c r="I1514" s="6">
        <v>18.141960144042969</v>
      </c>
      <c r="J1514" s="6">
        <v>75.885599999999982</v>
      </c>
      <c r="K1514">
        <f t="shared" si="46"/>
        <v>0</v>
      </c>
    </row>
    <row r="1515" spans="1:11" x14ac:dyDescent="0.25">
      <c r="A1515" s="5" t="str">
        <f t="shared" si="47"/>
        <v>IndustryAgriculture, Mining, ConstructionMonthly Peak DayAugust2</v>
      </c>
      <c r="B1515" t="s">
        <v>2232</v>
      </c>
      <c r="C1515" t="s">
        <v>2241</v>
      </c>
      <c r="D1515" t="s">
        <v>2334</v>
      </c>
      <c r="E1515" t="s">
        <v>3052</v>
      </c>
      <c r="F1515" s="6">
        <v>2</v>
      </c>
      <c r="G1515" s="6">
        <v>116.0341796875</v>
      </c>
      <c r="H1515" s="6">
        <v>115.95075988769531</v>
      </c>
      <c r="I1515" s="6">
        <v>21.962995529174805</v>
      </c>
      <c r="J1515" s="6">
        <v>74.873999999999995</v>
      </c>
      <c r="K1515">
        <f t="shared" si="46"/>
        <v>0</v>
      </c>
    </row>
    <row r="1516" spans="1:11" x14ac:dyDescent="0.25">
      <c r="A1516" s="5" t="str">
        <f t="shared" si="47"/>
        <v>IndustryAgriculture, Mining, ConstructionMonthly Peak DayAugust3</v>
      </c>
      <c r="B1516" t="s">
        <v>2232</v>
      </c>
      <c r="C1516" t="s">
        <v>2241</v>
      </c>
      <c r="D1516" t="s">
        <v>2334</v>
      </c>
      <c r="E1516" t="s">
        <v>3052</v>
      </c>
      <c r="F1516" s="6">
        <v>3</v>
      </c>
      <c r="G1516" s="6">
        <v>118.73603057861328</v>
      </c>
      <c r="H1516" s="6">
        <v>115.40695190429688</v>
      </c>
      <c r="I1516" s="6">
        <v>18.542762756347656</v>
      </c>
      <c r="J1516" s="6">
        <v>73.894400000000005</v>
      </c>
      <c r="K1516">
        <f t="shared" si="46"/>
        <v>0</v>
      </c>
    </row>
    <row r="1517" spans="1:11" x14ac:dyDescent="0.25">
      <c r="A1517" s="5" t="str">
        <f t="shared" si="47"/>
        <v>IndustryAgriculture, Mining, ConstructionMonthly Peak DayAugust4</v>
      </c>
      <c r="B1517" t="s">
        <v>2232</v>
      </c>
      <c r="C1517" t="s">
        <v>2241</v>
      </c>
      <c r="D1517" t="s">
        <v>2334</v>
      </c>
      <c r="E1517" t="s">
        <v>3052</v>
      </c>
      <c r="F1517" s="6">
        <v>4</v>
      </c>
      <c r="G1517" s="6">
        <v>155.98139953613281</v>
      </c>
      <c r="H1517" s="6">
        <v>157.34921264648438</v>
      </c>
      <c r="I1517" s="6">
        <v>23.188169479370117</v>
      </c>
      <c r="J1517" s="6">
        <v>73.100400000000022</v>
      </c>
      <c r="K1517">
        <f t="shared" si="46"/>
        <v>0</v>
      </c>
    </row>
    <row r="1518" spans="1:11" x14ac:dyDescent="0.25">
      <c r="A1518" s="5" t="str">
        <f t="shared" si="47"/>
        <v>IndustryAgriculture, Mining, ConstructionMonthly Peak DayAugust5</v>
      </c>
      <c r="B1518" t="s">
        <v>2232</v>
      </c>
      <c r="C1518" t="s">
        <v>2241</v>
      </c>
      <c r="D1518" t="s">
        <v>2334</v>
      </c>
      <c r="E1518" t="s">
        <v>3052</v>
      </c>
      <c r="F1518" s="6">
        <v>5</v>
      </c>
      <c r="G1518" s="6">
        <v>294.32833862304688</v>
      </c>
      <c r="H1518" s="6">
        <v>290.6973876953125</v>
      </c>
      <c r="I1518" s="6">
        <v>37.155025482177734</v>
      </c>
      <c r="J1518" s="6">
        <v>72.154000000000011</v>
      </c>
      <c r="K1518">
        <f t="shared" si="46"/>
        <v>0</v>
      </c>
    </row>
    <row r="1519" spans="1:11" x14ac:dyDescent="0.25">
      <c r="A1519" s="5" t="str">
        <f t="shared" si="47"/>
        <v>IndustryAgriculture, Mining, ConstructionMonthly Peak DayAugust6</v>
      </c>
      <c r="B1519" t="s">
        <v>2232</v>
      </c>
      <c r="C1519" t="s">
        <v>2241</v>
      </c>
      <c r="D1519" t="s">
        <v>2334</v>
      </c>
      <c r="E1519" t="s">
        <v>3052</v>
      </c>
      <c r="F1519" s="6">
        <v>6</v>
      </c>
      <c r="G1519" s="6">
        <v>472.4888916015625</v>
      </c>
      <c r="H1519" s="6">
        <v>460.17471313476563</v>
      </c>
      <c r="I1519" s="6">
        <v>63.054164886474609</v>
      </c>
      <c r="J1519" s="6">
        <v>71.639600000000002</v>
      </c>
      <c r="K1519">
        <f t="shared" si="46"/>
        <v>0</v>
      </c>
    </row>
    <row r="1520" spans="1:11" x14ac:dyDescent="0.25">
      <c r="A1520" s="5" t="str">
        <f t="shared" si="47"/>
        <v>IndustryAgriculture, Mining, ConstructionMonthly Peak DayAugust7</v>
      </c>
      <c r="B1520" t="s">
        <v>2232</v>
      </c>
      <c r="C1520" t="s">
        <v>2241</v>
      </c>
      <c r="D1520" t="s">
        <v>2334</v>
      </c>
      <c r="E1520" t="s">
        <v>3052</v>
      </c>
      <c r="F1520" s="6">
        <v>7</v>
      </c>
      <c r="G1520" s="6">
        <v>555.3565673828125</v>
      </c>
      <c r="H1520" s="6">
        <v>539.60760498046875</v>
      </c>
      <c r="I1520" s="6">
        <v>66.0389404296875</v>
      </c>
      <c r="J1520" s="6">
        <v>71.534400000000005</v>
      </c>
      <c r="K1520">
        <f t="shared" si="46"/>
        <v>0</v>
      </c>
    </row>
    <row r="1521" spans="1:11" x14ac:dyDescent="0.25">
      <c r="A1521" s="5" t="str">
        <f t="shared" si="47"/>
        <v>IndustryAgriculture, Mining, ConstructionMonthly Peak DayAugust8</v>
      </c>
      <c r="B1521" t="s">
        <v>2232</v>
      </c>
      <c r="C1521" t="s">
        <v>2241</v>
      </c>
      <c r="D1521" t="s">
        <v>2334</v>
      </c>
      <c r="E1521" t="s">
        <v>3052</v>
      </c>
      <c r="F1521" s="6">
        <v>8</v>
      </c>
      <c r="G1521" s="6">
        <v>585.06903076171875</v>
      </c>
      <c r="H1521" s="6">
        <v>575.062744140625</v>
      </c>
      <c r="I1521" s="6">
        <v>61.769535064697266</v>
      </c>
      <c r="J1521" s="6">
        <v>71.483599999999996</v>
      </c>
      <c r="K1521">
        <f t="shared" si="46"/>
        <v>0</v>
      </c>
    </row>
    <row r="1522" spans="1:11" x14ac:dyDescent="0.25">
      <c r="A1522" s="5" t="str">
        <f t="shared" si="47"/>
        <v>IndustryAgriculture, Mining, ConstructionMonthly Peak DayAugust9</v>
      </c>
      <c r="B1522" t="s">
        <v>2232</v>
      </c>
      <c r="C1522" t="s">
        <v>2241</v>
      </c>
      <c r="D1522" t="s">
        <v>2334</v>
      </c>
      <c r="E1522" t="s">
        <v>3052</v>
      </c>
      <c r="F1522" s="6">
        <v>9</v>
      </c>
      <c r="G1522" s="6">
        <v>596.160400390625</v>
      </c>
      <c r="H1522" s="6">
        <v>586.59149169921875</v>
      </c>
      <c r="I1522" s="6">
        <v>68.559783935546875</v>
      </c>
      <c r="J1522" s="6">
        <v>74.245999999999981</v>
      </c>
      <c r="K1522">
        <f t="shared" si="46"/>
        <v>0</v>
      </c>
    </row>
    <row r="1523" spans="1:11" x14ac:dyDescent="0.25">
      <c r="A1523" s="5" t="str">
        <f t="shared" si="47"/>
        <v>IndustryAgriculture, Mining, ConstructionMonthly Peak DayAugust10</v>
      </c>
      <c r="B1523" t="s">
        <v>2232</v>
      </c>
      <c r="C1523" t="s">
        <v>2241</v>
      </c>
      <c r="D1523" t="s">
        <v>2334</v>
      </c>
      <c r="E1523" t="s">
        <v>3052</v>
      </c>
      <c r="F1523" s="6">
        <v>10</v>
      </c>
      <c r="G1523" s="6">
        <v>569.42889404296875</v>
      </c>
      <c r="H1523" s="6">
        <v>562.2327880859375</v>
      </c>
      <c r="I1523" s="6">
        <v>64.801170349121094</v>
      </c>
      <c r="J1523" s="6">
        <v>78.194399999999987</v>
      </c>
      <c r="K1523">
        <f t="shared" si="46"/>
        <v>0</v>
      </c>
    </row>
    <row r="1524" spans="1:11" x14ac:dyDescent="0.25">
      <c r="A1524" s="5" t="str">
        <f t="shared" si="47"/>
        <v>IndustryAgriculture, Mining, ConstructionMonthly Peak DayAugust11</v>
      </c>
      <c r="B1524" t="s">
        <v>2232</v>
      </c>
      <c r="C1524" t="s">
        <v>2241</v>
      </c>
      <c r="D1524" t="s">
        <v>2334</v>
      </c>
      <c r="E1524" t="s">
        <v>3052</v>
      </c>
      <c r="F1524" s="6">
        <v>11</v>
      </c>
      <c r="G1524" s="6">
        <v>539.40032958984375</v>
      </c>
      <c r="H1524" s="6">
        <v>535.15777587890625</v>
      </c>
      <c r="I1524" s="6">
        <v>51.477855682373047</v>
      </c>
      <c r="J1524" s="6">
        <v>82.143999999999977</v>
      </c>
      <c r="K1524">
        <f t="shared" si="46"/>
        <v>0</v>
      </c>
    </row>
    <row r="1525" spans="1:11" x14ac:dyDescent="0.25">
      <c r="A1525" s="5" t="str">
        <f t="shared" si="47"/>
        <v>IndustryAgriculture, Mining, ConstructionMonthly Peak DayAugust12</v>
      </c>
      <c r="B1525" t="s">
        <v>2232</v>
      </c>
      <c r="C1525" t="s">
        <v>2241</v>
      </c>
      <c r="D1525" t="s">
        <v>2334</v>
      </c>
      <c r="E1525" t="s">
        <v>3052</v>
      </c>
      <c r="F1525" s="6">
        <v>12</v>
      </c>
      <c r="G1525" s="6">
        <v>556.88360595703125</v>
      </c>
      <c r="H1525" s="6">
        <v>534.18896484375</v>
      </c>
      <c r="I1525" s="6">
        <v>45.772678375244141</v>
      </c>
      <c r="J1525" s="6">
        <v>86.796000000000035</v>
      </c>
      <c r="K1525">
        <f t="shared" si="46"/>
        <v>0</v>
      </c>
    </row>
    <row r="1526" spans="1:11" x14ac:dyDescent="0.25">
      <c r="A1526" s="5" t="str">
        <f t="shared" si="47"/>
        <v>IndustryAgriculture, Mining, ConstructionMonthly Peak DayAugust13</v>
      </c>
      <c r="B1526" t="s">
        <v>2232</v>
      </c>
      <c r="C1526" t="s">
        <v>2241</v>
      </c>
      <c r="D1526" t="s">
        <v>2334</v>
      </c>
      <c r="E1526" t="s">
        <v>3052</v>
      </c>
      <c r="F1526" s="6">
        <v>13</v>
      </c>
      <c r="G1526" s="6">
        <v>527.01715087890625</v>
      </c>
      <c r="H1526" s="6">
        <v>501.68820190429688</v>
      </c>
      <c r="I1526" s="6">
        <v>47.716438293457031</v>
      </c>
      <c r="J1526" s="6">
        <v>90.019999999999982</v>
      </c>
      <c r="K1526">
        <f t="shared" si="46"/>
        <v>0</v>
      </c>
    </row>
    <row r="1527" spans="1:11" x14ac:dyDescent="0.25">
      <c r="A1527" s="5" t="str">
        <f t="shared" si="47"/>
        <v>IndustryAgriculture, Mining, ConstructionMonthly Peak DayAugust14</v>
      </c>
      <c r="B1527" t="s">
        <v>2232</v>
      </c>
      <c r="C1527" t="s">
        <v>2241</v>
      </c>
      <c r="D1527" t="s">
        <v>2334</v>
      </c>
      <c r="E1527" t="s">
        <v>3052</v>
      </c>
      <c r="F1527" s="6">
        <v>14</v>
      </c>
      <c r="G1527" s="6">
        <v>499.97860717773438</v>
      </c>
      <c r="H1527" s="6">
        <v>479.0572509765625</v>
      </c>
      <c r="I1527" s="6">
        <v>45.761512756347656</v>
      </c>
      <c r="J1527" s="6">
        <v>92.611999999999995</v>
      </c>
      <c r="K1527">
        <f t="shared" si="46"/>
        <v>0</v>
      </c>
    </row>
    <row r="1528" spans="1:11" x14ac:dyDescent="0.25">
      <c r="A1528" s="5" t="str">
        <f t="shared" si="47"/>
        <v>IndustryAgriculture, Mining, ConstructionMonthly Peak DayAugust15</v>
      </c>
      <c r="B1528" t="s">
        <v>2232</v>
      </c>
      <c r="C1528" t="s">
        <v>2241</v>
      </c>
      <c r="D1528" t="s">
        <v>2334</v>
      </c>
      <c r="E1528" t="s">
        <v>3052</v>
      </c>
      <c r="F1528" s="6">
        <v>15</v>
      </c>
      <c r="G1528" s="6">
        <v>439.2314453125</v>
      </c>
      <c r="H1528" s="6">
        <v>412.99526977539063</v>
      </c>
      <c r="I1528" s="6">
        <v>42.509574890136719</v>
      </c>
      <c r="J1528" s="6">
        <v>93.58</v>
      </c>
      <c r="K1528">
        <f t="shared" si="46"/>
        <v>0</v>
      </c>
    </row>
    <row r="1529" spans="1:11" x14ac:dyDescent="0.25">
      <c r="A1529" s="5" t="str">
        <f t="shared" si="47"/>
        <v>IndustryAgriculture, Mining, ConstructionMonthly Peak DayAugust16</v>
      </c>
      <c r="B1529" t="s">
        <v>2232</v>
      </c>
      <c r="C1529" t="s">
        <v>2241</v>
      </c>
      <c r="D1529" t="s">
        <v>2334</v>
      </c>
      <c r="E1529" t="s">
        <v>3052</v>
      </c>
      <c r="F1529" s="6">
        <v>16</v>
      </c>
      <c r="G1529" s="6">
        <v>328.32757568359375</v>
      </c>
      <c r="H1529" s="6">
        <v>308.55682373046875</v>
      </c>
      <c r="I1529" s="6">
        <v>32.937080383300781</v>
      </c>
      <c r="J1529" s="6">
        <v>93.875999999999991</v>
      </c>
      <c r="K1529">
        <f t="shared" si="46"/>
        <v>0</v>
      </c>
    </row>
    <row r="1530" spans="1:11" x14ac:dyDescent="0.25">
      <c r="A1530" s="5" t="str">
        <f t="shared" si="47"/>
        <v>IndustryAgriculture, Mining, ConstructionMonthly Peak DayAugust17</v>
      </c>
      <c r="B1530" t="s">
        <v>2232</v>
      </c>
      <c r="C1530" t="s">
        <v>2241</v>
      </c>
      <c r="D1530" t="s">
        <v>2334</v>
      </c>
      <c r="E1530" t="s">
        <v>3052</v>
      </c>
      <c r="F1530" s="6">
        <v>17</v>
      </c>
      <c r="G1530" s="6">
        <v>205.34066772460938</v>
      </c>
      <c r="H1530" s="6">
        <v>211.18203735351563</v>
      </c>
      <c r="I1530" s="6">
        <v>24.706565856933594</v>
      </c>
      <c r="J1530" s="6">
        <v>93.036000000000001</v>
      </c>
      <c r="K1530">
        <f t="shared" si="46"/>
        <v>0</v>
      </c>
    </row>
    <row r="1531" spans="1:11" x14ac:dyDescent="0.25">
      <c r="A1531" s="5" t="str">
        <f t="shared" si="47"/>
        <v>IndustryAgriculture, Mining, ConstructionMonthly Peak DayAugust18</v>
      </c>
      <c r="B1531" t="s">
        <v>2232</v>
      </c>
      <c r="C1531" t="s">
        <v>2241</v>
      </c>
      <c r="D1531" t="s">
        <v>2334</v>
      </c>
      <c r="E1531" t="s">
        <v>3052</v>
      </c>
      <c r="F1531" s="6">
        <v>18</v>
      </c>
      <c r="G1531" s="6">
        <v>187.51588439941406</v>
      </c>
      <c r="H1531" s="6">
        <v>191.58038330078125</v>
      </c>
      <c r="I1531" s="6">
        <v>24.652109146118164</v>
      </c>
      <c r="J1531" s="6">
        <v>90.636000000000024</v>
      </c>
      <c r="K1531">
        <f t="shared" si="46"/>
        <v>0</v>
      </c>
    </row>
    <row r="1532" spans="1:11" x14ac:dyDescent="0.25">
      <c r="A1532" s="5" t="str">
        <f t="shared" si="47"/>
        <v>IndustryAgriculture, Mining, ConstructionMonthly Peak DayAugust19</v>
      </c>
      <c r="B1532" t="s">
        <v>2232</v>
      </c>
      <c r="C1532" t="s">
        <v>2241</v>
      </c>
      <c r="D1532" t="s">
        <v>2334</v>
      </c>
      <c r="E1532" t="s">
        <v>3052</v>
      </c>
      <c r="F1532" s="6">
        <v>19</v>
      </c>
      <c r="G1532" s="6">
        <v>198.94087219238281</v>
      </c>
      <c r="H1532" s="6">
        <v>203.13880920410156</v>
      </c>
      <c r="I1532" s="6">
        <v>24.709321975708008</v>
      </c>
      <c r="J1532" s="6">
        <v>87.203999999999994</v>
      </c>
      <c r="K1532">
        <f t="shared" si="46"/>
        <v>0</v>
      </c>
    </row>
    <row r="1533" spans="1:11" x14ac:dyDescent="0.25">
      <c r="A1533" s="5" t="str">
        <f t="shared" si="47"/>
        <v>IndustryAgriculture, Mining, ConstructionMonthly Peak DayAugust20</v>
      </c>
      <c r="B1533" t="s">
        <v>2232</v>
      </c>
      <c r="C1533" t="s">
        <v>2241</v>
      </c>
      <c r="D1533" t="s">
        <v>2334</v>
      </c>
      <c r="E1533" t="s">
        <v>3052</v>
      </c>
      <c r="F1533" s="6">
        <v>20</v>
      </c>
      <c r="G1533" s="6">
        <v>200.34625244140625</v>
      </c>
      <c r="H1533" s="6">
        <v>195.3270263671875</v>
      </c>
      <c r="I1533" s="6">
        <v>22.506708145141602</v>
      </c>
      <c r="J1533" s="6">
        <v>83.629599999999996</v>
      </c>
      <c r="K1533">
        <f t="shared" si="46"/>
        <v>0</v>
      </c>
    </row>
    <row r="1534" spans="1:11" x14ac:dyDescent="0.25">
      <c r="A1534" s="5" t="str">
        <f t="shared" si="47"/>
        <v>IndustryAgriculture, Mining, ConstructionMonthly Peak DayAugust21</v>
      </c>
      <c r="B1534" t="s">
        <v>2232</v>
      </c>
      <c r="C1534" t="s">
        <v>2241</v>
      </c>
      <c r="D1534" t="s">
        <v>2334</v>
      </c>
      <c r="E1534" t="s">
        <v>3052</v>
      </c>
      <c r="F1534" s="6">
        <v>21</v>
      </c>
      <c r="G1534" s="6">
        <v>195.93359375</v>
      </c>
      <c r="H1534" s="6">
        <v>193.2532958984375</v>
      </c>
      <c r="I1534" s="6">
        <v>25.334897994995117</v>
      </c>
      <c r="J1534" s="6">
        <v>80.054399999999973</v>
      </c>
      <c r="K1534">
        <f t="shared" si="46"/>
        <v>0</v>
      </c>
    </row>
    <row r="1535" spans="1:11" x14ac:dyDescent="0.25">
      <c r="A1535" s="5" t="str">
        <f t="shared" si="47"/>
        <v>IndustryAgriculture, Mining, ConstructionMonthly Peak DayAugust22</v>
      </c>
      <c r="B1535" t="s">
        <v>2232</v>
      </c>
      <c r="C1535" t="s">
        <v>2241</v>
      </c>
      <c r="D1535" t="s">
        <v>2334</v>
      </c>
      <c r="E1535" t="s">
        <v>3052</v>
      </c>
      <c r="F1535" s="6">
        <v>22</v>
      </c>
      <c r="G1535" s="6">
        <v>189.73310852050781</v>
      </c>
      <c r="H1535" s="6">
        <v>192.03178405761719</v>
      </c>
      <c r="I1535" s="6">
        <v>23.449760437011719</v>
      </c>
      <c r="J1535" s="6">
        <v>77.334799999999987</v>
      </c>
      <c r="K1535">
        <f t="shared" si="46"/>
        <v>0</v>
      </c>
    </row>
    <row r="1536" spans="1:11" x14ac:dyDescent="0.25">
      <c r="A1536" s="5" t="str">
        <f t="shared" si="47"/>
        <v>IndustryAgriculture, Mining, ConstructionMonthly Peak DayAugust23</v>
      </c>
      <c r="B1536" t="s">
        <v>2232</v>
      </c>
      <c r="C1536" t="s">
        <v>2241</v>
      </c>
      <c r="D1536" t="s">
        <v>2334</v>
      </c>
      <c r="E1536" t="s">
        <v>3052</v>
      </c>
      <c r="F1536" s="6">
        <v>23</v>
      </c>
      <c r="G1536" s="6">
        <v>198.94584655761719</v>
      </c>
      <c r="H1536" s="6">
        <v>205.961181640625</v>
      </c>
      <c r="I1536" s="6">
        <v>27.858816146850586</v>
      </c>
      <c r="J1536" s="6">
        <v>75.97399999999999</v>
      </c>
      <c r="K1536">
        <f t="shared" si="46"/>
        <v>0</v>
      </c>
    </row>
    <row r="1537" spans="1:11" x14ac:dyDescent="0.25">
      <c r="A1537" s="5" t="str">
        <f t="shared" si="47"/>
        <v>IndustryAgriculture, Mining, ConstructionMonthly Peak DayAugust24</v>
      </c>
      <c r="B1537" t="s">
        <v>2232</v>
      </c>
      <c r="C1537" t="s">
        <v>2241</v>
      </c>
      <c r="D1537" t="s">
        <v>2334</v>
      </c>
      <c r="E1537" t="s">
        <v>3052</v>
      </c>
      <c r="F1537" s="6">
        <v>24</v>
      </c>
      <c r="G1537" s="6">
        <v>231.14781188964844</v>
      </c>
      <c r="H1537" s="6">
        <v>228.74629211425781</v>
      </c>
      <c r="I1537" s="6">
        <v>28.354736328125</v>
      </c>
      <c r="J1537" s="6">
        <v>75.364800000000002</v>
      </c>
      <c r="K1537">
        <f t="shared" si="46"/>
        <v>0</v>
      </c>
    </row>
    <row r="1538" spans="1:11" x14ac:dyDescent="0.25">
      <c r="A1538" s="5" t="str">
        <f t="shared" si="47"/>
        <v>IndustryAgriculture, Mining, ConstructionAverage WeekdaySeptember1</v>
      </c>
      <c r="B1538" t="s">
        <v>2232</v>
      </c>
      <c r="C1538" t="s">
        <v>2241</v>
      </c>
      <c r="D1538" t="s">
        <v>2335</v>
      </c>
      <c r="E1538" t="s">
        <v>3053</v>
      </c>
      <c r="F1538" s="6">
        <v>1</v>
      </c>
      <c r="G1538" s="6">
        <v>215.64863586425781</v>
      </c>
      <c r="H1538" s="6">
        <v>200.95819091796875</v>
      </c>
      <c r="I1538" s="6">
        <v>33.250724792480469</v>
      </c>
      <c r="J1538" s="6">
        <v>75.404399999999995</v>
      </c>
      <c r="K1538">
        <f t="shared" ref="K1538:K1601" si="48">INDEX(events, MATCH(CONCATENATE(B1538, C1538, D1538, E1538), events_y, 0), MATCH("Confidential", events_x, 0))</f>
        <v>0</v>
      </c>
    </row>
    <row r="1539" spans="1:11" x14ac:dyDescent="0.25">
      <c r="A1539" s="5" t="str">
        <f t="shared" ref="A1539:A1602" si="49">CONCATENATE(B1539, C1539, D1539, E1539, F1539)</f>
        <v>IndustryAgriculture, Mining, ConstructionAverage WeekdaySeptember2</v>
      </c>
      <c r="B1539" t="s">
        <v>2232</v>
      </c>
      <c r="C1539" t="s">
        <v>2241</v>
      </c>
      <c r="D1539" t="s">
        <v>2335</v>
      </c>
      <c r="E1539" t="s">
        <v>3053</v>
      </c>
      <c r="F1539" s="6">
        <v>2</v>
      </c>
      <c r="G1539" s="6">
        <v>198.31596374511719</v>
      </c>
      <c r="H1539" s="6">
        <v>192.453857421875</v>
      </c>
      <c r="I1539" s="6">
        <v>29.596656799316406</v>
      </c>
      <c r="J1539" s="6">
        <v>74.005200000000002</v>
      </c>
      <c r="K1539">
        <f t="shared" si="48"/>
        <v>0</v>
      </c>
    </row>
    <row r="1540" spans="1:11" x14ac:dyDescent="0.25">
      <c r="A1540" s="5" t="str">
        <f t="shared" si="49"/>
        <v>IndustryAgriculture, Mining, ConstructionAverage WeekdaySeptember3</v>
      </c>
      <c r="B1540" t="s">
        <v>2232</v>
      </c>
      <c r="C1540" t="s">
        <v>2241</v>
      </c>
      <c r="D1540" t="s">
        <v>2335</v>
      </c>
      <c r="E1540" t="s">
        <v>3053</v>
      </c>
      <c r="F1540" s="6">
        <v>3</v>
      </c>
      <c r="G1540" s="6">
        <v>187.35679626464844</v>
      </c>
      <c r="H1540" s="6">
        <v>179.72337341308594</v>
      </c>
      <c r="I1540" s="6">
        <v>32.309822082519531</v>
      </c>
      <c r="J1540" s="6">
        <v>73.234000000000023</v>
      </c>
      <c r="K1540">
        <f t="shared" si="48"/>
        <v>0</v>
      </c>
    </row>
    <row r="1541" spans="1:11" x14ac:dyDescent="0.25">
      <c r="A1541" s="5" t="str">
        <f t="shared" si="49"/>
        <v>IndustryAgriculture, Mining, ConstructionAverage WeekdaySeptember4</v>
      </c>
      <c r="B1541" t="s">
        <v>2232</v>
      </c>
      <c r="C1541" t="s">
        <v>2241</v>
      </c>
      <c r="D1541" t="s">
        <v>2335</v>
      </c>
      <c r="E1541" t="s">
        <v>3053</v>
      </c>
      <c r="F1541" s="6">
        <v>4</v>
      </c>
      <c r="G1541" s="6">
        <v>198.53582763671875</v>
      </c>
      <c r="H1541" s="6">
        <v>195.02558898925781</v>
      </c>
      <c r="I1541" s="6">
        <v>29.063629150390625</v>
      </c>
      <c r="J1541" s="6">
        <v>72.262400000000014</v>
      </c>
      <c r="K1541">
        <f t="shared" si="48"/>
        <v>0</v>
      </c>
    </row>
    <row r="1542" spans="1:11" x14ac:dyDescent="0.25">
      <c r="A1542" s="5" t="str">
        <f t="shared" si="49"/>
        <v>IndustryAgriculture, Mining, ConstructionAverage WeekdaySeptember5</v>
      </c>
      <c r="B1542" t="s">
        <v>2232</v>
      </c>
      <c r="C1542" t="s">
        <v>2241</v>
      </c>
      <c r="D1542" t="s">
        <v>2335</v>
      </c>
      <c r="E1542" t="s">
        <v>3053</v>
      </c>
      <c r="F1542" s="6">
        <v>5</v>
      </c>
      <c r="G1542" s="6">
        <v>321.99554443359375</v>
      </c>
      <c r="H1542" s="6">
        <v>293.23211669921875</v>
      </c>
      <c r="I1542" s="6">
        <v>45.211280822753906</v>
      </c>
      <c r="J1542" s="6">
        <v>70.82759999999999</v>
      </c>
      <c r="K1542">
        <f t="shared" si="48"/>
        <v>0</v>
      </c>
    </row>
    <row r="1543" spans="1:11" x14ac:dyDescent="0.25">
      <c r="A1543" s="5" t="str">
        <f t="shared" si="49"/>
        <v>IndustryAgriculture, Mining, ConstructionAverage WeekdaySeptember6</v>
      </c>
      <c r="B1543" t="s">
        <v>2232</v>
      </c>
      <c r="C1543" t="s">
        <v>2241</v>
      </c>
      <c r="D1543" t="s">
        <v>2335</v>
      </c>
      <c r="E1543" t="s">
        <v>3053</v>
      </c>
      <c r="F1543" s="6">
        <v>6</v>
      </c>
      <c r="G1543" s="6">
        <v>489.02572631835938</v>
      </c>
      <c r="H1543" s="6">
        <v>432.98236083984375</v>
      </c>
      <c r="I1543" s="6">
        <v>71.051841735839844</v>
      </c>
      <c r="J1543" s="6">
        <v>69.994399999999985</v>
      </c>
      <c r="K1543">
        <f t="shared" si="48"/>
        <v>0</v>
      </c>
    </row>
    <row r="1544" spans="1:11" x14ac:dyDescent="0.25">
      <c r="A1544" s="5" t="str">
        <f t="shared" si="49"/>
        <v>IndustryAgriculture, Mining, ConstructionAverage WeekdaySeptember7</v>
      </c>
      <c r="B1544" t="s">
        <v>2232</v>
      </c>
      <c r="C1544" t="s">
        <v>2241</v>
      </c>
      <c r="D1544" t="s">
        <v>2335</v>
      </c>
      <c r="E1544" t="s">
        <v>3053</v>
      </c>
      <c r="F1544" s="6">
        <v>7</v>
      </c>
      <c r="G1544" s="6">
        <v>555.89501953125</v>
      </c>
      <c r="H1544" s="6">
        <v>492.35574340820313</v>
      </c>
      <c r="I1544" s="6">
        <v>79.821624755859375</v>
      </c>
      <c r="J1544" s="6">
        <v>69.448400000000007</v>
      </c>
      <c r="K1544">
        <f t="shared" si="48"/>
        <v>0</v>
      </c>
    </row>
    <row r="1545" spans="1:11" x14ac:dyDescent="0.25">
      <c r="A1545" s="5" t="str">
        <f t="shared" si="49"/>
        <v>IndustryAgriculture, Mining, ConstructionAverage WeekdaySeptember8</v>
      </c>
      <c r="B1545" t="s">
        <v>2232</v>
      </c>
      <c r="C1545" t="s">
        <v>2241</v>
      </c>
      <c r="D1545" t="s">
        <v>2335</v>
      </c>
      <c r="E1545" t="s">
        <v>3053</v>
      </c>
      <c r="F1545" s="6">
        <v>8</v>
      </c>
      <c r="G1545" s="6">
        <v>593.331787109375</v>
      </c>
      <c r="H1545" s="6">
        <v>553.3062744140625</v>
      </c>
      <c r="I1545" s="6">
        <v>80.234703063964844</v>
      </c>
      <c r="J1545" s="6">
        <v>68.568399999999997</v>
      </c>
      <c r="K1545">
        <f t="shared" si="48"/>
        <v>0</v>
      </c>
    </row>
    <row r="1546" spans="1:11" x14ac:dyDescent="0.25">
      <c r="A1546" s="5" t="str">
        <f t="shared" si="49"/>
        <v>IndustryAgriculture, Mining, ConstructionAverage WeekdaySeptember9</v>
      </c>
      <c r="B1546" t="s">
        <v>2232</v>
      </c>
      <c r="C1546" t="s">
        <v>2241</v>
      </c>
      <c r="D1546" t="s">
        <v>2335</v>
      </c>
      <c r="E1546" t="s">
        <v>3053</v>
      </c>
      <c r="F1546" s="6">
        <v>9</v>
      </c>
      <c r="G1546" s="6">
        <v>594.48358154296875</v>
      </c>
      <c r="H1546" s="6">
        <v>568.29779052734375</v>
      </c>
      <c r="I1546" s="6">
        <v>76.983795166015625</v>
      </c>
      <c r="J1546" s="6">
        <v>69.998000000000005</v>
      </c>
      <c r="K1546">
        <f t="shared" si="48"/>
        <v>0</v>
      </c>
    </row>
    <row r="1547" spans="1:11" x14ac:dyDescent="0.25">
      <c r="A1547" s="5" t="str">
        <f t="shared" si="49"/>
        <v>IndustryAgriculture, Mining, ConstructionAverage WeekdaySeptember10</v>
      </c>
      <c r="B1547" t="s">
        <v>2232</v>
      </c>
      <c r="C1547" t="s">
        <v>2241</v>
      </c>
      <c r="D1547" t="s">
        <v>2335</v>
      </c>
      <c r="E1547" t="s">
        <v>3053</v>
      </c>
      <c r="F1547" s="6">
        <v>10</v>
      </c>
      <c r="G1547" s="6">
        <v>614.69769287109375</v>
      </c>
      <c r="H1547" s="6">
        <v>572.75616455078125</v>
      </c>
      <c r="I1547" s="6">
        <v>72.607009887695313</v>
      </c>
      <c r="J1547" s="6">
        <v>74.693200000000019</v>
      </c>
      <c r="K1547">
        <f t="shared" si="48"/>
        <v>0</v>
      </c>
    </row>
    <row r="1548" spans="1:11" x14ac:dyDescent="0.25">
      <c r="A1548" s="5" t="str">
        <f t="shared" si="49"/>
        <v>IndustryAgriculture, Mining, ConstructionAverage WeekdaySeptember11</v>
      </c>
      <c r="B1548" t="s">
        <v>2232</v>
      </c>
      <c r="C1548" t="s">
        <v>2241</v>
      </c>
      <c r="D1548" t="s">
        <v>2335</v>
      </c>
      <c r="E1548" t="s">
        <v>3053</v>
      </c>
      <c r="F1548" s="6">
        <v>11</v>
      </c>
      <c r="G1548" s="6">
        <v>604.9039306640625</v>
      </c>
      <c r="H1548" s="6">
        <v>582.49334716796875</v>
      </c>
      <c r="I1548" s="6">
        <v>71.430091857910156</v>
      </c>
      <c r="J1548" s="6">
        <v>78.848399999999984</v>
      </c>
      <c r="K1548">
        <f t="shared" si="48"/>
        <v>0</v>
      </c>
    </row>
    <row r="1549" spans="1:11" x14ac:dyDescent="0.25">
      <c r="A1549" s="5" t="str">
        <f t="shared" si="49"/>
        <v>IndustryAgriculture, Mining, ConstructionAverage WeekdaySeptember12</v>
      </c>
      <c r="B1549" t="s">
        <v>2232</v>
      </c>
      <c r="C1549" t="s">
        <v>2241</v>
      </c>
      <c r="D1549" t="s">
        <v>2335</v>
      </c>
      <c r="E1549" t="s">
        <v>3053</v>
      </c>
      <c r="F1549" s="6">
        <v>12</v>
      </c>
      <c r="G1549" s="6">
        <v>601.8267822265625</v>
      </c>
      <c r="H1549" s="6">
        <v>574.11688232421875</v>
      </c>
      <c r="I1549" s="6">
        <v>68.545936584472656</v>
      </c>
      <c r="J1549" s="6">
        <v>82.791200000000003</v>
      </c>
      <c r="K1549">
        <f t="shared" si="48"/>
        <v>0</v>
      </c>
    </row>
    <row r="1550" spans="1:11" x14ac:dyDescent="0.25">
      <c r="A1550" s="5" t="str">
        <f t="shared" si="49"/>
        <v>IndustryAgriculture, Mining, ConstructionAverage WeekdaySeptember13</v>
      </c>
      <c r="B1550" t="s">
        <v>2232</v>
      </c>
      <c r="C1550" t="s">
        <v>2241</v>
      </c>
      <c r="D1550" t="s">
        <v>2335</v>
      </c>
      <c r="E1550" t="s">
        <v>3053</v>
      </c>
      <c r="F1550" s="6">
        <v>13</v>
      </c>
      <c r="G1550" s="6">
        <v>513.46636962890625</v>
      </c>
      <c r="H1550" s="6">
        <v>478.96493530273438</v>
      </c>
      <c r="I1550" s="6">
        <v>63.40814208984375</v>
      </c>
      <c r="J1550" s="6">
        <v>85.906399999999991</v>
      </c>
      <c r="K1550">
        <f t="shared" si="48"/>
        <v>0</v>
      </c>
    </row>
    <row r="1551" spans="1:11" x14ac:dyDescent="0.25">
      <c r="A1551" s="5" t="str">
        <f t="shared" si="49"/>
        <v>IndustryAgriculture, Mining, ConstructionAverage WeekdaySeptember14</v>
      </c>
      <c r="B1551" t="s">
        <v>2232</v>
      </c>
      <c r="C1551" t="s">
        <v>2241</v>
      </c>
      <c r="D1551" t="s">
        <v>2335</v>
      </c>
      <c r="E1551" t="s">
        <v>3053</v>
      </c>
      <c r="F1551" s="6">
        <v>14</v>
      </c>
      <c r="G1551" s="6">
        <v>470.7401123046875</v>
      </c>
      <c r="H1551" s="6">
        <v>467.02139282226563</v>
      </c>
      <c r="I1551" s="6">
        <v>62.990234375</v>
      </c>
      <c r="J1551" s="6">
        <v>87.839600000000004</v>
      </c>
      <c r="K1551">
        <f t="shared" si="48"/>
        <v>0</v>
      </c>
    </row>
    <row r="1552" spans="1:11" x14ac:dyDescent="0.25">
      <c r="A1552" s="5" t="str">
        <f t="shared" si="49"/>
        <v>IndustryAgriculture, Mining, ConstructionAverage WeekdaySeptember15</v>
      </c>
      <c r="B1552" t="s">
        <v>2232</v>
      </c>
      <c r="C1552" t="s">
        <v>2241</v>
      </c>
      <c r="D1552" t="s">
        <v>2335</v>
      </c>
      <c r="E1552" t="s">
        <v>3053</v>
      </c>
      <c r="F1552" s="6">
        <v>15</v>
      </c>
      <c r="G1552" s="6">
        <v>420.95709228515625</v>
      </c>
      <c r="H1552" s="6">
        <v>401.13238525390625</v>
      </c>
      <c r="I1552" s="6">
        <v>59.273372650146484</v>
      </c>
      <c r="J1552" s="6">
        <v>88.244399999999985</v>
      </c>
      <c r="K1552">
        <f t="shared" si="48"/>
        <v>0</v>
      </c>
    </row>
    <row r="1553" spans="1:11" x14ac:dyDescent="0.25">
      <c r="A1553" s="5" t="str">
        <f t="shared" si="49"/>
        <v>IndustryAgriculture, Mining, ConstructionAverage WeekdaySeptember16</v>
      </c>
      <c r="B1553" t="s">
        <v>2232</v>
      </c>
      <c r="C1553" t="s">
        <v>2241</v>
      </c>
      <c r="D1553" t="s">
        <v>2335</v>
      </c>
      <c r="E1553" t="s">
        <v>3053</v>
      </c>
      <c r="F1553" s="6">
        <v>16</v>
      </c>
      <c r="G1553" s="6">
        <v>341.05731201171875</v>
      </c>
      <c r="H1553" s="6">
        <v>331.77786254882813</v>
      </c>
      <c r="I1553" s="6">
        <v>49.715435028076172</v>
      </c>
      <c r="J1553" s="6">
        <v>87.20480000000002</v>
      </c>
      <c r="K1553">
        <f t="shared" si="48"/>
        <v>0</v>
      </c>
    </row>
    <row r="1554" spans="1:11" x14ac:dyDescent="0.25">
      <c r="A1554" s="5" t="str">
        <f t="shared" si="49"/>
        <v>IndustryAgriculture, Mining, ConstructionAverage WeekdaySeptember17</v>
      </c>
      <c r="B1554" t="s">
        <v>2232</v>
      </c>
      <c r="C1554" t="s">
        <v>2241</v>
      </c>
      <c r="D1554" t="s">
        <v>2335</v>
      </c>
      <c r="E1554" t="s">
        <v>3053</v>
      </c>
      <c r="F1554" s="6">
        <v>17</v>
      </c>
      <c r="G1554" s="6">
        <v>243.33580017089844</v>
      </c>
      <c r="H1554" s="6">
        <v>230.46417236328125</v>
      </c>
      <c r="I1554" s="6">
        <v>37.787372589111328</v>
      </c>
      <c r="J1554" s="6">
        <v>85.207199999999972</v>
      </c>
      <c r="K1554">
        <f t="shared" si="48"/>
        <v>0</v>
      </c>
    </row>
    <row r="1555" spans="1:11" x14ac:dyDescent="0.25">
      <c r="A1555" s="5" t="str">
        <f t="shared" si="49"/>
        <v>IndustryAgriculture, Mining, ConstructionAverage WeekdaySeptember18</v>
      </c>
      <c r="B1555" t="s">
        <v>2232</v>
      </c>
      <c r="C1555" t="s">
        <v>2241</v>
      </c>
      <c r="D1555" t="s">
        <v>2335</v>
      </c>
      <c r="E1555" t="s">
        <v>3053</v>
      </c>
      <c r="F1555" s="6">
        <v>18</v>
      </c>
      <c r="G1555" s="6">
        <v>232.69520568847656</v>
      </c>
      <c r="H1555" s="6">
        <v>222.07257080078125</v>
      </c>
      <c r="I1555" s="6">
        <v>34.197917938232422</v>
      </c>
      <c r="J1555" s="6">
        <v>83.421999999999983</v>
      </c>
      <c r="K1555">
        <f t="shared" si="48"/>
        <v>0</v>
      </c>
    </row>
    <row r="1556" spans="1:11" x14ac:dyDescent="0.25">
      <c r="A1556" s="5" t="str">
        <f t="shared" si="49"/>
        <v>IndustryAgriculture, Mining, ConstructionAverage WeekdaySeptember19</v>
      </c>
      <c r="B1556" t="s">
        <v>2232</v>
      </c>
      <c r="C1556" t="s">
        <v>2241</v>
      </c>
      <c r="D1556" t="s">
        <v>2335</v>
      </c>
      <c r="E1556" t="s">
        <v>3053</v>
      </c>
      <c r="F1556" s="6">
        <v>19</v>
      </c>
      <c r="G1556" s="6">
        <v>224.4246826171875</v>
      </c>
      <c r="H1556" s="6">
        <v>201.59199523925781</v>
      </c>
      <c r="I1556" s="6">
        <v>39.054679870605469</v>
      </c>
      <c r="J1556" s="6">
        <v>80.954400000000007</v>
      </c>
      <c r="K1556">
        <f t="shared" si="48"/>
        <v>0</v>
      </c>
    </row>
    <row r="1557" spans="1:11" x14ac:dyDescent="0.25">
      <c r="A1557" s="5" t="str">
        <f t="shared" si="49"/>
        <v>IndustryAgriculture, Mining, ConstructionAverage WeekdaySeptember20</v>
      </c>
      <c r="B1557" t="s">
        <v>2232</v>
      </c>
      <c r="C1557" t="s">
        <v>2241</v>
      </c>
      <c r="D1557" t="s">
        <v>2335</v>
      </c>
      <c r="E1557" t="s">
        <v>3053</v>
      </c>
      <c r="F1557" s="6">
        <v>20</v>
      </c>
      <c r="G1557" s="6">
        <v>248.93441772460938</v>
      </c>
      <c r="H1557" s="6">
        <v>203.07951354980469</v>
      </c>
      <c r="I1557" s="6">
        <v>37.273197174072266</v>
      </c>
      <c r="J1557" s="6">
        <v>77.940800000000024</v>
      </c>
      <c r="K1557">
        <f t="shared" si="48"/>
        <v>0</v>
      </c>
    </row>
    <row r="1558" spans="1:11" x14ac:dyDescent="0.25">
      <c r="A1558" s="5" t="str">
        <f t="shared" si="49"/>
        <v>IndustryAgriculture, Mining, ConstructionAverage WeekdaySeptember21</v>
      </c>
      <c r="B1558" t="s">
        <v>2232</v>
      </c>
      <c r="C1558" t="s">
        <v>2241</v>
      </c>
      <c r="D1558" t="s">
        <v>2335</v>
      </c>
      <c r="E1558" t="s">
        <v>3053</v>
      </c>
      <c r="F1558" s="6">
        <v>21</v>
      </c>
      <c r="G1558" s="6">
        <v>246.45901489257813</v>
      </c>
      <c r="H1558" s="6">
        <v>202.747314453125</v>
      </c>
      <c r="I1558" s="6">
        <v>34.472969055175781</v>
      </c>
      <c r="J1558" s="6">
        <v>74.801999999999992</v>
      </c>
      <c r="K1558">
        <f t="shared" si="48"/>
        <v>0</v>
      </c>
    </row>
    <row r="1559" spans="1:11" x14ac:dyDescent="0.25">
      <c r="A1559" s="5" t="str">
        <f t="shared" si="49"/>
        <v>IndustryAgriculture, Mining, ConstructionAverage WeekdaySeptember22</v>
      </c>
      <c r="B1559" t="s">
        <v>2232</v>
      </c>
      <c r="C1559" t="s">
        <v>2241</v>
      </c>
      <c r="D1559" t="s">
        <v>2335</v>
      </c>
      <c r="E1559" t="s">
        <v>3053</v>
      </c>
      <c r="F1559" s="6">
        <v>22</v>
      </c>
      <c r="G1559" s="6">
        <v>230.30575561523438</v>
      </c>
      <c r="H1559" s="6">
        <v>212.37361145019531</v>
      </c>
      <c r="I1559" s="6">
        <v>35.907367706298828</v>
      </c>
      <c r="J1559" s="6">
        <v>73.095600000000005</v>
      </c>
      <c r="K1559">
        <f t="shared" si="48"/>
        <v>0</v>
      </c>
    </row>
    <row r="1560" spans="1:11" x14ac:dyDescent="0.25">
      <c r="A1560" s="5" t="str">
        <f t="shared" si="49"/>
        <v>IndustryAgriculture, Mining, ConstructionAverage WeekdaySeptember23</v>
      </c>
      <c r="B1560" t="s">
        <v>2232</v>
      </c>
      <c r="C1560" t="s">
        <v>2241</v>
      </c>
      <c r="D1560" t="s">
        <v>2335</v>
      </c>
      <c r="E1560" t="s">
        <v>3053</v>
      </c>
      <c r="F1560" s="6">
        <v>23</v>
      </c>
      <c r="G1560" s="6">
        <v>223.73968505859375</v>
      </c>
      <c r="H1560" s="6">
        <v>218.86729431152344</v>
      </c>
      <c r="I1560" s="6">
        <v>38.573902130126953</v>
      </c>
      <c r="J1560" s="6">
        <v>71.089600000000019</v>
      </c>
      <c r="K1560">
        <f t="shared" si="48"/>
        <v>0</v>
      </c>
    </row>
    <row r="1561" spans="1:11" x14ac:dyDescent="0.25">
      <c r="A1561" s="5" t="str">
        <f t="shared" si="49"/>
        <v>IndustryAgriculture, Mining, ConstructionAverage WeekdaySeptember24</v>
      </c>
      <c r="B1561" t="s">
        <v>2232</v>
      </c>
      <c r="C1561" t="s">
        <v>2241</v>
      </c>
      <c r="D1561" t="s">
        <v>2335</v>
      </c>
      <c r="E1561" t="s">
        <v>3053</v>
      </c>
      <c r="F1561" s="6">
        <v>24</v>
      </c>
      <c r="G1561" s="6">
        <v>224.56437683105469</v>
      </c>
      <c r="H1561" s="6">
        <v>204.18655395507813</v>
      </c>
      <c r="I1561" s="6">
        <v>36.685897827148438</v>
      </c>
      <c r="J1561" s="6">
        <v>70.153999999999982</v>
      </c>
      <c r="K1561">
        <f t="shared" si="48"/>
        <v>0</v>
      </c>
    </row>
    <row r="1562" spans="1:11" x14ac:dyDescent="0.25">
      <c r="A1562" s="5" t="str">
        <f t="shared" si="49"/>
        <v>IndustryAgriculture, Mining, ConstructionMonthly Peak DaySeptember1</v>
      </c>
      <c r="B1562" t="s">
        <v>2232</v>
      </c>
      <c r="C1562" t="s">
        <v>2241</v>
      </c>
      <c r="D1562" t="s">
        <v>2336</v>
      </c>
      <c r="E1562" t="s">
        <v>3053</v>
      </c>
      <c r="F1562" s="6">
        <v>1</v>
      </c>
      <c r="G1562" s="6">
        <v>208.64469909667969</v>
      </c>
      <c r="H1562" s="6">
        <v>203.98930358886719</v>
      </c>
      <c r="I1562" s="6">
        <v>20.194675445556641</v>
      </c>
      <c r="J1562" s="6">
        <v>73.559599999999989</v>
      </c>
      <c r="K1562">
        <f t="shared" si="48"/>
        <v>0</v>
      </c>
    </row>
    <row r="1563" spans="1:11" x14ac:dyDescent="0.25">
      <c r="A1563" s="5" t="str">
        <f t="shared" si="49"/>
        <v>IndustryAgriculture, Mining, ConstructionMonthly Peak DaySeptember2</v>
      </c>
      <c r="B1563" t="s">
        <v>2232</v>
      </c>
      <c r="C1563" t="s">
        <v>2241</v>
      </c>
      <c r="D1563" t="s">
        <v>2336</v>
      </c>
      <c r="E1563" t="s">
        <v>3053</v>
      </c>
      <c r="F1563" s="6">
        <v>2</v>
      </c>
      <c r="G1563" s="6">
        <v>194.52239990234375</v>
      </c>
      <c r="H1563" s="6">
        <v>194.43898010253906</v>
      </c>
      <c r="I1563" s="6">
        <v>20.899412155151367</v>
      </c>
      <c r="J1563" s="6">
        <v>73.161999999999978</v>
      </c>
      <c r="K1563">
        <f t="shared" si="48"/>
        <v>0</v>
      </c>
    </row>
    <row r="1564" spans="1:11" x14ac:dyDescent="0.25">
      <c r="A1564" s="5" t="str">
        <f t="shared" si="49"/>
        <v>IndustryAgriculture, Mining, ConstructionMonthly Peak DaySeptember3</v>
      </c>
      <c r="B1564" t="s">
        <v>2232</v>
      </c>
      <c r="C1564" t="s">
        <v>2241</v>
      </c>
      <c r="D1564" t="s">
        <v>2336</v>
      </c>
      <c r="E1564" t="s">
        <v>3053</v>
      </c>
      <c r="F1564" s="6">
        <v>3</v>
      </c>
      <c r="G1564" s="6">
        <v>180.5079345703125</v>
      </c>
      <c r="H1564" s="6">
        <v>177.17886352539063</v>
      </c>
      <c r="I1564" s="6">
        <v>23.525829315185547</v>
      </c>
      <c r="J1564" s="6">
        <v>72.724799999999988</v>
      </c>
      <c r="K1564">
        <f t="shared" si="48"/>
        <v>0</v>
      </c>
    </row>
    <row r="1565" spans="1:11" x14ac:dyDescent="0.25">
      <c r="A1565" s="5" t="str">
        <f t="shared" si="49"/>
        <v>IndustryAgriculture, Mining, ConstructionMonthly Peak DaySeptember4</v>
      </c>
      <c r="B1565" t="s">
        <v>2232</v>
      </c>
      <c r="C1565" t="s">
        <v>2241</v>
      </c>
      <c r="D1565" t="s">
        <v>2336</v>
      </c>
      <c r="E1565" t="s">
        <v>3053</v>
      </c>
      <c r="F1565" s="6">
        <v>4</v>
      </c>
      <c r="G1565" s="6">
        <v>191.27789306640625</v>
      </c>
      <c r="H1565" s="6">
        <v>192.64570617675781</v>
      </c>
      <c r="I1565" s="6">
        <v>19.993673324584961</v>
      </c>
      <c r="J1565" s="6">
        <v>72.401599999999974</v>
      </c>
      <c r="K1565">
        <f t="shared" si="48"/>
        <v>0</v>
      </c>
    </row>
    <row r="1566" spans="1:11" x14ac:dyDescent="0.25">
      <c r="A1566" s="5" t="str">
        <f t="shared" si="49"/>
        <v>IndustryAgriculture, Mining, ConstructionMonthly Peak DaySeptember5</v>
      </c>
      <c r="B1566" t="s">
        <v>2232</v>
      </c>
      <c r="C1566" t="s">
        <v>2241</v>
      </c>
      <c r="D1566" t="s">
        <v>2336</v>
      </c>
      <c r="E1566" t="s">
        <v>3053</v>
      </c>
      <c r="F1566" s="6">
        <v>5</v>
      </c>
      <c r="G1566" s="6">
        <v>318.65347290039063</v>
      </c>
      <c r="H1566" s="6">
        <v>315.02249145507813</v>
      </c>
      <c r="I1566" s="6">
        <v>30.233789443969727</v>
      </c>
      <c r="J1566" s="6">
        <v>72.182799999999986</v>
      </c>
      <c r="K1566">
        <f t="shared" si="48"/>
        <v>0</v>
      </c>
    </row>
    <row r="1567" spans="1:11" x14ac:dyDescent="0.25">
      <c r="A1567" s="5" t="str">
        <f t="shared" si="49"/>
        <v>IndustryAgriculture, Mining, ConstructionMonthly Peak DaySeptember6</v>
      </c>
      <c r="B1567" t="s">
        <v>2232</v>
      </c>
      <c r="C1567" t="s">
        <v>2241</v>
      </c>
      <c r="D1567" t="s">
        <v>2336</v>
      </c>
      <c r="E1567" t="s">
        <v>3053</v>
      </c>
      <c r="F1567" s="6">
        <v>6</v>
      </c>
      <c r="G1567" s="6">
        <v>468.11541748046875</v>
      </c>
      <c r="H1567" s="6">
        <v>455.80123901367188</v>
      </c>
      <c r="I1567" s="6">
        <v>54.194950103759766</v>
      </c>
      <c r="J1567" s="6">
        <v>72.008399999999995</v>
      </c>
      <c r="K1567">
        <f t="shared" si="48"/>
        <v>0</v>
      </c>
    </row>
    <row r="1568" spans="1:11" x14ac:dyDescent="0.25">
      <c r="A1568" s="5" t="str">
        <f t="shared" si="49"/>
        <v>IndustryAgriculture, Mining, ConstructionMonthly Peak DaySeptember7</v>
      </c>
      <c r="B1568" t="s">
        <v>2232</v>
      </c>
      <c r="C1568" t="s">
        <v>2241</v>
      </c>
      <c r="D1568" t="s">
        <v>2336</v>
      </c>
      <c r="E1568" t="s">
        <v>3053</v>
      </c>
      <c r="F1568" s="6">
        <v>7</v>
      </c>
      <c r="G1568" s="6">
        <v>576.96759033203125</v>
      </c>
      <c r="H1568" s="6">
        <v>561.2186279296875</v>
      </c>
      <c r="I1568" s="6">
        <v>59.261283874511719</v>
      </c>
      <c r="J1568" s="6">
        <v>72.172799999999981</v>
      </c>
      <c r="K1568">
        <f t="shared" si="48"/>
        <v>0</v>
      </c>
    </row>
    <row r="1569" spans="1:11" x14ac:dyDescent="0.25">
      <c r="A1569" s="5" t="str">
        <f t="shared" si="49"/>
        <v>IndustryAgriculture, Mining, ConstructionMonthly Peak DaySeptember8</v>
      </c>
      <c r="B1569" t="s">
        <v>2232</v>
      </c>
      <c r="C1569" t="s">
        <v>2241</v>
      </c>
      <c r="D1569" t="s">
        <v>2336</v>
      </c>
      <c r="E1569" t="s">
        <v>3053</v>
      </c>
      <c r="F1569" s="6">
        <v>8</v>
      </c>
      <c r="G1569" s="6">
        <v>593.23980712890625</v>
      </c>
      <c r="H1569" s="6">
        <v>583.2335205078125</v>
      </c>
      <c r="I1569" s="6">
        <v>60.458702087402344</v>
      </c>
      <c r="J1569" s="6">
        <v>71.948799999999991</v>
      </c>
      <c r="K1569">
        <f t="shared" si="48"/>
        <v>0</v>
      </c>
    </row>
    <row r="1570" spans="1:11" x14ac:dyDescent="0.25">
      <c r="A1570" s="5" t="str">
        <f t="shared" si="49"/>
        <v>IndustryAgriculture, Mining, ConstructionMonthly Peak DaySeptember9</v>
      </c>
      <c r="B1570" t="s">
        <v>2232</v>
      </c>
      <c r="C1570" t="s">
        <v>2241</v>
      </c>
      <c r="D1570" t="s">
        <v>2336</v>
      </c>
      <c r="E1570" t="s">
        <v>3053</v>
      </c>
      <c r="F1570" s="6">
        <v>9</v>
      </c>
      <c r="G1570" s="6">
        <v>581.40679931640625</v>
      </c>
      <c r="H1570" s="6">
        <v>571.83782958984375</v>
      </c>
      <c r="I1570" s="6">
        <v>52.412483215332031</v>
      </c>
      <c r="J1570" s="6">
        <v>73.780399999999958</v>
      </c>
      <c r="K1570">
        <f t="shared" si="48"/>
        <v>0</v>
      </c>
    </row>
    <row r="1571" spans="1:11" x14ac:dyDescent="0.25">
      <c r="A1571" s="5" t="str">
        <f t="shared" si="49"/>
        <v>IndustryAgriculture, Mining, ConstructionMonthly Peak DaySeptember10</v>
      </c>
      <c r="B1571" t="s">
        <v>2232</v>
      </c>
      <c r="C1571" t="s">
        <v>2241</v>
      </c>
      <c r="D1571" t="s">
        <v>2336</v>
      </c>
      <c r="E1571" t="s">
        <v>3053</v>
      </c>
      <c r="F1571" s="6">
        <v>10</v>
      </c>
      <c r="G1571" s="6">
        <v>578.93389892578125</v>
      </c>
      <c r="H1571" s="6">
        <v>571.73779296875</v>
      </c>
      <c r="I1571" s="6">
        <v>49.089267730712891</v>
      </c>
      <c r="J1571" s="6">
        <v>77.921599999999998</v>
      </c>
      <c r="K1571">
        <f t="shared" si="48"/>
        <v>0</v>
      </c>
    </row>
    <row r="1572" spans="1:11" x14ac:dyDescent="0.25">
      <c r="A1572" s="5" t="str">
        <f t="shared" si="49"/>
        <v>IndustryAgriculture, Mining, ConstructionMonthly Peak DaySeptember11</v>
      </c>
      <c r="B1572" t="s">
        <v>2232</v>
      </c>
      <c r="C1572" t="s">
        <v>2241</v>
      </c>
      <c r="D1572" t="s">
        <v>2336</v>
      </c>
      <c r="E1572" t="s">
        <v>3053</v>
      </c>
      <c r="F1572" s="6">
        <v>11</v>
      </c>
      <c r="G1572" s="6">
        <v>579.68731689453125</v>
      </c>
      <c r="H1572" s="6">
        <v>575.44482421875</v>
      </c>
      <c r="I1572" s="6">
        <v>46.258071899414063</v>
      </c>
      <c r="J1572" s="6">
        <v>82.746000000000009</v>
      </c>
      <c r="K1572">
        <f t="shared" si="48"/>
        <v>0</v>
      </c>
    </row>
    <row r="1573" spans="1:11" x14ac:dyDescent="0.25">
      <c r="A1573" s="5" t="str">
        <f t="shared" si="49"/>
        <v>IndustryAgriculture, Mining, ConstructionMonthly Peak DaySeptember12</v>
      </c>
      <c r="B1573" t="s">
        <v>2232</v>
      </c>
      <c r="C1573" t="s">
        <v>2241</v>
      </c>
      <c r="D1573" t="s">
        <v>2336</v>
      </c>
      <c r="E1573" t="s">
        <v>3053</v>
      </c>
      <c r="F1573" s="6">
        <v>12</v>
      </c>
      <c r="G1573" s="6">
        <v>558.914794921875</v>
      </c>
      <c r="H1573" s="6">
        <v>536.2200927734375</v>
      </c>
      <c r="I1573" s="6">
        <v>44.707065582275391</v>
      </c>
      <c r="J1573" s="6">
        <v>87.058800000000005</v>
      </c>
      <c r="K1573">
        <f t="shared" si="48"/>
        <v>0</v>
      </c>
    </row>
    <row r="1574" spans="1:11" x14ac:dyDescent="0.25">
      <c r="A1574" s="5" t="str">
        <f t="shared" si="49"/>
        <v>IndustryAgriculture, Mining, ConstructionMonthly Peak DaySeptember13</v>
      </c>
      <c r="B1574" t="s">
        <v>2232</v>
      </c>
      <c r="C1574" t="s">
        <v>2241</v>
      </c>
      <c r="D1574" t="s">
        <v>2336</v>
      </c>
      <c r="E1574" t="s">
        <v>3053</v>
      </c>
      <c r="F1574" s="6">
        <v>13</v>
      </c>
      <c r="G1574" s="6">
        <v>481.95706176757813</v>
      </c>
      <c r="H1574" s="6">
        <v>456.62811279296875</v>
      </c>
      <c r="I1574" s="6">
        <v>38.166084289550781</v>
      </c>
      <c r="J1574" s="6">
        <v>90.322400000000002</v>
      </c>
      <c r="K1574">
        <f t="shared" si="48"/>
        <v>0</v>
      </c>
    </row>
    <row r="1575" spans="1:11" x14ac:dyDescent="0.25">
      <c r="A1575" s="5" t="str">
        <f t="shared" si="49"/>
        <v>IndustryAgriculture, Mining, ConstructionMonthly Peak DaySeptember14</v>
      </c>
      <c r="B1575" t="s">
        <v>2232</v>
      </c>
      <c r="C1575" t="s">
        <v>2241</v>
      </c>
      <c r="D1575" t="s">
        <v>2336</v>
      </c>
      <c r="E1575" t="s">
        <v>3053</v>
      </c>
      <c r="F1575" s="6">
        <v>14</v>
      </c>
      <c r="G1575" s="6">
        <v>464.00979614257813</v>
      </c>
      <c r="H1575" s="6">
        <v>443.08840942382813</v>
      </c>
      <c r="I1575" s="6">
        <v>39.456039428710938</v>
      </c>
      <c r="J1575" s="6">
        <v>93.144800000000018</v>
      </c>
      <c r="K1575">
        <f t="shared" si="48"/>
        <v>0</v>
      </c>
    </row>
    <row r="1576" spans="1:11" x14ac:dyDescent="0.25">
      <c r="A1576" s="5" t="str">
        <f t="shared" si="49"/>
        <v>IndustryAgriculture, Mining, ConstructionMonthly Peak DaySeptember15</v>
      </c>
      <c r="B1576" t="s">
        <v>2232</v>
      </c>
      <c r="C1576" t="s">
        <v>2241</v>
      </c>
      <c r="D1576" t="s">
        <v>2336</v>
      </c>
      <c r="E1576" t="s">
        <v>3053</v>
      </c>
      <c r="F1576" s="6">
        <v>15</v>
      </c>
      <c r="G1576" s="6">
        <v>426.97732543945313</v>
      </c>
      <c r="H1576" s="6">
        <v>400.74111938476563</v>
      </c>
      <c r="I1576" s="6">
        <v>37.295795440673828</v>
      </c>
      <c r="J1576" s="6">
        <v>94.52</v>
      </c>
      <c r="K1576">
        <f t="shared" si="48"/>
        <v>0</v>
      </c>
    </row>
    <row r="1577" spans="1:11" x14ac:dyDescent="0.25">
      <c r="A1577" s="5" t="str">
        <f t="shared" si="49"/>
        <v>IndustryAgriculture, Mining, ConstructionMonthly Peak DaySeptember16</v>
      </c>
      <c r="B1577" t="s">
        <v>2232</v>
      </c>
      <c r="C1577" t="s">
        <v>2241</v>
      </c>
      <c r="D1577" t="s">
        <v>2336</v>
      </c>
      <c r="E1577" t="s">
        <v>3053</v>
      </c>
      <c r="F1577" s="6">
        <v>16</v>
      </c>
      <c r="G1577" s="6">
        <v>348.55145263671875</v>
      </c>
      <c r="H1577" s="6">
        <v>328.78070068359375</v>
      </c>
      <c r="I1577" s="6">
        <v>33.457462310791016</v>
      </c>
      <c r="J1577" s="6">
        <v>95.727999999999994</v>
      </c>
      <c r="K1577">
        <f t="shared" si="48"/>
        <v>0</v>
      </c>
    </row>
    <row r="1578" spans="1:11" x14ac:dyDescent="0.25">
      <c r="A1578" s="5" t="str">
        <f t="shared" si="49"/>
        <v>IndustryAgriculture, Mining, ConstructionMonthly Peak DaySeptember17</v>
      </c>
      <c r="B1578" t="s">
        <v>2232</v>
      </c>
      <c r="C1578" t="s">
        <v>2241</v>
      </c>
      <c r="D1578" t="s">
        <v>2336</v>
      </c>
      <c r="E1578" t="s">
        <v>3053</v>
      </c>
      <c r="F1578" s="6">
        <v>17</v>
      </c>
      <c r="G1578" s="6">
        <v>234.67781066894531</v>
      </c>
      <c r="H1578" s="6">
        <v>240.51918029785156</v>
      </c>
      <c r="I1578" s="6">
        <v>28.122983932495117</v>
      </c>
      <c r="J1578" s="6">
        <v>95.509200000000007</v>
      </c>
      <c r="K1578">
        <f t="shared" si="48"/>
        <v>0</v>
      </c>
    </row>
    <row r="1579" spans="1:11" x14ac:dyDescent="0.25">
      <c r="A1579" s="5" t="str">
        <f t="shared" si="49"/>
        <v>IndustryAgriculture, Mining, ConstructionMonthly Peak DaySeptember18</v>
      </c>
      <c r="B1579" t="s">
        <v>2232</v>
      </c>
      <c r="C1579" t="s">
        <v>2241</v>
      </c>
      <c r="D1579" t="s">
        <v>2336</v>
      </c>
      <c r="E1579" t="s">
        <v>3053</v>
      </c>
      <c r="F1579" s="6">
        <v>18</v>
      </c>
      <c r="G1579" s="6">
        <v>218.75686645507813</v>
      </c>
      <c r="H1579" s="6">
        <v>222.82136535644531</v>
      </c>
      <c r="I1579" s="6">
        <v>26.078403472900391</v>
      </c>
      <c r="J1579" s="6">
        <v>94.711999999999989</v>
      </c>
      <c r="K1579">
        <f t="shared" si="48"/>
        <v>0</v>
      </c>
    </row>
    <row r="1580" spans="1:11" x14ac:dyDescent="0.25">
      <c r="A1580" s="5" t="str">
        <f t="shared" si="49"/>
        <v>IndustryAgriculture, Mining, ConstructionMonthly Peak DaySeptember19</v>
      </c>
      <c r="B1580" t="s">
        <v>2232</v>
      </c>
      <c r="C1580" t="s">
        <v>2241</v>
      </c>
      <c r="D1580" t="s">
        <v>2336</v>
      </c>
      <c r="E1580" t="s">
        <v>3053</v>
      </c>
      <c r="F1580" s="6">
        <v>19</v>
      </c>
      <c r="G1580" s="6">
        <v>217.82460021972656</v>
      </c>
      <c r="H1580" s="6">
        <v>222.02255249023438</v>
      </c>
      <c r="I1580" s="6">
        <v>28.051145553588867</v>
      </c>
      <c r="J1580" s="6">
        <v>91.828000000000017</v>
      </c>
      <c r="K1580">
        <f t="shared" si="48"/>
        <v>0</v>
      </c>
    </row>
    <row r="1581" spans="1:11" x14ac:dyDescent="0.25">
      <c r="A1581" s="5" t="str">
        <f t="shared" si="49"/>
        <v>IndustryAgriculture, Mining, ConstructionMonthly Peak DaySeptember20</v>
      </c>
      <c r="B1581" t="s">
        <v>2232</v>
      </c>
      <c r="C1581" t="s">
        <v>2241</v>
      </c>
      <c r="D1581" t="s">
        <v>2336</v>
      </c>
      <c r="E1581" t="s">
        <v>3053</v>
      </c>
      <c r="F1581" s="6">
        <v>20</v>
      </c>
      <c r="G1581" s="6">
        <v>238.69386291503906</v>
      </c>
      <c r="H1581" s="6">
        <v>233.67463684082031</v>
      </c>
      <c r="I1581" s="6">
        <v>44.35235595703125</v>
      </c>
      <c r="J1581" s="6">
        <v>88.008400000000023</v>
      </c>
      <c r="K1581">
        <f t="shared" si="48"/>
        <v>0</v>
      </c>
    </row>
    <row r="1582" spans="1:11" x14ac:dyDescent="0.25">
      <c r="A1582" s="5" t="str">
        <f t="shared" si="49"/>
        <v>IndustryAgriculture, Mining, ConstructionMonthly Peak DaySeptember21</v>
      </c>
      <c r="B1582" t="s">
        <v>2232</v>
      </c>
      <c r="C1582" t="s">
        <v>2241</v>
      </c>
      <c r="D1582" t="s">
        <v>2336</v>
      </c>
      <c r="E1582" t="s">
        <v>3053</v>
      </c>
      <c r="F1582" s="6">
        <v>21</v>
      </c>
      <c r="G1582" s="6">
        <v>234.86309814453125</v>
      </c>
      <c r="H1582" s="6">
        <v>232.18280029296875</v>
      </c>
      <c r="I1582" s="6">
        <v>47.211429595947266</v>
      </c>
      <c r="J1582" s="6">
        <v>84.055200000000028</v>
      </c>
      <c r="K1582">
        <f t="shared" si="48"/>
        <v>0</v>
      </c>
    </row>
    <row r="1583" spans="1:11" x14ac:dyDescent="0.25">
      <c r="A1583" s="5" t="str">
        <f t="shared" si="49"/>
        <v>IndustryAgriculture, Mining, ConstructionMonthly Peak DaySeptember22</v>
      </c>
      <c r="B1583" t="s">
        <v>2232</v>
      </c>
      <c r="C1583" t="s">
        <v>2241</v>
      </c>
      <c r="D1583" t="s">
        <v>2336</v>
      </c>
      <c r="E1583" t="s">
        <v>3053</v>
      </c>
      <c r="F1583" s="6">
        <v>22</v>
      </c>
      <c r="G1583" s="6">
        <v>217.22721862792969</v>
      </c>
      <c r="H1583" s="6">
        <v>219.52589416503906</v>
      </c>
      <c r="I1583" s="6">
        <v>46.877643585205078</v>
      </c>
      <c r="J1583" s="6">
        <v>81.195999999999998</v>
      </c>
      <c r="K1583">
        <f t="shared" si="48"/>
        <v>0</v>
      </c>
    </row>
    <row r="1584" spans="1:11" x14ac:dyDescent="0.25">
      <c r="A1584" s="5" t="str">
        <f t="shared" si="49"/>
        <v>IndustryAgriculture, Mining, ConstructionMonthly Peak DaySeptember23</v>
      </c>
      <c r="B1584" t="s">
        <v>2232</v>
      </c>
      <c r="C1584" t="s">
        <v>2241</v>
      </c>
      <c r="D1584" t="s">
        <v>2336</v>
      </c>
      <c r="E1584" t="s">
        <v>3053</v>
      </c>
      <c r="F1584" s="6">
        <v>23</v>
      </c>
      <c r="G1584" s="6">
        <v>231.18157958984375</v>
      </c>
      <c r="H1584" s="6">
        <v>238.19691467285156</v>
      </c>
      <c r="I1584" s="6">
        <v>30.469179153442383</v>
      </c>
      <c r="J1584" s="6">
        <v>78.838000000000022</v>
      </c>
      <c r="K1584">
        <f t="shared" si="48"/>
        <v>0</v>
      </c>
    </row>
    <row r="1585" spans="1:11" x14ac:dyDescent="0.25">
      <c r="A1585" s="5" t="str">
        <f t="shared" si="49"/>
        <v>IndustryAgriculture, Mining, ConstructionMonthly Peak DaySeptember24</v>
      </c>
      <c r="B1585" t="s">
        <v>2232</v>
      </c>
      <c r="C1585" t="s">
        <v>2241</v>
      </c>
      <c r="D1585" t="s">
        <v>2336</v>
      </c>
      <c r="E1585" t="s">
        <v>3053</v>
      </c>
      <c r="F1585" s="6">
        <v>24</v>
      </c>
      <c r="G1585" s="6">
        <v>229.63868713378906</v>
      </c>
      <c r="H1585" s="6">
        <v>227.23715209960938</v>
      </c>
      <c r="I1585" s="6">
        <v>25.188449859619141</v>
      </c>
      <c r="J1585" s="6">
        <v>77.020000000000024</v>
      </c>
      <c r="K1585">
        <f t="shared" si="48"/>
        <v>0</v>
      </c>
    </row>
    <row r="1586" spans="1:11" x14ac:dyDescent="0.25">
      <c r="A1586" s="5" t="str">
        <f t="shared" si="49"/>
        <v>IndustryAgriculture, Mining, ConstructionAverage WeekdayOctober1</v>
      </c>
      <c r="B1586" t="s">
        <v>2232</v>
      </c>
      <c r="C1586" t="s">
        <v>2241</v>
      </c>
      <c r="D1586" t="s">
        <v>2337</v>
      </c>
      <c r="E1586" t="s">
        <v>3054</v>
      </c>
      <c r="F1586" s="6">
        <v>1</v>
      </c>
      <c r="G1586" s="6">
        <v>170.8038330078125</v>
      </c>
      <c r="H1586" s="6">
        <v>170.8038330078125</v>
      </c>
      <c r="I1586" s="6">
        <v>38.839149475097656</v>
      </c>
      <c r="J1586" s="6">
        <v>69.216666666666654</v>
      </c>
      <c r="K1586">
        <f t="shared" si="48"/>
        <v>0</v>
      </c>
    </row>
    <row r="1587" spans="1:11" x14ac:dyDescent="0.25">
      <c r="A1587" s="5" t="str">
        <f t="shared" si="49"/>
        <v>IndustryAgriculture, Mining, ConstructionAverage WeekdayOctober2</v>
      </c>
      <c r="B1587" t="s">
        <v>2232</v>
      </c>
      <c r="C1587" t="s">
        <v>2241</v>
      </c>
      <c r="D1587" t="s">
        <v>2337</v>
      </c>
      <c r="E1587" t="s">
        <v>3054</v>
      </c>
      <c r="F1587" s="6">
        <v>2</v>
      </c>
      <c r="G1587" s="6">
        <v>169.65711975097656</v>
      </c>
      <c r="H1587" s="6">
        <v>169.65711975097656</v>
      </c>
      <c r="I1587" s="6">
        <v>35.562507629394531</v>
      </c>
      <c r="J1587" s="6">
        <v>68.322500000000005</v>
      </c>
      <c r="K1587">
        <f t="shared" si="48"/>
        <v>0</v>
      </c>
    </row>
    <row r="1588" spans="1:11" x14ac:dyDescent="0.25">
      <c r="A1588" s="5" t="str">
        <f t="shared" si="49"/>
        <v>IndustryAgriculture, Mining, ConstructionAverage WeekdayOctober3</v>
      </c>
      <c r="B1588" t="s">
        <v>2232</v>
      </c>
      <c r="C1588" t="s">
        <v>2241</v>
      </c>
      <c r="D1588" t="s">
        <v>2337</v>
      </c>
      <c r="E1588" t="s">
        <v>3054</v>
      </c>
      <c r="F1588" s="6">
        <v>3</v>
      </c>
      <c r="G1588" s="6">
        <v>166.39665222167969</v>
      </c>
      <c r="H1588" s="6">
        <v>166.39665222167969</v>
      </c>
      <c r="I1588" s="6">
        <v>37.821018218994141</v>
      </c>
      <c r="J1588" s="6">
        <v>67.464166666666657</v>
      </c>
      <c r="K1588">
        <f t="shared" si="48"/>
        <v>0</v>
      </c>
    </row>
    <row r="1589" spans="1:11" x14ac:dyDescent="0.25">
      <c r="A1589" s="5" t="str">
        <f t="shared" si="49"/>
        <v>IndustryAgriculture, Mining, ConstructionAverage WeekdayOctober4</v>
      </c>
      <c r="B1589" t="s">
        <v>2232</v>
      </c>
      <c r="C1589" t="s">
        <v>2241</v>
      </c>
      <c r="D1589" t="s">
        <v>2337</v>
      </c>
      <c r="E1589" t="s">
        <v>3054</v>
      </c>
      <c r="F1589" s="6">
        <v>4</v>
      </c>
      <c r="G1589" s="6">
        <v>195.99913024902344</v>
      </c>
      <c r="H1589" s="6">
        <v>195.99913024902344</v>
      </c>
      <c r="I1589" s="6">
        <v>43.209545135498047</v>
      </c>
      <c r="J1589" s="6">
        <v>66.99499999999999</v>
      </c>
      <c r="K1589">
        <f t="shared" si="48"/>
        <v>0</v>
      </c>
    </row>
    <row r="1590" spans="1:11" x14ac:dyDescent="0.25">
      <c r="A1590" s="5" t="str">
        <f t="shared" si="49"/>
        <v>IndustryAgriculture, Mining, ConstructionAverage WeekdayOctober5</v>
      </c>
      <c r="B1590" t="s">
        <v>2232</v>
      </c>
      <c r="C1590" t="s">
        <v>2241</v>
      </c>
      <c r="D1590" t="s">
        <v>2337</v>
      </c>
      <c r="E1590" t="s">
        <v>3054</v>
      </c>
      <c r="F1590" s="6">
        <v>5</v>
      </c>
      <c r="G1590" s="6">
        <v>335.050048828125</v>
      </c>
      <c r="H1590" s="6">
        <v>335.050048828125</v>
      </c>
      <c r="I1590" s="6">
        <v>50.159111022949219</v>
      </c>
      <c r="J1590" s="6">
        <v>66.454999999999998</v>
      </c>
      <c r="K1590">
        <f t="shared" si="48"/>
        <v>0</v>
      </c>
    </row>
    <row r="1591" spans="1:11" x14ac:dyDescent="0.25">
      <c r="A1591" s="5" t="str">
        <f t="shared" si="49"/>
        <v>IndustryAgriculture, Mining, ConstructionAverage WeekdayOctober6</v>
      </c>
      <c r="B1591" t="s">
        <v>2232</v>
      </c>
      <c r="C1591" t="s">
        <v>2241</v>
      </c>
      <c r="D1591" t="s">
        <v>2337</v>
      </c>
      <c r="E1591" t="s">
        <v>3054</v>
      </c>
      <c r="F1591" s="6">
        <v>6</v>
      </c>
      <c r="G1591" s="6">
        <v>527.0794677734375</v>
      </c>
      <c r="H1591" s="6">
        <v>527.0794677734375</v>
      </c>
      <c r="I1591" s="6">
        <v>66.124382019042969</v>
      </c>
      <c r="J1591" s="6">
        <v>65.875833333333347</v>
      </c>
      <c r="K1591">
        <f t="shared" si="48"/>
        <v>0</v>
      </c>
    </row>
    <row r="1592" spans="1:11" x14ac:dyDescent="0.25">
      <c r="A1592" s="5" t="str">
        <f t="shared" si="49"/>
        <v>IndustryAgriculture, Mining, ConstructionAverage WeekdayOctober7</v>
      </c>
      <c r="B1592" t="s">
        <v>2232</v>
      </c>
      <c r="C1592" t="s">
        <v>2241</v>
      </c>
      <c r="D1592" t="s">
        <v>2337</v>
      </c>
      <c r="E1592" t="s">
        <v>3054</v>
      </c>
      <c r="F1592" s="6">
        <v>7</v>
      </c>
      <c r="G1592" s="6">
        <v>570.0029296875</v>
      </c>
      <c r="H1592" s="6">
        <v>570.0029296875</v>
      </c>
      <c r="I1592" s="6">
        <v>62.222343444824219</v>
      </c>
      <c r="J1592" s="6">
        <v>64.502500000000012</v>
      </c>
      <c r="K1592">
        <f t="shared" si="48"/>
        <v>0</v>
      </c>
    </row>
    <row r="1593" spans="1:11" x14ac:dyDescent="0.25">
      <c r="A1593" s="5" t="str">
        <f t="shared" si="49"/>
        <v>IndustryAgriculture, Mining, ConstructionAverage WeekdayOctober8</v>
      </c>
      <c r="B1593" t="s">
        <v>2232</v>
      </c>
      <c r="C1593" t="s">
        <v>2241</v>
      </c>
      <c r="D1593" t="s">
        <v>2337</v>
      </c>
      <c r="E1593" t="s">
        <v>3054</v>
      </c>
      <c r="F1593" s="6">
        <v>8</v>
      </c>
      <c r="G1593" s="6">
        <v>615.01715087890625</v>
      </c>
      <c r="H1593" s="6">
        <v>615.01715087890625</v>
      </c>
      <c r="I1593" s="6">
        <v>64.586647033691406</v>
      </c>
      <c r="J1593" s="6">
        <v>63.63</v>
      </c>
      <c r="K1593">
        <f t="shared" si="48"/>
        <v>0</v>
      </c>
    </row>
    <row r="1594" spans="1:11" x14ac:dyDescent="0.25">
      <c r="A1594" s="5" t="str">
        <f t="shared" si="49"/>
        <v>IndustryAgriculture, Mining, ConstructionAverage WeekdayOctober9</v>
      </c>
      <c r="B1594" t="s">
        <v>2232</v>
      </c>
      <c r="C1594" t="s">
        <v>2241</v>
      </c>
      <c r="D1594" t="s">
        <v>2337</v>
      </c>
      <c r="E1594" t="s">
        <v>3054</v>
      </c>
      <c r="F1594" s="6">
        <v>9</v>
      </c>
      <c r="G1594" s="6">
        <v>653.11749267578125</v>
      </c>
      <c r="H1594" s="6">
        <v>653.11749267578125</v>
      </c>
      <c r="I1594" s="6">
        <v>57.5606689453125</v>
      </c>
      <c r="J1594" s="6">
        <v>64.104166666666657</v>
      </c>
      <c r="K1594">
        <f t="shared" si="48"/>
        <v>0</v>
      </c>
    </row>
    <row r="1595" spans="1:11" x14ac:dyDescent="0.25">
      <c r="A1595" s="5" t="str">
        <f t="shared" si="49"/>
        <v>IndustryAgriculture, Mining, ConstructionAverage WeekdayOctober10</v>
      </c>
      <c r="B1595" t="s">
        <v>2232</v>
      </c>
      <c r="C1595" t="s">
        <v>2241</v>
      </c>
      <c r="D1595" t="s">
        <v>2337</v>
      </c>
      <c r="E1595" t="s">
        <v>3054</v>
      </c>
      <c r="F1595" s="6">
        <v>10</v>
      </c>
      <c r="G1595" s="6">
        <v>622.91436767578125</v>
      </c>
      <c r="H1595" s="6">
        <v>622.91436767578125</v>
      </c>
      <c r="I1595" s="6">
        <v>52.942722320556641</v>
      </c>
      <c r="J1595" s="6">
        <v>68.648333333333341</v>
      </c>
      <c r="K1595">
        <f t="shared" si="48"/>
        <v>0</v>
      </c>
    </row>
    <row r="1596" spans="1:11" x14ac:dyDescent="0.25">
      <c r="A1596" s="5" t="str">
        <f t="shared" si="49"/>
        <v>IndustryAgriculture, Mining, ConstructionAverage WeekdayOctober11</v>
      </c>
      <c r="B1596" t="s">
        <v>2232</v>
      </c>
      <c r="C1596" t="s">
        <v>2241</v>
      </c>
      <c r="D1596" t="s">
        <v>2337</v>
      </c>
      <c r="E1596" t="s">
        <v>3054</v>
      </c>
      <c r="F1596" s="6">
        <v>11</v>
      </c>
      <c r="G1596" s="6">
        <v>580.32391357421875</v>
      </c>
      <c r="H1596" s="6">
        <v>580.32391357421875</v>
      </c>
      <c r="I1596" s="6">
        <v>51.729804992675781</v>
      </c>
      <c r="J1596" s="6">
        <v>73.73833333333333</v>
      </c>
      <c r="K1596">
        <f t="shared" si="48"/>
        <v>0</v>
      </c>
    </row>
    <row r="1597" spans="1:11" x14ac:dyDescent="0.25">
      <c r="A1597" s="5" t="str">
        <f t="shared" si="49"/>
        <v>IndustryAgriculture, Mining, ConstructionAverage WeekdayOctober12</v>
      </c>
      <c r="B1597" t="s">
        <v>2232</v>
      </c>
      <c r="C1597" t="s">
        <v>2241</v>
      </c>
      <c r="D1597" t="s">
        <v>2337</v>
      </c>
      <c r="E1597" t="s">
        <v>3054</v>
      </c>
      <c r="F1597" s="6">
        <v>12</v>
      </c>
      <c r="G1597" s="6">
        <v>567.456787109375</v>
      </c>
      <c r="H1597" s="6">
        <v>567.456787109375</v>
      </c>
      <c r="I1597" s="6">
        <v>47.250011444091797</v>
      </c>
      <c r="J1597" s="6">
        <v>74.09360221275918</v>
      </c>
      <c r="K1597">
        <f t="shared" si="48"/>
        <v>0</v>
      </c>
    </row>
    <row r="1598" spans="1:11" x14ac:dyDescent="0.25">
      <c r="A1598" s="5" t="str">
        <f t="shared" si="49"/>
        <v>IndustryAgriculture, Mining, ConstructionAverage WeekdayOctober13</v>
      </c>
      <c r="B1598" t="s">
        <v>2232</v>
      </c>
      <c r="C1598" t="s">
        <v>2241</v>
      </c>
      <c r="D1598" t="s">
        <v>2337</v>
      </c>
      <c r="E1598" t="s">
        <v>3054</v>
      </c>
      <c r="F1598" s="6">
        <v>13</v>
      </c>
      <c r="G1598" s="6">
        <v>482.87054443359375</v>
      </c>
      <c r="H1598" s="6">
        <v>482.87054443359375</v>
      </c>
      <c r="I1598" s="6">
        <v>41.498275756835938</v>
      </c>
      <c r="J1598" s="6">
        <v>78.587651942326474</v>
      </c>
      <c r="K1598">
        <f t="shared" si="48"/>
        <v>0</v>
      </c>
    </row>
    <row r="1599" spans="1:11" x14ac:dyDescent="0.25">
      <c r="A1599" s="5" t="str">
        <f t="shared" si="49"/>
        <v>IndustryAgriculture, Mining, ConstructionAverage WeekdayOctober14</v>
      </c>
      <c r="B1599" t="s">
        <v>2232</v>
      </c>
      <c r="C1599" t="s">
        <v>2241</v>
      </c>
      <c r="D1599" t="s">
        <v>2337</v>
      </c>
      <c r="E1599" t="s">
        <v>3054</v>
      </c>
      <c r="F1599" s="6">
        <v>14</v>
      </c>
      <c r="G1599" s="6">
        <v>403.76708984375</v>
      </c>
      <c r="H1599" s="6">
        <v>403.76708984375</v>
      </c>
      <c r="I1599" s="6">
        <v>38.732612609863281</v>
      </c>
      <c r="J1599" s="6">
        <v>81.639108710655819</v>
      </c>
      <c r="K1599">
        <f t="shared" si="48"/>
        <v>0</v>
      </c>
    </row>
    <row r="1600" spans="1:11" x14ac:dyDescent="0.25">
      <c r="A1600" s="5" t="str">
        <f t="shared" si="49"/>
        <v>IndustryAgriculture, Mining, ConstructionAverage WeekdayOctober15</v>
      </c>
      <c r="B1600" t="s">
        <v>2232</v>
      </c>
      <c r="C1600" t="s">
        <v>2241</v>
      </c>
      <c r="D1600" t="s">
        <v>2337</v>
      </c>
      <c r="E1600" t="s">
        <v>3054</v>
      </c>
      <c r="F1600" s="6">
        <v>15</v>
      </c>
      <c r="G1600" s="6">
        <v>371.59368896484375</v>
      </c>
      <c r="H1600" s="6">
        <v>371.59368896484375</v>
      </c>
      <c r="I1600" s="6">
        <v>32.587581634521484</v>
      </c>
      <c r="J1600" s="6">
        <v>83.211475618802581</v>
      </c>
      <c r="K1600">
        <f t="shared" si="48"/>
        <v>0</v>
      </c>
    </row>
    <row r="1601" spans="1:11" x14ac:dyDescent="0.25">
      <c r="A1601" s="5" t="str">
        <f t="shared" si="49"/>
        <v>IndustryAgriculture, Mining, ConstructionAverage WeekdayOctober16</v>
      </c>
      <c r="B1601" t="s">
        <v>2232</v>
      </c>
      <c r="C1601" t="s">
        <v>2241</v>
      </c>
      <c r="D1601" t="s">
        <v>2337</v>
      </c>
      <c r="E1601" t="s">
        <v>3054</v>
      </c>
      <c r="F1601" s="6">
        <v>16</v>
      </c>
      <c r="G1601" s="6">
        <v>303.09530639648438</v>
      </c>
      <c r="H1601" s="6">
        <v>303.09530639648438</v>
      </c>
      <c r="I1601" s="6">
        <v>31.08131217956543</v>
      </c>
      <c r="J1601" s="6">
        <v>84.353994081937344</v>
      </c>
      <c r="K1601">
        <f t="shared" si="48"/>
        <v>0</v>
      </c>
    </row>
    <row r="1602" spans="1:11" x14ac:dyDescent="0.25">
      <c r="A1602" s="5" t="str">
        <f t="shared" si="49"/>
        <v>IndustryAgriculture, Mining, ConstructionAverage WeekdayOctober17</v>
      </c>
      <c r="B1602" t="s">
        <v>2232</v>
      </c>
      <c r="C1602" t="s">
        <v>2241</v>
      </c>
      <c r="D1602" t="s">
        <v>2337</v>
      </c>
      <c r="E1602" t="s">
        <v>3054</v>
      </c>
      <c r="F1602" s="6">
        <v>17</v>
      </c>
      <c r="G1602" s="6">
        <v>232.43812561035156</v>
      </c>
      <c r="H1602" s="6">
        <v>232.43812561035156</v>
      </c>
      <c r="I1602" s="6">
        <v>28.665390014648438</v>
      </c>
      <c r="J1602" s="6">
        <v>83.791316751333369</v>
      </c>
      <c r="K1602">
        <f t="shared" ref="K1602:K1665" si="50">INDEX(events, MATCH(CONCATENATE(B1602, C1602, D1602, E1602), events_y, 0), MATCH("Confidential", events_x, 0))</f>
        <v>0</v>
      </c>
    </row>
    <row r="1603" spans="1:11" x14ac:dyDescent="0.25">
      <c r="A1603" s="5" t="str">
        <f t="shared" ref="A1603:A1666" si="51">CONCATENATE(B1603, C1603, D1603, E1603, F1603)</f>
        <v>IndustryAgriculture, Mining, ConstructionAverage WeekdayOctober18</v>
      </c>
      <c r="B1603" t="s">
        <v>2232</v>
      </c>
      <c r="C1603" t="s">
        <v>2241</v>
      </c>
      <c r="D1603" t="s">
        <v>2337</v>
      </c>
      <c r="E1603" t="s">
        <v>3054</v>
      </c>
      <c r="F1603" s="6">
        <v>18</v>
      </c>
      <c r="G1603" s="6">
        <v>245.06178283691406</v>
      </c>
      <c r="H1603" s="6">
        <v>245.06178283691406</v>
      </c>
      <c r="I1603" s="6">
        <v>30.270236968994141</v>
      </c>
      <c r="J1603" s="6">
        <v>82.124640913743235</v>
      </c>
      <c r="K1603">
        <f t="shared" si="50"/>
        <v>0</v>
      </c>
    </row>
    <row r="1604" spans="1:11" x14ac:dyDescent="0.25">
      <c r="A1604" s="5" t="str">
        <f t="shared" si="51"/>
        <v>IndustryAgriculture, Mining, ConstructionAverage WeekdayOctober19</v>
      </c>
      <c r="B1604" t="s">
        <v>2232</v>
      </c>
      <c r="C1604" t="s">
        <v>2241</v>
      </c>
      <c r="D1604" t="s">
        <v>2337</v>
      </c>
      <c r="E1604" t="s">
        <v>3054</v>
      </c>
      <c r="F1604" s="6">
        <v>19</v>
      </c>
      <c r="G1604" s="6">
        <v>259.58615112304688</v>
      </c>
      <c r="H1604" s="6">
        <v>259.58615112304688</v>
      </c>
      <c r="I1604" s="6">
        <v>32.149288177490234</v>
      </c>
      <c r="J1604" s="6">
        <v>79.420414933424738</v>
      </c>
      <c r="K1604">
        <f t="shared" si="50"/>
        <v>0</v>
      </c>
    </row>
    <row r="1605" spans="1:11" x14ac:dyDescent="0.25">
      <c r="A1605" s="5" t="str">
        <f t="shared" si="51"/>
        <v>IndustryAgriculture, Mining, ConstructionAverage WeekdayOctober20</v>
      </c>
      <c r="B1605" t="s">
        <v>2232</v>
      </c>
      <c r="C1605" t="s">
        <v>2241</v>
      </c>
      <c r="D1605" t="s">
        <v>2337</v>
      </c>
      <c r="E1605" t="s">
        <v>3054</v>
      </c>
      <c r="F1605" s="6">
        <v>20</v>
      </c>
      <c r="G1605" s="6">
        <v>286.50912475585938</v>
      </c>
      <c r="H1605" s="6">
        <v>286.50912475585938</v>
      </c>
      <c r="I1605" s="6">
        <v>40.126075744628906</v>
      </c>
      <c r="J1605" s="6">
        <v>74.365876605694112</v>
      </c>
      <c r="K1605">
        <f t="shared" si="50"/>
        <v>0</v>
      </c>
    </row>
    <row r="1606" spans="1:11" x14ac:dyDescent="0.25">
      <c r="A1606" s="5" t="str">
        <f t="shared" si="51"/>
        <v>IndustryAgriculture, Mining, ConstructionAverage WeekdayOctober21</v>
      </c>
      <c r="B1606" t="s">
        <v>2232</v>
      </c>
      <c r="C1606" t="s">
        <v>2241</v>
      </c>
      <c r="D1606" t="s">
        <v>2337</v>
      </c>
      <c r="E1606" t="s">
        <v>3054</v>
      </c>
      <c r="F1606" s="6">
        <v>21</v>
      </c>
      <c r="G1606" s="6">
        <v>279.84109497070313</v>
      </c>
      <c r="H1606" s="6">
        <v>279.84109497070313</v>
      </c>
      <c r="I1606" s="6">
        <v>38.962764739990234</v>
      </c>
      <c r="J1606" s="6">
        <v>71.434371560903685</v>
      </c>
      <c r="K1606">
        <f t="shared" si="50"/>
        <v>0</v>
      </c>
    </row>
    <row r="1607" spans="1:11" x14ac:dyDescent="0.25">
      <c r="A1607" s="5" t="str">
        <f t="shared" si="51"/>
        <v>IndustryAgriculture, Mining, ConstructionAverage WeekdayOctober22</v>
      </c>
      <c r="B1607" t="s">
        <v>2232</v>
      </c>
      <c r="C1607" t="s">
        <v>2241</v>
      </c>
      <c r="D1607" t="s">
        <v>2337</v>
      </c>
      <c r="E1607" t="s">
        <v>3054</v>
      </c>
      <c r="F1607" s="6">
        <v>22</v>
      </c>
      <c r="G1607" s="6">
        <v>293.11209106445313</v>
      </c>
      <c r="H1607" s="6">
        <v>293.11209106445313</v>
      </c>
      <c r="I1607" s="6">
        <v>35.365367889404297</v>
      </c>
      <c r="J1607" s="6">
        <v>69.129649036114046</v>
      </c>
      <c r="K1607">
        <f t="shared" si="50"/>
        <v>0</v>
      </c>
    </row>
    <row r="1608" spans="1:11" x14ac:dyDescent="0.25">
      <c r="A1608" s="5" t="str">
        <f t="shared" si="51"/>
        <v>IndustryAgriculture, Mining, ConstructionAverage WeekdayOctober23</v>
      </c>
      <c r="B1608" t="s">
        <v>2232</v>
      </c>
      <c r="C1608" t="s">
        <v>2241</v>
      </c>
      <c r="D1608" t="s">
        <v>2337</v>
      </c>
      <c r="E1608" t="s">
        <v>3054</v>
      </c>
      <c r="F1608" s="6">
        <v>23</v>
      </c>
      <c r="G1608" s="6">
        <v>291.19424438476563</v>
      </c>
      <c r="H1608" s="6">
        <v>291.19424438476563</v>
      </c>
      <c r="I1608" s="6">
        <v>36.262218475341797</v>
      </c>
      <c r="J1608" s="6">
        <v>67.499600342970638</v>
      </c>
      <c r="K1608">
        <f t="shared" si="50"/>
        <v>0</v>
      </c>
    </row>
    <row r="1609" spans="1:11" x14ac:dyDescent="0.25">
      <c r="A1609" s="5" t="str">
        <f t="shared" si="51"/>
        <v>IndustryAgriculture, Mining, ConstructionAverage WeekdayOctober24</v>
      </c>
      <c r="B1609" t="s">
        <v>2232</v>
      </c>
      <c r="C1609" t="s">
        <v>2241</v>
      </c>
      <c r="D1609" t="s">
        <v>2337</v>
      </c>
      <c r="E1609" t="s">
        <v>3054</v>
      </c>
      <c r="F1609" s="6">
        <v>24</v>
      </c>
      <c r="G1609" s="6">
        <v>293.80178833007813</v>
      </c>
      <c r="H1609" s="6">
        <v>293.80178833007813</v>
      </c>
      <c r="I1609" s="6">
        <v>35.510078430175781</v>
      </c>
      <c r="J1609" s="6">
        <v>66.127427473801845</v>
      </c>
      <c r="K1609">
        <f t="shared" si="50"/>
        <v>0</v>
      </c>
    </row>
    <row r="1610" spans="1:11" x14ac:dyDescent="0.25">
      <c r="A1610" s="5" t="str">
        <f t="shared" si="51"/>
        <v>IndustryAgriculture, Mining, ConstructionMonthly Peak DayOctober1</v>
      </c>
      <c r="B1610" t="s">
        <v>2232</v>
      </c>
      <c r="C1610" t="s">
        <v>2241</v>
      </c>
      <c r="D1610" t="s">
        <v>2338</v>
      </c>
      <c r="E1610" t="s">
        <v>3054</v>
      </c>
      <c r="F1610" s="6">
        <v>1</v>
      </c>
      <c r="G1610" s="6">
        <v>298.01849365234375</v>
      </c>
      <c r="H1610" s="6">
        <v>283.8829345703125</v>
      </c>
      <c r="I1610" s="6">
        <v>52.685218811035156</v>
      </c>
      <c r="J1610" s="6">
        <v>75.009217752309937</v>
      </c>
      <c r="K1610">
        <f t="shared" si="50"/>
        <v>0</v>
      </c>
    </row>
    <row r="1611" spans="1:11" x14ac:dyDescent="0.25">
      <c r="A1611" s="5" t="str">
        <f t="shared" si="51"/>
        <v>IndustryAgriculture, Mining, ConstructionMonthly Peak DayOctober2</v>
      </c>
      <c r="B1611" t="s">
        <v>2232</v>
      </c>
      <c r="C1611" t="s">
        <v>2241</v>
      </c>
      <c r="D1611" t="s">
        <v>2338</v>
      </c>
      <c r="E1611" t="s">
        <v>3054</v>
      </c>
      <c r="F1611" s="6">
        <v>2</v>
      </c>
      <c r="G1611" s="6">
        <v>277.32183837890625</v>
      </c>
      <c r="H1611" s="6">
        <v>269.28317260742188</v>
      </c>
      <c r="I1611" s="6">
        <v>52.038246154785156</v>
      </c>
      <c r="J1611" s="6">
        <v>73.592128354586066</v>
      </c>
      <c r="K1611">
        <f t="shared" si="50"/>
        <v>0</v>
      </c>
    </row>
    <row r="1612" spans="1:11" x14ac:dyDescent="0.25">
      <c r="A1612" s="5" t="str">
        <f t="shared" si="51"/>
        <v>IndustryAgriculture, Mining, ConstructionMonthly Peak DayOctober3</v>
      </c>
      <c r="B1612" t="s">
        <v>2232</v>
      </c>
      <c r="C1612" t="s">
        <v>2241</v>
      </c>
      <c r="D1612" t="s">
        <v>2338</v>
      </c>
      <c r="E1612" t="s">
        <v>3054</v>
      </c>
      <c r="F1612" s="6">
        <v>3</v>
      </c>
      <c r="G1612" s="6">
        <v>271.9208984375</v>
      </c>
      <c r="H1612" s="6">
        <v>271.37393188476563</v>
      </c>
      <c r="I1612" s="6">
        <v>50.697612762451172</v>
      </c>
      <c r="J1612" s="6">
        <v>72.292639095599839</v>
      </c>
      <c r="K1612">
        <f t="shared" si="50"/>
        <v>0</v>
      </c>
    </row>
    <row r="1613" spans="1:11" x14ac:dyDescent="0.25">
      <c r="A1613" s="5" t="str">
        <f t="shared" si="51"/>
        <v>IndustryAgriculture, Mining, ConstructionMonthly Peak DayOctober4</v>
      </c>
      <c r="B1613" t="s">
        <v>2232</v>
      </c>
      <c r="C1613" t="s">
        <v>2241</v>
      </c>
      <c r="D1613" t="s">
        <v>2338</v>
      </c>
      <c r="E1613" t="s">
        <v>3054</v>
      </c>
      <c r="F1613" s="6">
        <v>4</v>
      </c>
      <c r="G1613" s="6">
        <v>291.85379028320313</v>
      </c>
      <c r="H1613" s="6">
        <v>273.02801513671875</v>
      </c>
      <c r="I1613" s="6">
        <v>46.03521728515625</v>
      </c>
      <c r="J1613" s="6">
        <v>70.550602640005252</v>
      </c>
      <c r="K1613">
        <f t="shared" si="50"/>
        <v>0</v>
      </c>
    </row>
    <row r="1614" spans="1:11" x14ac:dyDescent="0.25">
      <c r="A1614" s="5" t="str">
        <f t="shared" si="51"/>
        <v>IndustryAgriculture, Mining, ConstructionMonthly Peak DayOctober5</v>
      </c>
      <c r="B1614" t="s">
        <v>2232</v>
      </c>
      <c r="C1614" t="s">
        <v>2241</v>
      </c>
      <c r="D1614" t="s">
        <v>2338</v>
      </c>
      <c r="E1614" t="s">
        <v>3054</v>
      </c>
      <c r="F1614" s="6">
        <v>5</v>
      </c>
      <c r="G1614" s="6">
        <v>371.2371826171875</v>
      </c>
      <c r="H1614" s="6">
        <v>372.56765747070313</v>
      </c>
      <c r="I1614" s="6">
        <v>49.41644287109375</v>
      </c>
      <c r="J1614" s="6">
        <v>69.999117531409652</v>
      </c>
      <c r="K1614">
        <f t="shared" si="50"/>
        <v>0</v>
      </c>
    </row>
    <row r="1615" spans="1:11" x14ac:dyDescent="0.25">
      <c r="A1615" s="5" t="str">
        <f t="shared" si="51"/>
        <v>IndustryAgriculture, Mining, ConstructionMonthly Peak DayOctober6</v>
      </c>
      <c r="B1615" t="s">
        <v>2232</v>
      </c>
      <c r="C1615" t="s">
        <v>2241</v>
      </c>
      <c r="D1615" t="s">
        <v>2338</v>
      </c>
      <c r="E1615" t="s">
        <v>3054</v>
      </c>
      <c r="F1615" s="6">
        <v>6</v>
      </c>
      <c r="G1615" s="6">
        <v>546.92254638671875</v>
      </c>
      <c r="H1615" s="6">
        <v>560.84808349609375</v>
      </c>
      <c r="I1615" s="6">
        <v>72.163917541503906</v>
      </c>
      <c r="J1615" s="6">
        <v>68.100530049250665</v>
      </c>
      <c r="K1615">
        <f t="shared" si="50"/>
        <v>0</v>
      </c>
    </row>
    <row r="1616" spans="1:11" x14ac:dyDescent="0.25">
      <c r="A1616" s="5" t="str">
        <f t="shared" si="51"/>
        <v>IndustryAgriculture, Mining, ConstructionMonthly Peak DayOctober7</v>
      </c>
      <c r="B1616" t="s">
        <v>2232</v>
      </c>
      <c r="C1616" t="s">
        <v>2241</v>
      </c>
      <c r="D1616" t="s">
        <v>2338</v>
      </c>
      <c r="E1616" t="s">
        <v>3054</v>
      </c>
      <c r="F1616" s="6">
        <v>7</v>
      </c>
      <c r="G1616" s="6">
        <v>640.18231201171875</v>
      </c>
      <c r="H1616" s="6">
        <v>662.0821533203125</v>
      </c>
      <c r="I1616" s="6">
        <v>75.586593627929688</v>
      </c>
      <c r="J1616" s="6">
        <v>67.490222115149862</v>
      </c>
      <c r="K1616">
        <f t="shared" si="50"/>
        <v>0</v>
      </c>
    </row>
    <row r="1617" spans="1:11" x14ac:dyDescent="0.25">
      <c r="A1617" s="5" t="str">
        <f t="shared" si="51"/>
        <v>IndustryAgriculture, Mining, ConstructionMonthly Peak DayOctober8</v>
      </c>
      <c r="B1617" t="s">
        <v>2232</v>
      </c>
      <c r="C1617" t="s">
        <v>2241</v>
      </c>
      <c r="D1617" t="s">
        <v>2338</v>
      </c>
      <c r="E1617" t="s">
        <v>3054</v>
      </c>
      <c r="F1617" s="6">
        <v>8</v>
      </c>
      <c r="G1617" s="6">
        <v>641.55352783203125</v>
      </c>
      <c r="H1617" s="6">
        <v>668.72320556640625</v>
      </c>
      <c r="I1617" s="6">
        <v>76.710380554199219</v>
      </c>
      <c r="J1617" s="6">
        <v>66.368755751389713</v>
      </c>
      <c r="K1617">
        <f t="shared" si="50"/>
        <v>0</v>
      </c>
    </row>
    <row r="1618" spans="1:11" x14ac:dyDescent="0.25">
      <c r="A1618" s="5" t="str">
        <f t="shared" si="51"/>
        <v>IndustryAgriculture, Mining, ConstructionMonthly Peak DayOctober9</v>
      </c>
      <c r="B1618" t="s">
        <v>2232</v>
      </c>
      <c r="C1618" t="s">
        <v>2241</v>
      </c>
      <c r="D1618" t="s">
        <v>2338</v>
      </c>
      <c r="E1618" t="s">
        <v>3054</v>
      </c>
      <c r="F1618" s="6">
        <v>9</v>
      </c>
      <c r="G1618" s="6">
        <v>670.950439453125</v>
      </c>
      <c r="H1618" s="6">
        <v>684.734619140625</v>
      </c>
      <c r="I1618" s="6">
        <v>74.324264526367188</v>
      </c>
      <c r="J1618" s="6">
        <v>68.906257828932539</v>
      </c>
      <c r="K1618">
        <f t="shared" si="50"/>
        <v>0</v>
      </c>
    </row>
    <row r="1619" spans="1:11" x14ac:dyDescent="0.25">
      <c r="A1619" s="5" t="str">
        <f t="shared" si="51"/>
        <v>IndustryAgriculture, Mining, ConstructionMonthly Peak DayOctober10</v>
      </c>
      <c r="B1619" t="s">
        <v>2232</v>
      </c>
      <c r="C1619" t="s">
        <v>2241</v>
      </c>
      <c r="D1619" t="s">
        <v>2338</v>
      </c>
      <c r="E1619" t="s">
        <v>3054</v>
      </c>
      <c r="F1619" s="6">
        <v>10</v>
      </c>
      <c r="G1619" s="6">
        <v>662.81549072265625</v>
      </c>
      <c r="H1619" s="6">
        <v>697.7894287109375</v>
      </c>
      <c r="I1619" s="6">
        <v>76.635566711425781</v>
      </c>
      <c r="J1619" s="6">
        <v>74.759079243586626</v>
      </c>
      <c r="K1619">
        <f t="shared" si="50"/>
        <v>0</v>
      </c>
    </row>
    <row r="1620" spans="1:11" x14ac:dyDescent="0.25">
      <c r="A1620" s="5" t="str">
        <f t="shared" si="51"/>
        <v>IndustryAgriculture, Mining, ConstructionMonthly Peak DayOctober11</v>
      </c>
      <c r="B1620" t="s">
        <v>2232</v>
      </c>
      <c r="C1620" t="s">
        <v>2241</v>
      </c>
      <c r="D1620" t="s">
        <v>2338</v>
      </c>
      <c r="E1620" t="s">
        <v>3054</v>
      </c>
      <c r="F1620" s="6">
        <v>11</v>
      </c>
      <c r="G1620" s="6">
        <v>655.46343994140625</v>
      </c>
      <c r="H1620" s="6">
        <v>711.1077880859375</v>
      </c>
      <c r="I1620" s="6">
        <v>79.6343994140625</v>
      </c>
      <c r="J1620" s="6">
        <v>82.233381594144404</v>
      </c>
      <c r="K1620">
        <f t="shared" si="50"/>
        <v>0</v>
      </c>
    </row>
    <row r="1621" spans="1:11" x14ac:dyDescent="0.25">
      <c r="A1621" s="5" t="str">
        <f t="shared" si="51"/>
        <v>IndustryAgriculture, Mining, ConstructionMonthly Peak DayOctober12</v>
      </c>
      <c r="B1621" t="s">
        <v>2232</v>
      </c>
      <c r="C1621" t="s">
        <v>2241</v>
      </c>
      <c r="D1621" t="s">
        <v>2338</v>
      </c>
      <c r="E1621" t="s">
        <v>3054</v>
      </c>
      <c r="F1621" s="6">
        <v>12</v>
      </c>
      <c r="G1621" s="6">
        <v>634.0111083984375</v>
      </c>
      <c r="H1621" s="6">
        <v>647.2662353515625</v>
      </c>
      <c r="I1621" s="6">
        <v>73.112564086914063</v>
      </c>
      <c r="J1621" s="6">
        <v>88.774103663517892</v>
      </c>
      <c r="K1621">
        <f t="shared" si="50"/>
        <v>0</v>
      </c>
    </row>
    <row r="1622" spans="1:11" x14ac:dyDescent="0.25">
      <c r="A1622" s="5" t="str">
        <f t="shared" si="51"/>
        <v>IndustryAgriculture, Mining, ConstructionMonthly Peak DayOctober13</v>
      </c>
      <c r="B1622" t="s">
        <v>2232</v>
      </c>
      <c r="C1622" t="s">
        <v>2241</v>
      </c>
      <c r="D1622" t="s">
        <v>2338</v>
      </c>
      <c r="E1622" t="s">
        <v>3054</v>
      </c>
      <c r="F1622" s="6">
        <v>13</v>
      </c>
      <c r="G1622" s="6">
        <v>519.64971923828125</v>
      </c>
      <c r="H1622" s="6">
        <v>527.33642578125</v>
      </c>
      <c r="I1622" s="6">
        <v>63.189414978027344</v>
      </c>
      <c r="J1622" s="6">
        <v>92.9505118736854</v>
      </c>
      <c r="K1622">
        <f t="shared" si="50"/>
        <v>0</v>
      </c>
    </row>
    <row r="1623" spans="1:11" x14ac:dyDescent="0.25">
      <c r="A1623" s="5" t="str">
        <f t="shared" si="51"/>
        <v>IndustryAgriculture, Mining, ConstructionMonthly Peak DayOctober14</v>
      </c>
      <c r="B1623" t="s">
        <v>2232</v>
      </c>
      <c r="C1623" t="s">
        <v>2241</v>
      </c>
      <c r="D1623" t="s">
        <v>2338</v>
      </c>
      <c r="E1623" t="s">
        <v>3054</v>
      </c>
      <c r="F1623" s="6">
        <v>14</v>
      </c>
      <c r="G1623" s="6">
        <v>477.28070068359375</v>
      </c>
      <c r="H1623" s="6">
        <v>480.260986328125</v>
      </c>
      <c r="I1623" s="6">
        <v>58.141887664794922</v>
      </c>
      <c r="J1623" s="6">
        <v>96.067172299898601</v>
      </c>
      <c r="K1623">
        <f t="shared" si="50"/>
        <v>0</v>
      </c>
    </row>
    <row r="1624" spans="1:11" x14ac:dyDescent="0.25">
      <c r="A1624" s="5" t="str">
        <f t="shared" si="51"/>
        <v>IndustryAgriculture, Mining, ConstructionMonthly Peak DayOctober15</v>
      </c>
      <c r="B1624" t="s">
        <v>2232</v>
      </c>
      <c r="C1624" t="s">
        <v>2241</v>
      </c>
      <c r="D1624" t="s">
        <v>2338</v>
      </c>
      <c r="E1624" t="s">
        <v>3054</v>
      </c>
      <c r="F1624" s="6">
        <v>15</v>
      </c>
      <c r="G1624" s="6">
        <v>426.24545288085938</v>
      </c>
      <c r="H1624" s="6">
        <v>399.01620483398438</v>
      </c>
      <c r="I1624" s="6">
        <v>59.881801605224609</v>
      </c>
      <c r="J1624" s="6">
        <v>98.277190281794617</v>
      </c>
      <c r="K1624">
        <f t="shared" si="50"/>
        <v>0</v>
      </c>
    </row>
    <row r="1625" spans="1:11" x14ac:dyDescent="0.25">
      <c r="A1625" s="5" t="str">
        <f t="shared" si="51"/>
        <v>IndustryAgriculture, Mining, ConstructionMonthly Peak DayOctober16</v>
      </c>
      <c r="B1625" t="s">
        <v>2232</v>
      </c>
      <c r="C1625" t="s">
        <v>2241</v>
      </c>
      <c r="D1625" t="s">
        <v>2338</v>
      </c>
      <c r="E1625" t="s">
        <v>3054</v>
      </c>
      <c r="F1625" s="6">
        <v>16</v>
      </c>
      <c r="G1625" s="6">
        <v>313.205078125</v>
      </c>
      <c r="H1625" s="6">
        <v>315.85263061523438</v>
      </c>
      <c r="I1625" s="6">
        <v>49.265670776367188</v>
      </c>
      <c r="J1625" s="6">
        <v>99.462927715594958</v>
      </c>
      <c r="K1625">
        <f t="shared" si="50"/>
        <v>0</v>
      </c>
    </row>
    <row r="1626" spans="1:11" x14ac:dyDescent="0.25">
      <c r="A1626" s="5" t="str">
        <f t="shared" si="51"/>
        <v>IndustryAgriculture, Mining, ConstructionMonthly Peak DayOctober17</v>
      </c>
      <c r="B1626" t="s">
        <v>2232</v>
      </c>
      <c r="C1626" t="s">
        <v>2241</v>
      </c>
      <c r="D1626" t="s">
        <v>2338</v>
      </c>
      <c r="E1626" t="s">
        <v>3054</v>
      </c>
      <c r="F1626" s="6">
        <v>17</v>
      </c>
      <c r="G1626" s="6">
        <v>253.03364562988281</v>
      </c>
      <c r="H1626" s="6">
        <v>253.98641967773438</v>
      </c>
      <c r="I1626" s="6">
        <v>45.582252502441406</v>
      </c>
      <c r="J1626" s="6">
        <v>99.455205829326957</v>
      </c>
      <c r="K1626">
        <f t="shared" si="50"/>
        <v>0</v>
      </c>
    </row>
    <row r="1627" spans="1:11" x14ac:dyDescent="0.25">
      <c r="A1627" s="5" t="str">
        <f t="shared" si="51"/>
        <v>IndustryAgriculture, Mining, ConstructionMonthly Peak DayOctober18</v>
      </c>
      <c r="B1627" t="s">
        <v>2232</v>
      </c>
      <c r="C1627" t="s">
        <v>2241</v>
      </c>
      <c r="D1627" t="s">
        <v>2338</v>
      </c>
      <c r="E1627" t="s">
        <v>3054</v>
      </c>
      <c r="F1627" s="6">
        <v>18</v>
      </c>
      <c r="G1627" s="6">
        <v>235.04617309570313</v>
      </c>
      <c r="H1627" s="6">
        <v>243.57138061523438</v>
      </c>
      <c r="I1627" s="6">
        <v>44.784534454345703</v>
      </c>
      <c r="J1627" s="6">
        <v>98.832703106219938</v>
      </c>
      <c r="K1627">
        <f t="shared" si="50"/>
        <v>0</v>
      </c>
    </row>
    <row r="1628" spans="1:11" x14ac:dyDescent="0.25">
      <c r="A1628" s="5" t="str">
        <f t="shared" si="51"/>
        <v>IndustryAgriculture, Mining, ConstructionMonthly Peak DayOctober19</v>
      </c>
      <c r="B1628" t="s">
        <v>2232</v>
      </c>
      <c r="C1628" t="s">
        <v>2241</v>
      </c>
      <c r="D1628" t="s">
        <v>2338</v>
      </c>
      <c r="E1628" t="s">
        <v>3054</v>
      </c>
      <c r="F1628" s="6">
        <v>19</v>
      </c>
      <c r="G1628" s="6">
        <v>262.94476318359375</v>
      </c>
      <c r="H1628" s="6">
        <v>268.2486572265625</v>
      </c>
      <c r="I1628" s="6">
        <v>46.560459136962891</v>
      </c>
      <c r="J1628" s="6">
        <v>94.387733576847978</v>
      </c>
      <c r="K1628">
        <f t="shared" si="50"/>
        <v>0</v>
      </c>
    </row>
    <row r="1629" spans="1:11" x14ac:dyDescent="0.25">
      <c r="A1629" s="5" t="str">
        <f t="shared" si="51"/>
        <v>IndustryAgriculture, Mining, ConstructionMonthly Peak DayOctober20</v>
      </c>
      <c r="B1629" t="s">
        <v>2232</v>
      </c>
      <c r="C1629" t="s">
        <v>2241</v>
      </c>
      <c r="D1629" t="s">
        <v>2338</v>
      </c>
      <c r="E1629" t="s">
        <v>3054</v>
      </c>
      <c r="F1629" s="6">
        <v>20</v>
      </c>
      <c r="G1629" s="6">
        <v>297.46795654296875</v>
      </c>
      <c r="H1629" s="6">
        <v>300.85223388671875</v>
      </c>
      <c r="I1629" s="6">
        <v>52.331375122070313</v>
      </c>
      <c r="J1629" s="6">
        <v>88.373459566556477</v>
      </c>
      <c r="K1629">
        <f t="shared" si="50"/>
        <v>0</v>
      </c>
    </row>
    <row r="1630" spans="1:11" x14ac:dyDescent="0.25">
      <c r="A1630" s="5" t="str">
        <f t="shared" si="51"/>
        <v>IndustryAgriculture, Mining, ConstructionMonthly Peak DayOctober21</v>
      </c>
      <c r="B1630" t="s">
        <v>2232</v>
      </c>
      <c r="C1630" t="s">
        <v>2241</v>
      </c>
      <c r="D1630" t="s">
        <v>2338</v>
      </c>
      <c r="E1630" t="s">
        <v>3054</v>
      </c>
      <c r="F1630" s="6">
        <v>21</v>
      </c>
      <c r="G1630" s="6">
        <v>298.12628173828125</v>
      </c>
      <c r="H1630" s="6">
        <v>296.08261108398438</v>
      </c>
      <c r="I1630" s="6">
        <v>57.253818511962891</v>
      </c>
      <c r="J1630" s="6">
        <v>84.322360112116883</v>
      </c>
      <c r="K1630">
        <f t="shared" si="50"/>
        <v>0</v>
      </c>
    </row>
    <row r="1631" spans="1:11" x14ac:dyDescent="0.25">
      <c r="A1631" s="5" t="str">
        <f t="shared" si="51"/>
        <v>IndustryAgriculture, Mining, ConstructionMonthly Peak DayOctober22</v>
      </c>
      <c r="B1631" t="s">
        <v>2232</v>
      </c>
      <c r="C1631" t="s">
        <v>2241</v>
      </c>
      <c r="D1631" t="s">
        <v>2338</v>
      </c>
      <c r="E1631" t="s">
        <v>3054</v>
      </c>
      <c r="F1631" s="6">
        <v>22</v>
      </c>
      <c r="G1631" s="6">
        <v>297.71603393554688</v>
      </c>
      <c r="H1631" s="6">
        <v>283.87176513671875</v>
      </c>
      <c r="I1631" s="6">
        <v>56.217140197753906</v>
      </c>
      <c r="J1631" s="6">
        <v>81.917029771071213</v>
      </c>
      <c r="K1631">
        <f t="shared" si="50"/>
        <v>0</v>
      </c>
    </row>
    <row r="1632" spans="1:11" x14ac:dyDescent="0.25">
      <c r="A1632" s="5" t="str">
        <f t="shared" si="51"/>
        <v>IndustryAgriculture, Mining, ConstructionMonthly Peak DayOctober23</v>
      </c>
      <c r="B1632" t="s">
        <v>2232</v>
      </c>
      <c r="C1632" t="s">
        <v>2241</v>
      </c>
      <c r="D1632" t="s">
        <v>2338</v>
      </c>
      <c r="E1632" t="s">
        <v>3054</v>
      </c>
      <c r="F1632" s="6">
        <v>23</v>
      </c>
      <c r="G1632" s="6">
        <v>296.06033325195313</v>
      </c>
      <c r="H1632" s="6">
        <v>285.70852661132813</v>
      </c>
      <c r="I1632" s="6">
        <v>51.258285522460938</v>
      </c>
      <c r="J1632" s="6">
        <v>78.686859940748946</v>
      </c>
      <c r="K1632">
        <f t="shared" si="50"/>
        <v>0</v>
      </c>
    </row>
    <row r="1633" spans="1:11" x14ac:dyDescent="0.25">
      <c r="A1633" s="5" t="str">
        <f t="shared" si="51"/>
        <v>IndustryAgriculture, Mining, ConstructionMonthly Peak DayOctober24</v>
      </c>
      <c r="B1633" t="s">
        <v>2232</v>
      </c>
      <c r="C1633" t="s">
        <v>2241</v>
      </c>
      <c r="D1633" t="s">
        <v>2338</v>
      </c>
      <c r="E1633" t="s">
        <v>3054</v>
      </c>
      <c r="F1633" s="6">
        <v>24</v>
      </c>
      <c r="G1633" s="6">
        <v>281.6090087890625</v>
      </c>
      <c r="H1633" s="6">
        <v>278.79449462890625</v>
      </c>
      <c r="I1633" s="6">
        <v>54.604091644287109</v>
      </c>
      <c r="J1633" s="6">
        <v>76.030017676720234</v>
      </c>
      <c r="K1633">
        <f t="shared" si="50"/>
        <v>0</v>
      </c>
    </row>
    <row r="1634" spans="1:11" x14ac:dyDescent="0.25">
      <c r="A1634" s="5" t="str">
        <f t="shared" si="51"/>
        <v>IndustryAgriculture, Mining, ConstructionAverage WeekdayNovember1</v>
      </c>
      <c r="B1634" t="s">
        <v>2232</v>
      </c>
      <c r="C1634" t="s">
        <v>2241</v>
      </c>
      <c r="D1634" t="s">
        <v>2339</v>
      </c>
      <c r="E1634" t="s">
        <v>3055</v>
      </c>
      <c r="F1634" s="6">
        <v>1</v>
      </c>
      <c r="G1634" s="6">
        <v>306.78375244140625</v>
      </c>
      <c r="H1634" s="6">
        <v>306.78375244140625</v>
      </c>
      <c r="I1634" s="6">
        <v>35.763290405273438</v>
      </c>
      <c r="J1634" s="6">
        <v>49.920999999999999</v>
      </c>
      <c r="K1634">
        <f t="shared" si="50"/>
        <v>0</v>
      </c>
    </row>
    <row r="1635" spans="1:11" x14ac:dyDescent="0.25">
      <c r="A1635" s="5" t="str">
        <f t="shared" si="51"/>
        <v>IndustryAgriculture, Mining, ConstructionAverage WeekdayNovember2</v>
      </c>
      <c r="B1635" t="s">
        <v>2232</v>
      </c>
      <c r="C1635" t="s">
        <v>2241</v>
      </c>
      <c r="D1635" t="s">
        <v>2339</v>
      </c>
      <c r="E1635" t="s">
        <v>3055</v>
      </c>
      <c r="F1635" s="6">
        <v>2</v>
      </c>
      <c r="G1635" s="6">
        <v>287.98077392578125</v>
      </c>
      <c r="H1635" s="6">
        <v>287.98077392578125</v>
      </c>
      <c r="I1635" s="6">
        <v>47.462970733642578</v>
      </c>
      <c r="J1635" s="6">
        <v>48.328999999999986</v>
      </c>
      <c r="K1635">
        <f t="shared" si="50"/>
        <v>0</v>
      </c>
    </row>
    <row r="1636" spans="1:11" x14ac:dyDescent="0.25">
      <c r="A1636" s="5" t="str">
        <f t="shared" si="51"/>
        <v>IndustryAgriculture, Mining, ConstructionAverage WeekdayNovember3</v>
      </c>
      <c r="B1636" t="s">
        <v>2232</v>
      </c>
      <c r="C1636" t="s">
        <v>2241</v>
      </c>
      <c r="D1636" t="s">
        <v>2339</v>
      </c>
      <c r="E1636" t="s">
        <v>3055</v>
      </c>
      <c r="F1636" s="6">
        <v>3</v>
      </c>
      <c r="G1636" s="6">
        <v>304.16824340820313</v>
      </c>
      <c r="H1636" s="6">
        <v>304.16824340820313</v>
      </c>
      <c r="I1636" s="6">
        <v>34.955802917480469</v>
      </c>
      <c r="J1636" s="6">
        <v>48.06600000000001</v>
      </c>
      <c r="K1636">
        <f t="shared" si="50"/>
        <v>0</v>
      </c>
    </row>
    <row r="1637" spans="1:11" x14ac:dyDescent="0.25">
      <c r="A1637" s="5" t="str">
        <f t="shared" si="51"/>
        <v>IndustryAgriculture, Mining, ConstructionAverage WeekdayNovember4</v>
      </c>
      <c r="B1637" t="s">
        <v>2232</v>
      </c>
      <c r="C1637" t="s">
        <v>2241</v>
      </c>
      <c r="D1637" t="s">
        <v>2339</v>
      </c>
      <c r="E1637" t="s">
        <v>3055</v>
      </c>
      <c r="F1637" s="6">
        <v>4</v>
      </c>
      <c r="G1637" s="6">
        <v>313.04168701171875</v>
      </c>
      <c r="H1637" s="6">
        <v>313.04168701171875</v>
      </c>
      <c r="I1637" s="6">
        <v>33.925319671630859</v>
      </c>
      <c r="J1637" s="6">
        <v>47.109000000000002</v>
      </c>
      <c r="K1637">
        <f t="shared" si="50"/>
        <v>0</v>
      </c>
    </row>
    <row r="1638" spans="1:11" x14ac:dyDescent="0.25">
      <c r="A1638" s="5" t="str">
        <f t="shared" si="51"/>
        <v>IndustryAgriculture, Mining, ConstructionAverage WeekdayNovember5</v>
      </c>
      <c r="B1638" t="s">
        <v>2232</v>
      </c>
      <c r="C1638" t="s">
        <v>2241</v>
      </c>
      <c r="D1638" t="s">
        <v>2339</v>
      </c>
      <c r="E1638" t="s">
        <v>3055</v>
      </c>
      <c r="F1638" s="6">
        <v>5</v>
      </c>
      <c r="G1638" s="6">
        <v>350.78707885742188</v>
      </c>
      <c r="H1638" s="6">
        <v>350.78707885742188</v>
      </c>
      <c r="I1638" s="6">
        <v>37.334400177001953</v>
      </c>
      <c r="J1638" s="6">
        <v>46.173000000000009</v>
      </c>
      <c r="K1638">
        <f t="shared" si="50"/>
        <v>0</v>
      </c>
    </row>
    <row r="1639" spans="1:11" x14ac:dyDescent="0.25">
      <c r="A1639" s="5" t="str">
        <f t="shared" si="51"/>
        <v>IndustryAgriculture, Mining, ConstructionAverage WeekdayNovember6</v>
      </c>
      <c r="B1639" t="s">
        <v>2232</v>
      </c>
      <c r="C1639" t="s">
        <v>2241</v>
      </c>
      <c r="D1639" t="s">
        <v>2339</v>
      </c>
      <c r="E1639" t="s">
        <v>3055</v>
      </c>
      <c r="F1639" s="6">
        <v>6</v>
      </c>
      <c r="G1639" s="6">
        <v>532.65087890625</v>
      </c>
      <c r="H1639" s="6">
        <v>532.65087890625</v>
      </c>
      <c r="I1639" s="6">
        <v>60.029067993164063</v>
      </c>
      <c r="J1639" s="6">
        <v>44.926500000000004</v>
      </c>
      <c r="K1639">
        <f t="shared" si="50"/>
        <v>0</v>
      </c>
    </row>
    <row r="1640" spans="1:11" x14ac:dyDescent="0.25">
      <c r="A1640" s="5" t="str">
        <f t="shared" si="51"/>
        <v>IndustryAgriculture, Mining, ConstructionAverage WeekdayNovember7</v>
      </c>
      <c r="B1640" t="s">
        <v>2232</v>
      </c>
      <c r="C1640" t="s">
        <v>2241</v>
      </c>
      <c r="D1640" t="s">
        <v>2339</v>
      </c>
      <c r="E1640" t="s">
        <v>3055</v>
      </c>
      <c r="F1640" s="6">
        <v>7</v>
      </c>
      <c r="G1640" s="6">
        <v>586.1768798828125</v>
      </c>
      <c r="H1640" s="6">
        <v>586.1768798828125</v>
      </c>
      <c r="I1640" s="6">
        <v>55.523208618164063</v>
      </c>
      <c r="J1640" s="6">
        <v>44.487000000000009</v>
      </c>
      <c r="K1640">
        <f t="shared" si="50"/>
        <v>0</v>
      </c>
    </row>
    <row r="1641" spans="1:11" x14ac:dyDescent="0.25">
      <c r="A1641" s="5" t="str">
        <f t="shared" si="51"/>
        <v>IndustryAgriculture, Mining, ConstructionAverage WeekdayNovember8</v>
      </c>
      <c r="B1641" t="s">
        <v>2232</v>
      </c>
      <c r="C1641" t="s">
        <v>2241</v>
      </c>
      <c r="D1641" t="s">
        <v>2339</v>
      </c>
      <c r="E1641" t="s">
        <v>3055</v>
      </c>
      <c r="F1641" s="6">
        <v>8</v>
      </c>
      <c r="G1641" s="6">
        <v>619.43988037109375</v>
      </c>
      <c r="H1641" s="6">
        <v>619.43988037109375</v>
      </c>
      <c r="I1641" s="6">
        <v>58.438312530517578</v>
      </c>
      <c r="J1641" s="6">
        <v>43.762500000000017</v>
      </c>
      <c r="K1641">
        <f t="shared" si="50"/>
        <v>0</v>
      </c>
    </row>
    <row r="1642" spans="1:11" x14ac:dyDescent="0.25">
      <c r="A1642" s="5" t="str">
        <f t="shared" si="51"/>
        <v>IndustryAgriculture, Mining, ConstructionAverage WeekdayNovember9</v>
      </c>
      <c r="B1642" t="s">
        <v>2232</v>
      </c>
      <c r="C1642" t="s">
        <v>2241</v>
      </c>
      <c r="D1642" t="s">
        <v>2339</v>
      </c>
      <c r="E1642" t="s">
        <v>3055</v>
      </c>
      <c r="F1642" s="6">
        <v>9</v>
      </c>
      <c r="G1642" s="6">
        <v>638.1861572265625</v>
      </c>
      <c r="H1642" s="6">
        <v>638.1861572265625</v>
      </c>
      <c r="I1642" s="6">
        <v>54.927425384521484</v>
      </c>
      <c r="J1642" s="6">
        <v>47.033499999999997</v>
      </c>
      <c r="K1642">
        <f t="shared" si="50"/>
        <v>0</v>
      </c>
    </row>
    <row r="1643" spans="1:11" x14ac:dyDescent="0.25">
      <c r="A1643" s="5" t="str">
        <f t="shared" si="51"/>
        <v>IndustryAgriculture, Mining, ConstructionAverage WeekdayNovember10</v>
      </c>
      <c r="B1643" t="s">
        <v>2232</v>
      </c>
      <c r="C1643" t="s">
        <v>2241</v>
      </c>
      <c r="D1643" t="s">
        <v>2339</v>
      </c>
      <c r="E1643" t="s">
        <v>3055</v>
      </c>
      <c r="F1643" s="6">
        <v>10</v>
      </c>
      <c r="G1643" s="6">
        <v>629.68548583984375</v>
      </c>
      <c r="H1643" s="6">
        <v>629.68548583984375</v>
      </c>
      <c r="I1643" s="6">
        <v>53.151584625244141</v>
      </c>
      <c r="J1643" s="6">
        <v>52.9495</v>
      </c>
      <c r="K1643">
        <f t="shared" si="50"/>
        <v>0</v>
      </c>
    </row>
    <row r="1644" spans="1:11" x14ac:dyDescent="0.25">
      <c r="A1644" s="5" t="str">
        <f t="shared" si="51"/>
        <v>IndustryAgriculture, Mining, ConstructionAverage WeekdayNovember11</v>
      </c>
      <c r="B1644" t="s">
        <v>2232</v>
      </c>
      <c r="C1644" t="s">
        <v>2241</v>
      </c>
      <c r="D1644" t="s">
        <v>2339</v>
      </c>
      <c r="E1644" t="s">
        <v>3055</v>
      </c>
      <c r="F1644" s="6">
        <v>11</v>
      </c>
      <c r="G1644" s="6">
        <v>621.42437744140625</v>
      </c>
      <c r="H1644" s="6">
        <v>621.42437744140625</v>
      </c>
      <c r="I1644" s="6">
        <v>54.601005554199219</v>
      </c>
      <c r="J1644" s="6">
        <v>59.512</v>
      </c>
      <c r="K1644">
        <f t="shared" si="50"/>
        <v>0</v>
      </c>
    </row>
    <row r="1645" spans="1:11" x14ac:dyDescent="0.25">
      <c r="A1645" s="5" t="str">
        <f t="shared" si="51"/>
        <v>IndustryAgriculture, Mining, ConstructionAverage WeekdayNovember12</v>
      </c>
      <c r="B1645" t="s">
        <v>2232</v>
      </c>
      <c r="C1645" t="s">
        <v>2241</v>
      </c>
      <c r="D1645" t="s">
        <v>2339</v>
      </c>
      <c r="E1645" t="s">
        <v>3055</v>
      </c>
      <c r="F1645" s="6">
        <v>12</v>
      </c>
      <c r="G1645" s="6">
        <v>613.73297119140625</v>
      </c>
      <c r="H1645" s="6">
        <v>613.73297119140625</v>
      </c>
      <c r="I1645" s="6">
        <v>50.871891021728516</v>
      </c>
      <c r="J1645" s="6">
        <v>63.641499999999994</v>
      </c>
      <c r="K1645">
        <f t="shared" si="50"/>
        <v>0</v>
      </c>
    </row>
    <row r="1646" spans="1:11" x14ac:dyDescent="0.25">
      <c r="A1646" s="5" t="str">
        <f t="shared" si="51"/>
        <v>IndustryAgriculture, Mining, ConstructionAverage WeekdayNovember13</v>
      </c>
      <c r="B1646" t="s">
        <v>2232</v>
      </c>
      <c r="C1646" t="s">
        <v>2241</v>
      </c>
      <c r="D1646" t="s">
        <v>2339</v>
      </c>
      <c r="E1646" t="s">
        <v>3055</v>
      </c>
      <c r="F1646" s="6">
        <v>13</v>
      </c>
      <c r="G1646" s="6">
        <v>543.8565673828125</v>
      </c>
      <c r="H1646" s="6">
        <v>543.8565673828125</v>
      </c>
      <c r="I1646" s="6">
        <v>48.536056518554688</v>
      </c>
      <c r="J1646" s="6">
        <v>65.399499999999989</v>
      </c>
      <c r="K1646">
        <f t="shared" si="50"/>
        <v>0</v>
      </c>
    </row>
    <row r="1647" spans="1:11" x14ac:dyDescent="0.25">
      <c r="A1647" s="5" t="str">
        <f t="shared" si="51"/>
        <v>IndustryAgriculture, Mining, ConstructionAverage WeekdayNovember14</v>
      </c>
      <c r="B1647" t="s">
        <v>2232</v>
      </c>
      <c r="C1647" t="s">
        <v>2241</v>
      </c>
      <c r="D1647" t="s">
        <v>2339</v>
      </c>
      <c r="E1647" t="s">
        <v>3055</v>
      </c>
      <c r="F1647" s="6">
        <v>14</v>
      </c>
      <c r="G1647" s="6">
        <v>422.78472900390625</v>
      </c>
      <c r="H1647" s="6">
        <v>422.78472900390625</v>
      </c>
      <c r="I1647" s="6">
        <v>40.407829284667969</v>
      </c>
      <c r="J1647" s="6">
        <v>66.692999999999998</v>
      </c>
      <c r="K1647">
        <f t="shared" si="50"/>
        <v>0</v>
      </c>
    </row>
    <row r="1648" spans="1:11" x14ac:dyDescent="0.25">
      <c r="A1648" s="5" t="str">
        <f t="shared" si="51"/>
        <v>IndustryAgriculture, Mining, ConstructionAverage WeekdayNovember15</v>
      </c>
      <c r="B1648" t="s">
        <v>2232</v>
      </c>
      <c r="C1648" t="s">
        <v>2241</v>
      </c>
      <c r="D1648" t="s">
        <v>2339</v>
      </c>
      <c r="E1648" t="s">
        <v>3055</v>
      </c>
      <c r="F1648" s="6">
        <v>15</v>
      </c>
      <c r="G1648" s="6">
        <v>367.85784912109375</v>
      </c>
      <c r="H1648" s="6">
        <v>367.85784912109375</v>
      </c>
      <c r="I1648" s="6">
        <v>37.418498992919922</v>
      </c>
      <c r="J1648" s="6">
        <v>67.537000000000006</v>
      </c>
      <c r="K1648">
        <f t="shared" si="50"/>
        <v>0</v>
      </c>
    </row>
    <row r="1649" spans="1:11" x14ac:dyDescent="0.25">
      <c r="A1649" s="5" t="str">
        <f t="shared" si="51"/>
        <v>IndustryAgriculture, Mining, ConstructionAverage WeekdayNovember16</v>
      </c>
      <c r="B1649" t="s">
        <v>2232</v>
      </c>
      <c r="C1649" t="s">
        <v>2241</v>
      </c>
      <c r="D1649" t="s">
        <v>2339</v>
      </c>
      <c r="E1649" t="s">
        <v>3055</v>
      </c>
      <c r="F1649" s="6">
        <v>16</v>
      </c>
      <c r="G1649" s="6">
        <v>335.96597290039063</v>
      </c>
      <c r="H1649" s="6">
        <v>335.96597290039063</v>
      </c>
      <c r="I1649" s="6">
        <v>35.639682769775391</v>
      </c>
      <c r="J1649" s="6">
        <v>67.335499999999996</v>
      </c>
      <c r="K1649">
        <f t="shared" si="50"/>
        <v>0</v>
      </c>
    </row>
    <row r="1650" spans="1:11" x14ac:dyDescent="0.25">
      <c r="A1650" s="5" t="str">
        <f t="shared" si="51"/>
        <v>IndustryAgriculture, Mining, ConstructionAverage WeekdayNovember17</v>
      </c>
      <c r="B1650" t="s">
        <v>2232</v>
      </c>
      <c r="C1650" t="s">
        <v>2241</v>
      </c>
      <c r="D1650" t="s">
        <v>2339</v>
      </c>
      <c r="E1650" t="s">
        <v>3055</v>
      </c>
      <c r="F1650" s="6">
        <v>17</v>
      </c>
      <c r="G1650" s="6">
        <v>286.61941528320313</v>
      </c>
      <c r="H1650" s="6">
        <v>286.61941528320313</v>
      </c>
      <c r="I1650" s="6">
        <v>34.176872253417969</v>
      </c>
      <c r="J1650" s="6">
        <v>65.986999999999995</v>
      </c>
      <c r="K1650">
        <f t="shared" si="50"/>
        <v>0</v>
      </c>
    </row>
    <row r="1651" spans="1:11" x14ac:dyDescent="0.25">
      <c r="A1651" s="5" t="str">
        <f t="shared" si="51"/>
        <v>IndustryAgriculture, Mining, ConstructionAverage WeekdayNovember18</v>
      </c>
      <c r="B1651" t="s">
        <v>2232</v>
      </c>
      <c r="C1651" t="s">
        <v>2241</v>
      </c>
      <c r="D1651" t="s">
        <v>2339</v>
      </c>
      <c r="E1651" t="s">
        <v>3055</v>
      </c>
      <c r="F1651" s="6">
        <v>18</v>
      </c>
      <c r="G1651" s="6">
        <v>309.51730346679688</v>
      </c>
      <c r="H1651" s="6">
        <v>309.51730346679688</v>
      </c>
      <c r="I1651" s="6">
        <v>33.463729858398438</v>
      </c>
      <c r="J1651" s="6">
        <v>62.99649999999999</v>
      </c>
      <c r="K1651">
        <f t="shared" si="50"/>
        <v>0</v>
      </c>
    </row>
    <row r="1652" spans="1:11" x14ac:dyDescent="0.25">
      <c r="A1652" s="5" t="str">
        <f t="shared" si="51"/>
        <v>IndustryAgriculture, Mining, ConstructionAverage WeekdayNovember19</v>
      </c>
      <c r="B1652" t="s">
        <v>2232</v>
      </c>
      <c r="C1652" t="s">
        <v>2241</v>
      </c>
      <c r="D1652" t="s">
        <v>2339</v>
      </c>
      <c r="E1652" t="s">
        <v>3055</v>
      </c>
      <c r="F1652" s="6">
        <v>19</v>
      </c>
      <c r="G1652" s="6">
        <v>328.49569702148438</v>
      </c>
      <c r="H1652" s="6">
        <v>328.49569702148438</v>
      </c>
      <c r="I1652" s="6">
        <v>35.675323486328125</v>
      </c>
      <c r="J1652" s="6">
        <v>59.457500000000003</v>
      </c>
      <c r="K1652">
        <f t="shared" si="50"/>
        <v>0</v>
      </c>
    </row>
    <row r="1653" spans="1:11" x14ac:dyDescent="0.25">
      <c r="A1653" s="5" t="str">
        <f t="shared" si="51"/>
        <v>IndustryAgriculture, Mining, ConstructionAverage WeekdayNovember20</v>
      </c>
      <c r="B1653" t="s">
        <v>2232</v>
      </c>
      <c r="C1653" t="s">
        <v>2241</v>
      </c>
      <c r="D1653" t="s">
        <v>2339</v>
      </c>
      <c r="E1653" t="s">
        <v>3055</v>
      </c>
      <c r="F1653" s="6">
        <v>20</v>
      </c>
      <c r="G1653" s="6">
        <v>322.6258544921875</v>
      </c>
      <c r="H1653" s="6">
        <v>322.6258544921875</v>
      </c>
      <c r="I1653" s="6">
        <v>37.737136840820313</v>
      </c>
      <c r="J1653" s="6">
        <v>56.933000000000007</v>
      </c>
      <c r="K1653">
        <f t="shared" si="50"/>
        <v>0</v>
      </c>
    </row>
    <row r="1654" spans="1:11" x14ac:dyDescent="0.25">
      <c r="A1654" s="5" t="str">
        <f t="shared" si="51"/>
        <v>IndustryAgriculture, Mining, ConstructionAverage WeekdayNovember21</v>
      </c>
      <c r="B1654" t="s">
        <v>2232</v>
      </c>
      <c r="C1654" t="s">
        <v>2241</v>
      </c>
      <c r="D1654" t="s">
        <v>2339</v>
      </c>
      <c r="E1654" t="s">
        <v>3055</v>
      </c>
      <c r="F1654" s="6">
        <v>21</v>
      </c>
      <c r="G1654" s="6">
        <v>313.63092041015625</v>
      </c>
      <c r="H1654" s="6">
        <v>313.63092041015625</v>
      </c>
      <c r="I1654" s="6">
        <v>38.128696441650391</v>
      </c>
      <c r="J1654" s="6">
        <v>54.979499999999994</v>
      </c>
      <c r="K1654">
        <f t="shared" si="50"/>
        <v>0</v>
      </c>
    </row>
    <row r="1655" spans="1:11" x14ac:dyDescent="0.25">
      <c r="A1655" s="5" t="str">
        <f t="shared" si="51"/>
        <v>IndustryAgriculture, Mining, ConstructionAverage WeekdayNovember22</v>
      </c>
      <c r="B1655" t="s">
        <v>2232</v>
      </c>
      <c r="C1655" t="s">
        <v>2241</v>
      </c>
      <c r="D1655" t="s">
        <v>2339</v>
      </c>
      <c r="E1655" t="s">
        <v>3055</v>
      </c>
      <c r="F1655" s="6">
        <v>22</v>
      </c>
      <c r="G1655" s="6">
        <v>310.77944946289063</v>
      </c>
      <c r="H1655" s="6">
        <v>310.77944946289063</v>
      </c>
      <c r="I1655" s="6">
        <v>36.061275482177734</v>
      </c>
      <c r="J1655" s="6">
        <v>53.647499999999994</v>
      </c>
      <c r="K1655">
        <f t="shared" si="50"/>
        <v>0</v>
      </c>
    </row>
    <row r="1656" spans="1:11" x14ac:dyDescent="0.25">
      <c r="A1656" s="5" t="str">
        <f t="shared" si="51"/>
        <v>IndustryAgriculture, Mining, ConstructionAverage WeekdayNovember23</v>
      </c>
      <c r="B1656" t="s">
        <v>2232</v>
      </c>
      <c r="C1656" t="s">
        <v>2241</v>
      </c>
      <c r="D1656" t="s">
        <v>2339</v>
      </c>
      <c r="E1656" t="s">
        <v>3055</v>
      </c>
      <c r="F1656" s="6">
        <v>23</v>
      </c>
      <c r="G1656" s="6">
        <v>301.90618896484375</v>
      </c>
      <c r="H1656" s="6">
        <v>301.90618896484375</v>
      </c>
      <c r="I1656" s="6">
        <v>38.000335693359375</v>
      </c>
      <c r="J1656" s="6">
        <v>52.821499999999993</v>
      </c>
      <c r="K1656">
        <f t="shared" si="50"/>
        <v>0</v>
      </c>
    </row>
    <row r="1657" spans="1:11" x14ac:dyDescent="0.25">
      <c r="A1657" s="5" t="str">
        <f t="shared" si="51"/>
        <v>IndustryAgriculture, Mining, ConstructionAverage WeekdayNovember24</v>
      </c>
      <c r="B1657" t="s">
        <v>2232</v>
      </c>
      <c r="C1657" t="s">
        <v>2241</v>
      </c>
      <c r="D1657" t="s">
        <v>2339</v>
      </c>
      <c r="E1657" t="s">
        <v>3055</v>
      </c>
      <c r="F1657" s="6">
        <v>24</v>
      </c>
      <c r="G1657" s="6">
        <v>278.14175415039063</v>
      </c>
      <c r="H1657" s="6">
        <v>278.14175415039063</v>
      </c>
      <c r="I1657" s="6">
        <v>37.466361999511719</v>
      </c>
      <c r="J1657" s="6">
        <v>51.323999999999998</v>
      </c>
      <c r="K1657">
        <f t="shared" si="50"/>
        <v>0</v>
      </c>
    </row>
    <row r="1658" spans="1:11" x14ac:dyDescent="0.25">
      <c r="A1658" s="5" t="str">
        <f t="shared" si="51"/>
        <v>IndustryAgriculture, Mining, ConstructionMonthly Peak DayNovember1</v>
      </c>
      <c r="B1658" t="s">
        <v>2232</v>
      </c>
      <c r="C1658" t="s">
        <v>2241</v>
      </c>
      <c r="D1658" t="s">
        <v>2340</v>
      </c>
      <c r="E1658" t="s">
        <v>3055</v>
      </c>
      <c r="F1658" s="6">
        <v>1</v>
      </c>
      <c r="G1658" s="6">
        <v>311.59945678710938</v>
      </c>
      <c r="H1658" s="6">
        <v>311.59945678710938</v>
      </c>
      <c r="I1658" s="6">
        <v>41.337295532226563</v>
      </c>
      <c r="J1658" s="6">
        <v>63.967000000000006</v>
      </c>
      <c r="K1658">
        <f t="shared" si="50"/>
        <v>0</v>
      </c>
    </row>
    <row r="1659" spans="1:11" x14ac:dyDescent="0.25">
      <c r="A1659" s="5" t="str">
        <f t="shared" si="51"/>
        <v>IndustryAgriculture, Mining, ConstructionMonthly Peak DayNovember2</v>
      </c>
      <c r="B1659" t="s">
        <v>2232</v>
      </c>
      <c r="C1659" t="s">
        <v>2241</v>
      </c>
      <c r="D1659" t="s">
        <v>2340</v>
      </c>
      <c r="E1659" t="s">
        <v>3055</v>
      </c>
      <c r="F1659" s="6">
        <v>2</v>
      </c>
      <c r="G1659" s="6">
        <v>310.01370239257813</v>
      </c>
      <c r="H1659" s="6">
        <v>310.01370239257813</v>
      </c>
      <c r="I1659" s="6">
        <v>40.130607604980469</v>
      </c>
      <c r="J1659" s="6">
        <v>62.373999999999988</v>
      </c>
      <c r="K1659">
        <f t="shared" si="50"/>
        <v>0</v>
      </c>
    </row>
    <row r="1660" spans="1:11" x14ac:dyDescent="0.25">
      <c r="A1660" s="5" t="str">
        <f t="shared" si="51"/>
        <v>IndustryAgriculture, Mining, ConstructionMonthly Peak DayNovember3</v>
      </c>
      <c r="B1660" t="s">
        <v>2232</v>
      </c>
      <c r="C1660" t="s">
        <v>2241</v>
      </c>
      <c r="D1660" t="s">
        <v>2340</v>
      </c>
      <c r="E1660" t="s">
        <v>3055</v>
      </c>
      <c r="F1660" s="6">
        <v>3</v>
      </c>
      <c r="G1660" s="6">
        <v>323.96121215820313</v>
      </c>
      <c r="H1660" s="6">
        <v>323.96121215820313</v>
      </c>
      <c r="I1660" s="6">
        <v>38.661373138427734</v>
      </c>
      <c r="J1660" s="6">
        <v>61.153999999999996</v>
      </c>
      <c r="K1660">
        <f t="shared" si="50"/>
        <v>0</v>
      </c>
    </row>
    <row r="1661" spans="1:11" x14ac:dyDescent="0.25">
      <c r="A1661" s="5" t="str">
        <f t="shared" si="51"/>
        <v>IndustryAgriculture, Mining, ConstructionMonthly Peak DayNovember4</v>
      </c>
      <c r="B1661" t="s">
        <v>2232</v>
      </c>
      <c r="C1661" t="s">
        <v>2241</v>
      </c>
      <c r="D1661" t="s">
        <v>2340</v>
      </c>
      <c r="E1661" t="s">
        <v>3055</v>
      </c>
      <c r="F1661" s="6">
        <v>4</v>
      </c>
      <c r="G1661" s="6">
        <v>329.65350341796875</v>
      </c>
      <c r="H1661" s="6">
        <v>329.65350341796875</v>
      </c>
      <c r="I1661" s="6">
        <v>37.149250030517578</v>
      </c>
      <c r="J1661" s="6">
        <v>59.739499999999985</v>
      </c>
      <c r="K1661">
        <f t="shared" si="50"/>
        <v>0</v>
      </c>
    </row>
    <row r="1662" spans="1:11" x14ac:dyDescent="0.25">
      <c r="A1662" s="5" t="str">
        <f t="shared" si="51"/>
        <v>IndustryAgriculture, Mining, ConstructionMonthly Peak DayNovember5</v>
      </c>
      <c r="B1662" t="s">
        <v>2232</v>
      </c>
      <c r="C1662" t="s">
        <v>2241</v>
      </c>
      <c r="D1662" t="s">
        <v>2340</v>
      </c>
      <c r="E1662" t="s">
        <v>3055</v>
      </c>
      <c r="F1662" s="6">
        <v>5</v>
      </c>
      <c r="G1662" s="6">
        <v>352.37374877929688</v>
      </c>
      <c r="H1662" s="6">
        <v>352.37374877929688</v>
      </c>
      <c r="I1662" s="6">
        <v>38.241310119628906</v>
      </c>
      <c r="J1662" s="6">
        <v>59.632999999999996</v>
      </c>
      <c r="K1662">
        <f t="shared" si="50"/>
        <v>0</v>
      </c>
    </row>
    <row r="1663" spans="1:11" x14ac:dyDescent="0.25">
      <c r="A1663" s="5" t="str">
        <f t="shared" si="51"/>
        <v>IndustryAgriculture, Mining, ConstructionMonthly Peak DayNovember6</v>
      </c>
      <c r="B1663" t="s">
        <v>2232</v>
      </c>
      <c r="C1663" t="s">
        <v>2241</v>
      </c>
      <c r="D1663" t="s">
        <v>2340</v>
      </c>
      <c r="E1663" t="s">
        <v>3055</v>
      </c>
      <c r="F1663" s="6">
        <v>6</v>
      </c>
      <c r="G1663" s="6">
        <v>482.22833251953125</v>
      </c>
      <c r="H1663" s="6">
        <v>482.22833251953125</v>
      </c>
      <c r="I1663" s="6">
        <v>53.012203216552734</v>
      </c>
      <c r="J1663" s="6">
        <v>58.029499999999999</v>
      </c>
      <c r="K1663">
        <f t="shared" si="50"/>
        <v>0</v>
      </c>
    </row>
    <row r="1664" spans="1:11" x14ac:dyDescent="0.25">
      <c r="A1664" s="5" t="str">
        <f t="shared" si="51"/>
        <v>IndustryAgriculture, Mining, ConstructionMonthly Peak DayNovember7</v>
      </c>
      <c r="B1664" t="s">
        <v>2232</v>
      </c>
      <c r="C1664" t="s">
        <v>2241</v>
      </c>
      <c r="D1664" t="s">
        <v>2340</v>
      </c>
      <c r="E1664" t="s">
        <v>3055</v>
      </c>
      <c r="F1664" s="6">
        <v>7</v>
      </c>
      <c r="G1664" s="6">
        <v>558.30194091796875</v>
      </c>
      <c r="H1664" s="6">
        <v>558.30194091796875</v>
      </c>
      <c r="I1664" s="6">
        <v>55.705497741699219</v>
      </c>
      <c r="J1664" s="6">
        <v>57.922499999999999</v>
      </c>
      <c r="K1664">
        <f t="shared" si="50"/>
        <v>0</v>
      </c>
    </row>
    <row r="1665" spans="1:11" x14ac:dyDescent="0.25">
      <c r="A1665" s="5" t="str">
        <f t="shared" si="51"/>
        <v>IndustryAgriculture, Mining, ConstructionMonthly Peak DayNovember8</v>
      </c>
      <c r="B1665" t="s">
        <v>2232</v>
      </c>
      <c r="C1665" t="s">
        <v>2241</v>
      </c>
      <c r="D1665" t="s">
        <v>2340</v>
      </c>
      <c r="E1665" t="s">
        <v>3055</v>
      </c>
      <c r="F1665" s="6">
        <v>8</v>
      </c>
      <c r="G1665" s="6">
        <v>580.6429443359375</v>
      </c>
      <c r="H1665" s="6">
        <v>580.6429443359375</v>
      </c>
      <c r="I1665" s="6">
        <v>53.9390869140625</v>
      </c>
      <c r="J1665" s="6">
        <v>58.537000000000013</v>
      </c>
      <c r="K1665">
        <f t="shared" si="50"/>
        <v>0</v>
      </c>
    </row>
    <row r="1666" spans="1:11" x14ac:dyDescent="0.25">
      <c r="A1666" s="5" t="str">
        <f t="shared" si="51"/>
        <v>IndustryAgriculture, Mining, ConstructionMonthly Peak DayNovember9</v>
      </c>
      <c r="B1666" t="s">
        <v>2232</v>
      </c>
      <c r="C1666" t="s">
        <v>2241</v>
      </c>
      <c r="D1666" t="s">
        <v>2340</v>
      </c>
      <c r="E1666" t="s">
        <v>3055</v>
      </c>
      <c r="F1666" s="6">
        <v>9</v>
      </c>
      <c r="G1666" s="6">
        <v>574.28045654296875</v>
      </c>
      <c r="H1666" s="6">
        <v>574.28045654296875</v>
      </c>
      <c r="I1666" s="6">
        <v>60.407680511474609</v>
      </c>
      <c r="J1666" s="6">
        <v>62.631500000000003</v>
      </c>
      <c r="K1666">
        <f t="shared" ref="K1666:K1729" si="52">INDEX(events, MATCH(CONCATENATE(B1666, C1666, D1666, E1666), events_y, 0), MATCH("Confidential", events_x, 0))</f>
        <v>0</v>
      </c>
    </row>
    <row r="1667" spans="1:11" x14ac:dyDescent="0.25">
      <c r="A1667" s="5" t="str">
        <f t="shared" ref="A1667:A1730" si="53">CONCATENATE(B1667, C1667, D1667, E1667, F1667)</f>
        <v>IndustryAgriculture, Mining, ConstructionMonthly Peak DayNovember10</v>
      </c>
      <c r="B1667" t="s">
        <v>2232</v>
      </c>
      <c r="C1667" t="s">
        <v>2241</v>
      </c>
      <c r="D1667" t="s">
        <v>2340</v>
      </c>
      <c r="E1667" t="s">
        <v>3055</v>
      </c>
      <c r="F1667" s="6">
        <v>10</v>
      </c>
      <c r="G1667" s="6">
        <v>585.95892333984375</v>
      </c>
      <c r="H1667" s="6">
        <v>585.95892333984375</v>
      </c>
      <c r="I1667" s="6">
        <v>57.237033843994141</v>
      </c>
      <c r="J1667" s="6">
        <v>67.903000000000006</v>
      </c>
      <c r="K1667">
        <f t="shared" si="52"/>
        <v>0</v>
      </c>
    </row>
    <row r="1668" spans="1:11" x14ac:dyDescent="0.25">
      <c r="A1668" s="5" t="str">
        <f t="shared" si="53"/>
        <v>IndustryAgriculture, Mining, ConstructionMonthly Peak DayNovember11</v>
      </c>
      <c r="B1668" t="s">
        <v>2232</v>
      </c>
      <c r="C1668" t="s">
        <v>2241</v>
      </c>
      <c r="D1668" t="s">
        <v>2340</v>
      </c>
      <c r="E1668" t="s">
        <v>3055</v>
      </c>
      <c r="F1668" s="6">
        <v>11</v>
      </c>
      <c r="G1668" s="6">
        <v>620.5858154296875</v>
      </c>
      <c r="H1668" s="6">
        <v>620.5858154296875</v>
      </c>
      <c r="I1668" s="6">
        <v>74.404823303222656</v>
      </c>
      <c r="J1668" s="6">
        <v>75.119500000000002</v>
      </c>
      <c r="K1668">
        <f t="shared" si="52"/>
        <v>0</v>
      </c>
    </row>
    <row r="1669" spans="1:11" x14ac:dyDescent="0.25">
      <c r="A1669" s="5" t="str">
        <f t="shared" si="53"/>
        <v>IndustryAgriculture, Mining, ConstructionMonthly Peak DayNovember12</v>
      </c>
      <c r="B1669" t="s">
        <v>2232</v>
      </c>
      <c r="C1669" t="s">
        <v>2241</v>
      </c>
      <c r="D1669" t="s">
        <v>2340</v>
      </c>
      <c r="E1669" t="s">
        <v>3055</v>
      </c>
      <c r="F1669" s="6">
        <v>12</v>
      </c>
      <c r="G1669" s="6">
        <v>577.2301025390625</v>
      </c>
      <c r="H1669" s="6">
        <v>577.2301025390625</v>
      </c>
      <c r="I1669" s="6">
        <v>60.50177001953125</v>
      </c>
      <c r="J1669" s="6">
        <v>81.434999999999988</v>
      </c>
      <c r="K1669">
        <f t="shared" si="52"/>
        <v>0</v>
      </c>
    </row>
    <row r="1670" spans="1:11" x14ac:dyDescent="0.25">
      <c r="A1670" s="5" t="str">
        <f t="shared" si="53"/>
        <v>IndustryAgriculture, Mining, ConstructionMonthly Peak DayNovember13</v>
      </c>
      <c r="B1670" t="s">
        <v>2232</v>
      </c>
      <c r="C1670" t="s">
        <v>2241</v>
      </c>
      <c r="D1670" t="s">
        <v>2340</v>
      </c>
      <c r="E1670" t="s">
        <v>3055</v>
      </c>
      <c r="F1670" s="6">
        <v>13</v>
      </c>
      <c r="G1670" s="6">
        <v>544.4189453125</v>
      </c>
      <c r="H1670" s="6">
        <v>544.4189453125</v>
      </c>
      <c r="I1670" s="6">
        <v>56.608482360839844</v>
      </c>
      <c r="J1670" s="6">
        <v>85.14500000000001</v>
      </c>
      <c r="K1670">
        <f t="shared" si="52"/>
        <v>0</v>
      </c>
    </row>
    <row r="1671" spans="1:11" x14ac:dyDescent="0.25">
      <c r="A1671" s="5" t="str">
        <f t="shared" si="53"/>
        <v>IndustryAgriculture, Mining, ConstructionMonthly Peak DayNovember14</v>
      </c>
      <c r="B1671" t="s">
        <v>2232</v>
      </c>
      <c r="C1671" t="s">
        <v>2241</v>
      </c>
      <c r="D1671" t="s">
        <v>2340</v>
      </c>
      <c r="E1671" t="s">
        <v>3055</v>
      </c>
      <c r="F1671" s="6">
        <v>14</v>
      </c>
      <c r="G1671" s="6">
        <v>532.95050048828125</v>
      </c>
      <c r="H1671" s="6">
        <v>532.95050048828125</v>
      </c>
      <c r="I1671" s="6">
        <v>56.042713165283203</v>
      </c>
      <c r="J1671" s="6">
        <v>86.644999999999982</v>
      </c>
      <c r="K1671">
        <f t="shared" si="52"/>
        <v>0</v>
      </c>
    </row>
    <row r="1672" spans="1:11" x14ac:dyDescent="0.25">
      <c r="A1672" s="5" t="str">
        <f t="shared" si="53"/>
        <v>IndustryAgriculture, Mining, ConstructionMonthly Peak DayNovember15</v>
      </c>
      <c r="B1672" t="s">
        <v>2232</v>
      </c>
      <c r="C1672" t="s">
        <v>2241</v>
      </c>
      <c r="D1672" t="s">
        <v>2340</v>
      </c>
      <c r="E1672" t="s">
        <v>3055</v>
      </c>
      <c r="F1672" s="6">
        <v>15</v>
      </c>
      <c r="G1672" s="6">
        <v>465.80386352539063</v>
      </c>
      <c r="H1672" s="6">
        <v>465.80386352539063</v>
      </c>
      <c r="I1672" s="6">
        <v>64.357002258300781</v>
      </c>
      <c r="J1672" s="6">
        <v>87.989999999999981</v>
      </c>
      <c r="K1672">
        <f t="shared" si="52"/>
        <v>0</v>
      </c>
    </row>
    <row r="1673" spans="1:11" x14ac:dyDescent="0.25">
      <c r="A1673" s="5" t="str">
        <f t="shared" si="53"/>
        <v>IndustryAgriculture, Mining, ConstructionMonthly Peak DayNovember16</v>
      </c>
      <c r="B1673" t="s">
        <v>2232</v>
      </c>
      <c r="C1673" t="s">
        <v>2241</v>
      </c>
      <c r="D1673" t="s">
        <v>2340</v>
      </c>
      <c r="E1673" t="s">
        <v>3055</v>
      </c>
      <c r="F1673" s="6">
        <v>16</v>
      </c>
      <c r="G1673" s="6">
        <v>384.06314086914063</v>
      </c>
      <c r="H1673" s="6">
        <v>384.06314086914063</v>
      </c>
      <c r="I1673" s="6">
        <v>45.961563110351563</v>
      </c>
      <c r="J1673" s="6">
        <v>87.749999999999986</v>
      </c>
      <c r="K1673">
        <f t="shared" si="52"/>
        <v>0</v>
      </c>
    </row>
    <row r="1674" spans="1:11" x14ac:dyDescent="0.25">
      <c r="A1674" s="5" t="str">
        <f t="shared" si="53"/>
        <v>IndustryAgriculture, Mining, ConstructionMonthly Peak DayNovember17</v>
      </c>
      <c r="B1674" t="s">
        <v>2232</v>
      </c>
      <c r="C1674" t="s">
        <v>2241</v>
      </c>
      <c r="D1674" t="s">
        <v>2340</v>
      </c>
      <c r="E1674" t="s">
        <v>3055</v>
      </c>
      <c r="F1674" s="6">
        <v>17</v>
      </c>
      <c r="G1674" s="6">
        <v>301.130859375</v>
      </c>
      <c r="H1674" s="6">
        <v>301.130859375</v>
      </c>
      <c r="I1674" s="6">
        <v>42.013568878173828</v>
      </c>
      <c r="J1674" s="6">
        <v>86.034999999999982</v>
      </c>
      <c r="K1674">
        <f t="shared" si="52"/>
        <v>0</v>
      </c>
    </row>
    <row r="1675" spans="1:11" x14ac:dyDescent="0.25">
      <c r="A1675" s="5" t="str">
        <f t="shared" si="53"/>
        <v>IndustryAgriculture, Mining, ConstructionMonthly Peak DayNovember18</v>
      </c>
      <c r="B1675" t="s">
        <v>2232</v>
      </c>
      <c r="C1675" t="s">
        <v>2241</v>
      </c>
      <c r="D1675" t="s">
        <v>2340</v>
      </c>
      <c r="E1675" t="s">
        <v>3055</v>
      </c>
      <c r="F1675" s="6">
        <v>18</v>
      </c>
      <c r="G1675" s="6">
        <v>334.07907104492188</v>
      </c>
      <c r="H1675" s="6">
        <v>334.07907104492188</v>
      </c>
      <c r="I1675" s="6">
        <v>46.976947784423828</v>
      </c>
      <c r="J1675" s="6">
        <v>83.235000000000014</v>
      </c>
      <c r="K1675">
        <f t="shared" si="52"/>
        <v>0</v>
      </c>
    </row>
    <row r="1676" spans="1:11" x14ac:dyDescent="0.25">
      <c r="A1676" s="5" t="str">
        <f t="shared" si="53"/>
        <v>IndustryAgriculture, Mining, ConstructionMonthly Peak DayNovember19</v>
      </c>
      <c r="B1676" t="s">
        <v>2232</v>
      </c>
      <c r="C1676" t="s">
        <v>2241</v>
      </c>
      <c r="D1676" t="s">
        <v>2340</v>
      </c>
      <c r="E1676" t="s">
        <v>3055</v>
      </c>
      <c r="F1676" s="6">
        <v>19</v>
      </c>
      <c r="G1676" s="6">
        <v>342.801513671875</v>
      </c>
      <c r="H1676" s="6">
        <v>342.801513671875</v>
      </c>
      <c r="I1676" s="6">
        <v>64.064239501953125</v>
      </c>
      <c r="J1676" s="6">
        <v>80.194999999999993</v>
      </c>
      <c r="K1676">
        <f t="shared" si="52"/>
        <v>0</v>
      </c>
    </row>
    <row r="1677" spans="1:11" x14ac:dyDescent="0.25">
      <c r="A1677" s="5" t="str">
        <f t="shared" si="53"/>
        <v>IndustryAgriculture, Mining, ConstructionMonthly Peak DayNovember20</v>
      </c>
      <c r="B1677" t="s">
        <v>2232</v>
      </c>
      <c r="C1677" t="s">
        <v>2241</v>
      </c>
      <c r="D1677" t="s">
        <v>2340</v>
      </c>
      <c r="E1677" t="s">
        <v>3055</v>
      </c>
      <c r="F1677" s="6">
        <v>20</v>
      </c>
      <c r="G1677" s="6">
        <v>346.2296142578125</v>
      </c>
      <c r="H1677" s="6">
        <v>346.2296142578125</v>
      </c>
      <c r="I1677" s="6">
        <v>46.886627197265625</v>
      </c>
      <c r="J1677" s="6">
        <v>76.960000000000008</v>
      </c>
      <c r="K1677">
        <f t="shared" si="52"/>
        <v>0</v>
      </c>
    </row>
    <row r="1678" spans="1:11" x14ac:dyDescent="0.25">
      <c r="A1678" s="5" t="str">
        <f t="shared" si="53"/>
        <v>IndustryAgriculture, Mining, ConstructionMonthly Peak DayNovember21</v>
      </c>
      <c r="B1678" t="s">
        <v>2232</v>
      </c>
      <c r="C1678" t="s">
        <v>2241</v>
      </c>
      <c r="D1678" t="s">
        <v>2340</v>
      </c>
      <c r="E1678" t="s">
        <v>3055</v>
      </c>
      <c r="F1678" s="6">
        <v>21</v>
      </c>
      <c r="G1678" s="6">
        <v>346.99246215820313</v>
      </c>
      <c r="H1678" s="6">
        <v>346.99246215820313</v>
      </c>
      <c r="I1678" s="6">
        <v>47.091911315917969</v>
      </c>
      <c r="J1678" s="6">
        <v>74.680999999999983</v>
      </c>
      <c r="K1678">
        <f t="shared" si="52"/>
        <v>0</v>
      </c>
    </row>
    <row r="1679" spans="1:11" x14ac:dyDescent="0.25">
      <c r="A1679" s="5" t="str">
        <f t="shared" si="53"/>
        <v>IndustryAgriculture, Mining, ConstructionMonthly Peak DayNovember22</v>
      </c>
      <c r="B1679" t="s">
        <v>2232</v>
      </c>
      <c r="C1679" t="s">
        <v>2241</v>
      </c>
      <c r="D1679" t="s">
        <v>2340</v>
      </c>
      <c r="E1679" t="s">
        <v>3055</v>
      </c>
      <c r="F1679" s="6">
        <v>22</v>
      </c>
      <c r="G1679" s="6">
        <v>354.12783813476563</v>
      </c>
      <c r="H1679" s="6">
        <v>354.12783813476563</v>
      </c>
      <c r="I1679" s="6">
        <v>47.299369812011719</v>
      </c>
      <c r="J1679" s="6">
        <v>73.913000000000011</v>
      </c>
      <c r="K1679">
        <f t="shared" si="52"/>
        <v>0</v>
      </c>
    </row>
    <row r="1680" spans="1:11" x14ac:dyDescent="0.25">
      <c r="A1680" s="5" t="str">
        <f t="shared" si="53"/>
        <v>IndustryAgriculture, Mining, ConstructionMonthly Peak DayNovember23</v>
      </c>
      <c r="B1680" t="s">
        <v>2232</v>
      </c>
      <c r="C1680" t="s">
        <v>2241</v>
      </c>
      <c r="D1680" t="s">
        <v>2340</v>
      </c>
      <c r="E1680" t="s">
        <v>3055</v>
      </c>
      <c r="F1680" s="6">
        <v>23</v>
      </c>
      <c r="G1680" s="6">
        <v>350.13613891601563</v>
      </c>
      <c r="H1680" s="6">
        <v>350.13613891601563</v>
      </c>
      <c r="I1680" s="6">
        <v>50.886833190917969</v>
      </c>
      <c r="J1680" s="6">
        <v>72.288999999999987</v>
      </c>
      <c r="K1680">
        <f t="shared" si="52"/>
        <v>0</v>
      </c>
    </row>
    <row r="1681" spans="1:11" x14ac:dyDescent="0.25">
      <c r="A1681" s="5" t="str">
        <f t="shared" si="53"/>
        <v>IndustryAgriculture, Mining, ConstructionMonthly Peak DayNovember24</v>
      </c>
      <c r="B1681" t="s">
        <v>2232</v>
      </c>
      <c r="C1681" t="s">
        <v>2241</v>
      </c>
      <c r="D1681" t="s">
        <v>2340</v>
      </c>
      <c r="E1681" t="s">
        <v>3055</v>
      </c>
      <c r="F1681" s="6">
        <v>24</v>
      </c>
      <c r="G1681" s="6">
        <v>340.27294921875</v>
      </c>
      <c r="H1681" s="6">
        <v>340.27294921875</v>
      </c>
      <c r="I1681" s="6">
        <v>44.835430145263672</v>
      </c>
      <c r="J1681" s="6">
        <v>70.510500000000008</v>
      </c>
      <c r="K1681">
        <f t="shared" si="52"/>
        <v>0</v>
      </c>
    </row>
    <row r="1682" spans="1:11" x14ac:dyDescent="0.25">
      <c r="A1682" s="5" t="str">
        <f t="shared" si="53"/>
        <v>IndustryAgriculture, Mining, ConstructionAverage WeekdayDecember1</v>
      </c>
      <c r="B1682" t="s">
        <v>2232</v>
      </c>
      <c r="C1682" t="s">
        <v>2241</v>
      </c>
      <c r="D1682" t="s">
        <v>2341</v>
      </c>
      <c r="E1682" t="s">
        <v>3056</v>
      </c>
      <c r="F1682" s="6">
        <v>1</v>
      </c>
      <c r="G1682" s="6">
        <v>311.34823608398438</v>
      </c>
      <c r="H1682" s="6">
        <v>311.34823608398438</v>
      </c>
      <c r="I1682" s="6">
        <v>36.956790924072266</v>
      </c>
      <c r="J1682" s="6">
        <v>48.499499999999998</v>
      </c>
      <c r="K1682">
        <f t="shared" si="52"/>
        <v>0</v>
      </c>
    </row>
    <row r="1683" spans="1:11" x14ac:dyDescent="0.25">
      <c r="A1683" s="5" t="str">
        <f t="shared" si="53"/>
        <v>IndustryAgriculture, Mining, ConstructionAverage WeekdayDecember2</v>
      </c>
      <c r="B1683" t="s">
        <v>2232</v>
      </c>
      <c r="C1683" t="s">
        <v>2241</v>
      </c>
      <c r="D1683" t="s">
        <v>2341</v>
      </c>
      <c r="E1683" t="s">
        <v>3056</v>
      </c>
      <c r="F1683" s="6">
        <v>2</v>
      </c>
      <c r="G1683" s="6">
        <v>313.673583984375</v>
      </c>
      <c r="H1683" s="6">
        <v>313.673583984375</v>
      </c>
      <c r="I1683" s="6">
        <v>40.711002349853516</v>
      </c>
      <c r="J1683" s="6">
        <v>47.833999999999989</v>
      </c>
      <c r="K1683">
        <f t="shared" si="52"/>
        <v>0</v>
      </c>
    </row>
    <row r="1684" spans="1:11" x14ac:dyDescent="0.25">
      <c r="A1684" s="5" t="str">
        <f t="shared" si="53"/>
        <v>IndustryAgriculture, Mining, ConstructionAverage WeekdayDecember3</v>
      </c>
      <c r="B1684" t="s">
        <v>2232</v>
      </c>
      <c r="C1684" t="s">
        <v>2241</v>
      </c>
      <c r="D1684" t="s">
        <v>2341</v>
      </c>
      <c r="E1684" t="s">
        <v>3056</v>
      </c>
      <c r="F1684" s="6">
        <v>3</v>
      </c>
      <c r="G1684" s="6">
        <v>313.20321655273438</v>
      </c>
      <c r="H1684" s="6">
        <v>313.20321655273438</v>
      </c>
      <c r="I1684" s="6">
        <v>43.584728240966797</v>
      </c>
      <c r="J1684" s="6">
        <v>47.822500000000005</v>
      </c>
      <c r="K1684">
        <f t="shared" si="52"/>
        <v>0</v>
      </c>
    </row>
    <row r="1685" spans="1:11" x14ac:dyDescent="0.25">
      <c r="A1685" s="5" t="str">
        <f t="shared" si="53"/>
        <v>IndustryAgriculture, Mining, ConstructionAverage WeekdayDecember4</v>
      </c>
      <c r="B1685" t="s">
        <v>2232</v>
      </c>
      <c r="C1685" t="s">
        <v>2241</v>
      </c>
      <c r="D1685" t="s">
        <v>2341</v>
      </c>
      <c r="E1685" t="s">
        <v>3056</v>
      </c>
      <c r="F1685" s="6">
        <v>4</v>
      </c>
      <c r="G1685" s="6">
        <v>305.83001708984375</v>
      </c>
      <c r="H1685" s="6">
        <v>305.83001708984375</v>
      </c>
      <c r="I1685" s="6">
        <v>39.7352294921875</v>
      </c>
      <c r="J1685" s="6">
        <v>46.685499999999998</v>
      </c>
      <c r="K1685">
        <f t="shared" si="52"/>
        <v>0</v>
      </c>
    </row>
    <row r="1686" spans="1:11" x14ac:dyDescent="0.25">
      <c r="A1686" s="5" t="str">
        <f t="shared" si="53"/>
        <v>IndustryAgriculture, Mining, ConstructionAverage WeekdayDecember5</v>
      </c>
      <c r="B1686" t="s">
        <v>2232</v>
      </c>
      <c r="C1686" t="s">
        <v>2241</v>
      </c>
      <c r="D1686" t="s">
        <v>2341</v>
      </c>
      <c r="E1686" t="s">
        <v>3056</v>
      </c>
      <c r="F1686" s="6">
        <v>5</v>
      </c>
      <c r="G1686" s="6">
        <v>313.14987182617188</v>
      </c>
      <c r="H1686" s="6">
        <v>313.14987182617188</v>
      </c>
      <c r="I1686" s="6">
        <v>34.610050201416016</v>
      </c>
      <c r="J1686" s="6">
        <v>46.703999999999994</v>
      </c>
      <c r="K1686">
        <f t="shared" si="52"/>
        <v>0</v>
      </c>
    </row>
    <row r="1687" spans="1:11" x14ac:dyDescent="0.25">
      <c r="A1687" s="5" t="str">
        <f t="shared" si="53"/>
        <v>IndustryAgriculture, Mining, ConstructionAverage WeekdayDecember6</v>
      </c>
      <c r="B1687" t="s">
        <v>2232</v>
      </c>
      <c r="C1687" t="s">
        <v>2241</v>
      </c>
      <c r="D1687" t="s">
        <v>2341</v>
      </c>
      <c r="E1687" t="s">
        <v>3056</v>
      </c>
      <c r="F1687" s="6">
        <v>6</v>
      </c>
      <c r="G1687" s="6">
        <v>422.72784423828125</v>
      </c>
      <c r="H1687" s="6">
        <v>422.72784423828125</v>
      </c>
      <c r="I1687" s="6">
        <v>46.976951599121094</v>
      </c>
      <c r="J1687" s="6">
        <v>46.928499999999985</v>
      </c>
      <c r="K1687">
        <f t="shared" si="52"/>
        <v>0</v>
      </c>
    </row>
    <row r="1688" spans="1:11" x14ac:dyDescent="0.25">
      <c r="A1688" s="5" t="str">
        <f t="shared" si="53"/>
        <v>IndustryAgriculture, Mining, ConstructionAverage WeekdayDecember7</v>
      </c>
      <c r="B1688" t="s">
        <v>2232</v>
      </c>
      <c r="C1688" t="s">
        <v>2241</v>
      </c>
      <c r="D1688" t="s">
        <v>2341</v>
      </c>
      <c r="E1688" t="s">
        <v>3056</v>
      </c>
      <c r="F1688" s="6">
        <v>7</v>
      </c>
      <c r="G1688" s="6">
        <v>505.066650390625</v>
      </c>
      <c r="H1688" s="6">
        <v>505.066650390625</v>
      </c>
      <c r="I1688" s="6">
        <v>54.586956024169922</v>
      </c>
      <c r="J1688" s="6">
        <v>46.794999999999995</v>
      </c>
      <c r="K1688">
        <f t="shared" si="52"/>
        <v>0</v>
      </c>
    </row>
    <row r="1689" spans="1:11" x14ac:dyDescent="0.25">
      <c r="A1689" s="5" t="str">
        <f t="shared" si="53"/>
        <v>IndustryAgriculture, Mining, ConstructionAverage WeekdayDecember8</v>
      </c>
      <c r="B1689" t="s">
        <v>2232</v>
      </c>
      <c r="C1689" t="s">
        <v>2241</v>
      </c>
      <c r="D1689" t="s">
        <v>2341</v>
      </c>
      <c r="E1689" t="s">
        <v>3056</v>
      </c>
      <c r="F1689" s="6">
        <v>8</v>
      </c>
      <c r="G1689" s="6">
        <v>553.3955078125</v>
      </c>
      <c r="H1689" s="6">
        <v>553.3955078125</v>
      </c>
      <c r="I1689" s="6">
        <v>64.704856872558594</v>
      </c>
      <c r="J1689" s="6">
        <v>46.040499999999994</v>
      </c>
      <c r="K1689">
        <f t="shared" si="52"/>
        <v>0</v>
      </c>
    </row>
    <row r="1690" spans="1:11" x14ac:dyDescent="0.25">
      <c r="A1690" s="5" t="str">
        <f t="shared" si="53"/>
        <v>IndustryAgriculture, Mining, ConstructionAverage WeekdayDecember9</v>
      </c>
      <c r="B1690" t="s">
        <v>2232</v>
      </c>
      <c r="C1690" t="s">
        <v>2241</v>
      </c>
      <c r="D1690" t="s">
        <v>2341</v>
      </c>
      <c r="E1690" t="s">
        <v>3056</v>
      </c>
      <c r="F1690" s="6">
        <v>9</v>
      </c>
      <c r="G1690" s="6">
        <v>572.52691650390625</v>
      </c>
      <c r="H1690" s="6">
        <v>572.52691650390625</v>
      </c>
      <c r="I1690" s="6">
        <v>48.624431610107422</v>
      </c>
      <c r="J1690" s="6">
        <v>47.313500000000012</v>
      </c>
      <c r="K1690">
        <f t="shared" si="52"/>
        <v>0</v>
      </c>
    </row>
    <row r="1691" spans="1:11" x14ac:dyDescent="0.25">
      <c r="A1691" s="5" t="str">
        <f t="shared" si="53"/>
        <v>IndustryAgriculture, Mining, ConstructionAverage WeekdayDecember10</v>
      </c>
      <c r="B1691" t="s">
        <v>2232</v>
      </c>
      <c r="C1691" t="s">
        <v>2241</v>
      </c>
      <c r="D1691" t="s">
        <v>2341</v>
      </c>
      <c r="E1691" t="s">
        <v>3056</v>
      </c>
      <c r="F1691" s="6">
        <v>10</v>
      </c>
      <c r="G1691" s="6">
        <v>552.57757568359375</v>
      </c>
      <c r="H1691" s="6">
        <v>552.57757568359375</v>
      </c>
      <c r="I1691" s="6">
        <v>48.070903778076172</v>
      </c>
      <c r="J1691" s="6">
        <v>50.055500000000009</v>
      </c>
      <c r="K1691">
        <f t="shared" si="52"/>
        <v>0</v>
      </c>
    </row>
    <row r="1692" spans="1:11" x14ac:dyDescent="0.25">
      <c r="A1692" s="5" t="str">
        <f t="shared" si="53"/>
        <v>IndustryAgriculture, Mining, ConstructionAverage WeekdayDecember11</v>
      </c>
      <c r="B1692" t="s">
        <v>2232</v>
      </c>
      <c r="C1692" t="s">
        <v>2241</v>
      </c>
      <c r="D1692" t="s">
        <v>2341</v>
      </c>
      <c r="E1692" t="s">
        <v>3056</v>
      </c>
      <c r="F1692" s="6">
        <v>11</v>
      </c>
      <c r="G1692" s="6">
        <v>519.1080322265625</v>
      </c>
      <c r="H1692" s="6">
        <v>519.1080322265625</v>
      </c>
      <c r="I1692" s="6">
        <v>52.339694976806641</v>
      </c>
      <c r="J1692" s="6">
        <v>52.956550000000007</v>
      </c>
      <c r="K1692">
        <f t="shared" si="52"/>
        <v>0</v>
      </c>
    </row>
    <row r="1693" spans="1:11" x14ac:dyDescent="0.25">
      <c r="A1693" s="5" t="str">
        <f t="shared" si="53"/>
        <v>IndustryAgriculture, Mining, ConstructionAverage WeekdayDecember12</v>
      </c>
      <c r="B1693" t="s">
        <v>2232</v>
      </c>
      <c r="C1693" t="s">
        <v>2241</v>
      </c>
      <c r="D1693" t="s">
        <v>2341</v>
      </c>
      <c r="E1693" t="s">
        <v>3056</v>
      </c>
      <c r="F1693" s="6">
        <v>12</v>
      </c>
      <c r="G1693" s="6">
        <v>499.85586547851563</v>
      </c>
      <c r="H1693" s="6">
        <v>499.85586547851563</v>
      </c>
      <c r="I1693" s="6">
        <v>53.307720184326172</v>
      </c>
      <c r="J1693" s="6">
        <v>56.639449999999997</v>
      </c>
      <c r="K1693">
        <f t="shared" si="52"/>
        <v>0</v>
      </c>
    </row>
    <row r="1694" spans="1:11" x14ac:dyDescent="0.25">
      <c r="A1694" s="5" t="str">
        <f t="shared" si="53"/>
        <v>IndustryAgriculture, Mining, ConstructionAverage WeekdayDecember13</v>
      </c>
      <c r="B1694" t="s">
        <v>2232</v>
      </c>
      <c r="C1694" t="s">
        <v>2241</v>
      </c>
      <c r="D1694" t="s">
        <v>2341</v>
      </c>
      <c r="E1694" t="s">
        <v>3056</v>
      </c>
      <c r="F1694" s="6">
        <v>13</v>
      </c>
      <c r="G1694" s="6">
        <v>469.39614868164063</v>
      </c>
      <c r="H1694" s="6">
        <v>469.39614868164063</v>
      </c>
      <c r="I1694" s="6">
        <v>49.576576232910156</v>
      </c>
      <c r="J1694" s="6">
        <v>61.332499999999996</v>
      </c>
      <c r="K1694">
        <f t="shared" si="52"/>
        <v>0</v>
      </c>
    </row>
    <row r="1695" spans="1:11" x14ac:dyDescent="0.25">
      <c r="A1695" s="5" t="str">
        <f t="shared" si="53"/>
        <v>IndustryAgriculture, Mining, ConstructionAverage WeekdayDecember14</v>
      </c>
      <c r="B1695" t="s">
        <v>2232</v>
      </c>
      <c r="C1695" t="s">
        <v>2241</v>
      </c>
      <c r="D1695" t="s">
        <v>2341</v>
      </c>
      <c r="E1695" t="s">
        <v>3056</v>
      </c>
      <c r="F1695" s="6">
        <v>14</v>
      </c>
      <c r="G1695" s="6">
        <v>442.99703979492188</v>
      </c>
      <c r="H1695" s="6">
        <v>442.99703979492188</v>
      </c>
      <c r="I1695" s="6">
        <v>42.427379608154297</v>
      </c>
      <c r="J1695" s="6">
        <v>63.678999999999995</v>
      </c>
      <c r="K1695">
        <f t="shared" si="52"/>
        <v>0</v>
      </c>
    </row>
    <row r="1696" spans="1:11" x14ac:dyDescent="0.25">
      <c r="A1696" s="5" t="str">
        <f t="shared" si="53"/>
        <v>IndustryAgriculture, Mining, ConstructionAverage WeekdayDecember15</v>
      </c>
      <c r="B1696" t="s">
        <v>2232</v>
      </c>
      <c r="C1696" t="s">
        <v>2241</v>
      </c>
      <c r="D1696" t="s">
        <v>2341</v>
      </c>
      <c r="E1696" t="s">
        <v>3056</v>
      </c>
      <c r="F1696" s="6">
        <v>15</v>
      </c>
      <c r="G1696" s="6">
        <v>398.22698974609375</v>
      </c>
      <c r="H1696" s="6">
        <v>398.22698974609375</v>
      </c>
      <c r="I1696" s="6">
        <v>41.662834167480469</v>
      </c>
      <c r="J1696" s="6">
        <v>64.519500000000008</v>
      </c>
      <c r="K1696">
        <f t="shared" si="52"/>
        <v>0</v>
      </c>
    </row>
    <row r="1697" spans="1:11" x14ac:dyDescent="0.25">
      <c r="A1697" s="5" t="str">
        <f t="shared" si="53"/>
        <v>IndustryAgriculture, Mining, ConstructionAverage WeekdayDecember16</v>
      </c>
      <c r="B1697" t="s">
        <v>2232</v>
      </c>
      <c r="C1697" t="s">
        <v>2241</v>
      </c>
      <c r="D1697" t="s">
        <v>2341</v>
      </c>
      <c r="E1697" t="s">
        <v>3056</v>
      </c>
      <c r="F1697" s="6">
        <v>16</v>
      </c>
      <c r="G1697" s="6">
        <v>352.74066162109375</v>
      </c>
      <c r="H1697" s="6">
        <v>352.74066162109375</v>
      </c>
      <c r="I1697" s="6">
        <v>37.090930938720703</v>
      </c>
      <c r="J1697" s="6">
        <v>64.998500000000007</v>
      </c>
      <c r="K1697">
        <f t="shared" si="52"/>
        <v>0</v>
      </c>
    </row>
    <row r="1698" spans="1:11" x14ac:dyDescent="0.25">
      <c r="A1698" s="5" t="str">
        <f t="shared" si="53"/>
        <v>IndustryAgriculture, Mining, ConstructionAverage WeekdayDecember17</v>
      </c>
      <c r="B1698" t="s">
        <v>2232</v>
      </c>
      <c r="C1698" t="s">
        <v>2241</v>
      </c>
      <c r="D1698" t="s">
        <v>2341</v>
      </c>
      <c r="E1698" t="s">
        <v>3056</v>
      </c>
      <c r="F1698" s="6">
        <v>17</v>
      </c>
      <c r="G1698" s="6">
        <v>285.82669067382813</v>
      </c>
      <c r="H1698" s="6">
        <v>285.82669067382813</v>
      </c>
      <c r="I1698" s="6">
        <v>37.939735412597656</v>
      </c>
      <c r="J1698" s="6">
        <v>64.409500000000008</v>
      </c>
      <c r="K1698">
        <f t="shared" si="52"/>
        <v>0</v>
      </c>
    </row>
    <row r="1699" spans="1:11" x14ac:dyDescent="0.25">
      <c r="A1699" s="5" t="str">
        <f t="shared" si="53"/>
        <v>IndustryAgriculture, Mining, ConstructionAverage WeekdayDecember18</v>
      </c>
      <c r="B1699" t="s">
        <v>2232</v>
      </c>
      <c r="C1699" t="s">
        <v>2241</v>
      </c>
      <c r="D1699" t="s">
        <v>2341</v>
      </c>
      <c r="E1699" t="s">
        <v>3056</v>
      </c>
      <c r="F1699" s="6">
        <v>18</v>
      </c>
      <c r="G1699" s="6">
        <v>321.24948120117188</v>
      </c>
      <c r="H1699" s="6">
        <v>321.24948120117188</v>
      </c>
      <c r="I1699" s="6">
        <v>43.989967346191406</v>
      </c>
      <c r="J1699" s="6">
        <v>62.346500000000006</v>
      </c>
      <c r="K1699">
        <f t="shared" si="52"/>
        <v>0</v>
      </c>
    </row>
    <row r="1700" spans="1:11" x14ac:dyDescent="0.25">
      <c r="A1700" s="5" t="str">
        <f t="shared" si="53"/>
        <v>IndustryAgriculture, Mining, ConstructionAverage WeekdayDecember19</v>
      </c>
      <c r="B1700" t="s">
        <v>2232</v>
      </c>
      <c r="C1700" t="s">
        <v>2241</v>
      </c>
      <c r="D1700" t="s">
        <v>2341</v>
      </c>
      <c r="E1700" t="s">
        <v>3056</v>
      </c>
      <c r="F1700" s="6">
        <v>19</v>
      </c>
      <c r="G1700" s="6">
        <v>319.71820068359375</v>
      </c>
      <c r="H1700" s="6">
        <v>319.71820068359375</v>
      </c>
      <c r="I1700" s="6">
        <v>38.783901214599609</v>
      </c>
      <c r="J1700" s="6">
        <v>58.896500000000003</v>
      </c>
      <c r="K1700">
        <f t="shared" si="52"/>
        <v>0</v>
      </c>
    </row>
    <row r="1701" spans="1:11" x14ac:dyDescent="0.25">
      <c r="A1701" s="5" t="str">
        <f t="shared" si="53"/>
        <v>IndustryAgriculture, Mining, ConstructionAverage WeekdayDecember20</v>
      </c>
      <c r="B1701" t="s">
        <v>2232</v>
      </c>
      <c r="C1701" t="s">
        <v>2241</v>
      </c>
      <c r="D1701" t="s">
        <v>2341</v>
      </c>
      <c r="E1701" t="s">
        <v>3056</v>
      </c>
      <c r="F1701" s="6">
        <v>20</v>
      </c>
      <c r="G1701" s="6">
        <v>304.75454711914063</v>
      </c>
      <c r="H1701" s="6">
        <v>304.75454711914063</v>
      </c>
      <c r="I1701" s="6">
        <v>39.914012908935547</v>
      </c>
      <c r="J1701" s="6">
        <v>56.08000000000002</v>
      </c>
      <c r="K1701">
        <f t="shared" si="52"/>
        <v>0</v>
      </c>
    </row>
    <row r="1702" spans="1:11" x14ac:dyDescent="0.25">
      <c r="A1702" s="5" t="str">
        <f t="shared" si="53"/>
        <v>IndustryAgriculture, Mining, ConstructionAverage WeekdayDecember21</v>
      </c>
      <c r="B1702" t="s">
        <v>2232</v>
      </c>
      <c r="C1702" t="s">
        <v>2241</v>
      </c>
      <c r="D1702" t="s">
        <v>2341</v>
      </c>
      <c r="E1702" t="s">
        <v>3056</v>
      </c>
      <c r="F1702" s="6">
        <v>21</v>
      </c>
      <c r="G1702" s="6">
        <v>300.29794311523438</v>
      </c>
      <c r="H1702" s="6">
        <v>300.29794311523438</v>
      </c>
      <c r="I1702" s="6">
        <v>39.185447692871094</v>
      </c>
      <c r="J1702" s="6">
        <v>53.563499999999998</v>
      </c>
      <c r="K1702">
        <f t="shared" si="52"/>
        <v>0</v>
      </c>
    </row>
    <row r="1703" spans="1:11" x14ac:dyDescent="0.25">
      <c r="A1703" s="5" t="str">
        <f t="shared" si="53"/>
        <v>IndustryAgriculture, Mining, ConstructionAverage WeekdayDecember22</v>
      </c>
      <c r="B1703" t="s">
        <v>2232</v>
      </c>
      <c r="C1703" t="s">
        <v>2241</v>
      </c>
      <c r="D1703" t="s">
        <v>2341</v>
      </c>
      <c r="E1703" t="s">
        <v>3056</v>
      </c>
      <c r="F1703" s="6">
        <v>22</v>
      </c>
      <c r="G1703" s="6">
        <v>299.72134399414063</v>
      </c>
      <c r="H1703" s="6">
        <v>299.72134399414063</v>
      </c>
      <c r="I1703" s="6">
        <v>40.583042144775391</v>
      </c>
      <c r="J1703" s="6">
        <v>51.799500000000002</v>
      </c>
      <c r="K1703">
        <f t="shared" si="52"/>
        <v>0</v>
      </c>
    </row>
    <row r="1704" spans="1:11" x14ac:dyDescent="0.25">
      <c r="A1704" s="5" t="str">
        <f t="shared" si="53"/>
        <v>IndustryAgriculture, Mining, ConstructionAverage WeekdayDecember23</v>
      </c>
      <c r="B1704" t="s">
        <v>2232</v>
      </c>
      <c r="C1704" t="s">
        <v>2241</v>
      </c>
      <c r="D1704" t="s">
        <v>2341</v>
      </c>
      <c r="E1704" t="s">
        <v>3056</v>
      </c>
      <c r="F1704" s="6">
        <v>23</v>
      </c>
      <c r="G1704" s="6">
        <v>312.46255493164063</v>
      </c>
      <c r="H1704" s="6">
        <v>312.46255493164063</v>
      </c>
      <c r="I1704" s="6">
        <v>37.732555389404297</v>
      </c>
      <c r="J1704" s="6">
        <v>50.233499999999999</v>
      </c>
      <c r="K1704">
        <f t="shared" si="52"/>
        <v>0</v>
      </c>
    </row>
    <row r="1705" spans="1:11" x14ac:dyDescent="0.25">
      <c r="A1705" s="5" t="str">
        <f t="shared" si="53"/>
        <v>IndustryAgriculture, Mining, ConstructionAverage WeekdayDecember24</v>
      </c>
      <c r="B1705" t="s">
        <v>2232</v>
      </c>
      <c r="C1705" t="s">
        <v>2241</v>
      </c>
      <c r="D1705" t="s">
        <v>2341</v>
      </c>
      <c r="E1705" t="s">
        <v>3056</v>
      </c>
      <c r="F1705" s="6">
        <v>24</v>
      </c>
      <c r="G1705" s="6">
        <v>297.77517700195313</v>
      </c>
      <c r="H1705" s="6">
        <v>297.77517700195313</v>
      </c>
      <c r="I1705" s="6">
        <v>36.365707397460938</v>
      </c>
      <c r="J1705" s="6">
        <v>50.302500000000002</v>
      </c>
      <c r="K1705">
        <f t="shared" si="52"/>
        <v>0</v>
      </c>
    </row>
    <row r="1706" spans="1:11" x14ac:dyDescent="0.25">
      <c r="A1706" s="5" t="str">
        <f t="shared" si="53"/>
        <v>IndustryAgriculture, Mining, ConstructionMonthly Peak DayDecember1</v>
      </c>
      <c r="B1706" t="s">
        <v>2232</v>
      </c>
      <c r="C1706" t="s">
        <v>2241</v>
      </c>
      <c r="D1706" t="s">
        <v>2342</v>
      </c>
      <c r="E1706" t="s">
        <v>3056</v>
      </c>
      <c r="F1706" s="6">
        <v>1</v>
      </c>
      <c r="G1706" s="6">
        <v>319.656494140625</v>
      </c>
      <c r="H1706" s="6">
        <v>319.656494140625</v>
      </c>
      <c r="I1706" s="6">
        <v>33.778331756591797</v>
      </c>
      <c r="J1706" s="6">
        <v>46.09899999999999</v>
      </c>
      <c r="K1706">
        <f t="shared" si="52"/>
        <v>0</v>
      </c>
    </row>
    <row r="1707" spans="1:11" x14ac:dyDescent="0.25">
      <c r="A1707" s="5" t="str">
        <f t="shared" si="53"/>
        <v>IndustryAgriculture, Mining, ConstructionMonthly Peak DayDecember2</v>
      </c>
      <c r="B1707" t="s">
        <v>2232</v>
      </c>
      <c r="C1707" t="s">
        <v>2241</v>
      </c>
      <c r="D1707" t="s">
        <v>2342</v>
      </c>
      <c r="E1707" t="s">
        <v>3056</v>
      </c>
      <c r="F1707" s="6">
        <v>2</v>
      </c>
      <c r="G1707" s="6">
        <v>315.4891357421875</v>
      </c>
      <c r="H1707" s="6">
        <v>315.4891357421875</v>
      </c>
      <c r="I1707" s="6">
        <v>35.853542327880859</v>
      </c>
      <c r="J1707" s="6">
        <v>45.247500000000002</v>
      </c>
      <c r="K1707">
        <f t="shared" si="52"/>
        <v>0</v>
      </c>
    </row>
    <row r="1708" spans="1:11" x14ac:dyDescent="0.25">
      <c r="A1708" s="5" t="str">
        <f t="shared" si="53"/>
        <v>IndustryAgriculture, Mining, ConstructionMonthly Peak DayDecember3</v>
      </c>
      <c r="B1708" t="s">
        <v>2232</v>
      </c>
      <c r="C1708" t="s">
        <v>2241</v>
      </c>
      <c r="D1708" t="s">
        <v>2342</v>
      </c>
      <c r="E1708" t="s">
        <v>3056</v>
      </c>
      <c r="F1708" s="6">
        <v>3</v>
      </c>
      <c r="G1708" s="6">
        <v>311.60366821289063</v>
      </c>
      <c r="H1708" s="6">
        <v>311.60366821289063</v>
      </c>
      <c r="I1708" s="6">
        <v>36.165245056152344</v>
      </c>
      <c r="J1708" s="6">
        <v>43.356000000000002</v>
      </c>
      <c r="K1708">
        <f t="shared" si="52"/>
        <v>0</v>
      </c>
    </row>
    <row r="1709" spans="1:11" x14ac:dyDescent="0.25">
      <c r="A1709" s="5" t="str">
        <f t="shared" si="53"/>
        <v>IndustryAgriculture, Mining, ConstructionMonthly Peak DayDecember4</v>
      </c>
      <c r="B1709" t="s">
        <v>2232</v>
      </c>
      <c r="C1709" t="s">
        <v>2241</v>
      </c>
      <c r="D1709" t="s">
        <v>2342</v>
      </c>
      <c r="E1709" t="s">
        <v>3056</v>
      </c>
      <c r="F1709" s="6">
        <v>4</v>
      </c>
      <c r="G1709" s="6">
        <v>301.6912841796875</v>
      </c>
      <c r="H1709" s="6">
        <v>301.6912841796875</v>
      </c>
      <c r="I1709" s="6">
        <v>31.365579605102539</v>
      </c>
      <c r="J1709" s="6">
        <v>43.895499999999998</v>
      </c>
      <c r="K1709">
        <f t="shared" si="52"/>
        <v>0</v>
      </c>
    </row>
    <row r="1710" spans="1:11" x14ac:dyDescent="0.25">
      <c r="A1710" s="5" t="str">
        <f t="shared" si="53"/>
        <v>IndustryAgriculture, Mining, ConstructionMonthly Peak DayDecember5</v>
      </c>
      <c r="B1710" t="s">
        <v>2232</v>
      </c>
      <c r="C1710" t="s">
        <v>2241</v>
      </c>
      <c r="D1710" t="s">
        <v>2342</v>
      </c>
      <c r="E1710" t="s">
        <v>3056</v>
      </c>
      <c r="F1710" s="6">
        <v>5</v>
      </c>
      <c r="G1710" s="6">
        <v>319.5596923828125</v>
      </c>
      <c r="H1710" s="6">
        <v>319.5596923828125</v>
      </c>
      <c r="I1710" s="6">
        <v>37.059013366699219</v>
      </c>
      <c r="J1710" s="6">
        <v>43.354500000000002</v>
      </c>
      <c r="K1710">
        <f t="shared" si="52"/>
        <v>0</v>
      </c>
    </row>
    <row r="1711" spans="1:11" x14ac:dyDescent="0.25">
      <c r="A1711" s="5" t="str">
        <f t="shared" si="53"/>
        <v>IndustryAgriculture, Mining, ConstructionMonthly Peak DayDecember6</v>
      </c>
      <c r="B1711" t="s">
        <v>2232</v>
      </c>
      <c r="C1711" t="s">
        <v>2241</v>
      </c>
      <c r="D1711" t="s">
        <v>2342</v>
      </c>
      <c r="E1711" t="s">
        <v>3056</v>
      </c>
      <c r="F1711" s="6">
        <v>6</v>
      </c>
      <c r="G1711" s="6">
        <v>474.07431030273438</v>
      </c>
      <c r="H1711" s="6">
        <v>474.07431030273438</v>
      </c>
      <c r="I1711" s="6">
        <v>45.885963439941406</v>
      </c>
      <c r="J1711" s="6">
        <v>42.745999999999995</v>
      </c>
      <c r="K1711">
        <f t="shared" si="52"/>
        <v>0</v>
      </c>
    </row>
    <row r="1712" spans="1:11" x14ac:dyDescent="0.25">
      <c r="A1712" s="5" t="str">
        <f t="shared" si="53"/>
        <v>IndustryAgriculture, Mining, ConstructionMonthly Peak DayDecember7</v>
      </c>
      <c r="B1712" t="s">
        <v>2232</v>
      </c>
      <c r="C1712" t="s">
        <v>2241</v>
      </c>
      <c r="D1712" t="s">
        <v>2342</v>
      </c>
      <c r="E1712" t="s">
        <v>3056</v>
      </c>
      <c r="F1712" s="6">
        <v>7</v>
      </c>
      <c r="G1712" s="6">
        <v>576.3458251953125</v>
      </c>
      <c r="H1712" s="6">
        <v>576.3458251953125</v>
      </c>
      <c r="I1712" s="6">
        <v>47.603549957275391</v>
      </c>
      <c r="J1712" s="6">
        <v>41.869500000000002</v>
      </c>
      <c r="K1712">
        <f t="shared" si="52"/>
        <v>0</v>
      </c>
    </row>
    <row r="1713" spans="1:11" x14ac:dyDescent="0.25">
      <c r="A1713" s="5" t="str">
        <f t="shared" si="53"/>
        <v>IndustryAgriculture, Mining, ConstructionMonthly Peak DayDecember8</v>
      </c>
      <c r="B1713" t="s">
        <v>2232</v>
      </c>
      <c r="C1713" t="s">
        <v>2241</v>
      </c>
      <c r="D1713" t="s">
        <v>2342</v>
      </c>
      <c r="E1713" t="s">
        <v>3056</v>
      </c>
      <c r="F1713" s="6">
        <v>8</v>
      </c>
      <c r="G1713" s="6">
        <v>615.1214599609375</v>
      </c>
      <c r="H1713" s="6">
        <v>615.1214599609375</v>
      </c>
      <c r="I1713" s="6">
        <v>47.228469848632813</v>
      </c>
      <c r="J1713" s="6">
        <v>41.075499999999998</v>
      </c>
      <c r="K1713">
        <f t="shared" si="52"/>
        <v>0</v>
      </c>
    </row>
    <row r="1714" spans="1:11" x14ac:dyDescent="0.25">
      <c r="A1714" s="5" t="str">
        <f t="shared" si="53"/>
        <v>IndustryAgriculture, Mining, ConstructionMonthly Peak DayDecember9</v>
      </c>
      <c r="B1714" t="s">
        <v>2232</v>
      </c>
      <c r="C1714" t="s">
        <v>2241</v>
      </c>
      <c r="D1714" t="s">
        <v>2342</v>
      </c>
      <c r="E1714" t="s">
        <v>3056</v>
      </c>
      <c r="F1714" s="6">
        <v>9</v>
      </c>
      <c r="G1714" s="6">
        <v>621.487060546875</v>
      </c>
      <c r="H1714" s="6">
        <v>621.487060546875</v>
      </c>
      <c r="I1714" s="6">
        <v>44.772777557373047</v>
      </c>
      <c r="J1714" s="6">
        <v>42.030000000000015</v>
      </c>
      <c r="K1714">
        <f t="shared" si="52"/>
        <v>0</v>
      </c>
    </row>
    <row r="1715" spans="1:11" x14ac:dyDescent="0.25">
      <c r="A1715" s="5" t="str">
        <f t="shared" si="53"/>
        <v>IndustryAgriculture, Mining, ConstructionMonthly Peak DayDecember10</v>
      </c>
      <c r="B1715" t="s">
        <v>2232</v>
      </c>
      <c r="C1715" t="s">
        <v>2241</v>
      </c>
      <c r="D1715" t="s">
        <v>2342</v>
      </c>
      <c r="E1715" t="s">
        <v>3056</v>
      </c>
      <c r="F1715" s="6">
        <v>10</v>
      </c>
      <c r="G1715" s="6">
        <v>615.97833251953125</v>
      </c>
      <c r="H1715" s="6">
        <v>615.97833251953125</v>
      </c>
      <c r="I1715" s="6">
        <v>46.017543792724609</v>
      </c>
      <c r="J1715" s="6">
        <v>46.267200000000003</v>
      </c>
      <c r="K1715">
        <f t="shared" si="52"/>
        <v>0</v>
      </c>
    </row>
    <row r="1716" spans="1:11" x14ac:dyDescent="0.25">
      <c r="A1716" s="5" t="str">
        <f t="shared" si="53"/>
        <v>IndustryAgriculture, Mining, ConstructionMonthly Peak DayDecember11</v>
      </c>
      <c r="B1716" t="s">
        <v>2232</v>
      </c>
      <c r="C1716" t="s">
        <v>2241</v>
      </c>
      <c r="D1716" t="s">
        <v>2342</v>
      </c>
      <c r="E1716" t="s">
        <v>3056</v>
      </c>
      <c r="F1716" s="6">
        <v>11</v>
      </c>
      <c r="G1716" s="6">
        <v>610.79296875</v>
      </c>
      <c r="H1716" s="6">
        <v>610.79296875</v>
      </c>
      <c r="I1716" s="6">
        <v>44.843555450439453</v>
      </c>
      <c r="J1716" s="6">
        <v>51.063549999999992</v>
      </c>
      <c r="K1716">
        <f t="shared" si="52"/>
        <v>0</v>
      </c>
    </row>
    <row r="1717" spans="1:11" x14ac:dyDescent="0.25">
      <c r="A1717" s="5" t="str">
        <f t="shared" si="53"/>
        <v>IndustryAgriculture, Mining, ConstructionMonthly Peak DayDecember12</v>
      </c>
      <c r="B1717" t="s">
        <v>2232</v>
      </c>
      <c r="C1717" t="s">
        <v>2241</v>
      </c>
      <c r="D1717" t="s">
        <v>2342</v>
      </c>
      <c r="E1717" t="s">
        <v>3056</v>
      </c>
      <c r="F1717" s="6">
        <v>12</v>
      </c>
      <c r="G1717" s="6">
        <v>601.9586181640625</v>
      </c>
      <c r="H1717" s="6">
        <v>601.9586181640625</v>
      </c>
      <c r="I1717" s="6">
        <v>42.430587768554688</v>
      </c>
      <c r="J1717" s="6">
        <v>55.745400000000004</v>
      </c>
      <c r="K1717">
        <f t="shared" si="52"/>
        <v>0</v>
      </c>
    </row>
    <row r="1718" spans="1:11" x14ac:dyDescent="0.25">
      <c r="A1718" s="5" t="str">
        <f t="shared" si="53"/>
        <v>IndustryAgriculture, Mining, ConstructionMonthly Peak DayDecember13</v>
      </c>
      <c r="B1718" t="s">
        <v>2232</v>
      </c>
      <c r="C1718" t="s">
        <v>2241</v>
      </c>
      <c r="D1718" t="s">
        <v>2342</v>
      </c>
      <c r="E1718" t="s">
        <v>3056</v>
      </c>
      <c r="F1718" s="6">
        <v>13</v>
      </c>
      <c r="G1718" s="6">
        <v>615.53662109375</v>
      </c>
      <c r="H1718" s="6">
        <v>615.53662109375</v>
      </c>
      <c r="I1718" s="6">
        <v>40.664264678955078</v>
      </c>
      <c r="J1718" s="6">
        <v>59.967750000000009</v>
      </c>
      <c r="K1718">
        <f t="shared" si="52"/>
        <v>0</v>
      </c>
    </row>
    <row r="1719" spans="1:11" x14ac:dyDescent="0.25">
      <c r="A1719" s="5" t="str">
        <f t="shared" si="53"/>
        <v>IndustryAgriculture, Mining, ConstructionMonthly Peak DayDecember14</v>
      </c>
      <c r="B1719" t="s">
        <v>2232</v>
      </c>
      <c r="C1719" t="s">
        <v>2241</v>
      </c>
      <c r="D1719" t="s">
        <v>2342</v>
      </c>
      <c r="E1719" t="s">
        <v>3056</v>
      </c>
      <c r="F1719" s="6">
        <v>14</v>
      </c>
      <c r="G1719" s="6">
        <v>517.0689697265625</v>
      </c>
      <c r="H1719" s="6">
        <v>517.0689697265625</v>
      </c>
      <c r="I1719" s="6">
        <v>35.529453277587891</v>
      </c>
      <c r="J1719" s="6">
        <v>62.091999999999999</v>
      </c>
      <c r="K1719">
        <f t="shared" si="52"/>
        <v>0</v>
      </c>
    </row>
    <row r="1720" spans="1:11" x14ac:dyDescent="0.25">
      <c r="A1720" s="5" t="str">
        <f t="shared" si="53"/>
        <v>IndustryAgriculture, Mining, ConstructionMonthly Peak DayDecember15</v>
      </c>
      <c r="B1720" t="s">
        <v>2232</v>
      </c>
      <c r="C1720" t="s">
        <v>2241</v>
      </c>
      <c r="D1720" t="s">
        <v>2342</v>
      </c>
      <c r="E1720" t="s">
        <v>3056</v>
      </c>
      <c r="F1720" s="6">
        <v>15</v>
      </c>
      <c r="G1720" s="6">
        <v>460.48226928710938</v>
      </c>
      <c r="H1720" s="6">
        <v>460.48226928710938</v>
      </c>
      <c r="I1720" s="6">
        <v>32.844738006591797</v>
      </c>
      <c r="J1720" s="6">
        <v>63.040499999999994</v>
      </c>
      <c r="K1720">
        <f t="shared" si="52"/>
        <v>0</v>
      </c>
    </row>
    <row r="1721" spans="1:11" x14ac:dyDescent="0.25">
      <c r="A1721" s="5" t="str">
        <f t="shared" si="53"/>
        <v>IndustryAgriculture, Mining, ConstructionMonthly Peak DayDecember16</v>
      </c>
      <c r="B1721" t="s">
        <v>2232</v>
      </c>
      <c r="C1721" t="s">
        <v>2241</v>
      </c>
      <c r="D1721" t="s">
        <v>2342</v>
      </c>
      <c r="E1721" t="s">
        <v>3056</v>
      </c>
      <c r="F1721" s="6">
        <v>16</v>
      </c>
      <c r="G1721" s="6">
        <v>374.10739135742188</v>
      </c>
      <c r="H1721" s="6">
        <v>374.10739135742188</v>
      </c>
      <c r="I1721" s="6">
        <v>30.243669509887695</v>
      </c>
      <c r="J1721" s="6">
        <v>63.614000000000011</v>
      </c>
      <c r="K1721">
        <f t="shared" si="52"/>
        <v>0</v>
      </c>
    </row>
    <row r="1722" spans="1:11" x14ac:dyDescent="0.25">
      <c r="A1722" s="5" t="str">
        <f t="shared" si="53"/>
        <v>IndustryAgriculture, Mining, ConstructionMonthly Peak DayDecember17</v>
      </c>
      <c r="B1722" t="s">
        <v>2232</v>
      </c>
      <c r="C1722" t="s">
        <v>2241</v>
      </c>
      <c r="D1722" t="s">
        <v>2342</v>
      </c>
      <c r="E1722" t="s">
        <v>3056</v>
      </c>
      <c r="F1722" s="6">
        <v>17</v>
      </c>
      <c r="G1722" s="6">
        <v>278.289794921875</v>
      </c>
      <c r="H1722" s="6">
        <v>278.289794921875</v>
      </c>
      <c r="I1722" s="6">
        <v>38.597644805908203</v>
      </c>
      <c r="J1722" s="6">
        <v>63.522000000000006</v>
      </c>
      <c r="K1722">
        <f t="shared" si="52"/>
        <v>0</v>
      </c>
    </row>
    <row r="1723" spans="1:11" x14ac:dyDescent="0.25">
      <c r="A1723" s="5" t="str">
        <f t="shared" si="53"/>
        <v>IndustryAgriculture, Mining, ConstructionMonthly Peak DayDecember18</v>
      </c>
      <c r="B1723" t="s">
        <v>2232</v>
      </c>
      <c r="C1723" t="s">
        <v>2241</v>
      </c>
      <c r="D1723" t="s">
        <v>2342</v>
      </c>
      <c r="E1723" t="s">
        <v>3056</v>
      </c>
      <c r="F1723" s="6">
        <v>18</v>
      </c>
      <c r="G1723" s="6">
        <v>326.47946166992188</v>
      </c>
      <c r="H1723" s="6">
        <v>326.47946166992188</v>
      </c>
      <c r="I1723" s="6">
        <v>32.072189331054688</v>
      </c>
      <c r="J1723" s="6">
        <v>61.156999999999996</v>
      </c>
      <c r="K1723">
        <f t="shared" si="52"/>
        <v>0</v>
      </c>
    </row>
    <row r="1724" spans="1:11" x14ac:dyDescent="0.25">
      <c r="A1724" s="5" t="str">
        <f t="shared" si="53"/>
        <v>IndustryAgriculture, Mining, ConstructionMonthly Peak DayDecember19</v>
      </c>
      <c r="B1724" t="s">
        <v>2232</v>
      </c>
      <c r="C1724" t="s">
        <v>2241</v>
      </c>
      <c r="D1724" t="s">
        <v>2342</v>
      </c>
      <c r="E1724" t="s">
        <v>3056</v>
      </c>
      <c r="F1724" s="6">
        <v>19</v>
      </c>
      <c r="G1724" s="6">
        <v>336.28689575195313</v>
      </c>
      <c r="H1724" s="6">
        <v>336.28689575195313</v>
      </c>
      <c r="I1724" s="6">
        <v>36.489902496337891</v>
      </c>
      <c r="J1724" s="6">
        <v>58.158499999999989</v>
      </c>
      <c r="K1724">
        <f t="shared" si="52"/>
        <v>0</v>
      </c>
    </row>
    <row r="1725" spans="1:11" x14ac:dyDescent="0.25">
      <c r="A1725" s="5" t="str">
        <f t="shared" si="53"/>
        <v>IndustryAgriculture, Mining, ConstructionMonthly Peak DayDecember20</v>
      </c>
      <c r="B1725" t="s">
        <v>2232</v>
      </c>
      <c r="C1725" t="s">
        <v>2241</v>
      </c>
      <c r="D1725" t="s">
        <v>2342</v>
      </c>
      <c r="E1725" t="s">
        <v>3056</v>
      </c>
      <c r="F1725" s="6">
        <v>20</v>
      </c>
      <c r="G1725" s="6">
        <v>333.87554931640625</v>
      </c>
      <c r="H1725" s="6">
        <v>333.87554931640625</v>
      </c>
      <c r="I1725" s="6">
        <v>33.057201385498047</v>
      </c>
      <c r="J1725" s="6">
        <v>55.997999999999976</v>
      </c>
      <c r="K1725">
        <f t="shared" si="52"/>
        <v>0</v>
      </c>
    </row>
    <row r="1726" spans="1:11" x14ac:dyDescent="0.25">
      <c r="A1726" s="5" t="str">
        <f t="shared" si="53"/>
        <v>IndustryAgriculture, Mining, ConstructionMonthly Peak DayDecember21</v>
      </c>
      <c r="B1726" t="s">
        <v>2232</v>
      </c>
      <c r="C1726" t="s">
        <v>2241</v>
      </c>
      <c r="D1726" t="s">
        <v>2342</v>
      </c>
      <c r="E1726" t="s">
        <v>3056</v>
      </c>
      <c r="F1726" s="6">
        <v>21</v>
      </c>
      <c r="G1726" s="6">
        <v>317.40756225585938</v>
      </c>
      <c r="H1726" s="6">
        <v>317.40756225585938</v>
      </c>
      <c r="I1726" s="6">
        <v>34.149131774902344</v>
      </c>
      <c r="J1726" s="6">
        <v>53.435500000000005</v>
      </c>
      <c r="K1726">
        <f t="shared" si="52"/>
        <v>0</v>
      </c>
    </row>
    <row r="1727" spans="1:11" x14ac:dyDescent="0.25">
      <c r="A1727" s="5" t="str">
        <f t="shared" si="53"/>
        <v>IndustryAgriculture, Mining, ConstructionMonthly Peak DayDecember22</v>
      </c>
      <c r="B1727" t="s">
        <v>2232</v>
      </c>
      <c r="C1727" t="s">
        <v>2241</v>
      </c>
      <c r="D1727" t="s">
        <v>2342</v>
      </c>
      <c r="E1727" t="s">
        <v>3056</v>
      </c>
      <c r="F1727" s="6">
        <v>22</v>
      </c>
      <c r="G1727" s="6">
        <v>315.98867797851563</v>
      </c>
      <c r="H1727" s="6">
        <v>315.98867797851563</v>
      </c>
      <c r="I1727" s="6">
        <v>34.557834625244141</v>
      </c>
      <c r="J1727" s="6">
        <v>51.457500000000003</v>
      </c>
      <c r="K1727">
        <f t="shared" si="52"/>
        <v>0</v>
      </c>
    </row>
    <row r="1728" spans="1:11" x14ac:dyDescent="0.25">
      <c r="A1728" s="5" t="str">
        <f t="shared" si="53"/>
        <v>IndustryAgriculture, Mining, ConstructionMonthly Peak DayDecember23</v>
      </c>
      <c r="B1728" t="s">
        <v>2232</v>
      </c>
      <c r="C1728" t="s">
        <v>2241</v>
      </c>
      <c r="D1728" t="s">
        <v>2342</v>
      </c>
      <c r="E1728" t="s">
        <v>3056</v>
      </c>
      <c r="F1728" s="6">
        <v>23</v>
      </c>
      <c r="G1728" s="6">
        <v>316.60482788085938</v>
      </c>
      <c r="H1728" s="6">
        <v>316.60482788085938</v>
      </c>
      <c r="I1728" s="6">
        <v>33.152706146240234</v>
      </c>
      <c r="J1728" s="6">
        <v>50.065000000000005</v>
      </c>
      <c r="K1728">
        <f t="shared" si="52"/>
        <v>0</v>
      </c>
    </row>
    <row r="1729" spans="1:11" x14ac:dyDescent="0.25">
      <c r="A1729" s="5" t="str">
        <f t="shared" si="53"/>
        <v>IndustryAgriculture, Mining, ConstructionMonthly Peak DayDecember24</v>
      </c>
      <c r="B1729" t="s">
        <v>2232</v>
      </c>
      <c r="C1729" t="s">
        <v>2241</v>
      </c>
      <c r="D1729" t="s">
        <v>2342</v>
      </c>
      <c r="E1729" t="s">
        <v>3056</v>
      </c>
      <c r="F1729" s="6">
        <v>24</v>
      </c>
      <c r="G1729" s="6">
        <v>322.03305053710938</v>
      </c>
      <c r="H1729" s="6">
        <v>322.03305053710938</v>
      </c>
      <c r="I1729" s="6">
        <v>35.783439636230469</v>
      </c>
      <c r="J1729" s="6">
        <v>48.202499999999986</v>
      </c>
      <c r="K1729">
        <f t="shared" si="52"/>
        <v>0</v>
      </c>
    </row>
    <row r="1730" spans="1:11" x14ac:dyDescent="0.25">
      <c r="A1730" s="5" t="str">
        <f t="shared" si="53"/>
        <v>IndustryInstitutional/GovernmentAverage WeekdayJanuary1</v>
      </c>
      <c r="B1730" t="s">
        <v>2232</v>
      </c>
      <c r="C1730" t="s">
        <v>2242</v>
      </c>
      <c r="D1730" t="s">
        <v>2343</v>
      </c>
      <c r="E1730" t="s">
        <v>3057</v>
      </c>
      <c r="F1730" s="6">
        <v>1</v>
      </c>
      <c r="G1730" s="6"/>
      <c r="H1730" s="6"/>
      <c r="I1730" s="6"/>
      <c r="J1730" s="6">
        <v>50.722499999999997</v>
      </c>
      <c r="K1730">
        <f t="shared" ref="K1730:K1793" si="54">INDEX(events, MATCH(CONCATENATE(B1730, C1730, D1730, E1730), events_y, 0), MATCH("Confidential", events_x, 0))</f>
        <v>1</v>
      </c>
    </row>
    <row r="1731" spans="1:11" x14ac:dyDescent="0.25">
      <c r="A1731" s="5" t="str">
        <f t="shared" ref="A1731:A1794" si="55">CONCATENATE(B1731, C1731, D1731, E1731, F1731)</f>
        <v>IndustryInstitutional/GovernmentAverage WeekdayJanuary2</v>
      </c>
      <c r="B1731" t="s">
        <v>2232</v>
      </c>
      <c r="C1731" t="s">
        <v>2242</v>
      </c>
      <c r="D1731" t="s">
        <v>2343</v>
      </c>
      <c r="E1731" t="s">
        <v>3057</v>
      </c>
      <c r="F1731" s="6">
        <v>2</v>
      </c>
      <c r="G1731" s="6"/>
      <c r="H1731" s="6"/>
      <c r="I1731" s="6"/>
      <c r="J1731" s="6">
        <v>49.85</v>
      </c>
      <c r="K1731">
        <f t="shared" si="54"/>
        <v>1</v>
      </c>
    </row>
    <row r="1732" spans="1:11" x14ac:dyDescent="0.25">
      <c r="A1732" s="5" t="str">
        <f t="shared" si="55"/>
        <v>IndustryInstitutional/GovernmentAverage WeekdayJanuary3</v>
      </c>
      <c r="B1732" t="s">
        <v>2232</v>
      </c>
      <c r="C1732" t="s">
        <v>2242</v>
      </c>
      <c r="D1732" t="s">
        <v>2343</v>
      </c>
      <c r="E1732" t="s">
        <v>3057</v>
      </c>
      <c r="F1732" s="6">
        <v>3</v>
      </c>
      <c r="G1732" s="6"/>
      <c r="H1732" s="6"/>
      <c r="I1732" s="6"/>
      <c r="J1732" s="6">
        <v>50.094999999999999</v>
      </c>
      <c r="K1732">
        <f t="shared" si="54"/>
        <v>1</v>
      </c>
    </row>
    <row r="1733" spans="1:11" x14ac:dyDescent="0.25">
      <c r="A1733" s="5" t="str">
        <f t="shared" si="55"/>
        <v>IndustryInstitutional/GovernmentAverage WeekdayJanuary4</v>
      </c>
      <c r="B1733" t="s">
        <v>2232</v>
      </c>
      <c r="C1733" t="s">
        <v>2242</v>
      </c>
      <c r="D1733" t="s">
        <v>2343</v>
      </c>
      <c r="E1733" t="s">
        <v>3057</v>
      </c>
      <c r="F1733" s="6">
        <v>4</v>
      </c>
      <c r="G1733" s="6"/>
      <c r="H1733" s="6"/>
      <c r="I1733" s="6"/>
      <c r="J1733" s="6">
        <v>50.102500000000006</v>
      </c>
      <c r="K1733">
        <f t="shared" si="54"/>
        <v>1</v>
      </c>
    </row>
    <row r="1734" spans="1:11" x14ac:dyDescent="0.25">
      <c r="A1734" s="5" t="str">
        <f t="shared" si="55"/>
        <v>IndustryInstitutional/GovernmentAverage WeekdayJanuary5</v>
      </c>
      <c r="B1734" t="s">
        <v>2232</v>
      </c>
      <c r="C1734" t="s">
        <v>2242</v>
      </c>
      <c r="D1734" t="s">
        <v>2343</v>
      </c>
      <c r="E1734" t="s">
        <v>3057</v>
      </c>
      <c r="F1734" s="6">
        <v>5</v>
      </c>
      <c r="G1734" s="6"/>
      <c r="H1734" s="6"/>
      <c r="I1734" s="6"/>
      <c r="J1734" s="6">
        <v>49.684999999999995</v>
      </c>
      <c r="K1734">
        <f t="shared" si="54"/>
        <v>1</v>
      </c>
    </row>
    <row r="1735" spans="1:11" x14ac:dyDescent="0.25">
      <c r="A1735" s="5" t="str">
        <f t="shared" si="55"/>
        <v>IndustryInstitutional/GovernmentAverage WeekdayJanuary6</v>
      </c>
      <c r="B1735" t="s">
        <v>2232</v>
      </c>
      <c r="C1735" t="s">
        <v>2242</v>
      </c>
      <c r="D1735" t="s">
        <v>2343</v>
      </c>
      <c r="E1735" t="s">
        <v>3057</v>
      </c>
      <c r="F1735" s="6">
        <v>6</v>
      </c>
      <c r="G1735" s="6"/>
      <c r="H1735" s="6"/>
      <c r="I1735" s="6"/>
      <c r="J1735" s="6">
        <v>49.642500000000005</v>
      </c>
      <c r="K1735">
        <f t="shared" si="54"/>
        <v>1</v>
      </c>
    </row>
    <row r="1736" spans="1:11" x14ac:dyDescent="0.25">
      <c r="A1736" s="5" t="str">
        <f t="shared" si="55"/>
        <v>IndustryInstitutional/GovernmentAverage WeekdayJanuary7</v>
      </c>
      <c r="B1736" t="s">
        <v>2232</v>
      </c>
      <c r="C1736" t="s">
        <v>2242</v>
      </c>
      <c r="D1736" t="s">
        <v>2343</v>
      </c>
      <c r="E1736" t="s">
        <v>3057</v>
      </c>
      <c r="F1736" s="6">
        <v>7</v>
      </c>
      <c r="G1736" s="6"/>
      <c r="H1736" s="6"/>
      <c r="I1736" s="6"/>
      <c r="J1736" s="6">
        <v>49.422499999999999</v>
      </c>
      <c r="K1736">
        <f t="shared" si="54"/>
        <v>1</v>
      </c>
    </row>
    <row r="1737" spans="1:11" x14ac:dyDescent="0.25">
      <c r="A1737" s="5" t="str">
        <f t="shared" si="55"/>
        <v>IndustryInstitutional/GovernmentAverage WeekdayJanuary8</v>
      </c>
      <c r="B1737" t="s">
        <v>2232</v>
      </c>
      <c r="C1737" t="s">
        <v>2242</v>
      </c>
      <c r="D1737" t="s">
        <v>2343</v>
      </c>
      <c r="E1737" t="s">
        <v>3057</v>
      </c>
      <c r="F1737" s="6">
        <v>8</v>
      </c>
      <c r="G1737" s="6"/>
      <c r="H1737" s="6"/>
      <c r="I1737" s="6"/>
      <c r="J1737" s="6">
        <v>49.007500000000007</v>
      </c>
      <c r="K1737">
        <f t="shared" si="54"/>
        <v>1</v>
      </c>
    </row>
    <row r="1738" spans="1:11" x14ac:dyDescent="0.25">
      <c r="A1738" s="5" t="str">
        <f t="shared" si="55"/>
        <v>IndustryInstitutional/GovernmentAverage WeekdayJanuary9</v>
      </c>
      <c r="B1738" t="s">
        <v>2232</v>
      </c>
      <c r="C1738" t="s">
        <v>2242</v>
      </c>
      <c r="D1738" t="s">
        <v>2343</v>
      </c>
      <c r="E1738" t="s">
        <v>3057</v>
      </c>
      <c r="F1738" s="6">
        <v>9</v>
      </c>
      <c r="G1738" s="6"/>
      <c r="H1738" s="6"/>
      <c r="I1738" s="6"/>
      <c r="J1738" s="6">
        <v>49.35</v>
      </c>
      <c r="K1738">
        <f t="shared" si="54"/>
        <v>1</v>
      </c>
    </row>
    <row r="1739" spans="1:11" x14ac:dyDescent="0.25">
      <c r="A1739" s="5" t="str">
        <f t="shared" si="55"/>
        <v>IndustryInstitutional/GovernmentAverage WeekdayJanuary10</v>
      </c>
      <c r="B1739" t="s">
        <v>2232</v>
      </c>
      <c r="C1739" t="s">
        <v>2242</v>
      </c>
      <c r="D1739" t="s">
        <v>2343</v>
      </c>
      <c r="E1739" t="s">
        <v>3057</v>
      </c>
      <c r="F1739" s="6">
        <v>10</v>
      </c>
      <c r="G1739" s="6"/>
      <c r="H1739" s="6"/>
      <c r="I1739" s="6"/>
      <c r="J1739" s="6">
        <v>50.2575</v>
      </c>
      <c r="K1739">
        <f t="shared" si="54"/>
        <v>1</v>
      </c>
    </row>
    <row r="1740" spans="1:11" x14ac:dyDescent="0.25">
      <c r="A1740" s="5" t="str">
        <f t="shared" si="55"/>
        <v>IndustryInstitutional/GovernmentAverage WeekdayJanuary11</v>
      </c>
      <c r="B1740" t="s">
        <v>2232</v>
      </c>
      <c r="C1740" t="s">
        <v>2242</v>
      </c>
      <c r="D1740" t="s">
        <v>2343</v>
      </c>
      <c r="E1740" t="s">
        <v>3057</v>
      </c>
      <c r="F1740" s="6">
        <v>11</v>
      </c>
      <c r="G1740" s="6"/>
      <c r="H1740" s="6"/>
      <c r="I1740" s="6"/>
      <c r="J1740" s="6">
        <v>51.637500000000003</v>
      </c>
      <c r="K1740">
        <f t="shared" si="54"/>
        <v>1</v>
      </c>
    </row>
    <row r="1741" spans="1:11" x14ac:dyDescent="0.25">
      <c r="A1741" s="5" t="str">
        <f t="shared" si="55"/>
        <v>IndustryInstitutional/GovernmentAverage WeekdayJanuary12</v>
      </c>
      <c r="B1741" t="s">
        <v>2232</v>
      </c>
      <c r="C1741" t="s">
        <v>2242</v>
      </c>
      <c r="D1741" t="s">
        <v>2343</v>
      </c>
      <c r="E1741" t="s">
        <v>3057</v>
      </c>
      <c r="F1741" s="6">
        <v>12</v>
      </c>
      <c r="G1741" s="6"/>
      <c r="H1741" s="6"/>
      <c r="I1741" s="6"/>
      <c r="J1741" s="6">
        <v>52.532499999999999</v>
      </c>
      <c r="K1741">
        <f t="shared" si="54"/>
        <v>1</v>
      </c>
    </row>
    <row r="1742" spans="1:11" x14ac:dyDescent="0.25">
      <c r="A1742" s="5" t="str">
        <f t="shared" si="55"/>
        <v>IndustryInstitutional/GovernmentAverage WeekdayJanuary13</v>
      </c>
      <c r="B1742" t="s">
        <v>2232</v>
      </c>
      <c r="C1742" t="s">
        <v>2242</v>
      </c>
      <c r="D1742" t="s">
        <v>2343</v>
      </c>
      <c r="E1742" t="s">
        <v>3057</v>
      </c>
      <c r="F1742" s="6">
        <v>13</v>
      </c>
      <c r="G1742" s="6"/>
      <c r="H1742" s="6"/>
      <c r="I1742" s="6"/>
      <c r="J1742" s="6">
        <v>52.710000000000008</v>
      </c>
      <c r="K1742">
        <f t="shared" si="54"/>
        <v>1</v>
      </c>
    </row>
    <row r="1743" spans="1:11" x14ac:dyDescent="0.25">
      <c r="A1743" s="5" t="str">
        <f t="shared" si="55"/>
        <v>IndustryInstitutional/GovernmentAverage WeekdayJanuary14</v>
      </c>
      <c r="B1743" t="s">
        <v>2232</v>
      </c>
      <c r="C1743" t="s">
        <v>2242</v>
      </c>
      <c r="D1743" t="s">
        <v>2343</v>
      </c>
      <c r="E1743" t="s">
        <v>3057</v>
      </c>
      <c r="F1743" s="6">
        <v>14</v>
      </c>
      <c r="G1743" s="6"/>
      <c r="H1743" s="6"/>
      <c r="I1743" s="6"/>
      <c r="J1743" s="6">
        <v>50.695</v>
      </c>
      <c r="K1743">
        <f t="shared" si="54"/>
        <v>1</v>
      </c>
    </row>
    <row r="1744" spans="1:11" x14ac:dyDescent="0.25">
      <c r="A1744" s="5" t="str">
        <f t="shared" si="55"/>
        <v>IndustryInstitutional/GovernmentAverage WeekdayJanuary15</v>
      </c>
      <c r="B1744" t="s">
        <v>2232</v>
      </c>
      <c r="C1744" t="s">
        <v>2242</v>
      </c>
      <c r="D1744" t="s">
        <v>2343</v>
      </c>
      <c r="E1744" t="s">
        <v>3057</v>
      </c>
      <c r="F1744" s="6">
        <v>15</v>
      </c>
      <c r="G1744" s="6"/>
      <c r="H1744" s="6"/>
      <c r="I1744" s="6"/>
      <c r="J1744" s="6">
        <v>50.394999999999996</v>
      </c>
      <c r="K1744">
        <f t="shared" si="54"/>
        <v>1</v>
      </c>
    </row>
    <row r="1745" spans="1:11" x14ac:dyDescent="0.25">
      <c r="A1745" s="5" t="str">
        <f t="shared" si="55"/>
        <v>IndustryInstitutional/GovernmentAverage WeekdayJanuary16</v>
      </c>
      <c r="B1745" t="s">
        <v>2232</v>
      </c>
      <c r="C1745" t="s">
        <v>2242</v>
      </c>
      <c r="D1745" t="s">
        <v>2343</v>
      </c>
      <c r="E1745" t="s">
        <v>3057</v>
      </c>
      <c r="F1745" s="6">
        <v>16</v>
      </c>
      <c r="G1745" s="6"/>
      <c r="H1745" s="6"/>
      <c r="I1745" s="6"/>
      <c r="J1745" s="6">
        <v>50.412500000000001</v>
      </c>
      <c r="K1745">
        <f t="shared" si="54"/>
        <v>1</v>
      </c>
    </row>
    <row r="1746" spans="1:11" x14ac:dyDescent="0.25">
      <c r="A1746" s="5" t="str">
        <f t="shared" si="55"/>
        <v>IndustryInstitutional/GovernmentAverage WeekdayJanuary17</v>
      </c>
      <c r="B1746" t="s">
        <v>2232</v>
      </c>
      <c r="C1746" t="s">
        <v>2242</v>
      </c>
      <c r="D1746" t="s">
        <v>2343</v>
      </c>
      <c r="E1746" t="s">
        <v>3057</v>
      </c>
      <c r="F1746" s="6">
        <v>17</v>
      </c>
      <c r="G1746" s="6"/>
      <c r="H1746" s="6"/>
      <c r="I1746" s="6"/>
      <c r="J1746" s="6">
        <v>51.064999999999998</v>
      </c>
      <c r="K1746">
        <f t="shared" si="54"/>
        <v>1</v>
      </c>
    </row>
    <row r="1747" spans="1:11" x14ac:dyDescent="0.25">
      <c r="A1747" s="5" t="str">
        <f t="shared" si="55"/>
        <v>IndustryInstitutional/GovernmentAverage WeekdayJanuary18</v>
      </c>
      <c r="B1747" t="s">
        <v>2232</v>
      </c>
      <c r="C1747" t="s">
        <v>2242</v>
      </c>
      <c r="D1747" t="s">
        <v>2343</v>
      </c>
      <c r="E1747" t="s">
        <v>3057</v>
      </c>
      <c r="F1747" s="6">
        <v>18</v>
      </c>
      <c r="G1747" s="6"/>
      <c r="H1747" s="6"/>
      <c r="I1747" s="6"/>
      <c r="J1747" s="6">
        <v>51.552499999999995</v>
      </c>
      <c r="K1747">
        <f t="shared" si="54"/>
        <v>1</v>
      </c>
    </row>
    <row r="1748" spans="1:11" x14ac:dyDescent="0.25">
      <c r="A1748" s="5" t="str">
        <f t="shared" si="55"/>
        <v>IndustryInstitutional/GovernmentAverage WeekdayJanuary19</v>
      </c>
      <c r="B1748" t="s">
        <v>2232</v>
      </c>
      <c r="C1748" t="s">
        <v>2242</v>
      </c>
      <c r="D1748" t="s">
        <v>2343</v>
      </c>
      <c r="E1748" t="s">
        <v>3057</v>
      </c>
      <c r="F1748" s="6">
        <v>19</v>
      </c>
      <c r="G1748" s="6"/>
      <c r="H1748" s="6"/>
      <c r="I1748" s="6"/>
      <c r="J1748" s="6">
        <v>50.545000000000002</v>
      </c>
      <c r="K1748">
        <f t="shared" si="54"/>
        <v>1</v>
      </c>
    </row>
    <row r="1749" spans="1:11" x14ac:dyDescent="0.25">
      <c r="A1749" s="5" t="str">
        <f t="shared" si="55"/>
        <v>IndustryInstitutional/GovernmentAverage WeekdayJanuary20</v>
      </c>
      <c r="B1749" t="s">
        <v>2232</v>
      </c>
      <c r="C1749" t="s">
        <v>2242</v>
      </c>
      <c r="D1749" t="s">
        <v>2343</v>
      </c>
      <c r="E1749" t="s">
        <v>3057</v>
      </c>
      <c r="F1749" s="6">
        <v>20</v>
      </c>
      <c r="G1749" s="6"/>
      <c r="H1749" s="6"/>
      <c r="I1749" s="6"/>
      <c r="J1749" s="6">
        <v>49.492500000000007</v>
      </c>
      <c r="K1749">
        <f t="shared" si="54"/>
        <v>1</v>
      </c>
    </row>
    <row r="1750" spans="1:11" x14ac:dyDescent="0.25">
      <c r="A1750" s="5" t="str">
        <f t="shared" si="55"/>
        <v>IndustryInstitutional/GovernmentAverage WeekdayJanuary21</v>
      </c>
      <c r="B1750" t="s">
        <v>2232</v>
      </c>
      <c r="C1750" t="s">
        <v>2242</v>
      </c>
      <c r="D1750" t="s">
        <v>2343</v>
      </c>
      <c r="E1750" t="s">
        <v>3057</v>
      </c>
      <c r="F1750" s="6">
        <v>21</v>
      </c>
      <c r="G1750" s="6"/>
      <c r="H1750" s="6"/>
      <c r="I1750" s="6"/>
      <c r="J1750" s="6">
        <v>48.907499999999999</v>
      </c>
      <c r="K1750">
        <f t="shared" si="54"/>
        <v>1</v>
      </c>
    </row>
    <row r="1751" spans="1:11" x14ac:dyDescent="0.25">
      <c r="A1751" s="5" t="str">
        <f t="shared" si="55"/>
        <v>IndustryInstitutional/GovernmentAverage WeekdayJanuary22</v>
      </c>
      <c r="B1751" t="s">
        <v>2232</v>
      </c>
      <c r="C1751" t="s">
        <v>2242</v>
      </c>
      <c r="D1751" t="s">
        <v>2343</v>
      </c>
      <c r="E1751" t="s">
        <v>3057</v>
      </c>
      <c r="F1751" s="6">
        <v>22</v>
      </c>
      <c r="G1751" s="6"/>
      <c r="H1751" s="6"/>
      <c r="I1751" s="6"/>
      <c r="J1751" s="6">
        <v>48.2425</v>
      </c>
      <c r="K1751">
        <f t="shared" si="54"/>
        <v>1</v>
      </c>
    </row>
    <row r="1752" spans="1:11" x14ac:dyDescent="0.25">
      <c r="A1752" s="5" t="str">
        <f t="shared" si="55"/>
        <v>IndustryInstitutional/GovernmentAverage WeekdayJanuary23</v>
      </c>
      <c r="B1752" t="s">
        <v>2232</v>
      </c>
      <c r="C1752" t="s">
        <v>2242</v>
      </c>
      <c r="D1752" t="s">
        <v>2343</v>
      </c>
      <c r="E1752" t="s">
        <v>3057</v>
      </c>
      <c r="F1752" s="6">
        <v>23</v>
      </c>
      <c r="G1752" s="6"/>
      <c r="H1752" s="6"/>
      <c r="I1752" s="6"/>
      <c r="J1752" s="6">
        <v>47.452500000000001</v>
      </c>
      <c r="K1752">
        <f t="shared" si="54"/>
        <v>1</v>
      </c>
    </row>
    <row r="1753" spans="1:11" x14ac:dyDescent="0.25">
      <c r="A1753" s="5" t="str">
        <f t="shared" si="55"/>
        <v>IndustryInstitutional/GovernmentAverage WeekdayJanuary24</v>
      </c>
      <c r="B1753" t="s">
        <v>2232</v>
      </c>
      <c r="C1753" t="s">
        <v>2242</v>
      </c>
      <c r="D1753" t="s">
        <v>2343</v>
      </c>
      <c r="E1753" t="s">
        <v>3057</v>
      </c>
      <c r="F1753" s="6">
        <v>24</v>
      </c>
      <c r="G1753" s="6"/>
      <c r="H1753" s="6"/>
      <c r="I1753" s="6"/>
      <c r="J1753" s="6">
        <v>46.602500000000006</v>
      </c>
      <c r="K1753">
        <f t="shared" si="54"/>
        <v>1</v>
      </c>
    </row>
    <row r="1754" spans="1:11" x14ac:dyDescent="0.25">
      <c r="A1754" s="5" t="str">
        <f t="shared" si="55"/>
        <v>IndustryInstitutional/GovernmentMonthly Peak DayJanuary1</v>
      </c>
      <c r="B1754" t="s">
        <v>2232</v>
      </c>
      <c r="C1754" t="s">
        <v>2242</v>
      </c>
      <c r="D1754" t="s">
        <v>2344</v>
      </c>
      <c r="E1754" t="s">
        <v>3057</v>
      </c>
      <c r="F1754" s="6">
        <v>1</v>
      </c>
      <c r="G1754" s="6"/>
      <c r="H1754" s="6"/>
      <c r="I1754" s="6"/>
      <c r="J1754" s="6">
        <v>51.082499999999996</v>
      </c>
      <c r="K1754">
        <f t="shared" si="54"/>
        <v>1</v>
      </c>
    </row>
    <row r="1755" spans="1:11" x14ac:dyDescent="0.25">
      <c r="A1755" s="5" t="str">
        <f t="shared" si="55"/>
        <v>IndustryInstitutional/GovernmentMonthly Peak DayJanuary2</v>
      </c>
      <c r="B1755" t="s">
        <v>2232</v>
      </c>
      <c r="C1755" t="s">
        <v>2242</v>
      </c>
      <c r="D1755" t="s">
        <v>2344</v>
      </c>
      <c r="E1755" t="s">
        <v>3057</v>
      </c>
      <c r="F1755" s="6">
        <v>2</v>
      </c>
      <c r="G1755" s="6"/>
      <c r="H1755" s="6"/>
      <c r="I1755" s="6"/>
      <c r="J1755" s="6">
        <v>50.644999999999996</v>
      </c>
      <c r="K1755">
        <f t="shared" si="54"/>
        <v>1</v>
      </c>
    </row>
    <row r="1756" spans="1:11" x14ac:dyDescent="0.25">
      <c r="A1756" s="5" t="str">
        <f t="shared" si="55"/>
        <v>IndustryInstitutional/GovernmentMonthly Peak DayJanuary3</v>
      </c>
      <c r="B1756" t="s">
        <v>2232</v>
      </c>
      <c r="C1756" t="s">
        <v>2242</v>
      </c>
      <c r="D1756" t="s">
        <v>2344</v>
      </c>
      <c r="E1756" t="s">
        <v>3057</v>
      </c>
      <c r="F1756" s="6">
        <v>3</v>
      </c>
      <c r="G1756" s="6"/>
      <c r="H1756" s="6"/>
      <c r="I1756" s="6"/>
      <c r="J1756" s="6">
        <v>50.192499999999995</v>
      </c>
      <c r="K1756">
        <f t="shared" si="54"/>
        <v>1</v>
      </c>
    </row>
    <row r="1757" spans="1:11" x14ac:dyDescent="0.25">
      <c r="A1757" s="5" t="str">
        <f t="shared" si="55"/>
        <v>IndustryInstitutional/GovernmentMonthly Peak DayJanuary4</v>
      </c>
      <c r="B1757" t="s">
        <v>2232</v>
      </c>
      <c r="C1757" t="s">
        <v>2242</v>
      </c>
      <c r="D1757" t="s">
        <v>2344</v>
      </c>
      <c r="E1757" t="s">
        <v>3057</v>
      </c>
      <c r="F1757" s="6">
        <v>4</v>
      </c>
      <c r="G1757" s="6"/>
      <c r="H1757" s="6"/>
      <c r="I1757" s="6"/>
      <c r="J1757" s="6">
        <v>48.797500000000007</v>
      </c>
      <c r="K1757">
        <f t="shared" si="54"/>
        <v>1</v>
      </c>
    </row>
    <row r="1758" spans="1:11" x14ac:dyDescent="0.25">
      <c r="A1758" s="5" t="str">
        <f t="shared" si="55"/>
        <v>IndustryInstitutional/GovernmentMonthly Peak DayJanuary5</v>
      </c>
      <c r="B1758" t="s">
        <v>2232</v>
      </c>
      <c r="C1758" t="s">
        <v>2242</v>
      </c>
      <c r="D1758" t="s">
        <v>2344</v>
      </c>
      <c r="E1758" t="s">
        <v>3057</v>
      </c>
      <c r="F1758" s="6">
        <v>5</v>
      </c>
      <c r="G1758" s="6"/>
      <c r="H1758" s="6"/>
      <c r="I1758" s="6"/>
      <c r="J1758" s="6">
        <v>47.802500000000002</v>
      </c>
      <c r="K1758">
        <f t="shared" si="54"/>
        <v>1</v>
      </c>
    </row>
    <row r="1759" spans="1:11" x14ac:dyDescent="0.25">
      <c r="A1759" s="5" t="str">
        <f t="shared" si="55"/>
        <v>IndustryInstitutional/GovernmentMonthly Peak DayJanuary6</v>
      </c>
      <c r="B1759" t="s">
        <v>2232</v>
      </c>
      <c r="C1759" t="s">
        <v>2242</v>
      </c>
      <c r="D1759" t="s">
        <v>2344</v>
      </c>
      <c r="E1759" t="s">
        <v>3057</v>
      </c>
      <c r="F1759" s="6">
        <v>6</v>
      </c>
      <c r="G1759" s="6"/>
      <c r="H1759" s="6"/>
      <c r="I1759" s="6"/>
      <c r="J1759" s="6">
        <v>47.102499999999992</v>
      </c>
      <c r="K1759">
        <f t="shared" si="54"/>
        <v>1</v>
      </c>
    </row>
    <row r="1760" spans="1:11" x14ac:dyDescent="0.25">
      <c r="A1760" s="5" t="str">
        <f t="shared" si="55"/>
        <v>IndustryInstitutional/GovernmentMonthly Peak DayJanuary7</v>
      </c>
      <c r="B1760" t="s">
        <v>2232</v>
      </c>
      <c r="C1760" t="s">
        <v>2242</v>
      </c>
      <c r="D1760" t="s">
        <v>2344</v>
      </c>
      <c r="E1760" t="s">
        <v>3057</v>
      </c>
      <c r="F1760" s="6">
        <v>7</v>
      </c>
      <c r="G1760" s="6"/>
      <c r="H1760" s="6"/>
      <c r="I1760" s="6"/>
      <c r="J1760" s="6">
        <v>47.457500000000003</v>
      </c>
      <c r="K1760">
        <f t="shared" si="54"/>
        <v>1</v>
      </c>
    </row>
    <row r="1761" spans="1:11" x14ac:dyDescent="0.25">
      <c r="A1761" s="5" t="str">
        <f t="shared" si="55"/>
        <v>IndustryInstitutional/GovernmentMonthly Peak DayJanuary8</v>
      </c>
      <c r="B1761" t="s">
        <v>2232</v>
      </c>
      <c r="C1761" t="s">
        <v>2242</v>
      </c>
      <c r="D1761" t="s">
        <v>2344</v>
      </c>
      <c r="E1761" t="s">
        <v>3057</v>
      </c>
      <c r="F1761" s="6">
        <v>8</v>
      </c>
      <c r="G1761" s="6"/>
      <c r="H1761" s="6"/>
      <c r="I1761" s="6"/>
      <c r="J1761" s="6">
        <v>47.087500000000006</v>
      </c>
      <c r="K1761">
        <f t="shared" si="54"/>
        <v>1</v>
      </c>
    </row>
    <row r="1762" spans="1:11" x14ac:dyDescent="0.25">
      <c r="A1762" s="5" t="str">
        <f t="shared" si="55"/>
        <v>IndustryInstitutional/GovernmentMonthly Peak DayJanuary9</v>
      </c>
      <c r="B1762" t="s">
        <v>2232</v>
      </c>
      <c r="C1762" t="s">
        <v>2242</v>
      </c>
      <c r="D1762" t="s">
        <v>2344</v>
      </c>
      <c r="E1762" t="s">
        <v>3057</v>
      </c>
      <c r="F1762" s="6">
        <v>9</v>
      </c>
      <c r="G1762" s="6"/>
      <c r="H1762" s="6"/>
      <c r="I1762" s="6"/>
      <c r="J1762" s="6">
        <v>45.62</v>
      </c>
      <c r="K1762">
        <f t="shared" si="54"/>
        <v>1</v>
      </c>
    </row>
    <row r="1763" spans="1:11" x14ac:dyDescent="0.25">
      <c r="A1763" s="5" t="str">
        <f t="shared" si="55"/>
        <v>IndustryInstitutional/GovernmentMonthly Peak DayJanuary10</v>
      </c>
      <c r="B1763" t="s">
        <v>2232</v>
      </c>
      <c r="C1763" t="s">
        <v>2242</v>
      </c>
      <c r="D1763" t="s">
        <v>2344</v>
      </c>
      <c r="E1763" t="s">
        <v>3057</v>
      </c>
      <c r="F1763" s="6">
        <v>10</v>
      </c>
      <c r="G1763" s="6"/>
      <c r="H1763" s="6"/>
      <c r="I1763" s="6"/>
      <c r="J1763" s="6">
        <v>47.265000000000001</v>
      </c>
      <c r="K1763">
        <f t="shared" si="54"/>
        <v>1</v>
      </c>
    </row>
    <row r="1764" spans="1:11" x14ac:dyDescent="0.25">
      <c r="A1764" s="5" t="str">
        <f t="shared" si="55"/>
        <v>IndustryInstitutional/GovernmentMonthly Peak DayJanuary11</v>
      </c>
      <c r="B1764" t="s">
        <v>2232</v>
      </c>
      <c r="C1764" t="s">
        <v>2242</v>
      </c>
      <c r="D1764" t="s">
        <v>2344</v>
      </c>
      <c r="E1764" t="s">
        <v>3057</v>
      </c>
      <c r="F1764" s="6">
        <v>11</v>
      </c>
      <c r="G1764" s="6"/>
      <c r="H1764" s="6"/>
      <c r="I1764" s="6"/>
      <c r="J1764" s="6">
        <v>49.342500000000001</v>
      </c>
      <c r="K1764">
        <f t="shared" si="54"/>
        <v>1</v>
      </c>
    </row>
    <row r="1765" spans="1:11" x14ac:dyDescent="0.25">
      <c r="A1765" s="5" t="str">
        <f t="shared" si="55"/>
        <v>IndustryInstitutional/GovernmentMonthly Peak DayJanuary12</v>
      </c>
      <c r="B1765" t="s">
        <v>2232</v>
      </c>
      <c r="C1765" t="s">
        <v>2242</v>
      </c>
      <c r="D1765" t="s">
        <v>2344</v>
      </c>
      <c r="E1765" t="s">
        <v>3057</v>
      </c>
      <c r="F1765" s="6">
        <v>12</v>
      </c>
      <c r="G1765" s="6"/>
      <c r="H1765" s="6"/>
      <c r="I1765" s="6"/>
      <c r="J1765" s="6">
        <v>51.015000000000001</v>
      </c>
      <c r="K1765">
        <f t="shared" si="54"/>
        <v>1</v>
      </c>
    </row>
    <row r="1766" spans="1:11" x14ac:dyDescent="0.25">
      <c r="A1766" s="5" t="str">
        <f t="shared" si="55"/>
        <v>IndustryInstitutional/GovernmentMonthly Peak DayJanuary13</v>
      </c>
      <c r="B1766" t="s">
        <v>2232</v>
      </c>
      <c r="C1766" t="s">
        <v>2242</v>
      </c>
      <c r="D1766" t="s">
        <v>2344</v>
      </c>
      <c r="E1766" t="s">
        <v>3057</v>
      </c>
      <c r="F1766" s="6">
        <v>13</v>
      </c>
      <c r="G1766" s="6"/>
      <c r="H1766" s="6"/>
      <c r="I1766" s="6"/>
      <c r="J1766" s="6">
        <v>51.767499999999998</v>
      </c>
      <c r="K1766">
        <f t="shared" si="54"/>
        <v>1</v>
      </c>
    </row>
    <row r="1767" spans="1:11" x14ac:dyDescent="0.25">
      <c r="A1767" s="5" t="str">
        <f t="shared" si="55"/>
        <v>IndustryInstitutional/GovernmentMonthly Peak DayJanuary14</v>
      </c>
      <c r="B1767" t="s">
        <v>2232</v>
      </c>
      <c r="C1767" t="s">
        <v>2242</v>
      </c>
      <c r="D1767" t="s">
        <v>2344</v>
      </c>
      <c r="E1767" t="s">
        <v>3057</v>
      </c>
      <c r="F1767" s="6">
        <v>14</v>
      </c>
      <c r="G1767" s="6"/>
      <c r="H1767" s="6"/>
      <c r="I1767" s="6"/>
      <c r="J1767" s="6">
        <v>52.652499999999996</v>
      </c>
      <c r="K1767">
        <f t="shared" si="54"/>
        <v>1</v>
      </c>
    </row>
    <row r="1768" spans="1:11" x14ac:dyDescent="0.25">
      <c r="A1768" s="5" t="str">
        <f t="shared" si="55"/>
        <v>IndustryInstitutional/GovernmentMonthly Peak DayJanuary15</v>
      </c>
      <c r="B1768" t="s">
        <v>2232</v>
      </c>
      <c r="C1768" t="s">
        <v>2242</v>
      </c>
      <c r="D1768" t="s">
        <v>2344</v>
      </c>
      <c r="E1768" t="s">
        <v>3057</v>
      </c>
      <c r="F1768" s="6">
        <v>15</v>
      </c>
      <c r="G1768" s="6"/>
      <c r="H1768" s="6"/>
      <c r="I1768" s="6"/>
      <c r="J1768" s="6">
        <v>51.835000000000001</v>
      </c>
      <c r="K1768">
        <f t="shared" si="54"/>
        <v>1</v>
      </c>
    </row>
    <row r="1769" spans="1:11" x14ac:dyDescent="0.25">
      <c r="A1769" s="5" t="str">
        <f t="shared" si="55"/>
        <v>IndustryInstitutional/GovernmentMonthly Peak DayJanuary16</v>
      </c>
      <c r="B1769" t="s">
        <v>2232</v>
      </c>
      <c r="C1769" t="s">
        <v>2242</v>
      </c>
      <c r="D1769" t="s">
        <v>2344</v>
      </c>
      <c r="E1769" t="s">
        <v>3057</v>
      </c>
      <c r="F1769" s="6">
        <v>16</v>
      </c>
      <c r="G1769" s="6"/>
      <c r="H1769" s="6"/>
      <c r="I1769" s="6"/>
      <c r="J1769" s="6">
        <v>51.052500000000002</v>
      </c>
      <c r="K1769">
        <f t="shared" si="54"/>
        <v>1</v>
      </c>
    </row>
    <row r="1770" spans="1:11" x14ac:dyDescent="0.25">
      <c r="A1770" s="5" t="str">
        <f t="shared" si="55"/>
        <v>IndustryInstitutional/GovernmentMonthly Peak DayJanuary17</v>
      </c>
      <c r="B1770" t="s">
        <v>2232</v>
      </c>
      <c r="C1770" t="s">
        <v>2242</v>
      </c>
      <c r="D1770" t="s">
        <v>2344</v>
      </c>
      <c r="E1770" t="s">
        <v>3057</v>
      </c>
      <c r="F1770" s="6">
        <v>17</v>
      </c>
      <c r="G1770" s="6"/>
      <c r="H1770" s="6"/>
      <c r="I1770" s="6"/>
      <c r="J1770" s="6">
        <v>49.574999999999996</v>
      </c>
      <c r="K1770">
        <f t="shared" si="54"/>
        <v>1</v>
      </c>
    </row>
    <row r="1771" spans="1:11" x14ac:dyDescent="0.25">
      <c r="A1771" s="5" t="str">
        <f t="shared" si="55"/>
        <v>IndustryInstitutional/GovernmentMonthly Peak DayJanuary18</v>
      </c>
      <c r="B1771" t="s">
        <v>2232</v>
      </c>
      <c r="C1771" t="s">
        <v>2242</v>
      </c>
      <c r="D1771" t="s">
        <v>2344</v>
      </c>
      <c r="E1771" t="s">
        <v>3057</v>
      </c>
      <c r="F1771" s="6">
        <v>18</v>
      </c>
      <c r="G1771" s="6"/>
      <c r="H1771" s="6"/>
      <c r="I1771" s="6"/>
      <c r="J1771" s="6">
        <v>47.572500000000005</v>
      </c>
      <c r="K1771">
        <f t="shared" si="54"/>
        <v>1</v>
      </c>
    </row>
    <row r="1772" spans="1:11" x14ac:dyDescent="0.25">
      <c r="A1772" s="5" t="str">
        <f t="shared" si="55"/>
        <v>IndustryInstitutional/GovernmentMonthly Peak DayJanuary19</v>
      </c>
      <c r="B1772" t="s">
        <v>2232</v>
      </c>
      <c r="C1772" t="s">
        <v>2242</v>
      </c>
      <c r="D1772" t="s">
        <v>2344</v>
      </c>
      <c r="E1772" t="s">
        <v>3057</v>
      </c>
      <c r="F1772" s="6">
        <v>19</v>
      </c>
      <c r="G1772" s="6"/>
      <c r="H1772" s="6"/>
      <c r="I1772" s="6"/>
      <c r="J1772" s="6">
        <v>45.66</v>
      </c>
      <c r="K1772">
        <f t="shared" si="54"/>
        <v>1</v>
      </c>
    </row>
    <row r="1773" spans="1:11" x14ac:dyDescent="0.25">
      <c r="A1773" s="5" t="str">
        <f t="shared" si="55"/>
        <v>IndustryInstitutional/GovernmentMonthly Peak DayJanuary20</v>
      </c>
      <c r="B1773" t="s">
        <v>2232</v>
      </c>
      <c r="C1773" t="s">
        <v>2242</v>
      </c>
      <c r="D1773" t="s">
        <v>2344</v>
      </c>
      <c r="E1773" t="s">
        <v>3057</v>
      </c>
      <c r="F1773" s="6">
        <v>20</v>
      </c>
      <c r="G1773" s="6"/>
      <c r="H1773" s="6"/>
      <c r="I1773" s="6"/>
      <c r="J1773" s="6">
        <v>45.644999999999996</v>
      </c>
      <c r="K1773">
        <f t="shared" si="54"/>
        <v>1</v>
      </c>
    </row>
    <row r="1774" spans="1:11" x14ac:dyDescent="0.25">
      <c r="A1774" s="5" t="str">
        <f t="shared" si="55"/>
        <v>IndustryInstitutional/GovernmentMonthly Peak DayJanuary21</v>
      </c>
      <c r="B1774" t="s">
        <v>2232</v>
      </c>
      <c r="C1774" t="s">
        <v>2242</v>
      </c>
      <c r="D1774" t="s">
        <v>2344</v>
      </c>
      <c r="E1774" t="s">
        <v>3057</v>
      </c>
      <c r="F1774" s="6">
        <v>21</v>
      </c>
      <c r="G1774" s="6"/>
      <c r="H1774" s="6"/>
      <c r="I1774" s="6"/>
      <c r="J1774" s="6">
        <v>44.55</v>
      </c>
      <c r="K1774">
        <f t="shared" si="54"/>
        <v>1</v>
      </c>
    </row>
    <row r="1775" spans="1:11" x14ac:dyDescent="0.25">
      <c r="A1775" s="5" t="str">
        <f t="shared" si="55"/>
        <v>IndustryInstitutional/GovernmentMonthly Peak DayJanuary22</v>
      </c>
      <c r="B1775" t="s">
        <v>2232</v>
      </c>
      <c r="C1775" t="s">
        <v>2242</v>
      </c>
      <c r="D1775" t="s">
        <v>2344</v>
      </c>
      <c r="E1775" t="s">
        <v>3057</v>
      </c>
      <c r="F1775" s="6">
        <v>22</v>
      </c>
      <c r="G1775" s="6"/>
      <c r="H1775" s="6"/>
      <c r="I1775" s="6"/>
      <c r="J1775" s="6">
        <v>43.8125</v>
      </c>
      <c r="K1775">
        <f t="shared" si="54"/>
        <v>1</v>
      </c>
    </row>
    <row r="1776" spans="1:11" x14ac:dyDescent="0.25">
      <c r="A1776" s="5" t="str">
        <f t="shared" si="55"/>
        <v>IndustryInstitutional/GovernmentMonthly Peak DayJanuary23</v>
      </c>
      <c r="B1776" t="s">
        <v>2232</v>
      </c>
      <c r="C1776" t="s">
        <v>2242</v>
      </c>
      <c r="D1776" t="s">
        <v>2344</v>
      </c>
      <c r="E1776" t="s">
        <v>3057</v>
      </c>
      <c r="F1776" s="6">
        <v>23</v>
      </c>
      <c r="G1776" s="6"/>
      <c r="H1776" s="6"/>
      <c r="I1776" s="6"/>
      <c r="J1776" s="6">
        <v>43.26</v>
      </c>
      <c r="K1776">
        <f t="shared" si="54"/>
        <v>1</v>
      </c>
    </row>
    <row r="1777" spans="1:11" x14ac:dyDescent="0.25">
      <c r="A1777" s="5" t="str">
        <f t="shared" si="55"/>
        <v>IndustryInstitutional/GovernmentMonthly Peak DayJanuary24</v>
      </c>
      <c r="B1777" t="s">
        <v>2232</v>
      </c>
      <c r="C1777" t="s">
        <v>2242</v>
      </c>
      <c r="D1777" t="s">
        <v>2344</v>
      </c>
      <c r="E1777" t="s">
        <v>3057</v>
      </c>
      <c r="F1777" s="6">
        <v>24</v>
      </c>
      <c r="G1777" s="6"/>
      <c r="H1777" s="6"/>
      <c r="I1777" s="6"/>
      <c r="J1777" s="6">
        <v>42.352499999999999</v>
      </c>
      <c r="K1777">
        <f t="shared" si="54"/>
        <v>1</v>
      </c>
    </row>
    <row r="1778" spans="1:11" x14ac:dyDescent="0.25">
      <c r="A1778" s="5" t="str">
        <f t="shared" si="55"/>
        <v>IndustryInstitutional/GovernmentAverage WeekdayFebruary1</v>
      </c>
      <c r="B1778" t="s">
        <v>2232</v>
      </c>
      <c r="C1778" t="s">
        <v>2242</v>
      </c>
      <c r="D1778" t="s">
        <v>2345</v>
      </c>
      <c r="E1778" t="s">
        <v>3058</v>
      </c>
      <c r="F1778" s="6">
        <v>1</v>
      </c>
      <c r="G1778" s="6"/>
      <c r="H1778" s="6"/>
      <c r="I1778" s="6"/>
      <c r="J1778" s="6">
        <v>52.972500000000004</v>
      </c>
      <c r="K1778">
        <f t="shared" si="54"/>
        <v>1</v>
      </c>
    </row>
    <row r="1779" spans="1:11" x14ac:dyDescent="0.25">
      <c r="A1779" s="5" t="str">
        <f t="shared" si="55"/>
        <v>IndustryInstitutional/GovernmentAverage WeekdayFebruary2</v>
      </c>
      <c r="B1779" t="s">
        <v>2232</v>
      </c>
      <c r="C1779" t="s">
        <v>2242</v>
      </c>
      <c r="D1779" t="s">
        <v>2345</v>
      </c>
      <c r="E1779" t="s">
        <v>3058</v>
      </c>
      <c r="F1779" s="6">
        <v>2</v>
      </c>
      <c r="G1779" s="6"/>
      <c r="H1779" s="6"/>
      <c r="I1779" s="6"/>
      <c r="J1779" s="6">
        <v>51.82</v>
      </c>
      <c r="K1779">
        <f t="shared" si="54"/>
        <v>1</v>
      </c>
    </row>
    <row r="1780" spans="1:11" x14ac:dyDescent="0.25">
      <c r="A1780" s="5" t="str">
        <f t="shared" si="55"/>
        <v>IndustryInstitutional/GovernmentAverage WeekdayFebruary3</v>
      </c>
      <c r="B1780" t="s">
        <v>2232</v>
      </c>
      <c r="C1780" t="s">
        <v>2242</v>
      </c>
      <c r="D1780" t="s">
        <v>2345</v>
      </c>
      <c r="E1780" t="s">
        <v>3058</v>
      </c>
      <c r="F1780" s="6">
        <v>3</v>
      </c>
      <c r="G1780" s="6"/>
      <c r="H1780" s="6"/>
      <c r="I1780" s="6"/>
      <c r="J1780" s="6">
        <v>50.635000000000005</v>
      </c>
      <c r="K1780">
        <f t="shared" si="54"/>
        <v>1</v>
      </c>
    </row>
    <row r="1781" spans="1:11" x14ac:dyDescent="0.25">
      <c r="A1781" s="5" t="str">
        <f t="shared" si="55"/>
        <v>IndustryInstitutional/GovernmentAverage WeekdayFebruary4</v>
      </c>
      <c r="B1781" t="s">
        <v>2232</v>
      </c>
      <c r="C1781" t="s">
        <v>2242</v>
      </c>
      <c r="D1781" t="s">
        <v>2345</v>
      </c>
      <c r="E1781" t="s">
        <v>3058</v>
      </c>
      <c r="F1781" s="6">
        <v>4</v>
      </c>
      <c r="G1781" s="6"/>
      <c r="H1781" s="6"/>
      <c r="I1781" s="6"/>
      <c r="J1781" s="6">
        <v>49.559999999999995</v>
      </c>
      <c r="K1781">
        <f t="shared" si="54"/>
        <v>1</v>
      </c>
    </row>
    <row r="1782" spans="1:11" x14ac:dyDescent="0.25">
      <c r="A1782" s="5" t="str">
        <f t="shared" si="55"/>
        <v>IndustryInstitutional/GovernmentAverage WeekdayFebruary5</v>
      </c>
      <c r="B1782" t="s">
        <v>2232</v>
      </c>
      <c r="C1782" t="s">
        <v>2242</v>
      </c>
      <c r="D1782" t="s">
        <v>2345</v>
      </c>
      <c r="E1782" t="s">
        <v>3058</v>
      </c>
      <c r="F1782" s="6">
        <v>5</v>
      </c>
      <c r="G1782" s="6"/>
      <c r="H1782" s="6"/>
      <c r="I1782" s="6"/>
      <c r="J1782" s="6">
        <v>49.515000000000001</v>
      </c>
      <c r="K1782">
        <f t="shared" si="54"/>
        <v>1</v>
      </c>
    </row>
    <row r="1783" spans="1:11" x14ac:dyDescent="0.25">
      <c r="A1783" s="5" t="str">
        <f t="shared" si="55"/>
        <v>IndustryInstitutional/GovernmentAverage WeekdayFebruary6</v>
      </c>
      <c r="B1783" t="s">
        <v>2232</v>
      </c>
      <c r="C1783" t="s">
        <v>2242</v>
      </c>
      <c r="D1783" t="s">
        <v>2345</v>
      </c>
      <c r="E1783" t="s">
        <v>3058</v>
      </c>
      <c r="F1783" s="6">
        <v>6</v>
      </c>
      <c r="G1783" s="6"/>
      <c r="H1783" s="6"/>
      <c r="I1783" s="6"/>
      <c r="J1783" s="6">
        <v>48.984999999999999</v>
      </c>
      <c r="K1783">
        <f t="shared" si="54"/>
        <v>1</v>
      </c>
    </row>
    <row r="1784" spans="1:11" x14ac:dyDescent="0.25">
      <c r="A1784" s="5" t="str">
        <f t="shared" si="55"/>
        <v>IndustryInstitutional/GovernmentAverage WeekdayFebruary7</v>
      </c>
      <c r="B1784" t="s">
        <v>2232</v>
      </c>
      <c r="C1784" t="s">
        <v>2242</v>
      </c>
      <c r="D1784" t="s">
        <v>2345</v>
      </c>
      <c r="E1784" t="s">
        <v>3058</v>
      </c>
      <c r="F1784" s="6">
        <v>7</v>
      </c>
      <c r="G1784" s="6"/>
      <c r="H1784" s="6"/>
      <c r="I1784" s="6"/>
      <c r="J1784" s="6">
        <v>49.797500000000007</v>
      </c>
      <c r="K1784">
        <f t="shared" si="54"/>
        <v>1</v>
      </c>
    </row>
    <row r="1785" spans="1:11" x14ac:dyDescent="0.25">
      <c r="A1785" s="5" t="str">
        <f t="shared" si="55"/>
        <v>IndustryInstitutional/GovernmentAverage WeekdayFebruary8</v>
      </c>
      <c r="B1785" t="s">
        <v>2232</v>
      </c>
      <c r="C1785" t="s">
        <v>2242</v>
      </c>
      <c r="D1785" t="s">
        <v>2345</v>
      </c>
      <c r="E1785" t="s">
        <v>3058</v>
      </c>
      <c r="F1785" s="6">
        <v>8</v>
      </c>
      <c r="G1785" s="6"/>
      <c r="H1785" s="6"/>
      <c r="I1785" s="6"/>
      <c r="J1785" s="6">
        <v>48.967500000000001</v>
      </c>
      <c r="K1785">
        <f t="shared" si="54"/>
        <v>1</v>
      </c>
    </row>
    <row r="1786" spans="1:11" x14ac:dyDescent="0.25">
      <c r="A1786" s="5" t="str">
        <f t="shared" si="55"/>
        <v>IndustryInstitutional/GovernmentAverage WeekdayFebruary9</v>
      </c>
      <c r="B1786" t="s">
        <v>2232</v>
      </c>
      <c r="C1786" t="s">
        <v>2242</v>
      </c>
      <c r="D1786" t="s">
        <v>2345</v>
      </c>
      <c r="E1786" t="s">
        <v>3058</v>
      </c>
      <c r="F1786" s="6">
        <v>9</v>
      </c>
      <c r="G1786" s="6"/>
      <c r="H1786" s="6"/>
      <c r="I1786" s="6"/>
      <c r="J1786" s="6">
        <v>49.34</v>
      </c>
      <c r="K1786">
        <f t="shared" si="54"/>
        <v>1</v>
      </c>
    </row>
    <row r="1787" spans="1:11" x14ac:dyDescent="0.25">
      <c r="A1787" s="5" t="str">
        <f t="shared" si="55"/>
        <v>IndustryInstitutional/GovernmentAverage WeekdayFebruary10</v>
      </c>
      <c r="B1787" t="s">
        <v>2232</v>
      </c>
      <c r="C1787" t="s">
        <v>2242</v>
      </c>
      <c r="D1787" t="s">
        <v>2345</v>
      </c>
      <c r="E1787" t="s">
        <v>3058</v>
      </c>
      <c r="F1787" s="6">
        <v>10</v>
      </c>
      <c r="G1787" s="6"/>
      <c r="H1787" s="6"/>
      <c r="I1787" s="6"/>
      <c r="J1787" s="6">
        <v>52.362500000000004</v>
      </c>
      <c r="K1787">
        <f t="shared" si="54"/>
        <v>1</v>
      </c>
    </row>
    <row r="1788" spans="1:11" x14ac:dyDescent="0.25">
      <c r="A1788" s="5" t="str">
        <f t="shared" si="55"/>
        <v>IndustryInstitutional/GovernmentAverage WeekdayFebruary11</v>
      </c>
      <c r="B1788" t="s">
        <v>2232</v>
      </c>
      <c r="C1788" t="s">
        <v>2242</v>
      </c>
      <c r="D1788" t="s">
        <v>2345</v>
      </c>
      <c r="E1788" t="s">
        <v>3058</v>
      </c>
      <c r="F1788" s="6">
        <v>11</v>
      </c>
      <c r="G1788" s="6"/>
      <c r="H1788" s="6"/>
      <c r="I1788" s="6"/>
      <c r="J1788" s="6">
        <v>55.887500000000003</v>
      </c>
      <c r="K1788">
        <f t="shared" si="54"/>
        <v>1</v>
      </c>
    </row>
    <row r="1789" spans="1:11" x14ac:dyDescent="0.25">
      <c r="A1789" s="5" t="str">
        <f t="shared" si="55"/>
        <v>IndustryInstitutional/GovernmentAverage WeekdayFebruary12</v>
      </c>
      <c r="B1789" t="s">
        <v>2232</v>
      </c>
      <c r="C1789" t="s">
        <v>2242</v>
      </c>
      <c r="D1789" t="s">
        <v>2345</v>
      </c>
      <c r="E1789" t="s">
        <v>3058</v>
      </c>
      <c r="F1789" s="6">
        <v>12</v>
      </c>
      <c r="G1789" s="6"/>
      <c r="H1789" s="6"/>
      <c r="I1789" s="6"/>
      <c r="J1789" s="6">
        <v>57.947500000000005</v>
      </c>
      <c r="K1789">
        <f t="shared" si="54"/>
        <v>1</v>
      </c>
    </row>
    <row r="1790" spans="1:11" x14ac:dyDescent="0.25">
      <c r="A1790" s="5" t="str">
        <f t="shared" si="55"/>
        <v>IndustryInstitutional/GovernmentAverage WeekdayFebruary13</v>
      </c>
      <c r="B1790" t="s">
        <v>2232</v>
      </c>
      <c r="C1790" t="s">
        <v>2242</v>
      </c>
      <c r="D1790" t="s">
        <v>2345</v>
      </c>
      <c r="E1790" t="s">
        <v>3058</v>
      </c>
      <c r="F1790" s="6">
        <v>13</v>
      </c>
      <c r="G1790" s="6"/>
      <c r="H1790" s="6"/>
      <c r="I1790" s="6"/>
      <c r="J1790" s="6">
        <v>59.034999999999997</v>
      </c>
      <c r="K1790">
        <f t="shared" si="54"/>
        <v>1</v>
      </c>
    </row>
    <row r="1791" spans="1:11" x14ac:dyDescent="0.25">
      <c r="A1791" s="5" t="str">
        <f t="shared" si="55"/>
        <v>IndustryInstitutional/GovernmentAverage WeekdayFebruary14</v>
      </c>
      <c r="B1791" t="s">
        <v>2232</v>
      </c>
      <c r="C1791" t="s">
        <v>2242</v>
      </c>
      <c r="D1791" t="s">
        <v>2345</v>
      </c>
      <c r="E1791" t="s">
        <v>3058</v>
      </c>
      <c r="F1791" s="6">
        <v>14</v>
      </c>
      <c r="G1791" s="6"/>
      <c r="H1791" s="6"/>
      <c r="I1791" s="6"/>
      <c r="J1791" s="6">
        <v>60.064999999999998</v>
      </c>
      <c r="K1791">
        <f t="shared" si="54"/>
        <v>1</v>
      </c>
    </row>
    <row r="1792" spans="1:11" x14ac:dyDescent="0.25">
      <c r="A1792" s="5" t="str">
        <f t="shared" si="55"/>
        <v>IndustryInstitutional/GovernmentAverage WeekdayFebruary15</v>
      </c>
      <c r="B1792" t="s">
        <v>2232</v>
      </c>
      <c r="C1792" t="s">
        <v>2242</v>
      </c>
      <c r="D1792" t="s">
        <v>2345</v>
      </c>
      <c r="E1792" t="s">
        <v>3058</v>
      </c>
      <c r="F1792" s="6">
        <v>15</v>
      </c>
      <c r="G1792" s="6"/>
      <c r="H1792" s="6"/>
      <c r="I1792" s="6"/>
      <c r="J1792" s="6">
        <v>60.977499999999999</v>
      </c>
      <c r="K1792">
        <f t="shared" si="54"/>
        <v>1</v>
      </c>
    </row>
    <row r="1793" spans="1:11" x14ac:dyDescent="0.25">
      <c r="A1793" s="5" t="str">
        <f t="shared" si="55"/>
        <v>IndustryInstitutional/GovernmentAverage WeekdayFebruary16</v>
      </c>
      <c r="B1793" t="s">
        <v>2232</v>
      </c>
      <c r="C1793" t="s">
        <v>2242</v>
      </c>
      <c r="D1793" t="s">
        <v>2345</v>
      </c>
      <c r="E1793" t="s">
        <v>3058</v>
      </c>
      <c r="F1793" s="6">
        <v>16</v>
      </c>
      <c r="G1793" s="6"/>
      <c r="H1793" s="6"/>
      <c r="I1793" s="6"/>
      <c r="J1793" s="6">
        <v>61.15</v>
      </c>
      <c r="K1793">
        <f t="shared" si="54"/>
        <v>1</v>
      </c>
    </row>
    <row r="1794" spans="1:11" x14ac:dyDescent="0.25">
      <c r="A1794" s="5" t="str">
        <f t="shared" si="55"/>
        <v>IndustryInstitutional/GovernmentAverage WeekdayFebruary17</v>
      </c>
      <c r="B1794" t="s">
        <v>2232</v>
      </c>
      <c r="C1794" t="s">
        <v>2242</v>
      </c>
      <c r="D1794" t="s">
        <v>2345</v>
      </c>
      <c r="E1794" t="s">
        <v>3058</v>
      </c>
      <c r="F1794" s="6">
        <v>17</v>
      </c>
      <c r="G1794" s="6"/>
      <c r="H1794" s="6"/>
      <c r="I1794" s="6"/>
      <c r="J1794" s="6">
        <v>61.342500000000001</v>
      </c>
      <c r="K1794">
        <f t="shared" ref="K1794:K1857" si="56">INDEX(events, MATCH(CONCATENATE(B1794, C1794, D1794, E1794), events_y, 0), MATCH("Confidential", events_x, 0))</f>
        <v>1</v>
      </c>
    </row>
    <row r="1795" spans="1:11" x14ac:dyDescent="0.25">
      <c r="A1795" s="5" t="str">
        <f t="shared" ref="A1795:A1858" si="57">CONCATENATE(B1795, C1795, D1795, E1795, F1795)</f>
        <v>IndustryInstitutional/GovernmentAverage WeekdayFebruary18</v>
      </c>
      <c r="B1795" t="s">
        <v>2232</v>
      </c>
      <c r="C1795" t="s">
        <v>2242</v>
      </c>
      <c r="D1795" t="s">
        <v>2345</v>
      </c>
      <c r="E1795" t="s">
        <v>3058</v>
      </c>
      <c r="F1795" s="6">
        <v>18</v>
      </c>
      <c r="G1795" s="6"/>
      <c r="H1795" s="6"/>
      <c r="I1795" s="6"/>
      <c r="J1795" s="6">
        <v>60.765000000000008</v>
      </c>
      <c r="K1795">
        <f t="shared" si="56"/>
        <v>1</v>
      </c>
    </row>
    <row r="1796" spans="1:11" x14ac:dyDescent="0.25">
      <c r="A1796" s="5" t="str">
        <f t="shared" si="57"/>
        <v>IndustryInstitutional/GovernmentAverage WeekdayFebruary19</v>
      </c>
      <c r="B1796" t="s">
        <v>2232</v>
      </c>
      <c r="C1796" t="s">
        <v>2242</v>
      </c>
      <c r="D1796" t="s">
        <v>2345</v>
      </c>
      <c r="E1796" t="s">
        <v>3058</v>
      </c>
      <c r="F1796" s="6">
        <v>19</v>
      </c>
      <c r="G1796" s="6"/>
      <c r="H1796" s="6"/>
      <c r="I1796" s="6"/>
      <c r="J1796" s="6">
        <v>58.99</v>
      </c>
      <c r="K1796">
        <f t="shared" si="56"/>
        <v>1</v>
      </c>
    </row>
    <row r="1797" spans="1:11" x14ac:dyDescent="0.25">
      <c r="A1797" s="5" t="str">
        <f t="shared" si="57"/>
        <v>IndustryInstitutional/GovernmentAverage WeekdayFebruary20</v>
      </c>
      <c r="B1797" t="s">
        <v>2232</v>
      </c>
      <c r="C1797" t="s">
        <v>2242</v>
      </c>
      <c r="D1797" t="s">
        <v>2345</v>
      </c>
      <c r="E1797" t="s">
        <v>3058</v>
      </c>
      <c r="F1797" s="6">
        <v>20</v>
      </c>
      <c r="G1797" s="6"/>
      <c r="H1797" s="6"/>
      <c r="I1797" s="6"/>
      <c r="J1797" s="6">
        <v>57.44</v>
      </c>
      <c r="K1797">
        <f t="shared" si="56"/>
        <v>1</v>
      </c>
    </row>
    <row r="1798" spans="1:11" x14ac:dyDescent="0.25">
      <c r="A1798" s="5" t="str">
        <f t="shared" si="57"/>
        <v>IndustryInstitutional/GovernmentAverage WeekdayFebruary21</v>
      </c>
      <c r="B1798" t="s">
        <v>2232</v>
      </c>
      <c r="C1798" t="s">
        <v>2242</v>
      </c>
      <c r="D1798" t="s">
        <v>2345</v>
      </c>
      <c r="E1798" t="s">
        <v>3058</v>
      </c>
      <c r="F1798" s="6">
        <v>21</v>
      </c>
      <c r="G1798" s="6"/>
      <c r="H1798" s="6"/>
      <c r="I1798" s="6"/>
      <c r="J1798" s="6">
        <v>55.78</v>
      </c>
      <c r="K1798">
        <f t="shared" si="56"/>
        <v>1</v>
      </c>
    </row>
    <row r="1799" spans="1:11" x14ac:dyDescent="0.25">
      <c r="A1799" s="5" t="str">
        <f t="shared" si="57"/>
        <v>IndustryInstitutional/GovernmentAverage WeekdayFebruary22</v>
      </c>
      <c r="B1799" t="s">
        <v>2232</v>
      </c>
      <c r="C1799" t="s">
        <v>2242</v>
      </c>
      <c r="D1799" t="s">
        <v>2345</v>
      </c>
      <c r="E1799" t="s">
        <v>3058</v>
      </c>
      <c r="F1799" s="6">
        <v>22</v>
      </c>
      <c r="G1799" s="6"/>
      <c r="H1799" s="6"/>
      <c r="I1799" s="6"/>
      <c r="J1799" s="6">
        <v>54.84</v>
      </c>
      <c r="K1799">
        <f t="shared" si="56"/>
        <v>1</v>
      </c>
    </row>
    <row r="1800" spans="1:11" x14ac:dyDescent="0.25">
      <c r="A1800" s="5" t="str">
        <f t="shared" si="57"/>
        <v>IndustryInstitutional/GovernmentAverage WeekdayFebruary23</v>
      </c>
      <c r="B1800" t="s">
        <v>2232</v>
      </c>
      <c r="C1800" t="s">
        <v>2242</v>
      </c>
      <c r="D1800" t="s">
        <v>2345</v>
      </c>
      <c r="E1800" t="s">
        <v>3058</v>
      </c>
      <c r="F1800" s="6">
        <v>23</v>
      </c>
      <c r="G1800" s="6"/>
      <c r="H1800" s="6"/>
      <c r="I1800" s="6"/>
      <c r="J1800" s="6">
        <v>54.617500000000007</v>
      </c>
      <c r="K1800">
        <f t="shared" si="56"/>
        <v>1</v>
      </c>
    </row>
    <row r="1801" spans="1:11" x14ac:dyDescent="0.25">
      <c r="A1801" s="5" t="str">
        <f t="shared" si="57"/>
        <v>IndustryInstitutional/GovernmentAverage WeekdayFebruary24</v>
      </c>
      <c r="B1801" t="s">
        <v>2232</v>
      </c>
      <c r="C1801" t="s">
        <v>2242</v>
      </c>
      <c r="D1801" t="s">
        <v>2345</v>
      </c>
      <c r="E1801" t="s">
        <v>3058</v>
      </c>
      <c r="F1801" s="6">
        <v>24</v>
      </c>
      <c r="G1801" s="6"/>
      <c r="H1801" s="6"/>
      <c r="I1801" s="6"/>
      <c r="J1801" s="6">
        <v>54.042500000000004</v>
      </c>
      <c r="K1801">
        <f t="shared" si="56"/>
        <v>1</v>
      </c>
    </row>
    <row r="1802" spans="1:11" x14ac:dyDescent="0.25">
      <c r="A1802" s="5" t="str">
        <f t="shared" si="57"/>
        <v>IndustryInstitutional/GovernmentMonthly Peak DayFebruary1</v>
      </c>
      <c r="B1802" t="s">
        <v>2232</v>
      </c>
      <c r="C1802" t="s">
        <v>2242</v>
      </c>
      <c r="D1802" t="s">
        <v>2346</v>
      </c>
      <c r="E1802" t="s">
        <v>3058</v>
      </c>
      <c r="F1802" s="6">
        <v>1</v>
      </c>
      <c r="G1802" s="6"/>
      <c r="H1802" s="6"/>
      <c r="I1802" s="6"/>
      <c r="J1802" s="6">
        <v>53.9375</v>
      </c>
      <c r="K1802">
        <f t="shared" si="56"/>
        <v>1</v>
      </c>
    </row>
    <row r="1803" spans="1:11" x14ac:dyDescent="0.25">
      <c r="A1803" s="5" t="str">
        <f t="shared" si="57"/>
        <v>IndustryInstitutional/GovernmentMonthly Peak DayFebruary2</v>
      </c>
      <c r="B1803" t="s">
        <v>2232</v>
      </c>
      <c r="C1803" t="s">
        <v>2242</v>
      </c>
      <c r="D1803" t="s">
        <v>2346</v>
      </c>
      <c r="E1803" t="s">
        <v>3058</v>
      </c>
      <c r="F1803" s="6">
        <v>2</v>
      </c>
      <c r="G1803" s="6"/>
      <c r="H1803" s="6"/>
      <c r="I1803" s="6"/>
      <c r="J1803" s="6">
        <v>53.387500000000003</v>
      </c>
      <c r="K1803">
        <f t="shared" si="56"/>
        <v>1</v>
      </c>
    </row>
    <row r="1804" spans="1:11" x14ac:dyDescent="0.25">
      <c r="A1804" s="5" t="str">
        <f t="shared" si="57"/>
        <v>IndustryInstitutional/GovernmentMonthly Peak DayFebruary3</v>
      </c>
      <c r="B1804" t="s">
        <v>2232</v>
      </c>
      <c r="C1804" t="s">
        <v>2242</v>
      </c>
      <c r="D1804" t="s">
        <v>2346</v>
      </c>
      <c r="E1804" t="s">
        <v>3058</v>
      </c>
      <c r="F1804" s="6">
        <v>3</v>
      </c>
      <c r="G1804" s="6"/>
      <c r="H1804" s="6"/>
      <c r="I1804" s="6"/>
      <c r="J1804" s="6">
        <v>52.564999999999998</v>
      </c>
      <c r="K1804">
        <f t="shared" si="56"/>
        <v>1</v>
      </c>
    </row>
    <row r="1805" spans="1:11" x14ac:dyDescent="0.25">
      <c r="A1805" s="5" t="str">
        <f t="shared" si="57"/>
        <v>IndustryInstitutional/GovernmentMonthly Peak DayFebruary4</v>
      </c>
      <c r="B1805" t="s">
        <v>2232</v>
      </c>
      <c r="C1805" t="s">
        <v>2242</v>
      </c>
      <c r="D1805" t="s">
        <v>2346</v>
      </c>
      <c r="E1805" t="s">
        <v>3058</v>
      </c>
      <c r="F1805" s="6">
        <v>4</v>
      </c>
      <c r="G1805" s="6"/>
      <c r="H1805" s="6"/>
      <c r="I1805" s="6"/>
      <c r="J1805" s="6">
        <v>52.452500000000001</v>
      </c>
      <c r="K1805">
        <f t="shared" si="56"/>
        <v>1</v>
      </c>
    </row>
    <row r="1806" spans="1:11" x14ac:dyDescent="0.25">
      <c r="A1806" s="5" t="str">
        <f t="shared" si="57"/>
        <v>IndustryInstitutional/GovernmentMonthly Peak DayFebruary5</v>
      </c>
      <c r="B1806" t="s">
        <v>2232</v>
      </c>
      <c r="C1806" t="s">
        <v>2242</v>
      </c>
      <c r="D1806" t="s">
        <v>2346</v>
      </c>
      <c r="E1806" t="s">
        <v>3058</v>
      </c>
      <c r="F1806" s="6">
        <v>5</v>
      </c>
      <c r="G1806" s="6"/>
      <c r="H1806" s="6"/>
      <c r="I1806" s="6"/>
      <c r="J1806" s="6">
        <v>51.442499999999995</v>
      </c>
      <c r="K1806">
        <f t="shared" si="56"/>
        <v>1</v>
      </c>
    </row>
    <row r="1807" spans="1:11" x14ac:dyDescent="0.25">
      <c r="A1807" s="5" t="str">
        <f t="shared" si="57"/>
        <v>IndustryInstitutional/GovernmentMonthly Peak DayFebruary6</v>
      </c>
      <c r="B1807" t="s">
        <v>2232</v>
      </c>
      <c r="C1807" t="s">
        <v>2242</v>
      </c>
      <c r="D1807" t="s">
        <v>2346</v>
      </c>
      <c r="E1807" t="s">
        <v>3058</v>
      </c>
      <c r="F1807" s="6">
        <v>6</v>
      </c>
      <c r="G1807" s="6"/>
      <c r="H1807" s="6"/>
      <c r="I1807" s="6"/>
      <c r="J1807" s="6">
        <v>50.882499999999993</v>
      </c>
      <c r="K1807">
        <f t="shared" si="56"/>
        <v>1</v>
      </c>
    </row>
    <row r="1808" spans="1:11" x14ac:dyDescent="0.25">
      <c r="A1808" s="5" t="str">
        <f t="shared" si="57"/>
        <v>IndustryInstitutional/GovernmentMonthly Peak DayFebruary7</v>
      </c>
      <c r="B1808" t="s">
        <v>2232</v>
      </c>
      <c r="C1808" t="s">
        <v>2242</v>
      </c>
      <c r="D1808" t="s">
        <v>2346</v>
      </c>
      <c r="E1808" t="s">
        <v>3058</v>
      </c>
      <c r="F1808" s="6">
        <v>7</v>
      </c>
      <c r="G1808" s="6"/>
      <c r="H1808" s="6"/>
      <c r="I1808" s="6"/>
      <c r="J1808" s="6">
        <v>50.894999999999996</v>
      </c>
      <c r="K1808">
        <f t="shared" si="56"/>
        <v>1</v>
      </c>
    </row>
    <row r="1809" spans="1:11" x14ac:dyDescent="0.25">
      <c r="A1809" s="5" t="str">
        <f t="shared" si="57"/>
        <v>IndustryInstitutional/GovernmentMonthly Peak DayFebruary8</v>
      </c>
      <c r="B1809" t="s">
        <v>2232</v>
      </c>
      <c r="C1809" t="s">
        <v>2242</v>
      </c>
      <c r="D1809" t="s">
        <v>2346</v>
      </c>
      <c r="E1809" t="s">
        <v>3058</v>
      </c>
      <c r="F1809" s="6">
        <v>8</v>
      </c>
      <c r="G1809" s="6"/>
      <c r="H1809" s="6"/>
      <c r="I1809" s="6"/>
      <c r="J1809" s="6">
        <v>51.192500000000003</v>
      </c>
      <c r="K1809">
        <f t="shared" si="56"/>
        <v>1</v>
      </c>
    </row>
    <row r="1810" spans="1:11" x14ac:dyDescent="0.25">
      <c r="A1810" s="5" t="str">
        <f t="shared" si="57"/>
        <v>IndustryInstitutional/GovernmentMonthly Peak DayFebruary9</v>
      </c>
      <c r="B1810" t="s">
        <v>2232</v>
      </c>
      <c r="C1810" t="s">
        <v>2242</v>
      </c>
      <c r="D1810" t="s">
        <v>2346</v>
      </c>
      <c r="E1810" t="s">
        <v>3058</v>
      </c>
      <c r="F1810" s="6">
        <v>9</v>
      </c>
      <c r="G1810" s="6"/>
      <c r="H1810" s="6"/>
      <c r="I1810" s="6"/>
      <c r="J1810" s="6">
        <v>51.8675</v>
      </c>
      <c r="K1810">
        <f t="shared" si="56"/>
        <v>1</v>
      </c>
    </row>
    <row r="1811" spans="1:11" x14ac:dyDescent="0.25">
      <c r="A1811" s="5" t="str">
        <f t="shared" si="57"/>
        <v>IndustryInstitutional/GovernmentMonthly Peak DayFebruary10</v>
      </c>
      <c r="B1811" t="s">
        <v>2232</v>
      </c>
      <c r="C1811" t="s">
        <v>2242</v>
      </c>
      <c r="D1811" t="s">
        <v>2346</v>
      </c>
      <c r="E1811" t="s">
        <v>3058</v>
      </c>
      <c r="F1811" s="6">
        <v>10</v>
      </c>
      <c r="G1811" s="6"/>
      <c r="H1811" s="6"/>
      <c r="I1811" s="6"/>
      <c r="J1811" s="6">
        <v>53.467500000000001</v>
      </c>
      <c r="K1811">
        <f t="shared" si="56"/>
        <v>1</v>
      </c>
    </row>
    <row r="1812" spans="1:11" x14ac:dyDescent="0.25">
      <c r="A1812" s="5" t="str">
        <f t="shared" si="57"/>
        <v>IndustryInstitutional/GovernmentMonthly Peak DayFebruary11</v>
      </c>
      <c r="B1812" t="s">
        <v>2232</v>
      </c>
      <c r="C1812" t="s">
        <v>2242</v>
      </c>
      <c r="D1812" t="s">
        <v>2346</v>
      </c>
      <c r="E1812" t="s">
        <v>3058</v>
      </c>
      <c r="F1812" s="6">
        <v>11</v>
      </c>
      <c r="G1812" s="6"/>
      <c r="H1812" s="6"/>
      <c r="I1812" s="6"/>
      <c r="J1812" s="6">
        <v>54.73</v>
      </c>
      <c r="K1812">
        <f t="shared" si="56"/>
        <v>1</v>
      </c>
    </row>
    <row r="1813" spans="1:11" x14ac:dyDescent="0.25">
      <c r="A1813" s="5" t="str">
        <f t="shared" si="57"/>
        <v>IndustryInstitutional/GovernmentMonthly Peak DayFebruary12</v>
      </c>
      <c r="B1813" t="s">
        <v>2232</v>
      </c>
      <c r="C1813" t="s">
        <v>2242</v>
      </c>
      <c r="D1813" t="s">
        <v>2346</v>
      </c>
      <c r="E1813" t="s">
        <v>3058</v>
      </c>
      <c r="F1813" s="6">
        <v>12</v>
      </c>
      <c r="G1813" s="6"/>
      <c r="H1813" s="6"/>
      <c r="I1813" s="6"/>
      <c r="J1813" s="6">
        <v>55.394999999999996</v>
      </c>
      <c r="K1813">
        <f t="shared" si="56"/>
        <v>1</v>
      </c>
    </row>
    <row r="1814" spans="1:11" x14ac:dyDescent="0.25">
      <c r="A1814" s="5" t="str">
        <f t="shared" si="57"/>
        <v>IndustryInstitutional/GovernmentMonthly Peak DayFebruary13</v>
      </c>
      <c r="B1814" t="s">
        <v>2232</v>
      </c>
      <c r="C1814" t="s">
        <v>2242</v>
      </c>
      <c r="D1814" t="s">
        <v>2346</v>
      </c>
      <c r="E1814" t="s">
        <v>3058</v>
      </c>
      <c r="F1814" s="6">
        <v>13</v>
      </c>
      <c r="G1814" s="6"/>
      <c r="H1814" s="6"/>
      <c r="I1814" s="6"/>
      <c r="J1814" s="6">
        <v>56.732500000000002</v>
      </c>
      <c r="K1814">
        <f t="shared" si="56"/>
        <v>1</v>
      </c>
    </row>
    <row r="1815" spans="1:11" x14ac:dyDescent="0.25">
      <c r="A1815" s="5" t="str">
        <f t="shared" si="57"/>
        <v>IndustryInstitutional/GovernmentMonthly Peak DayFebruary14</v>
      </c>
      <c r="B1815" t="s">
        <v>2232</v>
      </c>
      <c r="C1815" t="s">
        <v>2242</v>
      </c>
      <c r="D1815" t="s">
        <v>2346</v>
      </c>
      <c r="E1815" t="s">
        <v>3058</v>
      </c>
      <c r="F1815" s="6">
        <v>14</v>
      </c>
      <c r="G1815" s="6"/>
      <c r="H1815" s="6"/>
      <c r="I1815" s="6"/>
      <c r="J1815" s="6">
        <v>57.645000000000003</v>
      </c>
      <c r="K1815">
        <f t="shared" si="56"/>
        <v>1</v>
      </c>
    </row>
    <row r="1816" spans="1:11" x14ac:dyDescent="0.25">
      <c r="A1816" s="5" t="str">
        <f t="shared" si="57"/>
        <v>IndustryInstitutional/GovernmentMonthly Peak DayFebruary15</v>
      </c>
      <c r="B1816" t="s">
        <v>2232</v>
      </c>
      <c r="C1816" t="s">
        <v>2242</v>
      </c>
      <c r="D1816" t="s">
        <v>2346</v>
      </c>
      <c r="E1816" t="s">
        <v>3058</v>
      </c>
      <c r="F1816" s="6">
        <v>15</v>
      </c>
      <c r="G1816" s="6"/>
      <c r="H1816" s="6"/>
      <c r="I1816" s="6"/>
      <c r="J1816" s="6">
        <v>58.784999999999997</v>
      </c>
      <c r="K1816">
        <f t="shared" si="56"/>
        <v>1</v>
      </c>
    </row>
    <row r="1817" spans="1:11" x14ac:dyDescent="0.25">
      <c r="A1817" s="5" t="str">
        <f t="shared" si="57"/>
        <v>IndustryInstitutional/GovernmentMonthly Peak DayFebruary16</v>
      </c>
      <c r="B1817" t="s">
        <v>2232</v>
      </c>
      <c r="C1817" t="s">
        <v>2242</v>
      </c>
      <c r="D1817" t="s">
        <v>2346</v>
      </c>
      <c r="E1817" t="s">
        <v>3058</v>
      </c>
      <c r="F1817" s="6">
        <v>16</v>
      </c>
      <c r="G1817" s="6"/>
      <c r="H1817" s="6"/>
      <c r="I1817" s="6"/>
      <c r="J1817" s="6">
        <v>60.32</v>
      </c>
      <c r="K1817">
        <f t="shared" si="56"/>
        <v>1</v>
      </c>
    </row>
    <row r="1818" spans="1:11" x14ac:dyDescent="0.25">
      <c r="A1818" s="5" t="str">
        <f t="shared" si="57"/>
        <v>IndustryInstitutional/GovernmentMonthly Peak DayFebruary17</v>
      </c>
      <c r="B1818" t="s">
        <v>2232</v>
      </c>
      <c r="C1818" t="s">
        <v>2242</v>
      </c>
      <c r="D1818" t="s">
        <v>2346</v>
      </c>
      <c r="E1818" t="s">
        <v>3058</v>
      </c>
      <c r="F1818" s="6">
        <v>17</v>
      </c>
      <c r="G1818" s="6"/>
      <c r="H1818" s="6"/>
      <c r="I1818" s="6"/>
      <c r="J1818" s="6">
        <v>60.442500000000003</v>
      </c>
      <c r="K1818">
        <f t="shared" si="56"/>
        <v>1</v>
      </c>
    </row>
    <row r="1819" spans="1:11" x14ac:dyDescent="0.25">
      <c r="A1819" s="5" t="str">
        <f t="shared" si="57"/>
        <v>IndustryInstitutional/GovernmentMonthly Peak DayFebruary18</v>
      </c>
      <c r="B1819" t="s">
        <v>2232</v>
      </c>
      <c r="C1819" t="s">
        <v>2242</v>
      </c>
      <c r="D1819" t="s">
        <v>2346</v>
      </c>
      <c r="E1819" t="s">
        <v>3058</v>
      </c>
      <c r="F1819" s="6">
        <v>18</v>
      </c>
      <c r="G1819" s="6"/>
      <c r="H1819" s="6"/>
      <c r="I1819" s="6"/>
      <c r="J1819" s="6">
        <v>59.714999999999996</v>
      </c>
      <c r="K1819">
        <f t="shared" si="56"/>
        <v>1</v>
      </c>
    </row>
    <row r="1820" spans="1:11" x14ac:dyDescent="0.25">
      <c r="A1820" s="5" t="str">
        <f t="shared" si="57"/>
        <v>IndustryInstitutional/GovernmentMonthly Peak DayFebruary19</v>
      </c>
      <c r="B1820" t="s">
        <v>2232</v>
      </c>
      <c r="C1820" t="s">
        <v>2242</v>
      </c>
      <c r="D1820" t="s">
        <v>2346</v>
      </c>
      <c r="E1820" t="s">
        <v>3058</v>
      </c>
      <c r="F1820" s="6">
        <v>19</v>
      </c>
      <c r="G1820" s="6"/>
      <c r="H1820" s="6"/>
      <c r="I1820" s="6"/>
      <c r="J1820" s="6">
        <v>58.29</v>
      </c>
      <c r="K1820">
        <f t="shared" si="56"/>
        <v>1</v>
      </c>
    </row>
    <row r="1821" spans="1:11" x14ac:dyDescent="0.25">
      <c r="A1821" s="5" t="str">
        <f t="shared" si="57"/>
        <v>IndustryInstitutional/GovernmentMonthly Peak DayFebruary20</v>
      </c>
      <c r="B1821" t="s">
        <v>2232</v>
      </c>
      <c r="C1821" t="s">
        <v>2242</v>
      </c>
      <c r="D1821" t="s">
        <v>2346</v>
      </c>
      <c r="E1821" t="s">
        <v>3058</v>
      </c>
      <c r="F1821" s="6">
        <v>20</v>
      </c>
      <c r="G1821" s="6"/>
      <c r="H1821" s="6"/>
      <c r="I1821" s="6"/>
      <c r="J1821" s="6">
        <v>57.12</v>
      </c>
      <c r="K1821">
        <f t="shared" si="56"/>
        <v>1</v>
      </c>
    </row>
    <row r="1822" spans="1:11" x14ac:dyDescent="0.25">
      <c r="A1822" s="5" t="str">
        <f t="shared" si="57"/>
        <v>IndustryInstitutional/GovernmentMonthly Peak DayFebruary21</v>
      </c>
      <c r="B1822" t="s">
        <v>2232</v>
      </c>
      <c r="C1822" t="s">
        <v>2242</v>
      </c>
      <c r="D1822" t="s">
        <v>2346</v>
      </c>
      <c r="E1822" t="s">
        <v>3058</v>
      </c>
      <c r="F1822" s="6">
        <v>21</v>
      </c>
      <c r="G1822" s="6"/>
      <c r="H1822" s="6"/>
      <c r="I1822" s="6"/>
      <c r="J1822" s="6">
        <v>56.042500000000004</v>
      </c>
      <c r="K1822">
        <f t="shared" si="56"/>
        <v>1</v>
      </c>
    </row>
    <row r="1823" spans="1:11" x14ac:dyDescent="0.25">
      <c r="A1823" s="5" t="str">
        <f t="shared" si="57"/>
        <v>IndustryInstitutional/GovernmentMonthly Peak DayFebruary22</v>
      </c>
      <c r="B1823" t="s">
        <v>2232</v>
      </c>
      <c r="C1823" t="s">
        <v>2242</v>
      </c>
      <c r="D1823" t="s">
        <v>2346</v>
      </c>
      <c r="E1823" t="s">
        <v>3058</v>
      </c>
      <c r="F1823" s="6">
        <v>22</v>
      </c>
      <c r="G1823" s="6"/>
      <c r="H1823" s="6"/>
      <c r="I1823" s="6"/>
      <c r="J1823" s="6">
        <v>54.674999999999997</v>
      </c>
      <c r="K1823">
        <f t="shared" si="56"/>
        <v>1</v>
      </c>
    </row>
    <row r="1824" spans="1:11" x14ac:dyDescent="0.25">
      <c r="A1824" s="5" t="str">
        <f t="shared" si="57"/>
        <v>IndustryInstitutional/GovernmentMonthly Peak DayFebruary23</v>
      </c>
      <c r="B1824" t="s">
        <v>2232</v>
      </c>
      <c r="C1824" t="s">
        <v>2242</v>
      </c>
      <c r="D1824" t="s">
        <v>2346</v>
      </c>
      <c r="E1824" t="s">
        <v>3058</v>
      </c>
      <c r="F1824" s="6">
        <v>23</v>
      </c>
      <c r="G1824" s="6"/>
      <c r="H1824" s="6"/>
      <c r="I1824" s="6"/>
      <c r="J1824" s="6">
        <v>54.147500000000001</v>
      </c>
      <c r="K1824">
        <f t="shared" si="56"/>
        <v>1</v>
      </c>
    </row>
    <row r="1825" spans="1:11" x14ac:dyDescent="0.25">
      <c r="A1825" s="5" t="str">
        <f t="shared" si="57"/>
        <v>IndustryInstitutional/GovernmentMonthly Peak DayFebruary24</v>
      </c>
      <c r="B1825" t="s">
        <v>2232</v>
      </c>
      <c r="C1825" t="s">
        <v>2242</v>
      </c>
      <c r="D1825" t="s">
        <v>2346</v>
      </c>
      <c r="E1825" t="s">
        <v>3058</v>
      </c>
      <c r="F1825" s="6">
        <v>24</v>
      </c>
      <c r="G1825" s="6"/>
      <c r="H1825" s="6"/>
      <c r="I1825" s="6"/>
      <c r="J1825" s="6">
        <v>53.485000000000007</v>
      </c>
      <c r="K1825">
        <f t="shared" si="56"/>
        <v>1</v>
      </c>
    </row>
    <row r="1826" spans="1:11" x14ac:dyDescent="0.25">
      <c r="A1826" s="5" t="str">
        <f t="shared" si="57"/>
        <v>IndustryInstitutional/GovernmentAverage WeekdayMarch1</v>
      </c>
      <c r="B1826" t="s">
        <v>2232</v>
      </c>
      <c r="C1826" t="s">
        <v>2242</v>
      </c>
      <c r="D1826" t="s">
        <v>2347</v>
      </c>
      <c r="E1826" t="s">
        <v>3059</v>
      </c>
      <c r="F1826" s="6">
        <v>1</v>
      </c>
      <c r="G1826" s="6"/>
      <c r="H1826" s="6"/>
      <c r="I1826" s="6"/>
      <c r="J1826" s="6">
        <v>49.944999999999993</v>
      </c>
      <c r="K1826">
        <f t="shared" si="56"/>
        <v>1</v>
      </c>
    </row>
    <row r="1827" spans="1:11" x14ac:dyDescent="0.25">
      <c r="A1827" s="5" t="str">
        <f t="shared" si="57"/>
        <v>IndustryInstitutional/GovernmentAverage WeekdayMarch2</v>
      </c>
      <c r="B1827" t="s">
        <v>2232</v>
      </c>
      <c r="C1827" t="s">
        <v>2242</v>
      </c>
      <c r="D1827" t="s">
        <v>2347</v>
      </c>
      <c r="E1827" t="s">
        <v>3059</v>
      </c>
      <c r="F1827" s="6">
        <v>2</v>
      </c>
      <c r="G1827" s="6"/>
      <c r="H1827" s="6"/>
      <c r="I1827" s="6"/>
      <c r="J1827" s="6">
        <v>48.804999999999993</v>
      </c>
      <c r="K1827">
        <f t="shared" si="56"/>
        <v>1</v>
      </c>
    </row>
    <row r="1828" spans="1:11" x14ac:dyDescent="0.25">
      <c r="A1828" s="5" t="str">
        <f t="shared" si="57"/>
        <v>IndustryInstitutional/GovernmentAverage WeekdayMarch3</v>
      </c>
      <c r="B1828" t="s">
        <v>2232</v>
      </c>
      <c r="C1828" t="s">
        <v>2242</v>
      </c>
      <c r="D1828" t="s">
        <v>2347</v>
      </c>
      <c r="E1828" t="s">
        <v>3059</v>
      </c>
      <c r="F1828" s="6">
        <v>3</v>
      </c>
      <c r="G1828" s="6"/>
      <c r="H1828" s="6"/>
      <c r="I1828" s="6"/>
      <c r="J1828" s="6">
        <v>47.467500000000008</v>
      </c>
      <c r="K1828">
        <f t="shared" si="56"/>
        <v>1</v>
      </c>
    </row>
    <row r="1829" spans="1:11" x14ac:dyDescent="0.25">
      <c r="A1829" s="5" t="str">
        <f t="shared" si="57"/>
        <v>IndustryInstitutional/GovernmentAverage WeekdayMarch4</v>
      </c>
      <c r="B1829" t="s">
        <v>2232</v>
      </c>
      <c r="C1829" t="s">
        <v>2242</v>
      </c>
      <c r="D1829" t="s">
        <v>2347</v>
      </c>
      <c r="E1829" t="s">
        <v>3059</v>
      </c>
      <c r="F1829" s="6">
        <v>4</v>
      </c>
      <c r="G1829" s="6"/>
      <c r="H1829" s="6"/>
      <c r="I1829" s="6"/>
      <c r="J1829" s="6">
        <v>46.185000000000002</v>
      </c>
      <c r="K1829">
        <f t="shared" si="56"/>
        <v>1</v>
      </c>
    </row>
    <row r="1830" spans="1:11" x14ac:dyDescent="0.25">
      <c r="A1830" s="5" t="str">
        <f t="shared" si="57"/>
        <v>IndustryInstitutional/GovernmentAverage WeekdayMarch5</v>
      </c>
      <c r="B1830" t="s">
        <v>2232</v>
      </c>
      <c r="C1830" t="s">
        <v>2242</v>
      </c>
      <c r="D1830" t="s">
        <v>2347</v>
      </c>
      <c r="E1830" t="s">
        <v>3059</v>
      </c>
      <c r="F1830" s="6">
        <v>5</v>
      </c>
      <c r="G1830" s="6"/>
      <c r="H1830" s="6"/>
      <c r="I1830" s="6"/>
      <c r="J1830" s="6">
        <v>45.224999999999994</v>
      </c>
      <c r="K1830">
        <f t="shared" si="56"/>
        <v>1</v>
      </c>
    </row>
    <row r="1831" spans="1:11" x14ac:dyDescent="0.25">
      <c r="A1831" s="5" t="str">
        <f t="shared" si="57"/>
        <v>IndustryInstitutional/GovernmentAverage WeekdayMarch6</v>
      </c>
      <c r="B1831" t="s">
        <v>2232</v>
      </c>
      <c r="C1831" t="s">
        <v>2242</v>
      </c>
      <c r="D1831" t="s">
        <v>2347</v>
      </c>
      <c r="E1831" t="s">
        <v>3059</v>
      </c>
      <c r="F1831" s="6">
        <v>6</v>
      </c>
      <c r="G1831" s="6"/>
      <c r="H1831" s="6"/>
      <c r="I1831" s="6"/>
      <c r="J1831" s="6">
        <v>44.557499999999997</v>
      </c>
      <c r="K1831">
        <f t="shared" si="56"/>
        <v>1</v>
      </c>
    </row>
    <row r="1832" spans="1:11" x14ac:dyDescent="0.25">
      <c r="A1832" s="5" t="str">
        <f t="shared" si="57"/>
        <v>IndustryInstitutional/GovernmentAverage WeekdayMarch7</v>
      </c>
      <c r="B1832" t="s">
        <v>2232</v>
      </c>
      <c r="C1832" t="s">
        <v>2242</v>
      </c>
      <c r="D1832" t="s">
        <v>2347</v>
      </c>
      <c r="E1832" t="s">
        <v>3059</v>
      </c>
      <c r="F1832" s="6">
        <v>7</v>
      </c>
      <c r="G1832" s="6"/>
      <c r="H1832" s="6"/>
      <c r="I1832" s="6"/>
      <c r="J1832" s="6">
        <v>44.08</v>
      </c>
      <c r="K1832">
        <f t="shared" si="56"/>
        <v>1</v>
      </c>
    </row>
    <row r="1833" spans="1:11" x14ac:dyDescent="0.25">
      <c r="A1833" s="5" t="str">
        <f t="shared" si="57"/>
        <v>IndustryInstitutional/GovernmentAverage WeekdayMarch8</v>
      </c>
      <c r="B1833" t="s">
        <v>2232</v>
      </c>
      <c r="C1833" t="s">
        <v>2242</v>
      </c>
      <c r="D1833" t="s">
        <v>2347</v>
      </c>
      <c r="E1833" t="s">
        <v>3059</v>
      </c>
      <c r="F1833" s="6">
        <v>8</v>
      </c>
      <c r="G1833" s="6"/>
      <c r="H1833" s="6"/>
      <c r="I1833" s="6"/>
      <c r="J1833" s="6">
        <v>43.78</v>
      </c>
      <c r="K1833">
        <f t="shared" si="56"/>
        <v>1</v>
      </c>
    </row>
    <row r="1834" spans="1:11" x14ac:dyDescent="0.25">
      <c r="A1834" s="5" t="str">
        <f t="shared" si="57"/>
        <v>IndustryInstitutional/GovernmentAverage WeekdayMarch9</v>
      </c>
      <c r="B1834" t="s">
        <v>2232</v>
      </c>
      <c r="C1834" t="s">
        <v>2242</v>
      </c>
      <c r="D1834" t="s">
        <v>2347</v>
      </c>
      <c r="E1834" t="s">
        <v>3059</v>
      </c>
      <c r="F1834" s="6">
        <v>9</v>
      </c>
      <c r="G1834" s="6"/>
      <c r="H1834" s="6"/>
      <c r="I1834" s="6"/>
      <c r="J1834" s="6">
        <v>43.975000000000001</v>
      </c>
      <c r="K1834">
        <f t="shared" si="56"/>
        <v>1</v>
      </c>
    </row>
    <row r="1835" spans="1:11" x14ac:dyDescent="0.25">
      <c r="A1835" s="5" t="str">
        <f t="shared" si="57"/>
        <v>IndustryInstitutional/GovernmentAverage WeekdayMarch10</v>
      </c>
      <c r="B1835" t="s">
        <v>2232</v>
      </c>
      <c r="C1835" t="s">
        <v>2242</v>
      </c>
      <c r="D1835" t="s">
        <v>2347</v>
      </c>
      <c r="E1835" t="s">
        <v>3059</v>
      </c>
      <c r="F1835" s="6">
        <v>10</v>
      </c>
      <c r="G1835" s="6"/>
      <c r="H1835" s="6"/>
      <c r="I1835" s="6"/>
      <c r="J1835" s="6">
        <v>47.870000000000005</v>
      </c>
      <c r="K1835">
        <f t="shared" si="56"/>
        <v>1</v>
      </c>
    </row>
    <row r="1836" spans="1:11" x14ac:dyDescent="0.25">
      <c r="A1836" s="5" t="str">
        <f t="shared" si="57"/>
        <v>IndustryInstitutional/GovernmentAverage WeekdayMarch11</v>
      </c>
      <c r="B1836" t="s">
        <v>2232</v>
      </c>
      <c r="C1836" t="s">
        <v>2242</v>
      </c>
      <c r="D1836" t="s">
        <v>2347</v>
      </c>
      <c r="E1836" t="s">
        <v>3059</v>
      </c>
      <c r="F1836" s="6">
        <v>11</v>
      </c>
      <c r="G1836" s="6"/>
      <c r="H1836" s="6"/>
      <c r="I1836" s="6"/>
      <c r="J1836" s="6">
        <v>52.657499999999999</v>
      </c>
      <c r="K1836">
        <f t="shared" si="56"/>
        <v>1</v>
      </c>
    </row>
    <row r="1837" spans="1:11" x14ac:dyDescent="0.25">
      <c r="A1837" s="5" t="str">
        <f t="shared" si="57"/>
        <v>IndustryInstitutional/GovernmentAverage WeekdayMarch12</v>
      </c>
      <c r="B1837" t="s">
        <v>2232</v>
      </c>
      <c r="C1837" t="s">
        <v>2242</v>
      </c>
      <c r="D1837" t="s">
        <v>2347</v>
      </c>
      <c r="E1837" t="s">
        <v>3059</v>
      </c>
      <c r="F1837" s="6">
        <v>12</v>
      </c>
      <c r="G1837" s="6"/>
      <c r="H1837" s="6"/>
      <c r="I1837" s="6"/>
      <c r="J1837" s="6">
        <v>56.384999999999998</v>
      </c>
      <c r="K1837">
        <f t="shared" si="56"/>
        <v>1</v>
      </c>
    </row>
    <row r="1838" spans="1:11" x14ac:dyDescent="0.25">
      <c r="A1838" s="5" t="str">
        <f t="shared" si="57"/>
        <v>IndustryInstitutional/GovernmentAverage WeekdayMarch13</v>
      </c>
      <c r="B1838" t="s">
        <v>2232</v>
      </c>
      <c r="C1838" t="s">
        <v>2242</v>
      </c>
      <c r="D1838" t="s">
        <v>2347</v>
      </c>
      <c r="E1838" t="s">
        <v>3059</v>
      </c>
      <c r="F1838" s="6">
        <v>13</v>
      </c>
      <c r="G1838" s="6"/>
      <c r="H1838" s="6"/>
      <c r="I1838" s="6"/>
      <c r="J1838" s="6">
        <v>59.19</v>
      </c>
      <c r="K1838">
        <f t="shared" si="56"/>
        <v>1</v>
      </c>
    </row>
    <row r="1839" spans="1:11" x14ac:dyDescent="0.25">
      <c r="A1839" s="5" t="str">
        <f t="shared" si="57"/>
        <v>IndustryInstitutional/GovernmentAverage WeekdayMarch14</v>
      </c>
      <c r="B1839" t="s">
        <v>2232</v>
      </c>
      <c r="C1839" t="s">
        <v>2242</v>
      </c>
      <c r="D1839" t="s">
        <v>2347</v>
      </c>
      <c r="E1839" t="s">
        <v>3059</v>
      </c>
      <c r="F1839" s="6">
        <v>14</v>
      </c>
      <c r="G1839" s="6"/>
      <c r="H1839" s="6"/>
      <c r="I1839" s="6"/>
      <c r="J1839" s="6">
        <v>61.642499999999998</v>
      </c>
      <c r="K1839">
        <f t="shared" si="56"/>
        <v>1</v>
      </c>
    </row>
    <row r="1840" spans="1:11" x14ac:dyDescent="0.25">
      <c r="A1840" s="5" t="str">
        <f t="shared" si="57"/>
        <v>IndustryInstitutional/GovernmentAverage WeekdayMarch15</v>
      </c>
      <c r="B1840" t="s">
        <v>2232</v>
      </c>
      <c r="C1840" t="s">
        <v>2242</v>
      </c>
      <c r="D1840" t="s">
        <v>2347</v>
      </c>
      <c r="E1840" t="s">
        <v>3059</v>
      </c>
      <c r="F1840" s="6">
        <v>15</v>
      </c>
      <c r="G1840" s="6"/>
      <c r="H1840" s="6"/>
      <c r="I1840" s="6"/>
      <c r="J1840" s="6">
        <v>63.272500000000001</v>
      </c>
      <c r="K1840">
        <f t="shared" si="56"/>
        <v>1</v>
      </c>
    </row>
    <row r="1841" spans="1:11" x14ac:dyDescent="0.25">
      <c r="A1841" s="5" t="str">
        <f t="shared" si="57"/>
        <v>IndustryInstitutional/GovernmentAverage WeekdayMarch16</v>
      </c>
      <c r="B1841" t="s">
        <v>2232</v>
      </c>
      <c r="C1841" t="s">
        <v>2242</v>
      </c>
      <c r="D1841" t="s">
        <v>2347</v>
      </c>
      <c r="E1841" t="s">
        <v>3059</v>
      </c>
      <c r="F1841" s="6">
        <v>16</v>
      </c>
      <c r="G1841" s="6"/>
      <c r="H1841" s="6"/>
      <c r="I1841" s="6"/>
      <c r="J1841" s="6">
        <v>64.097499999999997</v>
      </c>
      <c r="K1841">
        <f t="shared" si="56"/>
        <v>1</v>
      </c>
    </row>
    <row r="1842" spans="1:11" x14ac:dyDescent="0.25">
      <c r="A1842" s="5" t="str">
        <f t="shared" si="57"/>
        <v>IndustryInstitutional/GovernmentAverage WeekdayMarch17</v>
      </c>
      <c r="B1842" t="s">
        <v>2232</v>
      </c>
      <c r="C1842" t="s">
        <v>2242</v>
      </c>
      <c r="D1842" t="s">
        <v>2347</v>
      </c>
      <c r="E1842" t="s">
        <v>3059</v>
      </c>
      <c r="F1842" s="6">
        <v>17</v>
      </c>
      <c r="G1842" s="6"/>
      <c r="H1842" s="6"/>
      <c r="I1842" s="6"/>
      <c r="J1842" s="6">
        <v>64.892499999999998</v>
      </c>
      <c r="K1842">
        <f t="shared" si="56"/>
        <v>1</v>
      </c>
    </row>
    <row r="1843" spans="1:11" x14ac:dyDescent="0.25">
      <c r="A1843" s="5" t="str">
        <f t="shared" si="57"/>
        <v>IndustryInstitutional/GovernmentAverage WeekdayMarch18</v>
      </c>
      <c r="B1843" t="s">
        <v>2232</v>
      </c>
      <c r="C1843" t="s">
        <v>2242</v>
      </c>
      <c r="D1843" t="s">
        <v>2347</v>
      </c>
      <c r="E1843" t="s">
        <v>3059</v>
      </c>
      <c r="F1843" s="6">
        <v>18</v>
      </c>
      <c r="G1843" s="6"/>
      <c r="H1843" s="6"/>
      <c r="I1843" s="6"/>
      <c r="J1843" s="6">
        <v>63.89</v>
      </c>
      <c r="K1843">
        <f t="shared" si="56"/>
        <v>1</v>
      </c>
    </row>
    <row r="1844" spans="1:11" x14ac:dyDescent="0.25">
      <c r="A1844" s="5" t="str">
        <f t="shared" si="57"/>
        <v>IndustryInstitutional/GovernmentAverage WeekdayMarch19</v>
      </c>
      <c r="B1844" t="s">
        <v>2232</v>
      </c>
      <c r="C1844" t="s">
        <v>2242</v>
      </c>
      <c r="D1844" t="s">
        <v>2347</v>
      </c>
      <c r="E1844" t="s">
        <v>3059</v>
      </c>
      <c r="F1844" s="6">
        <v>19</v>
      </c>
      <c r="G1844" s="6"/>
      <c r="H1844" s="6"/>
      <c r="I1844" s="6"/>
      <c r="J1844" s="6">
        <v>63.665000000000006</v>
      </c>
      <c r="K1844">
        <f t="shared" si="56"/>
        <v>1</v>
      </c>
    </row>
    <row r="1845" spans="1:11" x14ac:dyDescent="0.25">
      <c r="A1845" s="5" t="str">
        <f t="shared" si="57"/>
        <v>IndustryInstitutional/GovernmentAverage WeekdayMarch20</v>
      </c>
      <c r="B1845" t="s">
        <v>2232</v>
      </c>
      <c r="C1845" t="s">
        <v>2242</v>
      </c>
      <c r="D1845" t="s">
        <v>2347</v>
      </c>
      <c r="E1845" t="s">
        <v>3059</v>
      </c>
      <c r="F1845" s="6">
        <v>20</v>
      </c>
      <c r="G1845" s="6"/>
      <c r="H1845" s="6"/>
      <c r="I1845" s="6"/>
      <c r="J1845" s="6">
        <v>62.194999999999993</v>
      </c>
      <c r="K1845">
        <f t="shared" si="56"/>
        <v>1</v>
      </c>
    </row>
    <row r="1846" spans="1:11" x14ac:dyDescent="0.25">
      <c r="A1846" s="5" t="str">
        <f t="shared" si="57"/>
        <v>IndustryInstitutional/GovernmentAverage WeekdayMarch21</v>
      </c>
      <c r="B1846" t="s">
        <v>2232</v>
      </c>
      <c r="C1846" t="s">
        <v>2242</v>
      </c>
      <c r="D1846" t="s">
        <v>2347</v>
      </c>
      <c r="E1846" t="s">
        <v>3059</v>
      </c>
      <c r="F1846" s="6">
        <v>21</v>
      </c>
      <c r="G1846" s="6"/>
      <c r="H1846" s="6"/>
      <c r="I1846" s="6"/>
      <c r="J1846" s="6">
        <v>59.262499999999996</v>
      </c>
      <c r="K1846">
        <f t="shared" si="56"/>
        <v>1</v>
      </c>
    </row>
    <row r="1847" spans="1:11" x14ac:dyDescent="0.25">
      <c r="A1847" s="5" t="str">
        <f t="shared" si="57"/>
        <v>IndustryInstitutional/GovernmentAverage WeekdayMarch22</v>
      </c>
      <c r="B1847" t="s">
        <v>2232</v>
      </c>
      <c r="C1847" t="s">
        <v>2242</v>
      </c>
      <c r="D1847" t="s">
        <v>2347</v>
      </c>
      <c r="E1847" t="s">
        <v>3059</v>
      </c>
      <c r="F1847" s="6">
        <v>22</v>
      </c>
      <c r="G1847" s="6"/>
      <c r="H1847" s="6"/>
      <c r="I1847" s="6"/>
      <c r="J1847" s="6">
        <v>57.652500000000003</v>
      </c>
      <c r="K1847">
        <f t="shared" si="56"/>
        <v>1</v>
      </c>
    </row>
    <row r="1848" spans="1:11" x14ac:dyDescent="0.25">
      <c r="A1848" s="5" t="str">
        <f t="shared" si="57"/>
        <v>IndustryInstitutional/GovernmentAverage WeekdayMarch23</v>
      </c>
      <c r="B1848" t="s">
        <v>2232</v>
      </c>
      <c r="C1848" t="s">
        <v>2242</v>
      </c>
      <c r="D1848" t="s">
        <v>2347</v>
      </c>
      <c r="E1848" t="s">
        <v>3059</v>
      </c>
      <c r="F1848" s="6">
        <v>23</v>
      </c>
      <c r="G1848" s="6"/>
      <c r="H1848" s="6"/>
      <c r="I1848" s="6"/>
      <c r="J1848" s="6">
        <v>55.942499999999995</v>
      </c>
      <c r="K1848">
        <f t="shared" si="56"/>
        <v>1</v>
      </c>
    </row>
    <row r="1849" spans="1:11" x14ac:dyDescent="0.25">
      <c r="A1849" s="5" t="str">
        <f t="shared" si="57"/>
        <v>IndustryInstitutional/GovernmentAverage WeekdayMarch24</v>
      </c>
      <c r="B1849" t="s">
        <v>2232</v>
      </c>
      <c r="C1849" t="s">
        <v>2242</v>
      </c>
      <c r="D1849" t="s">
        <v>2347</v>
      </c>
      <c r="E1849" t="s">
        <v>3059</v>
      </c>
      <c r="F1849" s="6">
        <v>24</v>
      </c>
      <c r="G1849" s="6"/>
      <c r="H1849" s="6"/>
      <c r="I1849" s="6"/>
      <c r="J1849" s="6">
        <v>54.802499999999995</v>
      </c>
      <c r="K1849">
        <f t="shared" si="56"/>
        <v>1</v>
      </c>
    </row>
    <row r="1850" spans="1:11" x14ac:dyDescent="0.25">
      <c r="A1850" s="5" t="str">
        <f t="shared" si="57"/>
        <v>IndustryInstitutional/GovernmentMonthly Peak DayMarch1</v>
      </c>
      <c r="B1850" t="s">
        <v>2232</v>
      </c>
      <c r="C1850" t="s">
        <v>2242</v>
      </c>
      <c r="D1850" t="s">
        <v>2348</v>
      </c>
      <c r="E1850" t="s">
        <v>3059</v>
      </c>
      <c r="F1850" s="6">
        <v>1</v>
      </c>
      <c r="G1850" s="6"/>
      <c r="H1850" s="6"/>
      <c r="I1850" s="6"/>
      <c r="J1850" s="6">
        <v>52.519999999999996</v>
      </c>
      <c r="K1850">
        <f t="shared" si="56"/>
        <v>1</v>
      </c>
    </row>
    <row r="1851" spans="1:11" x14ac:dyDescent="0.25">
      <c r="A1851" s="5" t="str">
        <f t="shared" si="57"/>
        <v>IndustryInstitutional/GovernmentMonthly Peak DayMarch2</v>
      </c>
      <c r="B1851" t="s">
        <v>2232</v>
      </c>
      <c r="C1851" t="s">
        <v>2242</v>
      </c>
      <c r="D1851" t="s">
        <v>2348</v>
      </c>
      <c r="E1851" t="s">
        <v>3059</v>
      </c>
      <c r="F1851" s="6">
        <v>2</v>
      </c>
      <c r="G1851" s="6"/>
      <c r="H1851" s="6"/>
      <c r="I1851" s="6"/>
      <c r="J1851" s="6">
        <v>51.89</v>
      </c>
      <c r="K1851">
        <f t="shared" si="56"/>
        <v>1</v>
      </c>
    </row>
    <row r="1852" spans="1:11" x14ac:dyDescent="0.25">
      <c r="A1852" s="5" t="str">
        <f t="shared" si="57"/>
        <v>IndustryInstitutional/GovernmentMonthly Peak DayMarch3</v>
      </c>
      <c r="B1852" t="s">
        <v>2232</v>
      </c>
      <c r="C1852" t="s">
        <v>2242</v>
      </c>
      <c r="D1852" t="s">
        <v>2348</v>
      </c>
      <c r="E1852" t="s">
        <v>3059</v>
      </c>
      <c r="F1852" s="6">
        <v>3</v>
      </c>
      <c r="G1852" s="6"/>
      <c r="H1852" s="6"/>
      <c r="I1852" s="6"/>
      <c r="J1852" s="6">
        <v>51.384999999999998</v>
      </c>
      <c r="K1852">
        <f t="shared" si="56"/>
        <v>1</v>
      </c>
    </row>
    <row r="1853" spans="1:11" x14ac:dyDescent="0.25">
      <c r="A1853" s="5" t="str">
        <f t="shared" si="57"/>
        <v>IndustryInstitutional/GovernmentMonthly Peak DayMarch4</v>
      </c>
      <c r="B1853" t="s">
        <v>2232</v>
      </c>
      <c r="C1853" t="s">
        <v>2242</v>
      </c>
      <c r="D1853" t="s">
        <v>2348</v>
      </c>
      <c r="E1853" t="s">
        <v>3059</v>
      </c>
      <c r="F1853" s="6">
        <v>4</v>
      </c>
      <c r="G1853" s="6"/>
      <c r="H1853" s="6"/>
      <c r="I1853" s="6"/>
      <c r="J1853" s="6">
        <v>49.727500000000006</v>
      </c>
      <c r="K1853">
        <f t="shared" si="56"/>
        <v>1</v>
      </c>
    </row>
    <row r="1854" spans="1:11" x14ac:dyDescent="0.25">
      <c r="A1854" s="5" t="str">
        <f t="shared" si="57"/>
        <v>IndustryInstitutional/GovernmentMonthly Peak DayMarch5</v>
      </c>
      <c r="B1854" t="s">
        <v>2232</v>
      </c>
      <c r="C1854" t="s">
        <v>2242</v>
      </c>
      <c r="D1854" t="s">
        <v>2348</v>
      </c>
      <c r="E1854" t="s">
        <v>3059</v>
      </c>
      <c r="F1854" s="6">
        <v>5</v>
      </c>
      <c r="G1854" s="6"/>
      <c r="H1854" s="6"/>
      <c r="I1854" s="6"/>
      <c r="J1854" s="6">
        <v>49.127499999999998</v>
      </c>
      <c r="K1854">
        <f t="shared" si="56"/>
        <v>1</v>
      </c>
    </row>
    <row r="1855" spans="1:11" x14ac:dyDescent="0.25">
      <c r="A1855" s="5" t="str">
        <f t="shared" si="57"/>
        <v>IndustryInstitutional/GovernmentMonthly Peak DayMarch6</v>
      </c>
      <c r="B1855" t="s">
        <v>2232</v>
      </c>
      <c r="C1855" t="s">
        <v>2242</v>
      </c>
      <c r="D1855" t="s">
        <v>2348</v>
      </c>
      <c r="E1855" t="s">
        <v>3059</v>
      </c>
      <c r="F1855" s="6">
        <v>6</v>
      </c>
      <c r="G1855" s="6"/>
      <c r="H1855" s="6"/>
      <c r="I1855" s="6"/>
      <c r="J1855" s="6">
        <v>48.852499999999999</v>
      </c>
      <c r="K1855">
        <f t="shared" si="56"/>
        <v>1</v>
      </c>
    </row>
    <row r="1856" spans="1:11" x14ac:dyDescent="0.25">
      <c r="A1856" s="5" t="str">
        <f t="shared" si="57"/>
        <v>IndustryInstitutional/GovernmentMonthly Peak DayMarch7</v>
      </c>
      <c r="B1856" t="s">
        <v>2232</v>
      </c>
      <c r="C1856" t="s">
        <v>2242</v>
      </c>
      <c r="D1856" t="s">
        <v>2348</v>
      </c>
      <c r="E1856" t="s">
        <v>3059</v>
      </c>
      <c r="F1856" s="6">
        <v>7</v>
      </c>
      <c r="G1856" s="6"/>
      <c r="H1856" s="6"/>
      <c r="I1856" s="6"/>
      <c r="J1856" s="6">
        <v>48.69</v>
      </c>
      <c r="K1856">
        <f t="shared" si="56"/>
        <v>1</v>
      </c>
    </row>
    <row r="1857" spans="1:11" x14ac:dyDescent="0.25">
      <c r="A1857" s="5" t="str">
        <f t="shared" si="57"/>
        <v>IndustryInstitutional/GovernmentMonthly Peak DayMarch8</v>
      </c>
      <c r="B1857" t="s">
        <v>2232</v>
      </c>
      <c r="C1857" t="s">
        <v>2242</v>
      </c>
      <c r="D1857" t="s">
        <v>2348</v>
      </c>
      <c r="E1857" t="s">
        <v>3059</v>
      </c>
      <c r="F1857" s="6">
        <v>8</v>
      </c>
      <c r="G1857" s="6"/>
      <c r="H1857" s="6"/>
      <c r="I1857" s="6"/>
      <c r="J1857" s="6">
        <v>48.582499999999996</v>
      </c>
      <c r="K1857">
        <f t="shared" si="56"/>
        <v>1</v>
      </c>
    </row>
    <row r="1858" spans="1:11" x14ac:dyDescent="0.25">
      <c r="A1858" s="5" t="str">
        <f t="shared" si="57"/>
        <v>IndustryInstitutional/GovernmentMonthly Peak DayMarch9</v>
      </c>
      <c r="B1858" t="s">
        <v>2232</v>
      </c>
      <c r="C1858" t="s">
        <v>2242</v>
      </c>
      <c r="D1858" t="s">
        <v>2348</v>
      </c>
      <c r="E1858" t="s">
        <v>3059</v>
      </c>
      <c r="F1858" s="6">
        <v>9</v>
      </c>
      <c r="G1858" s="6"/>
      <c r="H1858" s="6"/>
      <c r="I1858" s="6"/>
      <c r="J1858" s="6">
        <v>49.78</v>
      </c>
      <c r="K1858">
        <f t="shared" ref="K1858:K1921" si="58">INDEX(events, MATCH(CONCATENATE(B1858, C1858, D1858, E1858), events_y, 0), MATCH("Confidential", events_x, 0))</f>
        <v>1</v>
      </c>
    </row>
    <row r="1859" spans="1:11" x14ac:dyDescent="0.25">
      <c r="A1859" s="5" t="str">
        <f t="shared" ref="A1859:A1922" si="59">CONCATENATE(B1859, C1859, D1859, E1859, F1859)</f>
        <v>IndustryInstitutional/GovernmentMonthly Peak DayMarch10</v>
      </c>
      <c r="B1859" t="s">
        <v>2232</v>
      </c>
      <c r="C1859" t="s">
        <v>2242</v>
      </c>
      <c r="D1859" t="s">
        <v>2348</v>
      </c>
      <c r="E1859" t="s">
        <v>3059</v>
      </c>
      <c r="F1859" s="6">
        <v>10</v>
      </c>
      <c r="G1859" s="6"/>
      <c r="H1859" s="6"/>
      <c r="I1859" s="6"/>
      <c r="J1859" s="6">
        <v>51.747500000000002</v>
      </c>
      <c r="K1859">
        <f t="shared" si="58"/>
        <v>1</v>
      </c>
    </row>
    <row r="1860" spans="1:11" x14ac:dyDescent="0.25">
      <c r="A1860" s="5" t="str">
        <f t="shared" si="59"/>
        <v>IndustryInstitutional/GovernmentMonthly Peak DayMarch11</v>
      </c>
      <c r="B1860" t="s">
        <v>2232</v>
      </c>
      <c r="C1860" t="s">
        <v>2242</v>
      </c>
      <c r="D1860" t="s">
        <v>2348</v>
      </c>
      <c r="E1860" t="s">
        <v>3059</v>
      </c>
      <c r="F1860" s="6">
        <v>11</v>
      </c>
      <c r="G1860" s="6"/>
      <c r="H1860" s="6"/>
      <c r="I1860" s="6"/>
      <c r="J1860" s="6">
        <v>54.52</v>
      </c>
      <c r="K1860">
        <f t="shared" si="58"/>
        <v>1</v>
      </c>
    </row>
    <row r="1861" spans="1:11" x14ac:dyDescent="0.25">
      <c r="A1861" s="5" t="str">
        <f t="shared" si="59"/>
        <v>IndustryInstitutional/GovernmentMonthly Peak DayMarch12</v>
      </c>
      <c r="B1861" t="s">
        <v>2232</v>
      </c>
      <c r="C1861" t="s">
        <v>2242</v>
      </c>
      <c r="D1861" t="s">
        <v>2348</v>
      </c>
      <c r="E1861" t="s">
        <v>3059</v>
      </c>
      <c r="F1861" s="6">
        <v>12</v>
      </c>
      <c r="G1861" s="6"/>
      <c r="H1861" s="6"/>
      <c r="I1861" s="6"/>
      <c r="J1861" s="6">
        <v>54.417500000000004</v>
      </c>
      <c r="K1861">
        <f t="shared" si="58"/>
        <v>1</v>
      </c>
    </row>
    <row r="1862" spans="1:11" x14ac:dyDescent="0.25">
      <c r="A1862" s="5" t="str">
        <f t="shared" si="59"/>
        <v>IndustryInstitutional/GovernmentMonthly Peak DayMarch13</v>
      </c>
      <c r="B1862" t="s">
        <v>2232</v>
      </c>
      <c r="C1862" t="s">
        <v>2242</v>
      </c>
      <c r="D1862" t="s">
        <v>2348</v>
      </c>
      <c r="E1862" t="s">
        <v>3059</v>
      </c>
      <c r="F1862" s="6">
        <v>13</v>
      </c>
      <c r="G1862" s="6"/>
      <c r="H1862" s="6"/>
      <c r="I1862" s="6"/>
      <c r="J1862" s="6">
        <v>53.71</v>
      </c>
      <c r="K1862">
        <f t="shared" si="58"/>
        <v>1</v>
      </c>
    </row>
    <row r="1863" spans="1:11" x14ac:dyDescent="0.25">
      <c r="A1863" s="5" t="str">
        <f t="shared" si="59"/>
        <v>IndustryInstitutional/GovernmentMonthly Peak DayMarch14</v>
      </c>
      <c r="B1863" t="s">
        <v>2232</v>
      </c>
      <c r="C1863" t="s">
        <v>2242</v>
      </c>
      <c r="D1863" t="s">
        <v>2348</v>
      </c>
      <c r="E1863" t="s">
        <v>3059</v>
      </c>
      <c r="F1863" s="6">
        <v>14</v>
      </c>
      <c r="G1863" s="6"/>
      <c r="H1863" s="6"/>
      <c r="I1863" s="6"/>
      <c r="J1863" s="6">
        <v>55.087500000000006</v>
      </c>
      <c r="K1863">
        <f t="shared" si="58"/>
        <v>1</v>
      </c>
    </row>
    <row r="1864" spans="1:11" x14ac:dyDescent="0.25">
      <c r="A1864" s="5" t="str">
        <f t="shared" si="59"/>
        <v>IndustryInstitutional/GovernmentMonthly Peak DayMarch15</v>
      </c>
      <c r="B1864" t="s">
        <v>2232</v>
      </c>
      <c r="C1864" t="s">
        <v>2242</v>
      </c>
      <c r="D1864" t="s">
        <v>2348</v>
      </c>
      <c r="E1864" t="s">
        <v>3059</v>
      </c>
      <c r="F1864" s="6">
        <v>15</v>
      </c>
      <c r="G1864" s="6"/>
      <c r="H1864" s="6"/>
      <c r="I1864" s="6"/>
      <c r="J1864" s="6">
        <v>56.737499999999997</v>
      </c>
      <c r="K1864">
        <f t="shared" si="58"/>
        <v>1</v>
      </c>
    </row>
    <row r="1865" spans="1:11" x14ac:dyDescent="0.25">
      <c r="A1865" s="5" t="str">
        <f t="shared" si="59"/>
        <v>IndustryInstitutional/GovernmentMonthly Peak DayMarch16</v>
      </c>
      <c r="B1865" t="s">
        <v>2232</v>
      </c>
      <c r="C1865" t="s">
        <v>2242</v>
      </c>
      <c r="D1865" t="s">
        <v>2348</v>
      </c>
      <c r="E1865" t="s">
        <v>3059</v>
      </c>
      <c r="F1865" s="6">
        <v>16</v>
      </c>
      <c r="G1865" s="6"/>
      <c r="H1865" s="6"/>
      <c r="I1865" s="6"/>
      <c r="J1865" s="6">
        <v>55.827500000000001</v>
      </c>
      <c r="K1865">
        <f t="shared" si="58"/>
        <v>1</v>
      </c>
    </row>
    <row r="1866" spans="1:11" x14ac:dyDescent="0.25">
      <c r="A1866" s="5" t="str">
        <f t="shared" si="59"/>
        <v>IndustryInstitutional/GovernmentMonthly Peak DayMarch17</v>
      </c>
      <c r="B1866" t="s">
        <v>2232</v>
      </c>
      <c r="C1866" t="s">
        <v>2242</v>
      </c>
      <c r="D1866" t="s">
        <v>2348</v>
      </c>
      <c r="E1866" t="s">
        <v>3059</v>
      </c>
      <c r="F1866" s="6">
        <v>17</v>
      </c>
      <c r="G1866" s="6"/>
      <c r="H1866" s="6"/>
      <c r="I1866" s="6"/>
      <c r="J1866" s="6">
        <v>55.902500000000003</v>
      </c>
      <c r="K1866">
        <f t="shared" si="58"/>
        <v>1</v>
      </c>
    </row>
    <row r="1867" spans="1:11" x14ac:dyDescent="0.25">
      <c r="A1867" s="5" t="str">
        <f t="shared" si="59"/>
        <v>IndustryInstitutional/GovernmentMonthly Peak DayMarch18</v>
      </c>
      <c r="B1867" t="s">
        <v>2232</v>
      </c>
      <c r="C1867" t="s">
        <v>2242</v>
      </c>
      <c r="D1867" t="s">
        <v>2348</v>
      </c>
      <c r="E1867" t="s">
        <v>3059</v>
      </c>
      <c r="F1867" s="6">
        <v>18</v>
      </c>
      <c r="G1867" s="6"/>
      <c r="H1867" s="6"/>
      <c r="I1867" s="6"/>
      <c r="J1867" s="6">
        <v>53.977499999999999</v>
      </c>
      <c r="K1867">
        <f t="shared" si="58"/>
        <v>1</v>
      </c>
    </row>
    <row r="1868" spans="1:11" x14ac:dyDescent="0.25">
      <c r="A1868" s="5" t="str">
        <f t="shared" si="59"/>
        <v>IndustryInstitutional/GovernmentMonthly Peak DayMarch19</v>
      </c>
      <c r="B1868" t="s">
        <v>2232</v>
      </c>
      <c r="C1868" t="s">
        <v>2242</v>
      </c>
      <c r="D1868" t="s">
        <v>2348</v>
      </c>
      <c r="E1868" t="s">
        <v>3059</v>
      </c>
      <c r="F1868" s="6">
        <v>19</v>
      </c>
      <c r="G1868" s="6"/>
      <c r="H1868" s="6"/>
      <c r="I1868" s="6"/>
      <c r="J1868" s="6">
        <v>53.884999999999998</v>
      </c>
      <c r="K1868">
        <f t="shared" si="58"/>
        <v>1</v>
      </c>
    </row>
    <row r="1869" spans="1:11" x14ac:dyDescent="0.25">
      <c r="A1869" s="5" t="str">
        <f t="shared" si="59"/>
        <v>IndustryInstitutional/GovernmentMonthly Peak DayMarch20</v>
      </c>
      <c r="B1869" t="s">
        <v>2232</v>
      </c>
      <c r="C1869" t="s">
        <v>2242</v>
      </c>
      <c r="D1869" t="s">
        <v>2348</v>
      </c>
      <c r="E1869" t="s">
        <v>3059</v>
      </c>
      <c r="F1869" s="6">
        <v>20</v>
      </c>
      <c r="G1869" s="6"/>
      <c r="H1869" s="6"/>
      <c r="I1869" s="6"/>
      <c r="J1869" s="6">
        <v>52.577500000000001</v>
      </c>
      <c r="K1869">
        <f t="shared" si="58"/>
        <v>1</v>
      </c>
    </row>
    <row r="1870" spans="1:11" x14ac:dyDescent="0.25">
      <c r="A1870" s="5" t="str">
        <f t="shared" si="59"/>
        <v>IndustryInstitutional/GovernmentMonthly Peak DayMarch21</v>
      </c>
      <c r="B1870" t="s">
        <v>2232</v>
      </c>
      <c r="C1870" t="s">
        <v>2242</v>
      </c>
      <c r="D1870" t="s">
        <v>2348</v>
      </c>
      <c r="E1870" t="s">
        <v>3059</v>
      </c>
      <c r="F1870" s="6">
        <v>21</v>
      </c>
      <c r="G1870" s="6"/>
      <c r="H1870" s="6"/>
      <c r="I1870" s="6"/>
      <c r="J1870" s="6">
        <v>50.3675</v>
      </c>
      <c r="K1870">
        <f t="shared" si="58"/>
        <v>1</v>
      </c>
    </row>
    <row r="1871" spans="1:11" x14ac:dyDescent="0.25">
      <c r="A1871" s="5" t="str">
        <f t="shared" si="59"/>
        <v>IndustryInstitutional/GovernmentMonthly Peak DayMarch22</v>
      </c>
      <c r="B1871" t="s">
        <v>2232</v>
      </c>
      <c r="C1871" t="s">
        <v>2242</v>
      </c>
      <c r="D1871" t="s">
        <v>2348</v>
      </c>
      <c r="E1871" t="s">
        <v>3059</v>
      </c>
      <c r="F1871" s="6">
        <v>22</v>
      </c>
      <c r="G1871" s="6"/>
      <c r="H1871" s="6"/>
      <c r="I1871" s="6"/>
      <c r="J1871" s="6">
        <v>50.050000000000004</v>
      </c>
      <c r="K1871">
        <f t="shared" si="58"/>
        <v>1</v>
      </c>
    </row>
    <row r="1872" spans="1:11" x14ac:dyDescent="0.25">
      <c r="A1872" s="5" t="str">
        <f t="shared" si="59"/>
        <v>IndustryInstitutional/GovernmentMonthly Peak DayMarch23</v>
      </c>
      <c r="B1872" t="s">
        <v>2232</v>
      </c>
      <c r="C1872" t="s">
        <v>2242</v>
      </c>
      <c r="D1872" t="s">
        <v>2348</v>
      </c>
      <c r="E1872" t="s">
        <v>3059</v>
      </c>
      <c r="F1872" s="6">
        <v>23</v>
      </c>
      <c r="G1872" s="6"/>
      <c r="H1872" s="6"/>
      <c r="I1872" s="6"/>
      <c r="J1872" s="6">
        <v>48.379999999999995</v>
      </c>
      <c r="K1872">
        <f t="shared" si="58"/>
        <v>1</v>
      </c>
    </row>
    <row r="1873" spans="1:11" x14ac:dyDescent="0.25">
      <c r="A1873" s="5" t="str">
        <f t="shared" si="59"/>
        <v>IndustryInstitutional/GovernmentMonthly Peak DayMarch24</v>
      </c>
      <c r="B1873" t="s">
        <v>2232</v>
      </c>
      <c r="C1873" t="s">
        <v>2242</v>
      </c>
      <c r="D1873" t="s">
        <v>2348</v>
      </c>
      <c r="E1873" t="s">
        <v>3059</v>
      </c>
      <c r="F1873" s="6">
        <v>24</v>
      </c>
      <c r="G1873" s="6"/>
      <c r="H1873" s="6"/>
      <c r="I1873" s="6"/>
      <c r="J1873" s="6">
        <v>46.867500000000007</v>
      </c>
      <c r="K1873">
        <f t="shared" si="58"/>
        <v>1</v>
      </c>
    </row>
    <row r="1874" spans="1:11" x14ac:dyDescent="0.25">
      <c r="A1874" s="5" t="str">
        <f t="shared" si="59"/>
        <v>IndustryInstitutional/GovernmentAverage WeekdayApril1</v>
      </c>
      <c r="B1874" t="s">
        <v>2232</v>
      </c>
      <c r="C1874" t="s">
        <v>2242</v>
      </c>
      <c r="D1874" t="s">
        <v>2349</v>
      </c>
      <c r="E1874" t="s">
        <v>3060</v>
      </c>
      <c r="F1874" s="6">
        <v>1</v>
      </c>
      <c r="G1874" s="6"/>
      <c r="H1874" s="6"/>
      <c r="I1874" s="6"/>
      <c r="J1874" s="6">
        <v>64.447500000000005</v>
      </c>
      <c r="K1874">
        <f t="shared" si="58"/>
        <v>1</v>
      </c>
    </row>
    <row r="1875" spans="1:11" x14ac:dyDescent="0.25">
      <c r="A1875" s="5" t="str">
        <f t="shared" si="59"/>
        <v>IndustryInstitutional/GovernmentAverage WeekdayApril2</v>
      </c>
      <c r="B1875" t="s">
        <v>2232</v>
      </c>
      <c r="C1875" t="s">
        <v>2242</v>
      </c>
      <c r="D1875" t="s">
        <v>2349</v>
      </c>
      <c r="E1875" t="s">
        <v>3060</v>
      </c>
      <c r="F1875" s="6">
        <v>2</v>
      </c>
      <c r="G1875" s="6"/>
      <c r="H1875" s="6"/>
      <c r="I1875" s="6"/>
      <c r="J1875" s="6">
        <v>62.607500000000002</v>
      </c>
      <c r="K1875">
        <f t="shared" si="58"/>
        <v>1</v>
      </c>
    </row>
    <row r="1876" spans="1:11" x14ac:dyDescent="0.25">
      <c r="A1876" s="5" t="str">
        <f t="shared" si="59"/>
        <v>IndustryInstitutional/GovernmentAverage WeekdayApril3</v>
      </c>
      <c r="B1876" t="s">
        <v>2232</v>
      </c>
      <c r="C1876" t="s">
        <v>2242</v>
      </c>
      <c r="D1876" t="s">
        <v>2349</v>
      </c>
      <c r="E1876" t="s">
        <v>3060</v>
      </c>
      <c r="F1876" s="6">
        <v>3</v>
      </c>
      <c r="G1876" s="6"/>
      <c r="H1876" s="6"/>
      <c r="I1876" s="6"/>
      <c r="J1876" s="6">
        <v>61.852499999999999</v>
      </c>
      <c r="K1876">
        <f t="shared" si="58"/>
        <v>1</v>
      </c>
    </row>
    <row r="1877" spans="1:11" x14ac:dyDescent="0.25">
      <c r="A1877" s="5" t="str">
        <f t="shared" si="59"/>
        <v>IndustryInstitutional/GovernmentAverage WeekdayApril4</v>
      </c>
      <c r="B1877" t="s">
        <v>2232</v>
      </c>
      <c r="C1877" t="s">
        <v>2242</v>
      </c>
      <c r="D1877" t="s">
        <v>2349</v>
      </c>
      <c r="E1877" t="s">
        <v>3060</v>
      </c>
      <c r="F1877" s="6">
        <v>4</v>
      </c>
      <c r="G1877" s="6"/>
      <c r="H1877" s="6"/>
      <c r="I1877" s="6"/>
      <c r="J1877" s="6">
        <v>60.395000000000003</v>
      </c>
      <c r="K1877">
        <f t="shared" si="58"/>
        <v>1</v>
      </c>
    </row>
    <row r="1878" spans="1:11" x14ac:dyDescent="0.25">
      <c r="A1878" s="5" t="str">
        <f t="shared" si="59"/>
        <v>IndustryInstitutional/GovernmentAverage WeekdayApril5</v>
      </c>
      <c r="B1878" t="s">
        <v>2232</v>
      </c>
      <c r="C1878" t="s">
        <v>2242</v>
      </c>
      <c r="D1878" t="s">
        <v>2349</v>
      </c>
      <c r="E1878" t="s">
        <v>3060</v>
      </c>
      <c r="F1878" s="6">
        <v>5</v>
      </c>
      <c r="G1878" s="6"/>
      <c r="H1878" s="6"/>
      <c r="I1878" s="6"/>
      <c r="J1878" s="6">
        <v>58.715000000000003</v>
      </c>
      <c r="K1878">
        <f t="shared" si="58"/>
        <v>1</v>
      </c>
    </row>
    <row r="1879" spans="1:11" x14ac:dyDescent="0.25">
      <c r="A1879" s="5" t="str">
        <f t="shared" si="59"/>
        <v>IndustryInstitutional/GovernmentAverage WeekdayApril6</v>
      </c>
      <c r="B1879" t="s">
        <v>2232</v>
      </c>
      <c r="C1879" t="s">
        <v>2242</v>
      </c>
      <c r="D1879" t="s">
        <v>2349</v>
      </c>
      <c r="E1879" t="s">
        <v>3060</v>
      </c>
      <c r="F1879" s="6">
        <v>6</v>
      </c>
      <c r="G1879" s="6"/>
      <c r="H1879" s="6"/>
      <c r="I1879" s="6"/>
      <c r="J1879" s="6">
        <v>58.412500000000001</v>
      </c>
      <c r="K1879">
        <f t="shared" si="58"/>
        <v>1</v>
      </c>
    </row>
    <row r="1880" spans="1:11" x14ac:dyDescent="0.25">
      <c r="A1880" s="5" t="str">
        <f t="shared" si="59"/>
        <v>IndustryInstitutional/GovernmentAverage WeekdayApril7</v>
      </c>
      <c r="B1880" t="s">
        <v>2232</v>
      </c>
      <c r="C1880" t="s">
        <v>2242</v>
      </c>
      <c r="D1880" t="s">
        <v>2349</v>
      </c>
      <c r="E1880" t="s">
        <v>3060</v>
      </c>
      <c r="F1880" s="6">
        <v>7</v>
      </c>
      <c r="G1880" s="6"/>
      <c r="H1880" s="6"/>
      <c r="I1880" s="6"/>
      <c r="J1880" s="6">
        <v>57.302500000000002</v>
      </c>
      <c r="K1880">
        <f t="shared" si="58"/>
        <v>1</v>
      </c>
    </row>
    <row r="1881" spans="1:11" x14ac:dyDescent="0.25">
      <c r="A1881" s="5" t="str">
        <f t="shared" si="59"/>
        <v>IndustryInstitutional/GovernmentAverage WeekdayApril8</v>
      </c>
      <c r="B1881" t="s">
        <v>2232</v>
      </c>
      <c r="C1881" t="s">
        <v>2242</v>
      </c>
      <c r="D1881" t="s">
        <v>2349</v>
      </c>
      <c r="E1881" t="s">
        <v>3060</v>
      </c>
      <c r="F1881" s="6">
        <v>8</v>
      </c>
      <c r="G1881" s="6"/>
      <c r="H1881" s="6"/>
      <c r="I1881" s="6"/>
      <c r="J1881" s="6">
        <v>56.99</v>
      </c>
      <c r="K1881">
        <f t="shared" si="58"/>
        <v>1</v>
      </c>
    </row>
    <row r="1882" spans="1:11" x14ac:dyDescent="0.25">
      <c r="A1882" s="5" t="str">
        <f t="shared" si="59"/>
        <v>IndustryInstitutional/GovernmentAverage WeekdayApril9</v>
      </c>
      <c r="B1882" t="s">
        <v>2232</v>
      </c>
      <c r="C1882" t="s">
        <v>2242</v>
      </c>
      <c r="D1882" t="s">
        <v>2349</v>
      </c>
      <c r="E1882" t="s">
        <v>3060</v>
      </c>
      <c r="F1882" s="6">
        <v>9</v>
      </c>
      <c r="G1882" s="6"/>
      <c r="H1882" s="6"/>
      <c r="I1882" s="6"/>
      <c r="J1882" s="6">
        <v>59.097500000000004</v>
      </c>
      <c r="K1882">
        <f t="shared" si="58"/>
        <v>1</v>
      </c>
    </row>
    <row r="1883" spans="1:11" x14ac:dyDescent="0.25">
      <c r="A1883" s="5" t="str">
        <f t="shared" si="59"/>
        <v>IndustryInstitutional/GovernmentAverage WeekdayApril10</v>
      </c>
      <c r="B1883" t="s">
        <v>2232</v>
      </c>
      <c r="C1883" t="s">
        <v>2242</v>
      </c>
      <c r="D1883" t="s">
        <v>2349</v>
      </c>
      <c r="E1883" t="s">
        <v>3060</v>
      </c>
      <c r="F1883" s="6">
        <v>10</v>
      </c>
      <c r="G1883" s="6"/>
      <c r="H1883" s="6"/>
      <c r="I1883" s="6"/>
      <c r="J1883" s="6">
        <v>62.542499999999997</v>
      </c>
      <c r="K1883">
        <f t="shared" si="58"/>
        <v>1</v>
      </c>
    </row>
    <row r="1884" spans="1:11" x14ac:dyDescent="0.25">
      <c r="A1884" s="5" t="str">
        <f t="shared" si="59"/>
        <v>IndustryInstitutional/GovernmentAverage WeekdayApril11</v>
      </c>
      <c r="B1884" t="s">
        <v>2232</v>
      </c>
      <c r="C1884" t="s">
        <v>2242</v>
      </c>
      <c r="D1884" t="s">
        <v>2349</v>
      </c>
      <c r="E1884" t="s">
        <v>3060</v>
      </c>
      <c r="F1884" s="6">
        <v>11</v>
      </c>
      <c r="G1884" s="6"/>
      <c r="H1884" s="6"/>
      <c r="I1884" s="6"/>
      <c r="J1884" s="6">
        <v>66.927499999999995</v>
      </c>
      <c r="K1884">
        <f t="shared" si="58"/>
        <v>1</v>
      </c>
    </row>
    <row r="1885" spans="1:11" x14ac:dyDescent="0.25">
      <c r="A1885" s="5" t="str">
        <f t="shared" si="59"/>
        <v>IndustryInstitutional/GovernmentAverage WeekdayApril12</v>
      </c>
      <c r="B1885" t="s">
        <v>2232</v>
      </c>
      <c r="C1885" t="s">
        <v>2242</v>
      </c>
      <c r="D1885" t="s">
        <v>2349</v>
      </c>
      <c r="E1885" t="s">
        <v>3060</v>
      </c>
      <c r="F1885" s="6">
        <v>12</v>
      </c>
      <c r="G1885" s="6"/>
      <c r="H1885" s="6"/>
      <c r="I1885" s="6"/>
      <c r="J1885" s="6">
        <v>69.982500000000002</v>
      </c>
      <c r="K1885">
        <f t="shared" si="58"/>
        <v>1</v>
      </c>
    </row>
    <row r="1886" spans="1:11" x14ac:dyDescent="0.25">
      <c r="A1886" s="5" t="str">
        <f t="shared" si="59"/>
        <v>IndustryInstitutional/GovernmentAverage WeekdayApril13</v>
      </c>
      <c r="B1886" t="s">
        <v>2232</v>
      </c>
      <c r="C1886" t="s">
        <v>2242</v>
      </c>
      <c r="D1886" t="s">
        <v>2349</v>
      </c>
      <c r="E1886" t="s">
        <v>3060</v>
      </c>
      <c r="F1886" s="6">
        <v>13</v>
      </c>
      <c r="G1886" s="6"/>
      <c r="H1886" s="6"/>
      <c r="I1886" s="6"/>
      <c r="J1886" s="6">
        <v>70.552500000000009</v>
      </c>
      <c r="K1886">
        <f t="shared" si="58"/>
        <v>1</v>
      </c>
    </row>
    <row r="1887" spans="1:11" x14ac:dyDescent="0.25">
      <c r="A1887" s="5" t="str">
        <f t="shared" si="59"/>
        <v>IndustryInstitutional/GovernmentAverage WeekdayApril14</v>
      </c>
      <c r="B1887" t="s">
        <v>2232</v>
      </c>
      <c r="C1887" t="s">
        <v>2242</v>
      </c>
      <c r="D1887" t="s">
        <v>2349</v>
      </c>
      <c r="E1887" t="s">
        <v>3060</v>
      </c>
      <c r="F1887" s="6">
        <v>14</v>
      </c>
      <c r="G1887" s="6"/>
      <c r="H1887" s="6"/>
      <c r="I1887" s="6"/>
      <c r="J1887" s="6">
        <v>72.377499999999998</v>
      </c>
      <c r="K1887">
        <f t="shared" si="58"/>
        <v>1</v>
      </c>
    </row>
    <row r="1888" spans="1:11" x14ac:dyDescent="0.25">
      <c r="A1888" s="5" t="str">
        <f t="shared" si="59"/>
        <v>IndustryInstitutional/GovernmentAverage WeekdayApril15</v>
      </c>
      <c r="B1888" t="s">
        <v>2232</v>
      </c>
      <c r="C1888" t="s">
        <v>2242</v>
      </c>
      <c r="D1888" t="s">
        <v>2349</v>
      </c>
      <c r="E1888" t="s">
        <v>3060</v>
      </c>
      <c r="F1888" s="6">
        <v>15</v>
      </c>
      <c r="G1888" s="6"/>
      <c r="H1888" s="6"/>
      <c r="I1888" s="6"/>
      <c r="J1888" s="6">
        <v>74.012500000000017</v>
      </c>
      <c r="K1888">
        <f t="shared" si="58"/>
        <v>1</v>
      </c>
    </row>
    <row r="1889" spans="1:11" x14ac:dyDescent="0.25">
      <c r="A1889" s="5" t="str">
        <f t="shared" si="59"/>
        <v>IndustryInstitutional/GovernmentAverage WeekdayApril16</v>
      </c>
      <c r="B1889" t="s">
        <v>2232</v>
      </c>
      <c r="C1889" t="s">
        <v>2242</v>
      </c>
      <c r="D1889" t="s">
        <v>2349</v>
      </c>
      <c r="E1889" t="s">
        <v>3060</v>
      </c>
      <c r="F1889" s="6">
        <v>16</v>
      </c>
      <c r="G1889" s="6"/>
      <c r="H1889" s="6"/>
      <c r="I1889" s="6"/>
      <c r="J1889" s="6">
        <v>74.085000000000008</v>
      </c>
      <c r="K1889">
        <f t="shared" si="58"/>
        <v>1</v>
      </c>
    </row>
    <row r="1890" spans="1:11" x14ac:dyDescent="0.25">
      <c r="A1890" s="5" t="str">
        <f t="shared" si="59"/>
        <v>IndustryInstitutional/GovernmentAverage WeekdayApril17</v>
      </c>
      <c r="B1890" t="s">
        <v>2232</v>
      </c>
      <c r="C1890" t="s">
        <v>2242</v>
      </c>
      <c r="D1890" t="s">
        <v>2349</v>
      </c>
      <c r="E1890" t="s">
        <v>3060</v>
      </c>
      <c r="F1890" s="6">
        <v>17</v>
      </c>
      <c r="G1890" s="6"/>
      <c r="H1890" s="6"/>
      <c r="I1890" s="6"/>
      <c r="J1890" s="6">
        <v>73.982500000000002</v>
      </c>
      <c r="K1890">
        <f t="shared" si="58"/>
        <v>1</v>
      </c>
    </row>
    <row r="1891" spans="1:11" x14ac:dyDescent="0.25">
      <c r="A1891" s="5" t="str">
        <f t="shared" si="59"/>
        <v>IndustryInstitutional/GovernmentAverage WeekdayApril18</v>
      </c>
      <c r="B1891" t="s">
        <v>2232</v>
      </c>
      <c r="C1891" t="s">
        <v>2242</v>
      </c>
      <c r="D1891" t="s">
        <v>2349</v>
      </c>
      <c r="E1891" t="s">
        <v>3060</v>
      </c>
      <c r="F1891" s="6">
        <v>18</v>
      </c>
      <c r="G1891" s="6"/>
      <c r="H1891" s="6"/>
      <c r="I1891" s="6"/>
      <c r="J1891" s="6">
        <v>72.739999999999995</v>
      </c>
      <c r="K1891">
        <f t="shared" si="58"/>
        <v>1</v>
      </c>
    </row>
    <row r="1892" spans="1:11" x14ac:dyDescent="0.25">
      <c r="A1892" s="5" t="str">
        <f t="shared" si="59"/>
        <v>IndustryInstitutional/GovernmentAverage WeekdayApril19</v>
      </c>
      <c r="B1892" t="s">
        <v>2232</v>
      </c>
      <c r="C1892" t="s">
        <v>2242</v>
      </c>
      <c r="D1892" t="s">
        <v>2349</v>
      </c>
      <c r="E1892" t="s">
        <v>3060</v>
      </c>
      <c r="F1892" s="6">
        <v>19</v>
      </c>
      <c r="G1892" s="6"/>
      <c r="H1892" s="6"/>
      <c r="I1892" s="6"/>
      <c r="J1892" s="6">
        <v>71.85499999999999</v>
      </c>
      <c r="K1892">
        <f t="shared" si="58"/>
        <v>1</v>
      </c>
    </row>
    <row r="1893" spans="1:11" x14ac:dyDescent="0.25">
      <c r="A1893" s="5" t="str">
        <f t="shared" si="59"/>
        <v>IndustryInstitutional/GovernmentAverage WeekdayApril20</v>
      </c>
      <c r="B1893" t="s">
        <v>2232</v>
      </c>
      <c r="C1893" t="s">
        <v>2242</v>
      </c>
      <c r="D1893" t="s">
        <v>2349</v>
      </c>
      <c r="E1893" t="s">
        <v>3060</v>
      </c>
      <c r="F1893" s="6">
        <v>20</v>
      </c>
      <c r="G1893" s="6"/>
      <c r="H1893" s="6"/>
      <c r="I1893" s="6"/>
      <c r="J1893" s="6">
        <v>69.015000000000001</v>
      </c>
      <c r="K1893">
        <f t="shared" si="58"/>
        <v>1</v>
      </c>
    </row>
    <row r="1894" spans="1:11" x14ac:dyDescent="0.25">
      <c r="A1894" s="5" t="str">
        <f t="shared" si="59"/>
        <v>IndustryInstitutional/GovernmentAverage WeekdayApril21</v>
      </c>
      <c r="B1894" t="s">
        <v>2232</v>
      </c>
      <c r="C1894" t="s">
        <v>2242</v>
      </c>
      <c r="D1894" t="s">
        <v>2349</v>
      </c>
      <c r="E1894" t="s">
        <v>3060</v>
      </c>
      <c r="F1894" s="6">
        <v>21</v>
      </c>
      <c r="G1894" s="6"/>
      <c r="H1894" s="6"/>
      <c r="I1894" s="6"/>
      <c r="J1894" s="6">
        <v>65.072500000000005</v>
      </c>
      <c r="K1894">
        <f t="shared" si="58"/>
        <v>1</v>
      </c>
    </row>
    <row r="1895" spans="1:11" x14ac:dyDescent="0.25">
      <c r="A1895" s="5" t="str">
        <f t="shared" si="59"/>
        <v>IndustryInstitutional/GovernmentAverage WeekdayApril22</v>
      </c>
      <c r="B1895" t="s">
        <v>2232</v>
      </c>
      <c r="C1895" t="s">
        <v>2242</v>
      </c>
      <c r="D1895" t="s">
        <v>2349</v>
      </c>
      <c r="E1895" t="s">
        <v>3060</v>
      </c>
      <c r="F1895" s="6">
        <v>22</v>
      </c>
      <c r="G1895" s="6"/>
      <c r="H1895" s="6"/>
      <c r="I1895" s="6"/>
      <c r="J1895" s="6">
        <v>62.6875</v>
      </c>
      <c r="K1895">
        <f t="shared" si="58"/>
        <v>1</v>
      </c>
    </row>
    <row r="1896" spans="1:11" x14ac:dyDescent="0.25">
      <c r="A1896" s="5" t="str">
        <f t="shared" si="59"/>
        <v>IndustryInstitutional/GovernmentAverage WeekdayApril23</v>
      </c>
      <c r="B1896" t="s">
        <v>2232</v>
      </c>
      <c r="C1896" t="s">
        <v>2242</v>
      </c>
      <c r="D1896" t="s">
        <v>2349</v>
      </c>
      <c r="E1896" t="s">
        <v>3060</v>
      </c>
      <c r="F1896" s="6">
        <v>23</v>
      </c>
      <c r="G1896" s="6"/>
      <c r="H1896" s="6"/>
      <c r="I1896" s="6"/>
      <c r="J1896" s="6">
        <v>61.277499999999996</v>
      </c>
      <c r="K1896">
        <f t="shared" si="58"/>
        <v>1</v>
      </c>
    </row>
    <row r="1897" spans="1:11" x14ac:dyDescent="0.25">
      <c r="A1897" s="5" t="str">
        <f t="shared" si="59"/>
        <v>IndustryInstitutional/GovernmentAverage WeekdayApril24</v>
      </c>
      <c r="B1897" t="s">
        <v>2232</v>
      </c>
      <c r="C1897" t="s">
        <v>2242</v>
      </c>
      <c r="D1897" t="s">
        <v>2349</v>
      </c>
      <c r="E1897" t="s">
        <v>3060</v>
      </c>
      <c r="F1897" s="6">
        <v>24</v>
      </c>
      <c r="G1897" s="6"/>
      <c r="H1897" s="6"/>
      <c r="I1897" s="6"/>
      <c r="J1897" s="6">
        <v>60.477499999999999</v>
      </c>
      <c r="K1897">
        <f t="shared" si="58"/>
        <v>1</v>
      </c>
    </row>
    <row r="1898" spans="1:11" x14ac:dyDescent="0.25">
      <c r="A1898" s="5" t="str">
        <f t="shared" si="59"/>
        <v>IndustryInstitutional/GovernmentMonthly Peak DayApril1</v>
      </c>
      <c r="B1898" t="s">
        <v>2232</v>
      </c>
      <c r="C1898" t="s">
        <v>2242</v>
      </c>
      <c r="D1898" t="s">
        <v>2350</v>
      </c>
      <c r="E1898" t="s">
        <v>3060</v>
      </c>
      <c r="F1898" s="6">
        <v>1</v>
      </c>
      <c r="G1898" s="6"/>
      <c r="H1898" s="6"/>
      <c r="I1898" s="6"/>
      <c r="J1898" s="6">
        <v>69.897500000000008</v>
      </c>
      <c r="K1898">
        <f t="shared" si="58"/>
        <v>1</v>
      </c>
    </row>
    <row r="1899" spans="1:11" x14ac:dyDescent="0.25">
      <c r="A1899" s="5" t="str">
        <f t="shared" si="59"/>
        <v>IndustryInstitutional/GovernmentMonthly Peak DayApril2</v>
      </c>
      <c r="B1899" t="s">
        <v>2232</v>
      </c>
      <c r="C1899" t="s">
        <v>2242</v>
      </c>
      <c r="D1899" t="s">
        <v>2350</v>
      </c>
      <c r="E1899" t="s">
        <v>3060</v>
      </c>
      <c r="F1899" s="6">
        <v>2</v>
      </c>
      <c r="G1899" s="6"/>
      <c r="H1899" s="6"/>
      <c r="I1899" s="6"/>
      <c r="J1899" s="6">
        <v>67.674999999999997</v>
      </c>
      <c r="K1899">
        <f t="shared" si="58"/>
        <v>1</v>
      </c>
    </row>
    <row r="1900" spans="1:11" x14ac:dyDescent="0.25">
      <c r="A1900" s="5" t="str">
        <f t="shared" si="59"/>
        <v>IndustryInstitutional/GovernmentMonthly Peak DayApril3</v>
      </c>
      <c r="B1900" t="s">
        <v>2232</v>
      </c>
      <c r="C1900" t="s">
        <v>2242</v>
      </c>
      <c r="D1900" t="s">
        <v>2350</v>
      </c>
      <c r="E1900" t="s">
        <v>3060</v>
      </c>
      <c r="F1900" s="6">
        <v>3</v>
      </c>
      <c r="G1900" s="6"/>
      <c r="H1900" s="6"/>
      <c r="I1900" s="6"/>
      <c r="J1900" s="6">
        <v>65.675000000000011</v>
      </c>
      <c r="K1900">
        <f t="shared" si="58"/>
        <v>1</v>
      </c>
    </row>
    <row r="1901" spans="1:11" x14ac:dyDescent="0.25">
      <c r="A1901" s="5" t="str">
        <f t="shared" si="59"/>
        <v>IndustryInstitutional/GovernmentMonthly Peak DayApril4</v>
      </c>
      <c r="B1901" t="s">
        <v>2232</v>
      </c>
      <c r="C1901" t="s">
        <v>2242</v>
      </c>
      <c r="D1901" t="s">
        <v>2350</v>
      </c>
      <c r="E1901" t="s">
        <v>3060</v>
      </c>
      <c r="F1901" s="6">
        <v>4</v>
      </c>
      <c r="G1901" s="6"/>
      <c r="H1901" s="6"/>
      <c r="I1901" s="6"/>
      <c r="J1901" s="6">
        <v>65.09</v>
      </c>
      <c r="K1901">
        <f t="shared" si="58"/>
        <v>1</v>
      </c>
    </row>
    <row r="1902" spans="1:11" x14ac:dyDescent="0.25">
      <c r="A1902" s="5" t="str">
        <f t="shared" si="59"/>
        <v>IndustryInstitutional/GovernmentMonthly Peak DayApril5</v>
      </c>
      <c r="B1902" t="s">
        <v>2232</v>
      </c>
      <c r="C1902" t="s">
        <v>2242</v>
      </c>
      <c r="D1902" t="s">
        <v>2350</v>
      </c>
      <c r="E1902" t="s">
        <v>3060</v>
      </c>
      <c r="F1902" s="6">
        <v>5</v>
      </c>
      <c r="G1902" s="6"/>
      <c r="H1902" s="6"/>
      <c r="I1902" s="6"/>
      <c r="J1902" s="6">
        <v>63.752499999999998</v>
      </c>
      <c r="K1902">
        <f t="shared" si="58"/>
        <v>1</v>
      </c>
    </row>
    <row r="1903" spans="1:11" x14ac:dyDescent="0.25">
      <c r="A1903" s="5" t="str">
        <f t="shared" si="59"/>
        <v>IndustryInstitutional/GovernmentMonthly Peak DayApril6</v>
      </c>
      <c r="B1903" t="s">
        <v>2232</v>
      </c>
      <c r="C1903" t="s">
        <v>2242</v>
      </c>
      <c r="D1903" t="s">
        <v>2350</v>
      </c>
      <c r="E1903" t="s">
        <v>3060</v>
      </c>
      <c r="F1903" s="6">
        <v>6</v>
      </c>
      <c r="G1903" s="6"/>
      <c r="H1903" s="6"/>
      <c r="I1903" s="6"/>
      <c r="J1903" s="6">
        <v>62.927500000000002</v>
      </c>
      <c r="K1903">
        <f t="shared" si="58"/>
        <v>1</v>
      </c>
    </row>
    <row r="1904" spans="1:11" x14ac:dyDescent="0.25">
      <c r="A1904" s="5" t="str">
        <f t="shared" si="59"/>
        <v>IndustryInstitutional/GovernmentMonthly Peak DayApril7</v>
      </c>
      <c r="B1904" t="s">
        <v>2232</v>
      </c>
      <c r="C1904" t="s">
        <v>2242</v>
      </c>
      <c r="D1904" t="s">
        <v>2350</v>
      </c>
      <c r="E1904" t="s">
        <v>3060</v>
      </c>
      <c r="F1904" s="6">
        <v>7</v>
      </c>
      <c r="G1904" s="6"/>
      <c r="H1904" s="6"/>
      <c r="I1904" s="6"/>
      <c r="J1904" s="6">
        <v>62.85</v>
      </c>
      <c r="K1904">
        <f t="shared" si="58"/>
        <v>1</v>
      </c>
    </row>
    <row r="1905" spans="1:11" x14ac:dyDescent="0.25">
      <c r="A1905" s="5" t="str">
        <f t="shared" si="59"/>
        <v>IndustryInstitutional/GovernmentMonthly Peak DayApril8</v>
      </c>
      <c r="B1905" t="s">
        <v>2232</v>
      </c>
      <c r="C1905" t="s">
        <v>2242</v>
      </c>
      <c r="D1905" t="s">
        <v>2350</v>
      </c>
      <c r="E1905" t="s">
        <v>3060</v>
      </c>
      <c r="F1905" s="6">
        <v>8</v>
      </c>
      <c r="G1905" s="6"/>
      <c r="H1905" s="6"/>
      <c r="I1905" s="6"/>
      <c r="J1905" s="6">
        <v>63.012499999999996</v>
      </c>
      <c r="K1905">
        <f t="shared" si="58"/>
        <v>1</v>
      </c>
    </row>
    <row r="1906" spans="1:11" x14ac:dyDescent="0.25">
      <c r="A1906" s="5" t="str">
        <f t="shared" si="59"/>
        <v>IndustryInstitutional/GovernmentMonthly Peak DayApril9</v>
      </c>
      <c r="B1906" t="s">
        <v>2232</v>
      </c>
      <c r="C1906" t="s">
        <v>2242</v>
      </c>
      <c r="D1906" t="s">
        <v>2350</v>
      </c>
      <c r="E1906" t="s">
        <v>3060</v>
      </c>
      <c r="F1906" s="6">
        <v>9</v>
      </c>
      <c r="G1906" s="6"/>
      <c r="H1906" s="6"/>
      <c r="I1906" s="6"/>
      <c r="J1906" s="6">
        <v>67.047500000000014</v>
      </c>
      <c r="K1906">
        <f t="shared" si="58"/>
        <v>1</v>
      </c>
    </row>
    <row r="1907" spans="1:11" x14ac:dyDescent="0.25">
      <c r="A1907" s="5" t="str">
        <f t="shared" si="59"/>
        <v>IndustryInstitutional/GovernmentMonthly Peak DayApril10</v>
      </c>
      <c r="B1907" t="s">
        <v>2232</v>
      </c>
      <c r="C1907" t="s">
        <v>2242</v>
      </c>
      <c r="D1907" t="s">
        <v>2350</v>
      </c>
      <c r="E1907" t="s">
        <v>3060</v>
      </c>
      <c r="F1907" s="6">
        <v>10</v>
      </c>
      <c r="G1907" s="6"/>
      <c r="H1907" s="6"/>
      <c r="I1907" s="6"/>
      <c r="J1907" s="6">
        <v>73.600000000000009</v>
      </c>
      <c r="K1907">
        <f t="shared" si="58"/>
        <v>1</v>
      </c>
    </row>
    <row r="1908" spans="1:11" x14ac:dyDescent="0.25">
      <c r="A1908" s="5" t="str">
        <f t="shared" si="59"/>
        <v>IndustryInstitutional/GovernmentMonthly Peak DayApril11</v>
      </c>
      <c r="B1908" t="s">
        <v>2232</v>
      </c>
      <c r="C1908" t="s">
        <v>2242</v>
      </c>
      <c r="D1908" t="s">
        <v>2350</v>
      </c>
      <c r="E1908" t="s">
        <v>3060</v>
      </c>
      <c r="F1908" s="6">
        <v>11</v>
      </c>
      <c r="G1908" s="6"/>
      <c r="H1908" s="6"/>
      <c r="I1908" s="6"/>
      <c r="J1908" s="6">
        <v>80.425000000000011</v>
      </c>
      <c r="K1908">
        <f t="shared" si="58"/>
        <v>1</v>
      </c>
    </row>
    <row r="1909" spans="1:11" x14ac:dyDescent="0.25">
      <c r="A1909" s="5" t="str">
        <f t="shared" si="59"/>
        <v>IndustryInstitutional/GovernmentMonthly Peak DayApril12</v>
      </c>
      <c r="B1909" t="s">
        <v>2232</v>
      </c>
      <c r="C1909" t="s">
        <v>2242</v>
      </c>
      <c r="D1909" t="s">
        <v>2350</v>
      </c>
      <c r="E1909" t="s">
        <v>3060</v>
      </c>
      <c r="F1909" s="6">
        <v>12</v>
      </c>
      <c r="G1909" s="6"/>
      <c r="H1909" s="6"/>
      <c r="I1909" s="6"/>
      <c r="J1909" s="6">
        <v>86.224999999999994</v>
      </c>
      <c r="K1909">
        <f t="shared" si="58"/>
        <v>1</v>
      </c>
    </row>
    <row r="1910" spans="1:11" x14ac:dyDescent="0.25">
      <c r="A1910" s="5" t="str">
        <f t="shared" si="59"/>
        <v>IndustryInstitutional/GovernmentMonthly Peak DayApril13</v>
      </c>
      <c r="B1910" t="s">
        <v>2232</v>
      </c>
      <c r="C1910" t="s">
        <v>2242</v>
      </c>
      <c r="D1910" t="s">
        <v>2350</v>
      </c>
      <c r="E1910" t="s">
        <v>3060</v>
      </c>
      <c r="F1910" s="6">
        <v>13</v>
      </c>
      <c r="G1910" s="6"/>
      <c r="H1910" s="6"/>
      <c r="I1910" s="6"/>
      <c r="J1910" s="6">
        <v>88.174999999999997</v>
      </c>
      <c r="K1910">
        <f t="shared" si="58"/>
        <v>1</v>
      </c>
    </row>
    <row r="1911" spans="1:11" x14ac:dyDescent="0.25">
      <c r="A1911" s="5" t="str">
        <f t="shared" si="59"/>
        <v>IndustryInstitutional/GovernmentMonthly Peak DayApril14</v>
      </c>
      <c r="B1911" t="s">
        <v>2232</v>
      </c>
      <c r="C1911" t="s">
        <v>2242</v>
      </c>
      <c r="D1911" t="s">
        <v>2350</v>
      </c>
      <c r="E1911" t="s">
        <v>3060</v>
      </c>
      <c r="F1911" s="6">
        <v>14</v>
      </c>
      <c r="G1911" s="6"/>
      <c r="H1911" s="6"/>
      <c r="I1911" s="6"/>
      <c r="J1911" s="6">
        <v>89.7</v>
      </c>
      <c r="K1911">
        <f t="shared" si="58"/>
        <v>1</v>
      </c>
    </row>
    <row r="1912" spans="1:11" x14ac:dyDescent="0.25">
      <c r="A1912" s="5" t="str">
        <f t="shared" si="59"/>
        <v>IndustryInstitutional/GovernmentMonthly Peak DayApril15</v>
      </c>
      <c r="B1912" t="s">
        <v>2232</v>
      </c>
      <c r="C1912" t="s">
        <v>2242</v>
      </c>
      <c r="D1912" t="s">
        <v>2350</v>
      </c>
      <c r="E1912" t="s">
        <v>3060</v>
      </c>
      <c r="F1912" s="6">
        <v>15</v>
      </c>
      <c r="G1912" s="6"/>
      <c r="H1912" s="6"/>
      <c r="I1912" s="6"/>
      <c r="J1912" s="6">
        <v>90.5</v>
      </c>
      <c r="K1912">
        <f t="shared" si="58"/>
        <v>1</v>
      </c>
    </row>
    <row r="1913" spans="1:11" x14ac:dyDescent="0.25">
      <c r="A1913" s="5" t="str">
        <f t="shared" si="59"/>
        <v>IndustryInstitutional/GovernmentMonthly Peak DayApril16</v>
      </c>
      <c r="B1913" t="s">
        <v>2232</v>
      </c>
      <c r="C1913" t="s">
        <v>2242</v>
      </c>
      <c r="D1913" t="s">
        <v>2350</v>
      </c>
      <c r="E1913" t="s">
        <v>3060</v>
      </c>
      <c r="F1913" s="6">
        <v>16</v>
      </c>
      <c r="G1913" s="6"/>
      <c r="H1913" s="6"/>
      <c r="I1913" s="6"/>
      <c r="J1913" s="6">
        <v>91.425000000000011</v>
      </c>
      <c r="K1913">
        <f t="shared" si="58"/>
        <v>1</v>
      </c>
    </row>
    <row r="1914" spans="1:11" x14ac:dyDescent="0.25">
      <c r="A1914" s="5" t="str">
        <f t="shared" si="59"/>
        <v>IndustryInstitutional/GovernmentMonthly Peak DayApril17</v>
      </c>
      <c r="B1914" t="s">
        <v>2232</v>
      </c>
      <c r="C1914" t="s">
        <v>2242</v>
      </c>
      <c r="D1914" t="s">
        <v>2350</v>
      </c>
      <c r="E1914" t="s">
        <v>3060</v>
      </c>
      <c r="F1914" s="6">
        <v>17</v>
      </c>
      <c r="G1914" s="6"/>
      <c r="H1914" s="6"/>
      <c r="I1914" s="6"/>
      <c r="J1914" s="6">
        <v>90.8</v>
      </c>
      <c r="K1914">
        <f t="shared" si="58"/>
        <v>1</v>
      </c>
    </row>
    <row r="1915" spans="1:11" x14ac:dyDescent="0.25">
      <c r="A1915" s="5" t="str">
        <f t="shared" si="59"/>
        <v>IndustryInstitutional/GovernmentMonthly Peak DayApril18</v>
      </c>
      <c r="B1915" t="s">
        <v>2232</v>
      </c>
      <c r="C1915" t="s">
        <v>2242</v>
      </c>
      <c r="D1915" t="s">
        <v>2350</v>
      </c>
      <c r="E1915" t="s">
        <v>3060</v>
      </c>
      <c r="F1915" s="6">
        <v>18</v>
      </c>
      <c r="G1915" s="6"/>
      <c r="H1915" s="6"/>
      <c r="I1915" s="6"/>
      <c r="J1915" s="6">
        <v>89.9</v>
      </c>
      <c r="K1915">
        <f t="shared" si="58"/>
        <v>1</v>
      </c>
    </row>
    <row r="1916" spans="1:11" x14ac:dyDescent="0.25">
      <c r="A1916" s="5" t="str">
        <f t="shared" si="59"/>
        <v>IndustryInstitutional/GovernmentMonthly Peak DayApril19</v>
      </c>
      <c r="B1916" t="s">
        <v>2232</v>
      </c>
      <c r="C1916" t="s">
        <v>2242</v>
      </c>
      <c r="D1916" t="s">
        <v>2350</v>
      </c>
      <c r="E1916" t="s">
        <v>3060</v>
      </c>
      <c r="F1916" s="6">
        <v>19</v>
      </c>
      <c r="G1916" s="6"/>
      <c r="H1916" s="6"/>
      <c r="I1916" s="6"/>
      <c r="J1916" s="6">
        <v>87.875</v>
      </c>
      <c r="K1916">
        <f t="shared" si="58"/>
        <v>1</v>
      </c>
    </row>
    <row r="1917" spans="1:11" x14ac:dyDescent="0.25">
      <c r="A1917" s="5" t="str">
        <f t="shared" si="59"/>
        <v>IndustryInstitutional/GovernmentMonthly Peak DayApril20</v>
      </c>
      <c r="B1917" t="s">
        <v>2232</v>
      </c>
      <c r="C1917" t="s">
        <v>2242</v>
      </c>
      <c r="D1917" t="s">
        <v>2350</v>
      </c>
      <c r="E1917" t="s">
        <v>3060</v>
      </c>
      <c r="F1917" s="6">
        <v>20</v>
      </c>
      <c r="G1917" s="6"/>
      <c r="H1917" s="6"/>
      <c r="I1917" s="6"/>
      <c r="J1917" s="6">
        <v>85.2</v>
      </c>
      <c r="K1917">
        <f t="shared" si="58"/>
        <v>1</v>
      </c>
    </row>
    <row r="1918" spans="1:11" x14ac:dyDescent="0.25">
      <c r="A1918" s="5" t="str">
        <f t="shared" si="59"/>
        <v>IndustryInstitutional/GovernmentMonthly Peak DayApril21</v>
      </c>
      <c r="B1918" t="s">
        <v>2232</v>
      </c>
      <c r="C1918" t="s">
        <v>2242</v>
      </c>
      <c r="D1918" t="s">
        <v>2350</v>
      </c>
      <c r="E1918" t="s">
        <v>3060</v>
      </c>
      <c r="F1918" s="6">
        <v>21</v>
      </c>
      <c r="G1918" s="6"/>
      <c r="H1918" s="6"/>
      <c r="I1918" s="6"/>
      <c r="J1918" s="6">
        <v>80.59</v>
      </c>
      <c r="K1918">
        <f t="shared" si="58"/>
        <v>1</v>
      </c>
    </row>
    <row r="1919" spans="1:11" x14ac:dyDescent="0.25">
      <c r="A1919" s="5" t="str">
        <f t="shared" si="59"/>
        <v>IndustryInstitutional/GovernmentMonthly Peak DayApril22</v>
      </c>
      <c r="B1919" t="s">
        <v>2232</v>
      </c>
      <c r="C1919" t="s">
        <v>2242</v>
      </c>
      <c r="D1919" t="s">
        <v>2350</v>
      </c>
      <c r="E1919" t="s">
        <v>3060</v>
      </c>
      <c r="F1919" s="6">
        <v>22</v>
      </c>
      <c r="G1919" s="6"/>
      <c r="H1919" s="6"/>
      <c r="I1919" s="6"/>
      <c r="J1919" s="6">
        <v>76.09</v>
      </c>
      <c r="K1919">
        <f t="shared" si="58"/>
        <v>1</v>
      </c>
    </row>
    <row r="1920" spans="1:11" x14ac:dyDescent="0.25">
      <c r="A1920" s="5" t="str">
        <f t="shared" si="59"/>
        <v>IndustryInstitutional/GovernmentMonthly Peak DayApril23</v>
      </c>
      <c r="B1920" t="s">
        <v>2232</v>
      </c>
      <c r="C1920" t="s">
        <v>2242</v>
      </c>
      <c r="D1920" t="s">
        <v>2350</v>
      </c>
      <c r="E1920" t="s">
        <v>3060</v>
      </c>
      <c r="F1920" s="6">
        <v>23</v>
      </c>
      <c r="G1920" s="6"/>
      <c r="H1920" s="6"/>
      <c r="I1920" s="6"/>
      <c r="J1920" s="6">
        <v>74.572500000000005</v>
      </c>
      <c r="K1920">
        <f t="shared" si="58"/>
        <v>1</v>
      </c>
    </row>
    <row r="1921" spans="1:11" x14ac:dyDescent="0.25">
      <c r="A1921" s="5" t="str">
        <f t="shared" si="59"/>
        <v>IndustryInstitutional/GovernmentMonthly Peak DayApril24</v>
      </c>
      <c r="B1921" t="s">
        <v>2232</v>
      </c>
      <c r="C1921" t="s">
        <v>2242</v>
      </c>
      <c r="D1921" t="s">
        <v>2350</v>
      </c>
      <c r="E1921" t="s">
        <v>3060</v>
      </c>
      <c r="F1921" s="6">
        <v>24</v>
      </c>
      <c r="G1921" s="6"/>
      <c r="H1921" s="6"/>
      <c r="I1921" s="6"/>
      <c r="J1921" s="6">
        <v>72.14</v>
      </c>
      <c r="K1921">
        <f t="shared" si="58"/>
        <v>1</v>
      </c>
    </row>
    <row r="1922" spans="1:11" x14ac:dyDescent="0.25">
      <c r="A1922" s="5" t="str">
        <f t="shared" si="59"/>
        <v>IndustryInstitutional/GovernmentAverage WeekdayMay1</v>
      </c>
      <c r="B1922" t="s">
        <v>2232</v>
      </c>
      <c r="C1922" t="s">
        <v>2242</v>
      </c>
      <c r="D1922" t="s">
        <v>2351</v>
      </c>
      <c r="E1922" t="s">
        <v>3061</v>
      </c>
      <c r="F1922" s="6">
        <v>1</v>
      </c>
      <c r="G1922" s="6"/>
      <c r="H1922" s="6"/>
      <c r="I1922" s="6"/>
      <c r="J1922" s="6">
        <v>64.472499999999997</v>
      </c>
      <c r="K1922">
        <f t="shared" ref="K1922:K1985" si="60">INDEX(events, MATCH(CONCATENATE(B1922, C1922, D1922, E1922), events_y, 0), MATCH("Confidential", events_x, 0))</f>
        <v>1</v>
      </c>
    </row>
    <row r="1923" spans="1:11" x14ac:dyDescent="0.25">
      <c r="A1923" s="5" t="str">
        <f t="shared" ref="A1923:A1986" si="61">CONCATENATE(B1923, C1923, D1923, E1923, F1923)</f>
        <v>IndustryInstitutional/GovernmentAverage WeekdayMay2</v>
      </c>
      <c r="B1923" t="s">
        <v>2232</v>
      </c>
      <c r="C1923" t="s">
        <v>2242</v>
      </c>
      <c r="D1923" t="s">
        <v>2351</v>
      </c>
      <c r="E1923" t="s">
        <v>3061</v>
      </c>
      <c r="F1923" s="6">
        <v>2</v>
      </c>
      <c r="G1923" s="6"/>
      <c r="H1923" s="6"/>
      <c r="I1923" s="6"/>
      <c r="J1923" s="6">
        <v>63.61</v>
      </c>
      <c r="K1923">
        <f t="shared" si="60"/>
        <v>1</v>
      </c>
    </row>
    <row r="1924" spans="1:11" x14ac:dyDescent="0.25">
      <c r="A1924" s="5" t="str">
        <f t="shared" si="61"/>
        <v>IndustryInstitutional/GovernmentAverage WeekdayMay3</v>
      </c>
      <c r="B1924" t="s">
        <v>2232</v>
      </c>
      <c r="C1924" t="s">
        <v>2242</v>
      </c>
      <c r="D1924" t="s">
        <v>2351</v>
      </c>
      <c r="E1924" t="s">
        <v>3061</v>
      </c>
      <c r="F1924" s="6">
        <v>3</v>
      </c>
      <c r="G1924" s="6"/>
      <c r="H1924" s="6"/>
      <c r="I1924" s="6"/>
      <c r="J1924" s="6">
        <v>62.935000000000002</v>
      </c>
      <c r="K1924">
        <f t="shared" si="60"/>
        <v>1</v>
      </c>
    </row>
    <row r="1925" spans="1:11" x14ac:dyDescent="0.25">
      <c r="A1925" s="5" t="str">
        <f t="shared" si="61"/>
        <v>IndustryInstitutional/GovernmentAverage WeekdayMay4</v>
      </c>
      <c r="B1925" t="s">
        <v>2232</v>
      </c>
      <c r="C1925" t="s">
        <v>2242</v>
      </c>
      <c r="D1925" t="s">
        <v>2351</v>
      </c>
      <c r="E1925" t="s">
        <v>3061</v>
      </c>
      <c r="F1925" s="6">
        <v>4</v>
      </c>
      <c r="G1925" s="6"/>
      <c r="H1925" s="6"/>
      <c r="I1925" s="6"/>
      <c r="J1925" s="6">
        <v>62.502499999999998</v>
      </c>
      <c r="K1925">
        <f t="shared" si="60"/>
        <v>1</v>
      </c>
    </row>
    <row r="1926" spans="1:11" x14ac:dyDescent="0.25">
      <c r="A1926" s="5" t="str">
        <f t="shared" si="61"/>
        <v>IndustryInstitutional/GovernmentAverage WeekdayMay5</v>
      </c>
      <c r="B1926" t="s">
        <v>2232</v>
      </c>
      <c r="C1926" t="s">
        <v>2242</v>
      </c>
      <c r="D1926" t="s">
        <v>2351</v>
      </c>
      <c r="E1926" t="s">
        <v>3061</v>
      </c>
      <c r="F1926" s="6">
        <v>5</v>
      </c>
      <c r="G1926" s="6"/>
      <c r="H1926" s="6"/>
      <c r="I1926" s="6"/>
      <c r="J1926" s="6">
        <v>62.142499999999998</v>
      </c>
      <c r="K1926">
        <f t="shared" si="60"/>
        <v>1</v>
      </c>
    </row>
    <row r="1927" spans="1:11" x14ac:dyDescent="0.25">
      <c r="A1927" s="5" t="str">
        <f t="shared" si="61"/>
        <v>IndustryInstitutional/GovernmentAverage WeekdayMay6</v>
      </c>
      <c r="B1927" t="s">
        <v>2232</v>
      </c>
      <c r="C1927" t="s">
        <v>2242</v>
      </c>
      <c r="D1927" t="s">
        <v>2351</v>
      </c>
      <c r="E1927" t="s">
        <v>3061</v>
      </c>
      <c r="F1927" s="6">
        <v>6</v>
      </c>
      <c r="G1927" s="6"/>
      <c r="H1927" s="6"/>
      <c r="I1927" s="6"/>
      <c r="J1927" s="6">
        <v>61.447499999999998</v>
      </c>
      <c r="K1927">
        <f t="shared" si="60"/>
        <v>1</v>
      </c>
    </row>
    <row r="1928" spans="1:11" x14ac:dyDescent="0.25">
      <c r="A1928" s="5" t="str">
        <f t="shared" si="61"/>
        <v>IndustryInstitutional/GovernmentAverage WeekdayMay7</v>
      </c>
      <c r="B1928" t="s">
        <v>2232</v>
      </c>
      <c r="C1928" t="s">
        <v>2242</v>
      </c>
      <c r="D1928" t="s">
        <v>2351</v>
      </c>
      <c r="E1928" t="s">
        <v>3061</v>
      </c>
      <c r="F1928" s="6">
        <v>7</v>
      </c>
      <c r="G1928" s="6"/>
      <c r="H1928" s="6"/>
      <c r="I1928" s="6"/>
      <c r="J1928" s="6">
        <v>61.319999999999993</v>
      </c>
      <c r="K1928">
        <f t="shared" si="60"/>
        <v>1</v>
      </c>
    </row>
    <row r="1929" spans="1:11" x14ac:dyDescent="0.25">
      <c r="A1929" s="5" t="str">
        <f t="shared" si="61"/>
        <v>IndustryInstitutional/GovernmentAverage WeekdayMay8</v>
      </c>
      <c r="B1929" t="s">
        <v>2232</v>
      </c>
      <c r="C1929" t="s">
        <v>2242</v>
      </c>
      <c r="D1929" t="s">
        <v>2351</v>
      </c>
      <c r="E1929" t="s">
        <v>3061</v>
      </c>
      <c r="F1929" s="6">
        <v>8</v>
      </c>
      <c r="G1929" s="6"/>
      <c r="H1929" s="6"/>
      <c r="I1929" s="6"/>
      <c r="J1929" s="6">
        <v>61.842500000000001</v>
      </c>
      <c r="K1929">
        <f t="shared" si="60"/>
        <v>1</v>
      </c>
    </row>
    <row r="1930" spans="1:11" x14ac:dyDescent="0.25">
      <c r="A1930" s="5" t="str">
        <f t="shared" si="61"/>
        <v>IndustryInstitutional/GovernmentAverage WeekdayMay9</v>
      </c>
      <c r="B1930" t="s">
        <v>2232</v>
      </c>
      <c r="C1930" t="s">
        <v>2242</v>
      </c>
      <c r="D1930" t="s">
        <v>2351</v>
      </c>
      <c r="E1930" t="s">
        <v>3061</v>
      </c>
      <c r="F1930" s="6">
        <v>9</v>
      </c>
      <c r="G1930" s="6"/>
      <c r="H1930" s="6"/>
      <c r="I1930" s="6"/>
      <c r="J1930" s="6">
        <v>63.917499999999997</v>
      </c>
      <c r="K1930">
        <f t="shared" si="60"/>
        <v>1</v>
      </c>
    </row>
    <row r="1931" spans="1:11" x14ac:dyDescent="0.25">
      <c r="A1931" s="5" t="str">
        <f t="shared" si="61"/>
        <v>IndustryInstitutional/GovernmentAverage WeekdayMay10</v>
      </c>
      <c r="B1931" t="s">
        <v>2232</v>
      </c>
      <c r="C1931" t="s">
        <v>2242</v>
      </c>
      <c r="D1931" t="s">
        <v>2351</v>
      </c>
      <c r="E1931" t="s">
        <v>3061</v>
      </c>
      <c r="F1931" s="6">
        <v>10</v>
      </c>
      <c r="G1931" s="6"/>
      <c r="H1931" s="6"/>
      <c r="I1931" s="6"/>
      <c r="J1931" s="6">
        <v>67.239999999999995</v>
      </c>
      <c r="K1931">
        <f t="shared" si="60"/>
        <v>1</v>
      </c>
    </row>
    <row r="1932" spans="1:11" x14ac:dyDescent="0.25">
      <c r="A1932" s="5" t="str">
        <f t="shared" si="61"/>
        <v>IndustryInstitutional/GovernmentAverage WeekdayMay11</v>
      </c>
      <c r="B1932" t="s">
        <v>2232</v>
      </c>
      <c r="C1932" t="s">
        <v>2242</v>
      </c>
      <c r="D1932" t="s">
        <v>2351</v>
      </c>
      <c r="E1932" t="s">
        <v>3061</v>
      </c>
      <c r="F1932" s="6">
        <v>11</v>
      </c>
      <c r="G1932" s="6"/>
      <c r="H1932" s="6"/>
      <c r="I1932" s="6"/>
      <c r="J1932" s="6">
        <v>71.1875</v>
      </c>
      <c r="K1932">
        <f t="shared" si="60"/>
        <v>1</v>
      </c>
    </row>
    <row r="1933" spans="1:11" x14ac:dyDescent="0.25">
      <c r="A1933" s="5" t="str">
        <f t="shared" si="61"/>
        <v>IndustryInstitutional/GovernmentAverage WeekdayMay12</v>
      </c>
      <c r="B1933" t="s">
        <v>2232</v>
      </c>
      <c r="C1933" t="s">
        <v>2242</v>
      </c>
      <c r="D1933" t="s">
        <v>2351</v>
      </c>
      <c r="E1933" t="s">
        <v>3061</v>
      </c>
      <c r="F1933" s="6">
        <v>12</v>
      </c>
      <c r="G1933" s="6"/>
      <c r="H1933" s="6"/>
      <c r="I1933" s="6"/>
      <c r="J1933" s="6">
        <v>74.25</v>
      </c>
      <c r="K1933">
        <f t="shared" si="60"/>
        <v>1</v>
      </c>
    </row>
    <row r="1934" spans="1:11" x14ac:dyDescent="0.25">
      <c r="A1934" s="5" t="str">
        <f t="shared" si="61"/>
        <v>IndustryInstitutional/GovernmentAverage WeekdayMay13</v>
      </c>
      <c r="B1934" t="s">
        <v>2232</v>
      </c>
      <c r="C1934" t="s">
        <v>2242</v>
      </c>
      <c r="D1934" t="s">
        <v>2351</v>
      </c>
      <c r="E1934" t="s">
        <v>3061</v>
      </c>
      <c r="F1934" s="6">
        <v>13</v>
      </c>
      <c r="G1934" s="6"/>
      <c r="H1934" s="6"/>
      <c r="I1934" s="6"/>
      <c r="J1934" s="6">
        <v>75.737500000000011</v>
      </c>
      <c r="K1934">
        <f t="shared" si="60"/>
        <v>1</v>
      </c>
    </row>
    <row r="1935" spans="1:11" x14ac:dyDescent="0.25">
      <c r="A1935" s="5" t="str">
        <f t="shared" si="61"/>
        <v>IndustryInstitutional/GovernmentAverage WeekdayMay14</v>
      </c>
      <c r="B1935" t="s">
        <v>2232</v>
      </c>
      <c r="C1935" t="s">
        <v>2242</v>
      </c>
      <c r="D1935" t="s">
        <v>2351</v>
      </c>
      <c r="E1935" t="s">
        <v>3061</v>
      </c>
      <c r="F1935" s="6">
        <v>14</v>
      </c>
      <c r="G1935" s="6"/>
      <c r="H1935" s="6"/>
      <c r="I1935" s="6"/>
      <c r="J1935" s="6">
        <v>77.199999999999989</v>
      </c>
      <c r="K1935">
        <f t="shared" si="60"/>
        <v>1</v>
      </c>
    </row>
    <row r="1936" spans="1:11" x14ac:dyDescent="0.25">
      <c r="A1936" s="5" t="str">
        <f t="shared" si="61"/>
        <v>IndustryInstitutional/GovernmentAverage WeekdayMay15</v>
      </c>
      <c r="B1936" t="s">
        <v>2232</v>
      </c>
      <c r="C1936" t="s">
        <v>2242</v>
      </c>
      <c r="D1936" t="s">
        <v>2351</v>
      </c>
      <c r="E1936" t="s">
        <v>3061</v>
      </c>
      <c r="F1936" s="6">
        <v>15</v>
      </c>
      <c r="G1936" s="6"/>
      <c r="H1936" s="6"/>
      <c r="I1936" s="6"/>
      <c r="J1936" s="6">
        <v>78.522500000000008</v>
      </c>
      <c r="K1936">
        <f t="shared" si="60"/>
        <v>1</v>
      </c>
    </row>
    <row r="1937" spans="1:11" x14ac:dyDescent="0.25">
      <c r="A1937" s="5" t="str">
        <f t="shared" si="61"/>
        <v>IndustryInstitutional/GovernmentAverage WeekdayMay16</v>
      </c>
      <c r="B1937" t="s">
        <v>2232</v>
      </c>
      <c r="C1937" t="s">
        <v>2242</v>
      </c>
      <c r="D1937" t="s">
        <v>2351</v>
      </c>
      <c r="E1937" t="s">
        <v>3061</v>
      </c>
      <c r="F1937" s="6">
        <v>16</v>
      </c>
      <c r="G1937" s="6"/>
      <c r="H1937" s="6"/>
      <c r="I1937" s="6"/>
      <c r="J1937" s="6">
        <v>79.16</v>
      </c>
      <c r="K1937">
        <f t="shared" si="60"/>
        <v>1</v>
      </c>
    </row>
    <row r="1938" spans="1:11" x14ac:dyDescent="0.25">
      <c r="A1938" s="5" t="str">
        <f t="shared" si="61"/>
        <v>IndustryInstitutional/GovernmentAverage WeekdayMay17</v>
      </c>
      <c r="B1938" t="s">
        <v>2232</v>
      </c>
      <c r="C1938" t="s">
        <v>2242</v>
      </c>
      <c r="D1938" t="s">
        <v>2351</v>
      </c>
      <c r="E1938" t="s">
        <v>3061</v>
      </c>
      <c r="F1938" s="6">
        <v>17</v>
      </c>
      <c r="G1938" s="6"/>
      <c r="H1938" s="6"/>
      <c r="I1938" s="6"/>
      <c r="J1938" s="6">
        <v>79.432500000000005</v>
      </c>
      <c r="K1938">
        <f t="shared" si="60"/>
        <v>1</v>
      </c>
    </row>
    <row r="1939" spans="1:11" x14ac:dyDescent="0.25">
      <c r="A1939" s="5" t="str">
        <f t="shared" si="61"/>
        <v>IndustryInstitutional/GovernmentAverage WeekdayMay18</v>
      </c>
      <c r="B1939" t="s">
        <v>2232</v>
      </c>
      <c r="C1939" t="s">
        <v>2242</v>
      </c>
      <c r="D1939" t="s">
        <v>2351</v>
      </c>
      <c r="E1939" t="s">
        <v>3061</v>
      </c>
      <c r="F1939" s="6">
        <v>18</v>
      </c>
      <c r="G1939" s="6"/>
      <c r="H1939" s="6"/>
      <c r="I1939" s="6"/>
      <c r="J1939" s="6">
        <v>79.422499999999999</v>
      </c>
      <c r="K1939">
        <f t="shared" si="60"/>
        <v>1</v>
      </c>
    </row>
    <row r="1940" spans="1:11" x14ac:dyDescent="0.25">
      <c r="A1940" s="5" t="str">
        <f t="shared" si="61"/>
        <v>IndustryInstitutional/GovernmentAverage WeekdayMay19</v>
      </c>
      <c r="B1940" t="s">
        <v>2232</v>
      </c>
      <c r="C1940" t="s">
        <v>2242</v>
      </c>
      <c r="D1940" t="s">
        <v>2351</v>
      </c>
      <c r="E1940" t="s">
        <v>3061</v>
      </c>
      <c r="F1940" s="6">
        <v>19</v>
      </c>
      <c r="G1940" s="6"/>
      <c r="H1940" s="6"/>
      <c r="I1940" s="6"/>
      <c r="J1940" s="6">
        <v>77.867500000000007</v>
      </c>
      <c r="K1940">
        <f t="shared" si="60"/>
        <v>1</v>
      </c>
    </row>
    <row r="1941" spans="1:11" x14ac:dyDescent="0.25">
      <c r="A1941" s="5" t="str">
        <f t="shared" si="61"/>
        <v>IndustryInstitutional/GovernmentAverage WeekdayMay20</v>
      </c>
      <c r="B1941" t="s">
        <v>2232</v>
      </c>
      <c r="C1941" t="s">
        <v>2242</v>
      </c>
      <c r="D1941" t="s">
        <v>2351</v>
      </c>
      <c r="E1941" t="s">
        <v>3061</v>
      </c>
      <c r="F1941" s="6">
        <v>20</v>
      </c>
      <c r="G1941" s="6"/>
      <c r="H1941" s="6"/>
      <c r="I1941" s="6"/>
      <c r="J1941" s="6">
        <v>75.42</v>
      </c>
      <c r="K1941">
        <f t="shared" si="60"/>
        <v>1</v>
      </c>
    </row>
    <row r="1942" spans="1:11" x14ac:dyDescent="0.25">
      <c r="A1942" s="5" t="str">
        <f t="shared" si="61"/>
        <v>IndustryInstitutional/GovernmentAverage WeekdayMay21</v>
      </c>
      <c r="B1942" t="s">
        <v>2232</v>
      </c>
      <c r="C1942" t="s">
        <v>2242</v>
      </c>
      <c r="D1942" t="s">
        <v>2351</v>
      </c>
      <c r="E1942" t="s">
        <v>3061</v>
      </c>
      <c r="F1942" s="6">
        <v>21</v>
      </c>
      <c r="G1942" s="6"/>
      <c r="H1942" s="6"/>
      <c r="I1942" s="6"/>
      <c r="J1942" s="6">
        <v>71.837499999999991</v>
      </c>
      <c r="K1942">
        <f t="shared" si="60"/>
        <v>1</v>
      </c>
    </row>
    <row r="1943" spans="1:11" x14ac:dyDescent="0.25">
      <c r="A1943" s="5" t="str">
        <f t="shared" si="61"/>
        <v>IndustryInstitutional/GovernmentAverage WeekdayMay22</v>
      </c>
      <c r="B1943" t="s">
        <v>2232</v>
      </c>
      <c r="C1943" t="s">
        <v>2242</v>
      </c>
      <c r="D1943" t="s">
        <v>2351</v>
      </c>
      <c r="E1943" t="s">
        <v>3061</v>
      </c>
      <c r="F1943" s="6">
        <v>22</v>
      </c>
      <c r="G1943" s="6"/>
      <c r="H1943" s="6"/>
      <c r="I1943" s="6"/>
      <c r="J1943" s="6">
        <v>68.599999999999994</v>
      </c>
      <c r="K1943">
        <f t="shared" si="60"/>
        <v>1</v>
      </c>
    </row>
    <row r="1944" spans="1:11" x14ac:dyDescent="0.25">
      <c r="A1944" s="5" t="str">
        <f t="shared" si="61"/>
        <v>IndustryInstitutional/GovernmentAverage WeekdayMay23</v>
      </c>
      <c r="B1944" t="s">
        <v>2232</v>
      </c>
      <c r="C1944" t="s">
        <v>2242</v>
      </c>
      <c r="D1944" t="s">
        <v>2351</v>
      </c>
      <c r="E1944" t="s">
        <v>3061</v>
      </c>
      <c r="F1944" s="6">
        <v>23</v>
      </c>
      <c r="G1944" s="6"/>
      <c r="H1944" s="6"/>
      <c r="I1944" s="6"/>
      <c r="J1944" s="6">
        <v>66.875</v>
      </c>
      <c r="K1944">
        <f t="shared" si="60"/>
        <v>1</v>
      </c>
    </row>
    <row r="1945" spans="1:11" x14ac:dyDescent="0.25">
      <c r="A1945" s="5" t="str">
        <f t="shared" si="61"/>
        <v>IndustryInstitutional/GovernmentAverage WeekdayMay24</v>
      </c>
      <c r="B1945" t="s">
        <v>2232</v>
      </c>
      <c r="C1945" t="s">
        <v>2242</v>
      </c>
      <c r="D1945" t="s">
        <v>2351</v>
      </c>
      <c r="E1945" t="s">
        <v>3061</v>
      </c>
      <c r="F1945" s="6">
        <v>24</v>
      </c>
      <c r="G1945" s="6"/>
      <c r="H1945" s="6"/>
      <c r="I1945" s="6"/>
      <c r="J1945" s="6">
        <v>65.892500000000013</v>
      </c>
      <c r="K1945">
        <f t="shared" si="60"/>
        <v>1</v>
      </c>
    </row>
    <row r="1946" spans="1:11" x14ac:dyDescent="0.25">
      <c r="A1946" s="5" t="str">
        <f t="shared" si="61"/>
        <v>IndustryInstitutional/GovernmentMonthly Peak DayMay1</v>
      </c>
      <c r="B1946" t="s">
        <v>2232</v>
      </c>
      <c r="C1946" t="s">
        <v>2242</v>
      </c>
      <c r="D1946" t="s">
        <v>2352</v>
      </c>
      <c r="E1946" t="s">
        <v>3061</v>
      </c>
      <c r="F1946" s="6">
        <v>1</v>
      </c>
      <c r="G1946" s="6"/>
      <c r="H1946" s="6"/>
      <c r="I1946" s="6"/>
      <c r="J1946" s="6">
        <v>65.715000000000003</v>
      </c>
      <c r="K1946">
        <f t="shared" si="60"/>
        <v>1</v>
      </c>
    </row>
    <row r="1947" spans="1:11" x14ac:dyDescent="0.25">
      <c r="A1947" s="5" t="str">
        <f t="shared" si="61"/>
        <v>IndustryInstitutional/GovernmentMonthly Peak DayMay2</v>
      </c>
      <c r="B1947" t="s">
        <v>2232</v>
      </c>
      <c r="C1947" t="s">
        <v>2242</v>
      </c>
      <c r="D1947" t="s">
        <v>2352</v>
      </c>
      <c r="E1947" t="s">
        <v>3061</v>
      </c>
      <c r="F1947" s="6">
        <v>2</v>
      </c>
      <c r="G1947" s="6"/>
      <c r="H1947" s="6"/>
      <c r="I1947" s="6"/>
      <c r="J1947" s="6">
        <v>65.007499999999993</v>
      </c>
      <c r="K1947">
        <f t="shared" si="60"/>
        <v>1</v>
      </c>
    </row>
    <row r="1948" spans="1:11" x14ac:dyDescent="0.25">
      <c r="A1948" s="5" t="str">
        <f t="shared" si="61"/>
        <v>IndustryInstitutional/GovernmentMonthly Peak DayMay3</v>
      </c>
      <c r="B1948" t="s">
        <v>2232</v>
      </c>
      <c r="C1948" t="s">
        <v>2242</v>
      </c>
      <c r="D1948" t="s">
        <v>2352</v>
      </c>
      <c r="E1948" t="s">
        <v>3061</v>
      </c>
      <c r="F1948" s="6">
        <v>3</v>
      </c>
      <c r="G1948" s="6"/>
      <c r="H1948" s="6"/>
      <c r="I1948" s="6"/>
      <c r="J1948" s="6">
        <v>64.072499999999991</v>
      </c>
      <c r="K1948">
        <f t="shared" si="60"/>
        <v>1</v>
      </c>
    </row>
    <row r="1949" spans="1:11" x14ac:dyDescent="0.25">
      <c r="A1949" s="5" t="str">
        <f t="shared" si="61"/>
        <v>IndustryInstitutional/GovernmentMonthly Peak DayMay4</v>
      </c>
      <c r="B1949" t="s">
        <v>2232</v>
      </c>
      <c r="C1949" t="s">
        <v>2242</v>
      </c>
      <c r="D1949" t="s">
        <v>2352</v>
      </c>
      <c r="E1949" t="s">
        <v>3061</v>
      </c>
      <c r="F1949" s="6">
        <v>4</v>
      </c>
      <c r="G1949" s="6"/>
      <c r="H1949" s="6"/>
      <c r="I1949" s="6"/>
      <c r="J1949" s="6">
        <v>63.292500000000004</v>
      </c>
      <c r="K1949">
        <f t="shared" si="60"/>
        <v>1</v>
      </c>
    </row>
    <row r="1950" spans="1:11" x14ac:dyDescent="0.25">
      <c r="A1950" s="5" t="str">
        <f t="shared" si="61"/>
        <v>IndustryInstitutional/GovernmentMonthly Peak DayMay5</v>
      </c>
      <c r="B1950" t="s">
        <v>2232</v>
      </c>
      <c r="C1950" t="s">
        <v>2242</v>
      </c>
      <c r="D1950" t="s">
        <v>2352</v>
      </c>
      <c r="E1950" t="s">
        <v>3061</v>
      </c>
      <c r="F1950" s="6">
        <v>5</v>
      </c>
      <c r="G1950" s="6"/>
      <c r="H1950" s="6"/>
      <c r="I1950" s="6"/>
      <c r="J1950" s="6">
        <v>62.657500000000006</v>
      </c>
      <c r="K1950">
        <f t="shared" si="60"/>
        <v>1</v>
      </c>
    </row>
    <row r="1951" spans="1:11" x14ac:dyDescent="0.25">
      <c r="A1951" s="5" t="str">
        <f t="shared" si="61"/>
        <v>IndustryInstitutional/GovernmentMonthly Peak DayMay6</v>
      </c>
      <c r="B1951" t="s">
        <v>2232</v>
      </c>
      <c r="C1951" t="s">
        <v>2242</v>
      </c>
      <c r="D1951" t="s">
        <v>2352</v>
      </c>
      <c r="E1951" t="s">
        <v>3061</v>
      </c>
      <c r="F1951" s="6">
        <v>6</v>
      </c>
      <c r="G1951" s="6"/>
      <c r="H1951" s="6"/>
      <c r="I1951" s="6"/>
      <c r="J1951" s="6">
        <v>62.597499999999997</v>
      </c>
      <c r="K1951">
        <f t="shared" si="60"/>
        <v>1</v>
      </c>
    </row>
    <row r="1952" spans="1:11" x14ac:dyDescent="0.25">
      <c r="A1952" s="5" t="str">
        <f t="shared" si="61"/>
        <v>IndustryInstitutional/GovernmentMonthly Peak DayMay7</v>
      </c>
      <c r="B1952" t="s">
        <v>2232</v>
      </c>
      <c r="C1952" t="s">
        <v>2242</v>
      </c>
      <c r="D1952" t="s">
        <v>2352</v>
      </c>
      <c r="E1952" t="s">
        <v>3061</v>
      </c>
      <c r="F1952" s="6">
        <v>7</v>
      </c>
      <c r="G1952" s="6"/>
      <c r="H1952" s="6"/>
      <c r="I1952" s="6"/>
      <c r="J1952" s="6">
        <v>61.975000000000001</v>
      </c>
      <c r="K1952">
        <f t="shared" si="60"/>
        <v>1</v>
      </c>
    </row>
    <row r="1953" spans="1:11" x14ac:dyDescent="0.25">
      <c r="A1953" s="5" t="str">
        <f t="shared" si="61"/>
        <v>IndustryInstitutional/GovernmentMonthly Peak DayMay8</v>
      </c>
      <c r="B1953" t="s">
        <v>2232</v>
      </c>
      <c r="C1953" t="s">
        <v>2242</v>
      </c>
      <c r="D1953" t="s">
        <v>2352</v>
      </c>
      <c r="E1953" t="s">
        <v>3061</v>
      </c>
      <c r="F1953" s="6">
        <v>8</v>
      </c>
      <c r="G1953" s="6"/>
      <c r="H1953" s="6"/>
      <c r="I1953" s="6"/>
      <c r="J1953" s="6">
        <v>61.714999999999996</v>
      </c>
      <c r="K1953">
        <f t="shared" si="60"/>
        <v>1</v>
      </c>
    </row>
    <row r="1954" spans="1:11" x14ac:dyDescent="0.25">
      <c r="A1954" s="5" t="str">
        <f t="shared" si="61"/>
        <v>IndustryInstitutional/GovernmentMonthly Peak DayMay9</v>
      </c>
      <c r="B1954" t="s">
        <v>2232</v>
      </c>
      <c r="C1954" t="s">
        <v>2242</v>
      </c>
      <c r="D1954" t="s">
        <v>2352</v>
      </c>
      <c r="E1954" t="s">
        <v>3061</v>
      </c>
      <c r="F1954" s="6">
        <v>9</v>
      </c>
      <c r="G1954" s="6"/>
      <c r="H1954" s="6"/>
      <c r="I1954" s="6"/>
      <c r="J1954" s="6">
        <v>63.002499999999998</v>
      </c>
      <c r="K1954">
        <f t="shared" si="60"/>
        <v>1</v>
      </c>
    </row>
    <row r="1955" spans="1:11" x14ac:dyDescent="0.25">
      <c r="A1955" s="5" t="str">
        <f t="shared" si="61"/>
        <v>IndustryInstitutional/GovernmentMonthly Peak DayMay10</v>
      </c>
      <c r="B1955" t="s">
        <v>2232</v>
      </c>
      <c r="C1955" t="s">
        <v>2242</v>
      </c>
      <c r="D1955" t="s">
        <v>2352</v>
      </c>
      <c r="E1955" t="s">
        <v>3061</v>
      </c>
      <c r="F1955" s="6">
        <v>10</v>
      </c>
      <c r="G1955" s="6"/>
      <c r="H1955" s="6"/>
      <c r="I1955" s="6"/>
      <c r="J1955" s="6">
        <v>64.995000000000005</v>
      </c>
      <c r="K1955">
        <f t="shared" si="60"/>
        <v>1</v>
      </c>
    </row>
    <row r="1956" spans="1:11" x14ac:dyDescent="0.25">
      <c r="A1956" s="5" t="str">
        <f t="shared" si="61"/>
        <v>IndustryInstitutional/GovernmentMonthly Peak DayMay11</v>
      </c>
      <c r="B1956" t="s">
        <v>2232</v>
      </c>
      <c r="C1956" t="s">
        <v>2242</v>
      </c>
      <c r="D1956" t="s">
        <v>2352</v>
      </c>
      <c r="E1956" t="s">
        <v>3061</v>
      </c>
      <c r="F1956" s="6">
        <v>11</v>
      </c>
      <c r="G1956" s="6"/>
      <c r="H1956" s="6"/>
      <c r="I1956" s="6"/>
      <c r="J1956" s="6">
        <v>67.415000000000006</v>
      </c>
      <c r="K1956">
        <f t="shared" si="60"/>
        <v>1</v>
      </c>
    </row>
    <row r="1957" spans="1:11" x14ac:dyDescent="0.25">
      <c r="A1957" s="5" t="str">
        <f t="shared" si="61"/>
        <v>IndustryInstitutional/GovernmentMonthly Peak DayMay12</v>
      </c>
      <c r="B1957" t="s">
        <v>2232</v>
      </c>
      <c r="C1957" t="s">
        <v>2242</v>
      </c>
      <c r="D1957" t="s">
        <v>2352</v>
      </c>
      <c r="E1957" t="s">
        <v>3061</v>
      </c>
      <c r="F1957" s="6">
        <v>12</v>
      </c>
      <c r="G1957" s="6"/>
      <c r="H1957" s="6"/>
      <c r="I1957" s="6"/>
      <c r="J1957" s="6">
        <v>70.534999999999997</v>
      </c>
      <c r="K1957">
        <f t="shared" si="60"/>
        <v>1</v>
      </c>
    </row>
    <row r="1958" spans="1:11" x14ac:dyDescent="0.25">
      <c r="A1958" s="5" t="str">
        <f t="shared" si="61"/>
        <v>IndustryInstitutional/GovernmentMonthly Peak DayMay13</v>
      </c>
      <c r="B1958" t="s">
        <v>2232</v>
      </c>
      <c r="C1958" t="s">
        <v>2242</v>
      </c>
      <c r="D1958" t="s">
        <v>2352</v>
      </c>
      <c r="E1958" t="s">
        <v>3061</v>
      </c>
      <c r="F1958" s="6">
        <v>13</v>
      </c>
      <c r="G1958" s="6"/>
      <c r="H1958" s="6"/>
      <c r="I1958" s="6"/>
      <c r="J1958" s="6">
        <v>73.674999999999997</v>
      </c>
      <c r="K1958">
        <f t="shared" si="60"/>
        <v>1</v>
      </c>
    </row>
    <row r="1959" spans="1:11" x14ac:dyDescent="0.25">
      <c r="A1959" s="5" t="str">
        <f t="shared" si="61"/>
        <v>IndustryInstitutional/GovernmentMonthly Peak DayMay14</v>
      </c>
      <c r="B1959" t="s">
        <v>2232</v>
      </c>
      <c r="C1959" t="s">
        <v>2242</v>
      </c>
      <c r="D1959" t="s">
        <v>2352</v>
      </c>
      <c r="E1959" t="s">
        <v>3061</v>
      </c>
      <c r="F1959" s="6">
        <v>14</v>
      </c>
      <c r="G1959" s="6"/>
      <c r="H1959" s="6"/>
      <c r="I1959" s="6"/>
      <c r="J1959" s="6">
        <v>76.674999999999997</v>
      </c>
      <c r="K1959">
        <f t="shared" si="60"/>
        <v>1</v>
      </c>
    </row>
    <row r="1960" spans="1:11" x14ac:dyDescent="0.25">
      <c r="A1960" s="5" t="str">
        <f t="shared" si="61"/>
        <v>IndustryInstitutional/GovernmentMonthly Peak DayMay15</v>
      </c>
      <c r="B1960" t="s">
        <v>2232</v>
      </c>
      <c r="C1960" t="s">
        <v>2242</v>
      </c>
      <c r="D1960" t="s">
        <v>2352</v>
      </c>
      <c r="E1960" t="s">
        <v>3061</v>
      </c>
      <c r="F1960" s="6">
        <v>15</v>
      </c>
      <c r="G1960" s="6"/>
      <c r="H1960" s="6"/>
      <c r="I1960" s="6"/>
      <c r="J1960" s="6">
        <v>78.752499999999998</v>
      </c>
      <c r="K1960">
        <f t="shared" si="60"/>
        <v>1</v>
      </c>
    </row>
    <row r="1961" spans="1:11" x14ac:dyDescent="0.25">
      <c r="A1961" s="5" t="str">
        <f t="shared" si="61"/>
        <v>IndustryInstitutional/GovernmentMonthly Peak DayMay16</v>
      </c>
      <c r="B1961" t="s">
        <v>2232</v>
      </c>
      <c r="C1961" t="s">
        <v>2242</v>
      </c>
      <c r="D1961" t="s">
        <v>2352</v>
      </c>
      <c r="E1961" t="s">
        <v>3061</v>
      </c>
      <c r="F1961" s="6">
        <v>16</v>
      </c>
      <c r="G1961" s="6"/>
      <c r="H1961" s="6"/>
      <c r="I1961" s="6"/>
      <c r="J1961" s="6">
        <v>80.66</v>
      </c>
      <c r="K1961">
        <f t="shared" si="60"/>
        <v>1</v>
      </c>
    </row>
    <row r="1962" spans="1:11" x14ac:dyDescent="0.25">
      <c r="A1962" s="5" t="str">
        <f t="shared" si="61"/>
        <v>IndustryInstitutional/GovernmentMonthly Peak DayMay17</v>
      </c>
      <c r="B1962" t="s">
        <v>2232</v>
      </c>
      <c r="C1962" t="s">
        <v>2242</v>
      </c>
      <c r="D1962" t="s">
        <v>2352</v>
      </c>
      <c r="E1962" t="s">
        <v>3061</v>
      </c>
      <c r="F1962" s="6">
        <v>17</v>
      </c>
      <c r="G1962" s="6"/>
      <c r="H1962" s="6"/>
      <c r="I1962" s="6"/>
      <c r="J1962" s="6">
        <v>80.960000000000008</v>
      </c>
      <c r="K1962">
        <f t="shared" si="60"/>
        <v>1</v>
      </c>
    </row>
    <row r="1963" spans="1:11" x14ac:dyDescent="0.25">
      <c r="A1963" s="5" t="str">
        <f t="shared" si="61"/>
        <v>IndustryInstitutional/GovernmentMonthly Peak DayMay18</v>
      </c>
      <c r="B1963" t="s">
        <v>2232</v>
      </c>
      <c r="C1963" t="s">
        <v>2242</v>
      </c>
      <c r="D1963" t="s">
        <v>2352</v>
      </c>
      <c r="E1963" t="s">
        <v>3061</v>
      </c>
      <c r="F1963" s="6">
        <v>18</v>
      </c>
      <c r="G1963" s="6"/>
      <c r="H1963" s="6"/>
      <c r="I1963" s="6"/>
      <c r="J1963" s="6">
        <v>80.447500000000005</v>
      </c>
      <c r="K1963">
        <f t="shared" si="60"/>
        <v>1</v>
      </c>
    </row>
    <row r="1964" spans="1:11" x14ac:dyDescent="0.25">
      <c r="A1964" s="5" t="str">
        <f t="shared" si="61"/>
        <v>IndustryInstitutional/GovernmentMonthly Peak DayMay19</v>
      </c>
      <c r="B1964" t="s">
        <v>2232</v>
      </c>
      <c r="C1964" t="s">
        <v>2242</v>
      </c>
      <c r="D1964" t="s">
        <v>2352</v>
      </c>
      <c r="E1964" t="s">
        <v>3061</v>
      </c>
      <c r="F1964" s="6">
        <v>19</v>
      </c>
      <c r="G1964" s="6"/>
      <c r="H1964" s="6"/>
      <c r="I1964" s="6"/>
      <c r="J1964" s="6">
        <v>78.715000000000003</v>
      </c>
      <c r="K1964">
        <f t="shared" si="60"/>
        <v>1</v>
      </c>
    </row>
    <row r="1965" spans="1:11" x14ac:dyDescent="0.25">
      <c r="A1965" s="5" t="str">
        <f t="shared" si="61"/>
        <v>IndustryInstitutional/GovernmentMonthly Peak DayMay20</v>
      </c>
      <c r="B1965" t="s">
        <v>2232</v>
      </c>
      <c r="C1965" t="s">
        <v>2242</v>
      </c>
      <c r="D1965" t="s">
        <v>2352</v>
      </c>
      <c r="E1965" t="s">
        <v>3061</v>
      </c>
      <c r="F1965" s="6">
        <v>20</v>
      </c>
      <c r="G1965" s="6"/>
      <c r="H1965" s="6"/>
      <c r="I1965" s="6"/>
      <c r="J1965" s="6">
        <v>76.375</v>
      </c>
      <c r="K1965">
        <f t="shared" si="60"/>
        <v>1</v>
      </c>
    </row>
    <row r="1966" spans="1:11" x14ac:dyDescent="0.25">
      <c r="A1966" s="5" t="str">
        <f t="shared" si="61"/>
        <v>IndustryInstitutional/GovernmentMonthly Peak DayMay21</v>
      </c>
      <c r="B1966" t="s">
        <v>2232</v>
      </c>
      <c r="C1966" t="s">
        <v>2242</v>
      </c>
      <c r="D1966" t="s">
        <v>2352</v>
      </c>
      <c r="E1966" t="s">
        <v>3061</v>
      </c>
      <c r="F1966" s="6">
        <v>21</v>
      </c>
      <c r="G1966" s="6"/>
      <c r="H1966" s="6"/>
      <c r="I1966" s="6"/>
      <c r="J1966" s="6">
        <v>73.36</v>
      </c>
      <c r="K1966">
        <f t="shared" si="60"/>
        <v>1</v>
      </c>
    </row>
    <row r="1967" spans="1:11" x14ac:dyDescent="0.25">
      <c r="A1967" s="5" t="str">
        <f t="shared" si="61"/>
        <v>IndustryInstitutional/GovernmentMonthly Peak DayMay22</v>
      </c>
      <c r="B1967" t="s">
        <v>2232</v>
      </c>
      <c r="C1967" t="s">
        <v>2242</v>
      </c>
      <c r="D1967" t="s">
        <v>2352</v>
      </c>
      <c r="E1967" t="s">
        <v>3061</v>
      </c>
      <c r="F1967" s="6">
        <v>22</v>
      </c>
      <c r="G1967" s="6"/>
      <c r="H1967" s="6"/>
      <c r="I1967" s="6"/>
      <c r="J1967" s="6">
        <v>70.97999999999999</v>
      </c>
      <c r="K1967">
        <f t="shared" si="60"/>
        <v>1</v>
      </c>
    </row>
    <row r="1968" spans="1:11" x14ac:dyDescent="0.25">
      <c r="A1968" s="5" t="str">
        <f t="shared" si="61"/>
        <v>IndustryInstitutional/GovernmentMonthly Peak DayMay23</v>
      </c>
      <c r="B1968" t="s">
        <v>2232</v>
      </c>
      <c r="C1968" t="s">
        <v>2242</v>
      </c>
      <c r="D1968" t="s">
        <v>2352</v>
      </c>
      <c r="E1968" t="s">
        <v>3061</v>
      </c>
      <c r="F1968" s="6">
        <v>23</v>
      </c>
      <c r="G1968" s="6"/>
      <c r="H1968" s="6"/>
      <c r="I1968" s="6"/>
      <c r="J1968" s="6">
        <v>69.784999999999997</v>
      </c>
      <c r="K1968">
        <f t="shared" si="60"/>
        <v>1</v>
      </c>
    </row>
    <row r="1969" spans="1:11" x14ac:dyDescent="0.25">
      <c r="A1969" s="5" t="str">
        <f t="shared" si="61"/>
        <v>IndustryInstitutional/GovernmentMonthly Peak DayMay24</v>
      </c>
      <c r="B1969" t="s">
        <v>2232</v>
      </c>
      <c r="C1969" t="s">
        <v>2242</v>
      </c>
      <c r="D1969" t="s">
        <v>2352</v>
      </c>
      <c r="E1969" t="s">
        <v>3061</v>
      </c>
      <c r="F1969" s="6">
        <v>24</v>
      </c>
      <c r="G1969" s="6"/>
      <c r="H1969" s="6"/>
      <c r="I1969" s="6"/>
      <c r="J1969" s="6">
        <v>68.707499999999996</v>
      </c>
      <c r="K1969">
        <f t="shared" si="60"/>
        <v>1</v>
      </c>
    </row>
    <row r="1970" spans="1:11" x14ac:dyDescent="0.25">
      <c r="A1970" s="5" t="str">
        <f t="shared" si="61"/>
        <v>IndustryInstitutional/GovernmentAverage WeekdayJune1</v>
      </c>
      <c r="B1970" t="s">
        <v>2232</v>
      </c>
      <c r="C1970" t="s">
        <v>2242</v>
      </c>
      <c r="D1970" t="s">
        <v>2353</v>
      </c>
      <c r="E1970" t="s">
        <v>3062</v>
      </c>
      <c r="F1970" s="6">
        <v>1</v>
      </c>
      <c r="G1970" s="6"/>
      <c r="H1970" s="6"/>
      <c r="I1970" s="6"/>
      <c r="J1970" s="6">
        <v>68.387500000000003</v>
      </c>
      <c r="K1970">
        <f t="shared" si="60"/>
        <v>1</v>
      </c>
    </row>
    <row r="1971" spans="1:11" x14ac:dyDescent="0.25">
      <c r="A1971" s="5" t="str">
        <f t="shared" si="61"/>
        <v>IndustryInstitutional/GovernmentAverage WeekdayJune2</v>
      </c>
      <c r="B1971" t="s">
        <v>2232</v>
      </c>
      <c r="C1971" t="s">
        <v>2242</v>
      </c>
      <c r="D1971" t="s">
        <v>2353</v>
      </c>
      <c r="E1971" t="s">
        <v>3062</v>
      </c>
      <c r="F1971" s="6">
        <v>2</v>
      </c>
      <c r="G1971" s="6"/>
      <c r="H1971" s="6"/>
      <c r="I1971" s="6"/>
      <c r="J1971" s="6">
        <v>68.017499961853019</v>
      </c>
      <c r="K1971">
        <f t="shared" si="60"/>
        <v>1</v>
      </c>
    </row>
    <row r="1972" spans="1:11" x14ac:dyDescent="0.25">
      <c r="A1972" s="5" t="str">
        <f t="shared" si="61"/>
        <v>IndustryInstitutional/GovernmentAverage WeekdayJune3</v>
      </c>
      <c r="B1972" t="s">
        <v>2232</v>
      </c>
      <c r="C1972" t="s">
        <v>2242</v>
      </c>
      <c r="D1972" t="s">
        <v>2353</v>
      </c>
      <c r="E1972" t="s">
        <v>3062</v>
      </c>
      <c r="F1972" s="6">
        <v>3</v>
      </c>
      <c r="G1972" s="6"/>
      <c r="H1972" s="6"/>
      <c r="I1972" s="6"/>
      <c r="J1972" s="6">
        <v>66.985000610351563</v>
      </c>
      <c r="K1972">
        <f t="shared" si="60"/>
        <v>1</v>
      </c>
    </row>
    <row r="1973" spans="1:11" x14ac:dyDescent="0.25">
      <c r="A1973" s="5" t="str">
        <f t="shared" si="61"/>
        <v>IndustryInstitutional/GovernmentAverage WeekdayJune4</v>
      </c>
      <c r="B1973" t="s">
        <v>2232</v>
      </c>
      <c r="C1973" t="s">
        <v>2242</v>
      </c>
      <c r="D1973" t="s">
        <v>2353</v>
      </c>
      <c r="E1973" t="s">
        <v>3062</v>
      </c>
      <c r="F1973" s="6">
        <v>4</v>
      </c>
      <c r="G1973" s="6"/>
      <c r="H1973" s="6"/>
      <c r="I1973" s="6"/>
      <c r="J1973" s="6">
        <v>65.824999809265137</v>
      </c>
      <c r="K1973">
        <f t="shared" si="60"/>
        <v>1</v>
      </c>
    </row>
    <row r="1974" spans="1:11" x14ac:dyDescent="0.25">
      <c r="A1974" s="5" t="str">
        <f t="shared" si="61"/>
        <v>IndustryInstitutional/GovernmentAverage WeekdayJune5</v>
      </c>
      <c r="B1974" t="s">
        <v>2232</v>
      </c>
      <c r="C1974" t="s">
        <v>2242</v>
      </c>
      <c r="D1974" t="s">
        <v>2353</v>
      </c>
      <c r="E1974" t="s">
        <v>3062</v>
      </c>
      <c r="F1974" s="6">
        <v>5</v>
      </c>
      <c r="G1974" s="6"/>
      <c r="H1974" s="6"/>
      <c r="I1974" s="6"/>
      <c r="J1974" s="6">
        <v>64.555000305175781</v>
      </c>
      <c r="K1974">
        <f t="shared" si="60"/>
        <v>1</v>
      </c>
    </row>
    <row r="1975" spans="1:11" x14ac:dyDescent="0.25">
      <c r="A1975" s="5" t="str">
        <f t="shared" si="61"/>
        <v>IndustryInstitutional/GovernmentAverage WeekdayJune6</v>
      </c>
      <c r="B1975" t="s">
        <v>2232</v>
      </c>
      <c r="C1975" t="s">
        <v>2242</v>
      </c>
      <c r="D1975" t="s">
        <v>2353</v>
      </c>
      <c r="E1975" t="s">
        <v>3062</v>
      </c>
      <c r="F1975" s="6">
        <v>6</v>
      </c>
      <c r="G1975" s="6"/>
      <c r="H1975" s="6"/>
      <c r="I1975" s="6"/>
      <c r="J1975" s="6">
        <v>64.529999732971191</v>
      </c>
      <c r="K1975">
        <f t="shared" si="60"/>
        <v>1</v>
      </c>
    </row>
    <row r="1976" spans="1:11" x14ac:dyDescent="0.25">
      <c r="A1976" s="5" t="str">
        <f t="shared" si="61"/>
        <v>IndustryInstitutional/GovernmentAverage WeekdayJune7</v>
      </c>
      <c r="B1976" t="s">
        <v>2232</v>
      </c>
      <c r="C1976" t="s">
        <v>2242</v>
      </c>
      <c r="D1976" t="s">
        <v>2353</v>
      </c>
      <c r="E1976" t="s">
        <v>3062</v>
      </c>
      <c r="F1976" s="6">
        <v>7</v>
      </c>
      <c r="G1976" s="6"/>
      <c r="H1976" s="6"/>
      <c r="I1976" s="6"/>
      <c r="J1976" s="6">
        <v>63.78749942779541</v>
      </c>
      <c r="K1976">
        <f t="shared" si="60"/>
        <v>1</v>
      </c>
    </row>
    <row r="1977" spans="1:11" x14ac:dyDescent="0.25">
      <c r="A1977" s="5" t="str">
        <f t="shared" si="61"/>
        <v>IndustryInstitutional/GovernmentAverage WeekdayJune8</v>
      </c>
      <c r="B1977" t="s">
        <v>2232</v>
      </c>
      <c r="C1977" t="s">
        <v>2242</v>
      </c>
      <c r="D1977" t="s">
        <v>2353</v>
      </c>
      <c r="E1977" t="s">
        <v>3062</v>
      </c>
      <c r="F1977" s="6">
        <v>8</v>
      </c>
      <c r="G1977" s="6"/>
      <c r="H1977" s="6"/>
      <c r="I1977" s="6"/>
      <c r="J1977" s="6">
        <v>64.312499046325684</v>
      </c>
      <c r="K1977">
        <f t="shared" si="60"/>
        <v>1</v>
      </c>
    </row>
    <row r="1978" spans="1:11" x14ac:dyDescent="0.25">
      <c r="A1978" s="5" t="str">
        <f t="shared" si="61"/>
        <v>IndustryInstitutional/GovernmentAverage WeekdayJune9</v>
      </c>
      <c r="B1978" t="s">
        <v>2232</v>
      </c>
      <c r="C1978" t="s">
        <v>2242</v>
      </c>
      <c r="D1978" t="s">
        <v>2353</v>
      </c>
      <c r="E1978" t="s">
        <v>3062</v>
      </c>
      <c r="F1978" s="6">
        <v>9</v>
      </c>
      <c r="G1978" s="6"/>
      <c r="H1978" s="6"/>
      <c r="I1978" s="6"/>
      <c r="J1978" s="6">
        <v>66.532500267028809</v>
      </c>
      <c r="K1978">
        <f t="shared" si="60"/>
        <v>1</v>
      </c>
    </row>
    <row r="1979" spans="1:11" x14ac:dyDescent="0.25">
      <c r="A1979" s="5" t="str">
        <f t="shared" si="61"/>
        <v>IndustryInstitutional/GovernmentAverage WeekdayJune10</v>
      </c>
      <c r="B1979" t="s">
        <v>2232</v>
      </c>
      <c r="C1979" t="s">
        <v>2242</v>
      </c>
      <c r="D1979" t="s">
        <v>2353</v>
      </c>
      <c r="E1979" t="s">
        <v>3062</v>
      </c>
      <c r="F1979" s="6">
        <v>10</v>
      </c>
      <c r="G1979" s="6"/>
      <c r="H1979" s="6"/>
      <c r="I1979" s="6"/>
      <c r="J1979" s="6">
        <v>69.244999885559082</v>
      </c>
      <c r="K1979">
        <f t="shared" si="60"/>
        <v>1</v>
      </c>
    </row>
    <row r="1980" spans="1:11" x14ac:dyDescent="0.25">
      <c r="A1980" s="5" t="str">
        <f t="shared" si="61"/>
        <v>IndustryInstitutional/GovernmentAverage WeekdayJune11</v>
      </c>
      <c r="B1980" t="s">
        <v>2232</v>
      </c>
      <c r="C1980" t="s">
        <v>2242</v>
      </c>
      <c r="D1980" t="s">
        <v>2353</v>
      </c>
      <c r="E1980" t="s">
        <v>3062</v>
      </c>
      <c r="F1980" s="6">
        <v>11</v>
      </c>
      <c r="G1980" s="6"/>
      <c r="H1980" s="6"/>
      <c r="I1980" s="6"/>
      <c r="J1980" s="6">
        <v>71.979999542236328</v>
      </c>
      <c r="K1980">
        <f t="shared" si="60"/>
        <v>1</v>
      </c>
    </row>
    <row r="1981" spans="1:11" x14ac:dyDescent="0.25">
      <c r="A1981" s="5" t="str">
        <f t="shared" si="61"/>
        <v>IndustryInstitutional/GovernmentAverage WeekdayJune12</v>
      </c>
      <c r="B1981" t="s">
        <v>2232</v>
      </c>
      <c r="C1981" t="s">
        <v>2242</v>
      </c>
      <c r="D1981" t="s">
        <v>2353</v>
      </c>
      <c r="E1981" t="s">
        <v>3062</v>
      </c>
      <c r="F1981" s="6">
        <v>12</v>
      </c>
      <c r="G1981" s="6"/>
      <c r="H1981" s="6"/>
      <c r="I1981" s="6"/>
      <c r="J1981" s="6">
        <v>75.805000305175781</v>
      </c>
      <c r="K1981">
        <f t="shared" si="60"/>
        <v>1</v>
      </c>
    </row>
    <row r="1982" spans="1:11" x14ac:dyDescent="0.25">
      <c r="A1982" s="5" t="str">
        <f t="shared" si="61"/>
        <v>IndustryInstitutional/GovernmentAverage WeekdayJune13</v>
      </c>
      <c r="B1982" t="s">
        <v>2232</v>
      </c>
      <c r="C1982" t="s">
        <v>2242</v>
      </c>
      <c r="D1982" t="s">
        <v>2353</v>
      </c>
      <c r="E1982" t="s">
        <v>3062</v>
      </c>
      <c r="F1982" s="6">
        <v>13</v>
      </c>
      <c r="G1982" s="6"/>
      <c r="H1982" s="6"/>
      <c r="I1982" s="6"/>
      <c r="J1982" s="6">
        <v>79.207500457763672</v>
      </c>
      <c r="K1982">
        <f t="shared" si="60"/>
        <v>1</v>
      </c>
    </row>
    <row r="1983" spans="1:11" x14ac:dyDescent="0.25">
      <c r="A1983" s="5" t="str">
        <f t="shared" si="61"/>
        <v>IndustryInstitutional/GovernmentAverage WeekdayJune14</v>
      </c>
      <c r="B1983" t="s">
        <v>2232</v>
      </c>
      <c r="C1983" t="s">
        <v>2242</v>
      </c>
      <c r="D1983" t="s">
        <v>2353</v>
      </c>
      <c r="E1983" t="s">
        <v>3062</v>
      </c>
      <c r="F1983" s="6">
        <v>14</v>
      </c>
      <c r="G1983" s="6"/>
      <c r="H1983" s="6"/>
      <c r="I1983" s="6"/>
      <c r="J1983" s="6">
        <v>81.262500762939453</v>
      </c>
      <c r="K1983">
        <f t="shared" si="60"/>
        <v>1</v>
      </c>
    </row>
    <row r="1984" spans="1:11" x14ac:dyDescent="0.25">
      <c r="A1984" s="5" t="str">
        <f t="shared" si="61"/>
        <v>IndustryInstitutional/GovernmentAverage WeekdayJune15</v>
      </c>
      <c r="B1984" t="s">
        <v>2232</v>
      </c>
      <c r="C1984" t="s">
        <v>2242</v>
      </c>
      <c r="D1984" t="s">
        <v>2353</v>
      </c>
      <c r="E1984" t="s">
        <v>3062</v>
      </c>
      <c r="F1984" s="6">
        <v>15</v>
      </c>
      <c r="G1984" s="6"/>
      <c r="H1984" s="6"/>
      <c r="I1984" s="6"/>
      <c r="J1984" s="6">
        <v>82.447500228881836</v>
      </c>
      <c r="K1984">
        <f t="shared" si="60"/>
        <v>1</v>
      </c>
    </row>
    <row r="1985" spans="1:11" x14ac:dyDescent="0.25">
      <c r="A1985" s="5" t="str">
        <f t="shared" si="61"/>
        <v>IndustryInstitutional/GovernmentAverage WeekdayJune16</v>
      </c>
      <c r="B1985" t="s">
        <v>2232</v>
      </c>
      <c r="C1985" t="s">
        <v>2242</v>
      </c>
      <c r="D1985" t="s">
        <v>2353</v>
      </c>
      <c r="E1985" t="s">
        <v>3062</v>
      </c>
      <c r="F1985" s="6">
        <v>16</v>
      </c>
      <c r="G1985" s="6"/>
      <c r="H1985" s="6"/>
      <c r="I1985" s="6"/>
      <c r="J1985" s="6">
        <v>83.130001068115234</v>
      </c>
      <c r="K1985">
        <f t="shared" si="60"/>
        <v>1</v>
      </c>
    </row>
    <row r="1986" spans="1:11" x14ac:dyDescent="0.25">
      <c r="A1986" s="5" t="str">
        <f t="shared" si="61"/>
        <v>IndustryInstitutional/GovernmentAverage WeekdayJune17</v>
      </c>
      <c r="B1986" t="s">
        <v>2232</v>
      </c>
      <c r="C1986" t="s">
        <v>2242</v>
      </c>
      <c r="D1986" t="s">
        <v>2353</v>
      </c>
      <c r="E1986" t="s">
        <v>3062</v>
      </c>
      <c r="F1986" s="6">
        <v>17</v>
      </c>
      <c r="G1986" s="6"/>
      <c r="H1986" s="6"/>
      <c r="I1986" s="6"/>
      <c r="J1986" s="6">
        <v>82.930000305175781</v>
      </c>
      <c r="K1986">
        <f t="shared" ref="K1986:K2049" si="62">INDEX(events, MATCH(CONCATENATE(B1986, C1986, D1986, E1986), events_y, 0), MATCH("Confidential", events_x, 0))</f>
        <v>1</v>
      </c>
    </row>
    <row r="1987" spans="1:11" x14ac:dyDescent="0.25">
      <c r="A1987" s="5" t="str">
        <f t="shared" ref="A1987:A2050" si="63">CONCATENATE(B1987, C1987, D1987, E1987, F1987)</f>
        <v>IndustryInstitutional/GovernmentAverage WeekdayJune18</v>
      </c>
      <c r="B1987" t="s">
        <v>2232</v>
      </c>
      <c r="C1987" t="s">
        <v>2242</v>
      </c>
      <c r="D1987" t="s">
        <v>2353</v>
      </c>
      <c r="E1987" t="s">
        <v>3062</v>
      </c>
      <c r="F1987" s="6">
        <v>18</v>
      </c>
      <c r="G1987" s="6"/>
      <c r="H1987" s="6"/>
      <c r="I1987" s="6"/>
      <c r="J1987" s="6">
        <v>80.850000381469727</v>
      </c>
      <c r="K1987">
        <f t="shared" si="62"/>
        <v>1</v>
      </c>
    </row>
    <row r="1988" spans="1:11" x14ac:dyDescent="0.25">
      <c r="A1988" s="5" t="str">
        <f t="shared" si="63"/>
        <v>IndustryInstitutional/GovernmentAverage WeekdayJune19</v>
      </c>
      <c r="B1988" t="s">
        <v>2232</v>
      </c>
      <c r="C1988" t="s">
        <v>2242</v>
      </c>
      <c r="D1988" t="s">
        <v>2353</v>
      </c>
      <c r="E1988" t="s">
        <v>3062</v>
      </c>
      <c r="F1988" s="6">
        <v>19</v>
      </c>
      <c r="G1988" s="6"/>
      <c r="H1988" s="6"/>
      <c r="I1988" s="6"/>
      <c r="J1988" s="6">
        <v>79.07499885559082</v>
      </c>
      <c r="K1988">
        <f t="shared" si="62"/>
        <v>1</v>
      </c>
    </row>
    <row r="1989" spans="1:11" x14ac:dyDescent="0.25">
      <c r="A1989" s="5" t="str">
        <f t="shared" si="63"/>
        <v>IndustryInstitutional/GovernmentAverage WeekdayJune20</v>
      </c>
      <c r="B1989" t="s">
        <v>2232</v>
      </c>
      <c r="C1989" t="s">
        <v>2242</v>
      </c>
      <c r="D1989" t="s">
        <v>2353</v>
      </c>
      <c r="E1989" t="s">
        <v>3062</v>
      </c>
      <c r="F1989" s="6">
        <v>20</v>
      </c>
      <c r="G1989" s="6"/>
      <c r="H1989" s="6"/>
      <c r="I1989" s="6"/>
      <c r="J1989" s="6">
        <v>77.154998779296875</v>
      </c>
      <c r="K1989">
        <f t="shared" si="62"/>
        <v>1</v>
      </c>
    </row>
    <row r="1990" spans="1:11" x14ac:dyDescent="0.25">
      <c r="A1990" s="5" t="str">
        <f t="shared" si="63"/>
        <v>IndustryInstitutional/GovernmentAverage WeekdayJune21</v>
      </c>
      <c r="B1990" t="s">
        <v>2232</v>
      </c>
      <c r="C1990" t="s">
        <v>2242</v>
      </c>
      <c r="D1990" t="s">
        <v>2353</v>
      </c>
      <c r="E1990" t="s">
        <v>3062</v>
      </c>
      <c r="F1990" s="6">
        <v>21</v>
      </c>
      <c r="G1990" s="6"/>
      <c r="H1990" s="6"/>
      <c r="I1990" s="6"/>
      <c r="J1990" s="6">
        <v>74.30250072479248</v>
      </c>
      <c r="K1990">
        <f t="shared" si="62"/>
        <v>1</v>
      </c>
    </row>
    <row r="1991" spans="1:11" x14ac:dyDescent="0.25">
      <c r="A1991" s="5" t="str">
        <f t="shared" si="63"/>
        <v>IndustryInstitutional/GovernmentAverage WeekdayJune22</v>
      </c>
      <c r="B1991" t="s">
        <v>2232</v>
      </c>
      <c r="C1991" t="s">
        <v>2242</v>
      </c>
      <c r="D1991" t="s">
        <v>2353</v>
      </c>
      <c r="E1991" t="s">
        <v>3062</v>
      </c>
      <c r="F1991" s="6">
        <v>22</v>
      </c>
      <c r="G1991" s="6"/>
      <c r="H1991" s="6"/>
      <c r="I1991" s="6"/>
      <c r="J1991" s="6">
        <v>72.63499927520752</v>
      </c>
      <c r="K1991">
        <f t="shared" si="62"/>
        <v>1</v>
      </c>
    </row>
    <row r="1992" spans="1:11" x14ac:dyDescent="0.25">
      <c r="A1992" s="5" t="str">
        <f t="shared" si="63"/>
        <v>IndustryInstitutional/GovernmentAverage WeekdayJune23</v>
      </c>
      <c r="B1992" t="s">
        <v>2232</v>
      </c>
      <c r="C1992" t="s">
        <v>2242</v>
      </c>
      <c r="D1992" t="s">
        <v>2353</v>
      </c>
      <c r="E1992" t="s">
        <v>3062</v>
      </c>
      <c r="F1992" s="6">
        <v>23</v>
      </c>
      <c r="G1992" s="6"/>
      <c r="H1992" s="6"/>
      <c r="I1992" s="6"/>
      <c r="J1992" s="6">
        <v>71.444999694824219</v>
      </c>
      <c r="K1992">
        <f t="shared" si="62"/>
        <v>1</v>
      </c>
    </row>
    <row r="1993" spans="1:11" x14ac:dyDescent="0.25">
      <c r="A1993" s="5" t="str">
        <f t="shared" si="63"/>
        <v>IndustryInstitutional/GovernmentAverage WeekdayJune24</v>
      </c>
      <c r="B1993" t="s">
        <v>2232</v>
      </c>
      <c r="C1993" t="s">
        <v>2242</v>
      </c>
      <c r="D1993" t="s">
        <v>2353</v>
      </c>
      <c r="E1993" t="s">
        <v>3062</v>
      </c>
      <c r="F1993" s="6">
        <v>24</v>
      </c>
      <c r="G1993" s="6"/>
      <c r="H1993" s="6"/>
      <c r="I1993" s="6"/>
      <c r="J1993" s="6">
        <v>70.507500648498535</v>
      </c>
      <c r="K1993">
        <f t="shared" si="62"/>
        <v>1</v>
      </c>
    </row>
    <row r="1994" spans="1:11" x14ac:dyDescent="0.25">
      <c r="A1994" s="5" t="str">
        <f t="shared" si="63"/>
        <v>IndustryInstitutional/GovernmentMonthly Peak DayJune1</v>
      </c>
      <c r="B1994" t="s">
        <v>2232</v>
      </c>
      <c r="C1994" t="s">
        <v>2242</v>
      </c>
      <c r="D1994" t="s">
        <v>2354</v>
      </c>
      <c r="E1994" t="s">
        <v>3062</v>
      </c>
      <c r="F1994" s="6">
        <v>1</v>
      </c>
      <c r="G1994" s="6"/>
      <c r="H1994" s="6"/>
      <c r="I1994" s="6"/>
      <c r="J1994" s="6">
        <v>74.252500534057617</v>
      </c>
      <c r="K1994">
        <f t="shared" si="62"/>
        <v>1</v>
      </c>
    </row>
    <row r="1995" spans="1:11" x14ac:dyDescent="0.25">
      <c r="A1995" s="5" t="str">
        <f t="shared" si="63"/>
        <v>IndustryInstitutional/GovernmentMonthly Peak DayJune2</v>
      </c>
      <c r="B1995" t="s">
        <v>2232</v>
      </c>
      <c r="C1995" t="s">
        <v>2242</v>
      </c>
      <c r="D1995" t="s">
        <v>2354</v>
      </c>
      <c r="E1995" t="s">
        <v>3062</v>
      </c>
      <c r="F1995" s="6">
        <v>2</v>
      </c>
      <c r="G1995" s="6"/>
      <c r="H1995" s="6"/>
      <c r="I1995" s="6"/>
      <c r="J1995" s="6">
        <v>73.200000762939453</v>
      </c>
      <c r="K1995">
        <f t="shared" si="62"/>
        <v>1</v>
      </c>
    </row>
    <row r="1996" spans="1:11" x14ac:dyDescent="0.25">
      <c r="A1996" s="5" t="str">
        <f t="shared" si="63"/>
        <v>IndustryInstitutional/GovernmentMonthly Peak DayJune3</v>
      </c>
      <c r="B1996" t="s">
        <v>2232</v>
      </c>
      <c r="C1996" t="s">
        <v>2242</v>
      </c>
      <c r="D1996" t="s">
        <v>2354</v>
      </c>
      <c r="E1996" t="s">
        <v>3062</v>
      </c>
      <c r="F1996" s="6">
        <v>3</v>
      </c>
      <c r="G1996" s="6"/>
      <c r="H1996" s="6"/>
      <c r="I1996" s="6"/>
      <c r="J1996" s="6">
        <v>72.060000419616699</v>
      </c>
      <c r="K1996">
        <f t="shared" si="62"/>
        <v>1</v>
      </c>
    </row>
    <row r="1997" spans="1:11" x14ac:dyDescent="0.25">
      <c r="A1997" s="5" t="str">
        <f t="shared" si="63"/>
        <v>IndustryInstitutional/GovernmentMonthly Peak DayJune4</v>
      </c>
      <c r="B1997" t="s">
        <v>2232</v>
      </c>
      <c r="C1997" t="s">
        <v>2242</v>
      </c>
      <c r="D1997" t="s">
        <v>2354</v>
      </c>
      <c r="E1997" t="s">
        <v>3062</v>
      </c>
      <c r="F1997" s="6">
        <v>4</v>
      </c>
      <c r="G1997" s="6"/>
      <c r="H1997" s="6"/>
      <c r="I1997" s="6"/>
      <c r="J1997" s="6">
        <v>71.784999847412109</v>
      </c>
      <c r="K1997">
        <f t="shared" si="62"/>
        <v>1</v>
      </c>
    </row>
    <row r="1998" spans="1:11" x14ac:dyDescent="0.25">
      <c r="A1998" s="5" t="str">
        <f t="shared" si="63"/>
        <v>IndustryInstitutional/GovernmentMonthly Peak DayJune5</v>
      </c>
      <c r="B1998" t="s">
        <v>2232</v>
      </c>
      <c r="C1998" t="s">
        <v>2242</v>
      </c>
      <c r="D1998" t="s">
        <v>2354</v>
      </c>
      <c r="E1998" t="s">
        <v>3062</v>
      </c>
      <c r="F1998" s="6">
        <v>5</v>
      </c>
      <c r="G1998" s="6"/>
      <c r="H1998" s="6"/>
      <c r="I1998" s="6"/>
      <c r="J1998" s="6">
        <v>71.467500686645508</v>
      </c>
      <c r="K1998">
        <f t="shared" si="62"/>
        <v>1</v>
      </c>
    </row>
    <row r="1999" spans="1:11" x14ac:dyDescent="0.25">
      <c r="A1999" s="5" t="str">
        <f t="shared" si="63"/>
        <v>IndustryInstitutional/GovernmentMonthly Peak DayJune6</v>
      </c>
      <c r="B1999" t="s">
        <v>2232</v>
      </c>
      <c r="C1999" t="s">
        <v>2242</v>
      </c>
      <c r="D1999" t="s">
        <v>2354</v>
      </c>
      <c r="E1999" t="s">
        <v>3062</v>
      </c>
      <c r="F1999" s="6">
        <v>6</v>
      </c>
      <c r="G1999" s="6"/>
      <c r="H1999" s="6"/>
      <c r="I1999" s="6"/>
      <c r="J1999" s="6">
        <v>70.310000419616699</v>
      </c>
      <c r="K1999">
        <f t="shared" si="62"/>
        <v>1</v>
      </c>
    </row>
    <row r="2000" spans="1:11" x14ac:dyDescent="0.25">
      <c r="A2000" s="5" t="str">
        <f t="shared" si="63"/>
        <v>IndustryInstitutional/GovernmentMonthly Peak DayJune7</v>
      </c>
      <c r="B2000" t="s">
        <v>2232</v>
      </c>
      <c r="C2000" t="s">
        <v>2242</v>
      </c>
      <c r="D2000" t="s">
        <v>2354</v>
      </c>
      <c r="E2000" t="s">
        <v>3062</v>
      </c>
      <c r="F2000" s="6">
        <v>7</v>
      </c>
      <c r="G2000" s="6"/>
      <c r="H2000" s="6"/>
      <c r="I2000" s="6"/>
      <c r="J2000" s="6">
        <v>69.292499542236328</v>
      </c>
      <c r="K2000">
        <f t="shared" si="62"/>
        <v>1</v>
      </c>
    </row>
    <row r="2001" spans="1:11" x14ac:dyDescent="0.25">
      <c r="A2001" s="5" t="str">
        <f t="shared" si="63"/>
        <v>IndustryInstitutional/GovernmentMonthly Peak DayJune8</v>
      </c>
      <c r="B2001" t="s">
        <v>2232</v>
      </c>
      <c r="C2001" t="s">
        <v>2242</v>
      </c>
      <c r="D2001" t="s">
        <v>2354</v>
      </c>
      <c r="E2001" t="s">
        <v>3062</v>
      </c>
      <c r="F2001" s="6">
        <v>8</v>
      </c>
      <c r="G2001" s="6"/>
      <c r="H2001" s="6"/>
      <c r="I2001" s="6"/>
      <c r="J2001" s="6">
        <v>69.420001029968262</v>
      </c>
      <c r="K2001">
        <f t="shared" si="62"/>
        <v>1</v>
      </c>
    </row>
    <row r="2002" spans="1:11" x14ac:dyDescent="0.25">
      <c r="A2002" s="5" t="str">
        <f t="shared" si="63"/>
        <v>IndustryInstitutional/GovernmentMonthly Peak DayJune9</v>
      </c>
      <c r="B2002" t="s">
        <v>2232</v>
      </c>
      <c r="C2002" t="s">
        <v>2242</v>
      </c>
      <c r="D2002" t="s">
        <v>2354</v>
      </c>
      <c r="E2002" t="s">
        <v>3062</v>
      </c>
      <c r="F2002" s="6">
        <v>9</v>
      </c>
      <c r="G2002" s="6"/>
      <c r="H2002" s="6"/>
      <c r="I2002" s="6"/>
      <c r="J2002" s="6">
        <v>73.879999160766602</v>
      </c>
      <c r="K2002">
        <f t="shared" si="62"/>
        <v>1</v>
      </c>
    </row>
    <row r="2003" spans="1:11" x14ac:dyDescent="0.25">
      <c r="A2003" s="5" t="str">
        <f t="shared" si="63"/>
        <v>IndustryInstitutional/GovernmentMonthly Peak DayJune10</v>
      </c>
      <c r="B2003" t="s">
        <v>2232</v>
      </c>
      <c r="C2003" t="s">
        <v>2242</v>
      </c>
      <c r="D2003" t="s">
        <v>2354</v>
      </c>
      <c r="E2003" t="s">
        <v>3062</v>
      </c>
      <c r="F2003" s="6">
        <v>10</v>
      </c>
      <c r="G2003" s="6"/>
      <c r="H2003" s="6"/>
      <c r="I2003" s="6"/>
      <c r="J2003" s="6">
        <v>77.079999923706055</v>
      </c>
      <c r="K2003">
        <f t="shared" si="62"/>
        <v>1</v>
      </c>
    </row>
    <row r="2004" spans="1:11" x14ac:dyDescent="0.25">
      <c r="A2004" s="5" t="str">
        <f t="shared" si="63"/>
        <v>IndustryInstitutional/GovernmentMonthly Peak DayJune11</v>
      </c>
      <c r="B2004" t="s">
        <v>2232</v>
      </c>
      <c r="C2004" t="s">
        <v>2242</v>
      </c>
      <c r="D2004" t="s">
        <v>2354</v>
      </c>
      <c r="E2004" t="s">
        <v>3062</v>
      </c>
      <c r="F2004" s="6">
        <v>11</v>
      </c>
      <c r="G2004" s="6"/>
      <c r="H2004" s="6"/>
      <c r="I2004" s="6"/>
      <c r="J2004" s="6">
        <v>79.462499618530273</v>
      </c>
      <c r="K2004">
        <f t="shared" si="62"/>
        <v>1</v>
      </c>
    </row>
    <row r="2005" spans="1:11" x14ac:dyDescent="0.25">
      <c r="A2005" s="5" t="str">
        <f t="shared" si="63"/>
        <v>IndustryInstitutional/GovernmentMonthly Peak DayJune12</v>
      </c>
      <c r="B2005" t="s">
        <v>2232</v>
      </c>
      <c r="C2005" t="s">
        <v>2242</v>
      </c>
      <c r="D2005" t="s">
        <v>2354</v>
      </c>
      <c r="E2005" t="s">
        <v>3062</v>
      </c>
      <c r="F2005" s="6">
        <v>12</v>
      </c>
      <c r="G2005" s="6"/>
      <c r="H2005" s="6"/>
      <c r="I2005" s="6"/>
      <c r="J2005" s="6">
        <v>84.315000534057617</v>
      </c>
      <c r="K2005">
        <f t="shared" si="62"/>
        <v>1</v>
      </c>
    </row>
    <row r="2006" spans="1:11" x14ac:dyDescent="0.25">
      <c r="A2006" s="5" t="str">
        <f t="shared" si="63"/>
        <v>IndustryInstitutional/GovernmentMonthly Peak DayJune13</v>
      </c>
      <c r="B2006" t="s">
        <v>2232</v>
      </c>
      <c r="C2006" t="s">
        <v>2242</v>
      </c>
      <c r="D2006" t="s">
        <v>2354</v>
      </c>
      <c r="E2006" t="s">
        <v>3062</v>
      </c>
      <c r="F2006" s="6">
        <v>13</v>
      </c>
      <c r="G2006" s="6"/>
      <c r="H2006" s="6"/>
      <c r="I2006" s="6"/>
      <c r="J2006" s="6">
        <v>88.999998092651367</v>
      </c>
      <c r="K2006">
        <f t="shared" si="62"/>
        <v>1</v>
      </c>
    </row>
    <row r="2007" spans="1:11" x14ac:dyDescent="0.25">
      <c r="A2007" s="5" t="str">
        <f t="shared" si="63"/>
        <v>IndustryInstitutional/GovernmentMonthly Peak DayJune14</v>
      </c>
      <c r="B2007" t="s">
        <v>2232</v>
      </c>
      <c r="C2007" t="s">
        <v>2242</v>
      </c>
      <c r="D2007" t="s">
        <v>2354</v>
      </c>
      <c r="E2007" t="s">
        <v>3062</v>
      </c>
      <c r="F2007" s="6">
        <v>14</v>
      </c>
      <c r="G2007" s="6"/>
      <c r="H2007" s="6"/>
      <c r="I2007" s="6"/>
      <c r="J2007" s="6">
        <v>90.399999618530273</v>
      </c>
      <c r="K2007">
        <f t="shared" si="62"/>
        <v>1</v>
      </c>
    </row>
    <row r="2008" spans="1:11" x14ac:dyDescent="0.25">
      <c r="A2008" s="5" t="str">
        <f t="shared" si="63"/>
        <v>IndustryInstitutional/GovernmentMonthly Peak DayJune15</v>
      </c>
      <c r="B2008" t="s">
        <v>2232</v>
      </c>
      <c r="C2008" t="s">
        <v>2242</v>
      </c>
      <c r="D2008" t="s">
        <v>2354</v>
      </c>
      <c r="E2008" t="s">
        <v>3062</v>
      </c>
      <c r="F2008" s="6">
        <v>15</v>
      </c>
      <c r="G2008" s="6"/>
      <c r="H2008" s="6"/>
      <c r="I2008" s="6"/>
      <c r="J2008" s="6">
        <v>91.17500114440918</v>
      </c>
      <c r="K2008">
        <f t="shared" si="62"/>
        <v>1</v>
      </c>
    </row>
    <row r="2009" spans="1:11" x14ac:dyDescent="0.25">
      <c r="A2009" s="5" t="str">
        <f t="shared" si="63"/>
        <v>IndustryInstitutional/GovernmentMonthly Peak DayJune16</v>
      </c>
      <c r="B2009" t="s">
        <v>2232</v>
      </c>
      <c r="C2009" t="s">
        <v>2242</v>
      </c>
      <c r="D2009" t="s">
        <v>2354</v>
      </c>
      <c r="E2009" t="s">
        <v>3062</v>
      </c>
      <c r="F2009" s="6">
        <v>16</v>
      </c>
      <c r="G2009" s="6"/>
      <c r="H2009" s="6"/>
      <c r="I2009" s="6"/>
      <c r="J2009" s="6">
        <v>90.850000381469727</v>
      </c>
      <c r="K2009">
        <f t="shared" si="62"/>
        <v>1</v>
      </c>
    </row>
    <row r="2010" spans="1:11" x14ac:dyDescent="0.25">
      <c r="A2010" s="5" t="str">
        <f t="shared" si="63"/>
        <v>IndustryInstitutional/GovernmentMonthly Peak DayJune17</v>
      </c>
      <c r="B2010" t="s">
        <v>2232</v>
      </c>
      <c r="C2010" t="s">
        <v>2242</v>
      </c>
      <c r="D2010" t="s">
        <v>2354</v>
      </c>
      <c r="E2010" t="s">
        <v>3062</v>
      </c>
      <c r="F2010" s="6">
        <v>17</v>
      </c>
      <c r="G2010" s="6"/>
      <c r="H2010" s="6"/>
      <c r="I2010" s="6"/>
      <c r="J2010" s="6">
        <v>90.799999237060547</v>
      </c>
      <c r="K2010">
        <f t="shared" si="62"/>
        <v>1</v>
      </c>
    </row>
    <row r="2011" spans="1:11" x14ac:dyDescent="0.25">
      <c r="A2011" s="5" t="str">
        <f t="shared" si="63"/>
        <v>IndustryInstitutional/GovernmentMonthly Peak DayJune18</v>
      </c>
      <c r="B2011" t="s">
        <v>2232</v>
      </c>
      <c r="C2011" t="s">
        <v>2242</v>
      </c>
      <c r="D2011" t="s">
        <v>2354</v>
      </c>
      <c r="E2011" t="s">
        <v>3062</v>
      </c>
      <c r="F2011" s="6">
        <v>18</v>
      </c>
      <c r="G2011" s="6"/>
      <c r="H2011" s="6"/>
      <c r="I2011" s="6"/>
      <c r="J2011" s="6">
        <v>89.725000381469727</v>
      </c>
      <c r="K2011">
        <f t="shared" si="62"/>
        <v>1</v>
      </c>
    </row>
    <row r="2012" spans="1:11" x14ac:dyDescent="0.25">
      <c r="A2012" s="5" t="str">
        <f t="shared" si="63"/>
        <v>IndustryInstitutional/GovernmentMonthly Peak DayJune19</v>
      </c>
      <c r="B2012" t="s">
        <v>2232</v>
      </c>
      <c r="C2012" t="s">
        <v>2242</v>
      </c>
      <c r="D2012" t="s">
        <v>2354</v>
      </c>
      <c r="E2012" t="s">
        <v>3062</v>
      </c>
      <c r="F2012" s="6">
        <v>19</v>
      </c>
      <c r="G2012" s="6"/>
      <c r="H2012" s="6"/>
      <c r="I2012" s="6"/>
      <c r="J2012" s="6">
        <v>88.17500114440918</v>
      </c>
      <c r="K2012">
        <f t="shared" si="62"/>
        <v>1</v>
      </c>
    </row>
    <row r="2013" spans="1:11" x14ac:dyDescent="0.25">
      <c r="A2013" s="5" t="str">
        <f t="shared" si="63"/>
        <v>IndustryInstitutional/GovernmentMonthly Peak DayJune20</v>
      </c>
      <c r="B2013" t="s">
        <v>2232</v>
      </c>
      <c r="C2013" t="s">
        <v>2242</v>
      </c>
      <c r="D2013" t="s">
        <v>2354</v>
      </c>
      <c r="E2013" t="s">
        <v>3062</v>
      </c>
      <c r="F2013" s="6">
        <v>20</v>
      </c>
      <c r="G2013" s="6"/>
      <c r="H2013" s="6"/>
      <c r="I2013" s="6"/>
      <c r="J2013" s="6">
        <v>85.370000839233398</v>
      </c>
      <c r="K2013">
        <f t="shared" si="62"/>
        <v>1</v>
      </c>
    </row>
    <row r="2014" spans="1:11" x14ac:dyDescent="0.25">
      <c r="A2014" s="5" t="str">
        <f t="shared" si="63"/>
        <v>IndustryInstitutional/GovernmentMonthly Peak DayJune21</v>
      </c>
      <c r="B2014" t="s">
        <v>2232</v>
      </c>
      <c r="C2014" t="s">
        <v>2242</v>
      </c>
      <c r="D2014" t="s">
        <v>2354</v>
      </c>
      <c r="E2014" t="s">
        <v>3062</v>
      </c>
      <c r="F2014" s="6">
        <v>21</v>
      </c>
      <c r="G2014" s="6"/>
      <c r="H2014" s="6"/>
      <c r="I2014" s="6"/>
      <c r="J2014" s="6">
        <v>82.122499465942383</v>
      </c>
      <c r="K2014">
        <f t="shared" si="62"/>
        <v>1</v>
      </c>
    </row>
    <row r="2015" spans="1:11" x14ac:dyDescent="0.25">
      <c r="A2015" s="5" t="str">
        <f t="shared" si="63"/>
        <v>IndustryInstitutional/GovernmentMonthly Peak DayJune22</v>
      </c>
      <c r="B2015" t="s">
        <v>2232</v>
      </c>
      <c r="C2015" t="s">
        <v>2242</v>
      </c>
      <c r="D2015" t="s">
        <v>2354</v>
      </c>
      <c r="E2015" t="s">
        <v>3062</v>
      </c>
      <c r="F2015" s="6">
        <v>22</v>
      </c>
      <c r="G2015" s="6"/>
      <c r="H2015" s="6"/>
      <c r="I2015" s="6"/>
      <c r="J2015" s="6">
        <v>79.649999618530273</v>
      </c>
      <c r="K2015">
        <f t="shared" si="62"/>
        <v>1</v>
      </c>
    </row>
    <row r="2016" spans="1:11" x14ac:dyDescent="0.25">
      <c r="A2016" s="5" t="str">
        <f t="shared" si="63"/>
        <v>IndustryInstitutional/GovernmentMonthly Peak DayJune23</v>
      </c>
      <c r="B2016" t="s">
        <v>2232</v>
      </c>
      <c r="C2016" t="s">
        <v>2242</v>
      </c>
      <c r="D2016" t="s">
        <v>2354</v>
      </c>
      <c r="E2016" t="s">
        <v>3062</v>
      </c>
      <c r="F2016" s="6">
        <v>23</v>
      </c>
      <c r="G2016" s="6"/>
      <c r="H2016" s="6"/>
      <c r="I2016" s="6"/>
      <c r="J2016" s="6">
        <v>78.642499923706055</v>
      </c>
      <c r="K2016">
        <f t="shared" si="62"/>
        <v>1</v>
      </c>
    </row>
    <row r="2017" spans="1:11" x14ac:dyDescent="0.25">
      <c r="A2017" s="5" t="str">
        <f t="shared" si="63"/>
        <v>IndustryInstitutional/GovernmentMonthly Peak DayJune24</v>
      </c>
      <c r="B2017" t="s">
        <v>2232</v>
      </c>
      <c r="C2017" t="s">
        <v>2242</v>
      </c>
      <c r="D2017" t="s">
        <v>2354</v>
      </c>
      <c r="E2017" t="s">
        <v>3062</v>
      </c>
      <c r="F2017" s="6">
        <v>24</v>
      </c>
      <c r="G2017" s="6"/>
      <c r="H2017" s="6"/>
      <c r="I2017" s="6"/>
      <c r="J2017" s="6">
        <v>76.977499008178711</v>
      </c>
      <c r="K2017">
        <f t="shared" si="62"/>
        <v>1</v>
      </c>
    </row>
    <row r="2018" spans="1:11" x14ac:dyDescent="0.25">
      <c r="A2018" s="5" t="str">
        <f t="shared" si="63"/>
        <v>IndustryInstitutional/GovernmentAverage WeekdayJuly1</v>
      </c>
      <c r="B2018" t="s">
        <v>2232</v>
      </c>
      <c r="C2018" t="s">
        <v>2242</v>
      </c>
      <c r="D2018" t="s">
        <v>2355</v>
      </c>
      <c r="E2018" t="s">
        <v>3063</v>
      </c>
      <c r="F2018" s="6">
        <v>1</v>
      </c>
      <c r="G2018" s="6"/>
      <c r="H2018" s="6"/>
      <c r="I2018" s="6"/>
      <c r="J2018" s="6">
        <v>75.132499999999993</v>
      </c>
      <c r="K2018">
        <f t="shared" si="62"/>
        <v>1</v>
      </c>
    </row>
    <row r="2019" spans="1:11" x14ac:dyDescent="0.25">
      <c r="A2019" s="5" t="str">
        <f t="shared" si="63"/>
        <v>IndustryInstitutional/GovernmentAverage WeekdayJuly2</v>
      </c>
      <c r="B2019" t="s">
        <v>2232</v>
      </c>
      <c r="C2019" t="s">
        <v>2242</v>
      </c>
      <c r="D2019" t="s">
        <v>2355</v>
      </c>
      <c r="E2019" t="s">
        <v>3063</v>
      </c>
      <c r="F2019" s="6">
        <v>2</v>
      </c>
      <c r="G2019" s="6"/>
      <c r="H2019" s="6"/>
      <c r="I2019" s="6"/>
      <c r="J2019" s="6">
        <v>74.637499999999989</v>
      </c>
      <c r="K2019">
        <f t="shared" si="62"/>
        <v>1</v>
      </c>
    </row>
    <row r="2020" spans="1:11" x14ac:dyDescent="0.25">
      <c r="A2020" s="5" t="str">
        <f t="shared" si="63"/>
        <v>IndustryInstitutional/GovernmentAverage WeekdayJuly3</v>
      </c>
      <c r="B2020" t="s">
        <v>2232</v>
      </c>
      <c r="C2020" t="s">
        <v>2242</v>
      </c>
      <c r="D2020" t="s">
        <v>2355</v>
      </c>
      <c r="E2020" t="s">
        <v>3063</v>
      </c>
      <c r="F2020" s="6">
        <v>3</v>
      </c>
      <c r="G2020" s="6"/>
      <c r="H2020" s="6"/>
      <c r="I2020" s="6"/>
      <c r="J2020" s="6">
        <v>74.315000000000012</v>
      </c>
      <c r="K2020">
        <f t="shared" si="62"/>
        <v>1</v>
      </c>
    </row>
    <row r="2021" spans="1:11" x14ac:dyDescent="0.25">
      <c r="A2021" s="5" t="str">
        <f t="shared" si="63"/>
        <v>IndustryInstitutional/GovernmentAverage WeekdayJuly4</v>
      </c>
      <c r="B2021" t="s">
        <v>2232</v>
      </c>
      <c r="C2021" t="s">
        <v>2242</v>
      </c>
      <c r="D2021" t="s">
        <v>2355</v>
      </c>
      <c r="E2021" t="s">
        <v>3063</v>
      </c>
      <c r="F2021" s="6">
        <v>4</v>
      </c>
      <c r="G2021" s="6"/>
      <c r="H2021" s="6"/>
      <c r="I2021" s="6"/>
      <c r="J2021" s="6">
        <v>73.857499999999987</v>
      </c>
      <c r="K2021">
        <f t="shared" si="62"/>
        <v>1</v>
      </c>
    </row>
    <row r="2022" spans="1:11" x14ac:dyDescent="0.25">
      <c r="A2022" s="5" t="str">
        <f t="shared" si="63"/>
        <v>IndustryInstitutional/GovernmentAverage WeekdayJuly5</v>
      </c>
      <c r="B2022" t="s">
        <v>2232</v>
      </c>
      <c r="C2022" t="s">
        <v>2242</v>
      </c>
      <c r="D2022" t="s">
        <v>2355</v>
      </c>
      <c r="E2022" t="s">
        <v>3063</v>
      </c>
      <c r="F2022" s="6">
        <v>5</v>
      </c>
      <c r="G2022" s="6"/>
      <c r="H2022" s="6"/>
      <c r="I2022" s="6"/>
      <c r="J2022" s="6">
        <v>73.297499999999999</v>
      </c>
      <c r="K2022">
        <f t="shared" si="62"/>
        <v>1</v>
      </c>
    </row>
    <row r="2023" spans="1:11" x14ac:dyDescent="0.25">
      <c r="A2023" s="5" t="str">
        <f t="shared" si="63"/>
        <v>IndustryInstitutional/GovernmentAverage WeekdayJuly6</v>
      </c>
      <c r="B2023" t="s">
        <v>2232</v>
      </c>
      <c r="C2023" t="s">
        <v>2242</v>
      </c>
      <c r="D2023" t="s">
        <v>2355</v>
      </c>
      <c r="E2023" t="s">
        <v>3063</v>
      </c>
      <c r="F2023" s="6">
        <v>6</v>
      </c>
      <c r="G2023" s="6"/>
      <c r="H2023" s="6"/>
      <c r="I2023" s="6"/>
      <c r="J2023" s="6">
        <v>72.88</v>
      </c>
      <c r="K2023">
        <f t="shared" si="62"/>
        <v>1</v>
      </c>
    </row>
    <row r="2024" spans="1:11" x14ac:dyDescent="0.25">
      <c r="A2024" s="5" t="str">
        <f t="shared" si="63"/>
        <v>IndustryInstitutional/GovernmentAverage WeekdayJuly7</v>
      </c>
      <c r="B2024" t="s">
        <v>2232</v>
      </c>
      <c r="C2024" t="s">
        <v>2242</v>
      </c>
      <c r="D2024" t="s">
        <v>2355</v>
      </c>
      <c r="E2024" t="s">
        <v>3063</v>
      </c>
      <c r="F2024" s="6">
        <v>7</v>
      </c>
      <c r="G2024" s="6"/>
      <c r="H2024" s="6"/>
      <c r="I2024" s="6"/>
      <c r="J2024" s="6">
        <v>72.14500000000001</v>
      </c>
      <c r="K2024">
        <f t="shared" si="62"/>
        <v>1</v>
      </c>
    </row>
    <row r="2025" spans="1:11" x14ac:dyDescent="0.25">
      <c r="A2025" s="5" t="str">
        <f t="shared" si="63"/>
        <v>IndustryInstitutional/GovernmentAverage WeekdayJuly8</v>
      </c>
      <c r="B2025" t="s">
        <v>2232</v>
      </c>
      <c r="C2025" t="s">
        <v>2242</v>
      </c>
      <c r="D2025" t="s">
        <v>2355</v>
      </c>
      <c r="E2025" t="s">
        <v>3063</v>
      </c>
      <c r="F2025" s="6">
        <v>8</v>
      </c>
      <c r="G2025" s="6"/>
      <c r="H2025" s="6"/>
      <c r="I2025" s="6"/>
      <c r="J2025" s="6">
        <v>72.474999999999994</v>
      </c>
      <c r="K2025">
        <f t="shared" si="62"/>
        <v>1</v>
      </c>
    </row>
    <row r="2026" spans="1:11" x14ac:dyDescent="0.25">
      <c r="A2026" s="5" t="str">
        <f t="shared" si="63"/>
        <v>IndustryInstitutional/GovernmentAverage WeekdayJuly9</v>
      </c>
      <c r="B2026" t="s">
        <v>2232</v>
      </c>
      <c r="C2026" t="s">
        <v>2242</v>
      </c>
      <c r="D2026" t="s">
        <v>2355</v>
      </c>
      <c r="E2026" t="s">
        <v>3063</v>
      </c>
      <c r="F2026" s="6">
        <v>9</v>
      </c>
      <c r="G2026" s="6"/>
      <c r="H2026" s="6"/>
      <c r="I2026" s="6"/>
      <c r="J2026" s="6">
        <v>73.814999999999998</v>
      </c>
      <c r="K2026">
        <f t="shared" si="62"/>
        <v>1</v>
      </c>
    </row>
    <row r="2027" spans="1:11" x14ac:dyDescent="0.25">
      <c r="A2027" s="5" t="str">
        <f t="shared" si="63"/>
        <v>IndustryInstitutional/GovernmentAverage WeekdayJuly10</v>
      </c>
      <c r="B2027" t="s">
        <v>2232</v>
      </c>
      <c r="C2027" t="s">
        <v>2242</v>
      </c>
      <c r="D2027" t="s">
        <v>2355</v>
      </c>
      <c r="E2027" t="s">
        <v>3063</v>
      </c>
      <c r="F2027" s="6">
        <v>10</v>
      </c>
      <c r="G2027" s="6"/>
      <c r="H2027" s="6"/>
      <c r="I2027" s="6"/>
      <c r="J2027" s="6">
        <v>75.849999999999994</v>
      </c>
      <c r="K2027">
        <f t="shared" si="62"/>
        <v>1</v>
      </c>
    </row>
    <row r="2028" spans="1:11" x14ac:dyDescent="0.25">
      <c r="A2028" s="5" t="str">
        <f t="shared" si="63"/>
        <v>IndustryInstitutional/GovernmentAverage WeekdayJuly11</v>
      </c>
      <c r="B2028" t="s">
        <v>2232</v>
      </c>
      <c r="C2028" t="s">
        <v>2242</v>
      </c>
      <c r="D2028" t="s">
        <v>2355</v>
      </c>
      <c r="E2028" t="s">
        <v>3063</v>
      </c>
      <c r="F2028" s="6">
        <v>11</v>
      </c>
      <c r="G2028" s="6"/>
      <c r="H2028" s="6"/>
      <c r="I2028" s="6"/>
      <c r="J2028" s="6">
        <v>79.25</v>
      </c>
      <c r="K2028">
        <f t="shared" si="62"/>
        <v>1</v>
      </c>
    </row>
    <row r="2029" spans="1:11" x14ac:dyDescent="0.25">
      <c r="A2029" s="5" t="str">
        <f t="shared" si="63"/>
        <v>IndustryInstitutional/GovernmentAverage WeekdayJuly12</v>
      </c>
      <c r="B2029" t="s">
        <v>2232</v>
      </c>
      <c r="C2029" t="s">
        <v>2242</v>
      </c>
      <c r="D2029" t="s">
        <v>2355</v>
      </c>
      <c r="E2029" t="s">
        <v>3063</v>
      </c>
      <c r="F2029" s="6">
        <v>12</v>
      </c>
      <c r="G2029" s="6"/>
      <c r="H2029" s="6"/>
      <c r="I2029" s="6"/>
      <c r="J2029" s="6">
        <v>82.25</v>
      </c>
      <c r="K2029">
        <f t="shared" si="62"/>
        <v>1</v>
      </c>
    </row>
    <row r="2030" spans="1:11" x14ac:dyDescent="0.25">
      <c r="A2030" s="5" t="str">
        <f t="shared" si="63"/>
        <v>IndustryInstitutional/GovernmentAverage WeekdayJuly13</v>
      </c>
      <c r="B2030" t="s">
        <v>2232</v>
      </c>
      <c r="C2030" t="s">
        <v>2242</v>
      </c>
      <c r="D2030" t="s">
        <v>2355</v>
      </c>
      <c r="E2030" t="s">
        <v>3063</v>
      </c>
      <c r="F2030" s="6">
        <v>13</v>
      </c>
      <c r="G2030" s="6"/>
      <c r="H2030" s="6"/>
      <c r="I2030" s="6"/>
      <c r="J2030" s="6">
        <v>84.149999999999991</v>
      </c>
      <c r="K2030">
        <f t="shared" si="62"/>
        <v>1</v>
      </c>
    </row>
    <row r="2031" spans="1:11" x14ac:dyDescent="0.25">
      <c r="A2031" s="5" t="str">
        <f t="shared" si="63"/>
        <v>IndustryInstitutional/GovernmentAverage WeekdayJuly14</v>
      </c>
      <c r="B2031" t="s">
        <v>2232</v>
      </c>
      <c r="C2031" t="s">
        <v>2242</v>
      </c>
      <c r="D2031" t="s">
        <v>2355</v>
      </c>
      <c r="E2031" t="s">
        <v>3063</v>
      </c>
      <c r="F2031" s="6">
        <v>14</v>
      </c>
      <c r="G2031" s="6"/>
      <c r="H2031" s="6"/>
      <c r="I2031" s="6"/>
      <c r="J2031" s="6">
        <v>85.974999999999994</v>
      </c>
      <c r="K2031">
        <f t="shared" si="62"/>
        <v>1</v>
      </c>
    </row>
    <row r="2032" spans="1:11" x14ac:dyDescent="0.25">
      <c r="A2032" s="5" t="str">
        <f t="shared" si="63"/>
        <v>IndustryInstitutional/GovernmentAverage WeekdayJuly15</v>
      </c>
      <c r="B2032" t="s">
        <v>2232</v>
      </c>
      <c r="C2032" t="s">
        <v>2242</v>
      </c>
      <c r="D2032" t="s">
        <v>2355</v>
      </c>
      <c r="E2032" t="s">
        <v>3063</v>
      </c>
      <c r="F2032" s="6">
        <v>15</v>
      </c>
      <c r="G2032" s="6"/>
      <c r="H2032" s="6"/>
      <c r="I2032" s="6"/>
      <c r="J2032" s="6">
        <v>87.725000000000009</v>
      </c>
      <c r="K2032">
        <f t="shared" si="62"/>
        <v>1</v>
      </c>
    </row>
    <row r="2033" spans="1:11" x14ac:dyDescent="0.25">
      <c r="A2033" s="5" t="str">
        <f t="shared" si="63"/>
        <v>IndustryInstitutional/GovernmentAverage WeekdayJuly16</v>
      </c>
      <c r="B2033" t="s">
        <v>2232</v>
      </c>
      <c r="C2033" t="s">
        <v>2242</v>
      </c>
      <c r="D2033" t="s">
        <v>2355</v>
      </c>
      <c r="E2033" t="s">
        <v>3063</v>
      </c>
      <c r="F2033" s="6">
        <v>16</v>
      </c>
      <c r="G2033" s="6"/>
      <c r="H2033" s="6"/>
      <c r="I2033" s="6"/>
      <c r="J2033" s="6">
        <v>87.299999999999983</v>
      </c>
      <c r="K2033">
        <f t="shared" si="62"/>
        <v>1</v>
      </c>
    </row>
    <row r="2034" spans="1:11" x14ac:dyDescent="0.25">
      <c r="A2034" s="5" t="str">
        <f t="shared" si="63"/>
        <v>IndustryInstitutional/GovernmentAverage WeekdayJuly17</v>
      </c>
      <c r="B2034" t="s">
        <v>2232</v>
      </c>
      <c r="C2034" t="s">
        <v>2242</v>
      </c>
      <c r="D2034" t="s">
        <v>2355</v>
      </c>
      <c r="E2034" t="s">
        <v>3063</v>
      </c>
      <c r="F2034" s="6">
        <v>17</v>
      </c>
      <c r="G2034" s="6"/>
      <c r="H2034" s="6"/>
      <c r="I2034" s="6"/>
      <c r="J2034" s="6">
        <v>87.05</v>
      </c>
      <c r="K2034">
        <f t="shared" si="62"/>
        <v>1</v>
      </c>
    </row>
    <row r="2035" spans="1:11" x14ac:dyDescent="0.25">
      <c r="A2035" s="5" t="str">
        <f t="shared" si="63"/>
        <v>IndustryInstitutional/GovernmentAverage WeekdayJuly18</v>
      </c>
      <c r="B2035" t="s">
        <v>2232</v>
      </c>
      <c r="C2035" t="s">
        <v>2242</v>
      </c>
      <c r="D2035" t="s">
        <v>2355</v>
      </c>
      <c r="E2035" t="s">
        <v>3063</v>
      </c>
      <c r="F2035" s="6">
        <v>18</v>
      </c>
      <c r="G2035" s="6"/>
      <c r="H2035" s="6"/>
      <c r="I2035" s="6"/>
      <c r="J2035" s="6">
        <v>86.924999999999983</v>
      </c>
      <c r="K2035">
        <f t="shared" si="62"/>
        <v>1</v>
      </c>
    </row>
    <row r="2036" spans="1:11" x14ac:dyDescent="0.25">
      <c r="A2036" s="5" t="str">
        <f t="shared" si="63"/>
        <v>IndustryInstitutional/GovernmentAverage WeekdayJuly19</v>
      </c>
      <c r="B2036" t="s">
        <v>2232</v>
      </c>
      <c r="C2036" t="s">
        <v>2242</v>
      </c>
      <c r="D2036" t="s">
        <v>2355</v>
      </c>
      <c r="E2036" t="s">
        <v>3063</v>
      </c>
      <c r="F2036" s="6">
        <v>19</v>
      </c>
      <c r="G2036" s="6"/>
      <c r="H2036" s="6"/>
      <c r="I2036" s="6"/>
      <c r="J2036" s="6">
        <v>84.8</v>
      </c>
      <c r="K2036">
        <f t="shared" si="62"/>
        <v>1</v>
      </c>
    </row>
    <row r="2037" spans="1:11" x14ac:dyDescent="0.25">
      <c r="A2037" s="5" t="str">
        <f t="shared" si="63"/>
        <v>IndustryInstitutional/GovernmentAverage WeekdayJuly20</v>
      </c>
      <c r="B2037" t="s">
        <v>2232</v>
      </c>
      <c r="C2037" t="s">
        <v>2242</v>
      </c>
      <c r="D2037" t="s">
        <v>2355</v>
      </c>
      <c r="E2037" t="s">
        <v>3063</v>
      </c>
      <c r="F2037" s="6">
        <v>20</v>
      </c>
      <c r="G2037" s="6"/>
      <c r="H2037" s="6"/>
      <c r="I2037" s="6"/>
      <c r="J2037" s="6">
        <v>83.074999999999989</v>
      </c>
      <c r="K2037">
        <f t="shared" si="62"/>
        <v>1</v>
      </c>
    </row>
    <row r="2038" spans="1:11" x14ac:dyDescent="0.25">
      <c r="A2038" s="5" t="str">
        <f t="shared" si="63"/>
        <v>IndustryInstitutional/GovernmentAverage WeekdayJuly21</v>
      </c>
      <c r="B2038" t="s">
        <v>2232</v>
      </c>
      <c r="C2038" t="s">
        <v>2242</v>
      </c>
      <c r="D2038" t="s">
        <v>2355</v>
      </c>
      <c r="E2038" t="s">
        <v>3063</v>
      </c>
      <c r="F2038" s="6">
        <v>21</v>
      </c>
      <c r="G2038" s="6"/>
      <c r="H2038" s="6"/>
      <c r="I2038" s="6"/>
      <c r="J2038" s="6">
        <v>80.177499999999995</v>
      </c>
      <c r="K2038">
        <f t="shared" si="62"/>
        <v>1</v>
      </c>
    </row>
    <row r="2039" spans="1:11" x14ac:dyDescent="0.25">
      <c r="A2039" s="5" t="str">
        <f t="shared" si="63"/>
        <v>IndustryInstitutional/GovernmentAverage WeekdayJuly22</v>
      </c>
      <c r="B2039" t="s">
        <v>2232</v>
      </c>
      <c r="C2039" t="s">
        <v>2242</v>
      </c>
      <c r="D2039" t="s">
        <v>2355</v>
      </c>
      <c r="E2039" t="s">
        <v>3063</v>
      </c>
      <c r="F2039" s="6">
        <v>22</v>
      </c>
      <c r="G2039" s="6"/>
      <c r="H2039" s="6"/>
      <c r="I2039" s="6"/>
      <c r="J2039" s="6">
        <v>77.72</v>
      </c>
      <c r="K2039">
        <f t="shared" si="62"/>
        <v>1</v>
      </c>
    </row>
    <row r="2040" spans="1:11" x14ac:dyDescent="0.25">
      <c r="A2040" s="5" t="str">
        <f t="shared" si="63"/>
        <v>IndustryInstitutional/GovernmentAverage WeekdayJuly23</v>
      </c>
      <c r="B2040" t="s">
        <v>2232</v>
      </c>
      <c r="C2040" t="s">
        <v>2242</v>
      </c>
      <c r="D2040" t="s">
        <v>2355</v>
      </c>
      <c r="E2040" t="s">
        <v>3063</v>
      </c>
      <c r="F2040" s="6">
        <v>23</v>
      </c>
      <c r="G2040" s="6"/>
      <c r="H2040" s="6"/>
      <c r="I2040" s="6"/>
      <c r="J2040" s="6">
        <v>76.22</v>
      </c>
      <c r="K2040">
        <f t="shared" si="62"/>
        <v>1</v>
      </c>
    </row>
    <row r="2041" spans="1:11" x14ac:dyDescent="0.25">
      <c r="A2041" s="5" t="str">
        <f t="shared" si="63"/>
        <v>IndustryInstitutional/GovernmentAverage WeekdayJuly24</v>
      </c>
      <c r="B2041" t="s">
        <v>2232</v>
      </c>
      <c r="C2041" t="s">
        <v>2242</v>
      </c>
      <c r="D2041" t="s">
        <v>2355</v>
      </c>
      <c r="E2041" t="s">
        <v>3063</v>
      </c>
      <c r="F2041" s="6">
        <v>24</v>
      </c>
      <c r="G2041" s="6"/>
      <c r="H2041" s="6"/>
      <c r="I2041" s="6"/>
      <c r="J2041" s="6">
        <v>74.757499999999993</v>
      </c>
      <c r="K2041">
        <f t="shared" si="62"/>
        <v>1</v>
      </c>
    </row>
    <row r="2042" spans="1:11" x14ac:dyDescent="0.25">
      <c r="A2042" s="5" t="str">
        <f t="shared" si="63"/>
        <v>IndustryInstitutional/GovernmentMonthly Peak DayJuly1</v>
      </c>
      <c r="B2042" t="s">
        <v>2232</v>
      </c>
      <c r="C2042" t="s">
        <v>2242</v>
      </c>
      <c r="D2042" t="s">
        <v>2356</v>
      </c>
      <c r="E2042" t="s">
        <v>3063</v>
      </c>
      <c r="F2042" s="6">
        <v>1</v>
      </c>
      <c r="G2042" s="6"/>
      <c r="H2042" s="6"/>
      <c r="I2042" s="6"/>
      <c r="J2042" s="6">
        <v>77.102500000000006</v>
      </c>
      <c r="K2042">
        <f t="shared" si="62"/>
        <v>1</v>
      </c>
    </row>
    <row r="2043" spans="1:11" x14ac:dyDescent="0.25">
      <c r="A2043" s="5" t="str">
        <f t="shared" si="63"/>
        <v>IndustryInstitutional/GovernmentMonthly Peak DayJuly2</v>
      </c>
      <c r="B2043" t="s">
        <v>2232</v>
      </c>
      <c r="C2043" t="s">
        <v>2242</v>
      </c>
      <c r="D2043" t="s">
        <v>2356</v>
      </c>
      <c r="E2043" t="s">
        <v>3063</v>
      </c>
      <c r="F2043" s="6">
        <v>2</v>
      </c>
      <c r="G2043" s="6"/>
      <c r="H2043" s="6"/>
      <c r="I2043" s="6"/>
      <c r="J2043" s="6">
        <v>76.545000000000002</v>
      </c>
      <c r="K2043">
        <f t="shared" si="62"/>
        <v>1</v>
      </c>
    </row>
    <row r="2044" spans="1:11" x14ac:dyDescent="0.25">
      <c r="A2044" s="5" t="str">
        <f t="shared" si="63"/>
        <v>IndustryInstitutional/GovernmentMonthly Peak DayJuly3</v>
      </c>
      <c r="B2044" t="s">
        <v>2232</v>
      </c>
      <c r="C2044" t="s">
        <v>2242</v>
      </c>
      <c r="D2044" t="s">
        <v>2356</v>
      </c>
      <c r="E2044" t="s">
        <v>3063</v>
      </c>
      <c r="F2044" s="6">
        <v>3</v>
      </c>
      <c r="G2044" s="6"/>
      <c r="H2044" s="6"/>
      <c r="I2044" s="6"/>
      <c r="J2044" s="6">
        <v>75.949999999999989</v>
      </c>
      <c r="K2044">
        <f t="shared" si="62"/>
        <v>1</v>
      </c>
    </row>
    <row r="2045" spans="1:11" x14ac:dyDescent="0.25">
      <c r="A2045" s="5" t="str">
        <f t="shared" si="63"/>
        <v>IndustryInstitutional/GovernmentMonthly Peak DayJuly4</v>
      </c>
      <c r="B2045" t="s">
        <v>2232</v>
      </c>
      <c r="C2045" t="s">
        <v>2242</v>
      </c>
      <c r="D2045" t="s">
        <v>2356</v>
      </c>
      <c r="E2045" t="s">
        <v>3063</v>
      </c>
      <c r="F2045" s="6">
        <v>4</v>
      </c>
      <c r="G2045" s="6"/>
      <c r="H2045" s="6"/>
      <c r="I2045" s="6"/>
      <c r="J2045" s="6">
        <v>75.5625</v>
      </c>
      <c r="K2045">
        <f t="shared" si="62"/>
        <v>1</v>
      </c>
    </row>
    <row r="2046" spans="1:11" x14ac:dyDescent="0.25">
      <c r="A2046" s="5" t="str">
        <f t="shared" si="63"/>
        <v>IndustryInstitutional/GovernmentMonthly Peak DayJuly5</v>
      </c>
      <c r="B2046" t="s">
        <v>2232</v>
      </c>
      <c r="C2046" t="s">
        <v>2242</v>
      </c>
      <c r="D2046" t="s">
        <v>2356</v>
      </c>
      <c r="E2046" t="s">
        <v>3063</v>
      </c>
      <c r="F2046" s="6">
        <v>5</v>
      </c>
      <c r="G2046" s="6"/>
      <c r="H2046" s="6"/>
      <c r="I2046" s="6"/>
      <c r="J2046" s="6">
        <v>74.847499999999997</v>
      </c>
      <c r="K2046">
        <f t="shared" si="62"/>
        <v>1</v>
      </c>
    </row>
    <row r="2047" spans="1:11" x14ac:dyDescent="0.25">
      <c r="A2047" s="5" t="str">
        <f t="shared" si="63"/>
        <v>IndustryInstitutional/GovernmentMonthly Peak DayJuly6</v>
      </c>
      <c r="B2047" t="s">
        <v>2232</v>
      </c>
      <c r="C2047" t="s">
        <v>2242</v>
      </c>
      <c r="D2047" t="s">
        <v>2356</v>
      </c>
      <c r="E2047" t="s">
        <v>3063</v>
      </c>
      <c r="F2047" s="6">
        <v>6</v>
      </c>
      <c r="G2047" s="6"/>
      <c r="H2047" s="6"/>
      <c r="I2047" s="6"/>
      <c r="J2047" s="6">
        <v>74.102499999999992</v>
      </c>
      <c r="K2047">
        <f t="shared" si="62"/>
        <v>1</v>
      </c>
    </row>
    <row r="2048" spans="1:11" x14ac:dyDescent="0.25">
      <c r="A2048" s="5" t="str">
        <f t="shared" si="63"/>
        <v>IndustryInstitutional/GovernmentMonthly Peak DayJuly7</v>
      </c>
      <c r="B2048" t="s">
        <v>2232</v>
      </c>
      <c r="C2048" t="s">
        <v>2242</v>
      </c>
      <c r="D2048" t="s">
        <v>2356</v>
      </c>
      <c r="E2048" t="s">
        <v>3063</v>
      </c>
      <c r="F2048" s="6">
        <v>7</v>
      </c>
      <c r="G2048" s="6"/>
      <c r="H2048" s="6"/>
      <c r="I2048" s="6"/>
      <c r="J2048" s="6">
        <v>73.772499999999994</v>
      </c>
      <c r="K2048">
        <f t="shared" si="62"/>
        <v>1</v>
      </c>
    </row>
    <row r="2049" spans="1:11" x14ac:dyDescent="0.25">
      <c r="A2049" s="5" t="str">
        <f t="shared" si="63"/>
        <v>IndustryInstitutional/GovernmentMonthly Peak DayJuly8</v>
      </c>
      <c r="B2049" t="s">
        <v>2232</v>
      </c>
      <c r="C2049" t="s">
        <v>2242</v>
      </c>
      <c r="D2049" t="s">
        <v>2356</v>
      </c>
      <c r="E2049" t="s">
        <v>3063</v>
      </c>
      <c r="F2049" s="6">
        <v>8</v>
      </c>
      <c r="G2049" s="6"/>
      <c r="H2049" s="6"/>
      <c r="I2049" s="6"/>
      <c r="J2049" s="6">
        <v>74.490000000000009</v>
      </c>
      <c r="K2049">
        <f t="shared" si="62"/>
        <v>1</v>
      </c>
    </row>
    <row r="2050" spans="1:11" x14ac:dyDescent="0.25">
      <c r="A2050" s="5" t="str">
        <f t="shared" si="63"/>
        <v>IndustryInstitutional/GovernmentMonthly Peak DayJuly9</v>
      </c>
      <c r="B2050" t="s">
        <v>2232</v>
      </c>
      <c r="C2050" t="s">
        <v>2242</v>
      </c>
      <c r="D2050" t="s">
        <v>2356</v>
      </c>
      <c r="E2050" t="s">
        <v>3063</v>
      </c>
      <c r="F2050" s="6">
        <v>9</v>
      </c>
      <c r="G2050" s="6"/>
      <c r="H2050" s="6"/>
      <c r="I2050" s="6"/>
      <c r="J2050" s="6">
        <v>76.60499999999999</v>
      </c>
      <c r="K2050">
        <f t="shared" ref="K2050:K2113" si="64">INDEX(events, MATCH(CONCATENATE(B2050, C2050, D2050, E2050), events_y, 0), MATCH("Confidential", events_x, 0))</f>
        <v>1</v>
      </c>
    </row>
    <row r="2051" spans="1:11" x14ac:dyDescent="0.25">
      <c r="A2051" s="5" t="str">
        <f t="shared" ref="A2051:A2114" si="65">CONCATENATE(B2051, C2051, D2051, E2051, F2051)</f>
        <v>IndustryInstitutional/GovernmentMonthly Peak DayJuly10</v>
      </c>
      <c r="B2051" t="s">
        <v>2232</v>
      </c>
      <c r="C2051" t="s">
        <v>2242</v>
      </c>
      <c r="D2051" t="s">
        <v>2356</v>
      </c>
      <c r="E2051" t="s">
        <v>3063</v>
      </c>
      <c r="F2051" s="6">
        <v>10</v>
      </c>
      <c r="G2051" s="6"/>
      <c r="H2051" s="6"/>
      <c r="I2051" s="6"/>
      <c r="J2051" s="6">
        <v>79.824999999999989</v>
      </c>
      <c r="K2051">
        <f t="shared" si="64"/>
        <v>1</v>
      </c>
    </row>
    <row r="2052" spans="1:11" x14ac:dyDescent="0.25">
      <c r="A2052" s="5" t="str">
        <f t="shared" si="65"/>
        <v>IndustryInstitutional/GovernmentMonthly Peak DayJuly11</v>
      </c>
      <c r="B2052" t="s">
        <v>2232</v>
      </c>
      <c r="C2052" t="s">
        <v>2242</v>
      </c>
      <c r="D2052" t="s">
        <v>2356</v>
      </c>
      <c r="E2052" t="s">
        <v>3063</v>
      </c>
      <c r="F2052" s="6">
        <v>11</v>
      </c>
      <c r="G2052" s="6"/>
      <c r="H2052" s="6"/>
      <c r="I2052" s="6"/>
      <c r="J2052" s="6">
        <v>82.550000000000011</v>
      </c>
      <c r="K2052">
        <f t="shared" si="64"/>
        <v>1</v>
      </c>
    </row>
    <row r="2053" spans="1:11" x14ac:dyDescent="0.25">
      <c r="A2053" s="5" t="str">
        <f t="shared" si="65"/>
        <v>IndustryInstitutional/GovernmentMonthly Peak DayJuly12</v>
      </c>
      <c r="B2053" t="s">
        <v>2232</v>
      </c>
      <c r="C2053" t="s">
        <v>2242</v>
      </c>
      <c r="D2053" t="s">
        <v>2356</v>
      </c>
      <c r="E2053" t="s">
        <v>3063</v>
      </c>
      <c r="F2053" s="6">
        <v>12</v>
      </c>
      <c r="G2053" s="6"/>
      <c r="H2053" s="6"/>
      <c r="I2053" s="6"/>
      <c r="J2053" s="6">
        <v>84.75</v>
      </c>
      <c r="K2053">
        <f t="shared" si="64"/>
        <v>1</v>
      </c>
    </row>
    <row r="2054" spans="1:11" x14ac:dyDescent="0.25">
      <c r="A2054" s="5" t="str">
        <f t="shared" si="65"/>
        <v>IndustryInstitutional/GovernmentMonthly Peak DayJuly13</v>
      </c>
      <c r="B2054" t="s">
        <v>2232</v>
      </c>
      <c r="C2054" t="s">
        <v>2242</v>
      </c>
      <c r="D2054" t="s">
        <v>2356</v>
      </c>
      <c r="E2054" t="s">
        <v>3063</v>
      </c>
      <c r="F2054" s="6">
        <v>13</v>
      </c>
      <c r="G2054" s="6"/>
      <c r="H2054" s="6"/>
      <c r="I2054" s="6"/>
      <c r="J2054" s="6">
        <v>86.924999999999997</v>
      </c>
      <c r="K2054">
        <f t="shared" si="64"/>
        <v>1</v>
      </c>
    </row>
    <row r="2055" spans="1:11" x14ac:dyDescent="0.25">
      <c r="A2055" s="5" t="str">
        <f t="shared" si="65"/>
        <v>IndustryInstitutional/GovernmentMonthly Peak DayJuly14</v>
      </c>
      <c r="B2055" t="s">
        <v>2232</v>
      </c>
      <c r="C2055" t="s">
        <v>2242</v>
      </c>
      <c r="D2055" t="s">
        <v>2356</v>
      </c>
      <c r="E2055" t="s">
        <v>3063</v>
      </c>
      <c r="F2055" s="6">
        <v>14</v>
      </c>
      <c r="G2055" s="6"/>
      <c r="H2055" s="6"/>
      <c r="I2055" s="6"/>
      <c r="J2055" s="6">
        <v>89.050000000000011</v>
      </c>
      <c r="K2055">
        <f t="shared" si="64"/>
        <v>1</v>
      </c>
    </row>
    <row r="2056" spans="1:11" x14ac:dyDescent="0.25">
      <c r="A2056" s="5" t="str">
        <f t="shared" si="65"/>
        <v>IndustryInstitutional/GovernmentMonthly Peak DayJuly15</v>
      </c>
      <c r="B2056" t="s">
        <v>2232</v>
      </c>
      <c r="C2056" t="s">
        <v>2242</v>
      </c>
      <c r="D2056" t="s">
        <v>2356</v>
      </c>
      <c r="E2056" t="s">
        <v>3063</v>
      </c>
      <c r="F2056" s="6">
        <v>15</v>
      </c>
      <c r="G2056" s="6"/>
      <c r="H2056" s="6"/>
      <c r="I2056" s="6"/>
      <c r="J2056" s="6">
        <v>90.15</v>
      </c>
      <c r="K2056">
        <f t="shared" si="64"/>
        <v>1</v>
      </c>
    </row>
    <row r="2057" spans="1:11" x14ac:dyDescent="0.25">
      <c r="A2057" s="5" t="str">
        <f t="shared" si="65"/>
        <v>IndustryInstitutional/GovernmentMonthly Peak DayJuly16</v>
      </c>
      <c r="B2057" t="s">
        <v>2232</v>
      </c>
      <c r="C2057" t="s">
        <v>2242</v>
      </c>
      <c r="D2057" t="s">
        <v>2356</v>
      </c>
      <c r="E2057" t="s">
        <v>3063</v>
      </c>
      <c r="F2057" s="6">
        <v>16</v>
      </c>
      <c r="G2057" s="6"/>
      <c r="H2057" s="6"/>
      <c r="I2057" s="6"/>
      <c r="J2057" s="6">
        <v>91.75</v>
      </c>
      <c r="K2057">
        <f t="shared" si="64"/>
        <v>1</v>
      </c>
    </row>
    <row r="2058" spans="1:11" x14ac:dyDescent="0.25">
      <c r="A2058" s="5" t="str">
        <f t="shared" si="65"/>
        <v>IndustryInstitutional/GovernmentMonthly Peak DayJuly17</v>
      </c>
      <c r="B2058" t="s">
        <v>2232</v>
      </c>
      <c r="C2058" t="s">
        <v>2242</v>
      </c>
      <c r="D2058" t="s">
        <v>2356</v>
      </c>
      <c r="E2058" t="s">
        <v>3063</v>
      </c>
      <c r="F2058" s="6">
        <v>17</v>
      </c>
      <c r="G2058" s="6"/>
      <c r="H2058" s="6"/>
      <c r="I2058" s="6"/>
      <c r="J2058" s="6">
        <v>93</v>
      </c>
      <c r="K2058">
        <f t="shared" si="64"/>
        <v>1</v>
      </c>
    </row>
    <row r="2059" spans="1:11" x14ac:dyDescent="0.25">
      <c r="A2059" s="5" t="str">
        <f t="shared" si="65"/>
        <v>IndustryInstitutional/GovernmentMonthly Peak DayJuly18</v>
      </c>
      <c r="B2059" t="s">
        <v>2232</v>
      </c>
      <c r="C2059" t="s">
        <v>2242</v>
      </c>
      <c r="D2059" t="s">
        <v>2356</v>
      </c>
      <c r="E2059" t="s">
        <v>3063</v>
      </c>
      <c r="F2059" s="6">
        <v>18</v>
      </c>
      <c r="G2059" s="6"/>
      <c r="H2059" s="6"/>
      <c r="I2059" s="6"/>
      <c r="J2059" s="6">
        <v>92.674999999999997</v>
      </c>
      <c r="K2059">
        <f t="shared" si="64"/>
        <v>1</v>
      </c>
    </row>
    <row r="2060" spans="1:11" x14ac:dyDescent="0.25">
      <c r="A2060" s="5" t="str">
        <f t="shared" si="65"/>
        <v>IndustryInstitutional/GovernmentMonthly Peak DayJuly19</v>
      </c>
      <c r="B2060" t="s">
        <v>2232</v>
      </c>
      <c r="C2060" t="s">
        <v>2242</v>
      </c>
      <c r="D2060" t="s">
        <v>2356</v>
      </c>
      <c r="E2060" t="s">
        <v>3063</v>
      </c>
      <c r="F2060" s="6">
        <v>19</v>
      </c>
      <c r="G2060" s="6"/>
      <c r="H2060" s="6"/>
      <c r="I2060" s="6"/>
      <c r="J2060" s="6">
        <v>91.275000000000006</v>
      </c>
      <c r="K2060">
        <f t="shared" si="64"/>
        <v>1</v>
      </c>
    </row>
    <row r="2061" spans="1:11" x14ac:dyDescent="0.25">
      <c r="A2061" s="5" t="str">
        <f t="shared" si="65"/>
        <v>IndustryInstitutional/GovernmentMonthly Peak DayJuly20</v>
      </c>
      <c r="B2061" t="s">
        <v>2232</v>
      </c>
      <c r="C2061" t="s">
        <v>2242</v>
      </c>
      <c r="D2061" t="s">
        <v>2356</v>
      </c>
      <c r="E2061" t="s">
        <v>3063</v>
      </c>
      <c r="F2061" s="6">
        <v>20</v>
      </c>
      <c r="G2061" s="6"/>
      <c r="H2061" s="6"/>
      <c r="I2061" s="6"/>
      <c r="J2061" s="6">
        <v>89.375</v>
      </c>
      <c r="K2061">
        <f t="shared" si="64"/>
        <v>1</v>
      </c>
    </row>
    <row r="2062" spans="1:11" x14ac:dyDescent="0.25">
      <c r="A2062" s="5" t="str">
        <f t="shared" si="65"/>
        <v>IndustryInstitutional/GovernmentMonthly Peak DayJuly21</v>
      </c>
      <c r="B2062" t="s">
        <v>2232</v>
      </c>
      <c r="C2062" t="s">
        <v>2242</v>
      </c>
      <c r="D2062" t="s">
        <v>2356</v>
      </c>
      <c r="E2062" t="s">
        <v>3063</v>
      </c>
      <c r="F2062" s="6">
        <v>21</v>
      </c>
      <c r="G2062" s="6"/>
      <c r="H2062" s="6"/>
      <c r="I2062" s="6"/>
      <c r="J2062" s="6">
        <v>86.699999999999989</v>
      </c>
      <c r="K2062">
        <f t="shared" si="64"/>
        <v>1</v>
      </c>
    </row>
    <row r="2063" spans="1:11" x14ac:dyDescent="0.25">
      <c r="A2063" s="5" t="str">
        <f t="shared" si="65"/>
        <v>IndustryInstitutional/GovernmentMonthly Peak DayJuly22</v>
      </c>
      <c r="B2063" t="s">
        <v>2232</v>
      </c>
      <c r="C2063" t="s">
        <v>2242</v>
      </c>
      <c r="D2063" t="s">
        <v>2356</v>
      </c>
      <c r="E2063" t="s">
        <v>3063</v>
      </c>
      <c r="F2063" s="6">
        <v>22</v>
      </c>
      <c r="G2063" s="6"/>
      <c r="H2063" s="6"/>
      <c r="I2063" s="6"/>
      <c r="J2063" s="6">
        <v>83.297499999999985</v>
      </c>
      <c r="K2063">
        <f t="shared" si="64"/>
        <v>1</v>
      </c>
    </row>
    <row r="2064" spans="1:11" x14ac:dyDescent="0.25">
      <c r="A2064" s="5" t="str">
        <f t="shared" si="65"/>
        <v>IndustryInstitutional/GovernmentMonthly Peak DayJuly23</v>
      </c>
      <c r="B2064" t="s">
        <v>2232</v>
      </c>
      <c r="C2064" t="s">
        <v>2242</v>
      </c>
      <c r="D2064" t="s">
        <v>2356</v>
      </c>
      <c r="E2064" t="s">
        <v>3063</v>
      </c>
      <c r="F2064" s="6">
        <v>23</v>
      </c>
      <c r="G2064" s="6"/>
      <c r="H2064" s="6"/>
      <c r="I2064" s="6"/>
      <c r="J2064" s="6">
        <v>81.452500000000001</v>
      </c>
      <c r="K2064">
        <f t="shared" si="64"/>
        <v>1</v>
      </c>
    </row>
    <row r="2065" spans="1:11" x14ac:dyDescent="0.25">
      <c r="A2065" s="5" t="str">
        <f t="shared" si="65"/>
        <v>IndustryInstitutional/GovernmentMonthly Peak DayJuly24</v>
      </c>
      <c r="B2065" t="s">
        <v>2232</v>
      </c>
      <c r="C2065" t="s">
        <v>2242</v>
      </c>
      <c r="D2065" t="s">
        <v>2356</v>
      </c>
      <c r="E2065" t="s">
        <v>3063</v>
      </c>
      <c r="F2065" s="6">
        <v>24</v>
      </c>
      <c r="G2065" s="6"/>
      <c r="H2065" s="6"/>
      <c r="I2065" s="6"/>
      <c r="J2065" s="6">
        <v>80.10499999999999</v>
      </c>
      <c r="K2065">
        <f t="shared" si="64"/>
        <v>1</v>
      </c>
    </row>
    <row r="2066" spans="1:11" x14ac:dyDescent="0.25">
      <c r="A2066" s="5" t="str">
        <f t="shared" si="65"/>
        <v>IndustryInstitutional/GovernmentAverage WeekdayAugust1</v>
      </c>
      <c r="B2066" t="s">
        <v>2232</v>
      </c>
      <c r="C2066" t="s">
        <v>2242</v>
      </c>
      <c r="D2066" t="s">
        <v>2357</v>
      </c>
      <c r="E2066" t="s">
        <v>3064</v>
      </c>
      <c r="F2066" s="6">
        <v>1</v>
      </c>
      <c r="G2066" s="6"/>
      <c r="H2066" s="6"/>
      <c r="I2066" s="6"/>
      <c r="J2066" s="6">
        <v>77.400000000000006</v>
      </c>
      <c r="K2066">
        <f t="shared" si="64"/>
        <v>1</v>
      </c>
    </row>
    <row r="2067" spans="1:11" x14ac:dyDescent="0.25">
      <c r="A2067" s="5" t="str">
        <f t="shared" si="65"/>
        <v>IndustryInstitutional/GovernmentAverage WeekdayAugust2</v>
      </c>
      <c r="B2067" t="s">
        <v>2232</v>
      </c>
      <c r="C2067" t="s">
        <v>2242</v>
      </c>
      <c r="D2067" t="s">
        <v>2357</v>
      </c>
      <c r="E2067" t="s">
        <v>3064</v>
      </c>
      <c r="F2067" s="6">
        <v>2</v>
      </c>
      <c r="G2067" s="6"/>
      <c r="H2067" s="6"/>
      <c r="I2067" s="6"/>
      <c r="J2067" s="6">
        <v>76.665000000000006</v>
      </c>
      <c r="K2067">
        <f t="shared" si="64"/>
        <v>1</v>
      </c>
    </row>
    <row r="2068" spans="1:11" x14ac:dyDescent="0.25">
      <c r="A2068" s="5" t="str">
        <f t="shared" si="65"/>
        <v>IndustryInstitutional/GovernmentAverage WeekdayAugust3</v>
      </c>
      <c r="B2068" t="s">
        <v>2232</v>
      </c>
      <c r="C2068" t="s">
        <v>2242</v>
      </c>
      <c r="D2068" t="s">
        <v>2357</v>
      </c>
      <c r="E2068" t="s">
        <v>3064</v>
      </c>
      <c r="F2068" s="6">
        <v>3</v>
      </c>
      <c r="G2068" s="6"/>
      <c r="H2068" s="6"/>
      <c r="I2068" s="6"/>
      <c r="J2068" s="6">
        <v>75.757500000000007</v>
      </c>
      <c r="K2068">
        <f t="shared" si="64"/>
        <v>1</v>
      </c>
    </row>
    <row r="2069" spans="1:11" x14ac:dyDescent="0.25">
      <c r="A2069" s="5" t="str">
        <f t="shared" si="65"/>
        <v>IndustryInstitutional/GovernmentAverage WeekdayAugust4</v>
      </c>
      <c r="B2069" t="s">
        <v>2232</v>
      </c>
      <c r="C2069" t="s">
        <v>2242</v>
      </c>
      <c r="D2069" t="s">
        <v>2357</v>
      </c>
      <c r="E2069" t="s">
        <v>3064</v>
      </c>
      <c r="F2069" s="6">
        <v>4</v>
      </c>
      <c r="G2069" s="6"/>
      <c r="H2069" s="6"/>
      <c r="I2069" s="6"/>
      <c r="J2069" s="6">
        <v>75.27</v>
      </c>
      <c r="K2069">
        <f t="shared" si="64"/>
        <v>1</v>
      </c>
    </row>
    <row r="2070" spans="1:11" x14ac:dyDescent="0.25">
      <c r="A2070" s="5" t="str">
        <f t="shared" si="65"/>
        <v>IndustryInstitutional/GovernmentAverage WeekdayAugust5</v>
      </c>
      <c r="B2070" t="s">
        <v>2232</v>
      </c>
      <c r="C2070" t="s">
        <v>2242</v>
      </c>
      <c r="D2070" t="s">
        <v>2357</v>
      </c>
      <c r="E2070" t="s">
        <v>3064</v>
      </c>
      <c r="F2070" s="6">
        <v>5</v>
      </c>
      <c r="G2070" s="6"/>
      <c r="H2070" s="6"/>
      <c r="I2070" s="6"/>
      <c r="J2070" s="6">
        <v>74.959999999999994</v>
      </c>
      <c r="K2070">
        <f t="shared" si="64"/>
        <v>1</v>
      </c>
    </row>
    <row r="2071" spans="1:11" x14ac:dyDescent="0.25">
      <c r="A2071" s="5" t="str">
        <f t="shared" si="65"/>
        <v>IndustryInstitutional/GovernmentAverage WeekdayAugust6</v>
      </c>
      <c r="B2071" t="s">
        <v>2232</v>
      </c>
      <c r="C2071" t="s">
        <v>2242</v>
      </c>
      <c r="D2071" t="s">
        <v>2357</v>
      </c>
      <c r="E2071" t="s">
        <v>3064</v>
      </c>
      <c r="F2071" s="6">
        <v>6</v>
      </c>
      <c r="G2071" s="6"/>
      <c r="H2071" s="6"/>
      <c r="I2071" s="6"/>
      <c r="J2071" s="6">
        <v>74.387499999999989</v>
      </c>
      <c r="K2071">
        <f t="shared" si="64"/>
        <v>1</v>
      </c>
    </row>
    <row r="2072" spans="1:11" x14ac:dyDescent="0.25">
      <c r="A2072" s="5" t="str">
        <f t="shared" si="65"/>
        <v>IndustryInstitutional/GovernmentAverage WeekdayAugust7</v>
      </c>
      <c r="B2072" t="s">
        <v>2232</v>
      </c>
      <c r="C2072" t="s">
        <v>2242</v>
      </c>
      <c r="D2072" t="s">
        <v>2357</v>
      </c>
      <c r="E2072" t="s">
        <v>3064</v>
      </c>
      <c r="F2072" s="6">
        <v>7</v>
      </c>
      <c r="G2072" s="6"/>
      <c r="H2072" s="6"/>
      <c r="I2072" s="6"/>
      <c r="J2072" s="6">
        <v>73.599999999999994</v>
      </c>
      <c r="K2072">
        <f t="shared" si="64"/>
        <v>1</v>
      </c>
    </row>
    <row r="2073" spans="1:11" x14ac:dyDescent="0.25">
      <c r="A2073" s="5" t="str">
        <f t="shared" si="65"/>
        <v>IndustryInstitutional/GovernmentAverage WeekdayAugust8</v>
      </c>
      <c r="B2073" t="s">
        <v>2232</v>
      </c>
      <c r="C2073" t="s">
        <v>2242</v>
      </c>
      <c r="D2073" t="s">
        <v>2357</v>
      </c>
      <c r="E2073" t="s">
        <v>3064</v>
      </c>
      <c r="F2073" s="6">
        <v>8</v>
      </c>
      <c r="G2073" s="6"/>
      <c r="H2073" s="6"/>
      <c r="I2073" s="6"/>
      <c r="J2073" s="6">
        <v>73.125</v>
      </c>
      <c r="K2073">
        <f t="shared" si="64"/>
        <v>1</v>
      </c>
    </row>
    <row r="2074" spans="1:11" x14ac:dyDescent="0.25">
      <c r="A2074" s="5" t="str">
        <f t="shared" si="65"/>
        <v>IndustryInstitutional/GovernmentAverage WeekdayAugust9</v>
      </c>
      <c r="B2074" t="s">
        <v>2232</v>
      </c>
      <c r="C2074" t="s">
        <v>2242</v>
      </c>
      <c r="D2074" t="s">
        <v>2357</v>
      </c>
      <c r="E2074" t="s">
        <v>3064</v>
      </c>
      <c r="F2074" s="6">
        <v>9</v>
      </c>
      <c r="G2074" s="6"/>
      <c r="H2074" s="6"/>
      <c r="I2074" s="6"/>
      <c r="J2074" s="6">
        <v>74.417500000000004</v>
      </c>
      <c r="K2074">
        <f t="shared" si="64"/>
        <v>1</v>
      </c>
    </row>
    <row r="2075" spans="1:11" x14ac:dyDescent="0.25">
      <c r="A2075" s="5" t="str">
        <f t="shared" si="65"/>
        <v>IndustryInstitutional/GovernmentAverage WeekdayAugust10</v>
      </c>
      <c r="B2075" t="s">
        <v>2232</v>
      </c>
      <c r="C2075" t="s">
        <v>2242</v>
      </c>
      <c r="D2075" t="s">
        <v>2357</v>
      </c>
      <c r="E2075" t="s">
        <v>3064</v>
      </c>
      <c r="F2075" s="6">
        <v>10</v>
      </c>
      <c r="G2075" s="6"/>
      <c r="H2075" s="6"/>
      <c r="I2075" s="6"/>
      <c r="J2075" s="6">
        <v>77.900000000000006</v>
      </c>
      <c r="K2075">
        <f t="shared" si="64"/>
        <v>1</v>
      </c>
    </row>
    <row r="2076" spans="1:11" x14ac:dyDescent="0.25">
      <c r="A2076" s="5" t="str">
        <f t="shared" si="65"/>
        <v>IndustryInstitutional/GovernmentAverage WeekdayAugust11</v>
      </c>
      <c r="B2076" t="s">
        <v>2232</v>
      </c>
      <c r="C2076" t="s">
        <v>2242</v>
      </c>
      <c r="D2076" t="s">
        <v>2357</v>
      </c>
      <c r="E2076" t="s">
        <v>3064</v>
      </c>
      <c r="F2076" s="6">
        <v>11</v>
      </c>
      <c r="G2076" s="6"/>
      <c r="H2076" s="6"/>
      <c r="I2076" s="6"/>
      <c r="J2076" s="6">
        <v>81.949999999999989</v>
      </c>
      <c r="K2076">
        <f t="shared" si="64"/>
        <v>1</v>
      </c>
    </row>
    <row r="2077" spans="1:11" x14ac:dyDescent="0.25">
      <c r="A2077" s="5" t="str">
        <f t="shared" si="65"/>
        <v>IndustryInstitutional/GovernmentAverage WeekdayAugust12</v>
      </c>
      <c r="B2077" t="s">
        <v>2232</v>
      </c>
      <c r="C2077" t="s">
        <v>2242</v>
      </c>
      <c r="D2077" t="s">
        <v>2357</v>
      </c>
      <c r="E2077" t="s">
        <v>3064</v>
      </c>
      <c r="F2077" s="6">
        <v>12</v>
      </c>
      <c r="G2077" s="6"/>
      <c r="H2077" s="6"/>
      <c r="I2077" s="6"/>
      <c r="J2077" s="6">
        <v>85.775000000000006</v>
      </c>
      <c r="K2077">
        <f t="shared" si="64"/>
        <v>1</v>
      </c>
    </row>
    <row r="2078" spans="1:11" x14ac:dyDescent="0.25">
      <c r="A2078" s="5" t="str">
        <f t="shared" si="65"/>
        <v>IndustryInstitutional/GovernmentAverage WeekdayAugust13</v>
      </c>
      <c r="B2078" t="s">
        <v>2232</v>
      </c>
      <c r="C2078" t="s">
        <v>2242</v>
      </c>
      <c r="D2078" t="s">
        <v>2357</v>
      </c>
      <c r="E2078" t="s">
        <v>3064</v>
      </c>
      <c r="F2078" s="6">
        <v>13</v>
      </c>
      <c r="G2078" s="6"/>
      <c r="H2078" s="6"/>
      <c r="I2078" s="6"/>
      <c r="J2078" s="6">
        <v>87.3</v>
      </c>
      <c r="K2078">
        <f t="shared" si="64"/>
        <v>1</v>
      </c>
    </row>
    <row r="2079" spans="1:11" x14ac:dyDescent="0.25">
      <c r="A2079" s="5" t="str">
        <f t="shared" si="65"/>
        <v>IndustryInstitutional/GovernmentAverage WeekdayAugust14</v>
      </c>
      <c r="B2079" t="s">
        <v>2232</v>
      </c>
      <c r="C2079" t="s">
        <v>2242</v>
      </c>
      <c r="D2079" t="s">
        <v>2357</v>
      </c>
      <c r="E2079" t="s">
        <v>3064</v>
      </c>
      <c r="F2079" s="6">
        <v>14</v>
      </c>
      <c r="G2079" s="6"/>
      <c r="H2079" s="6"/>
      <c r="I2079" s="6"/>
      <c r="J2079" s="6">
        <v>88.475000000000009</v>
      </c>
      <c r="K2079">
        <f t="shared" si="64"/>
        <v>1</v>
      </c>
    </row>
    <row r="2080" spans="1:11" x14ac:dyDescent="0.25">
      <c r="A2080" s="5" t="str">
        <f t="shared" si="65"/>
        <v>IndustryInstitutional/GovernmentAverage WeekdayAugust15</v>
      </c>
      <c r="B2080" t="s">
        <v>2232</v>
      </c>
      <c r="C2080" t="s">
        <v>2242</v>
      </c>
      <c r="D2080" t="s">
        <v>2357</v>
      </c>
      <c r="E2080" t="s">
        <v>3064</v>
      </c>
      <c r="F2080" s="6">
        <v>15</v>
      </c>
      <c r="G2080" s="6"/>
      <c r="H2080" s="6"/>
      <c r="I2080" s="6"/>
      <c r="J2080" s="6">
        <v>89.625</v>
      </c>
      <c r="K2080">
        <f t="shared" si="64"/>
        <v>1</v>
      </c>
    </row>
    <row r="2081" spans="1:11" x14ac:dyDescent="0.25">
      <c r="A2081" s="5" t="str">
        <f t="shared" si="65"/>
        <v>IndustryInstitutional/GovernmentAverage WeekdayAugust16</v>
      </c>
      <c r="B2081" t="s">
        <v>2232</v>
      </c>
      <c r="C2081" t="s">
        <v>2242</v>
      </c>
      <c r="D2081" t="s">
        <v>2357</v>
      </c>
      <c r="E2081" t="s">
        <v>3064</v>
      </c>
      <c r="F2081" s="6">
        <v>16</v>
      </c>
      <c r="G2081" s="6"/>
      <c r="H2081" s="6"/>
      <c r="I2081" s="6"/>
      <c r="J2081" s="6">
        <v>89.8</v>
      </c>
      <c r="K2081">
        <f t="shared" si="64"/>
        <v>1</v>
      </c>
    </row>
    <row r="2082" spans="1:11" x14ac:dyDescent="0.25">
      <c r="A2082" s="5" t="str">
        <f t="shared" si="65"/>
        <v>IndustryInstitutional/GovernmentAverage WeekdayAugust17</v>
      </c>
      <c r="B2082" t="s">
        <v>2232</v>
      </c>
      <c r="C2082" t="s">
        <v>2242</v>
      </c>
      <c r="D2082" t="s">
        <v>2357</v>
      </c>
      <c r="E2082" t="s">
        <v>3064</v>
      </c>
      <c r="F2082" s="6">
        <v>17</v>
      </c>
      <c r="G2082" s="6"/>
      <c r="H2082" s="6"/>
      <c r="I2082" s="6"/>
      <c r="J2082" s="6">
        <v>90.800000000000011</v>
      </c>
      <c r="K2082">
        <f t="shared" si="64"/>
        <v>1</v>
      </c>
    </row>
    <row r="2083" spans="1:11" x14ac:dyDescent="0.25">
      <c r="A2083" s="5" t="str">
        <f t="shared" si="65"/>
        <v>IndustryInstitutional/GovernmentAverage WeekdayAugust18</v>
      </c>
      <c r="B2083" t="s">
        <v>2232</v>
      </c>
      <c r="C2083" t="s">
        <v>2242</v>
      </c>
      <c r="D2083" t="s">
        <v>2357</v>
      </c>
      <c r="E2083" t="s">
        <v>3064</v>
      </c>
      <c r="F2083" s="6">
        <v>18</v>
      </c>
      <c r="G2083" s="6"/>
      <c r="H2083" s="6"/>
      <c r="I2083" s="6"/>
      <c r="J2083" s="6">
        <v>91</v>
      </c>
      <c r="K2083">
        <f t="shared" si="64"/>
        <v>1</v>
      </c>
    </row>
    <row r="2084" spans="1:11" x14ac:dyDescent="0.25">
      <c r="A2084" s="5" t="str">
        <f t="shared" si="65"/>
        <v>IndustryInstitutional/GovernmentAverage WeekdayAugust19</v>
      </c>
      <c r="B2084" t="s">
        <v>2232</v>
      </c>
      <c r="C2084" t="s">
        <v>2242</v>
      </c>
      <c r="D2084" t="s">
        <v>2357</v>
      </c>
      <c r="E2084" t="s">
        <v>3064</v>
      </c>
      <c r="F2084" s="6">
        <v>19</v>
      </c>
      <c r="G2084" s="6"/>
      <c r="H2084" s="6"/>
      <c r="I2084" s="6"/>
      <c r="J2084" s="6">
        <v>89.9</v>
      </c>
      <c r="K2084">
        <f t="shared" si="64"/>
        <v>1</v>
      </c>
    </row>
    <row r="2085" spans="1:11" x14ac:dyDescent="0.25">
      <c r="A2085" s="5" t="str">
        <f t="shared" si="65"/>
        <v>IndustryInstitutional/GovernmentAverage WeekdayAugust20</v>
      </c>
      <c r="B2085" t="s">
        <v>2232</v>
      </c>
      <c r="C2085" t="s">
        <v>2242</v>
      </c>
      <c r="D2085" t="s">
        <v>2357</v>
      </c>
      <c r="E2085" t="s">
        <v>3064</v>
      </c>
      <c r="F2085" s="6">
        <v>20</v>
      </c>
      <c r="G2085" s="6"/>
      <c r="H2085" s="6"/>
      <c r="I2085" s="6"/>
      <c r="J2085" s="6">
        <v>87.95</v>
      </c>
      <c r="K2085">
        <f t="shared" si="64"/>
        <v>1</v>
      </c>
    </row>
    <row r="2086" spans="1:11" x14ac:dyDescent="0.25">
      <c r="A2086" s="5" t="str">
        <f t="shared" si="65"/>
        <v>IndustryInstitutional/GovernmentAverage WeekdayAugust21</v>
      </c>
      <c r="B2086" t="s">
        <v>2232</v>
      </c>
      <c r="C2086" t="s">
        <v>2242</v>
      </c>
      <c r="D2086" t="s">
        <v>2357</v>
      </c>
      <c r="E2086" t="s">
        <v>3064</v>
      </c>
      <c r="F2086" s="6">
        <v>21</v>
      </c>
      <c r="G2086" s="6"/>
      <c r="H2086" s="6"/>
      <c r="I2086" s="6"/>
      <c r="J2086" s="6">
        <v>84.62</v>
      </c>
      <c r="K2086">
        <f t="shared" si="64"/>
        <v>1</v>
      </c>
    </row>
    <row r="2087" spans="1:11" x14ac:dyDescent="0.25">
      <c r="A2087" s="5" t="str">
        <f t="shared" si="65"/>
        <v>IndustryInstitutional/GovernmentAverage WeekdayAugust22</v>
      </c>
      <c r="B2087" t="s">
        <v>2232</v>
      </c>
      <c r="C2087" t="s">
        <v>2242</v>
      </c>
      <c r="D2087" t="s">
        <v>2357</v>
      </c>
      <c r="E2087" t="s">
        <v>3064</v>
      </c>
      <c r="F2087" s="6">
        <v>22</v>
      </c>
      <c r="G2087" s="6"/>
      <c r="H2087" s="6"/>
      <c r="I2087" s="6"/>
      <c r="J2087" s="6">
        <v>80.692499999999995</v>
      </c>
      <c r="K2087">
        <f t="shared" si="64"/>
        <v>1</v>
      </c>
    </row>
    <row r="2088" spans="1:11" x14ac:dyDescent="0.25">
      <c r="A2088" s="5" t="str">
        <f t="shared" si="65"/>
        <v>IndustryInstitutional/GovernmentAverage WeekdayAugust23</v>
      </c>
      <c r="B2088" t="s">
        <v>2232</v>
      </c>
      <c r="C2088" t="s">
        <v>2242</v>
      </c>
      <c r="D2088" t="s">
        <v>2357</v>
      </c>
      <c r="E2088" t="s">
        <v>3064</v>
      </c>
      <c r="F2088" s="6">
        <v>23</v>
      </c>
      <c r="G2088" s="6"/>
      <c r="H2088" s="6"/>
      <c r="I2088" s="6"/>
      <c r="J2088" s="6">
        <v>78.584999999999994</v>
      </c>
      <c r="K2088">
        <f t="shared" si="64"/>
        <v>1</v>
      </c>
    </row>
    <row r="2089" spans="1:11" x14ac:dyDescent="0.25">
      <c r="A2089" s="5" t="str">
        <f t="shared" si="65"/>
        <v>IndustryInstitutional/GovernmentAverage WeekdayAugust24</v>
      </c>
      <c r="B2089" t="s">
        <v>2232</v>
      </c>
      <c r="C2089" t="s">
        <v>2242</v>
      </c>
      <c r="D2089" t="s">
        <v>2357</v>
      </c>
      <c r="E2089" t="s">
        <v>3064</v>
      </c>
      <c r="F2089" s="6">
        <v>24</v>
      </c>
      <c r="G2089" s="6"/>
      <c r="H2089" s="6"/>
      <c r="I2089" s="6"/>
      <c r="J2089" s="6">
        <v>77.064999999999998</v>
      </c>
      <c r="K2089">
        <f t="shared" si="64"/>
        <v>1</v>
      </c>
    </row>
    <row r="2090" spans="1:11" x14ac:dyDescent="0.25">
      <c r="A2090" s="5" t="str">
        <f t="shared" si="65"/>
        <v>IndustryInstitutional/GovernmentMonthly Peak DayAugust1</v>
      </c>
      <c r="B2090" t="s">
        <v>2232</v>
      </c>
      <c r="C2090" t="s">
        <v>2242</v>
      </c>
      <c r="D2090" t="s">
        <v>2358</v>
      </c>
      <c r="E2090" t="s">
        <v>3064</v>
      </c>
      <c r="F2090" s="6">
        <v>1</v>
      </c>
      <c r="G2090" s="6"/>
      <c r="H2090" s="6"/>
      <c r="I2090" s="6"/>
      <c r="J2090" s="6">
        <v>76.417500000000004</v>
      </c>
      <c r="K2090">
        <f t="shared" si="64"/>
        <v>1</v>
      </c>
    </row>
    <row r="2091" spans="1:11" x14ac:dyDescent="0.25">
      <c r="A2091" s="5" t="str">
        <f t="shared" si="65"/>
        <v>IndustryInstitutional/GovernmentMonthly Peak DayAugust2</v>
      </c>
      <c r="B2091" t="s">
        <v>2232</v>
      </c>
      <c r="C2091" t="s">
        <v>2242</v>
      </c>
      <c r="D2091" t="s">
        <v>2358</v>
      </c>
      <c r="E2091" t="s">
        <v>3064</v>
      </c>
      <c r="F2091" s="6">
        <v>2</v>
      </c>
      <c r="G2091" s="6"/>
      <c r="H2091" s="6"/>
      <c r="I2091" s="6"/>
      <c r="J2091" s="6">
        <v>75.802500000000009</v>
      </c>
      <c r="K2091">
        <f t="shared" si="64"/>
        <v>1</v>
      </c>
    </row>
    <row r="2092" spans="1:11" x14ac:dyDescent="0.25">
      <c r="A2092" s="5" t="str">
        <f t="shared" si="65"/>
        <v>IndustryInstitutional/GovernmentMonthly Peak DayAugust3</v>
      </c>
      <c r="B2092" t="s">
        <v>2232</v>
      </c>
      <c r="C2092" t="s">
        <v>2242</v>
      </c>
      <c r="D2092" t="s">
        <v>2358</v>
      </c>
      <c r="E2092" t="s">
        <v>3064</v>
      </c>
      <c r="F2092" s="6">
        <v>3</v>
      </c>
      <c r="G2092" s="6"/>
      <c r="H2092" s="6"/>
      <c r="I2092" s="6"/>
      <c r="J2092" s="6">
        <v>75.210000000000008</v>
      </c>
      <c r="K2092">
        <f t="shared" si="64"/>
        <v>1</v>
      </c>
    </row>
    <row r="2093" spans="1:11" x14ac:dyDescent="0.25">
      <c r="A2093" s="5" t="str">
        <f t="shared" si="65"/>
        <v>IndustryInstitutional/GovernmentMonthly Peak DayAugust4</v>
      </c>
      <c r="B2093" t="s">
        <v>2232</v>
      </c>
      <c r="C2093" t="s">
        <v>2242</v>
      </c>
      <c r="D2093" t="s">
        <v>2358</v>
      </c>
      <c r="E2093" t="s">
        <v>3064</v>
      </c>
      <c r="F2093" s="6">
        <v>4</v>
      </c>
      <c r="G2093" s="6"/>
      <c r="H2093" s="6"/>
      <c r="I2093" s="6"/>
      <c r="J2093" s="6">
        <v>74.642500000000013</v>
      </c>
      <c r="K2093">
        <f t="shared" si="64"/>
        <v>1</v>
      </c>
    </row>
    <row r="2094" spans="1:11" x14ac:dyDescent="0.25">
      <c r="A2094" s="5" t="str">
        <f t="shared" si="65"/>
        <v>IndustryInstitutional/GovernmentMonthly Peak DayAugust5</v>
      </c>
      <c r="B2094" t="s">
        <v>2232</v>
      </c>
      <c r="C2094" t="s">
        <v>2242</v>
      </c>
      <c r="D2094" t="s">
        <v>2358</v>
      </c>
      <c r="E2094" t="s">
        <v>3064</v>
      </c>
      <c r="F2094" s="6">
        <v>5</v>
      </c>
      <c r="G2094" s="6"/>
      <c r="H2094" s="6"/>
      <c r="I2094" s="6"/>
      <c r="J2094" s="6">
        <v>73.952500000000001</v>
      </c>
      <c r="K2094">
        <f t="shared" si="64"/>
        <v>1</v>
      </c>
    </row>
    <row r="2095" spans="1:11" x14ac:dyDescent="0.25">
      <c r="A2095" s="5" t="str">
        <f t="shared" si="65"/>
        <v>IndustryInstitutional/GovernmentMonthly Peak DayAugust6</v>
      </c>
      <c r="B2095" t="s">
        <v>2232</v>
      </c>
      <c r="C2095" t="s">
        <v>2242</v>
      </c>
      <c r="D2095" t="s">
        <v>2358</v>
      </c>
      <c r="E2095" t="s">
        <v>3064</v>
      </c>
      <c r="F2095" s="6">
        <v>6</v>
      </c>
      <c r="G2095" s="6"/>
      <c r="H2095" s="6"/>
      <c r="I2095" s="6"/>
      <c r="J2095" s="6">
        <v>73.935000000000002</v>
      </c>
      <c r="K2095">
        <f t="shared" si="64"/>
        <v>1</v>
      </c>
    </row>
    <row r="2096" spans="1:11" x14ac:dyDescent="0.25">
      <c r="A2096" s="5" t="str">
        <f t="shared" si="65"/>
        <v>IndustryInstitutional/GovernmentMonthly Peak DayAugust7</v>
      </c>
      <c r="B2096" t="s">
        <v>2232</v>
      </c>
      <c r="C2096" t="s">
        <v>2242</v>
      </c>
      <c r="D2096" t="s">
        <v>2358</v>
      </c>
      <c r="E2096" t="s">
        <v>3064</v>
      </c>
      <c r="F2096" s="6">
        <v>7</v>
      </c>
      <c r="G2096" s="6"/>
      <c r="H2096" s="6"/>
      <c r="I2096" s="6"/>
      <c r="J2096" s="6">
        <v>73.59</v>
      </c>
      <c r="K2096">
        <f t="shared" si="64"/>
        <v>1</v>
      </c>
    </row>
    <row r="2097" spans="1:11" x14ac:dyDescent="0.25">
      <c r="A2097" s="5" t="str">
        <f t="shared" si="65"/>
        <v>IndustryInstitutional/GovernmentMonthly Peak DayAugust8</v>
      </c>
      <c r="B2097" t="s">
        <v>2232</v>
      </c>
      <c r="C2097" t="s">
        <v>2242</v>
      </c>
      <c r="D2097" t="s">
        <v>2358</v>
      </c>
      <c r="E2097" t="s">
        <v>3064</v>
      </c>
      <c r="F2097" s="6">
        <v>8</v>
      </c>
      <c r="G2097" s="6"/>
      <c r="H2097" s="6"/>
      <c r="I2097" s="6"/>
      <c r="J2097" s="6">
        <v>74.112499999999997</v>
      </c>
      <c r="K2097">
        <f t="shared" si="64"/>
        <v>1</v>
      </c>
    </row>
    <row r="2098" spans="1:11" x14ac:dyDescent="0.25">
      <c r="A2098" s="5" t="str">
        <f t="shared" si="65"/>
        <v>IndustryInstitutional/GovernmentMonthly Peak DayAugust9</v>
      </c>
      <c r="B2098" t="s">
        <v>2232</v>
      </c>
      <c r="C2098" t="s">
        <v>2242</v>
      </c>
      <c r="D2098" t="s">
        <v>2358</v>
      </c>
      <c r="E2098" t="s">
        <v>3064</v>
      </c>
      <c r="F2098" s="6">
        <v>9</v>
      </c>
      <c r="G2098" s="6"/>
      <c r="H2098" s="6"/>
      <c r="I2098" s="6"/>
      <c r="J2098" s="6">
        <v>75.972499999999997</v>
      </c>
      <c r="K2098">
        <f t="shared" si="64"/>
        <v>1</v>
      </c>
    </row>
    <row r="2099" spans="1:11" x14ac:dyDescent="0.25">
      <c r="A2099" s="5" t="str">
        <f t="shared" si="65"/>
        <v>IndustryInstitutional/GovernmentMonthly Peak DayAugust10</v>
      </c>
      <c r="B2099" t="s">
        <v>2232</v>
      </c>
      <c r="C2099" t="s">
        <v>2242</v>
      </c>
      <c r="D2099" t="s">
        <v>2358</v>
      </c>
      <c r="E2099" t="s">
        <v>3064</v>
      </c>
      <c r="F2099" s="6">
        <v>10</v>
      </c>
      <c r="G2099" s="6"/>
      <c r="H2099" s="6"/>
      <c r="I2099" s="6"/>
      <c r="J2099" s="6">
        <v>78.900000000000006</v>
      </c>
      <c r="K2099">
        <f t="shared" si="64"/>
        <v>1</v>
      </c>
    </row>
    <row r="2100" spans="1:11" x14ac:dyDescent="0.25">
      <c r="A2100" s="5" t="str">
        <f t="shared" si="65"/>
        <v>IndustryInstitutional/GovernmentMonthly Peak DayAugust11</v>
      </c>
      <c r="B2100" t="s">
        <v>2232</v>
      </c>
      <c r="C2100" t="s">
        <v>2242</v>
      </c>
      <c r="D2100" t="s">
        <v>2358</v>
      </c>
      <c r="E2100" t="s">
        <v>3064</v>
      </c>
      <c r="F2100" s="6">
        <v>11</v>
      </c>
      <c r="G2100" s="6"/>
      <c r="H2100" s="6"/>
      <c r="I2100" s="6"/>
      <c r="J2100" s="6">
        <v>82.55</v>
      </c>
      <c r="K2100">
        <f t="shared" si="64"/>
        <v>1</v>
      </c>
    </row>
    <row r="2101" spans="1:11" x14ac:dyDescent="0.25">
      <c r="A2101" s="5" t="str">
        <f t="shared" si="65"/>
        <v>IndustryInstitutional/GovernmentMonthly Peak DayAugust12</v>
      </c>
      <c r="B2101" t="s">
        <v>2232</v>
      </c>
      <c r="C2101" t="s">
        <v>2242</v>
      </c>
      <c r="D2101" t="s">
        <v>2358</v>
      </c>
      <c r="E2101" t="s">
        <v>3064</v>
      </c>
      <c r="F2101" s="6">
        <v>12</v>
      </c>
      <c r="G2101" s="6"/>
      <c r="H2101" s="6"/>
      <c r="I2101" s="6"/>
      <c r="J2101" s="6">
        <v>85.824999999999989</v>
      </c>
      <c r="K2101">
        <f t="shared" si="64"/>
        <v>1</v>
      </c>
    </row>
    <row r="2102" spans="1:11" x14ac:dyDescent="0.25">
      <c r="A2102" s="5" t="str">
        <f t="shared" si="65"/>
        <v>IndustryInstitutional/GovernmentMonthly Peak DayAugust13</v>
      </c>
      <c r="B2102" t="s">
        <v>2232</v>
      </c>
      <c r="C2102" t="s">
        <v>2242</v>
      </c>
      <c r="D2102" t="s">
        <v>2358</v>
      </c>
      <c r="E2102" t="s">
        <v>3064</v>
      </c>
      <c r="F2102" s="6">
        <v>13</v>
      </c>
      <c r="G2102" s="6"/>
      <c r="H2102" s="6"/>
      <c r="I2102" s="6"/>
      <c r="J2102" s="6">
        <v>87.725000000000009</v>
      </c>
      <c r="K2102">
        <f t="shared" si="64"/>
        <v>1</v>
      </c>
    </row>
    <row r="2103" spans="1:11" x14ac:dyDescent="0.25">
      <c r="A2103" s="5" t="str">
        <f t="shared" si="65"/>
        <v>IndustryInstitutional/GovernmentMonthly Peak DayAugust14</v>
      </c>
      <c r="B2103" t="s">
        <v>2232</v>
      </c>
      <c r="C2103" t="s">
        <v>2242</v>
      </c>
      <c r="D2103" t="s">
        <v>2358</v>
      </c>
      <c r="E2103" t="s">
        <v>3064</v>
      </c>
      <c r="F2103" s="6">
        <v>14</v>
      </c>
      <c r="G2103" s="6"/>
      <c r="H2103" s="6"/>
      <c r="I2103" s="6"/>
      <c r="J2103" s="6">
        <v>89.224999999999994</v>
      </c>
      <c r="K2103">
        <f t="shared" si="64"/>
        <v>1</v>
      </c>
    </row>
    <row r="2104" spans="1:11" x14ac:dyDescent="0.25">
      <c r="A2104" s="5" t="str">
        <f t="shared" si="65"/>
        <v>IndustryInstitutional/GovernmentMonthly Peak DayAugust15</v>
      </c>
      <c r="B2104" t="s">
        <v>2232</v>
      </c>
      <c r="C2104" t="s">
        <v>2242</v>
      </c>
      <c r="D2104" t="s">
        <v>2358</v>
      </c>
      <c r="E2104" t="s">
        <v>3064</v>
      </c>
      <c r="F2104" s="6">
        <v>15</v>
      </c>
      <c r="G2104" s="6"/>
      <c r="H2104" s="6"/>
      <c r="I2104" s="6"/>
      <c r="J2104" s="6">
        <v>89.475000000000009</v>
      </c>
      <c r="K2104">
        <f t="shared" si="64"/>
        <v>1</v>
      </c>
    </row>
    <row r="2105" spans="1:11" x14ac:dyDescent="0.25">
      <c r="A2105" s="5" t="str">
        <f t="shared" si="65"/>
        <v>IndustryInstitutional/GovernmentMonthly Peak DayAugust16</v>
      </c>
      <c r="B2105" t="s">
        <v>2232</v>
      </c>
      <c r="C2105" t="s">
        <v>2242</v>
      </c>
      <c r="D2105" t="s">
        <v>2358</v>
      </c>
      <c r="E2105" t="s">
        <v>3064</v>
      </c>
      <c r="F2105" s="6">
        <v>16</v>
      </c>
      <c r="G2105" s="6"/>
      <c r="H2105" s="6"/>
      <c r="I2105" s="6"/>
      <c r="J2105" s="6">
        <v>90.125</v>
      </c>
      <c r="K2105">
        <f t="shared" si="64"/>
        <v>1</v>
      </c>
    </row>
    <row r="2106" spans="1:11" x14ac:dyDescent="0.25">
      <c r="A2106" s="5" t="str">
        <f t="shared" si="65"/>
        <v>IndustryInstitutional/GovernmentMonthly Peak DayAugust17</v>
      </c>
      <c r="B2106" t="s">
        <v>2232</v>
      </c>
      <c r="C2106" t="s">
        <v>2242</v>
      </c>
      <c r="D2106" t="s">
        <v>2358</v>
      </c>
      <c r="E2106" t="s">
        <v>3064</v>
      </c>
      <c r="F2106" s="6">
        <v>17</v>
      </c>
      <c r="G2106" s="6"/>
      <c r="H2106" s="6"/>
      <c r="I2106" s="6"/>
      <c r="J2106" s="6">
        <v>89.574999999999989</v>
      </c>
      <c r="K2106">
        <f t="shared" si="64"/>
        <v>1</v>
      </c>
    </row>
    <row r="2107" spans="1:11" x14ac:dyDescent="0.25">
      <c r="A2107" s="5" t="str">
        <f t="shared" si="65"/>
        <v>IndustryInstitutional/GovernmentMonthly Peak DayAugust18</v>
      </c>
      <c r="B2107" t="s">
        <v>2232</v>
      </c>
      <c r="C2107" t="s">
        <v>2242</v>
      </c>
      <c r="D2107" t="s">
        <v>2358</v>
      </c>
      <c r="E2107" t="s">
        <v>3064</v>
      </c>
      <c r="F2107" s="6">
        <v>18</v>
      </c>
      <c r="G2107" s="6"/>
      <c r="H2107" s="6"/>
      <c r="I2107" s="6"/>
      <c r="J2107" s="6">
        <v>87.9</v>
      </c>
      <c r="K2107">
        <f t="shared" si="64"/>
        <v>1</v>
      </c>
    </row>
    <row r="2108" spans="1:11" x14ac:dyDescent="0.25">
      <c r="A2108" s="5" t="str">
        <f t="shared" si="65"/>
        <v>IndustryInstitutional/GovernmentMonthly Peak DayAugust19</v>
      </c>
      <c r="B2108" t="s">
        <v>2232</v>
      </c>
      <c r="C2108" t="s">
        <v>2242</v>
      </c>
      <c r="D2108" t="s">
        <v>2358</v>
      </c>
      <c r="E2108" t="s">
        <v>3064</v>
      </c>
      <c r="F2108" s="6">
        <v>19</v>
      </c>
      <c r="G2108" s="6"/>
      <c r="H2108" s="6"/>
      <c r="I2108" s="6"/>
      <c r="J2108" s="6">
        <v>86.55</v>
      </c>
      <c r="K2108">
        <f t="shared" si="64"/>
        <v>1</v>
      </c>
    </row>
    <row r="2109" spans="1:11" x14ac:dyDescent="0.25">
      <c r="A2109" s="5" t="str">
        <f t="shared" si="65"/>
        <v>IndustryInstitutional/GovernmentMonthly Peak DayAugust20</v>
      </c>
      <c r="B2109" t="s">
        <v>2232</v>
      </c>
      <c r="C2109" t="s">
        <v>2242</v>
      </c>
      <c r="D2109" t="s">
        <v>2358</v>
      </c>
      <c r="E2109" t="s">
        <v>3064</v>
      </c>
      <c r="F2109" s="6">
        <v>20</v>
      </c>
      <c r="G2109" s="6"/>
      <c r="H2109" s="6"/>
      <c r="I2109" s="6"/>
      <c r="J2109" s="6">
        <v>84.275000000000006</v>
      </c>
      <c r="K2109">
        <f t="shared" si="64"/>
        <v>1</v>
      </c>
    </row>
    <row r="2110" spans="1:11" x14ac:dyDescent="0.25">
      <c r="A2110" s="5" t="str">
        <f t="shared" si="65"/>
        <v>IndustryInstitutional/GovernmentMonthly Peak DayAugust21</v>
      </c>
      <c r="B2110" t="s">
        <v>2232</v>
      </c>
      <c r="C2110" t="s">
        <v>2242</v>
      </c>
      <c r="D2110" t="s">
        <v>2358</v>
      </c>
      <c r="E2110" t="s">
        <v>3064</v>
      </c>
      <c r="F2110" s="6">
        <v>21</v>
      </c>
      <c r="G2110" s="6"/>
      <c r="H2110" s="6"/>
      <c r="I2110" s="6"/>
      <c r="J2110" s="6">
        <v>81.55</v>
      </c>
      <c r="K2110">
        <f t="shared" si="64"/>
        <v>1</v>
      </c>
    </row>
    <row r="2111" spans="1:11" x14ac:dyDescent="0.25">
      <c r="A2111" s="5" t="str">
        <f t="shared" si="65"/>
        <v>IndustryInstitutional/GovernmentMonthly Peak DayAugust22</v>
      </c>
      <c r="B2111" t="s">
        <v>2232</v>
      </c>
      <c r="C2111" t="s">
        <v>2242</v>
      </c>
      <c r="D2111" t="s">
        <v>2358</v>
      </c>
      <c r="E2111" t="s">
        <v>3064</v>
      </c>
      <c r="F2111" s="6">
        <v>22</v>
      </c>
      <c r="G2111" s="6"/>
      <c r="H2111" s="6"/>
      <c r="I2111" s="6"/>
      <c r="J2111" s="6">
        <v>79.775000000000006</v>
      </c>
      <c r="K2111">
        <f t="shared" si="64"/>
        <v>1</v>
      </c>
    </row>
    <row r="2112" spans="1:11" x14ac:dyDescent="0.25">
      <c r="A2112" s="5" t="str">
        <f t="shared" si="65"/>
        <v>IndustryInstitutional/GovernmentMonthly Peak DayAugust23</v>
      </c>
      <c r="B2112" t="s">
        <v>2232</v>
      </c>
      <c r="C2112" t="s">
        <v>2242</v>
      </c>
      <c r="D2112" t="s">
        <v>2358</v>
      </c>
      <c r="E2112" t="s">
        <v>3064</v>
      </c>
      <c r="F2112" s="6">
        <v>23</v>
      </c>
      <c r="G2112" s="6"/>
      <c r="H2112" s="6"/>
      <c r="I2112" s="6"/>
      <c r="J2112" s="6">
        <v>78.525000000000006</v>
      </c>
      <c r="K2112">
        <f t="shared" si="64"/>
        <v>1</v>
      </c>
    </row>
    <row r="2113" spans="1:11" x14ac:dyDescent="0.25">
      <c r="A2113" s="5" t="str">
        <f t="shared" si="65"/>
        <v>IndustryInstitutional/GovernmentMonthly Peak DayAugust24</v>
      </c>
      <c r="B2113" t="s">
        <v>2232</v>
      </c>
      <c r="C2113" t="s">
        <v>2242</v>
      </c>
      <c r="D2113" t="s">
        <v>2358</v>
      </c>
      <c r="E2113" t="s">
        <v>3064</v>
      </c>
      <c r="F2113" s="6">
        <v>24</v>
      </c>
      <c r="G2113" s="6"/>
      <c r="H2113" s="6"/>
      <c r="I2113" s="6"/>
      <c r="J2113" s="6">
        <v>77.674999999999997</v>
      </c>
      <c r="K2113">
        <f t="shared" si="64"/>
        <v>1</v>
      </c>
    </row>
    <row r="2114" spans="1:11" x14ac:dyDescent="0.25">
      <c r="A2114" s="5" t="str">
        <f t="shared" si="65"/>
        <v>IndustryInstitutional/GovernmentAverage WeekdaySeptember1</v>
      </c>
      <c r="B2114" t="s">
        <v>2232</v>
      </c>
      <c r="C2114" t="s">
        <v>2242</v>
      </c>
      <c r="D2114" t="s">
        <v>2359</v>
      </c>
      <c r="E2114" t="s">
        <v>3065</v>
      </c>
      <c r="F2114" s="6">
        <v>1</v>
      </c>
      <c r="G2114" s="6"/>
      <c r="H2114" s="6"/>
      <c r="I2114" s="6"/>
      <c r="J2114" s="6">
        <v>75.495000000000005</v>
      </c>
      <c r="K2114">
        <f t="shared" ref="K2114:K2177" si="66">INDEX(events, MATCH(CONCATENATE(B2114, C2114, D2114, E2114), events_y, 0), MATCH("Confidential", events_x, 0))</f>
        <v>1</v>
      </c>
    </row>
    <row r="2115" spans="1:11" x14ac:dyDescent="0.25">
      <c r="A2115" s="5" t="str">
        <f t="shared" ref="A2115:A2178" si="67">CONCATENATE(B2115, C2115, D2115, E2115, F2115)</f>
        <v>IndustryInstitutional/GovernmentAverage WeekdaySeptember2</v>
      </c>
      <c r="B2115" t="s">
        <v>2232</v>
      </c>
      <c r="C2115" t="s">
        <v>2242</v>
      </c>
      <c r="D2115" t="s">
        <v>2359</v>
      </c>
      <c r="E2115" t="s">
        <v>3065</v>
      </c>
      <c r="F2115" s="6">
        <v>2</v>
      </c>
      <c r="G2115" s="6"/>
      <c r="H2115" s="6"/>
      <c r="I2115" s="6"/>
      <c r="J2115" s="6">
        <v>73.822499999999991</v>
      </c>
      <c r="K2115">
        <f t="shared" si="66"/>
        <v>1</v>
      </c>
    </row>
    <row r="2116" spans="1:11" x14ac:dyDescent="0.25">
      <c r="A2116" s="5" t="str">
        <f t="shared" si="67"/>
        <v>IndustryInstitutional/GovernmentAverage WeekdaySeptember3</v>
      </c>
      <c r="B2116" t="s">
        <v>2232</v>
      </c>
      <c r="C2116" t="s">
        <v>2242</v>
      </c>
      <c r="D2116" t="s">
        <v>2359</v>
      </c>
      <c r="E2116" t="s">
        <v>3065</v>
      </c>
      <c r="F2116" s="6">
        <v>3</v>
      </c>
      <c r="G2116" s="6"/>
      <c r="H2116" s="6"/>
      <c r="I2116" s="6"/>
      <c r="J2116" s="6">
        <v>73.122500000000002</v>
      </c>
      <c r="K2116">
        <f t="shared" si="66"/>
        <v>1</v>
      </c>
    </row>
    <row r="2117" spans="1:11" x14ac:dyDescent="0.25">
      <c r="A2117" s="5" t="str">
        <f t="shared" si="67"/>
        <v>IndustryInstitutional/GovernmentAverage WeekdaySeptember4</v>
      </c>
      <c r="B2117" t="s">
        <v>2232</v>
      </c>
      <c r="C2117" t="s">
        <v>2242</v>
      </c>
      <c r="D2117" t="s">
        <v>2359</v>
      </c>
      <c r="E2117" t="s">
        <v>3065</v>
      </c>
      <c r="F2117" s="6">
        <v>4</v>
      </c>
      <c r="G2117" s="6"/>
      <c r="H2117" s="6"/>
      <c r="I2117" s="6"/>
      <c r="J2117" s="6">
        <v>72.482500000000002</v>
      </c>
      <c r="K2117">
        <f t="shared" si="66"/>
        <v>1</v>
      </c>
    </row>
    <row r="2118" spans="1:11" x14ac:dyDescent="0.25">
      <c r="A2118" s="5" t="str">
        <f t="shared" si="67"/>
        <v>IndustryInstitutional/GovernmentAverage WeekdaySeptember5</v>
      </c>
      <c r="B2118" t="s">
        <v>2232</v>
      </c>
      <c r="C2118" t="s">
        <v>2242</v>
      </c>
      <c r="D2118" t="s">
        <v>2359</v>
      </c>
      <c r="E2118" t="s">
        <v>3065</v>
      </c>
      <c r="F2118" s="6">
        <v>5</v>
      </c>
      <c r="G2118" s="6"/>
      <c r="H2118" s="6"/>
      <c r="I2118" s="6"/>
      <c r="J2118" s="6">
        <v>71.557500000000005</v>
      </c>
      <c r="K2118">
        <f t="shared" si="66"/>
        <v>1</v>
      </c>
    </row>
    <row r="2119" spans="1:11" x14ac:dyDescent="0.25">
      <c r="A2119" s="5" t="str">
        <f t="shared" si="67"/>
        <v>IndustryInstitutional/GovernmentAverage WeekdaySeptember6</v>
      </c>
      <c r="B2119" t="s">
        <v>2232</v>
      </c>
      <c r="C2119" t="s">
        <v>2242</v>
      </c>
      <c r="D2119" t="s">
        <v>2359</v>
      </c>
      <c r="E2119" t="s">
        <v>3065</v>
      </c>
      <c r="F2119" s="6">
        <v>6</v>
      </c>
      <c r="G2119" s="6"/>
      <c r="H2119" s="6"/>
      <c r="I2119" s="6"/>
      <c r="J2119" s="6">
        <v>71.495000000000005</v>
      </c>
      <c r="K2119">
        <f t="shared" si="66"/>
        <v>1</v>
      </c>
    </row>
    <row r="2120" spans="1:11" x14ac:dyDescent="0.25">
      <c r="A2120" s="5" t="str">
        <f t="shared" si="67"/>
        <v>IndustryInstitutional/GovernmentAverage WeekdaySeptember7</v>
      </c>
      <c r="B2120" t="s">
        <v>2232</v>
      </c>
      <c r="C2120" t="s">
        <v>2242</v>
      </c>
      <c r="D2120" t="s">
        <v>2359</v>
      </c>
      <c r="E2120" t="s">
        <v>3065</v>
      </c>
      <c r="F2120" s="6">
        <v>7</v>
      </c>
      <c r="G2120" s="6"/>
      <c r="H2120" s="6"/>
      <c r="I2120" s="6"/>
      <c r="J2120" s="6">
        <v>70.447499999999991</v>
      </c>
      <c r="K2120">
        <f t="shared" si="66"/>
        <v>1</v>
      </c>
    </row>
    <row r="2121" spans="1:11" x14ac:dyDescent="0.25">
      <c r="A2121" s="5" t="str">
        <f t="shared" si="67"/>
        <v>IndustryInstitutional/GovernmentAverage WeekdaySeptember8</v>
      </c>
      <c r="B2121" t="s">
        <v>2232</v>
      </c>
      <c r="C2121" t="s">
        <v>2242</v>
      </c>
      <c r="D2121" t="s">
        <v>2359</v>
      </c>
      <c r="E2121" t="s">
        <v>3065</v>
      </c>
      <c r="F2121" s="6">
        <v>8</v>
      </c>
      <c r="G2121" s="6"/>
      <c r="H2121" s="6"/>
      <c r="I2121" s="6"/>
      <c r="J2121" s="6">
        <v>69.515000000000001</v>
      </c>
      <c r="K2121">
        <f t="shared" si="66"/>
        <v>1</v>
      </c>
    </row>
    <row r="2122" spans="1:11" x14ac:dyDescent="0.25">
      <c r="A2122" s="5" t="str">
        <f t="shared" si="67"/>
        <v>IndustryInstitutional/GovernmentAverage WeekdaySeptember9</v>
      </c>
      <c r="B2122" t="s">
        <v>2232</v>
      </c>
      <c r="C2122" t="s">
        <v>2242</v>
      </c>
      <c r="D2122" t="s">
        <v>2359</v>
      </c>
      <c r="E2122" t="s">
        <v>3065</v>
      </c>
      <c r="F2122" s="6">
        <v>9</v>
      </c>
      <c r="G2122" s="6"/>
      <c r="H2122" s="6"/>
      <c r="I2122" s="6"/>
      <c r="J2122" s="6">
        <v>70.442499999999995</v>
      </c>
      <c r="K2122">
        <f t="shared" si="66"/>
        <v>1</v>
      </c>
    </row>
    <row r="2123" spans="1:11" x14ac:dyDescent="0.25">
      <c r="A2123" s="5" t="str">
        <f t="shared" si="67"/>
        <v>IndustryInstitutional/GovernmentAverage WeekdaySeptember10</v>
      </c>
      <c r="B2123" t="s">
        <v>2232</v>
      </c>
      <c r="C2123" t="s">
        <v>2242</v>
      </c>
      <c r="D2123" t="s">
        <v>2359</v>
      </c>
      <c r="E2123" t="s">
        <v>3065</v>
      </c>
      <c r="F2123" s="6">
        <v>10</v>
      </c>
      <c r="G2123" s="6"/>
      <c r="H2123" s="6"/>
      <c r="I2123" s="6"/>
      <c r="J2123" s="6">
        <v>74.91</v>
      </c>
      <c r="K2123">
        <f t="shared" si="66"/>
        <v>1</v>
      </c>
    </row>
    <row r="2124" spans="1:11" x14ac:dyDescent="0.25">
      <c r="A2124" s="5" t="str">
        <f t="shared" si="67"/>
        <v>IndustryInstitutional/GovernmentAverage WeekdaySeptember11</v>
      </c>
      <c r="B2124" t="s">
        <v>2232</v>
      </c>
      <c r="C2124" t="s">
        <v>2242</v>
      </c>
      <c r="D2124" t="s">
        <v>2359</v>
      </c>
      <c r="E2124" t="s">
        <v>3065</v>
      </c>
      <c r="F2124" s="6">
        <v>11</v>
      </c>
      <c r="G2124" s="6"/>
      <c r="H2124" s="6"/>
      <c r="I2124" s="6"/>
      <c r="J2124" s="6">
        <v>78.400000000000006</v>
      </c>
      <c r="K2124">
        <f t="shared" si="66"/>
        <v>1</v>
      </c>
    </row>
    <row r="2125" spans="1:11" x14ac:dyDescent="0.25">
      <c r="A2125" s="5" t="str">
        <f t="shared" si="67"/>
        <v>IndustryInstitutional/GovernmentAverage WeekdaySeptember12</v>
      </c>
      <c r="B2125" t="s">
        <v>2232</v>
      </c>
      <c r="C2125" t="s">
        <v>2242</v>
      </c>
      <c r="D2125" t="s">
        <v>2359</v>
      </c>
      <c r="E2125" t="s">
        <v>3065</v>
      </c>
      <c r="F2125" s="6">
        <v>12</v>
      </c>
      <c r="G2125" s="6"/>
      <c r="H2125" s="6"/>
      <c r="I2125" s="6"/>
      <c r="J2125" s="6">
        <v>81.224999999999994</v>
      </c>
      <c r="K2125">
        <f t="shared" si="66"/>
        <v>1</v>
      </c>
    </row>
    <row r="2126" spans="1:11" x14ac:dyDescent="0.25">
      <c r="A2126" s="5" t="str">
        <f t="shared" si="67"/>
        <v>IndustryInstitutional/GovernmentAverage WeekdaySeptember13</v>
      </c>
      <c r="B2126" t="s">
        <v>2232</v>
      </c>
      <c r="C2126" t="s">
        <v>2242</v>
      </c>
      <c r="D2126" t="s">
        <v>2359</v>
      </c>
      <c r="E2126" t="s">
        <v>3065</v>
      </c>
      <c r="F2126" s="6">
        <v>13</v>
      </c>
      <c r="G2126" s="6"/>
      <c r="H2126" s="6"/>
      <c r="I2126" s="6"/>
      <c r="J2126" s="6">
        <v>83.125</v>
      </c>
      <c r="K2126">
        <f t="shared" si="66"/>
        <v>1</v>
      </c>
    </row>
    <row r="2127" spans="1:11" x14ac:dyDescent="0.25">
      <c r="A2127" s="5" t="str">
        <f t="shared" si="67"/>
        <v>IndustryInstitutional/GovernmentAverage WeekdaySeptember14</v>
      </c>
      <c r="B2127" t="s">
        <v>2232</v>
      </c>
      <c r="C2127" t="s">
        <v>2242</v>
      </c>
      <c r="D2127" t="s">
        <v>2359</v>
      </c>
      <c r="E2127" t="s">
        <v>3065</v>
      </c>
      <c r="F2127" s="6">
        <v>14</v>
      </c>
      <c r="G2127" s="6"/>
      <c r="H2127" s="6"/>
      <c r="I2127" s="6"/>
      <c r="J2127" s="6">
        <v>85.1</v>
      </c>
      <c r="K2127">
        <f t="shared" si="66"/>
        <v>1</v>
      </c>
    </row>
    <row r="2128" spans="1:11" x14ac:dyDescent="0.25">
      <c r="A2128" s="5" t="str">
        <f t="shared" si="67"/>
        <v>IndustryInstitutional/GovernmentAverage WeekdaySeptember15</v>
      </c>
      <c r="B2128" t="s">
        <v>2232</v>
      </c>
      <c r="C2128" t="s">
        <v>2242</v>
      </c>
      <c r="D2128" t="s">
        <v>2359</v>
      </c>
      <c r="E2128" t="s">
        <v>3065</v>
      </c>
      <c r="F2128" s="6">
        <v>15</v>
      </c>
      <c r="G2128" s="6"/>
      <c r="H2128" s="6"/>
      <c r="I2128" s="6"/>
      <c r="J2128" s="6">
        <v>86.399999999999991</v>
      </c>
      <c r="K2128">
        <f t="shared" si="66"/>
        <v>1</v>
      </c>
    </row>
    <row r="2129" spans="1:11" x14ac:dyDescent="0.25">
      <c r="A2129" s="5" t="str">
        <f t="shared" si="67"/>
        <v>IndustryInstitutional/GovernmentAverage WeekdaySeptember16</v>
      </c>
      <c r="B2129" t="s">
        <v>2232</v>
      </c>
      <c r="C2129" t="s">
        <v>2242</v>
      </c>
      <c r="D2129" t="s">
        <v>2359</v>
      </c>
      <c r="E2129" t="s">
        <v>3065</v>
      </c>
      <c r="F2129" s="6">
        <v>16</v>
      </c>
      <c r="G2129" s="6"/>
      <c r="H2129" s="6"/>
      <c r="I2129" s="6"/>
      <c r="J2129" s="6">
        <v>85.224999999999994</v>
      </c>
      <c r="K2129">
        <f t="shared" si="66"/>
        <v>1</v>
      </c>
    </row>
    <row r="2130" spans="1:11" x14ac:dyDescent="0.25">
      <c r="A2130" s="5" t="str">
        <f t="shared" si="67"/>
        <v>IndustryInstitutional/GovernmentAverage WeekdaySeptember17</v>
      </c>
      <c r="B2130" t="s">
        <v>2232</v>
      </c>
      <c r="C2130" t="s">
        <v>2242</v>
      </c>
      <c r="D2130" t="s">
        <v>2359</v>
      </c>
      <c r="E2130" t="s">
        <v>3065</v>
      </c>
      <c r="F2130" s="6">
        <v>17</v>
      </c>
      <c r="G2130" s="6"/>
      <c r="H2130" s="6"/>
      <c r="I2130" s="6"/>
      <c r="J2130" s="6">
        <v>83.074999999999989</v>
      </c>
      <c r="K2130">
        <f t="shared" si="66"/>
        <v>1</v>
      </c>
    </row>
    <row r="2131" spans="1:11" x14ac:dyDescent="0.25">
      <c r="A2131" s="5" t="str">
        <f t="shared" si="67"/>
        <v>IndustryInstitutional/GovernmentAverage WeekdaySeptember18</v>
      </c>
      <c r="B2131" t="s">
        <v>2232</v>
      </c>
      <c r="C2131" t="s">
        <v>2242</v>
      </c>
      <c r="D2131" t="s">
        <v>2359</v>
      </c>
      <c r="E2131" t="s">
        <v>3065</v>
      </c>
      <c r="F2131" s="6">
        <v>18</v>
      </c>
      <c r="G2131" s="6"/>
      <c r="H2131" s="6"/>
      <c r="I2131" s="6"/>
      <c r="J2131" s="6">
        <v>81.674999999999997</v>
      </c>
      <c r="K2131">
        <f t="shared" si="66"/>
        <v>1</v>
      </c>
    </row>
    <row r="2132" spans="1:11" x14ac:dyDescent="0.25">
      <c r="A2132" s="5" t="str">
        <f t="shared" si="67"/>
        <v>IndustryInstitutional/GovernmentAverage WeekdaySeptember19</v>
      </c>
      <c r="B2132" t="s">
        <v>2232</v>
      </c>
      <c r="C2132" t="s">
        <v>2242</v>
      </c>
      <c r="D2132" t="s">
        <v>2359</v>
      </c>
      <c r="E2132" t="s">
        <v>3065</v>
      </c>
      <c r="F2132" s="6">
        <v>19</v>
      </c>
      <c r="G2132" s="6"/>
      <c r="H2132" s="6"/>
      <c r="I2132" s="6"/>
      <c r="J2132" s="6">
        <v>79.802500000000009</v>
      </c>
      <c r="K2132">
        <f t="shared" si="66"/>
        <v>1</v>
      </c>
    </row>
    <row r="2133" spans="1:11" x14ac:dyDescent="0.25">
      <c r="A2133" s="5" t="str">
        <f t="shared" si="67"/>
        <v>IndustryInstitutional/GovernmentAverage WeekdaySeptember20</v>
      </c>
      <c r="B2133" t="s">
        <v>2232</v>
      </c>
      <c r="C2133" t="s">
        <v>2242</v>
      </c>
      <c r="D2133" t="s">
        <v>2359</v>
      </c>
      <c r="E2133" t="s">
        <v>3065</v>
      </c>
      <c r="F2133" s="6">
        <v>20</v>
      </c>
      <c r="G2133" s="6"/>
      <c r="H2133" s="6"/>
      <c r="I2133" s="6"/>
      <c r="J2133" s="6">
        <v>78.117500000000007</v>
      </c>
      <c r="K2133">
        <f t="shared" si="66"/>
        <v>1</v>
      </c>
    </row>
    <row r="2134" spans="1:11" x14ac:dyDescent="0.25">
      <c r="A2134" s="5" t="str">
        <f t="shared" si="67"/>
        <v>IndustryInstitutional/GovernmentAverage WeekdaySeptember21</v>
      </c>
      <c r="B2134" t="s">
        <v>2232</v>
      </c>
      <c r="C2134" t="s">
        <v>2242</v>
      </c>
      <c r="D2134" t="s">
        <v>2359</v>
      </c>
      <c r="E2134" t="s">
        <v>3065</v>
      </c>
      <c r="F2134" s="6">
        <v>21</v>
      </c>
      <c r="G2134" s="6"/>
      <c r="H2134" s="6"/>
      <c r="I2134" s="6"/>
      <c r="J2134" s="6">
        <v>76.275000000000006</v>
      </c>
      <c r="K2134">
        <f t="shared" si="66"/>
        <v>1</v>
      </c>
    </row>
    <row r="2135" spans="1:11" x14ac:dyDescent="0.25">
      <c r="A2135" s="5" t="str">
        <f t="shared" si="67"/>
        <v>IndustryInstitutional/GovernmentAverage WeekdaySeptember22</v>
      </c>
      <c r="B2135" t="s">
        <v>2232</v>
      </c>
      <c r="C2135" t="s">
        <v>2242</v>
      </c>
      <c r="D2135" t="s">
        <v>2359</v>
      </c>
      <c r="E2135" t="s">
        <v>3065</v>
      </c>
      <c r="F2135" s="6">
        <v>22</v>
      </c>
      <c r="G2135" s="6"/>
      <c r="H2135" s="6"/>
      <c r="I2135" s="6"/>
      <c r="J2135" s="6">
        <v>75.399999999999991</v>
      </c>
      <c r="K2135">
        <f t="shared" si="66"/>
        <v>1</v>
      </c>
    </row>
    <row r="2136" spans="1:11" x14ac:dyDescent="0.25">
      <c r="A2136" s="5" t="str">
        <f t="shared" si="67"/>
        <v>IndustryInstitutional/GovernmentAverage WeekdaySeptember23</v>
      </c>
      <c r="B2136" t="s">
        <v>2232</v>
      </c>
      <c r="C2136" t="s">
        <v>2242</v>
      </c>
      <c r="D2136" t="s">
        <v>2359</v>
      </c>
      <c r="E2136" t="s">
        <v>3065</v>
      </c>
      <c r="F2136" s="6">
        <v>23</v>
      </c>
      <c r="G2136" s="6"/>
      <c r="H2136" s="6"/>
      <c r="I2136" s="6"/>
      <c r="J2136" s="6">
        <v>73.844999999999999</v>
      </c>
      <c r="K2136">
        <f t="shared" si="66"/>
        <v>1</v>
      </c>
    </row>
    <row r="2137" spans="1:11" x14ac:dyDescent="0.25">
      <c r="A2137" s="5" t="str">
        <f t="shared" si="67"/>
        <v>IndustryInstitutional/GovernmentAverage WeekdaySeptember24</v>
      </c>
      <c r="B2137" t="s">
        <v>2232</v>
      </c>
      <c r="C2137" t="s">
        <v>2242</v>
      </c>
      <c r="D2137" t="s">
        <v>2359</v>
      </c>
      <c r="E2137" t="s">
        <v>3065</v>
      </c>
      <c r="F2137" s="6">
        <v>24</v>
      </c>
      <c r="G2137" s="6"/>
      <c r="H2137" s="6"/>
      <c r="I2137" s="6"/>
      <c r="J2137" s="6">
        <v>72.5625</v>
      </c>
      <c r="K2137">
        <f t="shared" si="66"/>
        <v>1</v>
      </c>
    </row>
    <row r="2138" spans="1:11" x14ac:dyDescent="0.25">
      <c r="A2138" s="5" t="str">
        <f t="shared" si="67"/>
        <v>IndustryInstitutional/GovernmentMonthly Peak DaySeptember1</v>
      </c>
      <c r="B2138" t="s">
        <v>2232</v>
      </c>
      <c r="C2138" t="s">
        <v>2242</v>
      </c>
      <c r="D2138" t="s">
        <v>2360</v>
      </c>
      <c r="E2138" t="s">
        <v>3065</v>
      </c>
      <c r="F2138" s="6">
        <v>1</v>
      </c>
      <c r="G2138" s="6"/>
      <c r="H2138" s="6"/>
      <c r="I2138" s="6"/>
      <c r="J2138" s="6">
        <v>75.647500000000008</v>
      </c>
      <c r="K2138">
        <f t="shared" si="66"/>
        <v>1</v>
      </c>
    </row>
    <row r="2139" spans="1:11" x14ac:dyDescent="0.25">
      <c r="A2139" s="5" t="str">
        <f t="shared" si="67"/>
        <v>IndustryInstitutional/GovernmentMonthly Peak DaySeptember2</v>
      </c>
      <c r="B2139" t="s">
        <v>2232</v>
      </c>
      <c r="C2139" t="s">
        <v>2242</v>
      </c>
      <c r="D2139" t="s">
        <v>2360</v>
      </c>
      <c r="E2139" t="s">
        <v>3065</v>
      </c>
      <c r="F2139" s="6">
        <v>2</v>
      </c>
      <c r="G2139" s="6"/>
      <c r="H2139" s="6"/>
      <c r="I2139" s="6"/>
      <c r="J2139" s="6">
        <v>75.289999999999992</v>
      </c>
      <c r="K2139">
        <f t="shared" si="66"/>
        <v>1</v>
      </c>
    </row>
    <row r="2140" spans="1:11" x14ac:dyDescent="0.25">
      <c r="A2140" s="5" t="str">
        <f t="shared" si="67"/>
        <v>IndustryInstitutional/GovernmentMonthly Peak DaySeptember3</v>
      </c>
      <c r="B2140" t="s">
        <v>2232</v>
      </c>
      <c r="C2140" t="s">
        <v>2242</v>
      </c>
      <c r="D2140" t="s">
        <v>2360</v>
      </c>
      <c r="E2140" t="s">
        <v>3065</v>
      </c>
      <c r="F2140" s="6">
        <v>3</v>
      </c>
      <c r="G2140" s="6"/>
      <c r="H2140" s="6"/>
      <c r="I2140" s="6"/>
      <c r="J2140" s="6">
        <v>74.762500000000003</v>
      </c>
      <c r="K2140">
        <f t="shared" si="66"/>
        <v>1</v>
      </c>
    </row>
    <row r="2141" spans="1:11" x14ac:dyDescent="0.25">
      <c r="A2141" s="5" t="str">
        <f t="shared" si="67"/>
        <v>IndustryInstitutional/GovernmentMonthly Peak DaySeptember4</v>
      </c>
      <c r="B2141" t="s">
        <v>2232</v>
      </c>
      <c r="C2141" t="s">
        <v>2242</v>
      </c>
      <c r="D2141" t="s">
        <v>2360</v>
      </c>
      <c r="E2141" t="s">
        <v>3065</v>
      </c>
      <c r="F2141" s="6">
        <v>4</v>
      </c>
      <c r="G2141" s="6"/>
      <c r="H2141" s="6"/>
      <c r="I2141" s="6"/>
      <c r="J2141" s="6">
        <v>74.185000000000002</v>
      </c>
      <c r="K2141">
        <f t="shared" si="66"/>
        <v>1</v>
      </c>
    </row>
    <row r="2142" spans="1:11" x14ac:dyDescent="0.25">
      <c r="A2142" s="5" t="str">
        <f t="shared" si="67"/>
        <v>IndustryInstitutional/GovernmentMonthly Peak DaySeptember5</v>
      </c>
      <c r="B2142" t="s">
        <v>2232</v>
      </c>
      <c r="C2142" t="s">
        <v>2242</v>
      </c>
      <c r="D2142" t="s">
        <v>2360</v>
      </c>
      <c r="E2142" t="s">
        <v>3065</v>
      </c>
      <c r="F2142" s="6">
        <v>5</v>
      </c>
      <c r="G2142" s="6"/>
      <c r="H2142" s="6"/>
      <c r="I2142" s="6"/>
      <c r="J2142" s="6">
        <v>74.085000000000008</v>
      </c>
      <c r="K2142">
        <f t="shared" si="66"/>
        <v>1</v>
      </c>
    </row>
    <row r="2143" spans="1:11" x14ac:dyDescent="0.25">
      <c r="A2143" s="5" t="str">
        <f t="shared" si="67"/>
        <v>IndustryInstitutional/GovernmentMonthly Peak DaySeptember6</v>
      </c>
      <c r="B2143" t="s">
        <v>2232</v>
      </c>
      <c r="C2143" t="s">
        <v>2242</v>
      </c>
      <c r="D2143" t="s">
        <v>2360</v>
      </c>
      <c r="E2143" t="s">
        <v>3065</v>
      </c>
      <c r="F2143" s="6">
        <v>6</v>
      </c>
      <c r="G2143" s="6"/>
      <c r="H2143" s="6"/>
      <c r="I2143" s="6"/>
      <c r="J2143" s="6">
        <v>73.237499999999997</v>
      </c>
      <c r="K2143">
        <f t="shared" si="66"/>
        <v>1</v>
      </c>
    </row>
    <row r="2144" spans="1:11" x14ac:dyDescent="0.25">
      <c r="A2144" s="5" t="str">
        <f t="shared" si="67"/>
        <v>IndustryInstitutional/GovernmentMonthly Peak DaySeptember7</v>
      </c>
      <c r="B2144" t="s">
        <v>2232</v>
      </c>
      <c r="C2144" t="s">
        <v>2242</v>
      </c>
      <c r="D2144" t="s">
        <v>2360</v>
      </c>
      <c r="E2144" t="s">
        <v>3065</v>
      </c>
      <c r="F2144" s="6">
        <v>7</v>
      </c>
      <c r="G2144" s="6"/>
      <c r="H2144" s="6"/>
      <c r="I2144" s="6"/>
      <c r="J2144" s="6">
        <v>73.165000000000006</v>
      </c>
      <c r="K2144">
        <f t="shared" si="66"/>
        <v>1</v>
      </c>
    </row>
    <row r="2145" spans="1:11" x14ac:dyDescent="0.25">
      <c r="A2145" s="5" t="str">
        <f t="shared" si="67"/>
        <v>IndustryInstitutional/GovernmentMonthly Peak DaySeptember8</v>
      </c>
      <c r="B2145" t="s">
        <v>2232</v>
      </c>
      <c r="C2145" t="s">
        <v>2242</v>
      </c>
      <c r="D2145" t="s">
        <v>2360</v>
      </c>
      <c r="E2145" t="s">
        <v>3065</v>
      </c>
      <c r="F2145" s="6">
        <v>8</v>
      </c>
      <c r="G2145" s="6"/>
      <c r="H2145" s="6"/>
      <c r="I2145" s="6"/>
      <c r="J2145" s="6">
        <v>73.13</v>
      </c>
      <c r="K2145">
        <f t="shared" si="66"/>
        <v>1</v>
      </c>
    </row>
    <row r="2146" spans="1:11" x14ac:dyDescent="0.25">
      <c r="A2146" s="5" t="str">
        <f t="shared" si="67"/>
        <v>IndustryInstitutional/GovernmentMonthly Peak DaySeptember9</v>
      </c>
      <c r="B2146" t="s">
        <v>2232</v>
      </c>
      <c r="C2146" t="s">
        <v>2242</v>
      </c>
      <c r="D2146" t="s">
        <v>2360</v>
      </c>
      <c r="E2146" t="s">
        <v>3065</v>
      </c>
      <c r="F2146" s="6">
        <v>9</v>
      </c>
      <c r="G2146" s="6"/>
      <c r="H2146" s="6"/>
      <c r="I2146" s="6"/>
      <c r="J2146" s="6">
        <v>74.137500000000017</v>
      </c>
      <c r="K2146">
        <f t="shared" si="66"/>
        <v>1</v>
      </c>
    </row>
    <row r="2147" spans="1:11" x14ac:dyDescent="0.25">
      <c r="A2147" s="5" t="str">
        <f t="shared" si="67"/>
        <v>IndustryInstitutional/GovernmentMonthly Peak DaySeptember10</v>
      </c>
      <c r="B2147" t="s">
        <v>2232</v>
      </c>
      <c r="C2147" t="s">
        <v>2242</v>
      </c>
      <c r="D2147" t="s">
        <v>2360</v>
      </c>
      <c r="E2147" t="s">
        <v>3065</v>
      </c>
      <c r="F2147" s="6">
        <v>10</v>
      </c>
      <c r="G2147" s="6"/>
      <c r="H2147" s="6"/>
      <c r="I2147" s="6"/>
      <c r="J2147" s="6">
        <v>77.45</v>
      </c>
      <c r="K2147">
        <f t="shared" si="66"/>
        <v>1</v>
      </c>
    </row>
    <row r="2148" spans="1:11" x14ac:dyDescent="0.25">
      <c r="A2148" s="5" t="str">
        <f t="shared" si="67"/>
        <v>IndustryInstitutional/GovernmentMonthly Peak DaySeptember11</v>
      </c>
      <c r="B2148" t="s">
        <v>2232</v>
      </c>
      <c r="C2148" t="s">
        <v>2242</v>
      </c>
      <c r="D2148" t="s">
        <v>2360</v>
      </c>
      <c r="E2148" t="s">
        <v>3065</v>
      </c>
      <c r="F2148" s="6">
        <v>11</v>
      </c>
      <c r="G2148" s="6"/>
      <c r="H2148" s="6"/>
      <c r="I2148" s="6"/>
      <c r="J2148" s="6">
        <v>81.650000000000006</v>
      </c>
      <c r="K2148">
        <f t="shared" si="66"/>
        <v>1</v>
      </c>
    </row>
    <row r="2149" spans="1:11" x14ac:dyDescent="0.25">
      <c r="A2149" s="5" t="str">
        <f t="shared" si="67"/>
        <v>IndustryInstitutional/GovernmentMonthly Peak DaySeptember12</v>
      </c>
      <c r="B2149" t="s">
        <v>2232</v>
      </c>
      <c r="C2149" t="s">
        <v>2242</v>
      </c>
      <c r="D2149" t="s">
        <v>2360</v>
      </c>
      <c r="E2149" t="s">
        <v>3065</v>
      </c>
      <c r="F2149" s="6">
        <v>12</v>
      </c>
      <c r="G2149" s="6"/>
      <c r="H2149" s="6"/>
      <c r="I2149" s="6"/>
      <c r="J2149" s="6">
        <v>84.824999999999989</v>
      </c>
      <c r="K2149">
        <f t="shared" si="66"/>
        <v>1</v>
      </c>
    </row>
    <row r="2150" spans="1:11" x14ac:dyDescent="0.25">
      <c r="A2150" s="5" t="str">
        <f t="shared" si="67"/>
        <v>IndustryInstitutional/GovernmentMonthly Peak DaySeptember13</v>
      </c>
      <c r="B2150" t="s">
        <v>2232</v>
      </c>
      <c r="C2150" t="s">
        <v>2242</v>
      </c>
      <c r="D2150" t="s">
        <v>2360</v>
      </c>
      <c r="E2150" t="s">
        <v>3065</v>
      </c>
      <c r="F2150" s="6">
        <v>13</v>
      </c>
      <c r="G2150" s="6"/>
      <c r="H2150" s="6"/>
      <c r="I2150" s="6"/>
      <c r="J2150" s="6">
        <v>87.075000000000003</v>
      </c>
      <c r="K2150">
        <f t="shared" si="66"/>
        <v>1</v>
      </c>
    </row>
    <row r="2151" spans="1:11" x14ac:dyDescent="0.25">
      <c r="A2151" s="5" t="str">
        <f t="shared" si="67"/>
        <v>IndustryInstitutional/GovernmentMonthly Peak DaySeptember14</v>
      </c>
      <c r="B2151" t="s">
        <v>2232</v>
      </c>
      <c r="C2151" t="s">
        <v>2242</v>
      </c>
      <c r="D2151" t="s">
        <v>2360</v>
      </c>
      <c r="E2151" t="s">
        <v>3065</v>
      </c>
      <c r="F2151" s="6">
        <v>14</v>
      </c>
      <c r="G2151" s="6"/>
      <c r="H2151" s="6"/>
      <c r="I2151" s="6"/>
      <c r="J2151" s="6">
        <v>89.674999999999997</v>
      </c>
      <c r="K2151">
        <f t="shared" si="66"/>
        <v>1</v>
      </c>
    </row>
    <row r="2152" spans="1:11" x14ac:dyDescent="0.25">
      <c r="A2152" s="5" t="str">
        <f t="shared" si="67"/>
        <v>IndustryInstitutional/GovernmentMonthly Peak DaySeptember15</v>
      </c>
      <c r="B2152" t="s">
        <v>2232</v>
      </c>
      <c r="C2152" t="s">
        <v>2242</v>
      </c>
      <c r="D2152" t="s">
        <v>2360</v>
      </c>
      <c r="E2152" t="s">
        <v>3065</v>
      </c>
      <c r="F2152" s="6">
        <v>15</v>
      </c>
      <c r="G2152" s="6"/>
      <c r="H2152" s="6"/>
      <c r="I2152" s="6"/>
      <c r="J2152" s="6">
        <v>92.324999999999989</v>
      </c>
      <c r="K2152">
        <f t="shared" si="66"/>
        <v>1</v>
      </c>
    </row>
    <row r="2153" spans="1:11" x14ac:dyDescent="0.25">
      <c r="A2153" s="5" t="str">
        <f t="shared" si="67"/>
        <v>IndustryInstitutional/GovernmentMonthly Peak DaySeptember16</v>
      </c>
      <c r="B2153" t="s">
        <v>2232</v>
      </c>
      <c r="C2153" t="s">
        <v>2242</v>
      </c>
      <c r="D2153" t="s">
        <v>2360</v>
      </c>
      <c r="E2153" t="s">
        <v>3065</v>
      </c>
      <c r="F2153" s="6">
        <v>16</v>
      </c>
      <c r="G2153" s="6"/>
      <c r="H2153" s="6"/>
      <c r="I2153" s="6"/>
      <c r="J2153" s="6">
        <v>95.275000000000006</v>
      </c>
      <c r="K2153">
        <f t="shared" si="66"/>
        <v>1</v>
      </c>
    </row>
    <row r="2154" spans="1:11" x14ac:dyDescent="0.25">
      <c r="A2154" s="5" t="str">
        <f t="shared" si="67"/>
        <v>IndustryInstitutional/GovernmentMonthly Peak DaySeptember17</v>
      </c>
      <c r="B2154" t="s">
        <v>2232</v>
      </c>
      <c r="C2154" t="s">
        <v>2242</v>
      </c>
      <c r="D2154" t="s">
        <v>2360</v>
      </c>
      <c r="E2154" t="s">
        <v>3065</v>
      </c>
      <c r="F2154" s="6">
        <v>17</v>
      </c>
      <c r="G2154" s="6"/>
      <c r="H2154" s="6"/>
      <c r="I2154" s="6"/>
      <c r="J2154" s="6">
        <v>95.025000000000006</v>
      </c>
      <c r="K2154">
        <f t="shared" si="66"/>
        <v>1</v>
      </c>
    </row>
    <row r="2155" spans="1:11" x14ac:dyDescent="0.25">
      <c r="A2155" s="5" t="str">
        <f t="shared" si="67"/>
        <v>IndustryInstitutional/GovernmentMonthly Peak DaySeptember18</v>
      </c>
      <c r="B2155" t="s">
        <v>2232</v>
      </c>
      <c r="C2155" t="s">
        <v>2242</v>
      </c>
      <c r="D2155" t="s">
        <v>2360</v>
      </c>
      <c r="E2155" t="s">
        <v>3065</v>
      </c>
      <c r="F2155" s="6">
        <v>18</v>
      </c>
      <c r="G2155" s="6"/>
      <c r="H2155" s="6"/>
      <c r="I2155" s="6"/>
      <c r="J2155" s="6">
        <v>92.474999999999994</v>
      </c>
      <c r="K2155">
        <f t="shared" si="66"/>
        <v>1</v>
      </c>
    </row>
    <row r="2156" spans="1:11" x14ac:dyDescent="0.25">
      <c r="A2156" s="5" t="str">
        <f t="shared" si="67"/>
        <v>IndustryInstitutional/GovernmentMonthly Peak DaySeptember19</v>
      </c>
      <c r="B2156" t="s">
        <v>2232</v>
      </c>
      <c r="C2156" t="s">
        <v>2242</v>
      </c>
      <c r="D2156" t="s">
        <v>2360</v>
      </c>
      <c r="E2156" t="s">
        <v>3065</v>
      </c>
      <c r="F2156" s="6">
        <v>19</v>
      </c>
      <c r="G2156" s="6"/>
      <c r="H2156" s="6"/>
      <c r="I2156" s="6"/>
      <c r="J2156" s="6">
        <v>89.424999999999997</v>
      </c>
      <c r="K2156">
        <f t="shared" si="66"/>
        <v>1</v>
      </c>
    </row>
    <row r="2157" spans="1:11" x14ac:dyDescent="0.25">
      <c r="A2157" s="5" t="str">
        <f t="shared" si="67"/>
        <v>IndustryInstitutional/GovernmentMonthly Peak DaySeptember20</v>
      </c>
      <c r="B2157" t="s">
        <v>2232</v>
      </c>
      <c r="C2157" t="s">
        <v>2242</v>
      </c>
      <c r="D2157" t="s">
        <v>2360</v>
      </c>
      <c r="E2157" t="s">
        <v>3065</v>
      </c>
      <c r="F2157" s="6">
        <v>20</v>
      </c>
      <c r="G2157" s="6"/>
      <c r="H2157" s="6"/>
      <c r="I2157" s="6"/>
      <c r="J2157" s="6">
        <v>85.224999999999994</v>
      </c>
      <c r="K2157">
        <f t="shared" si="66"/>
        <v>1</v>
      </c>
    </row>
    <row r="2158" spans="1:11" x14ac:dyDescent="0.25">
      <c r="A2158" s="5" t="str">
        <f t="shared" si="67"/>
        <v>IndustryInstitutional/GovernmentMonthly Peak DaySeptember21</v>
      </c>
      <c r="B2158" t="s">
        <v>2232</v>
      </c>
      <c r="C2158" t="s">
        <v>2242</v>
      </c>
      <c r="D2158" t="s">
        <v>2360</v>
      </c>
      <c r="E2158" t="s">
        <v>3065</v>
      </c>
      <c r="F2158" s="6">
        <v>21</v>
      </c>
      <c r="G2158" s="6"/>
      <c r="H2158" s="6"/>
      <c r="I2158" s="6"/>
      <c r="J2158" s="6">
        <v>82.074999999999989</v>
      </c>
      <c r="K2158">
        <f t="shared" si="66"/>
        <v>1</v>
      </c>
    </row>
    <row r="2159" spans="1:11" x14ac:dyDescent="0.25">
      <c r="A2159" s="5" t="str">
        <f t="shared" si="67"/>
        <v>IndustryInstitutional/GovernmentMonthly Peak DaySeptember22</v>
      </c>
      <c r="B2159" t="s">
        <v>2232</v>
      </c>
      <c r="C2159" t="s">
        <v>2242</v>
      </c>
      <c r="D2159" t="s">
        <v>2360</v>
      </c>
      <c r="E2159" t="s">
        <v>3065</v>
      </c>
      <c r="F2159" s="6">
        <v>22</v>
      </c>
      <c r="G2159" s="6"/>
      <c r="H2159" s="6"/>
      <c r="I2159" s="6"/>
      <c r="J2159" s="6">
        <v>80.849999999999994</v>
      </c>
      <c r="K2159">
        <f t="shared" si="66"/>
        <v>1</v>
      </c>
    </row>
    <row r="2160" spans="1:11" x14ac:dyDescent="0.25">
      <c r="A2160" s="5" t="str">
        <f t="shared" si="67"/>
        <v>IndustryInstitutional/GovernmentMonthly Peak DaySeptember23</v>
      </c>
      <c r="B2160" t="s">
        <v>2232</v>
      </c>
      <c r="C2160" t="s">
        <v>2242</v>
      </c>
      <c r="D2160" t="s">
        <v>2360</v>
      </c>
      <c r="E2160" t="s">
        <v>3065</v>
      </c>
      <c r="F2160" s="6">
        <v>23</v>
      </c>
      <c r="G2160" s="6"/>
      <c r="H2160" s="6"/>
      <c r="I2160" s="6"/>
      <c r="J2160" s="6">
        <v>79.377499999999998</v>
      </c>
      <c r="K2160">
        <f t="shared" si="66"/>
        <v>1</v>
      </c>
    </row>
    <row r="2161" spans="1:11" x14ac:dyDescent="0.25">
      <c r="A2161" s="5" t="str">
        <f t="shared" si="67"/>
        <v>IndustryInstitutional/GovernmentMonthly Peak DaySeptember24</v>
      </c>
      <c r="B2161" t="s">
        <v>2232</v>
      </c>
      <c r="C2161" t="s">
        <v>2242</v>
      </c>
      <c r="D2161" t="s">
        <v>2360</v>
      </c>
      <c r="E2161" t="s">
        <v>3065</v>
      </c>
      <c r="F2161" s="6">
        <v>24</v>
      </c>
      <c r="G2161" s="6"/>
      <c r="H2161" s="6"/>
      <c r="I2161" s="6"/>
      <c r="J2161" s="6">
        <v>78.13</v>
      </c>
      <c r="K2161">
        <f t="shared" si="66"/>
        <v>1</v>
      </c>
    </row>
    <row r="2162" spans="1:11" x14ac:dyDescent="0.25">
      <c r="A2162" s="5" t="str">
        <f t="shared" si="67"/>
        <v>IndustryInstitutional/GovernmentAverage WeekdayOctober1</v>
      </c>
      <c r="B2162" t="s">
        <v>2232</v>
      </c>
      <c r="C2162" t="s">
        <v>2242</v>
      </c>
      <c r="D2162" t="s">
        <v>2361</v>
      </c>
      <c r="E2162" t="s">
        <v>3066</v>
      </c>
      <c r="F2162" s="6">
        <v>1</v>
      </c>
      <c r="G2162" s="6"/>
      <c r="H2162" s="6"/>
      <c r="I2162" s="6"/>
      <c r="J2162" s="6">
        <v>71.623333333333335</v>
      </c>
      <c r="K2162">
        <f t="shared" si="66"/>
        <v>1</v>
      </c>
    </row>
    <row r="2163" spans="1:11" x14ac:dyDescent="0.25">
      <c r="A2163" s="5" t="str">
        <f t="shared" si="67"/>
        <v>IndustryInstitutional/GovernmentAverage WeekdayOctober2</v>
      </c>
      <c r="B2163" t="s">
        <v>2232</v>
      </c>
      <c r="C2163" t="s">
        <v>2242</v>
      </c>
      <c r="D2163" t="s">
        <v>2361</v>
      </c>
      <c r="E2163" t="s">
        <v>3066</v>
      </c>
      <c r="F2163" s="6">
        <v>2</v>
      </c>
      <c r="G2163" s="6"/>
      <c r="H2163" s="6"/>
      <c r="I2163" s="6"/>
      <c r="J2163" s="6">
        <v>70.826666666666668</v>
      </c>
      <c r="K2163">
        <f t="shared" si="66"/>
        <v>1</v>
      </c>
    </row>
    <row r="2164" spans="1:11" x14ac:dyDescent="0.25">
      <c r="A2164" s="5" t="str">
        <f t="shared" si="67"/>
        <v>IndustryInstitutional/GovernmentAverage WeekdayOctober3</v>
      </c>
      <c r="B2164" t="s">
        <v>2232</v>
      </c>
      <c r="C2164" t="s">
        <v>2242</v>
      </c>
      <c r="D2164" t="s">
        <v>2361</v>
      </c>
      <c r="E2164" t="s">
        <v>3066</v>
      </c>
      <c r="F2164" s="6">
        <v>3</v>
      </c>
      <c r="G2164" s="6"/>
      <c r="H2164" s="6"/>
      <c r="I2164" s="6"/>
      <c r="J2164" s="6">
        <v>69.783333333333331</v>
      </c>
      <c r="K2164">
        <f t="shared" si="66"/>
        <v>1</v>
      </c>
    </row>
    <row r="2165" spans="1:11" x14ac:dyDescent="0.25">
      <c r="A2165" s="5" t="str">
        <f t="shared" si="67"/>
        <v>IndustryInstitutional/GovernmentAverage WeekdayOctober4</v>
      </c>
      <c r="B2165" t="s">
        <v>2232</v>
      </c>
      <c r="C2165" t="s">
        <v>2242</v>
      </c>
      <c r="D2165" t="s">
        <v>2361</v>
      </c>
      <c r="E2165" t="s">
        <v>3066</v>
      </c>
      <c r="F2165" s="6">
        <v>4</v>
      </c>
      <c r="G2165" s="6"/>
      <c r="H2165" s="6"/>
      <c r="I2165" s="6"/>
      <c r="J2165" s="6">
        <v>69.156666666666666</v>
      </c>
      <c r="K2165">
        <f t="shared" si="66"/>
        <v>1</v>
      </c>
    </row>
    <row r="2166" spans="1:11" x14ac:dyDescent="0.25">
      <c r="A2166" s="5" t="str">
        <f t="shared" si="67"/>
        <v>IndustryInstitutional/GovernmentAverage WeekdayOctober5</v>
      </c>
      <c r="B2166" t="s">
        <v>2232</v>
      </c>
      <c r="C2166" t="s">
        <v>2242</v>
      </c>
      <c r="D2166" t="s">
        <v>2361</v>
      </c>
      <c r="E2166" t="s">
        <v>3066</v>
      </c>
      <c r="F2166" s="6">
        <v>5</v>
      </c>
      <c r="G2166" s="6"/>
      <c r="H2166" s="6"/>
      <c r="I2166" s="6"/>
      <c r="J2166" s="6">
        <v>68.396666666666661</v>
      </c>
      <c r="K2166">
        <f t="shared" si="66"/>
        <v>1</v>
      </c>
    </row>
    <row r="2167" spans="1:11" x14ac:dyDescent="0.25">
      <c r="A2167" s="5" t="str">
        <f t="shared" si="67"/>
        <v>IndustryInstitutional/GovernmentAverage WeekdayOctober6</v>
      </c>
      <c r="B2167" t="s">
        <v>2232</v>
      </c>
      <c r="C2167" t="s">
        <v>2242</v>
      </c>
      <c r="D2167" t="s">
        <v>2361</v>
      </c>
      <c r="E2167" t="s">
        <v>3066</v>
      </c>
      <c r="F2167" s="6">
        <v>6</v>
      </c>
      <c r="G2167" s="6"/>
      <c r="H2167" s="6"/>
      <c r="I2167" s="6"/>
      <c r="J2167" s="6">
        <v>67.903333333333322</v>
      </c>
      <c r="K2167">
        <f t="shared" si="66"/>
        <v>1</v>
      </c>
    </row>
    <row r="2168" spans="1:11" x14ac:dyDescent="0.25">
      <c r="A2168" s="5" t="str">
        <f t="shared" si="67"/>
        <v>IndustryInstitutional/GovernmentAverage WeekdayOctober7</v>
      </c>
      <c r="B2168" t="s">
        <v>2232</v>
      </c>
      <c r="C2168" t="s">
        <v>2242</v>
      </c>
      <c r="D2168" t="s">
        <v>2361</v>
      </c>
      <c r="E2168" t="s">
        <v>3066</v>
      </c>
      <c r="F2168" s="6">
        <v>7</v>
      </c>
      <c r="G2168" s="6"/>
      <c r="H2168" s="6"/>
      <c r="I2168" s="6"/>
      <c r="J2168" s="6">
        <v>67.62</v>
      </c>
      <c r="K2168">
        <f t="shared" si="66"/>
        <v>1</v>
      </c>
    </row>
    <row r="2169" spans="1:11" x14ac:dyDescent="0.25">
      <c r="A2169" s="5" t="str">
        <f t="shared" si="67"/>
        <v>IndustryInstitutional/GovernmentAverage WeekdayOctober8</v>
      </c>
      <c r="B2169" t="s">
        <v>2232</v>
      </c>
      <c r="C2169" t="s">
        <v>2242</v>
      </c>
      <c r="D2169" t="s">
        <v>2361</v>
      </c>
      <c r="E2169" t="s">
        <v>3066</v>
      </c>
      <c r="F2169" s="6">
        <v>8</v>
      </c>
      <c r="G2169" s="6"/>
      <c r="H2169" s="6"/>
      <c r="I2169" s="6"/>
      <c r="J2169" s="6">
        <v>67.483333333333334</v>
      </c>
      <c r="K2169">
        <f t="shared" si="66"/>
        <v>1</v>
      </c>
    </row>
    <row r="2170" spans="1:11" x14ac:dyDescent="0.25">
      <c r="A2170" s="5" t="str">
        <f t="shared" si="67"/>
        <v>IndustryInstitutional/GovernmentAverage WeekdayOctober9</v>
      </c>
      <c r="B2170" t="s">
        <v>2232</v>
      </c>
      <c r="C2170" t="s">
        <v>2242</v>
      </c>
      <c r="D2170" t="s">
        <v>2361</v>
      </c>
      <c r="E2170" t="s">
        <v>3066</v>
      </c>
      <c r="F2170" s="6">
        <v>9</v>
      </c>
      <c r="G2170" s="6"/>
      <c r="H2170" s="6"/>
      <c r="I2170" s="6"/>
      <c r="J2170" s="6">
        <v>67.453333333333333</v>
      </c>
      <c r="K2170">
        <f t="shared" si="66"/>
        <v>1</v>
      </c>
    </row>
    <row r="2171" spans="1:11" x14ac:dyDescent="0.25">
      <c r="A2171" s="5" t="str">
        <f t="shared" si="67"/>
        <v>IndustryInstitutional/GovernmentAverage WeekdayOctober10</v>
      </c>
      <c r="B2171" t="s">
        <v>2232</v>
      </c>
      <c r="C2171" t="s">
        <v>2242</v>
      </c>
      <c r="D2171" t="s">
        <v>2361</v>
      </c>
      <c r="E2171" t="s">
        <v>3066</v>
      </c>
      <c r="F2171" s="6">
        <v>10</v>
      </c>
      <c r="G2171" s="6"/>
      <c r="H2171" s="6"/>
      <c r="I2171" s="6"/>
      <c r="J2171" s="6">
        <v>69.486666666666665</v>
      </c>
      <c r="K2171">
        <f t="shared" si="66"/>
        <v>1</v>
      </c>
    </row>
    <row r="2172" spans="1:11" x14ac:dyDescent="0.25">
      <c r="A2172" s="5" t="str">
        <f t="shared" si="67"/>
        <v>IndustryInstitutional/GovernmentAverage WeekdayOctober11</v>
      </c>
      <c r="B2172" t="s">
        <v>2232</v>
      </c>
      <c r="C2172" t="s">
        <v>2242</v>
      </c>
      <c r="D2172" t="s">
        <v>2361</v>
      </c>
      <c r="E2172" t="s">
        <v>3066</v>
      </c>
      <c r="F2172" s="6">
        <v>11</v>
      </c>
      <c r="G2172" s="6"/>
      <c r="H2172" s="6"/>
      <c r="I2172" s="6"/>
      <c r="J2172" s="6">
        <v>73.03</v>
      </c>
      <c r="K2172">
        <f t="shared" si="66"/>
        <v>1</v>
      </c>
    </row>
    <row r="2173" spans="1:11" x14ac:dyDescent="0.25">
      <c r="A2173" s="5" t="str">
        <f t="shared" si="67"/>
        <v>IndustryInstitutional/GovernmentAverage WeekdayOctober12</v>
      </c>
      <c r="B2173" t="s">
        <v>2232</v>
      </c>
      <c r="C2173" t="s">
        <v>2242</v>
      </c>
      <c r="D2173" t="s">
        <v>2361</v>
      </c>
      <c r="E2173" t="s">
        <v>3066</v>
      </c>
      <c r="F2173" s="6">
        <v>12</v>
      </c>
      <c r="G2173" s="6"/>
      <c r="H2173" s="6"/>
      <c r="I2173" s="6"/>
      <c r="J2173" s="6">
        <v>76.015000000000015</v>
      </c>
      <c r="K2173">
        <f t="shared" si="66"/>
        <v>1</v>
      </c>
    </row>
    <row r="2174" spans="1:11" x14ac:dyDescent="0.25">
      <c r="A2174" s="5" t="str">
        <f t="shared" si="67"/>
        <v>IndustryInstitutional/GovernmentAverage WeekdayOctober13</v>
      </c>
      <c r="B2174" t="s">
        <v>2232</v>
      </c>
      <c r="C2174" t="s">
        <v>2242</v>
      </c>
      <c r="D2174" t="s">
        <v>2361</v>
      </c>
      <c r="E2174" t="s">
        <v>3066</v>
      </c>
      <c r="F2174" s="6">
        <v>13</v>
      </c>
      <c r="G2174" s="6"/>
      <c r="H2174" s="6"/>
      <c r="I2174" s="6"/>
      <c r="J2174" s="6">
        <v>80.024999999999991</v>
      </c>
      <c r="K2174">
        <f t="shared" si="66"/>
        <v>1</v>
      </c>
    </row>
    <row r="2175" spans="1:11" x14ac:dyDescent="0.25">
      <c r="A2175" s="5" t="str">
        <f t="shared" si="67"/>
        <v>IndustryInstitutional/GovernmentAverage WeekdayOctober14</v>
      </c>
      <c r="B2175" t="s">
        <v>2232</v>
      </c>
      <c r="C2175" t="s">
        <v>2242</v>
      </c>
      <c r="D2175" t="s">
        <v>2361</v>
      </c>
      <c r="E2175" t="s">
        <v>3066</v>
      </c>
      <c r="F2175" s="6">
        <v>14</v>
      </c>
      <c r="G2175" s="6"/>
      <c r="H2175" s="6"/>
      <c r="I2175" s="6"/>
      <c r="J2175" s="6">
        <v>81.925000000000011</v>
      </c>
      <c r="K2175">
        <f t="shared" si="66"/>
        <v>1</v>
      </c>
    </row>
    <row r="2176" spans="1:11" x14ac:dyDescent="0.25">
      <c r="A2176" s="5" t="str">
        <f t="shared" si="67"/>
        <v>IndustryInstitutional/GovernmentAverage WeekdayOctober15</v>
      </c>
      <c r="B2176" t="s">
        <v>2232</v>
      </c>
      <c r="C2176" t="s">
        <v>2242</v>
      </c>
      <c r="D2176" t="s">
        <v>2361</v>
      </c>
      <c r="E2176" t="s">
        <v>3066</v>
      </c>
      <c r="F2176" s="6">
        <v>15</v>
      </c>
      <c r="G2176" s="6"/>
      <c r="H2176" s="6"/>
      <c r="I2176" s="6"/>
      <c r="J2176" s="6">
        <v>83.1</v>
      </c>
      <c r="K2176">
        <f t="shared" si="66"/>
        <v>1</v>
      </c>
    </row>
    <row r="2177" spans="1:11" x14ac:dyDescent="0.25">
      <c r="A2177" s="5" t="str">
        <f t="shared" si="67"/>
        <v>IndustryInstitutional/GovernmentAverage WeekdayOctober16</v>
      </c>
      <c r="B2177" t="s">
        <v>2232</v>
      </c>
      <c r="C2177" t="s">
        <v>2242</v>
      </c>
      <c r="D2177" t="s">
        <v>2361</v>
      </c>
      <c r="E2177" t="s">
        <v>3066</v>
      </c>
      <c r="F2177" s="6">
        <v>16</v>
      </c>
      <c r="G2177" s="6"/>
      <c r="H2177" s="6"/>
      <c r="I2177" s="6"/>
      <c r="J2177" s="6">
        <v>83.65</v>
      </c>
      <c r="K2177">
        <f t="shared" si="66"/>
        <v>1</v>
      </c>
    </row>
    <row r="2178" spans="1:11" x14ac:dyDescent="0.25">
      <c r="A2178" s="5" t="str">
        <f t="shared" si="67"/>
        <v>IndustryInstitutional/GovernmentAverage WeekdayOctober17</v>
      </c>
      <c r="B2178" t="s">
        <v>2232</v>
      </c>
      <c r="C2178" t="s">
        <v>2242</v>
      </c>
      <c r="D2178" t="s">
        <v>2361</v>
      </c>
      <c r="E2178" t="s">
        <v>3066</v>
      </c>
      <c r="F2178" s="6">
        <v>17</v>
      </c>
      <c r="G2178" s="6"/>
      <c r="H2178" s="6"/>
      <c r="I2178" s="6"/>
      <c r="J2178" s="6">
        <v>83.15</v>
      </c>
      <c r="K2178">
        <f t="shared" ref="K2178:K2241" si="68">INDEX(events, MATCH(CONCATENATE(B2178, C2178, D2178, E2178), events_y, 0), MATCH("Confidential", events_x, 0))</f>
        <v>1</v>
      </c>
    </row>
    <row r="2179" spans="1:11" x14ac:dyDescent="0.25">
      <c r="A2179" s="5" t="str">
        <f t="shared" ref="A2179:A2242" si="69">CONCATENATE(B2179, C2179, D2179, E2179, F2179)</f>
        <v>IndustryInstitutional/GovernmentAverage WeekdayOctober18</v>
      </c>
      <c r="B2179" t="s">
        <v>2232</v>
      </c>
      <c r="C2179" t="s">
        <v>2242</v>
      </c>
      <c r="D2179" t="s">
        <v>2361</v>
      </c>
      <c r="E2179" t="s">
        <v>3066</v>
      </c>
      <c r="F2179" s="6">
        <v>18</v>
      </c>
      <c r="G2179" s="6"/>
      <c r="H2179" s="6"/>
      <c r="I2179" s="6"/>
      <c r="J2179" s="6">
        <v>82.174999999999997</v>
      </c>
      <c r="K2179">
        <f t="shared" si="68"/>
        <v>1</v>
      </c>
    </row>
    <row r="2180" spans="1:11" x14ac:dyDescent="0.25">
      <c r="A2180" s="5" t="str">
        <f t="shared" si="69"/>
        <v>IndustryInstitutional/GovernmentAverage WeekdayOctober19</v>
      </c>
      <c r="B2180" t="s">
        <v>2232</v>
      </c>
      <c r="C2180" t="s">
        <v>2242</v>
      </c>
      <c r="D2180" t="s">
        <v>2361</v>
      </c>
      <c r="E2180" t="s">
        <v>3066</v>
      </c>
      <c r="F2180" s="6">
        <v>19</v>
      </c>
      <c r="G2180" s="6"/>
      <c r="H2180" s="6"/>
      <c r="I2180" s="6"/>
      <c r="J2180" s="6">
        <v>80</v>
      </c>
      <c r="K2180">
        <f t="shared" si="68"/>
        <v>1</v>
      </c>
    </row>
    <row r="2181" spans="1:11" x14ac:dyDescent="0.25">
      <c r="A2181" s="5" t="str">
        <f t="shared" si="69"/>
        <v>IndustryInstitutional/GovernmentAverage WeekdayOctober20</v>
      </c>
      <c r="B2181" t="s">
        <v>2232</v>
      </c>
      <c r="C2181" t="s">
        <v>2242</v>
      </c>
      <c r="D2181" t="s">
        <v>2361</v>
      </c>
      <c r="E2181" t="s">
        <v>3066</v>
      </c>
      <c r="F2181" s="6">
        <v>20</v>
      </c>
      <c r="G2181" s="6"/>
      <c r="H2181" s="6"/>
      <c r="I2181" s="6"/>
      <c r="J2181" s="6">
        <v>76.277500000000003</v>
      </c>
      <c r="K2181">
        <f t="shared" si="68"/>
        <v>1</v>
      </c>
    </row>
    <row r="2182" spans="1:11" x14ac:dyDescent="0.25">
      <c r="A2182" s="5" t="str">
        <f t="shared" si="69"/>
        <v>IndustryInstitutional/GovernmentAverage WeekdayOctober21</v>
      </c>
      <c r="B2182" t="s">
        <v>2232</v>
      </c>
      <c r="C2182" t="s">
        <v>2242</v>
      </c>
      <c r="D2182" t="s">
        <v>2361</v>
      </c>
      <c r="E2182" t="s">
        <v>3066</v>
      </c>
      <c r="F2182" s="6">
        <v>21</v>
      </c>
      <c r="G2182" s="6"/>
      <c r="H2182" s="6"/>
      <c r="I2182" s="6"/>
      <c r="J2182" s="6">
        <v>73.944999999999993</v>
      </c>
      <c r="K2182">
        <f t="shared" si="68"/>
        <v>1</v>
      </c>
    </row>
    <row r="2183" spans="1:11" x14ac:dyDescent="0.25">
      <c r="A2183" s="5" t="str">
        <f t="shared" si="69"/>
        <v>IndustryInstitutional/GovernmentAverage WeekdayOctober22</v>
      </c>
      <c r="B2183" t="s">
        <v>2232</v>
      </c>
      <c r="C2183" t="s">
        <v>2242</v>
      </c>
      <c r="D2183" t="s">
        <v>2361</v>
      </c>
      <c r="E2183" t="s">
        <v>3066</v>
      </c>
      <c r="F2183" s="6">
        <v>22</v>
      </c>
      <c r="G2183" s="6"/>
      <c r="H2183" s="6"/>
      <c r="I2183" s="6"/>
      <c r="J2183" s="6">
        <v>72.174999999999997</v>
      </c>
      <c r="K2183">
        <f t="shared" si="68"/>
        <v>1</v>
      </c>
    </row>
    <row r="2184" spans="1:11" x14ac:dyDescent="0.25">
      <c r="A2184" s="5" t="str">
        <f t="shared" si="69"/>
        <v>IndustryInstitutional/GovernmentAverage WeekdayOctober23</v>
      </c>
      <c r="B2184" t="s">
        <v>2232</v>
      </c>
      <c r="C2184" t="s">
        <v>2242</v>
      </c>
      <c r="D2184" t="s">
        <v>2361</v>
      </c>
      <c r="E2184" t="s">
        <v>3066</v>
      </c>
      <c r="F2184" s="6">
        <v>23</v>
      </c>
      <c r="G2184" s="6"/>
      <c r="H2184" s="6"/>
      <c r="I2184" s="6"/>
      <c r="J2184" s="6">
        <v>70.19</v>
      </c>
      <c r="K2184">
        <f t="shared" si="68"/>
        <v>1</v>
      </c>
    </row>
    <row r="2185" spans="1:11" x14ac:dyDescent="0.25">
      <c r="A2185" s="5" t="str">
        <f t="shared" si="69"/>
        <v>IndustryInstitutional/GovernmentAverage WeekdayOctober24</v>
      </c>
      <c r="B2185" t="s">
        <v>2232</v>
      </c>
      <c r="C2185" t="s">
        <v>2242</v>
      </c>
      <c r="D2185" t="s">
        <v>2361</v>
      </c>
      <c r="E2185" t="s">
        <v>3066</v>
      </c>
      <c r="F2185" s="6">
        <v>24</v>
      </c>
      <c r="G2185" s="6"/>
      <c r="H2185" s="6"/>
      <c r="I2185" s="6"/>
      <c r="J2185" s="6">
        <v>69.16</v>
      </c>
      <c r="K2185">
        <f t="shared" si="68"/>
        <v>1</v>
      </c>
    </row>
    <row r="2186" spans="1:11" x14ac:dyDescent="0.25">
      <c r="A2186" s="5" t="str">
        <f t="shared" si="69"/>
        <v>IndustryInstitutional/GovernmentMonthly Peak DayOctober1</v>
      </c>
      <c r="B2186" t="s">
        <v>2232</v>
      </c>
      <c r="C2186" t="s">
        <v>2242</v>
      </c>
      <c r="D2186" t="s">
        <v>2362</v>
      </c>
      <c r="E2186" t="s">
        <v>3066</v>
      </c>
      <c r="F2186" s="6">
        <v>1</v>
      </c>
      <c r="G2186" s="6"/>
      <c r="H2186" s="6"/>
      <c r="I2186" s="6"/>
      <c r="J2186" s="6">
        <v>77.300000000000011</v>
      </c>
      <c r="K2186">
        <f t="shared" si="68"/>
        <v>1</v>
      </c>
    </row>
    <row r="2187" spans="1:11" x14ac:dyDescent="0.25">
      <c r="A2187" s="5" t="str">
        <f t="shared" si="69"/>
        <v>IndustryInstitutional/GovernmentMonthly Peak DayOctober2</v>
      </c>
      <c r="B2187" t="s">
        <v>2232</v>
      </c>
      <c r="C2187" t="s">
        <v>2242</v>
      </c>
      <c r="D2187" t="s">
        <v>2362</v>
      </c>
      <c r="E2187" t="s">
        <v>3066</v>
      </c>
      <c r="F2187" s="6">
        <v>2</v>
      </c>
      <c r="G2187" s="6"/>
      <c r="H2187" s="6"/>
      <c r="I2187" s="6"/>
      <c r="J2187" s="6">
        <v>74.95</v>
      </c>
      <c r="K2187">
        <f t="shared" si="68"/>
        <v>1</v>
      </c>
    </row>
    <row r="2188" spans="1:11" x14ac:dyDescent="0.25">
      <c r="A2188" s="5" t="str">
        <f t="shared" si="69"/>
        <v>IndustryInstitutional/GovernmentMonthly Peak DayOctober3</v>
      </c>
      <c r="B2188" t="s">
        <v>2232</v>
      </c>
      <c r="C2188" t="s">
        <v>2242</v>
      </c>
      <c r="D2188" t="s">
        <v>2362</v>
      </c>
      <c r="E2188" t="s">
        <v>3066</v>
      </c>
      <c r="F2188" s="6">
        <v>3</v>
      </c>
      <c r="G2188" s="6"/>
      <c r="H2188" s="6"/>
      <c r="I2188" s="6"/>
      <c r="J2188" s="6">
        <v>74.222499999999997</v>
      </c>
      <c r="K2188">
        <f t="shared" si="68"/>
        <v>1</v>
      </c>
    </row>
    <row r="2189" spans="1:11" x14ac:dyDescent="0.25">
      <c r="A2189" s="5" t="str">
        <f t="shared" si="69"/>
        <v>IndustryInstitutional/GovernmentMonthly Peak DayOctober4</v>
      </c>
      <c r="B2189" t="s">
        <v>2232</v>
      </c>
      <c r="C2189" t="s">
        <v>2242</v>
      </c>
      <c r="D2189" t="s">
        <v>2362</v>
      </c>
      <c r="E2189" t="s">
        <v>3066</v>
      </c>
      <c r="F2189" s="6">
        <v>4</v>
      </c>
      <c r="G2189" s="6"/>
      <c r="H2189" s="6"/>
      <c r="I2189" s="6"/>
      <c r="J2189" s="6">
        <v>72.642499999999998</v>
      </c>
      <c r="K2189">
        <f t="shared" si="68"/>
        <v>1</v>
      </c>
    </row>
    <row r="2190" spans="1:11" x14ac:dyDescent="0.25">
      <c r="A2190" s="5" t="str">
        <f t="shared" si="69"/>
        <v>IndustryInstitutional/GovernmentMonthly Peak DayOctober5</v>
      </c>
      <c r="B2190" t="s">
        <v>2232</v>
      </c>
      <c r="C2190" t="s">
        <v>2242</v>
      </c>
      <c r="D2190" t="s">
        <v>2362</v>
      </c>
      <c r="E2190" t="s">
        <v>3066</v>
      </c>
      <c r="F2190" s="6">
        <v>5</v>
      </c>
      <c r="G2190" s="6"/>
      <c r="H2190" s="6"/>
      <c r="I2190" s="6"/>
      <c r="J2190" s="6">
        <v>72.077500000000001</v>
      </c>
      <c r="K2190">
        <f t="shared" si="68"/>
        <v>1</v>
      </c>
    </row>
    <row r="2191" spans="1:11" x14ac:dyDescent="0.25">
      <c r="A2191" s="5" t="str">
        <f t="shared" si="69"/>
        <v>IndustryInstitutional/GovernmentMonthly Peak DayOctober6</v>
      </c>
      <c r="B2191" t="s">
        <v>2232</v>
      </c>
      <c r="C2191" t="s">
        <v>2242</v>
      </c>
      <c r="D2191" t="s">
        <v>2362</v>
      </c>
      <c r="E2191" t="s">
        <v>3066</v>
      </c>
      <c r="F2191" s="6">
        <v>6</v>
      </c>
      <c r="G2191" s="6"/>
      <c r="H2191" s="6"/>
      <c r="I2191" s="6"/>
      <c r="J2191" s="6">
        <v>70.204999999999998</v>
      </c>
      <c r="K2191">
        <f t="shared" si="68"/>
        <v>1</v>
      </c>
    </row>
    <row r="2192" spans="1:11" x14ac:dyDescent="0.25">
      <c r="A2192" s="5" t="str">
        <f t="shared" si="69"/>
        <v>IndustryInstitutional/GovernmentMonthly Peak DayOctober7</v>
      </c>
      <c r="B2192" t="s">
        <v>2232</v>
      </c>
      <c r="C2192" t="s">
        <v>2242</v>
      </c>
      <c r="D2192" t="s">
        <v>2362</v>
      </c>
      <c r="E2192" t="s">
        <v>3066</v>
      </c>
      <c r="F2192" s="6">
        <v>7</v>
      </c>
      <c r="G2192" s="6"/>
      <c r="H2192" s="6"/>
      <c r="I2192" s="6"/>
      <c r="J2192" s="6">
        <v>69.56</v>
      </c>
      <c r="K2192">
        <f t="shared" si="68"/>
        <v>1</v>
      </c>
    </row>
    <row r="2193" spans="1:11" x14ac:dyDescent="0.25">
      <c r="A2193" s="5" t="str">
        <f t="shared" si="69"/>
        <v>IndustryInstitutional/GovernmentMonthly Peak DayOctober8</v>
      </c>
      <c r="B2193" t="s">
        <v>2232</v>
      </c>
      <c r="C2193" t="s">
        <v>2242</v>
      </c>
      <c r="D2193" t="s">
        <v>2362</v>
      </c>
      <c r="E2193" t="s">
        <v>3066</v>
      </c>
      <c r="F2193" s="6">
        <v>8</v>
      </c>
      <c r="G2193" s="6"/>
      <c r="H2193" s="6"/>
      <c r="I2193" s="6"/>
      <c r="J2193" s="6">
        <v>68.135000000000005</v>
      </c>
      <c r="K2193">
        <f t="shared" si="68"/>
        <v>1</v>
      </c>
    </row>
    <row r="2194" spans="1:11" x14ac:dyDescent="0.25">
      <c r="A2194" s="5" t="str">
        <f t="shared" si="69"/>
        <v>IndustryInstitutional/GovernmentMonthly Peak DayOctober9</v>
      </c>
      <c r="B2194" t="s">
        <v>2232</v>
      </c>
      <c r="C2194" t="s">
        <v>2242</v>
      </c>
      <c r="D2194" t="s">
        <v>2362</v>
      </c>
      <c r="E2194" t="s">
        <v>3066</v>
      </c>
      <c r="F2194" s="6">
        <v>9</v>
      </c>
      <c r="G2194" s="6"/>
      <c r="H2194" s="6"/>
      <c r="I2194" s="6"/>
      <c r="J2194" s="6">
        <v>70.28</v>
      </c>
      <c r="K2194">
        <f t="shared" si="68"/>
        <v>1</v>
      </c>
    </row>
    <row r="2195" spans="1:11" x14ac:dyDescent="0.25">
      <c r="A2195" s="5" t="str">
        <f t="shared" si="69"/>
        <v>IndustryInstitutional/GovernmentMonthly Peak DayOctober10</v>
      </c>
      <c r="B2195" t="s">
        <v>2232</v>
      </c>
      <c r="C2195" t="s">
        <v>2242</v>
      </c>
      <c r="D2195" t="s">
        <v>2362</v>
      </c>
      <c r="E2195" t="s">
        <v>3066</v>
      </c>
      <c r="F2195" s="6">
        <v>10</v>
      </c>
      <c r="G2195" s="6"/>
      <c r="H2195" s="6"/>
      <c r="I2195" s="6"/>
      <c r="J2195" s="6">
        <v>75.775000000000006</v>
      </c>
      <c r="K2195">
        <f t="shared" si="68"/>
        <v>1</v>
      </c>
    </row>
    <row r="2196" spans="1:11" x14ac:dyDescent="0.25">
      <c r="A2196" s="5" t="str">
        <f t="shared" si="69"/>
        <v>IndustryInstitutional/GovernmentMonthly Peak DayOctober11</v>
      </c>
      <c r="B2196" t="s">
        <v>2232</v>
      </c>
      <c r="C2196" t="s">
        <v>2242</v>
      </c>
      <c r="D2196" t="s">
        <v>2362</v>
      </c>
      <c r="E2196" t="s">
        <v>3066</v>
      </c>
      <c r="F2196" s="6">
        <v>11</v>
      </c>
      <c r="G2196" s="6"/>
      <c r="H2196" s="6"/>
      <c r="I2196" s="6"/>
      <c r="J2196" s="6">
        <v>82.974999999999994</v>
      </c>
      <c r="K2196">
        <f t="shared" si="68"/>
        <v>1</v>
      </c>
    </row>
    <row r="2197" spans="1:11" x14ac:dyDescent="0.25">
      <c r="A2197" s="5" t="str">
        <f t="shared" si="69"/>
        <v>IndustryInstitutional/GovernmentMonthly Peak DayOctober12</v>
      </c>
      <c r="B2197" t="s">
        <v>2232</v>
      </c>
      <c r="C2197" t="s">
        <v>2242</v>
      </c>
      <c r="D2197" t="s">
        <v>2362</v>
      </c>
      <c r="E2197" t="s">
        <v>3066</v>
      </c>
      <c r="F2197" s="6">
        <v>12</v>
      </c>
      <c r="G2197" s="6"/>
      <c r="H2197" s="6"/>
      <c r="I2197" s="6"/>
      <c r="J2197" s="6">
        <v>89.25</v>
      </c>
      <c r="K2197">
        <f t="shared" si="68"/>
        <v>1</v>
      </c>
    </row>
    <row r="2198" spans="1:11" x14ac:dyDescent="0.25">
      <c r="A2198" s="5" t="str">
        <f t="shared" si="69"/>
        <v>IndustryInstitutional/GovernmentMonthly Peak DayOctober13</v>
      </c>
      <c r="B2198" t="s">
        <v>2232</v>
      </c>
      <c r="C2198" t="s">
        <v>2242</v>
      </c>
      <c r="D2198" t="s">
        <v>2362</v>
      </c>
      <c r="E2198" t="s">
        <v>3066</v>
      </c>
      <c r="F2198" s="6">
        <v>13</v>
      </c>
      <c r="G2198" s="6"/>
      <c r="H2198" s="6"/>
      <c r="I2198" s="6"/>
      <c r="J2198" s="6">
        <v>92.799999999999983</v>
      </c>
      <c r="K2198">
        <f t="shared" si="68"/>
        <v>1</v>
      </c>
    </row>
    <row r="2199" spans="1:11" x14ac:dyDescent="0.25">
      <c r="A2199" s="5" t="str">
        <f t="shared" si="69"/>
        <v>IndustryInstitutional/GovernmentMonthly Peak DayOctober14</v>
      </c>
      <c r="B2199" t="s">
        <v>2232</v>
      </c>
      <c r="C2199" t="s">
        <v>2242</v>
      </c>
      <c r="D2199" t="s">
        <v>2362</v>
      </c>
      <c r="E2199" t="s">
        <v>3066</v>
      </c>
      <c r="F2199" s="6">
        <v>14</v>
      </c>
      <c r="G2199" s="6"/>
      <c r="H2199" s="6"/>
      <c r="I2199" s="6"/>
      <c r="J2199" s="6">
        <v>95.924999999999997</v>
      </c>
      <c r="K2199">
        <f t="shared" si="68"/>
        <v>1</v>
      </c>
    </row>
    <row r="2200" spans="1:11" x14ac:dyDescent="0.25">
      <c r="A2200" s="5" t="str">
        <f t="shared" si="69"/>
        <v>IndustryInstitutional/GovernmentMonthly Peak DayOctober15</v>
      </c>
      <c r="B2200" t="s">
        <v>2232</v>
      </c>
      <c r="C2200" t="s">
        <v>2242</v>
      </c>
      <c r="D2200" t="s">
        <v>2362</v>
      </c>
      <c r="E2200" t="s">
        <v>3066</v>
      </c>
      <c r="F2200" s="6">
        <v>15</v>
      </c>
      <c r="G2200" s="6"/>
      <c r="H2200" s="6"/>
      <c r="I2200" s="6"/>
      <c r="J2200" s="6">
        <v>97.4</v>
      </c>
      <c r="K2200">
        <f t="shared" si="68"/>
        <v>1</v>
      </c>
    </row>
    <row r="2201" spans="1:11" x14ac:dyDescent="0.25">
      <c r="A2201" s="5" t="str">
        <f t="shared" si="69"/>
        <v>IndustryInstitutional/GovernmentMonthly Peak DayOctober16</v>
      </c>
      <c r="B2201" t="s">
        <v>2232</v>
      </c>
      <c r="C2201" t="s">
        <v>2242</v>
      </c>
      <c r="D2201" t="s">
        <v>2362</v>
      </c>
      <c r="E2201" t="s">
        <v>3066</v>
      </c>
      <c r="F2201" s="6">
        <v>16</v>
      </c>
      <c r="G2201" s="6"/>
      <c r="H2201" s="6"/>
      <c r="I2201" s="6"/>
      <c r="J2201" s="6">
        <v>97.449999999999989</v>
      </c>
      <c r="K2201">
        <f t="shared" si="68"/>
        <v>1</v>
      </c>
    </row>
    <row r="2202" spans="1:11" x14ac:dyDescent="0.25">
      <c r="A2202" s="5" t="str">
        <f t="shared" si="69"/>
        <v>IndustryInstitutional/GovernmentMonthly Peak DayOctober17</v>
      </c>
      <c r="B2202" t="s">
        <v>2232</v>
      </c>
      <c r="C2202" t="s">
        <v>2242</v>
      </c>
      <c r="D2202" t="s">
        <v>2362</v>
      </c>
      <c r="E2202" t="s">
        <v>3066</v>
      </c>
      <c r="F2202" s="6">
        <v>17</v>
      </c>
      <c r="G2202" s="6"/>
      <c r="H2202" s="6"/>
      <c r="I2202" s="6"/>
      <c r="J2202" s="6">
        <v>97.075000000000003</v>
      </c>
      <c r="K2202">
        <f t="shared" si="68"/>
        <v>1</v>
      </c>
    </row>
    <row r="2203" spans="1:11" x14ac:dyDescent="0.25">
      <c r="A2203" s="5" t="str">
        <f t="shared" si="69"/>
        <v>IndustryInstitutional/GovernmentMonthly Peak DayOctober18</v>
      </c>
      <c r="B2203" t="s">
        <v>2232</v>
      </c>
      <c r="C2203" t="s">
        <v>2242</v>
      </c>
      <c r="D2203" t="s">
        <v>2362</v>
      </c>
      <c r="E2203" t="s">
        <v>3066</v>
      </c>
      <c r="F2203" s="6">
        <v>18</v>
      </c>
      <c r="G2203" s="6"/>
      <c r="H2203" s="6"/>
      <c r="I2203" s="6"/>
      <c r="J2203" s="6">
        <v>95.724999999999994</v>
      </c>
      <c r="K2203">
        <f t="shared" si="68"/>
        <v>1</v>
      </c>
    </row>
    <row r="2204" spans="1:11" x14ac:dyDescent="0.25">
      <c r="A2204" s="5" t="str">
        <f t="shared" si="69"/>
        <v>IndustryInstitutional/GovernmentMonthly Peak DayOctober19</v>
      </c>
      <c r="B2204" t="s">
        <v>2232</v>
      </c>
      <c r="C2204" t="s">
        <v>2242</v>
      </c>
      <c r="D2204" t="s">
        <v>2362</v>
      </c>
      <c r="E2204" t="s">
        <v>3066</v>
      </c>
      <c r="F2204" s="6">
        <v>19</v>
      </c>
      <c r="G2204" s="6"/>
      <c r="H2204" s="6"/>
      <c r="I2204" s="6"/>
      <c r="J2204" s="6">
        <v>92.275000000000006</v>
      </c>
      <c r="K2204">
        <f t="shared" si="68"/>
        <v>1</v>
      </c>
    </row>
    <row r="2205" spans="1:11" x14ac:dyDescent="0.25">
      <c r="A2205" s="5" t="str">
        <f t="shared" si="69"/>
        <v>IndustryInstitutional/GovernmentMonthly Peak DayOctober20</v>
      </c>
      <c r="B2205" t="s">
        <v>2232</v>
      </c>
      <c r="C2205" t="s">
        <v>2242</v>
      </c>
      <c r="D2205" t="s">
        <v>2362</v>
      </c>
      <c r="E2205" t="s">
        <v>3066</v>
      </c>
      <c r="F2205" s="6">
        <v>20</v>
      </c>
      <c r="G2205" s="6"/>
      <c r="H2205" s="6"/>
      <c r="I2205" s="6"/>
      <c r="J2205" s="6">
        <v>87.275000000000006</v>
      </c>
      <c r="K2205">
        <f t="shared" si="68"/>
        <v>1</v>
      </c>
    </row>
    <row r="2206" spans="1:11" x14ac:dyDescent="0.25">
      <c r="A2206" s="5" t="str">
        <f t="shared" si="69"/>
        <v>IndustryInstitutional/GovernmentMonthly Peak DayOctober21</v>
      </c>
      <c r="B2206" t="s">
        <v>2232</v>
      </c>
      <c r="C2206" t="s">
        <v>2242</v>
      </c>
      <c r="D2206" t="s">
        <v>2362</v>
      </c>
      <c r="E2206" t="s">
        <v>3066</v>
      </c>
      <c r="F2206" s="6">
        <v>21</v>
      </c>
      <c r="G2206" s="6"/>
      <c r="H2206" s="6"/>
      <c r="I2206" s="6"/>
      <c r="J2206" s="6">
        <v>84.125</v>
      </c>
      <c r="K2206">
        <f t="shared" si="68"/>
        <v>1</v>
      </c>
    </row>
    <row r="2207" spans="1:11" x14ac:dyDescent="0.25">
      <c r="A2207" s="5" t="str">
        <f t="shared" si="69"/>
        <v>IndustryInstitutional/GovernmentMonthly Peak DayOctober22</v>
      </c>
      <c r="B2207" t="s">
        <v>2232</v>
      </c>
      <c r="C2207" t="s">
        <v>2242</v>
      </c>
      <c r="D2207" t="s">
        <v>2362</v>
      </c>
      <c r="E2207" t="s">
        <v>3066</v>
      </c>
      <c r="F2207" s="6">
        <v>22</v>
      </c>
      <c r="G2207" s="6"/>
      <c r="H2207" s="6"/>
      <c r="I2207" s="6"/>
      <c r="J2207" s="6">
        <v>81.974999999999994</v>
      </c>
      <c r="K2207">
        <f t="shared" si="68"/>
        <v>1</v>
      </c>
    </row>
    <row r="2208" spans="1:11" x14ac:dyDescent="0.25">
      <c r="A2208" s="5" t="str">
        <f t="shared" si="69"/>
        <v>IndustryInstitutional/GovernmentMonthly Peak DayOctober23</v>
      </c>
      <c r="B2208" t="s">
        <v>2232</v>
      </c>
      <c r="C2208" t="s">
        <v>2242</v>
      </c>
      <c r="D2208" t="s">
        <v>2362</v>
      </c>
      <c r="E2208" t="s">
        <v>3066</v>
      </c>
      <c r="F2208" s="6">
        <v>23</v>
      </c>
      <c r="G2208" s="6"/>
      <c r="H2208" s="6"/>
      <c r="I2208" s="6"/>
      <c r="J2208" s="6">
        <v>79.550000000000011</v>
      </c>
      <c r="K2208">
        <f t="shared" si="68"/>
        <v>1</v>
      </c>
    </row>
    <row r="2209" spans="1:11" x14ac:dyDescent="0.25">
      <c r="A2209" s="5" t="str">
        <f t="shared" si="69"/>
        <v>IndustryInstitutional/GovernmentMonthly Peak DayOctober24</v>
      </c>
      <c r="B2209" t="s">
        <v>2232</v>
      </c>
      <c r="C2209" t="s">
        <v>2242</v>
      </c>
      <c r="D2209" t="s">
        <v>2362</v>
      </c>
      <c r="E2209" t="s">
        <v>3066</v>
      </c>
      <c r="F2209" s="6">
        <v>24</v>
      </c>
      <c r="G2209" s="6"/>
      <c r="H2209" s="6"/>
      <c r="I2209" s="6"/>
      <c r="J2209" s="6">
        <v>77.725000000000009</v>
      </c>
      <c r="K2209">
        <f t="shared" si="68"/>
        <v>1</v>
      </c>
    </row>
    <row r="2210" spans="1:11" x14ac:dyDescent="0.25">
      <c r="A2210" s="5" t="str">
        <f t="shared" si="69"/>
        <v>IndustryInstitutional/GovernmentAverage WeekdayNovember1</v>
      </c>
      <c r="B2210" t="s">
        <v>2232</v>
      </c>
      <c r="C2210" t="s">
        <v>2242</v>
      </c>
      <c r="D2210" t="s">
        <v>2363</v>
      </c>
      <c r="E2210" t="s">
        <v>3067</v>
      </c>
      <c r="F2210" s="6">
        <v>1</v>
      </c>
      <c r="G2210" s="6"/>
      <c r="H2210" s="6"/>
      <c r="I2210" s="6"/>
      <c r="J2210" s="6">
        <v>52.814999999999998</v>
      </c>
      <c r="K2210">
        <f t="shared" si="68"/>
        <v>1</v>
      </c>
    </row>
    <row r="2211" spans="1:11" x14ac:dyDescent="0.25">
      <c r="A2211" s="5" t="str">
        <f t="shared" si="69"/>
        <v>IndustryInstitutional/GovernmentAverage WeekdayNovember2</v>
      </c>
      <c r="B2211" t="s">
        <v>2232</v>
      </c>
      <c r="C2211" t="s">
        <v>2242</v>
      </c>
      <c r="D2211" t="s">
        <v>2363</v>
      </c>
      <c r="E2211" t="s">
        <v>3067</v>
      </c>
      <c r="F2211" s="6">
        <v>2</v>
      </c>
      <c r="G2211" s="6"/>
      <c r="H2211" s="6"/>
      <c r="I2211" s="6"/>
      <c r="J2211" s="6">
        <v>51.334999999999994</v>
      </c>
      <c r="K2211">
        <f t="shared" si="68"/>
        <v>1</v>
      </c>
    </row>
    <row r="2212" spans="1:11" x14ac:dyDescent="0.25">
      <c r="A2212" s="5" t="str">
        <f t="shared" si="69"/>
        <v>IndustryInstitutional/GovernmentAverage WeekdayNovember3</v>
      </c>
      <c r="B2212" t="s">
        <v>2232</v>
      </c>
      <c r="C2212" t="s">
        <v>2242</v>
      </c>
      <c r="D2212" t="s">
        <v>2363</v>
      </c>
      <c r="E2212" t="s">
        <v>3067</v>
      </c>
      <c r="F2212" s="6">
        <v>3</v>
      </c>
      <c r="G2212" s="6"/>
      <c r="H2212" s="6"/>
      <c r="I2212" s="6"/>
      <c r="J2212" s="6">
        <v>50.53</v>
      </c>
      <c r="K2212">
        <f t="shared" si="68"/>
        <v>1</v>
      </c>
    </row>
    <row r="2213" spans="1:11" x14ac:dyDescent="0.25">
      <c r="A2213" s="5" t="str">
        <f t="shared" si="69"/>
        <v>IndustryInstitutional/GovernmentAverage WeekdayNovember4</v>
      </c>
      <c r="B2213" t="s">
        <v>2232</v>
      </c>
      <c r="C2213" t="s">
        <v>2242</v>
      </c>
      <c r="D2213" t="s">
        <v>2363</v>
      </c>
      <c r="E2213" t="s">
        <v>3067</v>
      </c>
      <c r="F2213" s="6">
        <v>4</v>
      </c>
      <c r="G2213" s="6"/>
      <c r="H2213" s="6"/>
      <c r="I2213" s="6"/>
      <c r="J2213" s="6">
        <v>49.787500000000001</v>
      </c>
      <c r="K2213">
        <f t="shared" si="68"/>
        <v>1</v>
      </c>
    </row>
    <row r="2214" spans="1:11" x14ac:dyDescent="0.25">
      <c r="A2214" s="5" t="str">
        <f t="shared" si="69"/>
        <v>IndustryInstitutional/GovernmentAverage WeekdayNovember5</v>
      </c>
      <c r="B2214" t="s">
        <v>2232</v>
      </c>
      <c r="C2214" t="s">
        <v>2242</v>
      </c>
      <c r="D2214" t="s">
        <v>2363</v>
      </c>
      <c r="E2214" t="s">
        <v>3067</v>
      </c>
      <c r="F2214" s="6">
        <v>5</v>
      </c>
      <c r="G2214" s="6"/>
      <c r="H2214" s="6"/>
      <c r="I2214" s="6"/>
      <c r="J2214" s="6">
        <v>48.879999999999995</v>
      </c>
      <c r="K2214">
        <f t="shared" si="68"/>
        <v>1</v>
      </c>
    </row>
    <row r="2215" spans="1:11" x14ac:dyDescent="0.25">
      <c r="A2215" s="5" t="str">
        <f t="shared" si="69"/>
        <v>IndustryInstitutional/GovernmentAverage WeekdayNovember6</v>
      </c>
      <c r="B2215" t="s">
        <v>2232</v>
      </c>
      <c r="C2215" t="s">
        <v>2242</v>
      </c>
      <c r="D2215" t="s">
        <v>2363</v>
      </c>
      <c r="E2215" t="s">
        <v>3067</v>
      </c>
      <c r="F2215" s="6">
        <v>6</v>
      </c>
      <c r="G2215" s="6"/>
      <c r="H2215" s="6"/>
      <c r="I2215" s="6"/>
      <c r="J2215" s="6">
        <v>48.21</v>
      </c>
      <c r="K2215">
        <f t="shared" si="68"/>
        <v>1</v>
      </c>
    </row>
    <row r="2216" spans="1:11" x14ac:dyDescent="0.25">
      <c r="A2216" s="5" t="str">
        <f t="shared" si="69"/>
        <v>IndustryInstitutional/GovernmentAverage WeekdayNovember7</v>
      </c>
      <c r="B2216" t="s">
        <v>2232</v>
      </c>
      <c r="C2216" t="s">
        <v>2242</v>
      </c>
      <c r="D2216" t="s">
        <v>2363</v>
      </c>
      <c r="E2216" t="s">
        <v>3067</v>
      </c>
      <c r="F2216" s="6">
        <v>7</v>
      </c>
      <c r="G2216" s="6"/>
      <c r="H2216" s="6"/>
      <c r="I2216" s="6"/>
      <c r="J2216" s="6">
        <v>48</v>
      </c>
      <c r="K2216">
        <f t="shared" si="68"/>
        <v>1</v>
      </c>
    </row>
    <row r="2217" spans="1:11" x14ac:dyDescent="0.25">
      <c r="A2217" s="5" t="str">
        <f t="shared" si="69"/>
        <v>IndustryInstitutional/GovernmentAverage WeekdayNovember8</v>
      </c>
      <c r="B2217" t="s">
        <v>2232</v>
      </c>
      <c r="C2217" t="s">
        <v>2242</v>
      </c>
      <c r="D2217" t="s">
        <v>2363</v>
      </c>
      <c r="E2217" t="s">
        <v>3067</v>
      </c>
      <c r="F2217" s="6">
        <v>8</v>
      </c>
      <c r="G2217" s="6"/>
      <c r="H2217" s="6"/>
      <c r="I2217" s="6"/>
      <c r="J2217" s="6">
        <v>47.204999999999998</v>
      </c>
      <c r="K2217">
        <f t="shared" si="68"/>
        <v>1</v>
      </c>
    </row>
    <row r="2218" spans="1:11" x14ac:dyDescent="0.25">
      <c r="A2218" s="5" t="str">
        <f t="shared" si="69"/>
        <v>IndustryInstitutional/GovernmentAverage WeekdayNovember9</v>
      </c>
      <c r="B2218" t="s">
        <v>2232</v>
      </c>
      <c r="C2218" t="s">
        <v>2242</v>
      </c>
      <c r="D2218" t="s">
        <v>2363</v>
      </c>
      <c r="E2218" t="s">
        <v>3067</v>
      </c>
      <c r="F2218" s="6">
        <v>9</v>
      </c>
      <c r="G2218" s="6"/>
      <c r="H2218" s="6"/>
      <c r="I2218" s="6"/>
      <c r="J2218" s="6">
        <v>49.322499999999998</v>
      </c>
      <c r="K2218">
        <f t="shared" si="68"/>
        <v>1</v>
      </c>
    </row>
    <row r="2219" spans="1:11" x14ac:dyDescent="0.25">
      <c r="A2219" s="5" t="str">
        <f t="shared" si="69"/>
        <v>IndustryInstitutional/GovernmentAverage WeekdayNovember10</v>
      </c>
      <c r="B2219" t="s">
        <v>2232</v>
      </c>
      <c r="C2219" t="s">
        <v>2242</v>
      </c>
      <c r="D2219" t="s">
        <v>2363</v>
      </c>
      <c r="E2219" t="s">
        <v>3067</v>
      </c>
      <c r="F2219" s="6">
        <v>10</v>
      </c>
      <c r="G2219" s="6"/>
      <c r="H2219" s="6"/>
      <c r="I2219" s="6"/>
      <c r="J2219" s="6">
        <v>53.912499999999994</v>
      </c>
      <c r="K2219">
        <f t="shared" si="68"/>
        <v>1</v>
      </c>
    </row>
    <row r="2220" spans="1:11" x14ac:dyDescent="0.25">
      <c r="A2220" s="5" t="str">
        <f t="shared" si="69"/>
        <v>IndustryInstitutional/GovernmentAverage WeekdayNovember11</v>
      </c>
      <c r="B2220" t="s">
        <v>2232</v>
      </c>
      <c r="C2220" t="s">
        <v>2242</v>
      </c>
      <c r="D2220" t="s">
        <v>2363</v>
      </c>
      <c r="E2220" t="s">
        <v>3067</v>
      </c>
      <c r="F2220" s="6">
        <v>11</v>
      </c>
      <c r="G2220" s="6"/>
      <c r="H2220" s="6"/>
      <c r="I2220" s="6"/>
      <c r="J2220" s="6">
        <v>58.95</v>
      </c>
      <c r="K2220">
        <f t="shared" si="68"/>
        <v>1</v>
      </c>
    </row>
    <row r="2221" spans="1:11" x14ac:dyDescent="0.25">
      <c r="A2221" s="5" t="str">
        <f t="shared" si="69"/>
        <v>IndustryInstitutional/GovernmentAverage WeekdayNovember12</v>
      </c>
      <c r="B2221" t="s">
        <v>2232</v>
      </c>
      <c r="C2221" t="s">
        <v>2242</v>
      </c>
      <c r="D2221" t="s">
        <v>2363</v>
      </c>
      <c r="E2221" t="s">
        <v>3067</v>
      </c>
      <c r="F2221" s="6">
        <v>12</v>
      </c>
      <c r="G2221" s="6"/>
      <c r="H2221" s="6"/>
      <c r="I2221" s="6"/>
      <c r="J2221" s="6">
        <v>62.247499999999995</v>
      </c>
      <c r="K2221">
        <f t="shared" si="68"/>
        <v>1</v>
      </c>
    </row>
    <row r="2222" spans="1:11" x14ac:dyDescent="0.25">
      <c r="A2222" s="5" t="str">
        <f t="shared" si="69"/>
        <v>IndustryInstitutional/GovernmentAverage WeekdayNovember13</v>
      </c>
      <c r="B2222" t="s">
        <v>2232</v>
      </c>
      <c r="C2222" t="s">
        <v>2242</v>
      </c>
      <c r="D2222" t="s">
        <v>2363</v>
      </c>
      <c r="E2222" t="s">
        <v>3067</v>
      </c>
      <c r="F2222" s="6">
        <v>13</v>
      </c>
      <c r="G2222" s="6"/>
      <c r="H2222" s="6"/>
      <c r="I2222" s="6"/>
      <c r="J2222" s="6">
        <v>63.784999999999997</v>
      </c>
      <c r="K2222">
        <f t="shared" si="68"/>
        <v>1</v>
      </c>
    </row>
    <row r="2223" spans="1:11" x14ac:dyDescent="0.25">
      <c r="A2223" s="5" t="str">
        <f t="shared" si="69"/>
        <v>IndustryInstitutional/GovernmentAverage WeekdayNovember14</v>
      </c>
      <c r="B2223" t="s">
        <v>2232</v>
      </c>
      <c r="C2223" t="s">
        <v>2242</v>
      </c>
      <c r="D2223" t="s">
        <v>2363</v>
      </c>
      <c r="E2223" t="s">
        <v>3067</v>
      </c>
      <c r="F2223" s="6">
        <v>14</v>
      </c>
      <c r="G2223" s="6"/>
      <c r="H2223" s="6"/>
      <c r="I2223" s="6"/>
      <c r="J2223" s="6">
        <v>65.599999999999994</v>
      </c>
      <c r="K2223">
        <f t="shared" si="68"/>
        <v>1</v>
      </c>
    </row>
    <row r="2224" spans="1:11" x14ac:dyDescent="0.25">
      <c r="A2224" s="5" t="str">
        <f t="shared" si="69"/>
        <v>IndustryInstitutional/GovernmentAverage WeekdayNovember15</v>
      </c>
      <c r="B2224" t="s">
        <v>2232</v>
      </c>
      <c r="C2224" t="s">
        <v>2242</v>
      </c>
      <c r="D2224" t="s">
        <v>2363</v>
      </c>
      <c r="E2224" t="s">
        <v>3067</v>
      </c>
      <c r="F2224" s="6">
        <v>15</v>
      </c>
      <c r="G2224" s="6"/>
      <c r="H2224" s="6"/>
      <c r="I2224" s="6"/>
      <c r="J2224" s="6">
        <v>66.58250000000001</v>
      </c>
      <c r="K2224">
        <f t="shared" si="68"/>
        <v>1</v>
      </c>
    </row>
    <row r="2225" spans="1:11" x14ac:dyDescent="0.25">
      <c r="A2225" s="5" t="str">
        <f t="shared" si="69"/>
        <v>IndustryInstitutional/GovernmentAverage WeekdayNovember16</v>
      </c>
      <c r="B2225" t="s">
        <v>2232</v>
      </c>
      <c r="C2225" t="s">
        <v>2242</v>
      </c>
      <c r="D2225" t="s">
        <v>2363</v>
      </c>
      <c r="E2225" t="s">
        <v>3067</v>
      </c>
      <c r="F2225" s="6">
        <v>16</v>
      </c>
      <c r="G2225" s="6"/>
      <c r="H2225" s="6"/>
      <c r="I2225" s="6"/>
      <c r="J2225" s="6">
        <v>66.594999999999999</v>
      </c>
      <c r="K2225">
        <f t="shared" si="68"/>
        <v>1</v>
      </c>
    </row>
    <row r="2226" spans="1:11" x14ac:dyDescent="0.25">
      <c r="A2226" s="5" t="str">
        <f t="shared" si="69"/>
        <v>IndustryInstitutional/GovernmentAverage WeekdayNovember17</v>
      </c>
      <c r="B2226" t="s">
        <v>2232</v>
      </c>
      <c r="C2226" t="s">
        <v>2242</v>
      </c>
      <c r="D2226" t="s">
        <v>2363</v>
      </c>
      <c r="E2226" t="s">
        <v>3067</v>
      </c>
      <c r="F2226" s="6">
        <v>17</v>
      </c>
      <c r="G2226" s="6"/>
      <c r="H2226" s="6"/>
      <c r="I2226" s="6"/>
      <c r="J2226" s="6">
        <v>65.392499999999998</v>
      </c>
      <c r="K2226">
        <f t="shared" si="68"/>
        <v>1</v>
      </c>
    </row>
    <row r="2227" spans="1:11" x14ac:dyDescent="0.25">
      <c r="A2227" s="5" t="str">
        <f t="shared" si="69"/>
        <v>IndustryInstitutional/GovernmentAverage WeekdayNovember18</v>
      </c>
      <c r="B2227" t="s">
        <v>2232</v>
      </c>
      <c r="C2227" t="s">
        <v>2242</v>
      </c>
      <c r="D2227" t="s">
        <v>2363</v>
      </c>
      <c r="E2227" t="s">
        <v>3067</v>
      </c>
      <c r="F2227" s="6">
        <v>18</v>
      </c>
      <c r="G2227" s="6"/>
      <c r="H2227" s="6"/>
      <c r="I2227" s="6"/>
      <c r="J2227" s="6">
        <v>62.8</v>
      </c>
      <c r="K2227">
        <f t="shared" si="68"/>
        <v>1</v>
      </c>
    </row>
    <row r="2228" spans="1:11" x14ac:dyDescent="0.25">
      <c r="A2228" s="5" t="str">
        <f t="shared" si="69"/>
        <v>IndustryInstitutional/GovernmentAverage WeekdayNovember19</v>
      </c>
      <c r="B2228" t="s">
        <v>2232</v>
      </c>
      <c r="C2228" t="s">
        <v>2242</v>
      </c>
      <c r="D2228" t="s">
        <v>2363</v>
      </c>
      <c r="E2228" t="s">
        <v>3067</v>
      </c>
      <c r="F2228" s="6">
        <v>19</v>
      </c>
      <c r="G2228" s="6"/>
      <c r="H2228" s="6"/>
      <c r="I2228" s="6"/>
      <c r="J2228" s="6">
        <v>60.307500000000005</v>
      </c>
      <c r="K2228">
        <f t="shared" si="68"/>
        <v>1</v>
      </c>
    </row>
    <row r="2229" spans="1:11" x14ac:dyDescent="0.25">
      <c r="A2229" s="5" t="str">
        <f t="shared" si="69"/>
        <v>IndustryInstitutional/GovernmentAverage WeekdayNovember20</v>
      </c>
      <c r="B2229" t="s">
        <v>2232</v>
      </c>
      <c r="C2229" t="s">
        <v>2242</v>
      </c>
      <c r="D2229" t="s">
        <v>2363</v>
      </c>
      <c r="E2229" t="s">
        <v>3067</v>
      </c>
      <c r="F2229" s="6">
        <v>20</v>
      </c>
      <c r="G2229" s="6"/>
      <c r="H2229" s="6"/>
      <c r="I2229" s="6"/>
      <c r="J2229" s="6">
        <v>58.644999999999996</v>
      </c>
      <c r="K2229">
        <f t="shared" si="68"/>
        <v>1</v>
      </c>
    </row>
    <row r="2230" spans="1:11" x14ac:dyDescent="0.25">
      <c r="A2230" s="5" t="str">
        <f t="shared" si="69"/>
        <v>IndustryInstitutional/GovernmentAverage WeekdayNovember21</v>
      </c>
      <c r="B2230" t="s">
        <v>2232</v>
      </c>
      <c r="C2230" t="s">
        <v>2242</v>
      </c>
      <c r="D2230" t="s">
        <v>2363</v>
      </c>
      <c r="E2230" t="s">
        <v>3067</v>
      </c>
      <c r="F2230" s="6">
        <v>21</v>
      </c>
      <c r="G2230" s="6"/>
      <c r="H2230" s="6"/>
      <c r="I2230" s="6"/>
      <c r="J2230" s="6">
        <v>57.017499999999998</v>
      </c>
      <c r="K2230">
        <f t="shared" si="68"/>
        <v>1</v>
      </c>
    </row>
    <row r="2231" spans="1:11" x14ac:dyDescent="0.25">
      <c r="A2231" s="5" t="str">
        <f t="shared" si="69"/>
        <v>IndustryInstitutional/GovernmentAverage WeekdayNovember22</v>
      </c>
      <c r="B2231" t="s">
        <v>2232</v>
      </c>
      <c r="C2231" t="s">
        <v>2242</v>
      </c>
      <c r="D2231" t="s">
        <v>2363</v>
      </c>
      <c r="E2231" t="s">
        <v>3067</v>
      </c>
      <c r="F2231" s="6">
        <v>22</v>
      </c>
      <c r="G2231" s="6"/>
      <c r="H2231" s="6"/>
      <c r="I2231" s="6"/>
      <c r="J2231" s="6">
        <v>55.44</v>
      </c>
      <c r="K2231">
        <f t="shared" si="68"/>
        <v>1</v>
      </c>
    </row>
    <row r="2232" spans="1:11" x14ac:dyDescent="0.25">
      <c r="A2232" s="5" t="str">
        <f t="shared" si="69"/>
        <v>IndustryInstitutional/GovernmentAverage WeekdayNovember23</v>
      </c>
      <c r="B2232" t="s">
        <v>2232</v>
      </c>
      <c r="C2232" t="s">
        <v>2242</v>
      </c>
      <c r="D2232" t="s">
        <v>2363</v>
      </c>
      <c r="E2232" t="s">
        <v>3067</v>
      </c>
      <c r="F2232" s="6">
        <v>23</v>
      </c>
      <c r="G2232" s="6"/>
      <c r="H2232" s="6"/>
      <c r="I2232" s="6"/>
      <c r="J2232" s="6">
        <v>54.65</v>
      </c>
      <c r="K2232">
        <f t="shared" si="68"/>
        <v>1</v>
      </c>
    </row>
    <row r="2233" spans="1:11" x14ac:dyDescent="0.25">
      <c r="A2233" s="5" t="str">
        <f t="shared" si="69"/>
        <v>IndustryInstitutional/GovernmentAverage WeekdayNovember24</v>
      </c>
      <c r="B2233" t="s">
        <v>2232</v>
      </c>
      <c r="C2233" t="s">
        <v>2242</v>
      </c>
      <c r="D2233" t="s">
        <v>2363</v>
      </c>
      <c r="E2233" t="s">
        <v>3067</v>
      </c>
      <c r="F2233" s="6">
        <v>24</v>
      </c>
      <c r="G2233" s="6"/>
      <c r="H2233" s="6"/>
      <c r="I2233" s="6"/>
      <c r="J2233" s="6">
        <v>53.222499999999997</v>
      </c>
      <c r="K2233">
        <f t="shared" si="68"/>
        <v>1</v>
      </c>
    </row>
    <row r="2234" spans="1:11" x14ac:dyDescent="0.25">
      <c r="A2234" s="5" t="str">
        <f t="shared" si="69"/>
        <v>IndustryInstitutional/GovernmentMonthly Peak DayNovember1</v>
      </c>
      <c r="B2234" t="s">
        <v>2232</v>
      </c>
      <c r="C2234" t="s">
        <v>2242</v>
      </c>
      <c r="D2234" t="s">
        <v>2364</v>
      </c>
      <c r="E2234" t="s">
        <v>3067</v>
      </c>
      <c r="F2234" s="6">
        <v>1</v>
      </c>
      <c r="G2234" s="6"/>
      <c r="H2234" s="6"/>
      <c r="I2234" s="6"/>
      <c r="J2234" s="6">
        <v>64.54249999999999</v>
      </c>
      <c r="K2234">
        <f t="shared" si="68"/>
        <v>1</v>
      </c>
    </row>
    <row r="2235" spans="1:11" x14ac:dyDescent="0.25">
      <c r="A2235" s="5" t="str">
        <f t="shared" si="69"/>
        <v>IndustryInstitutional/GovernmentMonthly Peak DayNovember2</v>
      </c>
      <c r="B2235" t="s">
        <v>2232</v>
      </c>
      <c r="C2235" t="s">
        <v>2242</v>
      </c>
      <c r="D2235" t="s">
        <v>2364</v>
      </c>
      <c r="E2235" t="s">
        <v>3067</v>
      </c>
      <c r="F2235" s="6">
        <v>2</v>
      </c>
      <c r="G2235" s="6"/>
      <c r="H2235" s="6"/>
      <c r="I2235" s="6"/>
      <c r="J2235" s="6">
        <v>63.49</v>
      </c>
      <c r="K2235">
        <f t="shared" si="68"/>
        <v>1</v>
      </c>
    </row>
    <row r="2236" spans="1:11" x14ac:dyDescent="0.25">
      <c r="A2236" s="5" t="str">
        <f t="shared" si="69"/>
        <v>IndustryInstitutional/GovernmentMonthly Peak DayNovember3</v>
      </c>
      <c r="B2236" t="s">
        <v>2232</v>
      </c>
      <c r="C2236" t="s">
        <v>2242</v>
      </c>
      <c r="D2236" t="s">
        <v>2364</v>
      </c>
      <c r="E2236" t="s">
        <v>3067</v>
      </c>
      <c r="F2236" s="6">
        <v>3</v>
      </c>
      <c r="G2236" s="6"/>
      <c r="H2236" s="6"/>
      <c r="I2236" s="6"/>
      <c r="J2236" s="6">
        <v>62.929999999999993</v>
      </c>
      <c r="K2236">
        <f t="shared" si="68"/>
        <v>1</v>
      </c>
    </row>
    <row r="2237" spans="1:11" x14ac:dyDescent="0.25">
      <c r="A2237" s="5" t="str">
        <f t="shared" si="69"/>
        <v>IndustryInstitutional/GovernmentMonthly Peak DayNovember4</v>
      </c>
      <c r="B2237" t="s">
        <v>2232</v>
      </c>
      <c r="C2237" t="s">
        <v>2242</v>
      </c>
      <c r="D2237" t="s">
        <v>2364</v>
      </c>
      <c r="E2237" t="s">
        <v>3067</v>
      </c>
      <c r="F2237" s="6">
        <v>4</v>
      </c>
      <c r="G2237" s="6"/>
      <c r="H2237" s="6"/>
      <c r="I2237" s="6"/>
      <c r="J2237" s="6">
        <v>61.515000000000001</v>
      </c>
      <c r="K2237">
        <f t="shared" si="68"/>
        <v>1</v>
      </c>
    </row>
    <row r="2238" spans="1:11" x14ac:dyDescent="0.25">
      <c r="A2238" s="5" t="str">
        <f t="shared" si="69"/>
        <v>IndustryInstitutional/GovernmentMonthly Peak DayNovember5</v>
      </c>
      <c r="B2238" t="s">
        <v>2232</v>
      </c>
      <c r="C2238" t="s">
        <v>2242</v>
      </c>
      <c r="D2238" t="s">
        <v>2364</v>
      </c>
      <c r="E2238" t="s">
        <v>3067</v>
      </c>
      <c r="F2238" s="6">
        <v>5</v>
      </c>
      <c r="G2238" s="6"/>
      <c r="H2238" s="6"/>
      <c r="I2238" s="6"/>
      <c r="J2238" s="6">
        <v>61.064999999999998</v>
      </c>
      <c r="K2238">
        <f t="shared" si="68"/>
        <v>1</v>
      </c>
    </row>
    <row r="2239" spans="1:11" x14ac:dyDescent="0.25">
      <c r="A2239" s="5" t="str">
        <f t="shared" si="69"/>
        <v>IndustryInstitutional/GovernmentMonthly Peak DayNovember6</v>
      </c>
      <c r="B2239" t="s">
        <v>2232</v>
      </c>
      <c r="C2239" t="s">
        <v>2242</v>
      </c>
      <c r="D2239" t="s">
        <v>2364</v>
      </c>
      <c r="E2239" t="s">
        <v>3067</v>
      </c>
      <c r="F2239" s="6">
        <v>6</v>
      </c>
      <c r="G2239" s="6"/>
      <c r="H2239" s="6"/>
      <c r="I2239" s="6"/>
      <c r="J2239" s="6">
        <v>59.867500000000007</v>
      </c>
      <c r="K2239">
        <f t="shared" si="68"/>
        <v>1</v>
      </c>
    </row>
    <row r="2240" spans="1:11" x14ac:dyDescent="0.25">
      <c r="A2240" s="5" t="str">
        <f t="shared" si="69"/>
        <v>IndustryInstitutional/GovernmentMonthly Peak DayNovember7</v>
      </c>
      <c r="B2240" t="s">
        <v>2232</v>
      </c>
      <c r="C2240" t="s">
        <v>2242</v>
      </c>
      <c r="D2240" t="s">
        <v>2364</v>
      </c>
      <c r="E2240" t="s">
        <v>3067</v>
      </c>
      <c r="F2240" s="6">
        <v>7</v>
      </c>
      <c r="G2240" s="6"/>
      <c r="H2240" s="6"/>
      <c r="I2240" s="6"/>
      <c r="J2240" s="6">
        <v>60.187499999999993</v>
      </c>
      <c r="K2240">
        <f t="shared" si="68"/>
        <v>1</v>
      </c>
    </row>
    <row r="2241" spans="1:11" x14ac:dyDescent="0.25">
      <c r="A2241" s="5" t="str">
        <f t="shared" si="69"/>
        <v>IndustryInstitutional/GovernmentMonthly Peak DayNovember8</v>
      </c>
      <c r="B2241" t="s">
        <v>2232</v>
      </c>
      <c r="C2241" t="s">
        <v>2242</v>
      </c>
      <c r="D2241" t="s">
        <v>2364</v>
      </c>
      <c r="E2241" t="s">
        <v>3067</v>
      </c>
      <c r="F2241" s="6">
        <v>8</v>
      </c>
      <c r="G2241" s="6"/>
      <c r="H2241" s="6"/>
      <c r="I2241" s="6"/>
      <c r="J2241" s="6">
        <v>61.035000000000004</v>
      </c>
      <c r="K2241">
        <f t="shared" si="68"/>
        <v>1</v>
      </c>
    </row>
    <row r="2242" spans="1:11" x14ac:dyDescent="0.25">
      <c r="A2242" s="5" t="str">
        <f t="shared" si="69"/>
        <v>IndustryInstitutional/GovernmentMonthly Peak DayNovember9</v>
      </c>
      <c r="B2242" t="s">
        <v>2232</v>
      </c>
      <c r="C2242" t="s">
        <v>2242</v>
      </c>
      <c r="D2242" t="s">
        <v>2364</v>
      </c>
      <c r="E2242" t="s">
        <v>3067</v>
      </c>
      <c r="F2242" s="6">
        <v>9</v>
      </c>
      <c r="G2242" s="6"/>
      <c r="H2242" s="6"/>
      <c r="I2242" s="6"/>
      <c r="J2242" s="6">
        <v>64.452500000000001</v>
      </c>
      <c r="K2242">
        <f t="shared" ref="K2242:K2305" si="70">INDEX(events, MATCH(CONCATENATE(B2242, C2242, D2242, E2242), events_y, 0), MATCH("Confidential", events_x, 0))</f>
        <v>1</v>
      </c>
    </row>
    <row r="2243" spans="1:11" x14ac:dyDescent="0.25">
      <c r="A2243" s="5" t="str">
        <f t="shared" ref="A2243:A2306" si="71">CONCATENATE(B2243, C2243, D2243, E2243, F2243)</f>
        <v>IndustryInstitutional/GovernmentMonthly Peak DayNovember10</v>
      </c>
      <c r="B2243" t="s">
        <v>2232</v>
      </c>
      <c r="C2243" t="s">
        <v>2242</v>
      </c>
      <c r="D2243" t="s">
        <v>2364</v>
      </c>
      <c r="E2243" t="s">
        <v>3067</v>
      </c>
      <c r="F2243" s="6">
        <v>10</v>
      </c>
      <c r="G2243" s="6"/>
      <c r="H2243" s="6"/>
      <c r="I2243" s="6"/>
      <c r="J2243" s="6">
        <v>69.534999999999997</v>
      </c>
      <c r="K2243">
        <f t="shared" si="70"/>
        <v>1</v>
      </c>
    </row>
    <row r="2244" spans="1:11" x14ac:dyDescent="0.25">
      <c r="A2244" s="5" t="str">
        <f t="shared" si="71"/>
        <v>IndustryInstitutional/GovernmentMonthly Peak DayNovember11</v>
      </c>
      <c r="B2244" t="s">
        <v>2232</v>
      </c>
      <c r="C2244" t="s">
        <v>2242</v>
      </c>
      <c r="D2244" t="s">
        <v>2364</v>
      </c>
      <c r="E2244" t="s">
        <v>3067</v>
      </c>
      <c r="F2244" s="6">
        <v>11</v>
      </c>
      <c r="G2244" s="6"/>
      <c r="H2244" s="6"/>
      <c r="I2244" s="6"/>
      <c r="J2244" s="6">
        <v>76.55</v>
      </c>
      <c r="K2244">
        <f t="shared" si="70"/>
        <v>1</v>
      </c>
    </row>
    <row r="2245" spans="1:11" x14ac:dyDescent="0.25">
      <c r="A2245" s="5" t="str">
        <f t="shared" si="71"/>
        <v>IndustryInstitutional/GovernmentMonthly Peak DayNovember12</v>
      </c>
      <c r="B2245" t="s">
        <v>2232</v>
      </c>
      <c r="C2245" t="s">
        <v>2242</v>
      </c>
      <c r="D2245" t="s">
        <v>2364</v>
      </c>
      <c r="E2245" t="s">
        <v>3067</v>
      </c>
      <c r="F2245" s="6">
        <v>12</v>
      </c>
      <c r="G2245" s="6"/>
      <c r="H2245" s="6"/>
      <c r="I2245" s="6"/>
      <c r="J2245" s="6">
        <v>82.525000000000006</v>
      </c>
      <c r="K2245">
        <f t="shared" si="70"/>
        <v>1</v>
      </c>
    </row>
    <row r="2246" spans="1:11" x14ac:dyDescent="0.25">
      <c r="A2246" s="5" t="str">
        <f t="shared" si="71"/>
        <v>IndustryInstitutional/GovernmentMonthly Peak DayNovember13</v>
      </c>
      <c r="B2246" t="s">
        <v>2232</v>
      </c>
      <c r="C2246" t="s">
        <v>2242</v>
      </c>
      <c r="D2246" t="s">
        <v>2364</v>
      </c>
      <c r="E2246" t="s">
        <v>3067</v>
      </c>
      <c r="F2246" s="6">
        <v>13</v>
      </c>
      <c r="G2246" s="6"/>
      <c r="H2246" s="6"/>
      <c r="I2246" s="6"/>
      <c r="J2246" s="6">
        <v>83.974999999999994</v>
      </c>
      <c r="K2246">
        <f t="shared" si="70"/>
        <v>1</v>
      </c>
    </row>
    <row r="2247" spans="1:11" x14ac:dyDescent="0.25">
      <c r="A2247" s="5" t="str">
        <f t="shared" si="71"/>
        <v>IndustryInstitutional/GovernmentMonthly Peak DayNovember14</v>
      </c>
      <c r="B2247" t="s">
        <v>2232</v>
      </c>
      <c r="C2247" t="s">
        <v>2242</v>
      </c>
      <c r="D2247" t="s">
        <v>2364</v>
      </c>
      <c r="E2247" t="s">
        <v>3067</v>
      </c>
      <c r="F2247" s="6">
        <v>14</v>
      </c>
      <c r="G2247" s="6"/>
      <c r="H2247" s="6"/>
      <c r="I2247" s="6"/>
      <c r="J2247" s="6">
        <v>87.375</v>
      </c>
      <c r="K2247">
        <f t="shared" si="70"/>
        <v>1</v>
      </c>
    </row>
    <row r="2248" spans="1:11" x14ac:dyDescent="0.25">
      <c r="A2248" s="5" t="str">
        <f t="shared" si="71"/>
        <v>IndustryInstitutional/GovernmentMonthly Peak DayNovember15</v>
      </c>
      <c r="B2248" t="s">
        <v>2232</v>
      </c>
      <c r="C2248" t="s">
        <v>2242</v>
      </c>
      <c r="D2248" t="s">
        <v>2364</v>
      </c>
      <c r="E2248" t="s">
        <v>3067</v>
      </c>
      <c r="F2248" s="6">
        <v>15</v>
      </c>
      <c r="G2248" s="6"/>
      <c r="H2248" s="6"/>
      <c r="I2248" s="6"/>
      <c r="J2248" s="6">
        <v>88.525000000000006</v>
      </c>
      <c r="K2248">
        <f t="shared" si="70"/>
        <v>1</v>
      </c>
    </row>
    <row r="2249" spans="1:11" x14ac:dyDescent="0.25">
      <c r="A2249" s="5" t="str">
        <f t="shared" si="71"/>
        <v>IndustryInstitutional/GovernmentMonthly Peak DayNovember16</v>
      </c>
      <c r="B2249" t="s">
        <v>2232</v>
      </c>
      <c r="C2249" t="s">
        <v>2242</v>
      </c>
      <c r="D2249" t="s">
        <v>2364</v>
      </c>
      <c r="E2249" t="s">
        <v>3067</v>
      </c>
      <c r="F2249" s="6">
        <v>16</v>
      </c>
      <c r="G2249" s="6"/>
      <c r="H2249" s="6"/>
      <c r="I2249" s="6"/>
      <c r="J2249" s="6">
        <v>88.35</v>
      </c>
      <c r="K2249">
        <f t="shared" si="70"/>
        <v>1</v>
      </c>
    </row>
    <row r="2250" spans="1:11" x14ac:dyDescent="0.25">
      <c r="A2250" s="5" t="str">
        <f t="shared" si="71"/>
        <v>IndustryInstitutional/GovernmentMonthly Peak DayNovember17</v>
      </c>
      <c r="B2250" t="s">
        <v>2232</v>
      </c>
      <c r="C2250" t="s">
        <v>2242</v>
      </c>
      <c r="D2250" t="s">
        <v>2364</v>
      </c>
      <c r="E2250" t="s">
        <v>3067</v>
      </c>
      <c r="F2250" s="6">
        <v>17</v>
      </c>
      <c r="G2250" s="6"/>
      <c r="H2250" s="6"/>
      <c r="I2250" s="6"/>
      <c r="J2250" s="6">
        <v>85.875</v>
      </c>
      <c r="K2250">
        <f t="shared" si="70"/>
        <v>1</v>
      </c>
    </row>
    <row r="2251" spans="1:11" x14ac:dyDescent="0.25">
      <c r="A2251" s="5" t="str">
        <f t="shared" si="71"/>
        <v>IndustryInstitutional/GovernmentMonthly Peak DayNovember18</v>
      </c>
      <c r="B2251" t="s">
        <v>2232</v>
      </c>
      <c r="C2251" t="s">
        <v>2242</v>
      </c>
      <c r="D2251" t="s">
        <v>2364</v>
      </c>
      <c r="E2251" t="s">
        <v>3067</v>
      </c>
      <c r="F2251" s="6">
        <v>18</v>
      </c>
      <c r="G2251" s="6"/>
      <c r="H2251" s="6"/>
      <c r="I2251" s="6"/>
      <c r="J2251" s="6">
        <v>83.775000000000006</v>
      </c>
      <c r="K2251">
        <f t="shared" si="70"/>
        <v>1</v>
      </c>
    </row>
    <row r="2252" spans="1:11" x14ac:dyDescent="0.25">
      <c r="A2252" s="5" t="str">
        <f t="shared" si="71"/>
        <v>IndustryInstitutional/GovernmentMonthly Peak DayNovember19</v>
      </c>
      <c r="B2252" t="s">
        <v>2232</v>
      </c>
      <c r="C2252" t="s">
        <v>2242</v>
      </c>
      <c r="D2252" t="s">
        <v>2364</v>
      </c>
      <c r="E2252" t="s">
        <v>3067</v>
      </c>
      <c r="F2252" s="6">
        <v>19</v>
      </c>
      <c r="G2252" s="6"/>
      <c r="H2252" s="6"/>
      <c r="I2252" s="6"/>
      <c r="J2252" s="6">
        <v>81.45</v>
      </c>
      <c r="K2252">
        <f t="shared" si="70"/>
        <v>1</v>
      </c>
    </row>
    <row r="2253" spans="1:11" x14ac:dyDescent="0.25">
      <c r="A2253" s="5" t="str">
        <f t="shared" si="71"/>
        <v>IndustryInstitutional/GovernmentMonthly Peak DayNovember20</v>
      </c>
      <c r="B2253" t="s">
        <v>2232</v>
      </c>
      <c r="C2253" t="s">
        <v>2242</v>
      </c>
      <c r="D2253" t="s">
        <v>2364</v>
      </c>
      <c r="E2253" t="s">
        <v>3067</v>
      </c>
      <c r="F2253" s="6">
        <v>20</v>
      </c>
      <c r="G2253" s="6"/>
      <c r="H2253" s="6"/>
      <c r="I2253" s="6"/>
      <c r="J2253" s="6">
        <v>77.55</v>
      </c>
      <c r="K2253">
        <f t="shared" si="70"/>
        <v>1</v>
      </c>
    </row>
    <row r="2254" spans="1:11" x14ac:dyDescent="0.25">
      <c r="A2254" s="5" t="str">
        <f t="shared" si="71"/>
        <v>IndustryInstitutional/GovernmentMonthly Peak DayNovember21</v>
      </c>
      <c r="B2254" t="s">
        <v>2232</v>
      </c>
      <c r="C2254" t="s">
        <v>2242</v>
      </c>
      <c r="D2254" t="s">
        <v>2364</v>
      </c>
      <c r="E2254" t="s">
        <v>3067</v>
      </c>
      <c r="F2254" s="6">
        <v>21</v>
      </c>
      <c r="G2254" s="6"/>
      <c r="H2254" s="6"/>
      <c r="I2254" s="6"/>
      <c r="J2254" s="6">
        <v>75.45</v>
      </c>
      <c r="K2254">
        <f t="shared" si="70"/>
        <v>1</v>
      </c>
    </row>
    <row r="2255" spans="1:11" x14ac:dyDescent="0.25">
      <c r="A2255" s="5" t="str">
        <f t="shared" si="71"/>
        <v>IndustryInstitutional/GovernmentMonthly Peak DayNovember22</v>
      </c>
      <c r="B2255" t="s">
        <v>2232</v>
      </c>
      <c r="C2255" t="s">
        <v>2242</v>
      </c>
      <c r="D2255" t="s">
        <v>2364</v>
      </c>
      <c r="E2255" t="s">
        <v>3067</v>
      </c>
      <c r="F2255" s="6">
        <v>22</v>
      </c>
      <c r="G2255" s="6"/>
      <c r="H2255" s="6"/>
      <c r="I2255" s="6"/>
      <c r="J2255" s="6">
        <v>74.364999999999995</v>
      </c>
      <c r="K2255">
        <f t="shared" si="70"/>
        <v>1</v>
      </c>
    </row>
    <row r="2256" spans="1:11" x14ac:dyDescent="0.25">
      <c r="A2256" s="5" t="str">
        <f t="shared" si="71"/>
        <v>IndustryInstitutional/GovernmentMonthly Peak DayNovember23</v>
      </c>
      <c r="B2256" t="s">
        <v>2232</v>
      </c>
      <c r="C2256" t="s">
        <v>2242</v>
      </c>
      <c r="D2256" t="s">
        <v>2364</v>
      </c>
      <c r="E2256" t="s">
        <v>3067</v>
      </c>
      <c r="F2256" s="6">
        <v>23</v>
      </c>
      <c r="G2256" s="6"/>
      <c r="H2256" s="6"/>
      <c r="I2256" s="6"/>
      <c r="J2256" s="6">
        <v>72.72999999999999</v>
      </c>
      <c r="K2256">
        <f t="shared" si="70"/>
        <v>1</v>
      </c>
    </row>
    <row r="2257" spans="1:11" x14ac:dyDescent="0.25">
      <c r="A2257" s="5" t="str">
        <f t="shared" si="71"/>
        <v>IndustryInstitutional/GovernmentMonthly Peak DayNovember24</v>
      </c>
      <c r="B2257" t="s">
        <v>2232</v>
      </c>
      <c r="C2257" t="s">
        <v>2242</v>
      </c>
      <c r="D2257" t="s">
        <v>2364</v>
      </c>
      <c r="E2257" t="s">
        <v>3067</v>
      </c>
      <c r="F2257" s="6">
        <v>24</v>
      </c>
      <c r="G2257" s="6"/>
      <c r="H2257" s="6"/>
      <c r="I2257" s="6"/>
      <c r="J2257" s="6">
        <v>70.775000000000006</v>
      </c>
      <c r="K2257">
        <f t="shared" si="70"/>
        <v>1</v>
      </c>
    </row>
    <row r="2258" spans="1:11" x14ac:dyDescent="0.25">
      <c r="A2258" s="5" t="str">
        <f t="shared" si="71"/>
        <v>IndustryInstitutional/GovernmentAverage WeekdayDecember1</v>
      </c>
      <c r="B2258" t="s">
        <v>2232</v>
      </c>
      <c r="C2258" t="s">
        <v>2242</v>
      </c>
      <c r="D2258" t="s">
        <v>2365</v>
      </c>
      <c r="E2258" t="s">
        <v>3068</v>
      </c>
      <c r="F2258" s="6">
        <v>1</v>
      </c>
      <c r="G2258" s="6"/>
      <c r="H2258" s="6"/>
      <c r="I2258" s="6"/>
      <c r="J2258" s="6">
        <v>49.800000000000004</v>
      </c>
      <c r="K2258">
        <f t="shared" si="70"/>
        <v>1</v>
      </c>
    </row>
    <row r="2259" spans="1:11" x14ac:dyDescent="0.25">
      <c r="A2259" s="5" t="str">
        <f t="shared" si="71"/>
        <v>IndustryInstitutional/GovernmentAverage WeekdayDecember2</v>
      </c>
      <c r="B2259" t="s">
        <v>2232</v>
      </c>
      <c r="C2259" t="s">
        <v>2242</v>
      </c>
      <c r="D2259" t="s">
        <v>2365</v>
      </c>
      <c r="E2259" t="s">
        <v>3068</v>
      </c>
      <c r="F2259" s="6">
        <v>2</v>
      </c>
      <c r="G2259" s="6"/>
      <c r="H2259" s="6"/>
      <c r="I2259" s="6"/>
      <c r="J2259" s="6">
        <v>49.267499999999998</v>
      </c>
      <c r="K2259">
        <f t="shared" si="70"/>
        <v>1</v>
      </c>
    </row>
    <row r="2260" spans="1:11" x14ac:dyDescent="0.25">
      <c r="A2260" s="5" t="str">
        <f t="shared" si="71"/>
        <v>IndustryInstitutional/GovernmentAverage WeekdayDecember3</v>
      </c>
      <c r="B2260" t="s">
        <v>2232</v>
      </c>
      <c r="C2260" t="s">
        <v>2242</v>
      </c>
      <c r="D2260" t="s">
        <v>2365</v>
      </c>
      <c r="E2260" t="s">
        <v>3068</v>
      </c>
      <c r="F2260" s="6">
        <v>3</v>
      </c>
      <c r="G2260" s="6"/>
      <c r="H2260" s="6"/>
      <c r="I2260" s="6"/>
      <c r="J2260" s="6">
        <v>49.865000000000002</v>
      </c>
      <c r="K2260">
        <f t="shared" si="70"/>
        <v>1</v>
      </c>
    </row>
    <row r="2261" spans="1:11" x14ac:dyDescent="0.25">
      <c r="A2261" s="5" t="str">
        <f t="shared" si="71"/>
        <v>IndustryInstitutional/GovernmentAverage WeekdayDecember4</v>
      </c>
      <c r="B2261" t="s">
        <v>2232</v>
      </c>
      <c r="C2261" t="s">
        <v>2242</v>
      </c>
      <c r="D2261" t="s">
        <v>2365</v>
      </c>
      <c r="E2261" t="s">
        <v>3068</v>
      </c>
      <c r="F2261" s="6">
        <v>4</v>
      </c>
      <c r="G2261" s="6"/>
      <c r="H2261" s="6"/>
      <c r="I2261" s="6"/>
      <c r="J2261" s="6">
        <v>48.755000000000003</v>
      </c>
      <c r="K2261">
        <f t="shared" si="70"/>
        <v>1</v>
      </c>
    </row>
    <row r="2262" spans="1:11" x14ac:dyDescent="0.25">
      <c r="A2262" s="5" t="str">
        <f t="shared" si="71"/>
        <v>IndustryInstitutional/GovernmentAverage WeekdayDecember5</v>
      </c>
      <c r="B2262" t="s">
        <v>2232</v>
      </c>
      <c r="C2262" t="s">
        <v>2242</v>
      </c>
      <c r="D2262" t="s">
        <v>2365</v>
      </c>
      <c r="E2262" t="s">
        <v>3068</v>
      </c>
      <c r="F2262" s="6">
        <v>5</v>
      </c>
      <c r="G2262" s="6"/>
      <c r="H2262" s="6"/>
      <c r="I2262" s="6"/>
      <c r="J2262" s="6">
        <v>48.094999999999992</v>
      </c>
      <c r="K2262">
        <f t="shared" si="70"/>
        <v>1</v>
      </c>
    </row>
    <row r="2263" spans="1:11" x14ac:dyDescent="0.25">
      <c r="A2263" s="5" t="str">
        <f t="shared" si="71"/>
        <v>IndustryInstitutional/GovernmentAverage WeekdayDecember6</v>
      </c>
      <c r="B2263" t="s">
        <v>2232</v>
      </c>
      <c r="C2263" t="s">
        <v>2242</v>
      </c>
      <c r="D2263" t="s">
        <v>2365</v>
      </c>
      <c r="E2263" t="s">
        <v>3068</v>
      </c>
      <c r="F2263" s="6">
        <v>6</v>
      </c>
      <c r="G2263" s="6"/>
      <c r="H2263" s="6"/>
      <c r="I2263" s="6"/>
      <c r="J2263" s="6">
        <v>48.687499999999993</v>
      </c>
      <c r="K2263">
        <f t="shared" si="70"/>
        <v>1</v>
      </c>
    </row>
    <row r="2264" spans="1:11" x14ac:dyDescent="0.25">
      <c r="A2264" s="5" t="str">
        <f t="shared" si="71"/>
        <v>IndustryInstitutional/GovernmentAverage WeekdayDecember7</v>
      </c>
      <c r="B2264" t="s">
        <v>2232</v>
      </c>
      <c r="C2264" t="s">
        <v>2242</v>
      </c>
      <c r="D2264" t="s">
        <v>2365</v>
      </c>
      <c r="E2264" t="s">
        <v>3068</v>
      </c>
      <c r="F2264" s="6">
        <v>7</v>
      </c>
      <c r="G2264" s="6"/>
      <c r="H2264" s="6"/>
      <c r="I2264" s="6"/>
      <c r="J2264" s="6">
        <v>48.062500000000007</v>
      </c>
      <c r="K2264">
        <f t="shared" si="70"/>
        <v>1</v>
      </c>
    </row>
    <row r="2265" spans="1:11" x14ac:dyDescent="0.25">
      <c r="A2265" s="5" t="str">
        <f t="shared" si="71"/>
        <v>IndustryInstitutional/GovernmentAverage WeekdayDecember8</v>
      </c>
      <c r="B2265" t="s">
        <v>2232</v>
      </c>
      <c r="C2265" t="s">
        <v>2242</v>
      </c>
      <c r="D2265" t="s">
        <v>2365</v>
      </c>
      <c r="E2265" t="s">
        <v>3068</v>
      </c>
      <c r="F2265" s="6">
        <v>8</v>
      </c>
      <c r="G2265" s="6"/>
      <c r="H2265" s="6"/>
      <c r="I2265" s="6"/>
      <c r="J2265" s="6">
        <v>48.295000000000002</v>
      </c>
      <c r="K2265">
        <f t="shared" si="70"/>
        <v>1</v>
      </c>
    </row>
    <row r="2266" spans="1:11" x14ac:dyDescent="0.25">
      <c r="A2266" s="5" t="str">
        <f t="shared" si="71"/>
        <v>IndustryInstitutional/GovernmentAverage WeekdayDecember9</v>
      </c>
      <c r="B2266" t="s">
        <v>2232</v>
      </c>
      <c r="C2266" t="s">
        <v>2242</v>
      </c>
      <c r="D2266" t="s">
        <v>2365</v>
      </c>
      <c r="E2266" t="s">
        <v>3068</v>
      </c>
      <c r="F2266" s="6">
        <v>9</v>
      </c>
      <c r="G2266" s="6"/>
      <c r="H2266" s="6"/>
      <c r="I2266" s="6"/>
      <c r="J2266" s="6">
        <v>50.042499999999997</v>
      </c>
      <c r="K2266">
        <f t="shared" si="70"/>
        <v>1</v>
      </c>
    </row>
    <row r="2267" spans="1:11" x14ac:dyDescent="0.25">
      <c r="A2267" s="5" t="str">
        <f t="shared" si="71"/>
        <v>IndustryInstitutional/GovernmentAverage WeekdayDecember10</v>
      </c>
      <c r="B2267" t="s">
        <v>2232</v>
      </c>
      <c r="C2267" t="s">
        <v>2242</v>
      </c>
      <c r="D2267" t="s">
        <v>2365</v>
      </c>
      <c r="E2267" t="s">
        <v>3068</v>
      </c>
      <c r="F2267" s="6">
        <v>10</v>
      </c>
      <c r="G2267" s="6"/>
      <c r="H2267" s="6"/>
      <c r="I2267" s="6"/>
      <c r="J2267" s="6">
        <v>54.234999999999999</v>
      </c>
      <c r="K2267">
        <f t="shared" si="70"/>
        <v>1</v>
      </c>
    </row>
    <row r="2268" spans="1:11" x14ac:dyDescent="0.25">
      <c r="A2268" s="5" t="str">
        <f t="shared" si="71"/>
        <v>IndustryInstitutional/GovernmentAverage WeekdayDecember11</v>
      </c>
      <c r="B2268" t="s">
        <v>2232</v>
      </c>
      <c r="C2268" t="s">
        <v>2242</v>
      </c>
      <c r="D2268" t="s">
        <v>2365</v>
      </c>
      <c r="E2268" t="s">
        <v>3068</v>
      </c>
      <c r="F2268" s="6">
        <v>11</v>
      </c>
      <c r="G2268" s="6"/>
      <c r="H2268" s="6"/>
      <c r="I2268" s="6"/>
      <c r="J2268" s="6">
        <v>57.61</v>
      </c>
      <c r="K2268">
        <f t="shared" si="70"/>
        <v>1</v>
      </c>
    </row>
    <row r="2269" spans="1:11" x14ac:dyDescent="0.25">
      <c r="A2269" s="5" t="str">
        <f t="shared" si="71"/>
        <v>IndustryInstitutional/GovernmentAverage WeekdayDecember12</v>
      </c>
      <c r="B2269" t="s">
        <v>2232</v>
      </c>
      <c r="C2269" t="s">
        <v>2242</v>
      </c>
      <c r="D2269" t="s">
        <v>2365</v>
      </c>
      <c r="E2269" t="s">
        <v>3068</v>
      </c>
      <c r="F2269" s="6">
        <v>12</v>
      </c>
      <c r="G2269" s="6"/>
      <c r="H2269" s="6"/>
      <c r="I2269" s="6"/>
      <c r="J2269" s="6">
        <v>61.704999999999998</v>
      </c>
      <c r="K2269">
        <f t="shared" si="70"/>
        <v>1</v>
      </c>
    </row>
    <row r="2270" spans="1:11" x14ac:dyDescent="0.25">
      <c r="A2270" s="5" t="str">
        <f t="shared" si="71"/>
        <v>IndustryInstitutional/GovernmentAverage WeekdayDecember13</v>
      </c>
      <c r="B2270" t="s">
        <v>2232</v>
      </c>
      <c r="C2270" t="s">
        <v>2242</v>
      </c>
      <c r="D2270" t="s">
        <v>2365</v>
      </c>
      <c r="E2270" t="s">
        <v>3068</v>
      </c>
      <c r="F2270" s="6">
        <v>13</v>
      </c>
      <c r="G2270" s="6"/>
      <c r="H2270" s="6"/>
      <c r="I2270" s="6"/>
      <c r="J2270" s="6">
        <v>65.254999999999995</v>
      </c>
      <c r="K2270">
        <f t="shared" si="70"/>
        <v>1</v>
      </c>
    </row>
    <row r="2271" spans="1:11" x14ac:dyDescent="0.25">
      <c r="A2271" s="5" t="str">
        <f t="shared" si="71"/>
        <v>IndustryInstitutional/GovernmentAverage WeekdayDecember14</v>
      </c>
      <c r="B2271" t="s">
        <v>2232</v>
      </c>
      <c r="C2271" t="s">
        <v>2242</v>
      </c>
      <c r="D2271" t="s">
        <v>2365</v>
      </c>
      <c r="E2271" t="s">
        <v>3068</v>
      </c>
      <c r="F2271" s="6">
        <v>14</v>
      </c>
      <c r="G2271" s="6"/>
      <c r="H2271" s="6"/>
      <c r="I2271" s="6"/>
      <c r="J2271" s="6">
        <v>66.900000000000006</v>
      </c>
      <c r="K2271">
        <f t="shared" si="70"/>
        <v>1</v>
      </c>
    </row>
    <row r="2272" spans="1:11" x14ac:dyDescent="0.25">
      <c r="A2272" s="5" t="str">
        <f t="shared" si="71"/>
        <v>IndustryInstitutional/GovernmentAverage WeekdayDecember15</v>
      </c>
      <c r="B2272" t="s">
        <v>2232</v>
      </c>
      <c r="C2272" t="s">
        <v>2242</v>
      </c>
      <c r="D2272" t="s">
        <v>2365</v>
      </c>
      <c r="E2272" t="s">
        <v>3068</v>
      </c>
      <c r="F2272" s="6">
        <v>15</v>
      </c>
      <c r="G2272" s="6"/>
      <c r="H2272" s="6"/>
      <c r="I2272" s="6"/>
      <c r="J2272" s="6">
        <v>68.034999999999997</v>
      </c>
      <c r="K2272">
        <f t="shared" si="70"/>
        <v>1</v>
      </c>
    </row>
    <row r="2273" spans="1:11" x14ac:dyDescent="0.25">
      <c r="A2273" s="5" t="str">
        <f t="shared" si="71"/>
        <v>IndustryInstitutional/GovernmentAverage WeekdayDecember16</v>
      </c>
      <c r="B2273" t="s">
        <v>2232</v>
      </c>
      <c r="C2273" t="s">
        <v>2242</v>
      </c>
      <c r="D2273" t="s">
        <v>2365</v>
      </c>
      <c r="E2273" t="s">
        <v>3068</v>
      </c>
      <c r="F2273" s="6">
        <v>16</v>
      </c>
      <c r="G2273" s="6"/>
      <c r="H2273" s="6"/>
      <c r="I2273" s="6"/>
      <c r="J2273" s="6">
        <v>68.844999999999999</v>
      </c>
      <c r="K2273">
        <f t="shared" si="70"/>
        <v>1</v>
      </c>
    </row>
    <row r="2274" spans="1:11" x14ac:dyDescent="0.25">
      <c r="A2274" s="5" t="str">
        <f t="shared" si="71"/>
        <v>IndustryInstitutional/GovernmentAverage WeekdayDecember17</v>
      </c>
      <c r="B2274" t="s">
        <v>2232</v>
      </c>
      <c r="C2274" t="s">
        <v>2242</v>
      </c>
      <c r="D2274" t="s">
        <v>2365</v>
      </c>
      <c r="E2274" t="s">
        <v>3068</v>
      </c>
      <c r="F2274" s="6">
        <v>17</v>
      </c>
      <c r="G2274" s="6"/>
      <c r="H2274" s="6"/>
      <c r="I2274" s="6"/>
      <c r="J2274" s="6">
        <v>68.552499999999995</v>
      </c>
      <c r="K2274">
        <f t="shared" si="70"/>
        <v>1</v>
      </c>
    </row>
    <row r="2275" spans="1:11" x14ac:dyDescent="0.25">
      <c r="A2275" s="5" t="str">
        <f t="shared" si="71"/>
        <v>IndustryInstitutional/GovernmentAverage WeekdayDecember18</v>
      </c>
      <c r="B2275" t="s">
        <v>2232</v>
      </c>
      <c r="C2275" t="s">
        <v>2242</v>
      </c>
      <c r="D2275" t="s">
        <v>2365</v>
      </c>
      <c r="E2275" t="s">
        <v>3068</v>
      </c>
      <c r="F2275" s="6">
        <v>18</v>
      </c>
      <c r="G2275" s="6"/>
      <c r="H2275" s="6"/>
      <c r="I2275" s="6"/>
      <c r="J2275" s="6">
        <v>65.922499999999999</v>
      </c>
      <c r="K2275">
        <f t="shared" si="70"/>
        <v>1</v>
      </c>
    </row>
    <row r="2276" spans="1:11" x14ac:dyDescent="0.25">
      <c r="A2276" s="5" t="str">
        <f t="shared" si="71"/>
        <v>IndustryInstitutional/GovernmentAverage WeekdayDecember19</v>
      </c>
      <c r="B2276" t="s">
        <v>2232</v>
      </c>
      <c r="C2276" t="s">
        <v>2242</v>
      </c>
      <c r="D2276" t="s">
        <v>2365</v>
      </c>
      <c r="E2276" t="s">
        <v>3068</v>
      </c>
      <c r="F2276" s="6">
        <v>19</v>
      </c>
      <c r="G2276" s="6"/>
      <c r="H2276" s="6"/>
      <c r="I2276" s="6"/>
      <c r="J2276" s="6">
        <v>61.73</v>
      </c>
      <c r="K2276">
        <f t="shared" si="70"/>
        <v>1</v>
      </c>
    </row>
    <row r="2277" spans="1:11" x14ac:dyDescent="0.25">
      <c r="A2277" s="5" t="str">
        <f t="shared" si="71"/>
        <v>IndustryInstitutional/GovernmentAverage WeekdayDecember20</v>
      </c>
      <c r="B2277" t="s">
        <v>2232</v>
      </c>
      <c r="C2277" t="s">
        <v>2242</v>
      </c>
      <c r="D2277" t="s">
        <v>2365</v>
      </c>
      <c r="E2277" t="s">
        <v>3068</v>
      </c>
      <c r="F2277" s="6">
        <v>20</v>
      </c>
      <c r="G2277" s="6"/>
      <c r="H2277" s="6"/>
      <c r="I2277" s="6"/>
      <c r="J2277" s="6">
        <v>59.002499999999998</v>
      </c>
      <c r="K2277">
        <f t="shared" si="70"/>
        <v>1</v>
      </c>
    </row>
    <row r="2278" spans="1:11" x14ac:dyDescent="0.25">
      <c r="A2278" s="5" t="str">
        <f t="shared" si="71"/>
        <v>IndustryInstitutional/GovernmentAverage WeekdayDecember21</v>
      </c>
      <c r="B2278" t="s">
        <v>2232</v>
      </c>
      <c r="C2278" t="s">
        <v>2242</v>
      </c>
      <c r="D2278" t="s">
        <v>2365</v>
      </c>
      <c r="E2278" t="s">
        <v>3068</v>
      </c>
      <c r="F2278" s="6">
        <v>21</v>
      </c>
      <c r="G2278" s="6"/>
      <c r="H2278" s="6"/>
      <c r="I2278" s="6"/>
      <c r="J2278" s="6">
        <v>56.5</v>
      </c>
      <c r="K2278">
        <f t="shared" si="70"/>
        <v>1</v>
      </c>
    </row>
    <row r="2279" spans="1:11" x14ac:dyDescent="0.25">
      <c r="A2279" s="5" t="str">
        <f t="shared" si="71"/>
        <v>IndustryInstitutional/GovernmentAverage WeekdayDecember22</v>
      </c>
      <c r="B2279" t="s">
        <v>2232</v>
      </c>
      <c r="C2279" t="s">
        <v>2242</v>
      </c>
      <c r="D2279" t="s">
        <v>2365</v>
      </c>
      <c r="E2279" t="s">
        <v>3068</v>
      </c>
      <c r="F2279" s="6">
        <v>22</v>
      </c>
      <c r="G2279" s="6"/>
      <c r="H2279" s="6"/>
      <c r="I2279" s="6"/>
      <c r="J2279" s="6">
        <v>55.262500000000003</v>
      </c>
      <c r="K2279">
        <f t="shared" si="70"/>
        <v>1</v>
      </c>
    </row>
    <row r="2280" spans="1:11" x14ac:dyDescent="0.25">
      <c r="A2280" s="5" t="str">
        <f t="shared" si="71"/>
        <v>IndustryInstitutional/GovernmentAverage WeekdayDecember23</v>
      </c>
      <c r="B2280" t="s">
        <v>2232</v>
      </c>
      <c r="C2280" t="s">
        <v>2242</v>
      </c>
      <c r="D2280" t="s">
        <v>2365</v>
      </c>
      <c r="E2280" t="s">
        <v>3068</v>
      </c>
      <c r="F2280" s="6">
        <v>23</v>
      </c>
      <c r="G2280" s="6"/>
      <c r="H2280" s="6"/>
      <c r="I2280" s="6"/>
      <c r="J2280" s="6">
        <v>52.965000000000003</v>
      </c>
      <c r="K2280">
        <f t="shared" si="70"/>
        <v>1</v>
      </c>
    </row>
    <row r="2281" spans="1:11" x14ac:dyDescent="0.25">
      <c r="A2281" s="5" t="str">
        <f t="shared" si="71"/>
        <v>IndustryInstitutional/GovernmentAverage WeekdayDecember24</v>
      </c>
      <c r="B2281" t="s">
        <v>2232</v>
      </c>
      <c r="C2281" t="s">
        <v>2242</v>
      </c>
      <c r="D2281" t="s">
        <v>2365</v>
      </c>
      <c r="E2281" t="s">
        <v>3068</v>
      </c>
      <c r="F2281" s="6">
        <v>24</v>
      </c>
      <c r="G2281" s="6"/>
      <c r="H2281" s="6"/>
      <c r="I2281" s="6"/>
      <c r="J2281" s="6">
        <v>55.287500000000009</v>
      </c>
      <c r="K2281">
        <f t="shared" si="70"/>
        <v>1</v>
      </c>
    </row>
    <row r="2282" spans="1:11" x14ac:dyDescent="0.25">
      <c r="A2282" s="5" t="str">
        <f t="shared" si="71"/>
        <v>IndustryInstitutional/GovernmentMonthly Peak DayDecember1</v>
      </c>
      <c r="B2282" t="s">
        <v>2232</v>
      </c>
      <c r="C2282" t="s">
        <v>2242</v>
      </c>
      <c r="D2282" t="s">
        <v>2366</v>
      </c>
      <c r="E2282" t="s">
        <v>3068</v>
      </c>
      <c r="F2282" s="6">
        <v>1</v>
      </c>
      <c r="G2282" s="6"/>
      <c r="H2282" s="6"/>
      <c r="I2282" s="6"/>
      <c r="J2282" s="6">
        <v>49.039999999999992</v>
      </c>
      <c r="K2282">
        <f t="shared" si="70"/>
        <v>1</v>
      </c>
    </row>
    <row r="2283" spans="1:11" x14ac:dyDescent="0.25">
      <c r="A2283" s="5" t="str">
        <f t="shared" si="71"/>
        <v>IndustryInstitutional/GovernmentMonthly Peak DayDecember2</v>
      </c>
      <c r="B2283" t="s">
        <v>2232</v>
      </c>
      <c r="C2283" t="s">
        <v>2242</v>
      </c>
      <c r="D2283" t="s">
        <v>2366</v>
      </c>
      <c r="E2283" t="s">
        <v>3068</v>
      </c>
      <c r="F2283" s="6">
        <v>2</v>
      </c>
      <c r="G2283" s="6"/>
      <c r="H2283" s="6"/>
      <c r="I2283" s="6"/>
      <c r="J2283" s="6">
        <v>47.797499999999999</v>
      </c>
      <c r="K2283">
        <f t="shared" si="70"/>
        <v>1</v>
      </c>
    </row>
    <row r="2284" spans="1:11" x14ac:dyDescent="0.25">
      <c r="A2284" s="5" t="str">
        <f t="shared" si="71"/>
        <v>IndustryInstitutional/GovernmentMonthly Peak DayDecember3</v>
      </c>
      <c r="B2284" t="s">
        <v>2232</v>
      </c>
      <c r="C2284" t="s">
        <v>2242</v>
      </c>
      <c r="D2284" t="s">
        <v>2366</v>
      </c>
      <c r="E2284" t="s">
        <v>3068</v>
      </c>
      <c r="F2284" s="6">
        <v>3</v>
      </c>
      <c r="G2284" s="6"/>
      <c r="H2284" s="6"/>
      <c r="I2284" s="6"/>
      <c r="J2284" s="6">
        <v>46.802500000000002</v>
      </c>
      <c r="K2284">
        <f t="shared" si="70"/>
        <v>1</v>
      </c>
    </row>
    <row r="2285" spans="1:11" x14ac:dyDescent="0.25">
      <c r="A2285" s="5" t="str">
        <f t="shared" si="71"/>
        <v>IndustryInstitutional/GovernmentMonthly Peak DayDecember4</v>
      </c>
      <c r="B2285" t="s">
        <v>2232</v>
      </c>
      <c r="C2285" t="s">
        <v>2242</v>
      </c>
      <c r="D2285" t="s">
        <v>2366</v>
      </c>
      <c r="E2285" t="s">
        <v>3068</v>
      </c>
      <c r="F2285" s="6">
        <v>4</v>
      </c>
      <c r="G2285" s="6"/>
      <c r="H2285" s="6"/>
      <c r="I2285" s="6"/>
      <c r="J2285" s="6">
        <v>46</v>
      </c>
      <c r="K2285">
        <f t="shared" si="70"/>
        <v>1</v>
      </c>
    </row>
    <row r="2286" spans="1:11" x14ac:dyDescent="0.25">
      <c r="A2286" s="5" t="str">
        <f t="shared" si="71"/>
        <v>IndustryInstitutional/GovernmentMonthly Peak DayDecember5</v>
      </c>
      <c r="B2286" t="s">
        <v>2232</v>
      </c>
      <c r="C2286" t="s">
        <v>2242</v>
      </c>
      <c r="D2286" t="s">
        <v>2366</v>
      </c>
      <c r="E2286" t="s">
        <v>3068</v>
      </c>
      <c r="F2286" s="6">
        <v>5</v>
      </c>
      <c r="G2286" s="6"/>
      <c r="H2286" s="6"/>
      <c r="I2286" s="6"/>
      <c r="J2286" s="6">
        <v>45.435000000000002</v>
      </c>
      <c r="K2286">
        <f t="shared" si="70"/>
        <v>1</v>
      </c>
    </row>
    <row r="2287" spans="1:11" x14ac:dyDescent="0.25">
      <c r="A2287" s="5" t="str">
        <f t="shared" si="71"/>
        <v>IndustryInstitutional/GovernmentMonthly Peak DayDecember6</v>
      </c>
      <c r="B2287" t="s">
        <v>2232</v>
      </c>
      <c r="C2287" t="s">
        <v>2242</v>
      </c>
      <c r="D2287" t="s">
        <v>2366</v>
      </c>
      <c r="E2287" t="s">
        <v>3068</v>
      </c>
      <c r="F2287" s="6">
        <v>6</v>
      </c>
      <c r="G2287" s="6"/>
      <c r="H2287" s="6"/>
      <c r="I2287" s="6"/>
      <c r="J2287" s="6">
        <v>44.125</v>
      </c>
      <c r="K2287">
        <f t="shared" si="70"/>
        <v>1</v>
      </c>
    </row>
    <row r="2288" spans="1:11" x14ac:dyDescent="0.25">
      <c r="A2288" s="5" t="str">
        <f t="shared" si="71"/>
        <v>IndustryInstitutional/GovernmentMonthly Peak DayDecember7</v>
      </c>
      <c r="B2288" t="s">
        <v>2232</v>
      </c>
      <c r="C2288" t="s">
        <v>2242</v>
      </c>
      <c r="D2288" t="s">
        <v>2366</v>
      </c>
      <c r="E2288" t="s">
        <v>3068</v>
      </c>
      <c r="F2288" s="6">
        <v>7</v>
      </c>
      <c r="G2288" s="6"/>
      <c r="H2288" s="6"/>
      <c r="I2288" s="6"/>
      <c r="J2288" s="6">
        <v>42.92</v>
      </c>
      <c r="K2288">
        <f t="shared" si="70"/>
        <v>1</v>
      </c>
    </row>
    <row r="2289" spans="1:11" x14ac:dyDescent="0.25">
      <c r="A2289" s="5" t="str">
        <f t="shared" si="71"/>
        <v>IndustryInstitutional/GovernmentMonthly Peak DayDecember8</v>
      </c>
      <c r="B2289" t="s">
        <v>2232</v>
      </c>
      <c r="C2289" t="s">
        <v>2242</v>
      </c>
      <c r="D2289" t="s">
        <v>2366</v>
      </c>
      <c r="E2289" t="s">
        <v>3068</v>
      </c>
      <c r="F2289" s="6">
        <v>8</v>
      </c>
      <c r="G2289" s="6"/>
      <c r="H2289" s="6"/>
      <c r="I2289" s="6"/>
      <c r="J2289" s="6">
        <v>43.397500000000001</v>
      </c>
      <c r="K2289">
        <f t="shared" si="70"/>
        <v>1</v>
      </c>
    </row>
    <row r="2290" spans="1:11" x14ac:dyDescent="0.25">
      <c r="A2290" s="5" t="str">
        <f t="shared" si="71"/>
        <v>IndustryInstitutional/GovernmentMonthly Peak DayDecember9</v>
      </c>
      <c r="B2290" t="s">
        <v>2232</v>
      </c>
      <c r="C2290" t="s">
        <v>2242</v>
      </c>
      <c r="D2290" t="s">
        <v>2366</v>
      </c>
      <c r="E2290" t="s">
        <v>3068</v>
      </c>
      <c r="F2290" s="6">
        <v>9</v>
      </c>
      <c r="G2290" s="6"/>
      <c r="H2290" s="6"/>
      <c r="I2290" s="6"/>
      <c r="J2290" s="6">
        <v>46.185000000000002</v>
      </c>
      <c r="K2290">
        <f t="shared" si="70"/>
        <v>1</v>
      </c>
    </row>
    <row r="2291" spans="1:11" x14ac:dyDescent="0.25">
      <c r="A2291" s="5" t="str">
        <f t="shared" si="71"/>
        <v>IndustryInstitutional/GovernmentMonthly Peak DayDecember10</v>
      </c>
      <c r="B2291" t="s">
        <v>2232</v>
      </c>
      <c r="C2291" t="s">
        <v>2242</v>
      </c>
      <c r="D2291" t="s">
        <v>2366</v>
      </c>
      <c r="E2291" t="s">
        <v>3068</v>
      </c>
      <c r="F2291" s="6">
        <v>10</v>
      </c>
      <c r="G2291" s="6"/>
      <c r="H2291" s="6"/>
      <c r="I2291" s="6"/>
      <c r="J2291" s="6">
        <v>51.799499999999995</v>
      </c>
      <c r="K2291">
        <f t="shared" si="70"/>
        <v>1</v>
      </c>
    </row>
    <row r="2292" spans="1:11" x14ac:dyDescent="0.25">
      <c r="A2292" s="5" t="str">
        <f t="shared" si="71"/>
        <v>IndustryInstitutional/GovernmentMonthly Peak DayDecember11</v>
      </c>
      <c r="B2292" t="s">
        <v>2232</v>
      </c>
      <c r="C2292" t="s">
        <v>2242</v>
      </c>
      <c r="D2292" t="s">
        <v>2366</v>
      </c>
      <c r="E2292" t="s">
        <v>3068</v>
      </c>
      <c r="F2292" s="6">
        <v>11</v>
      </c>
      <c r="G2292" s="6"/>
      <c r="H2292" s="6"/>
      <c r="I2292" s="6"/>
      <c r="J2292" s="6">
        <v>57.314250000000001</v>
      </c>
      <c r="K2292">
        <f t="shared" si="70"/>
        <v>1</v>
      </c>
    </row>
    <row r="2293" spans="1:11" x14ac:dyDescent="0.25">
      <c r="A2293" s="5" t="str">
        <f t="shared" si="71"/>
        <v>IndustryInstitutional/GovernmentMonthly Peak DayDecember12</v>
      </c>
      <c r="B2293" t="s">
        <v>2232</v>
      </c>
      <c r="C2293" t="s">
        <v>2242</v>
      </c>
      <c r="D2293" t="s">
        <v>2366</v>
      </c>
      <c r="E2293" t="s">
        <v>3068</v>
      </c>
      <c r="F2293" s="6">
        <v>12</v>
      </c>
      <c r="G2293" s="6"/>
      <c r="H2293" s="6"/>
      <c r="I2293" s="6"/>
      <c r="J2293" s="6">
        <v>61.504000000000005</v>
      </c>
      <c r="K2293">
        <f t="shared" si="70"/>
        <v>1</v>
      </c>
    </row>
    <row r="2294" spans="1:11" x14ac:dyDescent="0.25">
      <c r="A2294" s="5" t="str">
        <f t="shared" si="71"/>
        <v>IndustryInstitutional/GovernmentMonthly Peak DayDecember13</v>
      </c>
      <c r="B2294" t="s">
        <v>2232</v>
      </c>
      <c r="C2294" t="s">
        <v>2242</v>
      </c>
      <c r="D2294" t="s">
        <v>2366</v>
      </c>
      <c r="E2294" t="s">
        <v>3068</v>
      </c>
      <c r="F2294" s="6">
        <v>13</v>
      </c>
      <c r="G2294" s="6"/>
      <c r="H2294" s="6"/>
      <c r="I2294" s="6"/>
      <c r="J2294" s="6">
        <v>64.413749999999993</v>
      </c>
      <c r="K2294">
        <f t="shared" si="70"/>
        <v>1</v>
      </c>
    </row>
    <row r="2295" spans="1:11" x14ac:dyDescent="0.25">
      <c r="A2295" s="5" t="str">
        <f t="shared" si="71"/>
        <v>IndustryInstitutional/GovernmentMonthly Peak DayDecember14</v>
      </c>
      <c r="B2295" t="s">
        <v>2232</v>
      </c>
      <c r="C2295" t="s">
        <v>2242</v>
      </c>
      <c r="D2295" t="s">
        <v>2366</v>
      </c>
      <c r="E2295" t="s">
        <v>3068</v>
      </c>
      <c r="F2295" s="6">
        <v>14</v>
      </c>
      <c r="G2295" s="6"/>
      <c r="H2295" s="6"/>
      <c r="I2295" s="6"/>
      <c r="J2295" s="6">
        <v>66.137500000000003</v>
      </c>
      <c r="K2295">
        <f t="shared" si="70"/>
        <v>1</v>
      </c>
    </row>
    <row r="2296" spans="1:11" x14ac:dyDescent="0.25">
      <c r="A2296" s="5" t="str">
        <f t="shared" si="71"/>
        <v>IndustryInstitutional/GovernmentMonthly Peak DayDecember15</v>
      </c>
      <c r="B2296" t="s">
        <v>2232</v>
      </c>
      <c r="C2296" t="s">
        <v>2242</v>
      </c>
      <c r="D2296" t="s">
        <v>2366</v>
      </c>
      <c r="E2296" t="s">
        <v>3068</v>
      </c>
      <c r="F2296" s="6">
        <v>15</v>
      </c>
      <c r="G2296" s="6"/>
      <c r="H2296" s="6"/>
      <c r="I2296" s="6"/>
      <c r="J2296" s="6">
        <v>67.044999999999987</v>
      </c>
      <c r="K2296">
        <f t="shared" si="70"/>
        <v>1</v>
      </c>
    </row>
    <row r="2297" spans="1:11" x14ac:dyDescent="0.25">
      <c r="A2297" s="5" t="str">
        <f t="shared" si="71"/>
        <v>IndustryInstitutional/GovernmentMonthly Peak DayDecember16</v>
      </c>
      <c r="B2297" t="s">
        <v>2232</v>
      </c>
      <c r="C2297" t="s">
        <v>2242</v>
      </c>
      <c r="D2297" t="s">
        <v>2366</v>
      </c>
      <c r="E2297" t="s">
        <v>3068</v>
      </c>
      <c r="F2297" s="6">
        <v>16</v>
      </c>
      <c r="G2297" s="6"/>
      <c r="H2297" s="6"/>
      <c r="I2297" s="6"/>
      <c r="J2297" s="6">
        <v>67.430000000000007</v>
      </c>
      <c r="K2297">
        <f t="shared" si="70"/>
        <v>1</v>
      </c>
    </row>
    <row r="2298" spans="1:11" x14ac:dyDescent="0.25">
      <c r="A2298" s="5" t="str">
        <f t="shared" si="71"/>
        <v>IndustryInstitutional/GovernmentMonthly Peak DayDecember17</v>
      </c>
      <c r="B2298" t="s">
        <v>2232</v>
      </c>
      <c r="C2298" t="s">
        <v>2242</v>
      </c>
      <c r="D2298" t="s">
        <v>2366</v>
      </c>
      <c r="E2298" t="s">
        <v>3068</v>
      </c>
      <c r="F2298" s="6">
        <v>17</v>
      </c>
      <c r="G2298" s="6"/>
      <c r="H2298" s="6"/>
      <c r="I2298" s="6"/>
      <c r="J2298" s="6">
        <v>67.142499999999998</v>
      </c>
      <c r="K2298">
        <f t="shared" si="70"/>
        <v>1</v>
      </c>
    </row>
    <row r="2299" spans="1:11" x14ac:dyDescent="0.25">
      <c r="A2299" s="5" t="str">
        <f t="shared" si="71"/>
        <v>IndustryInstitutional/GovernmentMonthly Peak DayDecember18</v>
      </c>
      <c r="B2299" t="s">
        <v>2232</v>
      </c>
      <c r="C2299" t="s">
        <v>2242</v>
      </c>
      <c r="D2299" t="s">
        <v>2366</v>
      </c>
      <c r="E2299" t="s">
        <v>3068</v>
      </c>
      <c r="F2299" s="6">
        <v>18</v>
      </c>
      <c r="G2299" s="6"/>
      <c r="H2299" s="6"/>
      <c r="I2299" s="6"/>
      <c r="J2299" s="6">
        <v>64.36999999999999</v>
      </c>
      <c r="K2299">
        <f t="shared" si="70"/>
        <v>1</v>
      </c>
    </row>
    <row r="2300" spans="1:11" x14ac:dyDescent="0.25">
      <c r="A2300" s="5" t="str">
        <f t="shared" si="71"/>
        <v>IndustryInstitutional/GovernmentMonthly Peak DayDecember19</v>
      </c>
      <c r="B2300" t="s">
        <v>2232</v>
      </c>
      <c r="C2300" t="s">
        <v>2242</v>
      </c>
      <c r="D2300" t="s">
        <v>2366</v>
      </c>
      <c r="E2300" t="s">
        <v>3068</v>
      </c>
      <c r="F2300" s="6">
        <v>19</v>
      </c>
      <c r="G2300" s="6"/>
      <c r="H2300" s="6"/>
      <c r="I2300" s="6"/>
      <c r="J2300" s="6">
        <v>61.605000000000004</v>
      </c>
      <c r="K2300">
        <f t="shared" si="70"/>
        <v>1</v>
      </c>
    </row>
    <row r="2301" spans="1:11" x14ac:dyDescent="0.25">
      <c r="A2301" s="5" t="str">
        <f t="shared" si="71"/>
        <v>IndustryInstitutional/GovernmentMonthly Peak DayDecember20</v>
      </c>
      <c r="B2301" t="s">
        <v>2232</v>
      </c>
      <c r="C2301" t="s">
        <v>2242</v>
      </c>
      <c r="D2301" t="s">
        <v>2366</v>
      </c>
      <c r="E2301" t="s">
        <v>3068</v>
      </c>
      <c r="F2301" s="6">
        <v>20</v>
      </c>
      <c r="G2301" s="6"/>
      <c r="H2301" s="6"/>
      <c r="I2301" s="6"/>
      <c r="J2301" s="6">
        <v>59.365000000000002</v>
      </c>
      <c r="K2301">
        <f t="shared" si="70"/>
        <v>1</v>
      </c>
    </row>
    <row r="2302" spans="1:11" x14ac:dyDescent="0.25">
      <c r="A2302" s="5" t="str">
        <f t="shared" si="71"/>
        <v>IndustryInstitutional/GovernmentMonthly Peak DayDecember21</v>
      </c>
      <c r="B2302" t="s">
        <v>2232</v>
      </c>
      <c r="C2302" t="s">
        <v>2242</v>
      </c>
      <c r="D2302" t="s">
        <v>2366</v>
      </c>
      <c r="E2302" t="s">
        <v>3068</v>
      </c>
      <c r="F2302" s="6">
        <v>21</v>
      </c>
      <c r="G2302" s="6"/>
      <c r="H2302" s="6"/>
      <c r="I2302" s="6"/>
      <c r="J2302" s="6">
        <v>56.96</v>
      </c>
      <c r="K2302">
        <f t="shared" si="70"/>
        <v>1</v>
      </c>
    </row>
    <row r="2303" spans="1:11" x14ac:dyDescent="0.25">
      <c r="A2303" s="5" t="str">
        <f t="shared" si="71"/>
        <v>IndustryInstitutional/GovernmentMonthly Peak DayDecember22</v>
      </c>
      <c r="B2303" t="s">
        <v>2232</v>
      </c>
      <c r="C2303" t="s">
        <v>2242</v>
      </c>
      <c r="D2303" t="s">
        <v>2366</v>
      </c>
      <c r="E2303" t="s">
        <v>3068</v>
      </c>
      <c r="F2303" s="6">
        <v>22</v>
      </c>
      <c r="G2303" s="6"/>
      <c r="H2303" s="6"/>
      <c r="I2303" s="6"/>
      <c r="J2303" s="6">
        <v>54.6875</v>
      </c>
      <c r="K2303">
        <f t="shared" si="70"/>
        <v>1</v>
      </c>
    </row>
    <row r="2304" spans="1:11" x14ac:dyDescent="0.25">
      <c r="A2304" s="5" t="str">
        <f t="shared" si="71"/>
        <v>IndustryInstitutional/GovernmentMonthly Peak DayDecember23</v>
      </c>
      <c r="B2304" t="s">
        <v>2232</v>
      </c>
      <c r="C2304" t="s">
        <v>2242</v>
      </c>
      <c r="D2304" t="s">
        <v>2366</v>
      </c>
      <c r="E2304" t="s">
        <v>3068</v>
      </c>
      <c r="F2304" s="6">
        <v>23</v>
      </c>
      <c r="G2304" s="6"/>
      <c r="H2304" s="6"/>
      <c r="I2304" s="6"/>
      <c r="J2304" s="6">
        <v>52.614999999999995</v>
      </c>
      <c r="K2304">
        <f t="shared" si="70"/>
        <v>1</v>
      </c>
    </row>
    <row r="2305" spans="1:11" x14ac:dyDescent="0.25">
      <c r="A2305" s="5" t="str">
        <f t="shared" si="71"/>
        <v>IndustryInstitutional/GovernmentMonthly Peak DayDecember24</v>
      </c>
      <c r="B2305" t="s">
        <v>2232</v>
      </c>
      <c r="C2305" t="s">
        <v>2242</v>
      </c>
      <c r="D2305" t="s">
        <v>2366</v>
      </c>
      <c r="E2305" t="s">
        <v>3068</v>
      </c>
      <c r="F2305" s="6">
        <v>24</v>
      </c>
      <c r="G2305" s="6"/>
      <c r="H2305" s="6"/>
      <c r="I2305" s="6"/>
      <c r="J2305" s="6">
        <v>50.825000000000003</v>
      </c>
      <c r="K2305">
        <f t="shared" si="70"/>
        <v>1</v>
      </c>
    </row>
    <row r="2306" spans="1:11" x14ac:dyDescent="0.25">
      <c r="A2306" s="5" t="str">
        <f t="shared" si="71"/>
        <v>IndustryManufacturingAverage WeekdayJanuary1</v>
      </c>
      <c r="B2306" t="s">
        <v>2232</v>
      </c>
      <c r="C2306" t="s">
        <v>2243</v>
      </c>
      <c r="D2306" t="s">
        <v>2367</v>
      </c>
      <c r="E2306" t="s">
        <v>3069</v>
      </c>
      <c r="F2306" s="6">
        <v>1</v>
      </c>
      <c r="G2306" s="6">
        <v>263.54998779296875</v>
      </c>
      <c r="H2306" s="6">
        <v>263.54998779296875</v>
      </c>
      <c r="I2306" s="6">
        <v>161.27601623535156</v>
      </c>
      <c r="J2306" s="6">
        <v>50.04</v>
      </c>
      <c r="K2306">
        <f t="shared" ref="K2306:K2369" si="72">INDEX(events, MATCH(CONCATENATE(B2306, C2306, D2306, E2306), events_y, 0), MATCH("Confidential", events_x, 0))</f>
        <v>0</v>
      </c>
    </row>
    <row r="2307" spans="1:11" x14ac:dyDescent="0.25">
      <c r="A2307" s="5" t="str">
        <f t="shared" ref="A2307:A2370" si="73">CONCATENATE(B2307, C2307, D2307, E2307, F2307)</f>
        <v>IndustryManufacturingAverage WeekdayJanuary2</v>
      </c>
      <c r="B2307" t="s">
        <v>2232</v>
      </c>
      <c r="C2307" t="s">
        <v>2243</v>
      </c>
      <c r="D2307" t="s">
        <v>2367</v>
      </c>
      <c r="E2307" t="s">
        <v>3069</v>
      </c>
      <c r="F2307" s="6">
        <v>2</v>
      </c>
      <c r="G2307" s="6">
        <v>259.27224731445313</v>
      </c>
      <c r="H2307" s="6">
        <v>259.27224731445313</v>
      </c>
      <c r="I2307" s="6">
        <v>157.02127075195313</v>
      </c>
      <c r="J2307" s="6">
        <v>49.583437499999981</v>
      </c>
      <c r="K2307">
        <f t="shared" si="72"/>
        <v>0</v>
      </c>
    </row>
    <row r="2308" spans="1:11" x14ac:dyDescent="0.25">
      <c r="A2308" s="5" t="str">
        <f t="shared" si="73"/>
        <v>IndustryManufacturingAverage WeekdayJanuary3</v>
      </c>
      <c r="B2308" t="s">
        <v>2232</v>
      </c>
      <c r="C2308" t="s">
        <v>2243</v>
      </c>
      <c r="D2308" t="s">
        <v>2367</v>
      </c>
      <c r="E2308" t="s">
        <v>3069</v>
      </c>
      <c r="F2308" s="6">
        <v>3</v>
      </c>
      <c r="G2308" s="6">
        <v>286.580322265625</v>
      </c>
      <c r="H2308" s="6">
        <v>286.580322265625</v>
      </c>
      <c r="I2308" s="6">
        <v>212.80686950683594</v>
      </c>
      <c r="J2308" s="6">
        <v>49.578125</v>
      </c>
      <c r="K2308">
        <f t="shared" si="72"/>
        <v>0</v>
      </c>
    </row>
    <row r="2309" spans="1:11" x14ac:dyDescent="0.25">
      <c r="A2309" s="5" t="str">
        <f t="shared" si="73"/>
        <v>IndustryManufacturingAverage WeekdayJanuary4</v>
      </c>
      <c r="B2309" t="s">
        <v>2232</v>
      </c>
      <c r="C2309" t="s">
        <v>2243</v>
      </c>
      <c r="D2309" t="s">
        <v>2367</v>
      </c>
      <c r="E2309" t="s">
        <v>3069</v>
      </c>
      <c r="F2309" s="6">
        <v>4</v>
      </c>
      <c r="G2309" s="6">
        <v>282.6448974609375</v>
      </c>
      <c r="H2309" s="6">
        <v>282.6448974609375</v>
      </c>
      <c r="I2309" s="6">
        <v>135.49627685546875</v>
      </c>
      <c r="J2309" s="6">
        <v>49.110625000000013</v>
      </c>
      <c r="K2309">
        <f t="shared" si="72"/>
        <v>0</v>
      </c>
    </row>
    <row r="2310" spans="1:11" x14ac:dyDescent="0.25">
      <c r="A2310" s="5" t="str">
        <f t="shared" si="73"/>
        <v>IndustryManufacturingAverage WeekdayJanuary5</v>
      </c>
      <c r="B2310" t="s">
        <v>2232</v>
      </c>
      <c r="C2310" t="s">
        <v>2243</v>
      </c>
      <c r="D2310" t="s">
        <v>2367</v>
      </c>
      <c r="E2310" t="s">
        <v>3069</v>
      </c>
      <c r="F2310" s="6">
        <v>5</v>
      </c>
      <c r="G2310" s="6">
        <v>317.34609985351563</v>
      </c>
      <c r="H2310" s="6">
        <v>317.34609985351563</v>
      </c>
      <c r="I2310" s="6">
        <v>148.25772094726563</v>
      </c>
      <c r="J2310" s="6">
        <v>49.030312500000015</v>
      </c>
      <c r="K2310">
        <f t="shared" si="72"/>
        <v>0</v>
      </c>
    </row>
    <row r="2311" spans="1:11" x14ac:dyDescent="0.25">
      <c r="A2311" s="5" t="str">
        <f t="shared" si="73"/>
        <v>IndustryManufacturingAverage WeekdayJanuary6</v>
      </c>
      <c r="B2311" t="s">
        <v>2232</v>
      </c>
      <c r="C2311" t="s">
        <v>2243</v>
      </c>
      <c r="D2311" t="s">
        <v>2367</v>
      </c>
      <c r="E2311" t="s">
        <v>3069</v>
      </c>
      <c r="F2311" s="6">
        <v>6</v>
      </c>
      <c r="G2311" s="6">
        <v>383.22552490234375</v>
      </c>
      <c r="H2311" s="6">
        <v>383.22552490234375</v>
      </c>
      <c r="I2311" s="6">
        <v>160.05868530273438</v>
      </c>
      <c r="J2311" s="6">
        <v>49.411875000000002</v>
      </c>
      <c r="K2311">
        <f t="shared" si="72"/>
        <v>0</v>
      </c>
    </row>
    <row r="2312" spans="1:11" x14ac:dyDescent="0.25">
      <c r="A2312" s="5" t="str">
        <f t="shared" si="73"/>
        <v>IndustryManufacturingAverage WeekdayJanuary7</v>
      </c>
      <c r="B2312" t="s">
        <v>2232</v>
      </c>
      <c r="C2312" t="s">
        <v>2243</v>
      </c>
      <c r="D2312" t="s">
        <v>2367</v>
      </c>
      <c r="E2312" t="s">
        <v>3069</v>
      </c>
      <c r="F2312" s="6">
        <v>7</v>
      </c>
      <c r="G2312" s="6">
        <v>374.32177734375</v>
      </c>
      <c r="H2312" s="6">
        <v>374.32177734375</v>
      </c>
      <c r="I2312" s="6">
        <v>145.38658142089844</v>
      </c>
      <c r="J2312" s="6">
        <v>50.049687499999983</v>
      </c>
      <c r="K2312">
        <f t="shared" si="72"/>
        <v>0</v>
      </c>
    </row>
    <row r="2313" spans="1:11" x14ac:dyDescent="0.25">
      <c r="A2313" s="5" t="str">
        <f t="shared" si="73"/>
        <v>IndustryManufacturingAverage WeekdayJanuary8</v>
      </c>
      <c r="B2313" t="s">
        <v>2232</v>
      </c>
      <c r="C2313" t="s">
        <v>2243</v>
      </c>
      <c r="D2313" t="s">
        <v>2367</v>
      </c>
      <c r="E2313" t="s">
        <v>3069</v>
      </c>
      <c r="F2313" s="6">
        <v>8</v>
      </c>
      <c r="G2313" s="6">
        <v>399.12286376953125</v>
      </c>
      <c r="H2313" s="6">
        <v>399.12286376953125</v>
      </c>
      <c r="I2313" s="6">
        <v>141.04791259765625</v>
      </c>
      <c r="J2313" s="6">
        <v>49.697499999999991</v>
      </c>
      <c r="K2313">
        <f t="shared" si="72"/>
        <v>0</v>
      </c>
    </row>
    <row r="2314" spans="1:11" x14ac:dyDescent="0.25">
      <c r="A2314" s="5" t="str">
        <f t="shared" si="73"/>
        <v>IndustryManufacturingAverage WeekdayJanuary9</v>
      </c>
      <c r="B2314" t="s">
        <v>2232</v>
      </c>
      <c r="C2314" t="s">
        <v>2243</v>
      </c>
      <c r="D2314" t="s">
        <v>2367</v>
      </c>
      <c r="E2314" t="s">
        <v>3069</v>
      </c>
      <c r="F2314" s="6">
        <v>9</v>
      </c>
      <c r="G2314" s="6">
        <v>389.39480590820313</v>
      </c>
      <c r="H2314" s="6">
        <v>389.39480590820313</v>
      </c>
      <c r="I2314" s="6">
        <v>139.36552429199219</v>
      </c>
      <c r="J2314" s="6">
        <v>49.558749999999996</v>
      </c>
      <c r="K2314">
        <f t="shared" si="72"/>
        <v>0</v>
      </c>
    </row>
    <row r="2315" spans="1:11" x14ac:dyDescent="0.25">
      <c r="A2315" s="5" t="str">
        <f t="shared" si="73"/>
        <v>IndustryManufacturingAverage WeekdayJanuary10</v>
      </c>
      <c r="B2315" t="s">
        <v>2232</v>
      </c>
      <c r="C2315" t="s">
        <v>2243</v>
      </c>
      <c r="D2315" t="s">
        <v>2367</v>
      </c>
      <c r="E2315" t="s">
        <v>3069</v>
      </c>
      <c r="F2315" s="6">
        <v>10</v>
      </c>
      <c r="G2315" s="6">
        <v>387.54226684570313</v>
      </c>
      <c r="H2315" s="6">
        <v>387.54226684570313</v>
      </c>
      <c r="I2315" s="6">
        <v>130.01992797851563</v>
      </c>
      <c r="J2315" s="6">
        <v>49.664999999999999</v>
      </c>
      <c r="K2315">
        <f t="shared" si="72"/>
        <v>0</v>
      </c>
    </row>
    <row r="2316" spans="1:11" x14ac:dyDescent="0.25">
      <c r="A2316" s="5" t="str">
        <f t="shared" si="73"/>
        <v>IndustryManufacturingAverage WeekdayJanuary11</v>
      </c>
      <c r="B2316" t="s">
        <v>2232</v>
      </c>
      <c r="C2316" t="s">
        <v>2243</v>
      </c>
      <c r="D2316" t="s">
        <v>2367</v>
      </c>
      <c r="E2316" t="s">
        <v>3069</v>
      </c>
      <c r="F2316" s="6">
        <v>11</v>
      </c>
      <c r="G2316" s="6">
        <v>419.50180053710938</v>
      </c>
      <c r="H2316" s="6">
        <v>419.50180053710938</v>
      </c>
      <c r="I2316" s="6">
        <v>132.05860900878906</v>
      </c>
      <c r="J2316" s="6">
        <v>50.75906250000002</v>
      </c>
      <c r="K2316">
        <f t="shared" si="72"/>
        <v>0</v>
      </c>
    </row>
    <row r="2317" spans="1:11" x14ac:dyDescent="0.25">
      <c r="A2317" s="5" t="str">
        <f t="shared" si="73"/>
        <v>IndustryManufacturingAverage WeekdayJanuary12</v>
      </c>
      <c r="B2317" t="s">
        <v>2232</v>
      </c>
      <c r="C2317" t="s">
        <v>2243</v>
      </c>
      <c r="D2317" t="s">
        <v>2367</v>
      </c>
      <c r="E2317" t="s">
        <v>3069</v>
      </c>
      <c r="F2317" s="6">
        <v>12</v>
      </c>
      <c r="G2317" s="6">
        <v>404.11282348632813</v>
      </c>
      <c r="H2317" s="6">
        <v>404.11282348632813</v>
      </c>
      <c r="I2317" s="6">
        <v>145.29368591308594</v>
      </c>
      <c r="J2317" s="6">
        <v>52.646249999999974</v>
      </c>
      <c r="K2317">
        <f t="shared" si="72"/>
        <v>0</v>
      </c>
    </row>
    <row r="2318" spans="1:11" x14ac:dyDescent="0.25">
      <c r="A2318" s="5" t="str">
        <f t="shared" si="73"/>
        <v>IndustryManufacturingAverage WeekdayJanuary13</v>
      </c>
      <c r="B2318" t="s">
        <v>2232</v>
      </c>
      <c r="C2318" t="s">
        <v>2243</v>
      </c>
      <c r="D2318" t="s">
        <v>2367</v>
      </c>
      <c r="E2318" t="s">
        <v>3069</v>
      </c>
      <c r="F2318" s="6">
        <v>13</v>
      </c>
      <c r="G2318" s="6">
        <v>359.743896484375</v>
      </c>
      <c r="H2318" s="6">
        <v>359.743896484375</v>
      </c>
      <c r="I2318" s="6">
        <v>131.89337158203125</v>
      </c>
      <c r="J2318" s="6">
        <v>52.3753125</v>
      </c>
      <c r="K2318">
        <f t="shared" si="72"/>
        <v>0</v>
      </c>
    </row>
    <row r="2319" spans="1:11" x14ac:dyDescent="0.25">
      <c r="A2319" s="5" t="str">
        <f t="shared" si="73"/>
        <v>IndustryManufacturingAverage WeekdayJanuary14</v>
      </c>
      <c r="B2319" t="s">
        <v>2232</v>
      </c>
      <c r="C2319" t="s">
        <v>2243</v>
      </c>
      <c r="D2319" t="s">
        <v>2367</v>
      </c>
      <c r="E2319" t="s">
        <v>3069</v>
      </c>
      <c r="F2319" s="6">
        <v>14</v>
      </c>
      <c r="G2319" s="6">
        <v>292.8515625</v>
      </c>
      <c r="H2319" s="6">
        <v>292.8515625</v>
      </c>
      <c r="I2319" s="6">
        <v>142.53753662109375</v>
      </c>
      <c r="J2319" s="6">
        <v>50.174687499999997</v>
      </c>
      <c r="K2319">
        <f t="shared" si="72"/>
        <v>0</v>
      </c>
    </row>
    <row r="2320" spans="1:11" x14ac:dyDescent="0.25">
      <c r="A2320" s="5" t="str">
        <f t="shared" si="73"/>
        <v>IndustryManufacturingAverage WeekdayJanuary15</v>
      </c>
      <c r="B2320" t="s">
        <v>2232</v>
      </c>
      <c r="C2320" t="s">
        <v>2243</v>
      </c>
      <c r="D2320" t="s">
        <v>2367</v>
      </c>
      <c r="E2320" t="s">
        <v>3069</v>
      </c>
      <c r="F2320" s="6">
        <v>15</v>
      </c>
      <c r="G2320" s="6">
        <v>242.4476318359375</v>
      </c>
      <c r="H2320" s="6">
        <v>242.4476318359375</v>
      </c>
      <c r="I2320" s="6">
        <v>181.45231628417969</v>
      </c>
      <c r="J2320" s="6">
        <v>50.137812500000017</v>
      </c>
      <c r="K2320">
        <f t="shared" si="72"/>
        <v>0</v>
      </c>
    </row>
    <row r="2321" spans="1:11" x14ac:dyDescent="0.25">
      <c r="A2321" s="5" t="str">
        <f t="shared" si="73"/>
        <v>IndustryManufacturingAverage WeekdayJanuary16</v>
      </c>
      <c r="B2321" t="s">
        <v>2232</v>
      </c>
      <c r="C2321" t="s">
        <v>2243</v>
      </c>
      <c r="D2321" t="s">
        <v>2367</v>
      </c>
      <c r="E2321" t="s">
        <v>3069</v>
      </c>
      <c r="F2321" s="6">
        <v>16</v>
      </c>
      <c r="G2321" s="6">
        <v>213.64427185058594</v>
      </c>
      <c r="H2321" s="6">
        <v>213.64427185058594</v>
      </c>
      <c r="I2321" s="6">
        <v>146.89457702636719</v>
      </c>
      <c r="J2321" s="6">
        <v>49.731562500000003</v>
      </c>
      <c r="K2321">
        <f t="shared" si="72"/>
        <v>0</v>
      </c>
    </row>
    <row r="2322" spans="1:11" x14ac:dyDescent="0.25">
      <c r="A2322" s="5" t="str">
        <f t="shared" si="73"/>
        <v>IndustryManufacturingAverage WeekdayJanuary17</v>
      </c>
      <c r="B2322" t="s">
        <v>2232</v>
      </c>
      <c r="C2322" t="s">
        <v>2243</v>
      </c>
      <c r="D2322" t="s">
        <v>2367</v>
      </c>
      <c r="E2322" t="s">
        <v>3069</v>
      </c>
      <c r="F2322" s="6">
        <v>17</v>
      </c>
      <c r="G2322" s="6">
        <v>179.69723510742188</v>
      </c>
      <c r="H2322" s="6">
        <v>179.69723510742188</v>
      </c>
      <c r="I2322" s="6">
        <v>120.57982635498047</v>
      </c>
      <c r="J2322" s="6">
        <v>50.758749999999992</v>
      </c>
      <c r="K2322">
        <f t="shared" si="72"/>
        <v>0</v>
      </c>
    </row>
    <row r="2323" spans="1:11" x14ac:dyDescent="0.25">
      <c r="A2323" s="5" t="str">
        <f t="shared" si="73"/>
        <v>IndustryManufacturingAverage WeekdayJanuary18</v>
      </c>
      <c r="B2323" t="s">
        <v>2232</v>
      </c>
      <c r="C2323" t="s">
        <v>2243</v>
      </c>
      <c r="D2323" t="s">
        <v>2367</v>
      </c>
      <c r="E2323" t="s">
        <v>3069</v>
      </c>
      <c r="F2323" s="6">
        <v>18</v>
      </c>
      <c r="G2323" s="6">
        <v>170.25192260742188</v>
      </c>
      <c r="H2323" s="6">
        <v>170.25192260742188</v>
      </c>
      <c r="I2323" s="6">
        <v>175.65521240234375</v>
      </c>
      <c r="J2323" s="6">
        <v>51.388750000000002</v>
      </c>
      <c r="K2323">
        <f t="shared" si="72"/>
        <v>0</v>
      </c>
    </row>
    <row r="2324" spans="1:11" x14ac:dyDescent="0.25">
      <c r="A2324" s="5" t="str">
        <f t="shared" si="73"/>
        <v>IndustryManufacturingAverage WeekdayJanuary19</v>
      </c>
      <c r="B2324" t="s">
        <v>2232</v>
      </c>
      <c r="C2324" t="s">
        <v>2243</v>
      </c>
      <c r="D2324" t="s">
        <v>2367</v>
      </c>
      <c r="E2324" t="s">
        <v>3069</v>
      </c>
      <c r="F2324" s="6">
        <v>19</v>
      </c>
      <c r="G2324" s="6">
        <v>174.45364379882813</v>
      </c>
      <c r="H2324" s="6">
        <v>174.45364379882813</v>
      </c>
      <c r="I2324" s="6">
        <v>189.40736389160156</v>
      </c>
      <c r="J2324" s="6">
        <v>50.440000000000005</v>
      </c>
      <c r="K2324">
        <f t="shared" si="72"/>
        <v>0</v>
      </c>
    </row>
    <row r="2325" spans="1:11" x14ac:dyDescent="0.25">
      <c r="A2325" s="5" t="str">
        <f t="shared" si="73"/>
        <v>IndustryManufacturingAverage WeekdayJanuary20</v>
      </c>
      <c r="B2325" t="s">
        <v>2232</v>
      </c>
      <c r="C2325" t="s">
        <v>2243</v>
      </c>
      <c r="D2325" t="s">
        <v>2367</v>
      </c>
      <c r="E2325" t="s">
        <v>3069</v>
      </c>
      <c r="F2325" s="6">
        <v>20</v>
      </c>
      <c r="G2325" s="6">
        <v>150.13180541992188</v>
      </c>
      <c r="H2325" s="6">
        <v>150.13180541992188</v>
      </c>
      <c r="I2325" s="6">
        <v>106.73802947998047</v>
      </c>
      <c r="J2325" s="6">
        <v>49.492812499999985</v>
      </c>
      <c r="K2325">
        <f t="shared" si="72"/>
        <v>0</v>
      </c>
    </row>
    <row r="2326" spans="1:11" x14ac:dyDescent="0.25">
      <c r="A2326" s="5" t="str">
        <f t="shared" si="73"/>
        <v>IndustryManufacturingAverage WeekdayJanuary21</v>
      </c>
      <c r="B2326" t="s">
        <v>2232</v>
      </c>
      <c r="C2326" t="s">
        <v>2243</v>
      </c>
      <c r="D2326" t="s">
        <v>2367</v>
      </c>
      <c r="E2326" t="s">
        <v>3069</v>
      </c>
      <c r="F2326" s="6">
        <v>21</v>
      </c>
      <c r="G2326" s="6">
        <v>152.62893676757813</v>
      </c>
      <c r="H2326" s="6">
        <v>152.62893676757813</v>
      </c>
      <c r="I2326" s="6">
        <v>176.3857421875</v>
      </c>
      <c r="J2326" s="6">
        <v>49.295625000000015</v>
      </c>
      <c r="K2326">
        <f t="shared" si="72"/>
        <v>0</v>
      </c>
    </row>
    <row r="2327" spans="1:11" x14ac:dyDescent="0.25">
      <c r="A2327" s="5" t="str">
        <f t="shared" si="73"/>
        <v>IndustryManufacturingAverage WeekdayJanuary22</v>
      </c>
      <c r="B2327" t="s">
        <v>2232</v>
      </c>
      <c r="C2327" t="s">
        <v>2243</v>
      </c>
      <c r="D2327" t="s">
        <v>2367</v>
      </c>
      <c r="E2327" t="s">
        <v>3069</v>
      </c>
      <c r="F2327" s="6">
        <v>22</v>
      </c>
      <c r="G2327" s="6">
        <v>173.31756591796875</v>
      </c>
      <c r="H2327" s="6">
        <v>173.31756591796875</v>
      </c>
      <c r="I2327" s="6">
        <v>167.49266052246094</v>
      </c>
      <c r="J2327" s="6">
        <v>48.734375000000007</v>
      </c>
      <c r="K2327">
        <f t="shared" si="72"/>
        <v>0</v>
      </c>
    </row>
    <row r="2328" spans="1:11" x14ac:dyDescent="0.25">
      <c r="A2328" s="5" t="str">
        <f t="shared" si="73"/>
        <v>IndustryManufacturingAverage WeekdayJanuary23</v>
      </c>
      <c r="B2328" t="s">
        <v>2232</v>
      </c>
      <c r="C2328" t="s">
        <v>2243</v>
      </c>
      <c r="D2328" t="s">
        <v>2367</v>
      </c>
      <c r="E2328" t="s">
        <v>3069</v>
      </c>
      <c r="F2328" s="6">
        <v>23</v>
      </c>
      <c r="G2328" s="6">
        <v>194.14903259277344</v>
      </c>
      <c r="H2328" s="6">
        <v>194.14903259277344</v>
      </c>
      <c r="I2328" s="6">
        <v>276.933349609375</v>
      </c>
      <c r="J2328" s="6">
        <v>48.097187500000011</v>
      </c>
      <c r="K2328">
        <f t="shared" si="72"/>
        <v>0</v>
      </c>
    </row>
    <row r="2329" spans="1:11" x14ac:dyDescent="0.25">
      <c r="A2329" s="5" t="str">
        <f t="shared" si="73"/>
        <v>IndustryManufacturingAverage WeekdayJanuary24</v>
      </c>
      <c r="B2329" t="s">
        <v>2232</v>
      </c>
      <c r="C2329" t="s">
        <v>2243</v>
      </c>
      <c r="D2329" t="s">
        <v>2367</v>
      </c>
      <c r="E2329" t="s">
        <v>3069</v>
      </c>
      <c r="F2329" s="6">
        <v>24</v>
      </c>
      <c r="G2329" s="6">
        <v>191.43867492675781</v>
      </c>
      <c r="H2329" s="6">
        <v>191.43867492675781</v>
      </c>
      <c r="I2329" s="6">
        <v>264.08843994140625</v>
      </c>
      <c r="J2329" s="6">
        <v>47.227499999999999</v>
      </c>
      <c r="K2329">
        <f t="shared" si="72"/>
        <v>0</v>
      </c>
    </row>
    <row r="2330" spans="1:11" x14ac:dyDescent="0.25">
      <c r="A2330" s="5" t="str">
        <f t="shared" si="73"/>
        <v>IndustryManufacturingMonthly Peak DayJanuary1</v>
      </c>
      <c r="B2330" t="s">
        <v>2232</v>
      </c>
      <c r="C2330" t="s">
        <v>2243</v>
      </c>
      <c r="D2330" t="s">
        <v>2368</v>
      </c>
      <c r="E2330" t="s">
        <v>3069</v>
      </c>
      <c r="F2330" s="6">
        <v>1</v>
      </c>
      <c r="G2330" s="6">
        <v>186.15252685546875</v>
      </c>
      <c r="H2330" s="6">
        <v>186.15252685546875</v>
      </c>
      <c r="I2330" s="6">
        <v>120.12716674804688</v>
      </c>
      <c r="J2330" s="6">
        <v>51.188571428571429</v>
      </c>
      <c r="K2330">
        <f t="shared" si="72"/>
        <v>0</v>
      </c>
    </row>
    <row r="2331" spans="1:11" x14ac:dyDescent="0.25">
      <c r="A2331" s="5" t="str">
        <f t="shared" si="73"/>
        <v>IndustryManufacturingMonthly Peak DayJanuary2</v>
      </c>
      <c r="B2331" t="s">
        <v>2232</v>
      </c>
      <c r="C2331" t="s">
        <v>2243</v>
      </c>
      <c r="D2331" t="s">
        <v>2368</v>
      </c>
      <c r="E2331" t="s">
        <v>3069</v>
      </c>
      <c r="F2331" s="6">
        <v>2</v>
      </c>
      <c r="G2331" s="6">
        <v>199.08938598632813</v>
      </c>
      <c r="H2331" s="6">
        <v>199.08938598632813</v>
      </c>
      <c r="I2331" s="6">
        <v>132.99497985839844</v>
      </c>
      <c r="J2331" s="6">
        <v>50.704642857142858</v>
      </c>
      <c r="K2331">
        <f t="shared" si="72"/>
        <v>0</v>
      </c>
    </row>
    <row r="2332" spans="1:11" x14ac:dyDescent="0.25">
      <c r="A2332" s="5" t="str">
        <f t="shared" si="73"/>
        <v>IndustryManufacturingMonthly Peak DayJanuary3</v>
      </c>
      <c r="B2332" t="s">
        <v>2232</v>
      </c>
      <c r="C2332" t="s">
        <v>2243</v>
      </c>
      <c r="D2332" t="s">
        <v>2368</v>
      </c>
      <c r="E2332" t="s">
        <v>3069</v>
      </c>
      <c r="F2332" s="6">
        <v>3</v>
      </c>
      <c r="G2332" s="6">
        <v>230.96858215332031</v>
      </c>
      <c r="H2332" s="6">
        <v>230.96858215332031</v>
      </c>
      <c r="I2332" s="6">
        <v>128.16659545898438</v>
      </c>
      <c r="J2332" s="6">
        <v>50.362142857142878</v>
      </c>
      <c r="K2332">
        <f t="shared" si="72"/>
        <v>0</v>
      </c>
    </row>
    <row r="2333" spans="1:11" x14ac:dyDescent="0.25">
      <c r="A2333" s="5" t="str">
        <f t="shared" si="73"/>
        <v>IndustryManufacturingMonthly Peak DayJanuary4</v>
      </c>
      <c r="B2333" t="s">
        <v>2232</v>
      </c>
      <c r="C2333" t="s">
        <v>2243</v>
      </c>
      <c r="D2333" t="s">
        <v>2368</v>
      </c>
      <c r="E2333" t="s">
        <v>3069</v>
      </c>
      <c r="F2333" s="6">
        <v>4</v>
      </c>
      <c r="G2333" s="6">
        <v>225.56723022460938</v>
      </c>
      <c r="H2333" s="6">
        <v>225.56723022460938</v>
      </c>
      <c r="I2333" s="6">
        <v>359.87350463867188</v>
      </c>
      <c r="J2333" s="6">
        <v>48.210312500000001</v>
      </c>
      <c r="K2333">
        <f t="shared" si="72"/>
        <v>0</v>
      </c>
    </row>
    <row r="2334" spans="1:11" x14ac:dyDescent="0.25">
      <c r="A2334" s="5" t="str">
        <f t="shared" si="73"/>
        <v>IndustryManufacturingMonthly Peak DayJanuary5</v>
      </c>
      <c r="B2334" t="s">
        <v>2232</v>
      </c>
      <c r="C2334" t="s">
        <v>2243</v>
      </c>
      <c r="D2334" t="s">
        <v>2368</v>
      </c>
      <c r="E2334" t="s">
        <v>3069</v>
      </c>
      <c r="F2334" s="6">
        <v>5</v>
      </c>
      <c r="G2334" s="6">
        <v>312.57797241210938</v>
      </c>
      <c r="H2334" s="6">
        <v>312.57797241210938</v>
      </c>
      <c r="I2334" s="6">
        <v>212.00607299804688</v>
      </c>
      <c r="J2334" s="6">
        <v>47.13718750000001</v>
      </c>
      <c r="K2334">
        <f t="shared" si="72"/>
        <v>0</v>
      </c>
    </row>
    <row r="2335" spans="1:11" x14ac:dyDescent="0.25">
      <c r="A2335" s="5" t="str">
        <f t="shared" si="73"/>
        <v>IndustryManufacturingMonthly Peak DayJanuary6</v>
      </c>
      <c r="B2335" t="s">
        <v>2232</v>
      </c>
      <c r="C2335" t="s">
        <v>2243</v>
      </c>
      <c r="D2335" t="s">
        <v>2368</v>
      </c>
      <c r="E2335" t="s">
        <v>3069</v>
      </c>
      <c r="F2335" s="6">
        <v>6</v>
      </c>
      <c r="G2335" s="6">
        <v>378.74978637695313</v>
      </c>
      <c r="H2335" s="6">
        <v>378.74978637695313</v>
      </c>
      <c r="I2335" s="6">
        <v>227.35153198242188</v>
      </c>
      <c r="J2335" s="6">
        <v>46.632500000000007</v>
      </c>
      <c r="K2335">
        <f t="shared" si="72"/>
        <v>0</v>
      </c>
    </row>
    <row r="2336" spans="1:11" x14ac:dyDescent="0.25">
      <c r="A2336" s="5" t="str">
        <f t="shared" si="73"/>
        <v>IndustryManufacturingMonthly Peak DayJanuary7</v>
      </c>
      <c r="B2336" t="s">
        <v>2232</v>
      </c>
      <c r="C2336" t="s">
        <v>2243</v>
      </c>
      <c r="D2336" t="s">
        <v>2368</v>
      </c>
      <c r="E2336" t="s">
        <v>3069</v>
      </c>
      <c r="F2336" s="6">
        <v>7</v>
      </c>
      <c r="G2336" s="6">
        <v>405.1259765625</v>
      </c>
      <c r="H2336" s="6">
        <v>405.1259765625</v>
      </c>
      <c r="I2336" s="6">
        <v>179.52133178710938</v>
      </c>
      <c r="J2336" s="6">
        <v>46.934374999999996</v>
      </c>
      <c r="K2336">
        <f t="shared" si="72"/>
        <v>0</v>
      </c>
    </row>
    <row r="2337" spans="1:11" x14ac:dyDescent="0.25">
      <c r="A2337" s="5" t="str">
        <f t="shared" si="73"/>
        <v>IndustryManufacturingMonthly Peak DayJanuary8</v>
      </c>
      <c r="B2337" t="s">
        <v>2232</v>
      </c>
      <c r="C2337" t="s">
        <v>2243</v>
      </c>
      <c r="D2337" t="s">
        <v>2368</v>
      </c>
      <c r="E2337" t="s">
        <v>3069</v>
      </c>
      <c r="F2337" s="6">
        <v>8</v>
      </c>
      <c r="G2337" s="6">
        <v>449.89700317382813</v>
      </c>
      <c r="H2337" s="6">
        <v>449.89700317382813</v>
      </c>
      <c r="I2337" s="6">
        <v>163.21063232421875</v>
      </c>
      <c r="J2337" s="6">
        <v>46.120624999999983</v>
      </c>
      <c r="K2337">
        <f t="shared" si="72"/>
        <v>0</v>
      </c>
    </row>
    <row r="2338" spans="1:11" x14ac:dyDescent="0.25">
      <c r="A2338" s="5" t="str">
        <f t="shared" si="73"/>
        <v>IndustryManufacturingMonthly Peak DayJanuary9</v>
      </c>
      <c r="B2338" t="s">
        <v>2232</v>
      </c>
      <c r="C2338" t="s">
        <v>2243</v>
      </c>
      <c r="D2338" t="s">
        <v>2368</v>
      </c>
      <c r="E2338" t="s">
        <v>3069</v>
      </c>
      <c r="F2338" s="6">
        <v>9</v>
      </c>
      <c r="G2338" s="6">
        <v>432.49276733398438</v>
      </c>
      <c r="H2338" s="6">
        <v>432.49276733398438</v>
      </c>
      <c r="I2338" s="6">
        <v>148.9686279296875</v>
      </c>
      <c r="J2338" s="6">
        <v>45.947499999999998</v>
      </c>
      <c r="K2338">
        <f t="shared" si="72"/>
        <v>0</v>
      </c>
    </row>
    <row r="2339" spans="1:11" x14ac:dyDescent="0.25">
      <c r="A2339" s="5" t="str">
        <f t="shared" si="73"/>
        <v>IndustryManufacturingMonthly Peak DayJanuary10</v>
      </c>
      <c r="B2339" t="s">
        <v>2232</v>
      </c>
      <c r="C2339" t="s">
        <v>2243</v>
      </c>
      <c r="D2339" t="s">
        <v>2368</v>
      </c>
      <c r="E2339" t="s">
        <v>3069</v>
      </c>
      <c r="F2339" s="6">
        <v>10</v>
      </c>
      <c r="G2339" s="6">
        <v>428.70669555664063</v>
      </c>
      <c r="H2339" s="6">
        <v>428.70669555664063</v>
      </c>
      <c r="I2339" s="6">
        <v>165.99546813964844</v>
      </c>
      <c r="J2339" s="6">
        <v>47.699285714285701</v>
      </c>
      <c r="K2339">
        <f t="shared" si="72"/>
        <v>0</v>
      </c>
    </row>
    <row r="2340" spans="1:11" x14ac:dyDescent="0.25">
      <c r="A2340" s="5" t="str">
        <f t="shared" si="73"/>
        <v>IndustryManufacturingMonthly Peak DayJanuary11</v>
      </c>
      <c r="B2340" t="s">
        <v>2232</v>
      </c>
      <c r="C2340" t="s">
        <v>2243</v>
      </c>
      <c r="D2340" t="s">
        <v>2368</v>
      </c>
      <c r="E2340" t="s">
        <v>3069</v>
      </c>
      <c r="F2340" s="6">
        <v>11</v>
      </c>
      <c r="G2340" s="6">
        <v>461.97537231445313</v>
      </c>
      <c r="H2340" s="6">
        <v>461.97537231445313</v>
      </c>
      <c r="I2340" s="6">
        <v>148.37794494628906</v>
      </c>
      <c r="J2340" s="6">
        <v>49.938928571428562</v>
      </c>
      <c r="K2340">
        <f t="shared" si="72"/>
        <v>0</v>
      </c>
    </row>
    <row r="2341" spans="1:11" x14ac:dyDescent="0.25">
      <c r="A2341" s="5" t="str">
        <f t="shared" si="73"/>
        <v>IndustryManufacturingMonthly Peak DayJanuary12</v>
      </c>
      <c r="B2341" t="s">
        <v>2232</v>
      </c>
      <c r="C2341" t="s">
        <v>2243</v>
      </c>
      <c r="D2341" t="s">
        <v>2368</v>
      </c>
      <c r="E2341" t="s">
        <v>3069</v>
      </c>
      <c r="F2341" s="6">
        <v>12</v>
      </c>
      <c r="G2341" s="6">
        <v>445.12457275390625</v>
      </c>
      <c r="H2341" s="6">
        <v>445.12457275390625</v>
      </c>
      <c r="I2341" s="6">
        <v>146.41923522949219</v>
      </c>
      <c r="J2341" s="6">
        <v>50.979285714285702</v>
      </c>
      <c r="K2341">
        <f t="shared" si="72"/>
        <v>0</v>
      </c>
    </row>
    <row r="2342" spans="1:11" x14ac:dyDescent="0.25">
      <c r="A2342" s="5" t="str">
        <f t="shared" si="73"/>
        <v>IndustryManufacturingMonthly Peak DayJanuary13</v>
      </c>
      <c r="B2342" t="s">
        <v>2232</v>
      </c>
      <c r="C2342" t="s">
        <v>2243</v>
      </c>
      <c r="D2342" t="s">
        <v>2368</v>
      </c>
      <c r="E2342" t="s">
        <v>3069</v>
      </c>
      <c r="F2342" s="6">
        <v>13</v>
      </c>
      <c r="G2342" s="6">
        <v>407.31906127929688</v>
      </c>
      <c r="H2342" s="6">
        <v>407.31906127929688</v>
      </c>
      <c r="I2342" s="6">
        <v>145.64942932128906</v>
      </c>
      <c r="J2342" s="6">
        <v>51.237857142857138</v>
      </c>
      <c r="K2342">
        <f t="shared" si="72"/>
        <v>0</v>
      </c>
    </row>
    <row r="2343" spans="1:11" x14ac:dyDescent="0.25">
      <c r="A2343" s="5" t="str">
        <f t="shared" si="73"/>
        <v>IndustryManufacturingMonthly Peak DayJanuary14</v>
      </c>
      <c r="B2343" t="s">
        <v>2232</v>
      </c>
      <c r="C2343" t="s">
        <v>2243</v>
      </c>
      <c r="D2343" t="s">
        <v>2368</v>
      </c>
      <c r="E2343" t="s">
        <v>3069</v>
      </c>
      <c r="F2343" s="6">
        <v>14</v>
      </c>
      <c r="G2343" s="6">
        <v>349.73193359375</v>
      </c>
      <c r="H2343" s="6">
        <v>349.73193359375</v>
      </c>
      <c r="I2343" s="6">
        <v>151.54933166503906</v>
      </c>
      <c r="J2343" s="6">
        <v>52.268928571428589</v>
      </c>
      <c r="K2343">
        <f t="shared" si="72"/>
        <v>0</v>
      </c>
    </row>
    <row r="2344" spans="1:11" x14ac:dyDescent="0.25">
      <c r="A2344" s="5" t="str">
        <f t="shared" si="73"/>
        <v>IndustryManufacturingMonthly Peak DayJanuary15</v>
      </c>
      <c r="B2344" t="s">
        <v>2232</v>
      </c>
      <c r="C2344" t="s">
        <v>2243</v>
      </c>
      <c r="D2344" t="s">
        <v>2368</v>
      </c>
      <c r="E2344" t="s">
        <v>3069</v>
      </c>
      <c r="F2344" s="6">
        <v>15</v>
      </c>
      <c r="G2344" s="6">
        <v>300.62368774414063</v>
      </c>
      <c r="H2344" s="6">
        <v>300.62368774414063</v>
      </c>
      <c r="I2344" s="6">
        <v>155.44889831542969</v>
      </c>
      <c r="J2344" s="6">
        <v>52.274999999999991</v>
      </c>
      <c r="K2344">
        <f t="shared" si="72"/>
        <v>0</v>
      </c>
    </row>
    <row r="2345" spans="1:11" x14ac:dyDescent="0.25">
      <c r="A2345" s="5" t="str">
        <f t="shared" si="73"/>
        <v>IndustryManufacturingMonthly Peak DayJanuary16</v>
      </c>
      <c r="B2345" t="s">
        <v>2232</v>
      </c>
      <c r="C2345" t="s">
        <v>2243</v>
      </c>
      <c r="D2345" t="s">
        <v>2368</v>
      </c>
      <c r="E2345" t="s">
        <v>3069</v>
      </c>
      <c r="F2345" s="6">
        <v>16</v>
      </c>
      <c r="G2345" s="6">
        <v>273.27490234375</v>
      </c>
      <c r="H2345" s="6">
        <v>273.27490234375</v>
      </c>
      <c r="I2345" s="6">
        <v>152.46524047851563</v>
      </c>
      <c r="J2345" s="6">
        <v>52.15821428571428</v>
      </c>
      <c r="K2345">
        <f t="shared" si="72"/>
        <v>0</v>
      </c>
    </row>
    <row r="2346" spans="1:11" x14ac:dyDescent="0.25">
      <c r="A2346" s="5" t="str">
        <f t="shared" si="73"/>
        <v>IndustryManufacturingMonthly Peak DayJanuary17</v>
      </c>
      <c r="B2346" t="s">
        <v>2232</v>
      </c>
      <c r="C2346" t="s">
        <v>2243</v>
      </c>
      <c r="D2346" t="s">
        <v>2368</v>
      </c>
      <c r="E2346" t="s">
        <v>3069</v>
      </c>
      <c r="F2346" s="6">
        <v>17</v>
      </c>
      <c r="G2346" s="6">
        <v>240.05836486816406</v>
      </c>
      <c r="H2346" s="6">
        <v>240.05836486816406</v>
      </c>
      <c r="I2346" s="6">
        <v>145.68994140625</v>
      </c>
      <c r="J2346" s="6">
        <v>51.640714285714289</v>
      </c>
      <c r="K2346">
        <f t="shared" si="72"/>
        <v>0</v>
      </c>
    </row>
    <row r="2347" spans="1:11" x14ac:dyDescent="0.25">
      <c r="A2347" s="5" t="str">
        <f t="shared" si="73"/>
        <v>IndustryManufacturingMonthly Peak DayJanuary18</v>
      </c>
      <c r="B2347" t="s">
        <v>2232</v>
      </c>
      <c r="C2347" t="s">
        <v>2243</v>
      </c>
      <c r="D2347" t="s">
        <v>2368</v>
      </c>
      <c r="E2347" t="s">
        <v>3069</v>
      </c>
      <c r="F2347" s="6">
        <v>18</v>
      </c>
      <c r="G2347" s="6">
        <v>212.41816711425781</v>
      </c>
      <c r="H2347" s="6">
        <v>212.41816711425781</v>
      </c>
      <c r="I2347" s="6">
        <v>150.21037292480469</v>
      </c>
      <c r="J2347" s="6">
        <v>50.021785714285691</v>
      </c>
      <c r="K2347">
        <f t="shared" si="72"/>
        <v>0</v>
      </c>
    </row>
    <row r="2348" spans="1:11" x14ac:dyDescent="0.25">
      <c r="A2348" s="5" t="str">
        <f t="shared" si="73"/>
        <v>IndustryManufacturingMonthly Peak DayJanuary19</v>
      </c>
      <c r="B2348" t="s">
        <v>2232</v>
      </c>
      <c r="C2348" t="s">
        <v>2243</v>
      </c>
      <c r="D2348" t="s">
        <v>2368</v>
      </c>
      <c r="E2348" t="s">
        <v>3069</v>
      </c>
      <c r="F2348" s="6">
        <v>19</v>
      </c>
      <c r="G2348" s="6">
        <v>224.97261047363281</v>
      </c>
      <c r="H2348" s="6">
        <v>224.97261047363281</v>
      </c>
      <c r="I2348" s="6">
        <v>226.32588195800781</v>
      </c>
      <c r="J2348" s="6">
        <v>48.83142857142856</v>
      </c>
      <c r="K2348">
        <f t="shared" si="72"/>
        <v>0</v>
      </c>
    </row>
    <row r="2349" spans="1:11" x14ac:dyDescent="0.25">
      <c r="A2349" s="5" t="str">
        <f t="shared" si="73"/>
        <v>IndustryManufacturingMonthly Peak DayJanuary20</v>
      </c>
      <c r="B2349" t="s">
        <v>2232</v>
      </c>
      <c r="C2349" t="s">
        <v>2243</v>
      </c>
      <c r="D2349" t="s">
        <v>2368</v>
      </c>
      <c r="E2349" t="s">
        <v>3069</v>
      </c>
      <c r="F2349" s="6">
        <v>20</v>
      </c>
      <c r="G2349" s="6">
        <v>214.27745056152344</v>
      </c>
      <c r="H2349" s="6">
        <v>214.27745056152344</v>
      </c>
      <c r="I2349" s="6">
        <v>121.74681854248047</v>
      </c>
      <c r="J2349" s="6">
        <v>48.563571428571436</v>
      </c>
      <c r="K2349">
        <f t="shared" si="72"/>
        <v>0</v>
      </c>
    </row>
    <row r="2350" spans="1:11" x14ac:dyDescent="0.25">
      <c r="A2350" s="5" t="str">
        <f t="shared" si="73"/>
        <v>IndustryManufacturingMonthly Peak DayJanuary21</v>
      </c>
      <c r="B2350" t="s">
        <v>2232</v>
      </c>
      <c r="C2350" t="s">
        <v>2243</v>
      </c>
      <c r="D2350" t="s">
        <v>2368</v>
      </c>
      <c r="E2350" t="s">
        <v>3069</v>
      </c>
      <c r="F2350" s="6">
        <v>21</v>
      </c>
      <c r="G2350" s="6">
        <v>209.710693359375</v>
      </c>
      <c r="H2350" s="6">
        <v>209.710693359375</v>
      </c>
      <c r="I2350" s="6">
        <v>152.43415832519531</v>
      </c>
      <c r="J2350" s="6">
        <v>47.580714285714294</v>
      </c>
      <c r="K2350">
        <f t="shared" si="72"/>
        <v>0</v>
      </c>
    </row>
    <row r="2351" spans="1:11" x14ac:dyDescent="0.25">
      <c r="A2351" s="5" t="str">
        <f t="shared" si="73"/>
        <v>IndustryManufacturingMonthly Peak DayJanuary22</v>
      </c>
      <c r="B2351" t="s">
        <v>2232</v>
      </c>
      <c r="C2351" t="s">
        <v>2243</v>
      </c>
      <c r="D2351" t="s">
        <v>2368</v>
      </c>
      <c r="E2351" t="s">
        <v>3069</v>
      </c>
      <c r="F2351" s="6">
        <v>22</v>
      </c>
      <c r="G2351" s="6">
        <v>234.17277526855469</v>
      </c>
      <c r="H2351" s="6">
        <v>234.17277526855469</v>
      </c>
      <c r="I2351" s="6">
        <v>140.991455078125</v>
      </c>
      <c r="J2351" s="6">
        <v>46.344999999999985</v>
      </c>
      <c r="K2351">
        <f t="shared" si="72"/>
        <v>0</v>
      </c>
    </row>
    <row r="2352" spans="1:11" x14ac:dyDescent="0.25">
      <c r="A2352" s="5" t="str">
        <f t="shared" si="73"/>
        <v>IndustryManufacturingMonthly Peak DayJanuary23</v>
      </c>
      <c r="B2352" t="s">
        <v>2232</v>
      </c>
      <c r="C2352" t="s">
        <v>2243</v>
      </c>
      <c r="D2352" t="s">
        <v>2368</v>
      </c>
      <c r="E2352" t="s">
        <v>3069</v>
      </c>
      <c r="F2352" s="6">
        <v>23</v>
      </c>
      <c r="G2352" s="6">
        <v>246.913818359375</v>
      </c>
      <c r="H2352" s="6">
        <v>246.913818359375</v>
      </c>
      <c r="I2352" s="6">
        <v>198.14216613769531</v>
      </c>
      <c r="J2352" s="6">
        <v>45.657857142857139</v>
      </c>
      <c r="K2352">
        <f t="shared" si="72"/>
        <v>0</v>
      </c>
    </row>
    <row r="2353" spans="1:11" x14ac:dyDescent="0.25">
      <c r="A2353" s="5" t="str">
        <f t="shared" si="73"/>
        <v>IndustryManufacturingMonthly Peak DayJanuary24</v>
      </c>
      <c r="B2353" t="s">
        <v>2232</v>
      </c>
      <c r="C2353" t="s">
        <v>2243</v>
      </c>
      <c r="D2353" t="s">
        <v>2368</v>
      </c>
      <c r="E2353" t="s">
        <v>3069</v>
      </c>
      <c r="F2353" s="6">
        <v>24</v>
      </c>
      <c r="G2353" s="6">
        <v>271.051025390625</v>
      </c>
      <c r="H2353" s="6">
        <v>271.051025390625</v>
      </c>
      <c r="I2353" s="6">
        <v>139.92070007324219</v>
      </c>
      <c r="J2353" s="6">
        <v>44.793571428571433</v>
      </c>
      <c r="K2353">
        <f t="shared" si="72"/>
        <v>0</v>
      </c>
    </row>
    <row r="2354" spans="1:11" x14ac:dyDescent="0.25">
      <c r="A2354" s="5" t="str">
        <f t="shared" si="73"/>
        <v>IndustryManufacturingAverage WeekdayFebruary1</v>
      </c>
      <c r="B2354" t="s">
        <v>2232</v>
      </c>
      <c r="C2354" t="s">
        <v>2243</v>
      </c>
      <c r="D2354" t="s">
        <v>2369</v>
      </c>
      <c r="E2354" t="s">
        <v>3070</v>
      </c>
      <c r="F2354" s="6">
        <v>1</v>
      </c>
      <c r="G2354" s="6">
        <v>157.57258605957031</v>
      </c>
      <c r="H2354" s="6">
        <v>157.57258605957031</v>
      </c>
      <c r="I2354" s="6">
        <v>131.27305603027344</v>
      </c>
      <c r="J2354" s="6">
        <v>53.29</v>
      </c>
      <c r="K2354">
        <f t="shared" si="72"/>
        <v>0</v>
      </c>
    </row>
    <row r="2355" spans="1:11" x14ac:dyDescent="0.25">
      <c r="A2355" s="5" t="str">
        <f t="shared" si="73"/>
        <v>IndustryManufacturingAverage WeekdayFebruary2</v>
      </c>
      <c r="B2355" t="s">
        <v>2232</v>
      </c>
      <c r="C2355" t="s">
        <v>2243</v>
      </c>
      <c r="D2355" t="s">
        <v>2369</v>
      </c>
      <c r="E2355" t="s">
        <v>3070</v>
      </c>
      <c r="F2355" s="6">
        <v>2</v>
      </c>
      <c r="G2355" s="6">
        <v>155.58091735839844</v>
      </c>
      <c r="H2355" s="6">
        <v>155.58091735839844</v>
      </c>
      <c r="I2355" s="6">
        <v>144.91642761230469</v>
      </c>
      <c r="J2355" s="6">
        <v>52.047428571428568</v>
      </c>
      <c r="K2355">
        <f t="shared" si="72"/>
        <v>0</v>
      </c>
    </row>
    <row r="2356" spans="1:11" x14ac:dyDescent="0.25">
      <c r="A2356" s="5" t="str">
        <f t="shared" si="73"/>
        <v>IndustryManufacturingAverage WeekdayFebruary3</v>
      </c>
      <c r="B2356" t="s">
        <v>2232</v>
      </c>
      <c r="C2356" t="s">
        <v>2243</v>
      </c>
      <c r="D2356" t="s">
        <v>2369</v>
      </c>
      <c r="E2356" t="s">
        <v>3070</v>
      </c>
      <c r="F2356" s="6">
        <v>3</v>
      </c>
      <c r="G2356" s="6">
        <v>174.01065063476563</v>
      </c>
      <c r="H2356" s="6">
        <v>174.01065063476563</v>
      </c>
      <c r="I2356" s="6">
        <v>171.27291870117188</v>
      </c>
      <c r="J2356" s="6">
        <v>51.102571428571451</v>
      </c>
      <c r="K2356">
        <f t="shared" si="72"/>
        <v>0</v>
      </c>
    </row>
    <row r="2357" spans="1:11" x14ac:dyDescent="0.25">
      <c r="A2357" s="5" t="str">
        <f t="shared" si="73"/>
        <v>IndustryManufacturingAverage WeekdayFebruary4</v>
      </c>
      <c r="B2357" t="s">
        <v>2232</v>
      </c>
      <c r="C2357" t="s">
        <v>2243</v>
      </c>
      <c r="D2357" t="s">
        <v>2369</v>
      </c>
      <c r="E2357" t="s">
        <v>3070</v>
      </c>
      <c r="F2357" s="6">
        <v>4</v>
      </c>
      <c r="G2357" s="6">
        <v>183.91510009765625</v>
      </c>
      <c r="H2357" s="6">
        <v>183.91510009765625</v>
      </c>
      <c r="I2357" s="6">
        <v>136.94511413574219</v>
      </c>
      <c r="J2357" s="6">
        <v>50.400285714285737</v>
      </c>
      <c r="K2357">
        <f t="shared" si="72"/>
        <v>0</v>
      </c>
    </row>
    <row r="2358" spans="1:11" x14ac:dyDescent="0.25">
      <c r="A2358" s="5" t="str">
        <f t="shared" si="73"/>
        <v>IndustryManufacturingAverage WeekdayFebruary5</v>
      </c>
      <c r="B2358" t="s">
        <v>2232</v>
      </c>
      <c r="C2358" t="s">
        <v>2243</v>
      </c>
      <c r="D2358" t="s">
        <v>2369</v>
      </c>
      <c r="E2358" t="s">
        <v>3070</v>
      </c>
      <c r="F2358" s="6">
        <v>5</v>
      </c>
      <c r="G2358" s="6">
        <v>255.89932250976563</v>
      </c>
      <c r="H2358" s="6">
        <v>255.89932250976563</v>
      </c>
      <c r="I2358" s="6">
        <v>178.66018676757813</v>
      </c>
      <c r="J2358" s="6">
        <v>50.077999999999996</v>
      </c>
      <c r="K2358">
        <f t="shared" si="72"/>
        <v>0</v>
      </c>
    </row>
    <row r="2359" spans="1:11" x14ac:dyDescent="0.25">
      <c r="A2359" s="5" t="str">
        <f t="shared" si="73"/>
        <v>IndustryManufacturingAverage WeekdayFebruary6</v>
      </c>
      <c r="B2359" t="s">
        <v>2232</v>
      </c>
      <c r="C2359" t="s">
        <v>2243</v>
      </c>
      <c r="D2359" t="s">
        <v>2369</v>
      </c>
      <c r="E2359" t="s">
        <v>3070</v>
      </c>
      <c r="F2359" s="6">
        <v>6</v>
      </c>
      <c r="G2359" s="6">
        <v>326.63662719726563</v>
      </c>
      <c r="H2359" s="6">
        <v>326.63662719726563</v>
      </c>
      <c r="I2359" s="6">
        <v>166.92530822753906</v>
      </c>
      <c r="J2359" s="6">
        <v>49.568000000000005</v>
      </c>
      <c r="K2359">
        <f t="shared" si="72"/>
        <v>0</v>
      </c>
    </row>
    <row r="2360" spans="1:11" x14ac:dyDescent="0.25">
      <c r="A2360" s="5" t="str">
        <f t="shared" si="73"/>
        <v>IndustryManufacturingAverage WeekdayFebruary7</v>
      </c>
      <c r="B2360" t="s">
        <v>2232</v>
      </c>
      <c r="C2360" t="s">
        <v>2243</v>
      </c>
      <c r="D2360" t="s">
        <v>2369</v>
      </c>
      <c r="E2360" t="s">
        <v>3070</v>
      </c>
      <c r="F2360" s="6">
        <v>7</v>
      </c>
      <c r="G2360" s="6">
        <v>339.50177001953125</v>
      </c>
      <c r="H2360" s="6">
        <v>339.50177001953125</v>
      </c>
      <c r="I2360" s="6">
        <v>176.60908508300781</v>
      </c>
      <c r="J2360" s="6">
        <v>49.739714285714307</v>
      </c>
      <c r="K2360">
        <f t="shared" si="72"/>
        <v>0</v>
      </c>
    </row>
    <row r="2361" spans="1:11" x14ac:dyDescent="0.25">
      <c r="A2361" s="5" t="str">
        <f t="shared" si="73"/>
        <v>IndustryManufacturingAverage WeekdayFebruary8</v>
      </c>
      <c r="B2361" t="s">
        <v>2232</v>
      </c>
      <c r="C2361" t="s">
        <v>2243</v>
      </c>
      <c r="D2361" t="s">
        <v>2369</v>
      </c>
      <c r="E2361" t="s">
        <v>3070</v>
      </c>
      <c r="F2361" s="6">
        <v>8</v>
      </c>
      <c r="G2361" s="6">
        <v>368.25408935546875</v>
      </c>
      <c r="H2361" s="6">
        <v>368.25408935546875</v>
      </c>
      <c r="I2361" s="6">
        <v>188.9423828125</v>
      </c>
      <c r="J2361" s="6">
        <v>49.425142857142866</v>
      </c>
      <c r="K2361">
        <f t="shared" si="72"/>
        <v>0</v>
      </c>
    </row>
    <row r="2362" spans="1:11" x14ac:dyDescent="0.25">
      <c r="A2362" s="5" t="str">
        <f t="shared" si="73"/>
        <v>IndustryManufacturingAverage WeekdayFebruary9</v>
      </c>
      <c r="B2362" t="s">
        <v>2232</v>
      </c>
      <c r="C2362" t="s">
        <v>2243</v>
      </c>
      <c r="D2362" t="s">
        <v>2369</v>
      </c>
      <c r="E2362" t="s">
        <v>3070</v>
      </c>
      <c r="F2362" s="6">
        <v>9</v>
      </c>
      <c r="G2362" s="6">
        <v>347.79034423828125</v>
      </c>
      <c r="H2362" s="6">
        <v>347.79034423828125</v>
      </c>
      <c r="I2362" s="6">
        <v>167.33358764648438</v>
      </c>
      <c r="J2362" s="6">
        <v>50.010285714285708</v>
      </c>
      <c r="K2362">
        <f t="shared" si="72"/>
        <v>0</v>
      </c>
    </row>
    <row r="2363" spans="1:11" x14ac:dyDescent="0.25">
      <c r="A2363" s="5" t="str">
        <f t="shared" si="73"/>
        <v>IndustryManufacturingAverage WeekdayFebruary10</v>
      </c>
      <c r="B2363" t="s">
        <v>2232</v>
      </c>
      <c r="C2363" t="s">
        <v>2243</v>
      </c>
      <c r="D2363" t="s">
        <v>2369</v>
      </c>
      <c r="E2363" t="s">
        <v>3070</v>
      </c>
      <c r="F2363" s="6">
        <v>10</v>
      </c>
      <c r="G2363" s="6">
        <v>338.40313720703125</v>
      </c>
      <c r="H2363" s="6">
        <v>338.40313720703125</v>
      </c>
      <c r="I2363" s="6">
        <v>159.58738708496094</v>
      </c>
      <c r="J2363" s="6">
        <v>52.204857142857144</v>
      </c>
      <c r="K2363">
        <f t="shared" si="72"/>
        <v>0</v>
      </c>
    </row>
    <row r="2364" spans="1:11" x14ac:dyDescent="0.25">
      <c r="A2364" s="5" t="str">
        <f t="shared" si="73"/>
        <v>IndustryManufacturingAverage WeekdayFebruary11</v>
      </c>
      <c r="B2364" t="s">
        <v>2232</v>
      </c>
      <c r="C2364" t="s">
        <v>2243</v>
      </c>
      <c r="D2364" t="s">
        <v>2369</v>
      </c>
      <c r="E2364" t="s">
        <v>3070</v>
      </c>
      <c r="F2364" s="6">
        <v>11</v>
      </c>
      <c r="G2364" s="6">
        <v>347.98550415039063</v>
      </c>
      <c r="H2364" s="6">
        <v>347.98550415039063</v>
      </c>
      <c r="I2364" s="6">
        <v>162.50433349609375</v>
      </c>
      <c r="J2364" s="6">
        <v>55.544285714285706</v>
      </c>
      <c r="K2364">
        <f t="shared" si="72"/>
        <v>0</v>
      </c>
    </row>
    <row r="2365" spans="1:11" x14ac:dyDescent="0.25">
      <c r="A2365" s="5" t="str">
        <f t="shared" si="73"/>
        <v>IndustryManufacturingAverage WeekdayFebruary12</v>
      </c>
      <c r="B2365" t="s">
        <v>2232</v>
      </c>
      <c r="C2365" t="s">
        <v>2243</v>
      </c>
      <c r="D2365" t="s">
        <v>2369</v>
      </c>
      <c r="E2365" t="s">
        <v>3070</v>
      </c>
      <c r="F2365" s="6">
        <v>12</v>
      </c>
      <c r="G2365" s="6">
        <v>353.23834228515625</v>
      </c>
      <c r="H2365" s="6">
        <v>353.23834228515625</v>
      </c>
      <c r="I2365" s="6">
        <v>160.71678161621094</v>
      </c>
      <c r="J2365" s="6">
        <v>58.293428571428606</v>
      </c>
      <c r="K2365">
        <f t="shared" si="72"/>
        <v>0</v>
      </c>
    </row>
    <row r="2366" spans="1:11" x14ac:dyDescent="0.25">
      <c r="A2366" s="5" t="str">
        <f t="shared" si="73"/>
        <v>IndustryManufacturingAverage WeekdayFebruary13</v>
      </c>
      <c r="B2366" t="s">
        <v>2232</v>
      </c>
      <c r="C2366" t="s">
        <v>2243</v>
      </c>
      <c r="D2366" t="s">
        <v>2369</v>
      </c>
      <c r="E2366" t="s">
        <v>3070</v>
      </c>
      <c r="F2366" s="6">
        <v>13</v>
      </c>
      <c r="G2366" s="6">
        <v>312.50888061523438</v>
      </c>
      <c r="H2366" s="6">
        <v>312.50888061523438</v>
      </c>
      <c r="I2366" s="6">
        <v>172.23965454101563</v>
      </c>
      <c r="J2366" s="6">
        <v>59.709428571428582</v>
      </c>
      <c r="K2366">
        <f t="shared" si="72"/>
        <v>0</v>
      </c>
    </row>
    <row r="2367" spans="1:11" x14ac:dyDescent="0.25">
      <c r="A2367" s="5" t="str">
        <f t="shared" si="73"/>
        <v>IndustryManufacturingAverage WeekdayFebruary14</v>
      </c>
      <c r="B2367" t="s">
        <v>2232</v>
      </c>
      <c r="C2367" t="s">
        <v>2243</v>
      </c>
      <c r="D2367" t="s">
        <v>2369</v>
      </c>
      <c r="E2367" t="s">
        <v>3070</v>
      </c>
      <c r="F2367" s="6">
        <v>14</v>
      </c>
      <c r="G2367" s="6">
        <v>276.37286376953125</v>
      </c>
      <c r="H2367" s="6">
        <v>276.37286376953125</v>
      </c>
      <c r="I2367" s="6">
        <v>152.75650024414063</v>
      </c>
      <c r="J2367" s="6">
        <v>60.730285714285728</v>
      </c>
      <c r="K2367">
        <f t="shared" si="72"/>
        <v>0</v>
      </c>
    </row>
    <row r="2368" spans="1:11" x14ac:dyDescent="0.25">
      <c r="A2368" s="5" t="str">
        <f t="shared" si="73"/>
        <v>IndustryManufacturingAverage WeekdayFebruary15</v>
      </c>
      <c r="B2368" t="s">
        <v>2232</v>
      </c>
      <c r="C2368" t="s">
        <v>2243</v>
      </c>
      <c r="D2368" t="s">
        <v>2369</v>
      </c>
      <c r="E2368" t="s">
        <v>3070</v>
      </c>
      <c r="F2368" s="6">
        <v>15</v>
      </c>
      <c r="G2368" s="6">
        <v>246.81878662109375</v>
      </c>
      <c r="H2368" s="6">
        <v>246.81878662109375</v>
      </c>
      <c r="I2368" s="6">
        <v>174.54714965820313</v>
      </c>
      <c r="J2368" s="6">
        <v>61.286285714285704</v>
      </c>
      <c r="K2368">
        <f t="shared" si="72"/>
        <v>0</v>
      </c>
    </row>
    <row r="2369" spans="1:11" x14ac:dyDescent="0.25">
      <c r="A2369" s="5" t="str">
        <f t="shared" si="73"/>
        <v>IndustryManufacturingAverage WeekdayFebruary16</v>
      </c>
      <c r="B2369" t="s">
        <v>2232</v>
      </c>
      <c r="C2369" t="s">
        <v>2243</v>
      </c>
      <c r="D2369" t="s">
        <v>2369</v>
      </c>
      <c r="E2369" t="s">
        <v>3070</v>
      </c>
      <c r="F2369" s="6">
        <v>16</v>
      </c>
      <c r="G2369" s="6">
        <v>191.4520263671875</v>
      </c>
      <c r="H2369" s="6">
        <v>191.4520263671875</v>
      </c>
      <c r="I2369" s="6">
        <v>148.04258728027344</v>
      </c>
      <c r="J2369" s="6">
        <v>61.340571428571415</v>
      </c>
      <c r="K2369">
        <f t="shared" si="72"/>
        <v>0</v>
      </c>
    </row>
    <row r="2370" spans="1:11" x14ac:dyDescent="0.25">
      <c r="A2370" s="5" t="str">
        <f t="shared" si="73"/>
        <v>IndustryManufacturingAverage WeekdayFebruary17</v>
      </c>
      <c r="B2370" t="s">
        <v>2232</v>
      </c>
      <c r="C2370" t="s">
        <v>2243</v>
      </c>
      <c r="D2370" t="s">
        <v>2369</v>
      </c>
      <c r="E2370" t="s">
        <v>3070</v>
      </c>
      <c r="F2370" s="6">
        <v>17</v>
      </c>
      <c r="G2370" s="6">
        <v>167.01472473144531</v>
      </c>
      <c r="H2370" s="6">
        <v>167.01472473144531</v>
      </c>
      <c r="I2370" s="6">
        <v>168.78147888183594</v>
      </c>
      <c r="J2370" s="6">
        <v>61.102000000000004</v>
      </c>
      <c r="K2370">
        <f t="shared" ref="K2370:K2433" si="74">INDEX(events, MATCH(CONCATENATE(B2370, C2370, D2370, E2370), events_y, 0), MATCH("Confidential", events_x, 0))</f>
        <v>0</v>
      </c>
    </row>
    <row r="2371" spans="1:11" x14ac:dyDescent="0.25">
      <c r="A2371" s="5" t="str">
        <f t="shared" ref="A2371:A2434" si="75">CONCATENATE(B2371, C2371, D2371, E2371, F2371)</f>
        <v>IndustryManufacturingAverage WeekdayFebruary18</v>
      </c>
      <c r="B2371" t="s">
        <v>2232</v>
      </c>
      <c r="C2371" t="s">
        <v>2243</v>
      </c>
      <c r="D2371" t="s">
        <v>2369</v>
      </c>
      <c r="E2371" t="s">
        <v>3070</v>
      </c>
      <c r="F2371" s="6">
        <v>18</v>
      </c>
      <c r="G2371" s="6">
        <v>136.92953491210938</v>
      </c>
      <c r="H2371" s="6">
        <v>136.92953491210938</v>
      </c>
      <c r="I2371" s="6">
        <v>138.78129577636719</v>
      </c>
      <c r="J2371" s="6">
        <v>60.254857142857155</v>
      </c>
      <c r="K2371">
        <f t="shared" si="74"/>
        <v>0</v>
      </c>
    </row>
    <row r="2372" spans="1:11" x14ac:dyDescent="0.25">
      <c r="A2372" s="5" t="str">
        <f t="shared" si="75"/>
        <v>IndustryManufacturingAverage WeekdayFebruary19</v>
      </c>
      <c r="B2372" t="s">
        <v>2232</v>
      </c>
      <c r="C2372" t="s">
        <v>2243</v>
      </c>
      <c r="D2372" t="s">
        <v>2369</v>
      </c>
      <c r="E2372" t="s">
        <v>3070</v>
      </c>
      <c r="F2372" s="6">
        <v>19</v>
      </c>
      <c r="G2372" s="6">
        <v>145.54866027832031</v>
      </c>
      <c r="H2372" s="6">
        <v>145.54866027832031</v>
      </c>
      <c r="I2372" s="6">
        <v>132.48121643066406</v>
      </c>
      <c r="J2372" s="6">
        <v>58.462285714285699</v>
      </c>
      <c r="K2372">
        <f t="shared" si="74"/>
        <v>0</v>
      </c>
    </row>
    <row r="2373" spans="1:11" x14ac:dyDescent="0.25">
      <c r="A2373" s="5" t="str">
        <f t="shared" si="75"/>
        <v>IndustryManufacturingAverage WeekdayFebruary20</v>
      </c>
      <c r="B2373" t="s">
        <v>2232</v>
      </c>
      <c r="C2373" t="s">
        <v>2243</v>
      </c>
      <c r="D2373" t="s">
        <v>2369</v>
      </c>
      <c r="E2373" t="s">
        <v>3070</v>
      </c>
      <c r="F2373" s="6">
        <v>20</v>
      </c>
      <c r="G2373" s="6">
        <v>157.35147094726563</v>
      </c>
      <c r="H2373" s="6">
        <v>157.35147094726563</v>
      </c>
      <c r="I2373" s="6">
        <v>119.36124420166016</v>
      </c>
      <c r="J2373" s="6">
        <v>57.144571428571425</v>
      </c>
      <c r="K2373">
        <f t="shared" si="74"/>
        <v>0</v>
      </c>
    </row>
    <row r="2374" spans="1:11" x14ac:dyDescent="0.25">
      <c r="A2374" s="5" t="str">
        <f t="shared" si="75"/>
        <v>IndustryManufacturingAverage WeekdayFebruary21</v>
      </c>
      <c r="B2374" t="s">
        <v>2232</v>
      </c>
      <c r="C2374" t="s">
        <v>2243</v>
      </c>
      <c r="D2374" t="s">
        <v>2369</v>
      </c>
      <c r="E2374" t="s">
        <v>3070</v>
      </c>
      <c r="F2374" s="6">
        <v>21</v>
      </c>
      <c r="G2374" s="6">
        <v>162.00668334960938</v>
      </c>
      <c r="H2374" s="6">
        <v>162.00668334960938</v>
      </c>
      <c r="I2374" s="6">
        <v>127.24990081787109</v>
      </c>
      <c r="J2374" s="6">
        <v>56.32742857142857</v>
      </c>
      <c r="K2374">
        <f t="shared" si="74"/>
        <v>0</v>
      </c>
    </row>
    <row r="2375" spans="1:11" x14ac:dyDescent="0.25">
      <c r="A2375" s="5" t="str">
        <f t="shared" si="75"/>
        <v>IndustryManufacturingAverage WeekdayFebruary22</v>
      </c>
      <c r="B2375" t="s">
        <v>2232</v>
      </c>
      <c r="C2375" t="s">
        <v>2243</v>
      </c>
      <c r="D2375" t="s">
        <v>2369</v>
      </c>
      <c r="E2375" t="s">
        <v>3070</v>
      </c>
      <c r="F2375" s="6">
        <v>22</v>
      </c>
      <c r="G2375" s="6">
        <v>165.52223205566406</v>
      </c>
      <c r="H2375" s="6">
        <v>165.52223205566406</v>
      </c>
      <c r="I2375" s="6">
        <v>125.68502044677734</v>
      </c>
      <c r="J2375" s="6">
        <v>55.525714285714287</v>
      </c>
      <c r="K2375">
        <f t="shared" si="74"/>
        <v>0</v>
      </c>
    </row>
    <row r="2376" spans="1:11" x14ac:dyDescent="0.25">
      <c r="A2376" s="5" t="str">
        <f t="shared" si="75"/>
        <v>IndustryManufacturingAverage WeekdayFebruary23</v>
      </c>
      <c r="B2376" t="s">
        <v>2232</v>
      </c>
      <c r="C2376" t="s">
        <v>2243</v>
      </c>
      <c r="D2376" t="s">
        <v>2369</v>
      </c>
      <c r="E2376" t="s">
        <v>3070</v>
      </c>
      <c r="F2376" s="6">
        <v>23</v>
      </c>
      <c r="G2376" s="6">
        <v>193.54705810546875</v>
      </c>
      <c r="H2376" s="6">
        <v>193.54705810546875</v>
      </c>
      <c r="I2376" s="6">
        <v>157.21412658691406</v>
      </c>
      <c r="J2376" s="6">
        <v>55.306571428571409</v>
      </c>
      <c r="K2376">
        <f t="shared" si="74"/>
        <v>0</v>
      </c>
    </row>
    <row r="2377" spans="1:11" x14ac:dyDescent="0.25">
      <c r="A2377" s="5" t="str">
        <f t="shared" si="75"/>
        <v>IndustryManufacturingAverage WeekdayFebruary24</v>
      </c>
      <c r="B2377" t="s">
        <v>2232</v>
      </c>
      <c r="C2377" t="s">
        <v>2243</v>
      </c>
      <c r="D2377" t="s">
        <v>2369</v>
      </c>
      <c r="E2377" t="s">
        <v>3070</v>
      </c>
      <c r="F2377" s="6">
        <v>24</v>
      </c>
      <c r="G2377" s="6">
        <v>200.02165222167969</v>
      </c>
      <c r="H2377" s="6">
        <v>200.02165222167969</v>
      </c>
      <c r="I2377" s="6">
        <v>148.37008666992188</v>
      </c>
      <c r="J2377" s="6">
        <v>55.03171428571428</v>
      </c>
      <c r="K2377">
        <f t="shared" si="74"/>
        <v>0</v>
      </c>
    </row>
    <row r="2378" spans="1:11" x14ac:dyDescent="0.25">
      <c r="A2378" s="5" t="str">
        <f t="shared" si="75"/>
        <v>IndustryManufacturingMonthly Peak DayFebruary1</v>
      </c>
      <c r="B2378" t="s">
        <v>2232</v>
      </c>
      <c r="C2378" t="s">
        <v>2243</v>
      </c>
      <c r="D2378" t="s">
        <v>2370</v>
      </c>
      <c r="E2378" t="s">
        <v>3070</v>
      </c>
      <c r="F2378" s="6">
        <v>1</v>
      </c>
      <c r="G2378" s="6">
        <v>244.61082458496094</v>
      </c>
      <c r="H2378" s="6">
        <v>244.61082458496094</v>
      </c>
      <c r="I2378" s="6">
        <v>173.45283508300781</v>
      </c>
      <c r="J2378" s="6">
        <v>53.735714285714288</v>
      </c>
      <c r="K2378">
        <f t="shared" si="74"/>
        <v>0</v>
      </c>
    </row>
    <row r="2379" spans="1:11" x14ac:dyDescent="0.25">
      <c r="A2379" s="5" t="str">
        <f t="shared" si="75"/>
        <v>IndustryManufacturingMonthly Peak DayFebruary2</v>
      </c>
      <c r="B2379" t="s">
        <v>2232</v>
      </c>
      <c r="C2379" t="s">
        <v>2243</v>
      </c>
      <c r="D2379" t="s">
        <v>2370</v>
      </c>
      <c r="E2379" t="s">
        <v>3070</v>
      </c>
      <c r="F2379" s="6">
        <v>2</v>
      </c>
      <c r="G2379" s="6">
        <v>245.91038513183594</v>
      </c>
      <c r="H2379" s="6">
        <v>245.91038513183594</v>
      </c>
      <c r="I2379" s="6">
        <v>191.10737609863281</v>
      </c>
      <c r="J2379" s="6">
        <v>53.459999999999987</v>
      </c>
      <c r="K2379">
        <f t="shared" si="74"/>
        <v>0</v>
      </c>
    </row>
    <row r="2380" spans="1:11" x14ac:dyDescent="0.25">
      <c r="A2380" s="5" t="str">
        <f t="shared" si="75"/>
        <v>IndustryManufacturingMonthly Peak DayFebruary3</v>
      </c>
      <c r="B2380" t="s">
        <v>2232</v>
      </c>
      <c r="C2380" t="s">
        <v>2243</v>
      </c>
      <c r="D2380" t="s">
        <v>2370</v>
      </c>
      <c r="E2380" t="s">
        <v>3070</v>
      </c>
      <c r="F2380" s="6">
        <v>3</v>
      </c>
      <c r="G2380" s="6">
        <v>246.61198425292969</v>
      </c>
      <c r="H2380" s="6">
        <v>246.61198425292969</v>
      </c>
      <c r="I2380" s="6">
        <v>172.14593505859375</v>
      </c>
      <c r="J2380" s="6">
        <v>53.258285714285712</v>
      </c>
      <c r="K2380">
        <f t="shared" si="74"/>
        <v>0</v>
      </c>
    </row>
    <row r="2381" spans="1:11" x14ac:dyDescent="0.25">
      <c r="A2381" s="5" t="str">
        <f t="shared" si="75"/>
        <v>IndustryManufacturingMonthly Peak DayFebruary4</v>
      </c>
      <c r="B2381" t="s">
        <v>2232</v>
      </c>
      <c r="C2381" t="s">
        <v>2243</v>
      </c>
      <c r="D2381" t="s">
        <v>2370</v>
      </c>
      <c r="E2381" t="s">
        <v>3070</v>
      </c>
      <c r="F2381" s="6">
        <v>4</v>
      </c>
      <c r="G2381" s="6">
        <v>241.52635192871094</v>
      </c>
      <c r="H2381" s="6">
        <v>241.52635192871094</v>
      </c>
      <c r="I2381" s="6">
        <v>151.95597839355469</v>
      </c>
      <c r="J2381" s="6">
        <v>53.125999999999991</v>
      </c>
      <c r="K2381">
        <f t="shared" si="74"/>
        <v>0</v>
      </c>
    </row>
    <row r="2382" spans="1:11" x14ac:dyDescent="0.25">
      <c r="A2382" s="5" t="str">
        <f t="shared" si="75"/>
        <v>IndustryManufacturingMonthly Peak DayFebruary5</v>
      </c>
      <c r="B2382" t="s">
        <v>2232</v>
      </c>
      <c r="C2382" t="s">
        <v>2243</v>
      </c>
      <c r="D2382" t="s">
        <v>2370</v>
      </c>
      <c r="E2382" t="s">
        <v>3070</v>
      </c>
      <c r="F2382" s="6">
        <v>5</v>
      </c>
      <c r="G2382" s="6">
        <v>301.72543334960938</v>
      </c>
      <c r="H2382" s="6">
        <v>301.72543334960938</v>
      </c>
      <c r="I2382" s="6">
        <v>182.38818359375</v>
      </c>
      <c r="J2382" s="6">
        <v>53.014000000000031</v>
      </c>
      <c r="K2382">
        <f t="shared" si="74"/>
        <v>0</v>
      </c>
    </row>
    <row r="2383" spans="1:11" x14ac:dyDescent="0.25">
      <c r="A2383" s="5" t="str">
        <f t="shared" si="75"/>
        <v>IndustryManufacturingMonthly Peak DayFebruary6</v>
      </c>
      <c r="B2383" t="s">
        <v>2232</v>
      </c>
      <c r="C2383" t="s">
        <v>2243</v>
      </c>
      <c r="D2383" t="s">
        <v>2370</v>
      </c>
      <c r="E2383" t="s">
        <v>3070</v>
      </c>
      <c r="F2383" s="6">
        <v>6</v>
      </c>
      <c r="G2383" s="6">
        <v>404.97952270507813</v>
      </c>
      <c r="H2383" s="6">
        <v>404.97952270507813</v>
      </c>
      <c r="I2383" s="6">
        <v>184.57377624511719</v>
      </c>
      <c r="J2383" s="6">
        <v>52.937714285714293</v>
      </c>
      <c r="K2383">
        <f t="shared" si="74"/>
        <v>0</v>
      </c>
    </row>
    <row r="2384" spans="1:11" x14ac:dyDescent="0.25">
      <c r="A2384" s="5" t="str">
        <f t="shared" si="75"/>
        <v>IndustryManufacturingMonthly Peak DayFebruary7</v>
      </c>
      <c r="B2384" t="s">
        <v>2232</v>
      </c>
      <c r="C2384" t="s">
        <v>2243</v>
      </c>
      <c r="D2384" t="s">
        <v>2370</v>
      </c>
      <c r="E2384" t="s">
        <v>3070</v>
      </c>
      <c r="F2384" s="6">
        <v>7</v>
      </c>
      <c r="G2384" s="6">
        <v>443.18972778320313</v>
      </c>
      <c r="H2384" s="6">
        <v>443.18972778320313</v>
      </c>
      <c r="I2384" s="6">
        <v>168.56877136230469</v>
      </c>
      <c r="J2384" s="6">
        <v>52.926285714285733</v>
      </c>
      <c r="K2384">
        <f t="shared" si="74"/>
        <v>0</v>
      </c>
    </row>
    <row r="2385" spans="1:11" x14ac:dyDescent="0.25">
      <c r="A2385" s="5" t="str">
        <f t="shared" si="75"/>
        <v>IndustryManufacturingMonthly Peak DayFebruary8</v>
      </c>
      <c r="B2385" t="s">
        <v>2232</v>
      </c>
      <c r="C2385" t="s">
        <v>2243</v>
      </c>
      <c r="D2385" t="s">
        <v>2370</v>
      </c>
      <c r="E2385" t="s">
        <v>3070</v>
      </c>
      <c r="F2385" s="6">
        <v>8</v>
      </c>
      <c r="G2385" s="6">
        <v>477.385009765625</v>
      </c>
      <c r="H2385" s="6">
        <v>477.385009765625</v>
      </c>
      <c r="I2385" s="6">
        <v>174.68717956542969</v>
      </c>
      <c r="J2385" s="6">
        <v>52.99114285714284</v>
      </c>
      <c r="K2385">
        <f t="shared" si="74"/>
        <v>0</v>
      </c>
    </row>
    <row r="2386" spans="1:11" x14ac:dyDescent="0.25">
      <c r="A2386" s="5" t="str">
        <f t="shared" si="75"/>
        <v>IndustryManufacturingMonthly Peak DayFebruary9</v>
      </c>
      <c r="B2386" t="s">
        <v>2232</v>
      </c>
      <c r="C2386" t="s">
        <v>2243</v>
      </c>
      <c r="D2386" t="s">
        <v>2370</v>
      </c>
      <c r="E2386" t="s">
        <v>3070</v>
      </c>
      <c r="F2386" s="6">
        <v>9</v>
      </c>
      <c r="G2386" s="6">
        <v>453.04791259765625</v>
      </c>
      <c r="H2386" s="6">
        <v>453.04791259765625</v>
      </c>
      <c r="I2386" s="6">
        <v>139.3079833984375</v>
      </c>
      <c r="J2386" s="6">
        <v>53.388285714285708</v>
      </c>
      <c r="K2386">
        <f t="shared" si="74"/>
        <v>0</v>
      </c>
    </row>
    <row r="2387" spans="1:11" x14ac:dyDescent="0.25">
      <c r="A2387" s="5" t="str">
        <f t="shared" si="75"/>
        <v>IndustryManufacturingMonthly Peak DayFebruary10</v>
      </c>
      <c r="B2387" t="s">
        <v>2232</v>
      </c>
      <c r="C2387" t="s">
        <v>2243</v>
      </c>
      <c r="D2387" t="s">
        <v>2370</v>
      </c>
      <c r="E2387" t="s">
        <v>3070</v>
      </c>
      <c r="F2387" s="6">
        <v>10</v>
      </c>
      <c r="G2387" s="6">
        <v>468.19317626953125</v>
      </c>
      <c r="H2387" s="6">
        <v>468.19317626953125</v>
      </c>
      <c r="I2387" s="6">
        <v>152.9805908203125</v>
      </c>
      <c r="J2387" s="6">
        <v>54.087714285714284</v>
      </c>
      <c r="K2387">
        <f t="shared" si="74"/>
        <v>0</v>
      </c>
    </row>
    <row r="2388" spans="1:11" x14ac:dyDescent="0.25">
      <c r="A2388" s="5" t="str">
        <f t="shared" si="75"/>
        <v>IndustryManufacturingMonthly Peak DayFebruary11</v>
      </c>
      <c r="B2388" t="s">
        <v>2232</v>
      </c>
      <c r="C2388" t="s">
        <v>2243</v>
      </c>
      <c r="D2388" t="s">
        <v>2370</v>
      </c>
      <c r="E2388" t="s">
        <v>3070</v>
      </c>
      <c r="F2388" s="6">
        <v>11</v>
      </c>
      <c r="G2388" s="6">
        <v>487.06808471679688</v>
      </c>
      <c r="H2388" s="6">
        <v>487.06808471679688</v>
      </c>
      <c r="I2388" s="6">
        <v>157.73367309570313</v>
      </c>
      <c r="J2388" s="6">
        <v>54.976571428571411</v>
      </c>
      <c r="K2388">
        <f t="shared" si="74"/>
        <v>0</v>
      </c>
    </row>
    <row r="2389" spans="1:11" x14ac:dyDescent="0.25">
      <c r="A2389" s="5" t="str">
        <f t="shared" si="75"/>
        <v>IndustryManufacturingMonthly Peak DayFebruary12</v>
      </c>
      <c r="B2389" t="s">
        <v>2232</v>
      </c>
      <c r="C2389" t="s">
        <v>2243</v>
      </c>
      <c r="D2389" t="s">
        <v>2370</v>
      </c>
      <c r="E2389" t="s">
        <v>3070</v>
      </c>
      <c r="F2389" s="6">
        <v>12</v>
      </c>
      <c r="G2389" s="6">
        <v>463.0975341796875</v>
      </c>
      <c r="H2389" s="6">
        <v>463.0975341796875</v>
      </c>
      <c r="I2389" s="6">
        <v>135.32048034667969</v>
      </c>
      <c r="J2389" s="6">
        <v>55.730000000000004</v>
      </c>
      <c r="K2389">
        <f t="shared" si="74"/>
        <v>0</v>
      </c>
    </row>
    <row r="2390" spans="1:11" x14ac:dyDescent="0.25">
      <c r="A2390" s="5" t="str">
        <f t="shared" si="75"/>
        <v>IndustryManufacturingMonthly Peak DayFebruary13</v>
      </c>
      <c r="B2390" t="s">
        <v>2232</v>
      </c>
      <c r="C2390" t="s">
        <v>2243</v>
      </c>
      <c r="D2390" t="s">
        <v>2370</v>
      </c>
      <c r="E2390" t="s">
        <v>3070</v>
      </c>
      <c r="F2390" s="6">
        <v>13</v>
      </c>
      <c r="G2390" s="6">
        <v>426.37530517578125</v>
      </c>
      <c r="H2390" s="6">
        <v>426.37530517578125</v>
      </c>
      <c r="I2390" s="6">
        <v>139.58778381347656</v>
      </c>
      <c r="J2390" s="6">
        <v>56.478000000000009</v>
      </c>
      <c r="K2390">
        <f t="shared" si="74"/>
        <v>0</v>
      </c>
    </row>
    <row r="2391" spans="1:11" x14ac:dyDescent="0.25">
      <c r="A2391" s="5" t="str">
        <f t="shared" si="75"/>
        <v>IndustryManufacturingMonthly Peak DayFebruary14</v>
      </c>
      <c r="B2391" t="s">
        <v>2232</v>
      </c>
      <c r="C2391" t="s">
        <v>2243</v>
      </c>
      <c r="D2391" t="s">
        <v>2370</v>
      </c>
      <c r="E2391" t="s">
        <v>3070</v>
      </c>
      <c r="F2391" s="6">
        <v>14</v>
      </c>
      <c r="G2391" s="6">
        <v>357.57754516601563</v>
      </c>
      <c r="H2391" s="6">
        <v>357.57754516601563</v>
      </c>
      <c r="I2391" s="6">
        <v>142.69291687011719</v>
      </c>
      <c r="J2391" s="6">
        <v>57.415142857142882</v>
      </c>
      <c r="K2391">
        <f t="shared" si="74"/>
        <v>0</v>
      </c>
    </row>
    <row r="2392" spans="1:11" x14ac:dyDescent="0.25">
      <c r="A2392" s="5" t="str">
        <f t="shared" si="75"/>
        <v>IndustryManufacturingMonthly Peak DayFebruary15</v>
      </c>
      <c r="B2392" t="s">
        <v>2232</v>
      </c>
      <c r="C2392" t="s">
        <v>2243</v>
      </c>
      <c r="D2392" t="s">
        <v>2370</v>
      </c>
      <c r="E2392" t="s">
        <v>3070</v>
      </c>
      <c r="F2392" s="6">
        <v>15</v>
      </c>
      <c r="G2392" s="6">
        <v>304.34063720703125</v>
      </c>
      <c r="H2392" s="6">
        <v>304.34063720703125</v>
      </c>
      <c r="I2392" s="6">
        <v>108.32990264892578</v>
      </c>
      <c r="J2392" s="6">
        <v>58.640857142857136</v>
      </c>
      <c r="K2392">
        <f t="shared" si="74"/>
        <v>0</v>
      </c>
    </row>
    <row r="2393" spans="1:11" x14ac:dyDescent="0.25">
      <c r="A2393" s="5" t="str">
        <f t="shared" si="75"/>
        <v>IndustryManufacturingMonthly Peak DayFebruary16</v>
      </c>
      <c r="B2393" t="s">
        <v>2232</v>
      </c>
      <c r="C2393" t="s">
        <v>2243</v>
      </c>
      <c r="D2393" t="s">
        <v>2370</v>
      </c>
      <c r="E2393" t="s">
        <v>3070</v>
      </c>
      <c r="F2393" s="6">
        <v>16</v>
      </c>
      <c r="G2393" s="6">
        <v>249.36003112792969</v>
      </c>
      <c r="H2393" s="6">
        <v>249.36003112792969</v>
      </c>
      <c r="I2393" s="6">
        <v>136.72140502929688</v>
      </c>
      <c r="J2393" s="6">
        <v>60.135428571428577</v>
      </c>
      <c r="K2393">
        <f t="shared" si="74"/>
        <v>0</v>
      </c>
    </row>
    <row r="2394" spans="1:11" x14ac:dyDescent="0.25">
      <c r="A2394" s="5" t="str">
        <f t="shared" si="75"/>
        <v>IndustryManufacturingMonthly Peak DayFebruary17</v>
      </c>
      <c r="B2394" t="s">
        <v>2232</v>
      </c>
      <c r="C2394" t="s">
        <v>2243</v>
      </c>
      <c r="D2394" t="s">
        <v>2370</v>
      </c>
      <c r="E2394" t="s">
        <v>3070</v>
      </c>
      <c r="F2394" s="6">
        <v>17</v>
      </c>
      <c r="G2394" s="6">
        <v>219.88832092285156</v>
      </c>
      <c r="H2394" s="6">
        <v>219.88832092285156</v>
      </c>
      <c r="I2394" s="6">
        <v>119.44699096679688</v>
      </c>
      <c r="J2394" s="6">
        <v>59.462285714285699</v>
      </c>
      <c r="K2394">
        <f t="shared" si="74"/>
        <v>0</v>
      </c>
    </row>
    <row r="2395" spans="1:11" x14ac:dyDescent="0.25">
      <c r="A2395" s="5" t="str">
        <f t="shared" si="75"/>
        <v>IndustryManufacturingMonthly Peak DayFebruary18</v>
      </c>
      <c r="B2395" t="s">
        <v>2232</v>
      </c>
      <c r="C2395" t="s">
        <v>2243</v>
      </c>
      <c r="D2395" t="s">
        <v>2370</v>
      </c>
      <c r="E2395" t="s">
        <v>3070</v>
      </c>
      <c r="F2395" s="6">
        <v>18</v>
      </c>
      <c r="G2395" s="6">
        <v>203.67010498046875</v>
      </c>
      <c r="H2395" s="6">
        <v>203.67010498046875</v>
      </c>
      <c r="I2395" s="6">
        <v>129.11570739746094</v>
      </c>
      <c r="J2395" s="6">
        <v>58.212857142857132</v>
      </c>
      <c r="K2395">
        <f t="shared" si="74"/>
        <v>0</v>
      </c>
    </row>
    <row r="2396" spans="1:11" x14ac:dyDescent="0.25">
      <c r="A2396" s="5" t="str">
        <f t="shared" si="75"/>
        <v>IndustryManufacturingMonthly Peak DayFebruary19</v>
      </c>
      <c r="B2396" t="s">
        <v>2232</v>
      </c>
      <c r="C2396" t="s">
        <v>2243</v>
      </c>
      <c r="D2396" t="s">
        <v>2370</v>
      </c>
      <c r="E2396" t="s">
        <v>3070</v>
      </c>
      <c r="F2396" s="6">
        <v>19</v>
      </c>
      <c r="G2396" s="6">
        <v>200.33242797851563</v>
      </c>
      <c r="H2396" s="6">
        <v>200.33242797851563</v>
      </c>
      <c r="I2396" s="6">
        <v>115.81840515136719</v>
      </c>
      <c r="J2396" s="6">
        <v>56.957999999999991</v>
      </c>
      <c r="K2396">
        <f t="shared" si="74"/>
        <v>0</v>
      </c>
    </row>
    <row r="2397" spans="1:11" x14ac:dyDescent="0.25">
      <c r="A2397" s="5" t="str">
        <f t="shared" si="75"/>
        <v>IndustryManufacturingMonthly Peak DayFebruary20</v>
      </c>
      <c r="B2397" t="s">
        <v>2232</v>
      </c>
      <c r="C2397" t="s">
        <v>2243</v>
      </c>
      <c r="D2397" t="s">
        <v>2370</v>
      </c>
      <c r="E2397" t="s">
        <v>3070</v>
      </c>
      <c r="F2397" s="6">
        <v>20</v>
      </c>
      <c r="G2397" s="6">
        <v>201.7218017578125</v>
      </c>
      <c r="H2397" s="6">
        <v>201.7218017578125</v>
      </c>
      <c r="I2397" s="6">
        <v>115.75434875488281</v>
      </c>
      <c r="J2397" s="6">
        <v>55.921714285714302</v>
      </c>
      <c r="K2397">
        <f t="shared" si="74"/>
        <v>0</v>
      </c>
    </row>
    <row r="2398" spans="1:11" x14ac:dyDescent="0.25">
      <c r="A2398" s="5" t="str">
        <f t="shared" si="75"/>
        <v>IndustryManufacturingMonthly Peak DayFebruary21</v>
      </c>
      <c r="B2398" t="s">
        <v>2232</v>
      </c>
      <c r="C2398" t="s">
        <v>2243</v>
      </c>
      <c r="D2398" t="s">
        <v>2370</v>
      </c>
      <c r="E2398" t="s">
        <v>3070</v>
      </c>
      <c r="F2398" s="6">
        <v>21</v>
      </c>
      <c r="G2398" s="6">
        <v>203.7135009765625</v>
      </c>
      <c r="H2398" s="6">
        <v>203.7135009765625</v>
      </c>
      <c r="I2398" s="6">
        <v>116.83834838867188</v>
      </c>
      <c r="J2398" s="6">
        <v>55.366857142857143</v>
      </c>
      <c r="K2398">
        <f t="shared" si="74"/>
        <v>0</v>
      </c>
    </row>
    <row r="2399" spans="1:11" x14ac:dyDescent="0.25">
      <c r="A2399" s="5" t="str">
        <f t="shared" si="75"/>
        <v>IndustryManufacturingMonthly Peak DayFebruary22</v>
      </c>
      <c r="B2399" t="s">
        <v>2232</v>
      </c>
      <c r="C2399" t="s">
        <v>2243</v>
      </c>
      <c r="D2399" t="s">
        <v>2370</v>
      </c>
      <c r="E2399" t="s">
        <v>3070</v>
      </c>
      <c r="F2399" s="6">
        <v>22</v>
      </c>
      <c r="G2399" s="6">
        <v>203.82833862304688</v>
      </c>
      <c r="H2399" s="6">
        <v>203.82833862304688</v>
      </c>
      <c r="I2399" s="6">
        <v>125.15158081054688</v>
      </c>
      <c r="J2399" s="6">
        <v>54.882285714285715</v>
      </c>
      <c r="K2399">
        <f t="shared" si="74"/>
        <v>0</v>
      </c>
    </row>
    <row r="2400" spans="1:11" x14ac:dyDescent="0.25">
      <c r="A2400" s="5" t="str">
        <f t="shared" si="75"/>
        <v>IndustryManufacturingMonthly Peak DayFebruary23</v>
      </c>
      <c r="B2400" t="s">
        <v>2232</v>
      </c>
      <c r="C2400" t="s">
        <v>2243</v>
      </c>
      <c r="D2400" t="s">
        <v>2370</v>
      </c>
      <c r="E2400" t="s">
        <v>3070</v>
      </c>
      <c r="F2400" s="6">
        <v>23</v>
      </c>
      <c r="G2400" s="6">
        <v>230.36424255371094</v>
      </c>
      <c r="H2400" s="6">
        <v>230.36424255371094</v>
      </c>
      <c r="I2400" s="6">
        <v>168.51408386230469</v>
      </c>
      <c r="J2400" s="6">
        <v>54.46942857142858</v>
      </c>
      <c r="K2400">
        <f t="shared" si="74"/>
        <v>0</v>
      </c>
    </row>
    <row r="2401" spans="1:11" x14ac:dyDescent="0.25">
      <c r="A2401" s="5" t="str">
        <f t="shared" si="75"/>
        <v>IndustryManufacturingMonthly Peak DayFebruary24</v>
      </c>
      <c r="B2401" t="s">
        <v>2232</v>
      </c>
      <c r="C2401" t="s">
        <v>2243</v>
      </c>
      <c r="D2401" t="s">
        <v>2370</v>
      </c>
      <c r="E2401" t="s">
        <v>3070</v>
      </c>
      <c r="F2401" s="6">
        <v>24</v>
      </c>
      <c r="G2401" s="6">
        <v>248.81681823730469</v>
      </c>
      <c r="H2401" s="6">
        <v>248.81681823730469</v>
      </c>
      <c r="I2401" s="6">
        <v>129.00265502929688</v>
      </c>
      <c r="J2401" s="6">
        <v>54.153428571428591</v>
      </c>
      <c r="K2401">
        <f t="shared" si="74"/>
        <v>0</v>
      </c>
    </row>
    <row r="2402" spans="1:11" x14ac:dyDescent="0.25">
      <c r="A2402" s="5" t="str">
        <f t="shared" si="75"/>
        <v>IndustryManufacturingAverage WeekdayMarch1</v>
      </c>
      <c r="B2402" t="s">
        <v>2232</v>
      </c>
      <c r="C2402" t="s">
        <v>2243</v>
      </c>
      <c r="D2402" t="s">
        <v>2371</v>
      </c>
      <c r="E2402" t="s">
        <v>3071</v>
      </c>
      <c r="F2402" s="6">
        <v>1</v>
      </c>
      <c r="G2402" s="6">
        <v>224.25962829589844</v>
      </c>
      <c r="H2402" s="6">
        <v>224.25962829589844</v>
      </c>
      <c r="I2402" s="6">
        <v>163.82804870605469</v>
      </c>
      <c r="J2402" s="6">
        <v>49.516000000000012</v>
      </c>
      <c r="K2402">
        <f t="shared" si="74"/>
        <v>0</v>
      </c>
    </row>
    <row r="2403" spans="1:11" x14ac:dyDescent="0.25">
      <c r="A2403" s="5" t="str">
        <f t="shared" si="75"/>
        <v>IndustryManufacturingAverage WeekdayMarch2</v>
      </c>
      <c r="B2403" t="s">
        <v>2232</v>
      </c>
      <c r="C2403" t="s">
        <v>2243</v>
      </c>
      <c r="D2403" t="s">
        <v>2371</v>
      </c>
      <c r="E2403" t="s">
        <v>3071</v>
      </c>
      <c r="F2403" s="6">
        <v>2</v>
      </c>
      <c r="G2403" s="6">
        <v>227.85783386230469</v>
      </c>
      <c r="H2403" s="6">
        <v>227.85783386230469</v>
      </c>
      <c r="I2403" s="6">
        <v>135.39430236816406</v>
      </c>
      <c r="J2403" s="6">
        <v>48.43657142857144</v>
      </c>
      <c r="K2403">
        <f t="shared" si="74"/>
        <v>0</v>
      </c>
    </row>
    <row r="2404" spans="1:11" x14ac:dyDescent="0.25">
      <c r="A2404" s="5" t="str">
        <f t="shared" si="75"/>
        <v>IndustryManufacturingAverage WeekdayMarch3</v>
      </c>
      <c r="B2404" t="s">
        <v>2232</v>
      </c>
      <c r="C2404" t="s">
        <v>2243</v>
      </c>
      <c r="D2404" t="s">
        <v>2371</v>
      </c>
      <c r="E2404" t="s">
        <v>3071</v>
      </c>
      <c r="F2404" s="6">
        <v>3</v>
      </c>
      <c r="G2404" s="6">
        <v>237.4097900390625</v>
      </c>
      <c r="H2404" s="6">
        <v>237.4097900390625</v>
      </c>
      <c r="I2404" s="6">
        <v>142.17939758300781</v>
      </c>
      <c r="J2404" s="6">
        <v>47.249428571428588</v>
      </c>
      <c r="K2404">
        <f t="shared" si="74"/>
        <v>0</v>
      </c>
    </row>
    <row r="2405" spans="1:11" x14ac:dyDescent="0.25">
      <c r="A2405" s="5" t="str">
        <f t="shared" si="75"/>
        <v>IndustryManufacturingAverage WeekdayMarch4</v>
      </c>
      <c r="B2405" t="s">
        <v>2232</v>
      </c>
      <c r="C2405" t="s">
        <v>2243</v>
      </c>
      <c r="D2405" t="s">
        <v>2371</v>
      </c>
      <c r="E2405" t="s">
        <v>3071</v>
      </c>
      <c r="F2405" s="6">
        <v>4</v>
      </c>
      <c r="G2405" s="6">
        <v>235.81028747558594</v>
      </c>
      <c r="H2405" s="6">
        <v>235.81028747558594</v>
      </c>
      <c r="I2405" s="6">
        <v>133.62240600585938</v>
      </c>
      <c r="J2405" s="6">
        <v>45.874571428571421</v>
      </c>
      <c r="K2405">
        <f t="shared" si="74"/>
        <v>0</v>
      </c>
    </row>
    <row r="2406" spans="1:11" x14ac:dyDescent="0.25">
      <c r="A2406" s="5" t="str">
        <f t="shared" si="75"/>
        <v>IndustryManufacturingAverage WeekdayMarch5</v>
      </c>
      <c r="B2406" t="s">
        <v>2232</v>
      </c>
      <c r="C2406" t="s">
        <v>2243</v>
      </c>
      <c r="D2406" t="s">
        <v>2371</v>
      </c>
      <c r="E2406" t="s">
        <v>3071</v>
      </c>
      <c r="F2406" s="6">
        <v>5</v>
      </c>
      <c r="G2406" s="6">
        <v>306.34243774414063</v>
      </c>
      <c r="H2406" s="6">
        <v>306.34243774414063</v>
      </c>
      <c r="I2406" s="6">
        <v>166.3580322265625</v>
      </c>
      <c r="J2406" s="6">
        <v>45.09142857142858</v>
      </c>
      <c r="K2406">
        <f t="shared" si="74"/>
        <v>0</v>
      </c>
    </row>
    <row r="2407" spans="1:11" x14ac:dyDescent="0.25">
      <c r="A2407" s="5" t="str">
        <f t="shared" si="75"/>
        <v>IndustryManufacturingAverage WeekdayMarch6</v>
      </c>
      <c r="B2407" t="s">
        <v>2232</v>
      </c>
      <c r="C2407" t="s">
        <v>2243</v>
      </c>
      <c r="D2407" t="s">
        <v>2371</v>
      </c>
      <c r="E2407" t="s">
        <v>3071</v>
      </c>
      <c r="F2407" s="6">
        <v>6</v>
      </c>
      <c r="G2407" s="6">
        <v>372.03335571289063</v>
      </c>
      <c r="H2407" s="6">
        <v>372.03335571289063</v>
      </c>
      <c r="I2407" s="6">
        <v>217.29116821289063</v>
      </c>
      <c r="J2407" s="6">
        <v>44.623428571428569</v>
      </c>
      <c r="K2407">
        <f t="shared" si="74"/>
        <v>0</v>
      </c>
    </row>
    <row r="2408" spans="1:11" x14ac:dyDescent="0.25">
      <c r="A2408" s="5" t="str">
        <f t="shared" si="75"/>
        <v>IndustryManufacturingAverage WeekdayMarch7</v>
      </c>
      <c r="B2408" t="s">
        <v>2232</v>
      </c>
      <c r="C2408" t="s">
        <v>2243</v>
      </c>
      <c r="D2408" t="s">
        <v>2371</v>
      </c>
      <c r="E2408" t="s">
        <v>3071</v>
      </c>
      <c r="F2408" s="6">
        <v>7</v>
      </c>
      <c r="G2408" s="6">
        <v>427.08074951171875</v>
      </c>
      <c r="H2408" s="6">
        <v>427.08074951171875</v>
      </c>
      <c r="I2408" s="6">
        <v>143.62345886230469</v>
      </c>
      <c r="J2408" s="6">
        <v>44.345999999999989</v>
      </c>
      <c r="K2408">
        <f t="shared" si="74"/>
        <v>0</v>
      </c>
    </row>
    <row r="2409" spans="1:11" x14ac:dyDescent="0.25">
      <c r="A2409" s="5" t="str">
        <f t="shared" si="75"/>
        <v>IndustryManufacturingAverage WeekdayMarch8</v>
      </c>
      <c r="B2409" t="s">
        <v>2232</v>
      </c>
      <c r="C2409" t="s">
        <v>2243</v>
      </c>
      <c r="D2409" t="s">
        <v>2371</v>
      </c>
      <c r="E2409" t="s">
        <v>3071</v>
      </c>
      <c r="F2409" s="6">
        <v>8</v>
      </c>
      <c r="G2409" s="6">
        <v>470.30313110351563</v>
      </c>
      <c r="H2409" s="6">
        <v>470.30313110351563</v>
      </c>
      <c r="I2409" s="6">
        <v>130.95858764648438</v>
      </c>
      <c r="J2409" s="6">
        <v>44.274000000000001</v>
      </c>
      <c r="K2409">
        <f t="shared" si="74"/>
        <v>0</v>
      </c>
    </row>
    <row r="2410" spans="1:11" x14ac:dyDescent="0.25">
      <c r="A2410" s="5" t="str">
        <f t="shared" si="75"/>
        <v>IndustryManufacturingAverage WeekdayMarch9</v>
      </c>
      <c r="B2410" t="s">
        <v>2232</v>
      </c>
      <c r="C2410" t="s">
        <v>2243</v>
      </c>
      <c r="D2410" t="s">
        <v>2371</v>
      </c>
      <c r="E2410" t="s">
        <v>3071</v>
      </c>
      <c r="F2410" s="6">
        <v>9</v>
      </c>
      <c r="G2410" s="6">
        <v>430.9608154296875</v>
      </c>
      <c r="H2410" s="6">
        <v>430.9608154296875</v>
      </c>
      <c r="I2410" s="6">
        <v>136.94221496582031</v>
      </c>
      <c r="J2410" s="6">
        <v>45.040285714285723</v>
      </c>
      <c r="K2410">
        <f t="shared" si="74"/>
        <v>0</v>
      </c>
    </row>
    <row r="2411" spans="1:11" x14ac:dyDescent="0.25">
      <c r="A2411" s="5" t="str">
        <f t="shared" si="75"/>
        <v>IndustryManufacturingAverage WeekdayMarch10</v>
      </c>
      <c r="B2411" t="s">
        <v>2232</v>
      </c>
      <c r="C2411" t="s">
        <v>2243</v>
      </c>
      <c r="D2411" t="s">
        <v>2371</v>
      </c>
      <c r="E2411" t="s">
        <v>3071</v>
      </c>
      <c r="F2411" s="6">
        <v>10</v>
      </c>
      <c r="G2411" s="6">
        <v>421.54931640625</v>
      </c>
      <c r="H2411" s="6">
        <v>421.54931640625</v>
      </c>
      <c r="I2411" s="6">
        <v>125.59356689453125</v>
      </c>
      <c r="J2411" s="6">
        <v>48.314285714285724</v>
      </c>
      <c r="K2411">
        <f t="shared" si="74"/>
        <v>0</v>
      </c>
    </row>
    <row r="2412" spans="1:11" x14ac:dyDescent="0.25">
      <c r="A2412" s="5" t="str">
        <f t="shared" si="75"/>
        <v>IndustryManufacturingAverage WeekdayMarch11</v>
      </c>
      <c r="B2412" t="s">
        <v>2232</v>
      </c>
      <c r="C2412" t="s">
        <v>2243</v>
      </c>
      <c r="D2412" t="s">
        <v>2371</v>
      </c>
      <c r="E2412" t="s">
        <v>3071</v>
      </c>
      <c r="F2412" s="6">
        <v>11</v>
      </c>
      <c r="G2412" s="6">
        <v>446.38247680664063</v>
      </c>
      <c r="H2412" s="6">
        <v>446.38247680664063</v>
      </c>
      <c r="I2412" s="6">
        <v>155.42994689941406</v>
      </c>
      <c r="J2412" s="6">
        <v>52.391714285714293</v>
      </c>
      <c r="K2412">
        <f t="shared" si="74"/>
        <v>0</v>
      </c>
    </row>
    <row r="2413" spans="1:11" x14ac:dyDescent="0.25">
      <c r="A2413" s="5" t="str">
        <f t="shared" si="75"/>
        <v>IndustryManufacturingAverage WeekdayMarch12</v>
      </c>
      <c r="B2413" t="s">
        <v>2232</v>
      </c>
      <c r="C2413" t="s">
        <v>2243</v>
      </c>
      <c r="D2413" t="s">
        <v>2371</v>
      </c>
      <c r="E2413" t="s">
        <v>3071</v>
      </c>
      <c r="F2413" s="6">
        <v>12</v>
      </c>
      <c r="G2413" s="6">
        <v>426.28878784179688</v>
      </c>
      <c r="H2413" s="6">
        <v>426.28878784179688</v>
      </c>
      <c r="I2413" s="6">
        <v>132.81620788574219</v>
      </c>
      <c r="J2413" s="6">
        <v>56.180285714285716</v>
      </c>
      <c r="K2413">
        <f t="shared" si="74"/>
        <v>0</v>
      </c>
    </row>
    <row r="2414" spans="1:11" x14ac:dyDescent="0.25">
      <c r="A2414" s="5" t="str">
        <f t="shared" si="75"/>
        <v>IndustryManufacturingAverage WeekdayMarch13</v>
      </c>
      <c r="B2414" t="s">
        <v>2232</v>
      </c>
      <c r="C2414" t="s">
        <v>2243</v>
      </c>
      <c r="D2414" t="s">
        <v>2371</v>
      </c>
      <c r="E2414" t="s">
        <v>3071</v>
      </c>
      <c r="F2414" s="6">
        <v>13</v>
      </c>
      <c r="G2414" s="6">
        <v>436.17776489257813</v>
      </c>
      <c r="H2414" s="6">
        <v>436.17776489257813</v>
      </c>
      <c r="I2414" s="6">
        <v>133.60531616210938</v>
      </c>
      <c r="J2414" s="6">
        <v>59.161714285714318</v>
      </c>
      <c r="K2414">
        <f t="shared" si="74"/>
        <v>0</v>
      </c>
    </row>
    <row r="2415" spans="1:11" x14ac:dyDescent="0.25">
      <c r="A2415" s="5" t="str">
        <f t="shared" si="75"/>
        <v>IndustryManufacturingAverage WeekdayMarch14</v>
      </c>
      <c r="B2415" t="s">
        <v>2232</v>
      </c>
      <c r="C2415" t="s">
        <v>2243</v>
      </c>
      <c r="D2415" t="s">
        <v>2371</v>
      </c>
      <c r="E2415" t="s">
        <v>3071</v>
      </c>
      <c r="F2415" s="6">
        <v>14</v>
      </c>
      <c r="G2415" s="6">
        <v>372.05038452148438</v>
      </c>
      <c r="H2415" s="6">
        <v>372.05038452148438</v>
      </c>
      <c r="I2415" s="6">
        <v>119.85891723632813</v>
      </c>
      <c r="J2415" s="6">
        <v>61.720857142857142</v>
      </c>
      <c r="K2415">
        <f t="shared" si="74"/>
        <v>0</v>
      </c>
    </row>
    <row r="2416" spans="1:11" x14ac:dyDescent="0.25">
      <c r="A2416" s="5" t="str">
        <f t="shared" si="75"/>
        <v>IndustryManufacturingAverage WeekdayMarch15</v>
      </c>
      <c r="B2416" t="s">
        <v>2232</v>
      </c>
      <c r="C2416" t="s">
        <v>2243</v>
      </c>
      <c r="D2416" t="s">
        <v>2371</v>
      </c>
      <c r="E2416" t="s">
        <v>3071</v>
      </c>
      <c r="F2416" s="6">
        <v>15</v>
      </c>
      <c r="G2416" s="6">
        <v>301.41885375976563</v>
      </c>
      <c r="H2416" s="6">
        <v>301.41885375976563</v>
      </c>
      <c r="I2416" s="6">
        <v>117.73822021484375</v>
      </c>
      <c r="J2416" s="6">
        <v>63.640285714285724</v>
      </c>
      <c r="K2416">
        <f t="shared" si="74"/>
        <v>0</v>
      </c>
    </row>
    <row r="2417" spans="1:11" x14ac:dyDescent="0.25">
      <c r="A2417" s="5" t="str">
        <f t="shared" si="75"/>
        <v>IndustryManufacturingAverage WeekdayMarch16</v>
      </c>
      <c r="B2417" t="s">
        <v>2232</v>
      </c>
      <c r="C2417" t="s">
        <v>2243</v>
      </c>
      <c r="D2417" t="s">
        <v>2371</v>
      </c>
      <c r="E2417" t="s">
        <v>3071</v>
      </c>
      <c r="F2417" s="6">
        <v>16</v>
      </c>
      <c r="G2417" s="6">
        <v>238.04539489746094</v>
      </c>
      <c r="H2417" s="6">
        <v>238.04539489746094</v>
      </c>
      <c r="I2417" s="6">
        <v>129.04673767089844</v>
      </c>
      <c r="J2417" s="6">
        <v>64.505999999999986</v>
      </c>
      <c r="K2417">
        <f t="shared" si="74"/>
        <v>0</v>
      </c>
    </row>
    <row r="2418" spans="1:11" x14ac:dyDescent="0.25">
      <c r="A2418" s="5" t="str">
        <f t="shared" si="75"/>
        <v>IndustryManufacturingAverage WeekdayMarch17</v>
      </c>
      <c r="B2418" t="s">
        <v>2232</v>
      </c>
      <c r="C2418" t="s">
        <v>2243</v>
      </c>
      <c r="D2418" t="s">
        <v>2371</v>
      </c>
      <c r="E2418" t="s">
        <v>3071</v>
      </c>
      <c r="F2418" s="6">
        <v>17</v>
      </c>
      <c r="G2418" s="6">
        <v>207.50390625</v>
      </c>
      <c r="H2418" s="6">
        <v>207.50390625</v>
      </c>
      <c r="I2418" s="6">
        <v>99.743209838867188</v>
      </c>
      <c r="J2418" s="6">
        <v>65.993428571428552</v>
      </c>
      <c r="K2418">
        <f t="shared" si="74"/>
        <v>0</v>
      </c>
    </row>
    <row r="2419" spans="1:11" x14ac:dyDescent="0.25">
      <c r="A2419" s="5" t="str">
        <f t="shared" si="75"/>
        <v>IndustryManufacturingAverage WeekdayMarch18</v>
      </c>
      <c r="B2419" t="s">
        <v>2232</v>
      </c>
      <c r="C2419" t="s">
        <v>2243</v>
      </c>
      <c r="D2419" t="s">
        <v>2371</v>
      </c>
      <c r="E2419" t="s">
        <v>3071</v>
      </c>
      <c r="F2419" s="6">
        <v>18</v>
      </c>
      <c r="G2419" s="6">
        <v>185.59556579589844</v>
      </c>
      <c r="H2419" s="6">
        <v>185.59556579589844</v>
      </c>
      <c r="I2419" s="6">
        <v>111.26226806640625</v>
      </c>
      <c r="J2419" s="6">
        <v>63.471428571428547</v>
      </c>
      <c r="K2419">
        <f t="shared" si="74"/>
        <v>0</v>
      </c>
    </row>
    <row r="2420" spans="1:11" x14ac:dyDescent="0.25">
      <c r="A2420" s="5" t="str">
        <f t="shared" si="75"/>
        <v>IndustryManufacturingAverage WeekdayMarch19</v>
      </c>
      <c r="B2420" t="s">
        <v>2232</v>
      </c>
      <c r="C2420" t="s">
        <v>2243</v>
      </c>
      <c r="D2420" t="s">
        <v>2371</v>
      </c>
      <c r="E2420" t="s">
        <v>3071</v>
      </c>
      <c r="F2420" s="6">
        <v>19</v>
      </c>
      <c r="G2420" s="6">
        <v>190.88328552246094</v>
      </c>
      <c r="H2420" s="6">
        <v>190.88328552246094</v>
      </c>
      <c r="I2420" s="6">
        <v>127.067138671875</v>
      </c>
      <c r="J2420" s="6">
        <v>62.255714285714255</v>
      </c>
      <c r="K2420">
        <f t="shared" si="74"/>
        <v>0</v>
      </c>
    </row>
    <row r="2421" spans="1:11" x14ac:dyDescent="0.25">
      <c r="A2421" s="5" t="str">
        <f t="shared" si="75"/>
        <v>IndustryManufacturingAverage WeekdayMarch20</v>
      </c>
      <c r="B2421" t="s">
        <v>2232</v>
      </c>
      <c r="C2421" t="s">
        <v>2243</v>
      </c>
      <c r="D2421" t="s">
        <v>2371</v>
      </c>
      <c r="E2421" t="s">
        <v>3071</v>
      </c>
      <c r="F2421" s="6">
        <v>20</v>
      </c>
      <c r="G2421" s="6">
        <v>185.32167053222656</v>
      </c>
      <c r="H2421" s="6">
        <v>185.32167053222656</v>
      </c>
      <c r="I2421" s="6">
        <v>106.33761596679688</v>
      </c>
      <c r="J2421" s="6">
        <v>60.686571428571433</v>
      </c>
      <c r="K2421">
        <f t="shared" si="74"/>
        <v>0</v>
      </c>
    </row>
    <row r="2422" spans="1:11" x14ac:dyDescent="0.25">
      <c r="A2422" s="5" t="str">
        <f t="shared" si="75"/>
        <v>IndustryManufacturingAverage WeekdayMarch21</v>
      </c>
      <c r="B2422" t="s">
        <v>2232</v>
      </c>
      <c r="C2422" t="s">
        <v>2243</v>
      </c>
      <c r="D2422" t="s">
        <v>2371</v>
      </c>
      <c r="E2422" t="s">
        <v>3071</v>
      </c>
      <c r="F2422" s="6">
        <v>21</v>
      </c>
      <c r="G2422" s="6">
        <v>192.13209533691406</v>
      </c>
      <c r="H2422" s="6">
        <v>192.13209533691406</v>
      </c>
      <c r="I2422" s="6">
        <v>120.83577728271484</v>
      </c>
      <c r="J2422" s="6">
        <v>57.528571428571425</v>
      </c>
      <c r="K2422">
        <f t="shared" si="74"/>
        <v>0</v>
      </c>
    </row>
    <row r="2423" spans="1:11" x14ac:dyDescent="0.25">
      <c r="A2423" s="5" t="str">
        <f t="shared" si="75"/>
        <v>IndustryManufacturingAverage WeekdayMarch22</v>
      </c>
      <c r="B2423" t="s">
        <v>2232</v>
      </c>
      <c r="C2423" t="s">
        <v>2243</v>
      </c>
      <c r="D2423" t="s">
        <v>2371</v>
      </c>
      <c r="E2423" t="s">
        <v>3071</v>
      </c>
      <c r="F2423" s="6">
        <v>22</v>
      </c>
      <c r="G2423" s="6">
        <v>191.78131103515625</v>
      </c>
      <c r="H2423" s="6">
        <v>191.78131103515625</v>
      </c>
      <c r="I2423" s="6">
        <v>112.09288787841797</v>
      </c>
      <c r="J2423" s="6">
        <v>55.745142857142845</v>
      </c>
      <c r="K2423">
        <f t="shared" si="74"/>
        <v>0</v>
      </c>
    </row>
    <row r="2424" spans="1:11" x14ac:dyDescent="0.25">
      <c r="A2424" s="5" t="str">
        <f t="shared" si="75"/>
        <v>IndustryManufacturingAverage WeekdayMarch23</v>
      </c>
      <c r="B2424" t="s">
        <v>2232</v>
      </c>
      <c r="C2424" t="s">
        <v>2243</v>
      </c>
      <c r="D2424" t="s">
        <v>2371</v>
      </c>
      <c r="E2424" t="s">
        <v>3071</v>
      </c>
      <c r="F2424" s="6">
        <v>23</v>
      </c>
      <c r="G2424" s="6">
        <v>199.15943908691406</v>
      </c>
      <c r="H2424" s="6">
        <v>199.15943908691406</v>
      </c>
      <c r="I2424" s="6">
        <v>127.31671905517578</v>
      </c>
      <c r="J2424" s="6">
        <v>54.413428571428561</v>
      </c>
      <c r="K2424">
        <f t="shared" si="74"/>
        <v>0</v>
      </c>
    </row>
    <row r="2425" spans="1:11" x14ac:dyDescent="0.25">
      <c r="A2425" s="5" t="str">
        <f t="shared" si="75"/>
        <v>IndustryManufacturingAverage WeekdayMarch24</v>
      </c>
      <c r="B2425" t="s">
        <v>2232</v>
      </c>
      <c r="C2425" t="s">
        <v>2243</v>
      </c>
      <c r="D2425" t="s">
        <v>2371</v>
      </c>
      <c r="E2425" t="s">
        <v>3071</v>
      </c>
      <c r="F2425" s="6">
        <v>24</v>
      </c>
      <c r="G2425" s="6">
        <v>218.64985656738281</v>
      </c>
      <c r="H2425" s="6">
        <v>218.64985656738281</v>
      </c>
      <c r="I2425" s="6">
        <v>132.13554382324219</v>
      </c>
      <c r="J2425" s="6">
        <v>53.541142857142852</v>
      </c>
      <c r="K2425">
        <f t="shared" si="74"/>
        <v>0</v>
      </c>
    </row>
    <row r="2426" spans="1:11" x14ac:dyDescent="0.25">
      <c r="A2426" s="5" t="str">
        <f t="shared" si="75"/>
        <v>IndustryManufacturingMonthly Peak DayMarch1</v>
      </c>
      <c r="B2426" t="s">
        <v>2232</v>
      </c>
      <c r="C2426" t="s">
        <v>2243</v>
      </c>
      <c r="D2426" t="s">
        <v>2372</v>
      </c>
      <c r="E2426" t="s">
        <v>3071</v>
      </c>
      <c r="F2426" s="6">
        <v>1</v>
      </c>
      <c r="G2426" s="6">
        <v>215.22685241699219</v>
      </c>
      <c r="H2426" s="6">
        <v>215.22685241699219</v>
      </c>
      <c r="I2426" s="6">
        <v>195.15348815917969</v>
      </c>
      <c r="J2426" s="6">
        <v>52.124571428571436</v>
      </c>
      <c r="K2426">
        <f t="shared" si="74"/>
        <v>0</v>
      </c>
    </row>
    <row r="2427" spans="1:11" x14ac:dyDescent="0.25">
      <c r="A2427" s="5" t="str">
        <f t="shared" si="75"/>
        <v>IndustryManufacturingMonthly Peak DayMarch2</v>
      </c>
      <c r="B2427" t="s">
        <v>2232</v>
      </c>
      <c r="C2427" t="s">
        <v>2243</v>
      </c>
      <c r="D2427" t="s">
        <v>2372</v>
      </c>
      <c r="E2427" t="s">
        <v>3071</v>
      </c>
      <c r="F2427" s="6">
        <v>2</v>
      </c>
      <c r="G2427" s="6">
        <v>210.96157836914063</v>
      </c>
      <c r="H2427" s="6">
        <v>210.96157836914063</v>
      </c>
      <c r="I2427" s="6">
        <v>192.87532043457031</v>
      </c>
      <c r="J2427" s="6">
        <v>51.678285714285686</v>
      </c>
      <c r="K2427">
        <f t="shared" si="74"/>
        <v>0</v>
      </c>
    </row>
    <row r="2428" spans="1:11" x14ac:dyDescent="0.25">
      <c r="A2428" s="5" t="str">
        <f t="shared" si="75"/>
        <v>IndustryManufacturingMonthly Peak DayMarch3</v>
      </c>
      <c r="B2428" t="s">
        <v>2232</v>
      </c>
      <c r="C2428" t="s">
        <v>2243</v>
      </c>
      <c r="D2428" t="s">
        <v>2372</v>
      </c>
      <c r="E2428" t="s">
        <v>3071</v>
      </c>
      <c r="F2428" s="6">
        <v>3</v>
      </c>
      <c r="G2428" s="6">
        <v>233.93852233886719</v>
      </c>
      <c r="H2428" s="6">
        <v>233.93852233886719</v>
      </c>
      <c r="I2428" s="6">
        <v>181.88050842285156</v>
      </c>
      <c r="J2428" s="6">
        <v>51.268285714285739</v>
      </c>
      <c r="K2428">
        <f t="shared" si="74"/>
        <v>0</v>
      </c>
    </row>
    <row r="2429" spans="1:11" x14ac:dyDescent="0.25">
      <c r="A2429" s="5" t="str">
        <f t="shared" si="75"/>
        <v>IndustryManufacturingMonthly Peak DayMarch4</v>
      </c>
      <c r="B2429" t="s">
        <v>2232</v>
      </c>
      <c r="C2429" t="s">
        <v>2243</v>
      </c>
      <c r="D2429" t="s">
        <v>2372</v>
      </c>
      <c r="E2429" t="s">
        <v>3071</v>
      </c>
      <c r="F2429" s="6">
        <v>4</v>
      </c>
      <c r="G2429" s="6">
        <v>233.596923828125</v>
      </c>
      <c r="H2429" s="6">
        <v>233.596923828125</v>
      </c>
      <c r="I2429" s="6">
        <v>176.32662963867188</v>
      </c>
      <c r="J2429" s="6">
        <v>49.534571428571418</v>
      </c>
      <c r="K2429">
        <f t="shared" si="74"/>
        <v>0</v>
      </c>
    </row>
    <row r="2430" spans="1:11" x14ac:dyDescent="0.25">
      <c r="A2430" s="5" t="str">
        <f t="shared" si="75"/>
        <v>IndustryManufacturingMonthly Peak DayMarch5</v>
      </c>
      <c r="B2430" t="s">
        <v>2232</v>
      </c>
      <c r="C2430" t="s">
        <v>2243</v>
      </c>
      <c r="D2430" t="s">
        <v>2372</v>
      </c>
      <c r="E2430" t="s">
        <v>3071</v>
      </c>
      <c r="F2430" s="6">
        <v>5</v>
      </c>
      <c r="G2430" s="6">
        <v>313.49374389648438</v>
      </c>
      <c r="H2430" s="6">
        <v>313.49374389648438</v>
      </c>
      <c r="I2430" s="6">
        <v>158.42875671386719</v>
      </c>
      <c r="J2430" s="6">
        <v>48.314857142857122</v>
      </c>
      <c r="K2430">
        <f t="shared" si="74"/>
        <v>0</v>
      </c>
    </row>
    <row r="2431" spans="1:11" x14ac:dyDescent="0.25">
      <c r="A2431" s="5" t="str">
        <f t="shared" si="75"/>
        <v>IndustryManufacturingMonthly Peak DayMarch6</v>
      </c>
      <c r="B2431" t="s">
        <v>2232</v>
      </c>
      <c r="C2431" t="s">
        <v>2243</v>
      </c>
      <c r="D2431" t="s">
        <v>2372</v>
      </c>
      <c r="E2431" t="s">
        <v>3071</v>
      </c>
      <c r="F2431" s="6">
        <v>6</v>
      </c>
      <c r="G2431" s="6">
        <v>380.61285400390625</v>
      </c>
      <c r="H2431" s="6">
        <v>380.61285400390625</v>
      </c>
      <c r="I2431" s="6">
        <v>184.74798583984375</v>
      </c>
      <c r="J2431" s="6">
        <v>47.728000000000009</v>
      </c>
      <c r="K2431">
        <f t="shared" si="74"/>
        <v>0</v>
      </c>
    </row>
    <row r="2432" spans="1:11" x14ac:dyDescent="0.25">
      <c r="A2432" s="5" t="str">
        <f t="shared" si="75"/>
        <v>IndustryManufacturingMonthly Peak DayMarch7</v>
      </c>
      <c r="B2432" t="s">
        <v>2232</v>
      </c>
      <c r="C2432" t="s">
        <v>2243</v>
      </c>
      <c r="D2432" t="s">
        <v>2372</v>
      </c>
      <c r="E2432" t="s">
        <v>3071</v>
      </c>
      <c r="F2432" s="6">
        <v>7</v>
      </c>
      <c r="G2432" s="6">
        <v>397.22476196289063</v>
      </c>
      <c r="H2432" s="6">
        <v>397.22476196289063</v>
      </c>
      <c r="I2432" s="6">
        <v>223.01182556152344</v>
      </c>
      <c r="J2432" s="6">
        <v>47.805714285714302</v>
      </c>
      <c r="K2432">
        <f t="shared" si="74"/>
        <v>0</v>
      </c>
    </row>
    <row r="2433" spans="1:11" x14ac:dyDescent="0.25">
      <c r="A2433" s="5" t="str">
        <f t="shared" si="75"/>
        <v>IndustryManufacturingMonthly Peak DayMarch8</v>
      </c>
      <c r="B2433" t="s">
        <v>2232</v>
      </c>
      <c r="C2433" t="s">
        <v>2243</v>
      </c>
      <c r="D2433" t="s">
        <v>2372</v>
      </c>
      <c r="E2433" t="s">
        <v>3071</v>
      </c>
      <c r="F2433" s="6">
        <v>8</v>
      </c>
      <c r="G2433" s="6">
        <v>461.17044067382813</v>
      </c>
      <c r="H2433" s="6">
        <v>461.17044067382813</v>
      </c>
      <c r="I2433" s="6">
        <v>141.39872741699219</v>
      </c>
      <c r="J2433" s="6">
        <v>47.877142857142857</v>
      </c>
      <c r="K2433">
        <f t="shared" si="74"/>
        <v>0</v>
      </c>
    </row>
    <row r="2434" spans="1:11" x14ac:dyDescent="0.25">
      <c r="A2434" s="5" t="str">
        <f t="shared" si="75"/>
        <v>IndustryManufacturingMonthly Peak DayMarch9</v>
      </c>
      <c r="B2434" t="s">
        <v>2232</v>
      </c>
      <c r="C2434" t="s">
        <v>2243</v>
      </c>
      <c r="D2434" t="s">
        <v>2372</v>
      </c>
      <c r="E2434" t="s">
        <v>3071</v>
      </c>
      <c r="F2434" s="6">
        <v>9</v>
      </c>
      <c r="G2434" s="6">
        <v>421.81805419921875</v>
      </c>
      <c r="H2434" s="6">
        <v>421.81805419921875</v>
      </c>
      <c r="I2434" s="6">
        <v>163.25057983398438</v>
      </c>
      <c r="J2434" s="6">
        <v>48.855714285714313</v>
      </c>
      <c r="K2434">
        <f t="shared" ref="K2434:K2497" si="76">INDEX(events, MATCH(CONCATENATE(B2434, C2434, D2434, E2434), events_y, 0), MATCH("Confidential", events_x, 0))</f>
        <v>0</v>
      </c>
    </row>
    <row r="2435" spans="1:11" x14ac:dyDescent="0.25">
      <c r="A2435" s="5" t="str">
        <f t="shared" ref="A2435:A2498" si="77">CONCATENATE(B2435, C2435, D2435, E2435, F2435)</f>
        <v>IndustryManufacturingMonthly Peak DayMarch10</v>
      </c>
      <c r="B2435" t="s">
        <v>2232</v>
      </c>
      <c r="C2435" t="s">
        <v>2243</v>
      </c>
      <c r="D2435" t="s">
        <v>2372</v>
      </c>
      <c r="E2435" t="s">
        <v>3071</v>
      </c>
      <c r="F2435" s="6">
        <v>10</v>
      </c>
      <c r="G2435" s="6">
        <v>420.52813720703125</v>
      </c>
      <c r="H2435" s="6">
        <v>420.52813720703125</v>
      </c>
      <c r="I2435" s="6">
        <v>162.52967834472656</v>
      </c>
      <c r="J2435" s="6">
        <v>50.518000000000001</v>
      </c>
      <c r="K2435">
        <f t="shared" si="76"/>
        <v>0</v>
      </c>
    </row>
    <row r="2436" spans="1:11" x14ac:dyDescent="0.25">
      <c r="A2436" s="5" t="str">
        <f t="shared" si="77"/>
        <v>IndustryManufacturingMonthly Peak DayMarch11</v>
      </c>
      <c r="B2436" t="s">
        <v>2232</v>
      </c>
      <c r="C2436" t="s">
        <v>2243</v>
      </c>
      <c r="D2436" t="s">
        <v>2372</v>
      </c>
      <c r="E2436" t="s">
        <v>3071</v>
      </c>
      <c r="F2436" s="6">
        <v>11</v>
      </c>
      <c r="G2436" s="6">
        <v>444.76724243164063</v>
      </c>
      <c r="H2436" s="6">
        <v>444.76724243164063</v>
      </c>
      <c r="I2436" s="6">
        <v>159.58476257324219</v>
      </c>
      <c r="J2436" s="6">
        <v>53.360857142857142</v>
      </c>
      <c r="K2436">
        <f t="shared" si="76"/>
        <v>0</v>
      </c>
    </row>
    <row r="2437" spans="1:11" x14ac:dyDescent="0.25">
      <c r="A2437" s="5" t="str">
        <f t="shared" si="77"/>
        <v>IndustryManufacturingMonthly Peak DayMarch12</v>
      </c>
      <c r="B2437" t="s">
        <v>2232</v>
      </c>
      <c r="C2437" t="s">
        <v>2243</v>
      </c>
      <c r="D2437" t="s">
        <v>2372</v>
      </c>
      <c r="E2437" t="s">
        <v>3071</v>
      </c>
      <c r="F2437" s="6">
        <v>12</v>
      </c>
      <c r="G2437" s="6">
        <v>425.0198974609375</v>
      </c>
      <c r="H2437" s="6">
        <v>425.0198974609375</v>
      </c>
      <c r="I2437" s="6">
        <v>173.48934936523438</v>
      </c>
      <c r="J2437" s="6">
        <v>54.882857142857169</v>
      </c>
      <c r="K2437">
        <f t="shared" si="76"/>
        <v>0</v>
      </c>
    </row>
    <row r="2438" spans="1:11" x14ac:dyDescent="0.25">
      <c r="A2438" s="5" t="str">
        <f t="shared" si="77"/>
        <v>IndustryManufacturingMonthly Peak DayMarch13</v>
      </c>
      <c r="B2438" t="s">
        <v>2232</v>
      </c>
      <c r="C2438" t="s">
        <v>2243</v>
      </c>
      <c r="D2438" t="s">
        <v>2372</v>
      </c>
      <c r="E2438" t="s">
        <v>3071</v>
      </c>
      <c r="F2438" s="6">
        <v>13</v>
      </c>
      <c r="G2438" s="6">
        <v>427.48690795898438</v>
      </c>
      <c r="H2438" s="6">
        <v>427.48690795898438</v>
      </c>
      <c r="I2438" s="6">
        <v>169.73773193359375</v>
      </c>
      <c r="J2438" s="6">
        <v>53.440571428571417</v>
      </c>
      <c r="K2438">
        <f t="shared" si="76"/>
        <v>0</v>
      </c>
    </row>
    <row r="2439" spans="1:11" x14ac:dyDescent="0.25">
      <c r="A2439" s="5" t="str">
        <f t="shared" si="77"/>
        <v>IndustryManufacturingMonthly Peak DayMarch14</v>
      </c>
      <c r="B2439" t="s">
        <v>2232</v>
      </c>
      <c r="C2439" t="s">
        <v>2243</v>
      </c>
      <c r="D2439" t="s">
        <v>2372</v>
      </c>
      <c r="E2439" t="s">
        <v>3071</v>
      </c>
      <c r="F2439" s="6">
        <v>14</v>
      </c>
      <c r="G2439" s="6">
        <v>385.72341918945313</v>
      </c>
      <c r="H2439" s="6">
        <v>385.72341918945313</v>
      </c>
      <c r="I2439" s="6">
        <v>328.78225708007813</v>
      </c>
      <c r="J2439" s="6">
        <v>55.595142857142839</v>
      </c>
      <c r="K2439">
        <f t="shared" si="76"/>
        <v>0</v>
      </c>
    </row>
    <row r="2440" spans="1:11" x14ac:dyDescent="0.25">
      <c r="A2440" s="5" t="str">
        <f t="shared" si="77"/>
        <v>IndustryManufacturingMonthly Peak DayMarch15</v>
      </c>
      <c r="B2440" t="s">
        <v>2232</v>
      </c>
      <c r="C2440" t="s">
        <v>2243</v>
      </c>
      <c r="D2440" t="s">
        <v>2372</v>
      </c>
      <c r="E2440" t="s">
        <v>3071</v>
      </c>
      <c r="F2440" s="6">
        <v>15</v>
      </c>
      <c r="G2440" s="6">
        <v>304.70217895507813</v>
      </c>
      <c r="H2440" s="6">
        <v>304.70217895507813</v>
      </c>
      <c r="I2440" s="6">
        <v>144.79899597167969</v>
      </c>
      <c r="J2440" s="6">
        <v>55.519142857142825</v>
      </c>
      <c r="K2440">
        <f t="shared" si="76"/>
        <v>0</v>
      </c>
    </row>
    <row r="2441" spans="1:11" x14ac:dyDescent="0.25">
      <c r="A2441" s="5" t="str">
        <f t="shared" si="77"/>
        <v>IndustryManufacturingMonthly Peak DayMarch16</v>
      </c>
      <c r="B2441" t="s">
        <v>2232</v>
      </c>
      <c r="C2441" t="s">
        <v>2243</v>
      </c>
      <c r="D2441" t="s">
        <v>2372</v>
      </c>
      <c r="E2441" t="s">
        <v>3071</v>
      </c>
      <c r="F2441" s="6">
        <v>16</v>
      </c>
      <c r="G2441" s="6">
        <v>237.54814147949219</v>
      </c>
      <c r="H2441" s="6">
        <v>237.54814147949219</v>
      </c>
      <c r="I2441" s="6">
        <v>139.136962890625</v>
      </c>
      <c r="J2441" s="6">
        <v>55.491999999999976</v>
      </c>
      <c r="K2441">
        <f t="shared" si="76"/>
        <v>0</v>
      </c>
    </row>
    <row r="2442" spans="1:11" x14ac:dyDescent="0.25">
      <c r="A2442" s="5" t="str">
        <f t="shared" si="77"/>
        <v>IndustryManufacturingMonthly Peak DayMarch17</v>
      </c>
      <c r="B2442" t="s">
        <v>2232</v>
      </c>
      <c r="C2442" t="s">
        <v>2243</v>
      </c>
      <c r="D2442" t="s">
        <v>2372</v>
      </c>
      <c r="E2442" t="s">
        <v>3071</v>
      </c>
      <c r="F2442" s="6">
        <v>17</v>
      </c>
      <c r="G2442" s="6">
        <v>204.86231994628906</v>
      </c>
      <c r="H2442" s="6">
        <v>204.86231994628906</v>
      </c>
      <c r="I2442" s="6">
        <v>117.08510589599609</v>
      </c>
      <c r="J2442" s="6">
        <v>54.388285714285708</v>
      </c>
      <c r="K2442">
        <f t="shared" si="76"/>
        <v>0</v>
      </c>
    </row>
    <row r="2443" spans="1:11" x14ac:dyDescent="0.25">
      <c r="A2443" s="5" t="str">
        <f t="shared" si="77"/>
        <v>IndustryManufacturingMonthly Peak DayMarch18</v>
      </c>
      <c r="B2443" t="s">
        <v>2232</v>
      </c>
      <c r="C2443" t="s">
        <v>2243</v>
      </c>
      <c r="D2443" t="s">
        <v>2372</v>
      </c>
      <c r="E2443" t="s">
        <v>3071</v>
      </c>
      <c r="F2443" s="6">
        <v>18</v>
      </c>
      <c r="G2443" s="6">
        <v>188.22201538085938</v>
      </c>
      <c r="H2443" s="6">
        <v>188.22201538085938</v>
      </c>
      <c r="I2443" s="6">
        <v>129.65811157226563</v>
      </c>
      <c r="J2443" s="6">
        <v>52.336857142857149</v>
      </c>
      <c r="K2443">
        <f t="shared" si="76"/>
        <v>0</v>
      </c>
    </row>
    <row r="2444" spans="1:11" x14ac:dyDescent="0.25">
      <c r="A2444" s="5" t="str">
        <f t="shared" si="77"/>
        <v>IndustryManufacturingMonthly Peak DayMarch19</v>
      </c>
      <c r="B2444" t="s">
        <v>2232</v>
      </c>
      <c r="C2444" t="s">
        <v>2243</v>
      </c>
      <c r="D2444" t="s">
        <v>2372</v>
      </c>
      <c r="E2444" t="s">
        <v>3071</v>
      </c>
      <c r="F2444" s="6">
        <v>19</v>
      </c>
      <c r="G2444" s="6">
        <v>189.8704833984375</v>
      </c>
      <c r="H2444" s="6">
        <v>189.8704833984375</v>
      </c>
      <c r="I2444" s="6">
        <v>132.36811828613281</v>
      </c>
      <c r="J2444" s="6">
        <v>52.098285714285694</v>
      </c>
      <c r="K2444">
        <f t="shared" si="76"/>
        <v>0</v>
      </c>
    </row>
    <row r="2445" spans="1:11" x14ac:dyDescent="0.25">
      <c r="A2445" s="5" t="str">
        <f t="shared" si="77"/>
        <v>IndustryManufacturingMonthly Peak DayMarch20</v>
      </c>
      <c r="B2445" t="s">
        <v>2232</v>
      </c>
      <c r="C2445" t="s">
        <v>2243</v>
      </c>
      <c r="D2445" t="s">
        <v>2372</v>
      </c>
      <c r="E2445" t="s">
        <v>3071</v>
      </c>
      <c r="F2445" s="6">
        <v>20</v>
      </c>
      <c r="G2445" s="6">
        <v>184.20332336425781</v>
      </c>
      <c r="H2445" s="6">
        <v>184.20332336425781</v>
      </c>
      <c r="I2445" s="6">
        <v>117.36092376708984</v>
      </c>
      <c r="J2445" s="6">
        <v>51.265999999999991</v>
      </c>
      <c r="K2445">
        <f t="shared" si="76"/>
        <v>0</v>
      </c>
    </row>
    <row r="2446" spans="1:11" x14ac:dyDescent="0.25">
      <c r="A2446" s="5" t="str">
        <f t="shared" si="77"/>
        <v>IndustryManufacturingMonthly Peak DayMarch21</v>
      </c>
      <c r="B2446" t="s">
        <v>2232</v>
      </c>
      <c r="C2446" t="s">
        <v>2243</v>
      </c>
      <c r="D2446" t="s">
        <v>2372</v>
      </c>
      <c r="E2446" t="s">
        <v>3071</v>
      </c>
      <c r="F2446" s="6">
        <v>21</v>
      </c>
      <c r="G2446" s="6">
        <v>188.13346862792969</v>
      </c>
      <c r="H2446" s="6">
        <v>188.13346862792969</v>
      </c>
      <c r="I2446" s="6">
        <v>127.00395202636719</v>
      </c>
      <c r="J2446" s="6">
        <v>50.614285714285707</v>
      </c>
      <c r="K2446">
        <f t="shared" si="76"/>
        <v>0</v>
      </c>
    </row>
    <row r="2447" spans="1:11" x14ac:dyDescent="0.25">
      <c r="A2447" s="5" t="str">
        <f t="shared" si="77"/>
        <v>IndustryManufacturingMonthly Peak DayMarch22</v>
      </c>
      <c r="B2447" t="s">
        <v>2232</v>
      </c>
      <c r="C2447" t="s">
        <v>2243</v>
      </c>
      <c r="D2447" t="s">
        <v>2372</v>
      </c>
      <c r="E2447" t="s">
        <v>3071</v>
      </c>
      <c r="F2447" s="6">
        <v>22</v>
      </c>
      <c r="G2447" s="6">
        <v>192.372802734375</v>
      </c>
      <c r="H2447" s="6">
        <v>192.372802734375</v>
      </c>
      <c r="I2447" s="6">
        <v>282.65478515625</v>
      </c>
      <c r="J2447" s="6">
        <v>50.536285714285711</v>
      </c>
      <c r="K2447">
        <f t="shared" si="76"/>
        <v>0</v>
      </c>
    </row>
    <row r="2448" spans="1:11" x14ac:dyDescent="0.25">
      <c r="A2448" s="5" t="str">
        <f t="shared" si="77"/>
        <v>IndustryManufacturingMonthly Peak DayMarch23</v>
      </c>
      <c r="B2448" t="s">
        <v>2232</v>
      </c>
      <c r="C2448" t="s">
        <v>2243</v>
      </c>
      <c r="D2448" t="s">
        <v>2372</v>
      </c>
      <c r="E2448" t="s">
        <v>3071</v>
      </c>
      <c r="F2448" s="6">
        <v>23</v>
      </c>
      <c r="G2448" s="6">
        <v>200.07377624511719</v>
      </c>
      <c r="H2448" s="6">
        <v>200.07377624511719</v>
      </c>
      <c r="I2448" s="6">
        <v>139.69667053222656</v>
      </c>
      <c r="J2448" s="6">
        <v>48.782571428571423</v>
      </c>
      <c r="K2448">
        <f t="shared" si="76"/>
        <v>0</v>
      </c>
    </row>
    <row r="2449" spans="1:11" x14ac:dyDescent="0.25">
      <c r="A2449" s="5" t="str">
        <f t="shared" si="77"/>
        <v>IndustryManufacturingMonthly Peak DayMarch24</v>
      </c>
      <c r="B2449" t="s">
        <v>2232</v>
      </c>
      <c r="C2449" t="s">
        <v>2243</v>
      </c>
      <c r="D2449" t="s">
        <v>2372</v>
      </c>
      <c r="E2449" t="s">
        <v>3071</v>
      </c>
      <c r="F2449" s="6">
        <v>24</v>
      </c>
      <c r="G2449" s="6">
        <v>211.39334106445313</v>
      </c>
      <c r="H2449" s="6">
        <v>211.39334106445313</v>
      </c>
      <c r="I2449" s="6">
        <v>192.79649353027344</v>
      </c>
      <c r="J2449" s="6">
        <v>46.990857142857145</v>
      </c>
      <c r="K2449">
        <f t="shared" si="76"/>
        <v>0</v>
      </c>
    </row>
    <row r="2450" spans="1:11" x14ac:dyDescent="0.25">
      <c r="A2450" s="5" t="str">
        <f t="shared" si="77"/>
        <v>IndustryManufacturingAverage WeekdayApril1</v>
      </c>
      <c r="B2450" t="s">
        <v>2232</v>
      </c>
      <c r="C2450" t="s">
        <v>2243</v>
      </c>
      <c r="D2450" t="s">
        <v>2373</v>
      </c>
      <c r="E2450" t="s">
        <v>3072</v>
      </c>
      <c r="F2450" s="6">
        <v>1</v>
      </c>
      <c r="G2450" s="6">
        <v>219.78935241699219</v>
      </c>
      <c r="H2450" s="6">
        <v>219.78935241699219</v>
      </c>
      <c r="I2450" s="6">
        <v>137.32398986816406</v>
      </c>
      <c r="J2450" s="6">
        <v>61.373714285714286</v>
      </c>
      <c r="K2450">
        <f t="shared" si="76"/>
        <v>0</v>
      </c>
    </row>
    <row r="2451" spans="1:11" x14ac:dyDescent="0.25">
      <c r="A2451" s="5" t="str">
        <f t="shared" si="77"/>
        <v>IndustryManufacturingAverage WeekdayApril2</v>
      </c>
      <c r="B2451" t="s">
        <v>2232</v>
      </c>
      <c r="C2451" t="s">
        <v>2243</v>
      </c>
      <c r="D2451" t="s">
        <v>2373</v>
      </c>
      <c r="E2451" t="s">
        <v>3072</v>
      </c>
      <c r="F2451" s="6">
        <v>2</v>
      </c>
      <c r="G2451" s="6">
        <v>235.38957214355469</v>
      </c>
      <c r="H2451" s="6">
        <v>235.38957214355469</v>
      </c>
      <c r="I2451" s="6">
        <v>132.34486389160156</v>
      </c>
      <c r="J2451" s="6">
        <v>60.195714285714267</v>
      </c>
      <c r="K2451">
        <f t="shared" si="76"/>
        <v>0</v>
      </c>
    </row>
    <row r="2452" spans="1:11" x14ac:dyDescent="0.25">
      <c r="A2452" s="5" t="str">
        <f t="shared" si="77"/>
        <v>IndustryManufacturingAverage WeekdayApril3</v>
      </c>
      <c r="B2452" t="s">
        <v>2232</v>
      </c>
      <c r="C2452" t="s">
        <v>2243</v>
      </c>
      <c r="D2452" t="s">
        <v>2373</v>
      </c>
      <c r="E2452" t="s">
        <v>3072</v>
      </c>
      <c r="F2452" s="6">
        <v>3</v>
      </c>
      <c r="G2452" s="6">
        <v>233.93426513671875</v>
      </c>
      <c r="H2452" s="6">
        <v>233.93426513671875</v>
      </c>
      <c r="I2452" s="6">
        <v>128.96452331542969</v>
      </c>
      <c r="J2452" s="6">
        <v>59.712000000000025</v>
      </c>
      <c r="K2452">
        <f t="shared" si="76"/>
        <v>0</v>
      </c>
    </row>
    <row r="2453" spans="1:11" x14ac:dyDescent="0.25">
      <c r="A2453" s="5" t="str">
        <f t="shared" si="77"/>
        <v>IndustryManufacturingAverage WeekdayApril4</v>
      </c>
      <c r="B2453" t="s">
        <v>2232</v>
      </c>
      <c r="C2453" t="s">
        <v>2243</v>
      </c>
      <c r="D2453" t="s">
        <v>2373</v>
      </c>
      <c r="E2453" t="s">
        <v>3072</v>
      </c>
      <c r="F2453" s="6">
        <v>4</v>
      </c>
      <c r="G2453" s="6">
        <v>233.37715148925781</v>
      </c>
      <c r="H2453" s="6">
        <v>233.37715148925781</v>
      </c>
      <c r="I2453" s="6">
        <v>158.14443969726563</v>
      </c>
      <c r="J2453" s="6">
        <v>58.976000000000006</v>
      </c>
      <c r="K2453">
        <f t="shared" si="76"/>
        <v>0</v>
      </c>
    </row>
    <row r="2454" spans="1:11" x14ac:dyDescent="0.25">
      <c r="A2454" s="5" t="str">
        <f t="shared" si="77"/>
        <v>IndustryManufacturingAverage WeekdayApril5</v>
      </c>
      <c r="B2454" t="s">
        <v>2232</v>
      </c>
      <c r="C2454" t="s">
        <v>2243</v>
      </c>
      <c r="D2454" t="s">
        <v>2373</v>
      </c>
      <c r="E2454" t="s">
        <v>3072</v>
      </c>
      <c r="F2454" s="6">
        <v>5</v>
      </c>
      <c r="G2454" s="6">
        <v>313.62509155273438</v>
      </c>
      <c r="H2454" s="6">
        <v>313.62509155273438</v>
      </c>
      <c r="I2454" s="6">
        <v>150.135009765625</v>
      </c>
      <c r="J2454" s="6">
        <v>57.906857142857156</v>
      </c>
      <c r="K2454">
        <f t="shared" si="76"/>
        <v>0</v>
      </c>
    </row>
    <row r="2455" spans="1:11" x14ac:dyDescent="0.25">
      <c r="A2455" s="5" t="str">
        <f t="shared" si="77"/>
        <v>IndustryManufacturingAverage WeekdayApril6</v>
      </c>
      <c r="B2455" t="s">
        <v>2232</v>
      </c>
      <c r="C2455" t="s">
        <v>2243</v>
      </c>
      <c r="D2455" t="s">
        <v>2373</v>
      </c>
      <c r="E2455" t="s">
        <v>3072</v>
      </c>
      <c r="F2455" s="6">
        <v>6</v>
      </c>
      <c r="G2455" s="6">
        <v>410.76010131835938</v>
      </c>
      <c r="H2455" s="6">
        <v>410.76010131835938</v>
      </c>
      <c r="I2455" s="6">
        <v>203.21589660644531</v>
      </c>
      <c r="J2455" s="6">
        <v>57.880857142857167</v>
      </c>
      <c r="K2455">
        <f t="shared" si="76"/>
        <v>0</v>
      </c>
    </row>
    <row r="2456" spans="1:11" x14ac:dyDescent="0.25">
      <c r="A2456" s="5" t="str">
        <f t="shared" si="77"/>
        <v>IndustryManufacturingAverage WeekdayApril7</v>
      </c>
      <c r="B2456" t="s">
        <v>2232</v>
      </c>
      <c r="C2456" t="s">
        <v>2243</v>
      </c>
      <c r="D2456" t="s">
        <v>2373</v>
      </c>
      <c r="E2456" t="s">
        <v>3072</v>
      </c>
      <c r="F2456" s="6">
        <v>7</v>
      </c>
      <c r="G2456" s="6">
        <v>421.44097900390625</v>
      </c>
      <c r="H2456" s="6">
        <v>421.44097900390625</v>
      </c>
      <c r="I2456" s="6">
        <v>156.9010009765625</v>
      </c>
      <c r="J2456" s="6">
        <v>57.535428571428561</v>
      </c>
      <c r="K2456">
        <f t="shared" si="76"/>
        <v>0</v>
      </c>
    </row>
    <row r="2457" spans="1:11" x14ac:dyDescent="0.25">
      <c r="A2457" s="5" t="str">
        <f t="shared" si="77"/>
        <v>IndustryManufacturingAverage WeekdayApril8</v>
      </c>
      <c r="B2457" t="s">
        <v>2232</v>
      </c>
      <c r="C2457" t="s">
        <v>2243</v>
      </c>
      <c r="D2457" t="s">
        <v>2373</v>
      </c>
      <c r="E2457" t="s">
        <v>3072</v>
      </c>
      <c r="F2457" s="6">
        <v>8</v>
      </c>
      <c r="G2457" s="6">
        <v>466.78118896484375</v>
      </c>
      <c r="H2457" s="6">
        <v>466.78118896484375</v>
      </c>
      <c r="I2457" s="6">
        <v>148.37266540527344</v>
      </c>
      <c r="J2457" s="6">
        <v>57.200571428571457</v>
      </c>
      <c r="K2457">
        <f t="shared" si="76"/>
        <v>0</v>
      </c>
    </row>
    <row r="2458" spans="1:11" x14ac:dyDescent="0.25">
      <c r="A2458" s="5" t="str">
        <f t="shared" si="77"/>
        <v>IndustryManufacturingAverage WeekdayApril9</v>
      </c>
      <c r="B2458" t="s">
        <v>2232</v>
      </c>
      <c r="C2458" t="s">
        <v>2243</v>
      </c>
      <c r="D2458" t="s">
        <v>2373</v>
      </c>
      <c r="E2458" t="s">
        <v>3072</v>
      </c>
      <c r="F2458" s="6">
        <v>9</v>
      </c>
      <c r="G2458" s="6">
        <v>427.48614501953125</v>
      </c>
      <c r="H2458" s="6">
        <v>427.48614501953125</v>
      </c>
      <c r="I2458" s="6">
        <v>140.44837951660156</v>
      </c>
      <c r="J2458" s="6">
        <v>58.166571428571416</v>
      </c>
      <c r="K2458">
        <f t="shared" si="76"/>
        <v>0</v>
      </c>
    </row>
    <row r="2459" spans="1:11" x14ac:dyDescent="0.25">
      <c r="A2459" s="5" t="str">
        <f t="shared" si="77"/>
        <v>IndustryManufacturingAverage WeekdayApril10</v>
      </c>
      <c r="B2459" t="s">
        <v>2232</v>
      </c>
      <c r="C2459" t="s">
        <v>2243</v>
      </c>
      <c r="D2459" t="s">
        <v>2373</v>
      </c>
      <c r="E2459" t="s">
        <v>3072</v>
      </c>
      <c r="F2459" s="6">
        <v>10</v>
      </c>
      <c r="G2459" s="6">
        <v>424.89553833007813</v>
      </c>
      <c r="H2459" s="6">
        <v>424.89553833007813</v>
      </c>
      <c r="I2459" s="6">
        <v>134.83782958984375</v>
      </c>
      <c r="J2459" s="6">
        <v>60.52542857142857</v>
      </c>
      <c r="K2459">
        <f t="shared" si="76"/>
        <v>0</v>
      </c>
    </row>
    <row r="2460" spans="1:11" x14ac:dyDescent="0.25">
      <c r="A2460" s="5" t="str">
        <f t="shared" si="77"/>
        <v>IndustryManufacturingAverage WeekdayApril11</v>
      </c>
      <c r="B2460" t="s">
        <v>2232</v>
      </c>
      <c r="C2460" t="s">
        <v>2243</v>
      </c>
      <c r="D2460" t="s">
        <v>2373</v>
      </c>
      <c r="E2460" t="s">
        <v>3072</v>
      </c>
      <c r="F2460" s="6">
        <v>11</v>
      </c>
      <c r="G2460" s="6">
        <v>453.41452026367188</v>
      </c>
      <c r="H2460" s="6">
        <v>453.41452026367188</v>
      </c>
      <c r="I2460" s="6">
        <v>142.35154724121094</v>
      </c>
      <c r="J2460" s="6">
        <v>64.596857142857132</v>
      </c>
      <c r="K2460">
        <f t="shared" si="76"/>
        <v>0</v>
      </c>
    </row>
    <row r="2461" spans="1:11" x14ac:dyDescent="0.25">
      <c r="A2461" s="5" t="str">
        <f t="shared" si="77"/>
        <v>IndustryManufacturingAverage WeekdayApril12</v>
      </c>
      <c r="B2461" t="s">
        <v>2232</v>
      </c>
      <c r="C2461" t="s">
        <v>2243</v>
      </c>
      <c r="D2461" t="s">
        <v>2373</v>
      </c>
      <c r="E2461" t="s">
        <v>3072</v>
      </c>
      <c r="F2461" s="6">
        <v>12</v>
      </c>
      <c r="G2461" s="6">
        <v>428.23367309570313</v>
      </c>
      <c r="H2461" s="6">
        <v>428.23367309570313</v>
      </c>
      <c r="I2461" s="6">
        <v>155.25502014160156</v>
      </c>
      <c r="J2461" s="6">
        <v>67.744857142857143</v>
      </c>
      <c r="K2461">
        <f t="shared" si="76"/>
        <v>0</v>
      </c>
    </row>
    <row r="2462" spans="1:11" x14ac:dyDescent="0.25">
      <c r="A2462" s="5" t="str">
        <f t="shared" si="77"/>
        <v>IndustryManufacturingAverage WeekdayApril13</v>
      </c>
      <c r="B2462" t="s">
        <v>2232</v>
      </c>
      <c r="C2462" t="s">
        <v>2243</v>
      </c>
      <c r="D2462" t="s">
        <v>2373</v>
      </c>
      <c r="E2462" t="s">
        <v>3072</v>
      </c>
      <c r="F2462" s="6">
        <v>13</v>
      </c>
      <c r="G2462" s="6">
        <v>419.77520751953125</v>
      </c>
      <c r="H2462" s="6">
        <v>419.77520751953125</v>
      </c>
      <c r="I2462" s="6">
        <v>141.84968566894531</v>
      </c>
      <c r="J2462" s="6">
        <v>68.150857142857134</v>
      </c>
      <c r="K2462">
        <f t="shared" si="76"/>
        <v>0</v>
      </c>
    </row>
    <row r="2463" spans="1:11" x14ac:dyDescent="0.25">
      <c r="A2463" s="5" t="str">
        <f t="shared" si="77"/>
        <v>IndustryManufacturingAverage WeekdayApril14</v>
      </c>
      <c r="B2463" t="s">
        <v>2232</v>
      </c>
      <c r="C2463" t="s">
        <v>2243</v>
      </c>
      <c r="D2463" t="s">
        <v>2373</v>
      </c>
      <c r="E2463" t="s">
        <v>3072</v>
      </c>
      <c r="F2463" s="6">
        <v>14</v>
      </c>
      <c r="G2463" s="6">
        <v>357.76513671875</v>
      </c>
      <c r="H2463" s="6">
        <v>357.76513671875</v>
      </c>
      <c r="I2463" s="6">
        <v>152.64863586425781</v>
      </c>
      <c r="J2463" s="6">
        <v>69.11999999999999</v>
      </c>
      <c r="K2463">
        <f t="shared" si="76"/>
        <v>0</v>
      </c>
    </row>
    <row r="2464" spans="1:11" x14ac:dyDescent="0.25">
      <c r="A2464" s="5" t="str">
        <f t="shared" si="77"/>
        <v>IndustryManufacturingAverage WeekdayApril15</v>
      </c>
      <c r="B2464" t="s">
        <v>2232</v>
      </c>
      <c r="C2464" t="s">
        <v>2243</v>
      </c>
      <c r="D2464" t="s">
        <v>2373</v>
      </c>
      <c r="E2464" t="s">
        <v>3072</v>
      </c>
      <c r="F2464" s="6">
        <v>15</v>
      </c>
      <c r="G2464" s="6">
        <v>285.9617919921875</v>
      </c>
      <c r="H2464" s="6">
        <v>285.9617919921875</v>
      </c>
      <c r="I2464" s="6">
        <v>125.49803161621094</v>
      </c>
      <c r="J2464" s="6">
        <v>69.994000000000014</v>
      </c>
      <c r="K2464">
        <f t="shared" si="76"/>
        <v>0</v>
      </c>
    </row>
    <row r="2465" spans="1:11" x14ac:dyDescent="0.25">
      <c r="A2465" s="5" t="str">
        <f t="shared" si="77"/>
        <v>IndustryManufacturingAverage WeekdayApril16</v>
      </c>
      <c r="B2465" t="s">
        <v>2232</v>
      </c>
      <c r="C2465" t="s">
        <v>2243</v>
      </c>
      <c r="D2465" t="s">
        <v>2373</v>
      </c>
      <c r="E2465" t="s">
        <v>3072</v>
      </c>
      <c r="F2465" s="6">
        <v>16</v>
      </c>
      <c r="G2465" s="6">
        <v>233.70036315917969</v>
      </c>
      <c r="H2465" s="6">
        <v>233.70036315917969</v>
      </c>
      <c r="I2465" s="6">
        <v>130.99501037597656</v>
      </c>
      <c r="J2465" s="6">
        <v>69.775142857142853</v>
      </c>
      <c r="K2465">
        <f t="shared" si="76"/>
        <v>0</v>
      </c>
    </row>
    <row r="2466" spans="1:11" x14ac:dyDescent="0.25">
      <c r="A2466" s="5" t="str">
        <f t="shared" si="77"/>
        <v>IndustryManufacturingAverage WeekdayApril17</v>
      </c>
      <c r="B2466" t="s">
        <v>2232</v>
      </c>
      <c r="C2466" t="s">
        <v>2243</v>
      </c>
      <c r="D2466" t="s">
        <v>2373</v>
      </c>
      <c r="E2466" t="s">
        <v>3072</v>
      </c>
      <c r="F2466" s="6">
        <v>17</v>
      </c>
      <c r="G2466" s="6">
        <v>203.56982421875</v>
      </c>
      <c r="H2466" s="6">
        <v>203.56982421875</v>
      </c>
      <c r="I2466" s="6">
        <v>143.85798645019531</v>
      </c>
      <c r="J2466" s="6">
        <v>69.274571428571448</v>
      </c>
      <c r="K2466">
        <f t="shared" si="76"/>
        <v>0</v>
      </c>
    </row>
    <row r="2467" spans="1:11" x14ac:dyDescent="0.25">
      <c r="A2467" s="5" t="str">
        <f t="shared" si="77"/>
        <v>IndustryManufacturingAverage WeekdayApril18</v>
      </c>
      <c r="B2467" t="s">
        <v>2232</v>
      </c>
      <c r="C2467" t="s">
        <v>2243</v>
      </c>
      <c r="D2467" t="s">
        <v>2373</v>
      </c>
      <c r="E2467" t="s">
        <v>3072</v>
      </c>
      <c r="F2467" s="6">
        <v>18</v>
      </c>
      <c r="G2467" s="6">
        <v>199.75386047363281</v>
      </c>
      <c r="H2467" s="6">
        <v>199.75386047363281</v>
      </c>
      <c r="I2467" s="6">
        <v>138.35455322265625</v>
      </c>
      <c r="J2467" s="6">
        <v>67.662571428571425</v>
      </c>
      <c r="K2467">
        <f t="shared" si="76"/>
        <v>0</v>
      </c>
    </row>
    <row r="2468" spans="1:11" x14ac:dyDescent="0.25">
      <c r="A2468" s="5" t="str">
        <f t="shared" si="77"/>
        <v>IndustryManufacturingAverage WeekdayApril19</v>
      </c>
      <c r="B2468" t="s">
        <v>2232</v>
      </c>
      <c r="C2468" t="s">
        <v>2243</v>
      </c>
      <c r="D2468" t="s">
        <v>2373</v>
      </c>
      <c r="E2468" t="s">
        <v>3072</v>
      </c>
      <c r="F2468" s="6">
        <v>19</v>
      </c>
      <c r="G2468" s="6">
        <v>207.95426940917969</v>
      </c>
      <c r="H2468" s="6">
        <v>207.95426940917969</v>
      </c>
      <c r="I2468" s="6">
        <v>169.04862976074219</v>
      </c>
      <c r="J2468" s="6">
        <v>66.427999999999997</v>
      </c>
      <c r="K2468">
        <f t="shared" si="76"/>
        <v>0</v>
      </c>
    </row>
    <row r="2469" spans="1:11" x14ac:dyDescent="0.25">
      <c r="A2469" s="5" t="str">
        <f t="shared" si="77"/>
        <v>IndustryManufacturingAverage WeekdayApril20</v>
      </c>
      <c r="B2469" t="s">
        <v>2232</v>
      </c>
      <c r="C2469" t="s">
        <v>2243</v>
      </c>
      <c r="D2469" t="s">
        <v>2373</v>
      </c>
      <c r="E2469" t="s">
        <v>3072</v>
      </c>
      <c r="F2469" s="6">
        <v>20</v>
      </c>
      <c r="G2469" s="6">
        <v>199.17649841308594</v>
      </c>
      <c r="H2469" s="6">
        <v>199.17649841308594</v>
      </c>
      <c r="I2469" s="6">
        <v>288.9432373046875</v>
      </c>
      <c r="J2469" s="6">
        <v>63.904571428571408</v>
      </c>
      <c r="K2469">
        <f t="shared" si="76"/>
        <v>0</v>
      </c>
    </row>
    <row r="2470" spans="1:11" x14ac:dyDescent="0.25">
      <c r="A2470" s="5" t="str">
        <f t="shared" si="77"/>
        <v>IndustryManufacturingAverage WeekdayApril21</v>
      </c>
      <c r="B2470" t="s">
        <v>2232</v>
      </c>
      <c r="C2470" t="s">
        <v>2243</v>
      </c>
      <c r="D2470" t="s">
        <v>2373</v>
      </c>
      <c r="E2470" t="s">
        <v>3072</v>
      </c>
      <c r="F2470" s="6">
        <v>21</v>
      </c>
      <c r="G2470" s="6">
        <v>215.53021240234375</v>
      </c>
      <c r="H2470" s="6">
        <v>215.53021240234375</v>
      </c>
      <c r="I2470" s="6">
        <v>246.46359252929688</v>
      </c>
      <c r="J2470" s="6">
        <v>60.607714285714302</v>
      </c>
      <c r="K2470">
        <f t="shared" si="76"/>
        <v>0</v>
      </c>
    </row>
    <row r="2471" spans="1:11" x14ac:dyDescent="0.25">
      <c r="A2471" s="5" t="str">
        <f t="shared" si="77"/>
        <v>IndustryManufacturingAverage WeekdayApril22</v>
      </c>
      <c r="B2471" t="s">
        <v>2232</v>
      </c>
      <c r="C2471" t="s">
        <v>2243</v>
      </c>
      <c r="D2471" t="s">
        <v>2373</v>
      </c>
      <c r="E2471" t="s">
        <v>3072</v>
      </c>
      <c r="F2471" s="6">
        <v>22</v>
      </c>
      <c r="G2471" s="6">
        <v>210.05558776855469</v>
      </c>
      <c r="H2471" s="6">
        <v>210.05558776855469</v>
      </c>
      <c r="I2471" s="6">
        <v>157.71218872070313</v>
      </c>
      <c r="J2471" s="6">
        <v>58.80428571428569</v>
      </c>
      <c r="K2471">
        <f t="shared" si="76"/>
        <v>0</v>
      </c>
    </row>
    <row r="2472" spans="1:11" x14ac:dyDescent="0.25">
      <c r="A2472" s="5" t="str">
        <f t="shared" si="77"/>
        <v>IndustryManufacturingAverage WeekdayApril23</v>
      </c>
      <c r="B2472" t="s">
        <v>2232</v>
      </c>
      <c r="C2472" t="s">
        <v>2243</v>
      </c>
      <c r="D2472" t="s">
        <v>2373</v>
      </c>
      <c r="E2472" t="s">
        <v>3072</v>
      </c>
      <c r="F2472" s="6">
        <v>23</v>
      </c>
      <c r="G2472" s="6">
        <v>208.50935363769531</v>
      </c>
      <c r="H2472" s="6">
        <v>208.50935363769531</v>
      </c>
      <c r="I2472" s="6">
        <v>154.00038146972656</v>
      </c>
      <c r="J2472" s="6">
        <v>58.140285714285689</v>
      </c>
      <c r="K2472">
        <f t="shared" si="76"/>
        <v>0</v>
      </c>
    </row>
    <row r="2473" spans="1:11" x14ac:dyDescent="0.25">
      <c r="A2473" s="5" t="str">
        <f t="shared" si="77"/>
        <v>IndustryManufacturingAverage WeekdayApril24</v>
      </c>
      <c r="B2473" t="s">
        <v>2232</v>
      </c>
      <c r="C2473" t="s">
        <v>2243</v>
      </c>
      <c r="D2473" t="s">
        <v>2373</v>
      </c>
      <c r="E2473" t="s">
        <v>3072</v>
      </c>
      <c r="F2473" s="6">
        <v>24</v>
      </c>
      <c r="G2473" s="6">
        <v>214.5079345703125</v>
      </c>
      <c r="H2473" s="6">
        <v>214.5079345703125</v>
      </c>
      <c r="I2473" s="6">
        <v>167.05867004394531</v>
      </c>
      <c r="J2473" s="6">
        <v>57.859142857142878</v>
      </c>
      <c r="K2473">
        <f t="shared" si="76"/>
        <v>0</v>
      </c>
    </row>
    <row r="2474" spans="1:11" x14ac:dyDescent="0.25">
      <c r="A2474" s="5" t="str">
        <f t="shared" si="77"/>
        <v>IndustryManufacturingMonthly Peak DayApril1</v>
      </c>
      <c r="B2474" t="s">
        <v>2232</v>
      </c>
      <c r="C2474" t="s">
        <v>2243</v>
      </c>
      <c r="D2474" t="s">
        <v>2374</v>
      </c>
      <c r="E2474" t="s">
        <v>3072</v>
      </c>
      <c r="F2474" s="6">
        <v>1</v>
      </c>
      <c r="G2474" s="6">
        <v>215.07528686523438</v>
      </c>
      <c r="H2474" s="6">
        <v>215.07528686523438</v>
      </c>
      <c r="I2474" s="6">
        <v>192.7755126953125</v>
      </c>
      <c r="J2474" s="6">
        <v>68.23485714285718</v>
      </c>
      <c r="K2474">
        <f t="shared" si="76"/>
        <v>0</v>
      </c>
    </row>
    <row r="2475" spans="1:11" x14ac:dyDescent="0.25">
      <c r="A2475" s="5" t="str">
        <f t="shared" si="77"/>
        <v>IndustryManufacturingMonthly Peak DayApril2</v>
      </c>
      <c r="B2475" t="s">
        <v>2232</v>
      </c>
      <c r="C2475" t="s">
        <v>2243</v>
      </c>
      <c r="D2475" t="s">
        <v>2374</v>
      </c>
      <c r="E2475" t="s">
        <v>3072</v>
      </c>
      <c r="F2475" s="6">
        <v>2</v>
      </c>
      <c r="G2475" s="6">
        <v>233.63414001464844</v>
      </c>
      <c r="H2475" s="6">
        <v>233.63414001464844</v>
      </c>
      <c r="I2475" s="6">
        <v>187.06089782714844</v>
      </c>
      <c r="J2475" s="6">
        <v>66.284285714285701</v>
      </c>
      <c r="K2475">
        <f t="shared" si="76"/>
        <v>0</v>
      </c>
    </row>
    <row r="2476" spans="1:11" x14ac:dyDescent="0.25">
      <c r="A2476" s="5" t="str">
        <f t="shared" si="77"/>
        <v>IndustryManufacturingMonthly Peak DayApril3</v>
      </c>
      <c r="B2476" t="s">
        <v>2232</v>
      </c>
      <c r="C2476" t="s">
        <v>2243</v>
      </c>
      <c r="D2476" t="s">
        <v>2374</v>
      </c>
      <c r="E2476" t="s">
        <v>3072</v>
      </c>
      <c r="F2476" s="6">
        <v>3</v>
      </c>
      <c r="G2476" s="6">
        <v>248.67811584472656</v>
      </c>
      <c r="H2476" s="6">
        <v>248.67811584472656</v>
      </c>
      <c r="I2476" s="6">
        <v>180.88055419921875</v>
      </c>
      <c r="J2476" s="6">
        <v>64.375714285714281</v>
      </c>
      <c r="K2476">
        <f t="shared" si="76"/>
        <v>0</v>
      </c>
    </row>
    <row r="2477" spans="1:11" x14ac:dyDescent="0.25">
      <c r="A2477" s="5" t="str">
        <f t="shared" si="77"/>
        <v>IndustryManufacturingMonthly Peak DayApril4</v>
      </c>
      <c r="B2477" t="s">
        <v>2232</v>
      </c>
      <c r="C2477" t="s">
        <v>2243</v>
      </c>
      <c r="D2477" t="s">
        <v>2374</v>
      </c>
      <c r="E2477" t="s">
        <v>3072</v>
      </c>
      <c r="F2477" s="6">
        <v>4</v>
      </c>
      <c r="G2477" s="6">
        <v>249.43589782714844</v>
      </c>
      <c r="H2477" s="6">
        <v>249.43589782714844</v>
      </c>
      <c r="I2477" s="6">
        <v>282.85842895507813</v>
      </c>
      <c r="J2477" s="6">
        <v>63.638571428571439</v>
      </c>
      <c r="K2477">
        <f t="shared" si="76"/>
        <v>0</v>
      </c>
    </row>
    <row r="2478" spans="1:11" x14ac:dyDescent="0.25">
      <c r="A2478" s="5" t="str">
        <f t="shared" si="77"/>
        <v>IndustryManufacturingMonthly Peak DayApril5</v>
      </c>
      <c r="B2478" t="s">
        <v>2232</v>
      </c>
      <c r="C2478" t="s">
        <v>2243</v>
      </c>
      <c r="D2478" t="s">
        <v>2374</v>
      </c>
      <c r="E2478" t="s">
        <v>3072</v>
      </c>
      <c r="F2478" s="6">
        <v>5</v>
      </c>
      <c r="G2478" s="6">
        <v>301.23724365234375</v>
      </c>
      <c r="H2478" s="6">
        <v>301.23724365234375</v>
      </c>
      <c r="I2478" s="6">
        <v>227.1927490234375</v>
      </c>
      <c r="J2478" s="6">
        <v>63.124000000000031</v>
      </c>
      <c r="K2478">
        <f t="shared" si="76"/>
        <v>0</v>
      </c>
    </row>
    <row r="2479" spans="1:11" x14ac:dyDescent="0.25">
      <c r="A2479" s="5" t="str">
        <f t="shared" si="77"/>
        <v>IndustryManufacturingMonthly Peak DayApril6</v>
      </c>
      <c r="B2479" t="s">
        <v>2232</v>
      </c>
      <c r="C2479" t="s">
        <v>2243</v>
      </c>
      <c r="D2479" t="s">
        <v>2374</v>
      </c>
      <c r="E2479" t="s">
        <v>3072</v>
      </c>
      <c r="F2479" s="6">
        <v>6</v>
      </c>
      <c r="G2479" s="6">
        <v>362.25509643554688</v>
      </c>
      <c r="H2479" s="6">
        <v>362.25509643554688</v>
      </c>
      <c r="I2479" s="6">
        <v>156.49798583984375</v>
      </c>
      <c r="J2479" s="6">
        <v>62.603142857142885</v>
      </c>
      <c r="K2479">
        <f t="shared" si="76"/>
        <v>0</v>
      </c>
    </row>
    <row r="2480" spans="1:11" x14ac:dyDescent="0.25">
      <c r="A2480" s="5" t="str">
        <f t="shared" si="77"/>
        <v>IndustryManufacturingMonthly Peak DayApril7</v>
      </c>
      <c r="B2480" t="s">
        <v>2232</v>
      </c>
      <c r="C2480" t="s">
        <v>2243</v>
      </c>
      <c r="D2480" t="s">
        <v>2374</v>
      </c>
      <c r="E2480" t="s">
        <v>3072</v>
      </c>
      <c r="F2480" s="6">
        <v>7</v>
      </c>
      <c r="G2480" s="6">
        <v>393.15463256835938</v>
      </c>
      <c r="H2480" s="6">
        <v>393.15463256835938</v>
      </c>
      <c r="I2480" s="6">
        <v>170.32778930664063</v>
      </c>
      <c r="J2480" s="6">
        <v>62.324857142857127</v>
      </c>
      <c r="K2480">
        <f t="shared" si="76"/>
        <v>0</v>
      </c>
    </row>
    <row r="2481" spans="1:11" x14ac:dyDescent="0.25">
      <c r="A2481" s="5" t="str">
        <f t="shared" si="77"/>
        <v>IndustryManufacturingMonthly Peak DayApril8</v>
      </c>
      <c r="B2481" t="s">
        <v>2232</v>
      </c>
      <c r="C2481" t="s">
        <v>2243</v>
      </c>
      <c r="D2481" t="s">
        <v>2374</v>
      </c>
      <c r="E2481" t="s">
        <v>3072</v>
      </c>
      <c r="F2481" s="6">
        <v>8</v>
      </c>
      <c r="G2481" s="6">
        <v>411.45684814453125</v>
      </c>
      <c r="H2481" s="6">
        <v>411.45684814453125</v>
      </c>
      <c r="I2481" s="6">
        <v>185.3621826171875</v>
      </c>
      <c r="J2481" s="6">
        <v>63.172857142857147</v>
      </c>
      <c r="K2481">
        <f t="shared" si="76"/>
        <v>0</v>
      </c>
    </row>
    <row r="2482" spans="1:11" x14ac:dyDescent="0.25">
      <c r="A2482" s="5" t="str">
        <f t="shared" si="77"/>
        <v>IndustryManufacturingMonthly Peak DayApril9</v>
      </c>
      <c r="B2482" t="s">
        <v>2232</v>
      </c>
      <c r="C2482" t="s">
        <v>2243</v>
      </c>
      <c r="D2482" t="s">
        <v>2374</v>
      </c>
      <c r="E2482" t="s">
        <v>3072</v>
      </c>
      <c r="F2482" s="6">
        <v>9</v>
      </c>
      <c r="G2482" s="6">
        <v>383.62371826171875</v>
      </c>
      <c r="H2482" s="6">
        <v>383.62371826171875</v>
      </c>
      <c r="I2482" s="6">
        <v>171.10246276855469</v>
      </c>
      <c r="J2482" s="6">
        <v>66.865428571428566</v>
      </c>
      <c r="K2482">
        <f t="shared" si="76"/>
        <v>0</v>
      </c>
    </row>
    <row r="2483" spans="1:11" x14ac:dyDescent="0.25">
      <c r="A2483" s="5" t="str">
        <f t="shared" si="77"/>
        <v>IndustryManufacturingMonthly Peak DayApril10</v>
      </c>
      <c r="B2483" t="s">
        <v>2232</v>
      </c>
      <c r="C2483" t="s">
        <v>2243</v>
      </c>
      <c r="D2483" t="s">
        <v>2374</v>
      </c>
      <c r="E2483" t="s">
        <v>3072</v>
      </c>
      <c r="F2483" s="6">
        <v>10</v>
      </c>
      <c r="G2483" s="6">
        <v>385.75027465820313</v>
      </c>
      <c r="H2483" s="6">
        <v>385.75027465820313</v>
      </c>
      <c r="I2483" s="6">
        <v>186.61602783203125</v>
      </c>
      <c r="J2483" s="6">
        <v>72.789142857142835</v>
      </c>
      <c r="K2483">
        <f t="shared" si="76"/>
        <v>0</v>
      </c>
    </row>
    <row r="2484" spans="1:11" x14ac:dyDescent="0.25">
      <c r="A2484" s="5" t="str">
        <f t="shared" si="77"/>
        <v>IndustryManufacturingMonthly Peak DayApril11</v>
      </c>
      <c r="B2484" t="s">
        <v>2232</v>
      </c>
      <c r="C2484" t="s">
        <v>2243</v>
      </c>
      <c r="D2484" t="s">
        <v>2374</v>
      </c>
      <c r="E2484" t="s">
        <v>3072</v>
      </c>
      <c r="F2484" s="6">
        <v>11</v>
      </c>
      <c r="G2484" s="6">
        <v>424.39993286132813</v>
      </c>
      <c r="H2484" s="6">
        <v>424.39993286132813</v>
      </c>
      <c r="I2484" s="6">
        <v>210.57395935058594</v>
      </c>
      <c r="J2484" s="6">
        <v>79.048571428571449</v>
      </c>
      <c r="K2484">
        <f t="shared" si="76"/>
        <v>0</v>
      </c>
    </row>
    <row r="2485" spans="1:11" x14ac:dyDescent="0.25">
      <c r="A2485" s="5" t="str">
        <f t="shared" si="77"/>
        <v>IndustryManufacturingMonthly Peak DayApril12</v>
      </c>
      <c r="B2485" t="s">
        <v>2232</v>
      </c>
      <c r="C2485" t="s">
        <v>2243</v>
      </c>
      <c r="D2485" t="s">
        <v>2374</v>
      </c>
      <c r="E2485" t="s">
        <v>3072</v>
      </c>
      <c r="F2485" s="6">
        <v>12</v>
      </c>
      <c r="G2485" s="6">
        <v>385.59259033203125</v>
      </c>
      <c r="H2485" s="6">
        <v>385.59259033203125</v>
      </c>
      <c r="I2485" s="6">
        <v>226.39735412597656</v>
      </c>
      <c r="J2485" s="6">
        <v>84.285714285714249</v>
      </c>
      <c r="K2485">
        <f t="shared" si="76"/>
        <v>0</v>
      </c>
    </row>
    <row r="2486" spans="1:11" x14ac:dyDescent="0.25">
      <c r="A2486" s="5" t="str">
        <f t="shared" si="77"/>
        <v>IndustryManufacturingMonthly Peak DayApril13</v>
      </c>
      <c r="B2486" t="s">
        <v>2232</v>
      </c>
      <c r="C2486" t="s">
        <v>2243</v>
      </c>
      <c r="D2486" t="s">
        <v>2374</v>
      </c>
      <c r="E2486" t="s">
        <v>3072</v>
      </c>
      <c r="F2486" s="6">
        <v>13</v>
      </c>
      <c r="G2486" s="6">
        <v>368.77255249023438</v>
      </c>
      <c r="H2486" s="6">
        <v>368.77255249023438</v>
      </c>
      <c r="I2486" s="6">
        <v>212.29594421386719</v>
      </c>
      <c r="J2486" s="6">
        <v>86.385714285714315</v>
      </c>
      <c r="K2486">
        <f t="shared" si="76"/>
        <v>0</v>
      </c>
    </row>
    <row r="2487" spans="1:11" x14ac:dyDescent="0.25">
      <c r="A2487" s="5" t="str">
        <f t="shared" si="77"/>
        <v>IndustryManufacturingMonthly Peak DayApril14</v>
      </c>
      <c r="B2487" t="s">
        <v>2232</v>
      </c>
      <c r="C2487" t="s">
        <v>2243</v>
      </c>
      <c r="D2487" t="s">
        <v>2374</v>
      </c>
      <c r="E2487" t="s">
        <v>3072</v>
      </c>
      <c r="F2487" s="6">
        <v>14</v>
      </c>
      <c r="G2487" s="6">
        <v>288.26583862304688</v>
      </c>
      <c r="H2487" s="6">
        <v>288.26583862304688</v>
      </c>
      <c r="I2487" s="6">
        <v>184.35139465332031</v>
      </c>
      <c r="J2487" s="6">
        <v>87.797142857142859</v>
      </c>
      <c r="K2487">
        <f t="shared" si="76"/>
        <v>0</v>
      </c>
    </row>
    <row r="2488" spans="1:11" x14ac:dyDescent="0.25">
      <c r="A2488" s="5" t="str">
        <f t="shared" si="77"/>
        <v>IndustryManufacturingMonthly Peak DayApril15</v>
      </c>
      <c r="B2488" t="s">
        <v>2232</v>
      </c>
      <c r="C2488" t="s">
        <v>2243</v>
      </c>
      <c r="D2488" t="s">
        <v>2374</v>
      </c>
      <c r="E2488" t="s">
        <v>3072</v>
      </c>
      <c r="F2488" s="6">
        <v>15</v>
      </c>
      <c r="G2488" s="6">
        <v>214.75332641601563</v>
      </c>
      <c r="H2488" s="6">
        <v>214.75332641601563</v>
      </c>
      <c r="I2488" s="6">
        <v>181.89918518066406</v>
      </c>
      <c r="J2488" s="6">
        <v>88.460000000000008</v>
      </c>
      <c r="K2488">
        <f t="shared" si="76"/>
        <v>0</v>
      </c>
    </row>
    <row r="2489" spans="1:11" x14ac:dyDescent="0.25">
      <c r="A2489" s="5" t="str">
        <f t="shared" si="77"/>
        <v>IndustryManufacturingMonthly Peak DayApril16</v>
      </c>
      <c r="B2489" t="s">
        <v>2232</v>
      </c>
      <c r="C2489" t="s">
        <v>2243</v>
      </c>
      <c r="D2489" t="s">
        <v>2374</v>
      </c>
      <c r="E2489" t="s">
        <v>3072</v>
      </c>
      <c r="F2489" s="6">
        <v>16</v>
      </c>
      <c r="G2489" s="6">
        <v>181.88081359863281</v>
      </c>
      <c r="H2489" s="6">
        <v>181.88081359863281</v>
      </c>
      <c r="I2489" s="6">
        <v>172.8734130859375</v>
      </c>
      <c r="J2489" s="6">
        <v>88.32</v>
      </c>
      <c r="K2489">
        <f t="shared" si="76"/>
        <v>0</v>
      </c>
    </row>
    <row r="2490" spans="1:11" x14ac:dyDescent="0.25">
      <c r="A2490" s="5" t="str">
        <f t="shared" si="77"/>
        <v>IndustryManufacturingMonthly Peak DayApril17</v>
      </c>
      <c r="B2490" t="s">
        <v>2232</v>
      </c>
      <c r="C2490" t="s">
        <v>2243</v>
      </c>
      <c r="D2490" t="s">
        <v>2374</v>
      </c>
      <c r="E2490" t="s">
        <v>3072</v>
      </c>
      <c r="F2490" s="6">
        <v>17</v>
      </c>
      <c r="G2490" s="6">
        <v>166.96488952636719</v>
      </c>
      <c r="H2490" s="6">
        <v>166.96488952636719</v>
      </c>
      <c r="I2490" s="6">
        <v>206.77236938476563</v>
      </c>
      <c r="J2490" s="6">
        <v>87.628571428571405</v>
      </c>
      <c r="K2490">
        <f t="shared" si="76"/>
        <v>0</v>
      </c>
    </row>
    <row r="2491" spans="1:11" x14ac:dyDescent="0.25">
      <c r="A2491" s="5" t="str">
        <f t="shared" si="77"/>
        <v>IndustryManufacturingMonthly Peak DayApril18</v>
      </c>
      <c r="B2491" t="s">
        <v>2232</v>
      </c>
      <c r="C2491" t="s">
        <v>2243</v>
      </c>
      <c r="D2491" t="s">
        <v>2374</v>
      </c>
      <c r="E2491" t="s">
        <v>3072</v>
      </c>
      <c r="F2491" s="6">
        <v>18</v>
      </c>
      <c r="G2491" s="6">
        <v>140.57656860351563</v>
      </c>
      <c r="H2491" s="6">
        <v>140.57656860351563</v>
      </c>
      <c r="I2491" s="6">
        <v>243.50921630859375</v>
      </c>
      <c r="J2491" s="6">
        <v>86.248571428571424</v>
      </c>
      <c r="K2491">
        <f t="shared" si="76"/>
        <v>0</v>
      </c>
    </row>
    <row r="2492" spans="1:11" x14ac:dyDescent="0.25">
      <c r="A2492" s="5" t="str">
        <f t="shared" si="77"/>
        <v>IndustryManufacturingMonthly Peak DayApril19</v>
      </c>
      <c r="B2492" t="s">
        <v>2232</v>
      </c>
      <c r="C2492" t="s">
        <v>2243</v>
      </c>
      <c r="D2492" t="s">
        <v>2374</v>
      </c>
      <c r="E2492" t="s">
        <v>3072</v>
      </c>
      <c r="F2492" s="6">
        <v>19</v>
      </c>
      <c r="G2492" s="6">
        <v>145.81211853027344</v>
      </c>
      <c r="H2492" s="6">
        <v>145.81211853027344</v>
      </c>
      <c r="I2492" s="6">
        <v>220.40901184082031</v>
      </c>
      <c r="J2492" s="6">
        <v>83.314285714285745</v>
      </c>
      <c r="K2492">
        <f t="shared" si="76"/>
        <v>0</v>
      </c>
    </row>
    <row r="2493" spans="1:11" x14ac:dyDescent="0.25">
      <c r="A2493" s="5" t="str">
        <f t="shared" si="77"/>
        <v>IndustryManufacturingMonthly Peak DayApril20</v>
      </c>
      <c r="B2493" t="s">
        <v>2232</v>
      </c>
      <c r="C2493" t="s">
        <v>2243</v>
      </c>
      <c r="D2493" t="s">
        <v>2374</v>
      </c>
      <c r="E2493" t="s">
        <v>3072</v>
      </c>
      <c r="F2493" s="6">
        <v>20</v>
      </c>
      <c r="G2493" s="6">
        <v>136.45246887207031</v>
      </c>
      <c r="H2493" s="6">
        <v>136.45246887207031</v>
      </c>
      <c r="I2493" s="6">
        <v>207.82757568359375</v>
      </c>
      <c r="J2493" s="6">
        <v>80.097714285714261</v>
      </c>
      <c r="K2493">
        <f t="shared" si="76"/>
        <v>0</v>
      </c>
    </row>
    <row r="2494" spans="1:11" x14ac:dyDescent="0.25">
      <c r="A2494" s="5" t="str">
        <f t="shared" si="77"/>
        <v>IndustryManufacturingMonthly Peak DayApril21</v>
      </c>
      <c r="B2494" t="s">
        <v>2232</v>
      </c>
      <c r="C2494" t="s">
        <v>2243</v>
      </c>
      <c r="D2494" t="s">
        <v>2374</v>
      </c>
      <c r="E2494" t="s">
        <v>3072</v>
      </c>
      <c r="F2494" s="6">
        <v>21</v>
      </c>
      <c r="G2494" s="6">
        <v>142.17813110351563</v>
      </c>
      <c r="H2494" s="6">
        <v>142.17813110351563</v>
      </c>
      <c r="I2494" s="6">
        <v>178.7060546875</v>
      </c>
      <c r="J2494" s="6">
        <v>75.78685714285713</v>
      </c>
      <c r="K2494">
        <f t="shared" si="76"/>
        <v>0</v>
      </c>
    </row>
    <row r="2495" spans="1:11" x14ac:dyDescent="0.25">
      <c r="A2495" s="5" t="str">
        <f t="shared" si="77"/>
        <v>IndustryManufacturingMonthly Peak DayApril22</v>
      </c>
      <c r="B2495" t="s">
        <v>2232</v>
      </c>
      <c r="C2495" t="s">
        <v>2243</v>
      </c>
      <c r="D2495" t="s">
        <v>2374</v>
      </c>
      <c r="E2495" t="s">
        <v>3072</v>
      </c>
      <c r="F2495" s="6">
        <v>22</v>
      </c>
      <c r="G2495" s="6">
        <v>148.65158081054688</v>
      </c>
      <c r="H2495" s="6">
        <v>148.65158081054688</v>
      </c>
      <c r="I2495" s="6">
        <v>206.77297973632813</v>
      </c>
      <c r="J2495" s="6">
        <v>71.017999999999972</v>
      </c>
      <c r="K2495">
        <f t="shared" si="76"/>
        <v>0</v>
      </c>
    </row>
    <row r="2496" spans="1:11" x14ac:dyDescent="0.25">
      <c r="A2496" s="5" t="str">
        <f t="shared" si="77"/>
        <v>IndustryManufacturingMonthly Peak DayApril23</v>
      </c>
      <c r="B2496" t="s">
        <v>2232</v>
      </c>
      <c r="C2496" t="s">
        <v>2243</v>
      </c>
      <c r="D2496" t="s">
        <v>2374</v>
      </c>
      <c r="E2496" t="s">
        <v>3072</v>
      </c>
      <c r="F2496" s="6">
        <v>23</v>
      </c>
      <c r="G2496" s="6">
        <v>147.10423278808594</v>
      </c>
      <c r="H2496" s="6">
        <v>147.10423278808594</v>
      </c>
      <c r="I2496" s="6">
        <v>182.6087646484375</v>
      </c>
      <c r="J2496" s="6">
        <v>68.895142857142844</v>
      </c>
      <c r="K2496">
        <f t="shared" si="76"/>
        <v>0</v>
      </c>
    </row>
    <row r="2497" spans="1:11" x14ac:dyDescent="0.25">
      <c r="A2497" s="5" t="str">
        <f t="shared" si="77"/>
        <v>IndustryManufacturingMonthly Peak DayApril24</v>
      </c>
      <c r="B2497" t="s">
        <v>2232</v>
      </c>
      <c r="C2497" t="s">
        <v>2243</v>
      </c>
      <c r="D2497" t="s">
        <v>2374</v>
      </c>
      <c r="E2497" t="s">
        <v>3072</v>
      </c>
      <c r="F2497" s="6">
        <v>24</v>
      </c>
      <c r="G2497" s="6">
        <v>131.29217529296875</v>
      </c>
      <c r="H2497" s="6">
        <v>131.29217529296875</v>
      </c>
      <c r="I2497" s="6">
        <v>203.91542053222656</v>
      </c>
      <c r="J2497" s="6">
        <v>67.526857142857125</v>
      </c>
      <c r="K2497">
        <f t="shared" si="76"/>
        <v>0</v>
      </c>
    </row>
    <row r="2498" spans="1:11" x14ac:dyDescent="0.25">
      <c r="A2498" s="5" t="str">
        <f t="shared" si="77"/>
        <v>IndustryManufacturingAverage WeekdayMay1</v>
      </c>
      <c r="B2498" t="s">
        <v>2232</v>
      </c>
      <c r="C2498" t="s">
        <v>2243</v>
      </c>
      <c r="D2498" t="s">
        <v>2375</v>
      </c>
      <c r="E2498" t="s">
        <v>3073</v>
      </c>
      <c r="F2498" s="6">
        <v>1</v>
      </c>
      <c r="G2498" s="6">
        <v>196.00331115722656</v>
      </c>
      <c r="H2498" s="6">
        <v>196.00331115722656</v>
      </c>
      <c r="I2498" s="6">
        <v>278.523193359375</v>
      </c>
      <c r="J2498" s="6">
        <v>61.269999999999996</v>
      </c>
      <c r="K2498">
        <f t="shared" ref="K2498:K2561" si="78">INDEX(events, MATCH(CONCATENATE(B2498, C2498, D2498, E2498), events_y, 0), MATCH("Confidential", events_x, 0))</f>
        <v>0</v>
      </c>
    </row>
    <row r="2499" spans="1:11" x14ac:dyDescent="0.25">
      <c r="A2499" s="5" t="str">
        <f t="shared" ref="A2499:A2562" si="79">CONCATENATE(B2499, C2499, D2499, E2499, F2499)</f>
        <v>IndustryManufacturingAverage WeekdayMay2</v>
      </c>
      <c r="B2499" t="s">
        <v>2232</v>
      </c>
      <c r="C2499" t="s">
        <v>2243</v>
      </c>
      <c r="D2499" t="s">
        <v>2375</v>
      </c>
      <c r="E2499" t="s">
        <v>3073</v>
      </c>
      <c r="F2499" s="6">
        <v>2</v>
      </c>
      <c r="G2499" s="6">
        <v>216.966796875</v>
      </c>
      <c r="H2499" s="6">
        <v>216.966796875</v>
      </c>
      <c r="I2499" s="6">
        <v>270.15008544921875</v>
      </c>
      <c r="J2499" s="6">
        <v>60.953142857142836</v>
      </c>
      <c r="K2499">
        <f t="shared" si="78"/>
        <v>0</v>
      </c>
    </row>
    <row r="2500" spans="1:11" x14ac:dyDescent="0.25">
      <c r="A2500" s="5" t="str">
        <f t="shared" si="79"/>
        <v>IndustryManufacturingAverage WeekdayMay3</v>
      </c>
      <c r="B2500" t="s">
        <v>2232</v>
      </c>
      <c r="C2500" t="s">
        <v>2243</v>
      </c>
      <c r="D2500" t="s">
        <v>2375</v>
      </c>
      <c r="E2500" t="s">
        <v>3073</v>
      </c>
      <c r="F2500" s="6">
        <v>3</v>
      </c>
      <c r="G2500" s="6">
        <v>202.27497863769531</v>
      </c>
      <c r="H2500" s="6">
        <v>202.27497863769531</v>
      </c>
      <c r="I2500" s="6">
        <v>262.64846801757813</v>
      </c>
      <c r="J2500" s="6">
        <v>60.619428571428578</v>
      </c>
      <c r="K2500">
        <f t="shared" si="78"/>
        <v>0</v>
      </c>
    </row>
    <row r="2501" spans="1:11" x14ac:dyDescent="0.25">
      <c r="A2501" s="5" t="str">
        <f t="shared" si="79"/>
        <v>IndustryManufacturingAverage WeekdayMay4</v>
      </c>
      <c r="B2501" t="s">
        <v>2232</v>
      </c>
      <c r="C2501" t="s">
        <v>2243</v>
      </c>
      <c r="D2501" t="s">
        <v>2375</v>
      </c>
      <c r="E2501" t="s">
        <v>3073</v>
      </c>
      <c r="F2501" s="6">
        <v>4</v>
      </c>
      <c r="G2501" s="6">
        <v>217.46269226074219</v>
      </c>
      <c r="H2501" s="6">
        <v>217.46269226074219</v>
      </c>
      <c r="I2501" s="6">
        <v>268.24456787109375</v>
      </c>
      <c r="J2501" s="6">
        <v>60.292285714285718</v>
      </c>
      <c r="K2501">
        <f t="shared" si="78"/>
        <v>0</v>
      </c>
    </row>
    <row r="2502" spans="1:11" x14ac:dyDescent="0.25">
      <c r="A2502" s="5" t="str">
        <f t="shared" si="79"/>
        <v>IndustryManufacturingAverage WeekdayMay5</v>
      </c>
      <c r="B2502" t="s">
        <v>2232</v>
      </c>
      <c r="C2502" t="s">
        <v>2243</v>
      </c>
      <c r="D2502" t="s">
        <v>2375</v>
      </c>
      <c r="E2502" t="s">
        <v>3073</v>
      </c>
      <c r="F2502" s="6">
        <v>5</v>
      </c>
      <c r="G2502" s="6">
        <v>280.93011474609375</v>
      </c>
      <c r="H2502" s="6">
        <v>280.93011474609375</v>
      </c>
      <c r="I2502" s="6">
        <v>270.76434326171875</v>
      </c>
      <c r="J2502" s="6">
        <v>60.104000000000006</v>
      </c>
      <c r="K2502">
        <f t="shared" si="78"/>
        <v>0</v>
      </c>
    </row>
    <row r="2503" spans="1:11" x14ac:dyDescent="0.25">
      <c r="A2503" s="5" t="str">
        <f t="shared" si="79"/>
        <v>IndustryManufacturingAverage WeekdayMay6</v>
      </c>
      <c r="B2503" t="s">
        <v>2232</v>
      </c>
      <c r="C2503" t="s">
        <v>2243</v>
      </c>
      <c r="D2503" t="s">
        <v>2375</v>
      </c>
      <c r="E2503" t="s">
        <v>3073</v>
      </c>
      <c r="F2503" s="6">
        <v>6</v>
      </c>
      <c r="G2503" s="6">
        <v>387.15802001953125</v>
      </c>
      <c r="H2503" s="6">
        <v>387.15802001953125</v>
      </c>
      <c r="I2503" s="6">
        <v>256.83651733398438</v>
      </c>
      <c r="J2503" s="6">
        <v>59.916571428571423</v>
      </c>
      <c r="K2503">
        <f t="shared" si="78"/>
        <v>0</v>
      </c>
    </row>
    <row r="2504" spans="1:11" x14ac:dyDescent="0.25">
      <c r="A2504" s="5" t="str">
        <f t="shared" si="79"/>
        <v>IndustryManufacturingAverage WeekdayMay7</v>
      </c>
      <c r="B2504" t="s">
        <v>2232</v>
      </c>
      <c r="C2504" t="s">
        <v>2243</v>
      </c>
      <c r="D2504" t="s">
        <v>2375</v>
      </c>
      <c r="E2504" t="s">
        <v>3073</v>
      </c>
      <c r="F2504" s="6">
        <v>7</v>
      </c>
      <c r="G2504" s="6">
        <v>402.521484375</v>
      </c>
      <c r="H2504" s="6">
        <v>402.521484375</v>
      </c>
      <c r="I2504" s="6">
        <v>269.51889038085938</v>
      </c>
      <c r="J2504" s="6">
        <v>59.704285714285746</v>
      </c>
      <c r="K2504">
        <f t="shared" si="78"/>
        <v>0</v>
      </c>
    </row>
    <row r="2505" spans="1:11" x14ac:dyDescent="0.25">
      <c r="A2505" s="5" t="str">
        <f t="shared" si="79"/>
        <v>IndustryManufacturingAverage WeekdayMay8</v>
      </c>
      <c r="B2505" t="s">
        <v>2232</v>
      </c>
      <c r="C2505" t="s">
        <v>2243</v>
      </c>
      <c r="D2505" t="s">
        <v>2375</v>
      </c>
      <c r="E2505" t="s">
        <v>3073</v>
      </c>
      <c r="F2505" s="6">
        <v>8</v>
      </c>
      <c r="G2505" s="6">
        <v>406.404052734375</v>
      </c>
      <c r="H2505" s="6">
        <v>406.404052734375</v>
      </c>
      <c r="I2505" s="6">
        <v>233.32830810546875</v>
      </c>
      <c r="J2505" s="6">
        <v>59.887714285714289</v>
      </c>
      <c r="K2505">
        <f t="shared" si="78"/>
        <v>0</v>
      </c>
    </row>
    <row r="2506" spans="1:11" x14ac:dyDescent="0.25">
      <c r="A2506" s="5" t="str">
        <f t="shared" si="79"/>
        <v>IndustryManufacturingAverage WeekdayMay9</v>
      </c>
      <c r="B2506" t="s">
        <v>2232</v>
      </c>
      <c r="C2506" t="s">
        <v>2243</v>
      </c>
      <c r="D2506" t="s">
        <v>2375</v>
      </c>
      <c r="E2506" t="s">
        <v>3073</v>
      </c>
      <c r="F2506" s="6">
        <v>9</v>
      </c>
      <c r="G2506" s="6">
        <v>375.09542846679688</v>
      </c>
      <c r="H2506" s="6">
        <v>375.09542846679688</v>
      </c>
      <c r="I2506" s="6">
        <v>224.56480407714844</v>
      </c>
      <c r="J2506" s="6">
        <v>61.40971428571428</v>
      </c>
      <c r="K2506">
        <f t="shared" si="78"/>
        <v>0</v>
      </c>
    </row>
    <row r="2507" spans="1:11" x14ac:dyDescent="0.25">
      <c r="A2507" s="5" t="str">
        <f t="shared" si="79"/>
        <v>IndustryManufacturingAverage WeekdayMay10</v>
      </c>
      <c r="B2507" t="s">
        <v>2232</v>
      </c>
      <c r="C2507" t="s">
        <v>2243</v>
      </c>
      <c r="D2507" t="s">
        <v>2375</v>
      </c>
      <c r="E2507" t="s">
        <v>3073</v>
      </c>
      <c r="F2507" s="6">
        <v>10</v>
      </c>
      <c r="G2507" s="6">
        <v>380.80853271484375</v>
      </c>
      <c r="H2507" s="6">
        <v>380.80853271484375</v>
      </c>
      <c r="I2507" s="6">
        <v>212.26054382324219</v>
      </c>
      <c r="J2507" s="6">
        <v>63.676857142857173</v>
      </c>
      <c r="K2507">
        <f t="shared" si="78"/>
        <v>0</v>
      </c>
    </row>
    <row r="2508" spans="1:11" x14ac:dyDescent="0.25">
      <c r="A2508" s="5" t="str">
        <f t="shared" si="79"/>
        <v>IndustryManufacturingAverage WeekdayMay11</v>
      </c>
      <c r="B2508" t="s">
        <v>2232</v>
      </c>
      <c r="C2508" t="s">
        <v>2243</v>
      </c>
      <c r="D2508" t="s">
        <v>2375</v>
      </c>
      <c r="E2508" t="s">
        <v>3073</v>
      </c>
      <c r="F2508" s="6">
        <v>11</v>
      </c>
      <c r="G2508" s="6">
        <v>404.70806884765625</v>
      </c>
      <c r="H2508" s="6">
        <v>404.70806884765625</v>
      </c>
      <c r="I2508" s="6">
        <v>217.93934631347656</v>
      </c>
      <c r="J2508" s="6">
        <v>67.315428571428569</v>
      </c>
      <c r="K2508">
        <f t="shared" si="78"/>
        <v>0</v>
      </c>
    </row>
    <row r="2509" spans="1:11" x14ac:dyDescent="0.25">
      <c r="A2509" s="5" t="str">
        <f t="shared" si="79"/>
        <v>IndustryManufacturingAverage WeekdayMay12</v>
      </c>
      <c r="B2509" t="s">
        <v>2232</v>
      </c>
      <c r="C2509" t="s">
        <v>2243</v>
      </c>
      <c r="D2509" t="s">
        <v>2375</v>
      </c>
      <c r="E2509" t="s">
        <v>3073</v>
      </c>
      <c r="F2509" s="6">
        <v>12</v>
      </c>
      <c r="G2509" s="6">
        <v>374.00680541992188</v>
      </c>
      <c r="H2509" s="6">
        <v>374.00680541992188</v>
      </c>
      <c r="I2509" s="6">
        <v>227.22645568847656</v>
      </c>
      <c r="J2509" s="6">
        <v>70.30685714285714</v>
      </c>
      <c r="K2509">
        <f t="shared" si="78"/>
        <v>0</v>
      </c>
    </row>
    <row r="2510" spans="1:11" x14ac:dyDescent="0.25">
      <c r="A2510" s="5" t="str">
        <f t="shared" si="79"/>
        <v>IndustryManufacturingAverage WeekdayMay13</v>
      </c>
      <c r="B2510" t="s">
        <v>2232</v>
      </c>
      <c r="C2510" t="s">
        <v>2243</v>
      </c>
      <c r="D2510" t="s">
        <v>2375</v>
      </c>
      <c r="E2510" t="s">
        <v>3073</v>
      </c>
      <c r="F2510" s="6">
        <v>13</v>
      </c>
      <c r="G2510" s="6">
        <v>357.7841796875</v>
      </c>
      <c r="H2510" s="6">
        <v>357.7841796875</v>
      </c>
      <c r="I2510" s="6">
        <v>207.38827514648438</v>
      </c>
      <c r="J2510" s="6">
        <v>71.244285714285724</v>
      </c>
      <c r="K2510">
        <f t="shared" si="78"/>
        <v>0</v>
      </c>
    </row>
    <row r="2511" spans="1:11" x14ac:dyDescent="0.25">
      <c r="A2511" s="5" t="str">
        <f t="shared" si="79"/>
        <v>IndustryManufacturingAverage WeekdayMay14</v>
      </c>
      <c r="B2511" t="s">
        <v>2232</v>
      </c>
      <c r="C2511" t="s">
        <v>2243</v>
      </c>
      <c r="D2511" t="s">
        <v>2375</v>
      </c>
      <c r="E2511" t="s">
        <v>3073</v>
      </c>
      <c r="F2511" s="6">
        <v>14</v>
      </c>
      <c r="G2511" s="6">
        <v>280.01333618164063</v>
      </c>
      <c r="H2511" s="6">
        <v>280.01333618164063</v>
      </c>
      <c r="I2511" s="6">
        <v>211.21705627441406</v>
      </c>
      <c r="J2511" s="6">
        <v>72.816571428571407</v>
      </c>
      <c r="K2511">
        <f t="shared" si="78"/>
        <v>0</v>
      </c>
    </row>
    <row r="2512" spans="1:11" x14ac:dyDescent="0.25">
      <c r="A2512" s="5" t="str">
        <f t="shared" si="79"/>
        <v>IndustryManufacturingAverage WeekdayMay15</v>
      </c>
      <c r="B2512" t="s">
        <v>2232</v>
      </c>
      <c r="C2512" t="s">
        <v>2243</v>
      </c>
      <c r="D2512" t="s">
        <v>2375</v>
      </c>
      <c r="E2512" t="s">
        <v>3073</v>
      </c>
      <c r="F2512" s="6">
        <v>15</v>
      </c>
      <c r="G2512" s="6">
        <v>200.09925842285156</v>
      </c>
      <c r="H2512" s="6">
        <v>200.09925842285156</v>
      </c>
      <c r="I2512" s="6">
        <v>202.13790893554688</v>
      </c>
      <c r="J2512" s="6">
        <v>74.179999999999993</v>
      </c>
      <c r="K2512">
        <f t="shared" si="78"/>
        <v>0</v>
      </c>
    </row>
    <row r="2513" spans="1:11" x14ac:dyDescent="0.25">
      <c r="A2513" s="5" t="str">
        <f t="shared" si="79"/>
        <v>IndustryManufacturingAverage WeekdayMay16</v>
      </c>
      <c r="B2513" t="s">
        <v>2232</v>
      </c>
      <c r="C2513" t="s">
        <v>2243</v>
      </c>
      <c r="D2513" t="s">
        <v>2375</v>
      </c>
      <c r="E2513" t="s">
        <v>3073</v>
      </c>
      <c r="F2513" s="6">
        <v>16</v>
      </c>
      <c r="G2513" s="6">
        <v>171.02780151367188</v>
      </c>
      <c r="H2513" s="6">
        <v>171.02780151367188</v>
      </c>
      <c r="I2513" s="6">
        <v>189.08187866210938</v>
      </c>
      <c r="J2513" s="6">
        <v>74.391999999999982</v>
      </c>
      <c r="K2513">
        <f t="shared" si="78"/>
        <v>0</v>
      </c>
    </row>
    <row r="2514" spans="1:11" x14ac:dyDescent="0.25">
      <c r="A2514" s="5" t="str">
        <f t="shared" si="79"/>
        <v>IndustryManufacturingAverage WeekdayMay17</v>
      </c>
      <c r="B2514" t="s">
        <v>2232</v>
      </c>
      <c r="C2514" t="s">
        <v>2243</v>
      </c>
      <c r="D2514" t="s">
        <v>2375</v>
      </c>
      <c r="E2514" t="s">
        <v>3073</v>
      </c>
      <c r="F2514" s="6">
        <v>17</v>
      </c>
      <c r="G2514" s="6">
        <v>152.71878051757813</v>
      </c>
      <c r="H2514" s="6">
        <v>152.71878051757813</v>
      </c>
      <c r="I2514" s="6">
        <v>194.47251892089844</v>
      </c>
      <c r="J2514" s="6">
        <v>74.645142857142872</v>
      </c>
      <c r="K2514">
        <f t="shared" si="78"/>
        <v>0</v>
      </c>
    </row>
    <row r="2515" spans="1:11" x14ac:dyDescent="0.25">
      <c r="A2515" s="5" t="str">
        <f t="shared" si="79"/>
        <v>IndustryManufacturingAverage WeekdayMay18</v>
      </c>
      <c r="B2515" t="s">
        <v>2232</v>
      </c>
      <c r="C2515" t="s">
        <v>2243</v>
      </c>
      <c r="D2515" t="s">
        <v>2375</v>
      </c>
      <c r="E2515" t="s">
        <v>3073</v>
      </c>
      <c r="F2515" s="6">
        <v>18</v>
      </c>
      <c r="G2515" s="6">
        <v>154.93466186523438</v>
      </c>
      <c r="H2515" s="6">
        <v>154.93466186523438</v>
      </c>
      <c r="I2515" s="6">
        <v>162.473388671875</v>
      </c>
      <c r="J2515" s="6">
        <v>74.213428571428608</v>
      </c>
      <c r="K2515">
        <f t="shared" si="78"/>
        <v>0</v>
      </c>
    </row>
    <row r="2516" spans="1:11" x14ac:dyDescent="0.25">
      <c r="A2516" s="5" t="str">
        <f t="shared" si="79"/>
        <v>IndustryManufacturingAverage WeekdayMay19</v>
      </c>
      <c r="B2516" t="s">
        <v>2232</v>
      </c>
      <c r="C2516" t="s">
        <v>2243</v>
      </c>
      <c r="D2516" t="s">
        <v>2375</v>
      </c>
      <c r="E2516" t="s">
        <v>3073</v>
      </c>
      <c r="F2516" s="6">
        <v>19</v>
      </c>
      <c r="G2516" s="6">
        <v>152.89338684082031</v>
      </c>
      <c r="H2516" s="6">
        <v>152.89338684082031</v>
      </c>
      <c r="I2516" s="6">
        <v>213.02629089355469</v>
      </c>
      <c r="J2516" s="6">
        <v>73.093999999999994</v>
      </c>
      <c r="K2516">
        <f t="shared" si="78"/>
        <v>0</v>
      </c>
    </row>
    <row r="2517" spans="1:11" x14ac:dyDescent="0.25">
      <c r="A2517" s="5" t="str">
        <f t="shared" si="79"/>
        <v>IndustryManufacturingAverage WeekdayMay20</v>
      </c>
      <c r="B2517" t="s">
        <v>2232</v>
      </c>
      <c r="C2517" t="s">
        <v>2243</v>
      </c>
      <c r="D2517" t="s">
        <v>2375</v>
      </c>
      <c r="E2517" t="s">
        <v>3073</v>
      </c>
      <c r="F2517" s="6">
        <v>20</v>
      </c>
      <c r="G2517" s="6">
        <v>139.35189819335938</v>
      </c>
      <c r="H2517" s="6">
        <v>139.35189819335938</v>
      </c>
      <c r="I2517" s="6">
        <v>190.89164733886719</v>
      </c>
      <c r="J2517" s="6">
        <v>70.990857142857152</v>
      </c>
      <c r="K2517">
        <f t="shared" si="78"/>
        <v>0</v>
      </c>
    </row>
    <row r="2518" spans="1:11" x14ac:dyDescent="0.25">
      <c r="A2518" s="5" t="str">
        <f t="shared" si="79"/>
        <v>IndustryManufacturingAverage WeekdayMay21</v>
      </c>
      <c r="B2518" t="s">
        <v>2232</v>
      </c>
      <c r="C2518" t="s">
        <v>2243</v>
      </c>
      <c r="D2518" t="s">
        <v>2375</v>
      </c>
      <c r="E2518" t="s">
        <v>3073</v>
      </c>
      <c r="F2518" s="6">
        <v>21</v>
      </c>
      <c r="G2518" s="6">
        <v>128.93156433105469</v>
      </c>
      <c r="H2518" s="6">
        <v>128.93156433105469</v>
      </c>
      <c r="I2518" s="6">
        <v>213.98667907714844</v>
      </c>
      <c r="J2518" s="6">
        <v>67.676571428571421</v>
      </c>
      <c r="K2518">
        <f t="shared" si="78"/>
        <v>0</v>
      </c>
    </row>
    <row r="2519" spans="1:11" x14ac:dyDescent="0.25">
      <c r="A2519" s="5" t="str">
        <f t="shared" si="79"/>
        <v>IndustryManufacturingAverage WeekdayMay22</v>
      </c>
      <c r="B2519" t="s">
        <v>2232</v>
      </c>
      <c r="C2519" t="s">
        <v>2243</v>
      </c>
      <c r="D2519" t="s">
        <v>2375</v>
      </c>
      <c r="E2519" t="s">
        <v>3073</v>
      </c>
      <c r="F2519" s="6">
        <v>22</v>
      </c>
      <c r="G2519" s="6">
        <v>127.58863067626953</v>
      </c>
      <c r="H2519" s="6">
        <v>127.58863067626953</v>
      </c>
      <c r="I2519" s="6">
        <v>209.38606262207031</v>
      </c>
      <c r="J2519" s="6">
        <v>64.351714285714294</v>
      </c>
      <c r="K2519">
        <f t="shared" si="78"/>
        <v>0</v>
      </c>
    </row>
    <row r="2520" spans="1:11" x14ac:dyDescent="0.25">
      <c r="A2520" s="5" t="str">
        <f t="shared" si="79"/>
        <v>IndustryManufacturingAverage WeekdayMay23</v>
      </c>
      <c r="B2520" t="s">
        <v>2232</v>
      </c>
      <c r="C2520" t="s">
        <v>2243</v>
      </c>
      <c r="D2520" t="s">
        <v>2375</v>
      </c>
      <c r="E2520" t="s">
        <v>3073</v>
      </c>
      <c r="F2520" s="6">
        <v>23</v>
      </c>
      <c r="G2520" s="6">
        <v>151.19389343261719</v>
      </c>
      <c r="H2520" s="6">
        <v>151.19389343261719</v>
      </c>
      <c r="I2520" s="6">
        <v>269.9315185546875</v>
      </c>
      <c r="J2520" s="6">
        <v>62.750857142857136</v>
      </c>
      <c r="K2520">
        <f t="shared" si="78"/>
        <v>0</v>
      </c>
    </row>
    <row r="2521" spans="1:11" x14ac:dyDescent="0.25">
      <c r="A2521" s="5" t="str">
        <f t="shared" si="79"/>
        <v>IndustryManufacturingAverage WeekdayMay24</v>
      </c>
      <c r="B2521" t="s">
        <v>2232</v>
      </c>
      <c r="C2521" t="s">
        <v>2243</v>
      </c>
      <c r="D2521" t="s">
        <v>2375</v>
      </c>
      <c r="E2521" t="s">
        <v>3073</v>
      </c>
      <c r="F2521" s="6">
        <v>24</v>
      </c>
      <c r="G2521" s="6">
        <v>136.64476013183594</v>
      </c>
      <c r="H2521" s="6">
        <v>136.64476013183594</v>
      </c>
      <c r="I2521" s="6">
        <v>251.55203247070313</v>
      </c>
      <c r="J2521" s="6">
        <v>61.876857142857148</v>
      </c>
      <c r="K2521">
        <f t="shared" si="78"/>
        <v>0</v>
      </c>
    </row>
    <row r="2522" spans="1:11" x14ac:dyDescent="0.25">
      <c r="A2522" s="5" t="str">
        <f t="shared" si="79"/>
        <v>IndustryManufacturingMonthly Peak DayMay1</v>
      </c>
      <c r="B2522" t="s">
        <v>2232</v>
      </c>
      <c r="C2522" t="s">
        <v>2243</v>
      </c>
      <c r="D2522" t="s">
        <v>2376</v>
      </c>
      <c r="E2522" t="s">
        <v>3073</v>
      </c>
      <c r="F2522" s="6">
        <v>1</v>
      </c>
      <c r="G2522" s="6">
        <v>105.36575317382813</v>
      </c>
      <c r="H2522" s="6">
        <v>105.36575317382813</v>
      </c>
      <c r="I2522" s="6">
        <v>281.46255493164063</v>
      </c>
      <c r="J2522" s="6">
        <v>62.882000000000012</v>
      </c>
      <c r="K2522">
        <f t="shared" si="78"/>
        <v>0</v>
      </c>
    </row>
    <row r="2523" spans="1:11" x14ac:dyDescent="0.25">
      <c r="A2523" s="5" t="str">
        <f t="shared" si="79"/>
        <v>IndustryManufacturingMonthly Peak DayMay2</v>
      </c>
      <c r="B2523" t="s">
        <v>2232</v>
      </c>
      <c r="C2523" t="s">
        <v>2243</v>
      </c>
      <c r="D2523" t="s">
        <v>2376</v>
      </c>
      <c r="E2523" t="s">
        <v>3073</v>
      </c>
      <c r="F2523" s="6">
        <v>2</v>
      </c>
      <c r="G2523" s="6">
        <v>165.84164428710938</v>
      </c>
      <c r="H2523" s="6">
        <v>165.84164428710938</v>
      </c>
      <c r="I2523" s="6">
        <v>301.64968872070313</v>
      </c>
      <c r="J2523" s="6">
        <v>62.426857142857145</v>
      </c>
      <c r="K2523">
        <f t="shared" si="78"/>
        <v>0</v>
      </c>
    </row>
    <row r="2524" spans="1:11" x14ac:dyDescent="0.25">
      <c r="A2524" s="5" t="str">
        <f t="shared" si="79"/>
        <v>IndustryManufacturingMonthly Peak DayMay3</v>
      </c>
      <c r="B2524" t="s">
        <v>2232</v>
      </c>
      <c r="C2524" t="s">
        <v>2243</v>
      </c>
      <c r="D2524" t="s">
        <v>2376</v>
      </c>
      <c r="E2524" t="s">
        <v>3073</v>
      </c>
      <c r="F2524" s="6">
        <v>3</v>
      </c>
      <c r="G2524" s="6">
        <v>176.78115844726563</v>
      </c>
      <c r="H2524" s="6">
        <v>176.78115844726563</v>
      </c>
      <c r="I2524" s="6">
        <v>303.12786865234375</v>
      </c>
      <c r="J2524" s="6">
        <v>61.913714285714285</v>
      </c>
      <c r="K2524">
        <f t="shared" si="78"/>
        <v>0</v>
      </c>
    </row>
    <row r="2525" spans="1:11" x14ac:dyDescent="0.25">
      <c r="A2525" s="5" t="str">
        <f t="shared" si="79"/>
        <v>IndustryManufacturingMonthly Peak DayMay4</v>
      </c>
      <c r="B2525" t="s">
        <v>2232</v>
      </c>
      <c r="C2525" t="s">
        <v>2243</v>
      </c>
      <c r="D2525" t="s">
        <v>2376</v>
      </c>
      <c r="E2525" t="s">
        <v>3073</v>
      </c>
      <c r="F2525" s="6">
        <v>4</v>
      </c>
      <c r="G2525" s="6">
        <v>149.2486572265625</v>
      </c>
      <c r="H2525" s="6">
        <v>149.2486572265625</v>
      </c>
      <c r="I2525" s="6">
        <v>336.10147094726563</v>
      </c>
      <c r="J2525" s="6">
        <v>61.434857142857147</v>
      </c>
      <c r="K2525">
        <f t="shared" si="78"/>
        <v>0</v>
      </c>
    </row>
    <row r="2526" spans="1:11" x14ac:dyDescent="0.25">
      <c r="A2526" s="5" t="str">
        <f t="shared" si="79"/>
        <v>IndustryManufacturingMonthly Peak DayMay5</v>
      </c>
      <c r="B2526" t="s">
        <v>2232</v>
      </c>
      <c r="C2526" t="s">
        <v>2243</v>
      </c>
      <c r="D2526" t="s">
        <v>2376</v>
      </c>
      <c r="E2526" t="s">
        <v>3073</v>
      </c>
      <c r="F2526" s="6">
        <v>5</v>
      </c>
      <c r="G2526" s="6">
        <v>203.33331298828125</v>
      </c>
      <c r="H2526" s="6">
        <v>203.33331298828125</v>
      </c>
      <c r="I2526" s="6">
        <v>293.6922607421875</v>
      </c>
      <c r="J2526" s="6">
        <v>61.061142857142855</v>
      </c>
      <c r="K2526">
        <f t="shared" si="78"/>
        <v>0</v>
      </c>
    </row>
    <row r="2527" spans="1:11" x14ac:dyDescent="0.25">
      <c r="A2527" s="5" t="str">
        <f t="shared" si="79"/>
        <v>IndustryManufacturingMonthly Peak DayMay6</v>
      </c>
      <c r="B2527" t="s">
        <v>2232</v>
      </c>
      <c r="C2527" t="s">
        <v>2243</v>
      </c>
      <c r="D2527" t="s">
        <v>2376</v>
      </c>
      <c r="E2527" t="s">
        <v>3073</v>
      </c>
      <c r="F2527" s="6">
        <v>6</v>
      </c>
      <c r="G2527" s="6">
        <v>209.942138671875</v>
      </c>
      <c r="H2527" s="6">
        <v>209.942138671875</v>
      </c>
      <c r="I2527" s="6">
        <v>302.50057983398438</v>
      </c>
      <c r="J2527" s="6">
        <v>60.812571428571431</v>
      </c>
      <c r="K2527">
        <f t="shared" si="78"/>
        <v>0</v>
      </c>
    </row>
    <row r="2528" spans="1:11" x14ac:dyDescent="0.25">
      <c r="A2528" s="5" t="str">
        <f t="shared" si="79"/>
        <v>IndustryManufacturingMonthly Peak DayMay7</v>
      </c>
      <c r="B2528" t="s">
        <v>2232</v>
      </c>
      <c r="C2528" t="s">
        <v>2243</v>
      </c>
      <c r="D2528" t="s">
        <v>2376</v>
      </c>
      <c r="E2528" t="s">
        <v>3073</v>
      </c>
      <c r="F2528" s="6">
        <v>7</v>
      </c>
      <c r="G2528" s="6">
        <v>181.34324645996094</v>
      </c>
      <c r="H2528" s="6">
        <v>181.34324645996094</v>
      </c>
      <c r="I2528" s="6">
        <v>292.4239501953125</v>
      </c>
      <c r="J2528" s="6">
        <v>60.700285714285705</v>
      </c>
      <c r="K2528">
        <f t="shared" si="78"/>
        <v>0</v>
      </c>
    </row>
    <row r="2529" spans="1:11" x14ac:dyDescent="0.25">
      <c r="A2529" s="5" t="str">
        <f t="shared" si="79"/>
        <v>IndustryManufacturingMonthly Peak DayMay8</v>
      </c>
      <c r="B2529" t="s">
        <v>2232</v>
      </c>
      <c r="C2529" t="s">
        <v>2243</v>
      </c>
      <c r="D2529" t="s">
        <v>2376</v>
      </c>
      <c r="E2529" t="s">
        <v>3073</v>
      </c>
      <c r="F2529" s="6">
        <v>8</v>
      </c>
      <c r="G2529" s="6">
        <v>210.62127685546875</v>
      </c>
      <c r="H2529" s="6">
        <v>210.62127685546875</v>
      </c>
      <c r="I2529" s="6">
        <v>267.07522583007813</v>
      </c>
      <c r="J2529" s="6">
        <v>60.982000000000006</v>
      </c>
      <c r="K2529">
        <f t="shared" si="78"/>
        <v>0</v>
      </c>
    </row>
    <row r="2530" spans="1:11" x14ac:dyDescent="0.25">
      <c r="A2530" s="5" t="str">
        <f t="shared" si="79"/>
        <v>IndustryManufacturingMonthly Peak DayMay9</v>
      </c>
      <c r="B2530" t="s">
        <v>2232</v>
      </c>
      <c r="C2530" t="s">
        <v>2243</v>
      </c>
      <c r="D2530" t="s">
        <v>2376</v>
      </c>
      <c r="E2530" t="s">
        <v>3073</v>
      </c>
      <c r="F2530" s="6">
        <v>9</v>
      </c>
      <c r="G2530" s="6">
        <v>189.63526916503906</v>
      </c>
      <c r="H2530" s="6">
        <v>189.63526916503906</v>
      </c>
      <c r="I2530" s="6">
        <v>260.61538696289063</v>
      </c>
      <c r="J2530" s="6">
        <v>61.948571428571448</v>
      </c>
      <c r="K2530">
        <f t="shared" si="78"/>
        <v>0</v>
      </c>
    </row>
    <row r="2531" spans="1:11" x14ac:dyDescent="0.25">
      <c r="A2531" s="5" t="str">
        <f t="shared" si="79"/>
        <v>IndustryManufacturingMonthly Peak DayMay10</v>
      </c>
      <c r="B2531" t="s">
        <v>2232</v>
      </c>
      <c r="C2531" t="s">
        <v>2243</v>
      </c>
      <c r="D2531" t="s">
        <v>2376</v>
      </c>
      <c r="E2531" t="s">
        <v>3073</v>
      </c>
      <c r="F2531" s="6">
        <v>10</v>
      </c>
      <c r="G2531" s="6">
        <v>191.322998046875</v>
      </c>
      <c r="H2531" s="6">
        <v>191.322998046875</v>
      </c>
      <c r="I2531" s="6">
        <v>228.38691711425781</v>
      </c>
      <c r="J2531" s="6">
        <v>63.289714285714254</v>
      </c>
      <c r="K2531">
        <f t="shared" si="78"/>
        <v>0</v>
      </c>
    </row>
    <row r="2532" spans="1:11" x14ac:dyDescent="0.25">
      <c r="A2532" s="5" t="str">
        <f t="shared" si="79"/>
        <v>IndustryManufacturingMonthly Peak DayMay11</v>
      </c>
      <c r="B2532" t="s">
        <v>2232</v>
      </c>
      <c r="C2532" t="s">
        <v>2243</v>
      </c>
      <c r="D2532" t="s">
        <v>2376</v>
      </c>
      <c r="E2532" t="s">
        <v>3073</v>
      </c>
      <c r="F2532" s="6">
        <v>11</v>
      </c>
      <c r="G2532" s="6">
        <v>211.91435241699219</v>
      </c>
      <c r="H2532" s="6">
        <v>211.91435241699219</v>
      </c>
      <c r="I2532" s="6">
        <v>214.33229064941406</v>
      </c>
      <c r="J2532" s="6">
        <v>65.215142857142865</v>
      </c>
      <c r="K2532">
        <f t="shared" si="78"/>
        <v>0</v>
      </c>
    </row>
    <row r="2533" spans="1:11" x14ac:dyDescent="0.25">
      <c r="A2533" s="5" t="str">
        <f t="shared" si="79"/>
        <v>IndustryManufacturingMonthly Peak DayMay12</v>
      </c>
      <c r="B2533" t="s">
        <v>2232</v>
      </c>
      <c r="C2533" t="s">
        <v>2243</v>
      </c>
      <c r="D2533" t="s">
        <v>2376</v>
      </c>
      <c r="E2533" t="s">
        <v>3073</v>
      </c>
      <c r="F2533" s="6">
        <v>12</v>
      </c>
      <c r="G2533" s="6">
        <v>183.79513549804688</v>
      </c>
      <c r="H2533" s="6">
        <v>183.79513549804688</v>
      </c>
      <c r="I2533" s="6">
        <v>206.24992370605469</v>
      </c>
      <c r="J2533" s="6">
        <v>68.121428571428552</v>
      </c>
      <c r="K2533">
        <f t="shared" si="78"/>
        <v>0</v>
      </c>
    </row>
    <row r="2534" spans="1:11" x14ac:dyDescent="0.25">
      <c r="A2534" s="5" t="str">
        <f t="shared" si="79"/>
        <v>IndustryManufacturingMonthly Peak DayMay13</v>
      </c>
      <c r="B2534" t="s">
        <v>2232</v>
      </c>
      <c r="C2534" t="s">
        <v>2243</v>
      </c>
      <c r="D2534" t="s">
        <v>2376</v>
      </c>
      <c r="E2534" t="s">
        <v>3073</v>
      </c>
      <c r="F2534" s="6">
        <v>13</v>
      </c>
      <c r="G2534" s="6">
        <v>183.432373046875</v>
      </c>
      <c r="H2534" s="6">
        <v>183.432373046875</v>
      </c>
      <c r="I2534" s="6">
        <v>198.71322631835938</v>
      </c>
      <c r="J2534" s="6">
        <v>71.240285714285733</v>
      </c>
      <c r="K2534">
        <f t="shared" si="78"/>
        <v>0</v>
      </c>
    </row>
    <row r="2535" spans="1:11" x14ac:dyDescent="0.25">
      <c r="A2535" s="5" t="str">
        <f t="shared" si="79"/>
        <v>IndustryManufacturingMonthly Peak DayMay14</v>
      </c>
      <c r="B2535" t="s">
        <v>2232</v>
      </c>
      <c r="C2535" t="s">
        <v>2243</v>
      </c>
      <c r="D2535" t="s">
        <v>2376</v>
      </c>
      <c r="E2535" t="s">
        <v>3073</v>
      </c>
      <c r="F2535" s="6">
        <v>14</v>
      </c>
      <c r="G2535" s="6">
        <v>178.57844543457031</v>
      </c>
      <c r="H2535" s="6">
        <v>178.57844543457031</v>
      </c>
      <c r="I2535" s="6">
        <v>233.20027160644531</v>
      </c>
      <c r="J2535" s="6">
        <v>73.68657142857144</v>
      </c>
      <c r="K2535">
        <f t="shared" si="78"/>
        <v>0</v>
      </c>
    </row>
    <row r="2536" spans="1:11" x14ac:dyDescent="0.25">
      <c r="A2536" s="5" t="str">
        <f t="shared" si="79"/>
        <v>IndustryManufacturingMonthly Peak DayMay15</v>
      </c>
      <c r="B2536" t="s">
        <v>2232</v>
      </c>
      <c r="C2536" t="s">
        <v>2243</v>
      </c>
      <c r="D2536" t="s">
        <v>2376</v>
      </c>
      <c r="E2536" t="s">
        <v>3073</v>
      </c>
      <c r="F2536" s="6">
        <v>15</v>
      </c>
      <c r="G2536" s="6">
        <v>140.65522766113281</v>
      </c>
      <c r="H2536" s="6">
        <v>140.65522766113281</v>
      </c>
      <c r="I2536" s="6">
        <v>212.99067687988281</v>
      </c>
      <c r="J2536" s="6">
        <v>75.673714285714254</v>
      </c>
      <c r="K2536">
        <f t="shared" si="78"/>
        <v>0</v>
      </c>
    </row>
    <row r="2537" spans="1:11" x14ac:dyDescent="0.25">
      <c r="A2537" s="5" t="str">
        <f t="shared" si="79"/>
        <v>IndustryManufacturingMonthly Peak DayMay16</v>
      </c>
      <c r="B2537" t="s">
        <v>2232</v>
      </c>
      <c r="C2537" t="s">
        <v>2243</v>
      </c>
      <c r="D2537" t="s">
        <v>2376</v>
      </c>
      <c r="E2537" t="s">
        <v>3073</v>
      </c>
      <c r="F2537" s="6">
        <v>16</v>
      </c>
      <c r="G2537" s="6">
        <v>109.49808502197266</v>
      </c>
      <c r="H2537" s="6">
        <v>109.49808502197266</v>
      </c>
      <c r="I2537" s="6">
        <v>209.67100524902344</v>
      </c>
      <c r="J2537" s="6">
        <v>76.67914285714285</v>
      </c>
      <c r="K2537">
        <f t="shared" si="78"/>
        <v>0</v>
      </c>
    </row>
    <row r="2538" spans="1:11" x14ac:dyDescent="0.25">
      <c r="A2538" s="5" t="str">
        <f t="shared" si="79"/>
        <v>IndustryManufacturingMonthly Peak DayMay17</v>
      </c>
      <c r="B2538" t="s">
        <v>2232</v>
      </c>
      <c r="C2538" t="s">
        <v>2243</v>
      </c>
      <c r="D2538" t="s">
        <v>2376</v>
      </c>
      <c r="E2538" t="s">
        <v>3073</v>
      </c>
      <c r="F2538" s="6">
        <v>17</v>
      </c>
      <c r="G2538" s="6">
        <v>109.73323059082031</v>
      </c>
      <c r="H2538" s="6">
        <v>109.73323059082031</v>
      </c>
      <c r="I2538" s="6">
        <v>226.313720703125</v>
      </c>
      <c r="J2538" s="6">
        <v>76.781714285714301</v>
      </c>
      <c r="K2538">
        <f t="shared" si="78"/>
        <v>0</v>
      </c>
    </row>
    <row r="2539" spans="1:11" x14ac:dyDescent="0.25">
      <c r="A2539" s="5" t="str">
        <f t="shared" si="79"/>
        <v>IndustryManufacturingMonthly Peak DayMay18</v>
      </c>
      <c r="B2539" t="s">
        <v>2232</v>
      </c>
      <c r="C2539" t="s">
        <v>2243</v>
      </c>
      <c r="D2539" t="s">
        <v>2376</v>
      </c>
      <c r="E2539" t="s">
        <v>3073</v>
      </c>
      <c r="F2539" s="6">
        <v>18</v>
      </c>
      <c r="G2539" s="6">
        <v>119.56717681884766</v>
      </c>
      <c r="H2539" s="6">
        <v>119.56717681884766</v>
      </c>
      <c r="I2539" s="6">
        <v>183.07649230957031</v>
      </c>
      <c r="J2539" s="6">
        <v>76.045999999999992</v>
      </c>
      <c r="K2539">
        <f t="shared" si="78"/>
        <v>0</v>
      </c>
    </row>
    <row r="2540" spans="1:11" x14ac:dyDescent="0.25">
      <c r="A2540" s="5" t="str">
        <f t="shared" si="79"/>
        <v>IndustryManufacturingMonthly Peak DayMay19</v>
      </c>
      <c r="B2540" t="s">
        <v>2232</v>
      </c>
      <c r="C2540" t="s">
        <v>2243</v>
      </c>
      <c r="D2540" t="s">
        <v>2376</v>
      </c>
      <c r="E2540" t="s">
        <v>3073</v>
      </c>
      <c r="F2540" s="6">
        <v>19</v>
      </c>
      <c r="G2540" s="6">
        <v>118.91001892089844</v>
      </c>
      <c r="H2540" s="6">
        <v>118.91001892089844</v>
      </c>
      <c r="I2540" s="6">
        <v>202.23994445800781</v>
      </c>
      <c r="J2540" s="6">
        <v>74.519999999999982</v>
      </c>
      <c r="K2540">
        <f t="shared" si="78"/>
        <v>0</v>
      </c>
    </row>
    <row r="2541" spans="1:11" x14ac:dyDescent="0.25">
      <c r="A2541" s="5" t="str">
        <f t="shared" si="79"/>
        <v>IndustryManufacturingMonthly Peak DayMay20</v>
      </c>
      <c r="B2541" t="s">
        <v>2232</v>
      </c>
      <c r="C2541" t="s">
        <v>2243</v>
      </c>
      <c r="D2541" t="s">
        <v>2376</v>
      </c>
      <c r="E2541" t="s">
        <v>3073</v>
      </c>
      <c r="F2541" s="6">
        <v>20</v>
      </c>
      <c r="G2541" s="6">
        <v>119.25834655761719</v>
      </c>
      <c r="H2541" s="6">
        <v>119.25834655761719</v>
      </c>
      <c r="I2541" s="6">
        <v>214.27775573730469</v>
      </c>
      <c r="J2541" s="6">
        <v>72.401714285714291</v>
      </c>
      <c r="K2541">
        <f t="shared" si="78"/>
        <v>0</v>
      </c>
    </row>
    <row r="2542" spans="1:11" x14ac:dyDescent="0.25">
      <c r="A2542" s="5" t="str">
        <f t="shared" si="79"/>
        <v>IndustryManufacturingMonthly Peak DayMay21</v>
      </c>
      <c r="B2542" t="s">
        <v>2232</v>
      </c>
      <c r="C2542" t="s">
        <v>2243</v>
      </c>
      <c r="D2542" t="s">
        <v>2376</v>
      </c>
      <c r="E2542" t="s">
        <v>3073</v>
      </c>
      <c r="F2542" s="6">
        <v>21</v>
      </c>
      <c r="G2542" s="6">
        <v>133.51133728027344</v>
      </c>
      <c r="H2542" s="6">
        <v>133.51133728027344</v>
      </c>
      <c r="I2542" s="6">
        <v>216.88844299316406</v>
      </c>
      <c r="J2542" s="6">
        <v>68.942285714285745</v>
      </c>
      <c r="K2542">
        <f t="shared" si="78"/>
        <v>0</v>
      </c>
    </row>
    <row r="2543" spans="1:11" x14ac:dyDescent="0.25">
      <c r="A2543" s="5" t="str">
        <f t="shared" si="79"/>
        <v>IndustryManufacturingMonthly Peak DayMay22</v>
      </c>
      <c r="B2543" t="s">
        <v>2232</v>
      </c>
      <c r="C2543" t="s">
        <v>2243</v>
      </c>
      <c r="D2543" t="s">
        <v>2376</v>
      </c>
      <c r="E2543" t="s">
        <v>3073</v>
      </c>
      <c r="F2543" s="6">
        <v>22</v>
      </c>
      <c r="G2543" s="6">
        <v>128.50321960449219</v>
      </c>
      <c r="H2543" s="6">
        <v>128.50321960449219</v>
      </c>
      <c r="I2543" s="6">
        <v>177.24066162109375</v>
      </c>
      <c r="J2543" s="6">
        <v>66.259714285714281</v>
      </c>
      <c r="K2543">
        <f t="shared" si="78"/>
        <v>0</v>
      </c>
    </row>
    <row r="2544" spans="1:11" x14ac:dyDescent="0.25">
      <c r="A2544" s="5" t="str">
        <f t="shared" si="79"/>
        <v>IndustryManufacturingMonthly Peak DayMay23</v>
      </c>
      <c r="B2544" t="s">
        <v>2232</v>
      </c>
      <c r="C2544" t="s">
        <v>2243</v>
      </c>
      <c r="D2544" t="s">
        <v>2376</v>
      </c>
      <c r="E2544" t="s">
        <v>3073</v>
      </c>
      <c r="F2544" s="6">
        <v>23</v>
      </c>
      <c r="G2544" s="6">
        <v>128.18685913085938</v>
      </c>
      <c r="H2544" s="6">
        <v>128.18685913085938</v>
      </c>
      <c r="I2544" s="6">
        <v>232.1263427734375</v>
      </c>
      <c r="J2544" s="6">
        <v>64.984571428571428</v>
      </c>
      <c r="K2544">
        <f t="shared" si="78"/>
        <v>0</v>
      </c>
    </row>
    <row r="2545" spans="1:11" x14ac:dyDescent="0.25">
      <c r="A2545" s="5" t="str">
        <f t="shared" si="79"/>
        <v>IndustryManufacturingMonthly Peak DayMay24</v>
      </c>
      <c r="B2545" t="s">
        <v>2232</v>
      </c>
      <c r="C2545" t="s">
        <v>2243</v>
      </c>
      <c r="D2545" t="s">
        <v>2376</v>
      </c>
      <c r="E2545" t="s">
        <v>3073</v>
      </c>
      <c r="F2545" s="6">
        <v>24</v>
      </c>
      <c r="G2545" s="6">
        <v>135.26112365722656</v>
      </c>
      <c r="H2545" s="6">
        <v>135.26112365722656</v>
      </c>
      <c r="I2545" s="6">
        <v>220.15399169921875</v>
      </c>
      <c r="J2545" s="6">
        <v>64.199428571428584</v>
      </c>
      <c r="K2545">
        <f t="shared" si="78"/>
        <v>0</v>
      </c>
    </row>
    <row r="2546" spans="1:11" x14ac:dyDescent="0.25">
      <c r="A2546" s="5" t="str">
        <f t="shared" si="79"/>
        <v>IndustryManufacturingAverage WeekdayJune1</v>
      </c>
      <c r="B2546" t="s">
        <v>2232</v>
      </c>
      <c r="C2546" t="s">
        <v>2243</v>
      </c>
      <c r="D2546" t="s">
        <v>2377</v>
      </c>
      <c r="E2546" t="s">
        <v>3074</v>
      </c>
      <c r="F2546" s="6">
        <v>1</v>
      </c>
      <c r="G2546" s="6">
        <v>163.99822998046875</v>
      </c>
      <c r="H2546" s="6">
        <v>163.99822998046875</v>
      </c>
      <c r="I2546" s="6">
        <v>252.17207336425781</v>
      </c>
      <c r="J2546" s="6">
        <v>64.04314285714284</v>
      </c>
      <c r="K2546">
        <f t="shared" si="78"/>
        <v>0</v>
      </c>
    </row>
    <row r="2547" spans="1:11" x14ac:dyDescent="0.25">
      <c r="A2547" s="5" t="str">
        <f t="shared" si="79"/>
        <v>IndustryManufacturingAverage WeekdayJune2</v>
      </c>
      <c r="B2547" t="s">
        <v>2232</v>
      </c>
      <c r="C2547" t="s">
        <v>2243</v>
      </c>
      <c r="D2547" t="s">
        <v>2377</v>
      </c>
      <c r="E2547" t="s">
        <v>3074</v>
      </c>
      <c r="F2547" s="6">
        <v>2</v>
      </c>
      <c r="G2547" s="6">
        <v>169.69412231445313</v>
      </c>
      <c r="H2547" s="6">
        <v>169.69412231445313</v>
      </c>
      <c r="I2547" s="6">
        <v>267.77700805664063</v>
      </c>
      <c r="J2547" s="6">
        <v>64.095999790736627</v>
      </c>
      <c r="K2547">
        <f t="shared" si="78"/>
        <v>0</v>
      </c>
    </row>
    <row r="2548" spans="1:11" x14ac:dyDescent="0.25">
      <c r="A2548" s="5" t="str">
        <f t="shared" si="79"/>
        <v>IndustryManufacturingAverage WeekdayJune3</v>
      </c>
      <c r="B2548" t="s">
        <v>2232</v>
      </c>
      <c r="C2548" t="s">
        <v>2243</v>
      </c>
      <c r="D2548" t="s">
        <v>2377</v>
      </c>
      <c r="E2548" t="s">
        <v>3074</v>
      </c>
      <c r="F2548" s="6">
        <v>3</v>
      </c>
      <c r="G2548" s="6">
        <v>178.59823608398438</v>
      </c>
      <c r="H2548" s="6">
        <v>178.59823608398438</v>
      </c>
      <c r="I2548" s="6">
        <v>245.82463073730469</v>
      </c>
      <c r="J2548" s="6">
        <v>63.86657139805385</v>
      </c>
      <c r="K2548">
        <f t="shared" si="78"/>
        <v>0</v>
      </c>
    </row>
    <row r="2549" spans="1:11" x14ac:dyDescent="0.25">
      <c r="A2549" s="5" t="str">
        <f t="shared" si="79"/>
        <v>IndustryManufacturingAverage WeekdayJune4</v>
      </c>
      <c r="B2549" t="s">
        <v>2232</v>
      </c>
      <c r="C2549" t="s">
        <v>2243</v>
      </c>
      <c r="D2549" t="s">
        <v>2377</v>
      </c>
      <c r="E2549" t="s">
        <v>3074</v>
      </c>
      <c r="F2549" s="6">
        <v>4</v>
      </c>
      <c r="G2549" s="6">
        <v>203.98117065429688</v>
      </c>
      <c r="H2549" s="6">
        <v>203.98117065429688</v>
      </c>
      <c r="I2549" s="6">
        <v>254.96125793457031</v>
      </c>
      <c r="J2549" s="6">
        <v>63.442285435267848</v>
      </c>
      <c r="K2549">
        <f t="shared" si="78"/>
        <v>0</v>
      </c>
    </row>
    <row r="2550" spans="1:11" x14ac:dyDescent="0.25">
      <c r="A2550" s="5" t="str">
        <f t="shared" si="79"/>
        <v>IndustryManufacturingAverage WeekdayJune5</v>
      </c>
      <c r="B2550" t="s">
        <v>2232</v>
      </c>
      <c r="C2550" t="s">
        <v>2243</v>
      </c>
      <c r="D2550" t="s">
        <v>2377</v>
      </c>
      <c r="E2550" t="s">
        <v>3074</v>
      </c>
      <c r="F2550" s="6">
        <v>5</v>
      </c>
      <c r="G2550" s="6">
        <v>267.34353637695313</v>
      </c>
      <c r="H2550" s="6">
        <v>267.34353637695313</v>
      </c>
      <c r="I2550" s="6">
        <v>240.35002136230469</v>
      </c>
      <c r="J2550" s="6">
        <v>62.820572610037665</v>
      </c>
      <c r="K2550">
        <f t="shared" si="78"/>
        <v>0</v>
      </c>
    </row>
    <row r="2551" spans="1:11" x14ac:dyDescent="0.25">
      <c r="A2551" s="5" t="str">
        <f t="shared" si="79"/>
        <v>IndustryManufacturingAverage WeekdayJune6</v>
      </c>
      <c r="B2551" t="s">
        <v>2232</v>
      </c>
      <c r="C2551" t="s">
        <v>2243</v>
      </c>
      <c r="D2551" t="s">
        <v>2377</v>
      </c>
      <c r="E2551" t="s">
        <v>3074</v>
      </c>
      <c r="F2551" s="6">
        <v>6</v>
      </c>
      <c r="G2551" s="6">
        <v>360.02117919921875</v>
      </c>
      <c r="H2551" s="6">
        <v>360.02117919921875</v>
      </c>
      <c r="I2551" s="6">
        <v>219.31770324707031</v>
      </c>
      <c r="J2551" s="6">
        <v>62.557428776332301</v>
      </c>
      <c r="K2551">
        <f t="shared" si="78"/>
        <v>0</v>
      </c>
    </row>
    <row r="2552" spans="1:11" x14ac:dyDescent="0.25">
      <c r="A2552" s="5" t="str">
        <f t="shared" si="79"/>
        <v>IndustryManufacturingAverage WeekdayJune7</v>
      </c>
      <c r="B2552" t="s">
        <v>2232</v>
      </c>
      <c r="C2552" t="s">
        <v>2243</v>
      </c>
      <c r="D2552" t="s">
        <v>2377</v>
      </c>
      <c r="E2552" t="s">
        <v>3074</v>
      </c>
      <c r="F2552" s="6">
        <v>7</v>
      </c>
      <c r="G2552" s="6">
        <v>387.42471313476563</v>
      </c>
      <c r="H2552" s="6">
        <v>387.42471313476563</v>
      </c>
      <c r="I2552" s="6">
        <v>152.81222534179688</v>
      </c>
      <c r="J2552" s="6">
        <v>62.293428192138684</v>
      </c>
      <c r="K2552">
        <f t="shared" si="78"/>
        <v>0</v>
      </c>
    </row>
    <row r="2553" spans="1:11" x14ac:dyDescent="0.25">
      <c r="A2553" s="5" t="str">
        <f t="shared" si="79"/>
        <v>IndustryManufacturingAverage WeekdayJune8</v>
      </c>
      <c r="B2553" t="s">
        <v>2232</v>
      </c>
      <c r="C2553" t="s">
        <v>2243</v>
      </c>
      <c r="D2553" t="s">
        <v>2377</v>
      </c>
      <c r="E2553" t="s">
        <v>3074</v>
      </c>
      <c r="F2553" s="6">
        <v>8</v>
      </c>
      <c r="G2553" s="6">
        <v>417.81353759765625</v>
      </c>
      <c r="H2553" s="6">
        <v>417.81353759765625</v>
      </c>
      <c r="I2553" s="6">
        <v>239.28013610839844</v>
      </c>
      <c r="J2553" s="6">
        <v>63.165427315848213</v>
      </c>
      <c r="K2553">
        <f t="shared" si="78"/>
        <v>0</v>
      </c>
    </row>
    <row r="2554" spans="1:11" x14ac:dyDescent="0.25">
      <c r="A2554" s="5" t="str">
        <f t="shared" si="79"/>
        <v>IndustryManufacturingAverage WeekdayJune9</v>
      </c>
      <c r="B2554" t="s">
        <v>2232</v>
      </c>
      <c r="C2554" t="s">
        <v>2243</v>
      </c>
      <c r="D2554" t="s">
        <v>2377</v>
      </c>
      <c r="E2554" t="s">
        <v>3074</v>
      </c>
      <c r="F2554" s="6">
        <v>9</v>
      </c>
      <c r="G2554" s="6">
        <v>383.785888671875</v>
      </c>
      <c r="H2554" s="6">
        <v>383.785888671875</v>
      </c>
      <c r="I2554" s="6">
        <v>263.28509521484375</v>
      </c>
      <c r="J2554" s="6">
        <v>64.838857748849065</v>
      </c>
      <c r="K2554">
        <f t="shared" si="78"/>
        <v>0</v>
      </c>
    </row>
    <row r="2555" spans="1:11" x14ac:dyDescent="0.25">
      <c r="A2555" s="5" t="str">
        <f t="shared" si="79"/>
        <v>IndustryManufacturingAverage WeekdayJune10</v>
      </c>
      <c r="B2555" t="s">
        <v>2232</v>
      </c>
      <c r="C2555" t="s">
        <v>2243</v>
      </c>
      <c r="D2555" t="s">
        <v>2377</v>
      </c>
      <c r="E2555" t="s">
        <v>3074</v>
      </c>
      <c r="F2555" s="6">
        <v>10</v>
      </c>
      <c r="G2555" s="6">
        <v>399.80352783203125</v>
      </c>
      <c r="H2555" s="6">
        <v>399.80352783203125</v>
      </c>
      <c r="I2555" s="6">
        <v>258.20513916015625</v>
      </c>
      <c r="J2555" s="6">
        <v>66.909143960135324</v>
      </c>
      <c r="K2555">
        <f t="shared" si="78"/>
        <v>0</v>
      </c>
    </row>
    <row r="2556" spans="1:11" x14ac:dyDescent="0.25">
      <c r="A2556" s="5" t="str">
        <f t="shared" si="79"/>
        <v>IndustryManufacturingAverage WeekdayJune11</v>
      </c>
      <c r="B2556" t="s">
        <v>2232</v>
      </c>
      <c r="C2556" t="s">
        <v>2243</v>
      </c>
      <c r="D2556" t="s">
        <v>2377</v>
      </c>
      <c r="E2556" t="s">
        <v>3074</v>
      </c>
      <c r="F2556" s="6">
        <v>11</v>
      </c>
      <c r="G2556" s="6">
        <v>444.21469116210938</v>
      </c>
      <c r="H2556" s="6">
        <v>444.21469116210938</v>
      </c>
      <c r="I2556" s="6">
        <v>202.95262145996094</v>
      </c>
      <c r="J2556" s="6">
        <v>69.303999895368293</v>
      </c>
      <c r="K2556">
        <f t="shared" si="78"/>
        <v>0</v>
      </c>
    </row>
    <row r="2557" spans="1:11" x14ac:dyDescent="0.25">
      <c r="A2557" s="5" t="str">
        <f t="shared" si="79"/>
        <v>IndustryManufacturingAverage WeekdayJune12</v>
      </c>
      <c r="B2557" t="s">
        <v>2232</v>
      </c>
      <c r="C2557" t="s">
        <v>2243</v>
      </c>
      <c r="D2557" t="s">
        <v>2377</v>
      </c>
      <c r="E2557" t="s">
        <v>3074</v>
      </c>
      <c r="F2557" s="6">
        <v>12</v>
      </c>
      <c r="G2557" s="6">
        <v>429.1976318359375</v>
      </c>
      <c r="H2557" s="6">
        <v>429.1976318359375</v>
      </c>
      <c r="I2557" s="6">
        <v>237.84033203125</v>
      </c>
      <c r="J2557" s="6">
        <v>72.50971405029297</v>
      </c>
      <c r="K2557">
        <f t="shared" si="78"/>
        <v>0</v>
      </c>
    </row>
    <row r="2558" spans="1:11" x14ac:dyDescent="0.25">
      <c r="A2558" s="5" t="str">
        <f t="shared" si="79"/>
        <v>IndustryManufacturingAverage WeekdayJune13</v>
      </c>
      <c r="B2558" t="s">
        <v>2232</v>
      </c>
      <c r="C2558" t="s">
        <v>2243</v>
      </c>
      <c r="D2558" t="s">
        <v>2377</v>
      </c>
      <c r="E2558" t="s">
        <v>3074</v>
      </c>
      <c r="F2558" s="6">
        <v>13</v>
      </c>
      <c r="G2558" s="6">
        <v>411.30645751953125</v>
      </c>
      <c r="H2558" s="6">
        <v>411.30645751953125</v>
      </c>
      <c r="I2558" s="6">
        <v>238.74295043945313</v>
      </c>
      <c r="J2558" s="6">
        <v>75.321143580845415</v>
      </c>
      <c r="K2558">
        <f t="shared" si="78"/>
        <v>0</v>
      </c>
    </row>
    <row r="2559" spans="1:11" x14ac:dyDescent="0.25">
      <c r="A2559" s="5" t="str">
        <f t="shared" si="79"/>
        <v>IndustryManufacturingAverage WeekdayJune14</v>
      </c>
      <c r="B2559" t="s">
        <v>2232</v>
      </c>
      <c r="C2559" t="s">
        <v>2243</v>
      </c>
      <c r="D2559" t="s">
        <v>2377</v>
      </c>
      <c r="E2559" t="s">
        <v>3074</v>
      </c>
      <c r="F2559" s="6">
        <v>14</v>
      </c>
      <c r="G2559" s="6">
        <v>379.56939697265625</v>
      </c>
      <c r="H2559" s="6">
        <v>379.56939697265625</v>
      </c>
      <c r="I2559" s="6">
        <v>254.69110107421875</v>
      </c>
      <c r="J2559" s="6">
        <v>77.836572701590399</v>
      </c>
      <c r="K2559">
        <f t="shared" si="78"/>
        <v>0</v>
      </c>
    </row>
    <row r="2560" spans="1:11" x14ac:dyDescent="0.25">
      <c r="A2560" s="5" t="str">
        <f t="shared" si="79"/>
        <v>IndustryManufacturingAverage WeekdayJune15</v>
      </c>
      <c r="B2560" t="s">
        <v>2232</v>
      </c>
      <c r="C2560" t="s">
        <v>2243</v>
      </c>
      <c r="D2560" t="s">
        <v>2377</v>
      </c>
      <c r="E2560" t="s">
        <v>3074</v>
      </c>
      <c r="F2560" s="6">
        <v>15</v>
      </c>
      <c r="G2560" s="6">
        <v>320.9346923828125</v>
      </c>
      <c r="H2560" s="6">
        <v>320.9346923828125</v>
      </c>
      <c r="I2560" s="6">
        <v>232.67138671875</v>
      </c>
      <c r="J2560" s="6">
        <v>78.835715746198389</v>
      </c>
      <c r="K2560">
        <f t="shared" si="78"/>
        <v>0</v>
      </c>
    </row>
    <row r="2561" spans="1:11" x14ac:dyDescent="0.25">
      <c r="A2561" s="5" t="str">
        <f t="shared" si="79"/>
        <v>IndustryManufacturingAverage WeekdayJune16</v>
      </c>
      <c r="B2561" t="s">
        <v>2232</v>
      </c>
      <c r="C2561" t="s">
        <v>2243</v>
      </c>
      <c r="D2561" t="s">
        <v>2377</v>
      </c>
      <c r="E2561" t="s">
        <v>3074</v>
      </c>
      <c r="F2561" s="6">
        <v>16</v>
      </c>
      <c r="G2561" s="6">
        <v>266.25411987304688</v>
      </c>
      <c r="H2561" s="6">
        <v>266.25411987304688</v>
      </c>
      <c r="I2561" s="6">
        <v>218.39315795898438</v>
      </c>
      <c r="J2561" s="6">
        <v>79.102001582554394</v>
      </c>
      <c r="K2561">
        <f t="shared" si="78"/>
        <v>0</v>
      </c>
    </row>
    <row r="2562" spans="1:11" x14ac:dyDescent="0.25">
      <c r="A2562" s="5" t="str">
        <f t="shared" si="79"/>
        <v>IndustryManufacturingAverage WeekdayJune17</v>
      </c>
      <c r="B2562" t="s">
        <v>2232</v>
      </c>
      <c r="C2562" t="s">
        <v>2243</v>
      </c>
      <c r="D2562" t="s">
        <v>2377</v>
      </c>
      <c r="E2562" t="s">
        <v>3074</v>
      </c>
      <c r="F2562" s="6">
        <v>17</v>
      </c>
      <c r="G2562" s="6">
        <v>218.69529724121094</v>
      </c>
      <c r="H2562" s="6">
        <v>218.69529724121094</v>
      </c>
      <c r="I2562" s="6">
        <v>230.08287048339844</v>
      </c>
      <c r="J2562" s="6">
        <v>78.599427860804951</v>
      </c>
      <c r="K2562">
        <f t="shared" ref="K2562:K2625" si="80">INDEX(events, MATCH(CONCATENATE(B2562, C2562, D2562, E2562), events_y, 0), MATCH("Confidential", events_x, 0))</f>
        <v>0</v>
      </c>
    </row>
    <row r="2563" spans="1:11" x14ac:dyDescent="0.25">
      <c r="A2563" s="5" t="str">
        <f t="shared" ref="A2563:A2626" si="81">CONCATENATE(B2563, C2563, D2563, E2563, F2563)</f>
        <v>IndustryManufacturingAverage WeekdayJune18</v>
      </c>
      <c r="B2563" t="s">
        <v>2232</v>
      </c>
      <c r="C2563" t="s">
        <v>2243</v>
      </c>
      <c r="D2563" t="s">
        <v>2377</v>
      </c>
      <c r="E2563" t="s">
        <v>3074</v>
      </c>
      <c r="F2563" s="6">
        <v>18</v>
      </c>
      <c r="G2563" s="6">
        <v>210.23764038085938</v>
      </c>
      <c r="H2563" s="6">
        <v>210.23764038085938</v>
      </c>
      <c r="I2563" s="6">
        <v>157.06941223144531</v>
      </c>
      <c r="J2563" s="6">
        <v>76.643142177036836</v>
      </c>
      <c r="K2563">
        <f t="shared" si="80"/>
        <v>0</v>
      </c>
    </row>
    <row r="2564" spans="1:11" x14ac:dyDescent="0.25">
      <c r="A2564" s="5" t="str">
        <f t="shared" si="81"/>
        <v>IndustryManufacturingAverage WeekdayJune19</v>
      </c>
      <c r="B2564" t="s">
        <v>2232</v>
      </c>
      <c r="C2564" t="s">
        <v>2243</v>
      </c>
      <c r="D2564" t="s">
        <v>2377</v>
      </c>
      <c r="E2564" t="s">
        <v>3074</v>
      </c>
      <c r="F2564" s="6">
        <v>19</v>
      </c>
      <c r="G2564" s="6">
        <v>215.961181640625</v>
      </c>
      <c r="H2564" s="6">
        <v>215.961181640625</v>
      </c>
      <c r="I2564" s="6">
        <v>234.41627502441406</v>
      </c>
      <c r="J2564" s="6">
        <v>74.384857548304964</v>
      </c>
      <c r="K2564">
        <f t="shared" si="80"/>
        <v>0</v>
      </c>
    </row>
    <row r="2565" spans="1:11" x14ac:dyDescent="0.25">
      <c r="A2565" s="5" t="str">
        <f t="shared" si="81"/>
        <v>IndustryManufacturingAverage WeekdayJune20</v>
      </c>
      <c r="B2565" t="s">
        <v>2232</v>
      </c>
      <c r="C2565" t="s">
        <v>2243</v>
      </c>
      <c r="D2565" t="s">
        <v>2377</v>
      </c>
      <c r="E2565" t="s">
        <v>3074</v>
      </c>
      <c r="F2565" s="6">
        <v>20</v>
      </c>
      <c r="G2565" s="6">
        <v>213.57823181152344</v>
      </c>
      <c r="H2565" s="6">
        <v>213.57823181152344</v>
      </c>
      <c r="I2565" s="6">
        <v>260.12136840820313</v>
      </c>
      <c r="J2565" s="6">
        <v>72.079141671316961</v>
      </c>
      <c r="K2565">
        <f t="shared" si="80"/>
        <v>0</v>
      </c>
    </row>
    <row r="2566" spans="1:11" x14ac:dyDescent="0.25">
      <c r="A2566" s="5" t="str">
        <f t="shared" si="81"/>
        <v>IndustryManufacturingAverage WeekdayJune21</v>
      </c>
      <c r="B2566" t="s">
        <v>2232</v>
      </c>
      <c r="C2566" t="s">
        <v>2243</v>
      </c>
      <c r="D2566" t="s">
        <v>2377</v>
      </c>
      <c r="E2566" t="s">
        <v>3074</v>
      </c>
      <c r="F2566" s="6">
        <v>21</v>
      </c>
      <c r="G2566" s="6">
        <v>216.23236083984375</v>
      </c>
      <c r="H2566" s="6">
        <v>216.23236083984375</v>
      </c>
      <c r="I2566" s="6">
        <v>280.0283203125</v>
      </c>
      <c r="J2566" s="6">
        <v>68.590571916852682</v>
      </c>
      <c r="K2566">
        <f t="shared" si="80"/>
        <v>0</v>
      </c>
    </row>
    <row r="2567" spans="1:11" x14ac:dyDescent="0.25">
      <c r="A2567" s="5" t="str">
        <f t="shared" si="81"/>
        <v>IndustryManufacturingAverage WeekdayJune22</v>
      </c>
      <c r="B2567" t="s">
        <v>2232</v>
      </c>
      <c r="C2567" t="s">
        <v>2243</v>
      </c>
      <c r="D2567" t="s">
        <v>2377</v>
      </c>
      <c r="E2567" t="s">
        <v>3074</v>
      </c>
      <c r="F2567" s="6">
        <v>22</v>
      </c>
      <c r="G2567" s="6">
        <v>219.86764526367188</v>
      </c>
      <c r="H2567" s="6">
        <v>219.86764526367188</v>
      </c>
      <c r="I2567" s="6">
        <v>273.891357421875</v>
      </c>
      <c r="J2567" s="6">
        <v>66.333428658621642</v>
      </c>
      <c r="K2567">
        <f t="shared" si="80"/>
        <v>0</v>
      </c>
    </row>
    <row r="2568" spans="1:11" x14ac:dyDescent="0.25">
      <c r="A2568" s="5" t="str">
        <f t="shared" si="81"/>
        <v>IndustryManufacturingAverage WeekdayJune23</v>
      </c>
      <c r="B2568" t="s">
        <v>2232</v>
      </c>
      <c r="C2568" t="s">
        <v>2243</v>
      </c>
      <c r="D2568" t="s">
        <v>2377</v>
      </c>
      <c r="E2568" t="s">
        <v>3074</v>
      </c>
      <c r="F2568" s="6">
        <v>23</v>
      </c>
      <c r="G2568" s="6">
        <v>263.60116577148438</v>
      </c>
      <c r="H2568" s="6">
        <v>263.60116577148438</v>
      </c>
      <c r="I2568" s="6">
        <v>243.80146789550781</v>
      </c>
      <c r="J2568" s="6">
        <v>65.552285409109942</v>
      </c>
      <c r="K2568">
        <f t="shared" si="80"/>
        <v>0</v>
      </c>
    </row>
    <row r="2569" spans="1:11" x14ac:dyDescent="0.25">
      <c r="A2569" s="5" t="str">
        <f t="shared" si="81"/>
        <v>IndustryManufacturingAverage WeekdayJune24</v>
      </c>
      <c r="B2569" t="s">
        <v>2232</v>
      </c>
      <c r="C2569" t="s">
        <v>2243</v>
      </c>
      <c r="D2569" t="s">
        <v>2377</v>
      </c>
      <c r="E2569" t="s">
        <v>3074</v>
      </c>
      <c r="F2569" s="6">
        <v>24</v>
      </c>
      <c r="G2569" s="6">
        <v>260.26058959960938</v>
      </c>
      <c r="H2569" s="6">
        <v>260.26058959960938</v>
      </c>
      <c r="I2569" s="6">
        <v>261.507568359375</v>
      </c>
      <c r="J2569" s="6">
        <v>65.0651431361607</v>
      </c>
      <c r="K2569">
        <f t="shared" si="80"/>
        <v>0</v>
      </c>
    </row>
    <row r="2570" spans="1:11" x14ac:dyDescent="0.25">
      <c r="A2570" s="5" t="str">
        <f t="shared" si="81"/>
        <v>IndustryManufacturingMonthly Peak DayJune1</v>
      </c>
      <c r="B2570" t="s">
        <v>2232</v>
      </c>
      <c r="C2570" t="s">
        <v>2243</v>
      </c>
      <c r="D2570" t="s">
        <v>2378</v>
      </c>
      <c r="E2570" t="s">
        <v>3074</v>
      </c>
      <c r="F2570" s="6">
        <v>1</v>
      </c>
      <c r="G2570" s="6">
        <v>596.68267822265625</v>
      </c>
      <c r="H2570" s="6">
        <v>604.97747802734375</v>
      </c>
      <c r="I2570" s="6">
        <v>158.44441223144531</v>
      </c>
      <c r="J2570" s="6">
        <v>70.658528222476733</v>
      </c>
      <c r="K2570">
        <f t="shared" si="80"/>
        <v>0</v>
      </c>
    </row>
    <row r="2571" spans="1:11" x14ac:dyDescent="0.25">
      <c r="A2571" s="5" t="str">
        <f t="shared" si="81"/>
        <v>IndustryManufacturingMonthly Peak DayJune2</v>
      </c>
      <c r="B2571" t="s">
        <v>2232</v>
      </c>
      <c r="C2571" t="s">
        <v>2243</v>
      </c>
      <c r="D2571" t="s">
        <v>2378</v>
      </c>
      <c r="E2571" t="s">
        <v>3074</v>
      </c>
      <c r="F2571" s="6">
        <v>2</v>
      </c>
      <c r="G2571" s="6">
        <v>579.7110595703125</v>
      </c>
      <c r="H2571" s="6">
        <v>618.12176513671875</v>
      </c>
      <c r="I2571" s="6">
        <v>161.4791259765625</v>
      </c>
      <c r="J2571" s="6">
        <v>69.645589096966916</v>
      </c>
      <c r="K2571">
        <f t="shared" si="80"/>
        <v>0</v>
      </c>
    </row>
    <row r="2572" spans="1:11" x14ac:dyDescent="0.25">
      <c r="A2572" s="5" t="str">
        <f t="shared" si="81"/>
        <v>IndustryManufacturingMonthly Peak DayJune3</v>
      </c>
      <c r="B2572" t="s">
        <v>2232</v>
      </c>
      <c r="C2572" t="s">
        <v>2243</v>
      </c>
      <c r="D2572" t="s">
        <v>2378</v>
      </c>
      <c r="E2572" t="s">
        <v>3074</v>
      </c>
      <c r="F2572" s="6">
        <v>3</v>
      </c>
      <c r="G2572" s="6">
        <v>598.79681396484375</v>
      </c>
      <c r="H2572" s="6">
        <v>649.49139404296875</v>
      </c>
      <c r="I2572" s="6">
        <v>166.0965576171875</v>
      </c>
      <c r="J2572" s="6">
        <v>68.780883376177613</v>
      </c>
      <c r="K2572">
        <f t="shared" si="80"/>
        <v>0</v>
      </c>
    </row>
    <row r="2573" spans="1:11" x14ac:dyDescent="0.25">
      <c r="A2573" s="5" t="str">
        <f t="shared" si="81"/>
        <v>IndustryManufacturingMonthly Peak DayJune4</v>
      </c>
      <c r="B2573" t="s">
        <v>2232</v>
      </c>
      <c r="C2573" t="s">
        <v>2243</v>
      </c>
      <c r="D2573" t="s">
        <v>2378</v>
      </c>
      <c r="E2573" t="s">
        <v>3074</v>
      </c>
      <c r="F2573" s="6">
        <v>4</v>
      </c>
      <c r="G2573" s="6">
        <v>617.22216796875</v>
      </c>
      <c r="H2573" s="6">
        <v>639.914306640625</v>
      </c>
      <c r="I2573" s="6">
        <v>166.86479187011719</v>
      </c>
      <c r="J2573" s="6">
        <v>68.18088312036852</v>
      </c>
      <c r="K2573">
        <f t="shared" si="80"/>
        <v>0</v>
      </c>
    </row>
    <row r="2574" spans="1:11" x14ac:dyDescent="0.25">
      <c r="A2574" s="5" t="str">
        <f t="shared" si="81"/>
        <v>IndustryManufacturingMonthly Peak DayJune5</v>
      </c>
      <c r="B2574" t="s">
        <v>2232</v>
      </c>
      <c r="C2574" t="s">
        <v>2243</v>
      </c>
      <c r="D2574" t="s">
        <v>2378</v>
      </c>
      <c r="E2574" t="s">
        <v>3074</v>
      </c>
      <c r="F2574" s="6">
        <v>5</v>
      </c>
      <c r="G2574" s="6">
        <v>744.8143310546875</v>
      </c>
      <c r="H2574" s="6">
        <v>733.571533203125</v>
      </c>
      <c r="I2574" s="6">
        <v>196.38998413085938</v>
      </c>
      <c r="J2574" s="6">
        <v>67.619119033813476</v>
      </c>
      <c r="K2574">
        <f t="shared" si="80"/>
        <v>0</v>
      </c>
    </row>
    <row r="2575" spans="1:11" x14ac:dyDescent="0.25">
      <c r="A2575" s="5" t="str">
        <f t="shared" si="81"/>
        <v>IndustryManufacturingMonthly Peak DayJune6</v>
      </c>
      <c r="B2575" t="s">
        <v>2232</v>
      </c>
      <c r="C2575" t="s">
        <v>2243</v>
      </c>
      <c r="D2575" t="s">
        <v>2378</v>
      </c>
      <c r="E2575" t="s">
        <v>3074</v>
      </c>
      <c r="F2575" s="6">
        <v>6</v>
      </c>
      <c r="G2575" s="6">
        <v>842.379150390625</v>
      </c>
      <c r="H2575" s="6">
        <v>845.09967041015625</v>
      </c>
      <c r="I2575" s="6">
        <v>158.41743469238281</v>
      </c>
      <c r="J2575" s="6">
        <v>67.092059213974892</v>
      </c>
      <c r="K2575">
        <f t="shared" si="80"/>
        <v>0</v>
      </c>
    </row>
    <row r="2576" spans="1:11" x14ac:dyDescent="0.25">
      <c r="A2576" s="5" t="str">
        <f t="shared" si="81"/>
        <v>IndustryManufacturingMonthly Peak DayJune7</v>
      </c>
      <c r="B2576" t="s">
        <v>2232</v>
      </c>
      <c r="C2576" t="s">
        <v>2243</v>
      </c>
      <c r="D2576" t="s">
        <v>2378</v>
      </c>
      <c r="E2576" t="s">
        <v>3074</v>
      </c>
      <c r="F2576" s="6">
        <v>7</v>
      </c>
      <c r="G2576" s="6">
        <v>841.088134765625</v>
      </c>
      <c r="H2576" s="6">
        <v>841.9442138671875</v>
      </c>
      <c r="I2576" s="6">
        <v>148.6826171875</v>
      </c>
      <c r="J2576" s="6">
        <v>66.681765275843006</v>
      </c>
      <c r="K2576">
        <f t="shared" si="80"/>
        <v>0</v>
      </c>
    </row>
    <row r="2577" spans="1:11" x14ac:dyDescent="0.25">
      <c r="A2577" s="5" t="str">
        <f t="shared" si="81"/>
        <v>IndustryManufacturingMonthly Peak DayJune8</v>
      </c>
      <c r="B2577" t="s">
        <v>2232</v>
      </c>
      <c r="C2577" t="s">
        <v>2243</v>
      </c>
      <c r="D2577" t="s">
        <v>2378</v>
      </c>
      <c r="E2577" t="s">
        <v>3074</v>
      </c>
      <c r="F2577" s="6">
        <v>8</v>
      </c>
      <c r="G2577" s="6">
        <v>1046.185302734375</v>
      </c>
      <c r="H2577" s="6">
        <v>1031.3048095703125</v>
      </c>
      <c r="I2577" s="6">
        <v>162.75344848632813</v>
      </c>
      <c r="J2577" s="6">
        <v>67.30764662798714</v>
      </c>
      <c r="K2577">
        <f t="shared" si="80"/>
        <v>0</v>
      </c>
    </row>
    <row r="2578" spans="1:11" x14ac:dyDescent="0.25">
      <c r="A2578" s="5" t="str">
        <f t="shared" si="81"/>
        <v>IndustryManufacturingMonthly Peak DayJune9</v>
      </c>
      <c r="B2578" t="s">
        <v>2232</v>
      </c>
      <c r="C2578" t="s">
        <v>2243</v>
      </c>
      <c r="D2578" t="s">
        <v>2378</v>
      </c>
      <c r="E2578" t="s">
        <v>3074</v>
      </c>
      <c r="F2578" s="6">
        <v>9</v>
      </c>
      <c r="G2578" s="6">
        <v>1046.2532958984375</v>
      </c>
      <c r="H2578" s="6">
        <v>1056.6474609375</v>
      </c>
      <c r="I2578" s="6">
        <v>184.2044677734375</v>
      </c>
      <c r="J2578" s="6">
        <v>70.373821797090429</v>
      </c>
      <c r="K2578">
        <f t="shared" si="80"/>
        <v>0</v>
      </c>
    </row>
    <row r="2579" spans="1:11" x14ac:dyDescent="0.25">
      <c r="A2579" s="5" t="str">
        <f t="shared" si="81"/>
        <v>IndustryManufacturingMonthly Peak DayJune10</v>
      </c>
      <c r="B2579" t="s">
        <v>2232</v>
      </c>
      <c r="C2579" t="s">
        <v>2243</v>
      </c>
      <c r="D2579" t="s">
        <v>2378</v>
      </c>
      <c r="E2579" t="s">
        <v>3074</v>
      </c>
      <c r="F2579" s="6">
        <v>10</v>
      </c>
      <c r="G2579" s="6">
        <v>1020.6410522460938</v>
      </c>
      <c r="H2579" s="6">
        <v>1004.1973876953125</v>
      </c>
      <c r="I2579" s="6">
        <v>168.28053283691406</v>
      </c>
      <c r="J2579" s="6">
        <v>72.638527814079737</v>
      </c>
      <c r="K2579">
        <f t="shared" si="80"/>
        <v>0</v>
      </c>
    </row>
    <row r="2580" spans="1:11" x14ac:dyDescent="0.25">
      <c r="A2580" s="5" t="str">
        <f t="shared" si="81"/>
        <v>IndustryManufacturingMonthly Peak DayJune11</v>
      </c>
      <c r="B2580" t="s">
        <v>2232</v>
      </c>
      <c r="C2580" t="s">
        <v>2243</v>
      </c>
      <c r="D2580" t="s">
        <v>2378</v>
      </c>
      <c r="E2580" t="s">
        <v>3074</v>
      </c>
      <c r="F2580" s="6">
        <v>11</v>
      </c>
      <c r="G2580" s="6">
        <v>1004.7280883789063</v>
      </c>
      <c r="H2580" s="6">
        <v>1011.2437133789063</v>
      </c>
      <c r="I2580" s="6">
        <v>233.07780456542969</v>
      </c>
      <c r="J2580" s="6">
        <v>73.827648252599388</v>
      </c>
      <c r="K2580">
        <f t="shared" si="80"/>
        <v>0</v>
      </c>
    </row>
    <row r="2581" spans="1:11" x14ac:dyDescent="0.25">
      <c r="A2581" s="5" t="str">
        <f t="shared" si="81"/>
        <v>IndustryManufacturingMonthly Peak DayJune12</v>
      </c>
      <c r="B2581" t="s">
        <v>2232</v>
      </c>
      <c r="C2581" t="s">
        <v>2243</v>
      </c>
      <c r="D2581" t="s">
        <v>2378</v>
      </c>
      <c r="E2581" t="s">
        <v>3074</v>
      </c>
      <c r="F2581" s="6">
        <v>12</v>
      </c>
      <c r="G2581" s="6">
        <v>1036.431884765625</v>
      </c>
      <c r="H2581" s="6">
        <v>1039.4605712890625</v>
      </c>
      <c r="I2581" s="6">
        <v>203.03459167480469</v>
      </c>
      <c r="J2581" s="6">
        <v>78.268233714384181</v>
      </c>
      <c r="K2581">
        <f t="shared" si="80"/>
        <v>0</v>
      </c>
    </row>
    <row r="2582" spans="1:11" x14ac:dyDescent="0.25">
      <c r="A2582" s="5" t="str">
        <f t="shared" si="81"/>
        <v>IndustryManufacturingMonthly Peak DayJune13</v>
      </c>
      <c r="B2582" t="s">
        <v>2232</v>
      </c>
      <c r="C2582" t="s">
        <v>2243</v>
      </c>
      <c r="D2582" t="s">
        <v>2378</v>
      </c>
      <c r="E2582" t="s">
        <v>3074</v>
      </c>
      <c r="F2582" s="6">
        <v>13</v>
      </c>
      <c r="G2582" s="6">
        <v>922.50604248046875</v>
      </c>
      <c r="H2582" s="6">
        <v>934.1956787109375</v>
      </c>
      <c r="I2582" s="6">
        <v>190.24606323242188</v>
      </c>
      <c r="J2582" s="6">
        <v>83.029409655402674</v>
      </c>
      <c r="K2582">
        <f t="shared" si="80"/>
        <v>0</v>
      </c>
    </row>
    <row r="2583" spans="1:11" x14ac:dyDescent="0.25">
      <c r="A2583" s="5" t="str">
        <f t="shared" si="81"/>
        <v>IndustryManufacturingMonthly Peak DayJune14</v>
      </c>
      <c r="B2583" t="s">
        <v>2232</v>
      </c>
      <c r="C2583" t="s">
        <v>2243</v>
      </c>
      <c r="D2583" t="s">
        <v>2378</v>
      </c>
      <c r="E2583" t="s">
        <v>3074</v>
      </c>
      <c r="F2583" s="6">
        <v>14</v>
      </c>
      <c r="G2583" s="6">
        <v>863.11309814453125</v>
      </c>
      <c r="H2583" s="6">
        <v>914.43572998046875</v>
      </c>
      <c r="I2583" s="6">
        <v>239.52043151855469</v>
      </c>
      <c r="J2583" s="6">
        <v>84.364704580867993</v>
      </c>
      <c r="K2583">
        <f t="shared" si="80"/>
        <v>0</v>
      </c>
    </row>
    <row r="2584" spans="1:11" x14ac:dyDescent="0.25">
      <c r="A2584" s="5" t="str">
        <f t="shared" si="81"/>
        <v>IndustryManufacturingMonthly Peak DayJune15</v>
      </c>
      <c r="B2584" t="s">
        <v>2232</v>
      </c>
      <c r="C2584" t="s">
        <v>2243</v>
      </c>
      <c r="D2584" t="s">
        <v>2378</v>
      </c>
      <c r="E2584" t="s">
        <v>3074</v>
      </c>
      <c r="F2584" s="6">
        <v>15</v>
      </c>
      <c r="G2584" s="6">
        <v>684.14105224609375</v>
      </c>
      <c r="H2584" s="6">
        <v>702.11163330078125</v>
      </c>
      <c r="I2584" s="6">
        <v>176.85835266113281</v>
      </c>
      <c r="J2584" s="6">
        <v>84.335295217177446</v>
      </c>
      <c r="K2584">
        <f t="shared" si="80"/>
        <v>0</v>
      </c>
    </row>
    <row r="2585" spans="1:11" x14ac:dyDescent="0.25">
      <c r="A2585" s="5" t="str">
        <f t="shared" si="81"/>
        <v>IndustryManufacturingMonthly Peak DayJune16</v>
      </c>
      <c r="B2585" t="s">
        <v>2232</v>
      </c>
      <c r="C2585" t="s">
        <v>2243</v>
      </c>
      <c r="D2585" t="s">
        <v>2378</v>
      </c>
      <c r="E2585" t="s">
        <v>3074</v>
      </c>
      <c r="F2585" s="6">
        <v>16</v>
      </c>
      <c r="G2585" s="6">
        <v>657.85296630859375</v>
      </c>
      <c r="H2585" s="6">
        <v>643.12890625</v>
      </c>
      <c r="I2585" s="6">
        <v>165.84831237792969</v>
      </c>
      <c r="J2585" s="6">
        <v>83.220588751400214</v>
      </c>
      <c r="K2585">
        <f t="shared" si="80"/>
        <v>0</v>
      </c>
    </row>
    <row r="2586" spans="1:11" x14ac:dyDescent="0.25">
      <c r="A2586" s="5" t="str">
        <f t="shared" si="81"/>
        <v>IndustryManufacturingMonthly Peak DayJune17</v>
      </c>
      <c r="B2586" t="s">
        <v>2232</v>
      </c>
      <c r="C2586" t="s">
        <v>2243</v>
      </c>
      <c r="D2586" t="s">
        <v>2378</v>
      </c>
      <c r="E2586" t="s">
        <v>3074</v>
      </c>
      <c r="F2586" s="6">
        <v>17</v>
      </c>
      <c r="G2586" s="6">
        <v>647.02520751953125</v>
      </c>
      <c r="H2586" s="6">
        <v>650.3834228515625</v>
      </c>
      <c r="I2586" s="6">
        <v>180.27780151367188</v>
      </c>
      <c r="J2586" s="6">
        <v>83.397058083029364</v>
      </c>
      <c r="K2586">
        <f t="shared" si="80"/>
        <v>0</v>
      </c>
    </row>
    <row r="2587" spans="1:11" x14ac:dyDescent="0.25">
      <c r="A2587" s="5" t="str">
        <f t="shared" si="81"/>
        <v>IndustryManufacturingMonthly Peak DayJune18</v>
      </c>
      <c r="B2587" t="s">
        <v>2232</v>
      </c>
      <c r="C2587" t="s">
        <v>2243</v>
      </c>
      <c r="D2587" t="s">
        <v>2378</v>
      </c>
      <c r="E2587" t="s">
        <v>3074</v>
      </c>
      <c r="F2587" s="6">
        <v>18</v>
      </c>
      <c r="G2587" s="6">
        <v>716.56390380859375</v>
      </c>
      <c r="H2587" s="6">
        <v>712.2432861328125</v>
      </c>
      <c r="I2587" s="6">
        <v>161.02006530761719</v>
      </c>
      <c r="J2587" s="6">
        <v>82.445294167013728</v>
      </c>
      <c r="K2587">
        <f t="shared" si="80"/>
        <v>0</v>
      </c>
    </row>
    <row r="2588" spans="1:11" x14ac:dyDescent="0.25">
      <c r="A2588" s="5" t="str">
        <f t="shared" si="81"/>
        <v>IndustryManufacturingMonthly Peak DayJune19</v>
      </c>
      <c r="B2588" t="s">
        <v>2232</v>
      </c>
      <c r="C2588" t="s">
        <v>2243</v>
      </c>
      <c r="D2588" t="s">
        <v>2378</v>
      </c>
      <c r="E2588" t="s">
        <v>3074</v>
      </c>
      <c r="F2588" s="6">
        <v>19</v>
      </c>
      <c r="G2588" s="6">
        <v>769.123046875</v>
      </c>
      <c r="H2588" s="6">
        <v>752.99310302734375</v>
      </c>
      <c r="I2588" s="6">
        <v>189.1322021484375</v>
      </c>
      <c r="J2588" s="6">
        <v>80.791765773997582</v>
      </c>
      <c r="K2588">
        <f t="shared" si="80"/>
        <v>0</v>
      </c>
    </row>
    <row r="2589" spans="1:11" x14ac:dyDescent="0.25">
      <c r="A2589" s="5" t="str">
        <f t="shared" si="81"/>
        <v>IndustryManufacturingMonthly Peak DayJune20</v>
      </c>
      <c r="B2589" t="s">
        <v>2232</v>
      </c>
      <c r="C2589" t="s">
        <v>2243</v>
      </c>
      <c r="D2589" t="s">
        <v>2378</v>
      </c>
      <c r="E2589" t="s">
        <v>3074</v>
      </c>
      <c r="F2589" s="6">
        <v>20</v>
      </c>
      <c r="G2589" s="6">
        <v>762.0054931640625</v>
      </c>
      <c r="H2589" s="6">
        <v>733.8551025390625</v>
      </c>
      <c r="I2589" s="6">
        <v>190.73944091796875</v>
      </c>
      <c r="J2589" s="6">
        <v>77.721471315271728</v>
      </c>
      <c r="K2589">
        <f t="shared" si="80"/>
        <v>0</v>
      </c>
    </row>
    <row r="2590" spans="1:11" x14ac:dyDescent="0.25">
      <c r="A2590" s="5" t="str">
        <f t="shared" si="81"/>
        <v>IndustryManufacturingMonthly Peak DayJune21</v>
      </c>
      <c r="B2590" t="s">
        <v>2232</v>
      </c>
      <c r="C2590" t="s">
        <v>2243</v>
      </c>
      <c r="D2590" t="s">
        <v>2378</v>
      </c>
      <c r="E2590" t="s">
        <v>3074</v>
      </c>
      <c r="F2590" s="6">
        <v>21</v>
      </c>
      <c r="G2590" s="6">
        <v>782.69232177734375</v>
      </c>
      <c r="H2590" s="6">
        <v>737.39715576171875</v>
      </c>
      <c r="I2590" s="6">
        <v>200.15943908691406</v>
      </c>
      <c r="J2590" s="6">
        <v>74.535293264950013</v>
      </c>
      <c r="K2590">
        <f t="shared" si="80"/>
        <v>0</v>
      </c>
    </row>
    <row r="2591" spans="1:11" x14ac:dyDescent="0.25">
      <c r="A2591" s="5" t="str">
        <f t="shared" si="81"/>
        <v>IndustryManufacturingMonthly Peak DayJune22</v>
      </c>
      <c r="B2591" t="s">
        <v>2232</v>
      </c>
      <c r="C2591" t="s">
        <v>2243</v>
      </c>
      <c r="D2591" t="s">
        <v>2378</v>
      </c>
      <c r="E2591" t="s">
        <v>3074</v>
      </c>
      <c r="F2591" s="6">
        <v>22</v>
      </c>
      <c r="G2591" s="6">
        <v>645.91326904296875</v>
      </c>
      <c r="H2591" s="6">
        <v>618.40887451171875</v>
      </c>
      <c r="I2591" s="6">
        <v>170.31571960449219</v>
      </c>
      <c r="J2591" s="6">
        <v>71.994705693862031</v>
      </c>
      <c r="K2591">
        <f t="shared" si="80"/>
        <v>0</v>
      </c>
    </row>
    <row r="2592" spans="1:11" x14ac:dyDescent="0.25">
      <c r="A2592" s="5" t="str">
        <f t="shared" si="81"/>
        <v>IndustryManufacturingMonthly Peak DayJune23</v>
      </c>
      <c r="B2592" t="s">
        <v>2232</v>
      </c>
      <c r="C2592" t="s">
        <v>2243</v>
      </c>
      <c r="D2592" t="s">
        <v>2378</v>
      </c>
      <c r="E2592" t="s">
        <v>3074</v>
      </c>
      <c r="F2592" s="6">
        <v>23</v>
      </c>
      <c r="G2592" s="6">
        <v>777.75970458984375</v>
      </c>
      <c r="H2592" s="6">
        <v>758.79400634765625</v>
      </c>
      <c r="I2592" s="6">
        <v>172.55429077148438</v>
      </c>
      <c r="J2592" s="6">
        <v>70.835882487577564</v>
      </c>
      <c r="K2592">
        <f t="shared" si="80"/>
        <v>0</v>
      </c>
    </row>
    <row r="2593" spans="1:11" x14ac:dyDescent="0.25">
      <c r="A2593" s="5" t="str">
        <f t="shared" si="81"/>
        <v>IndustryManufacturingMonthly Peak DayJune24</v>
      </c>
      <c r="B2593" t="s">
        <v>2232</v>
      </c>
      <c r="C2593" t="s">
        <v>2243</v>
      </c>
      <c r="D2593" t="s">
        <v>2378</v>
      </c>
      <c r="E2593" t="s">
        <v>3074</v>
      </c>
      <c r="F2593" s="6">
        <v>24</v>
      </c>
      <c r="G2593" s="6">
        <v>717.30718994140625</v>
      </c>
      <c r="H2593" s="6">
        <v>690.75030517578125</v>
      </c>
      <c r="I2593" s="6">
        <v>228.16221618652344</v>
      </c>
      <c r="J2593" s="6">
        <v>69.867941728479721</v>
      </c>
      <c r="K2593">
        <f t="shared" si="80"/>
        <v>0</v>
      </c>
    </row>
    <row r="2594" spans="1:11" x14ac:dyDescent="0.25">
      <c r="A2594" s="5" t="str">
        <f t="shared" si="81"/>
        <v>IndustryManufacturingAverage WeekdayJuly1</v>
      </c>
      <c r="B2594" t="s">
        <v>2232</v>
      </c>
      <c r="C2594" t="s">
        <v>2243</v>
      </c>
      <c r="D2594" t="s">
        <v>2379</v>
      </c>
      <c r="E2594" t="s">
        <v>3075</v>
      </c>
      <c r="F2594" s="6">
        <v>1</v>
      </c>
      <c r="G2594" s="6">
        <v>650.4432373046875</v>
      </c>
      <c r="H2594" s="6">
        <v>658.73797607421875</v>
      </c>
      <c r="I2594" s="6">
        <v>161.64775085449219</v>
      </c>
      <c r="J2594" s="6">
        <v>71.101470588235316</v>
      </c>
      <c r="K2594">
        <f t="shared" si="80"/>
        <v>0</v>
      </c>
    </row>
    <row r="2595" spans="1:11" x14ac:dyDescent="0.25">
      <c r="A2595" s="5" t="str">
        <f t="shared" si="81"/>
        <v>IndustryManufacturingAverage WeekdayJuly2</v>
      </c>
      <c r="B2595" t="s">
        <v>2232</v>
      </c>
      <c r="C2595" t="s">
        <v>2243</v>
      </c>
      <c r="D2595" t="s">
        <v>2379</v>
      </c>
      <c r="E2595" t="s">
        <v>3075</v>
      </c>
      <c r="F2595" s="6">
        <v>2</v>
      </c>
      <c r="G2595" s="6">
        <v>656.867431640625</v>
      </c>
      <c r="H2595" s="6">
        <v>695.2781982421875</v>
      </c>
      <c r="I2595" s="6">
        <v>178.75759887695313</v>
      </c>
      <c r="J2595" s="6">
        <v>70.745000000000005</v>
      </c>
      <c r="K2595">
        <f t="shared" si="80"/>
        <v>0</v>
      </c>
    </row>
    <row r="2596" spans="1:11" x14ac:dyDescent="0.25">
      <c r="A2596" s="5" t="str">
        <f t="shared" si="81"/>
        <v>IndustryManufacturingAverage WeekdayJuly3</v>
      </c>
      <c r="B2596" t="s">
        <v>2232</v>
      </c>
      <c r="C2596" t="s">
        <v>2243</v>
      </c>
      <c r="D2596" t="s">
        <v>2379</v>
      </c>
      <c r="E2596" t="s">
        <v>3075</v>
      </c>
      <c r="F2596" s="6">
        <v>3</v>
      </c>
      <c r="G2596" s="6">
        <v>632.6817626953125</v>
      </c>
      <c r="H2596" s="6">
        <v>683.3763427734375</v>
      </c>
      <c r="I2596" s="6">
        <v>161.24833679199219</v>
      </c>
      <c r="J2596" s="6">
        <v>70.230294117647077</v>
      </c>
      <c r="K2596">
        <f t="shared" si="80"/>
        <v>0</v>
      </c>
    </row>
    <row r="2597" spans="1:11" x14ac:dyDescent="0.25">
      <c r="A2597" s="5" t="str">
        <f t="shared" si="81"/>
        <v>IndustryManufacturingAverage WeekdayJuly4</v>
      </c>
      <c r="B2597" t="s">
        <v>2232</v>
      </c>
      <c r="C2597" t="s">
        <v>2243</v>
      </c>
      <c r="D2597" t="s">
        <v>2379</v>
      </c>
      <c r="E2597" t="s">
        <v>3075</v>
      </c>
      <c r="F2597" s="6">
        <v>4</v>
      </c>
      <c r="G2597" s="6">
        <v>679.36737060546875</v>
      </c>
      <c r="H2597" s="6">
        <v>702.0594482421875</v>
      </c>
      <c r="I2597" s="6">
        <v>155.54202270507813</v>
      </c>
      <c r="J2597" s="6">
        <v>69.864411764705892</v>
      </c>
      <c r="K2597">
        <f t="shared" si="80"/>
        <v>0</v>
      </c>
    </row>
    <row r="2598" spans="1:11" x14ac:dyDescent="0.25">
      <c r="A2598" s="5" t="str">
        <f t="shared" si="81"/>
        <v>IndustryManufacturingAverage WeekdayJuly5</v>
      </c>
      <c r="B2598" t="s">
        <v>2232</v>
      </c>
      <c r="C2598" t="s">
        <v>2243</v>
      </c>
      <c r="D2598" t="s">
        <v>2379</v>
      </c>
      <c r="E2598" t="s">
        <v>3075</v>
      </c>
      <c r="F2598" s="6">
        <v>5</v>
      </c>
      <c r="G2598" s="6">
        <v>707.281005859375</v>
      </c>
      <c r="H2598" s="6">
        <v>696.0382080078125</v>
      </c>
      <c r="I2598" s="6">
        <v>142.85519409179688</v>
      </c>
      <c r="J2598" s="6">
        <v>69.429999999999993</v>
      </c>
      <c r="K2598">
        <f t="shared" si="80"/>
        <v>0</v>
      </c>
    </row>
    <row r="2599" spans="1:11" x14ac:dyDescent="0.25">
      <c r="A2599" s="5" t="str">
        <f t="shared" si="81"/>
        <v>IndustryManufacturingAverage WeekdayJuly6</v>
      </c>
      <c r="B2599" t="s">
        <v>2232</v>
      </c>
      <c r="C2599" t="s">
        <v>2243</v>
      </c>
      <c r="D2599" t="s">
        <v>2379</v>
      </c>
      <c r="E2599" t="s">
        <v>3075</v>
      </c>
      <c r="F2599" s="6">
        <v>6</v>
      </c>
      <c r="G2599" s="6">
        <v>750.32366943359375</v>
      </c>
      <c r="H2599" s="6">
        <v>753.044189453125</v>
      </c>
      <c r="I2599" s="6">
        <v>163.71238708496094</v>
      </c>
      <c r="J2599" s="6">
        <v>69.120294117647063</v>
      </c>
      <c r="K2599">
        <f t="shared" si="80"/>
        <v>0</v>
      </c>
    </row>
    <row r="2600" spans="1:11" x14ac:dyDescent="0.25">
      <c r="A2600" s="5" t="str">
        <f t="shared" si="81"/>
        <v>IndustryManufacturingAverage WeekdayJuly7</v>
      </c>
      <c r="B2600" t="s">
        <v>2232</v>
      </c>
      <c r="C2600" t="s">
        <v>2243</v>
      </c>
      <c r="D2600" t="s">
        <v>2379</v>
      </c>
      <c r="E2600" t="s">
        <v>3075</v>
      </c>
      <c r="F2600" s="6">
        <v>7</v>
      </c>
      <c r="G2600" s="6">
        <v>717.36956787109375</v>
      </c>
      <c r="H2600" s="6">
        <v>718.22564697265625</v>
      </c>
      <c r="I2600" s="6">
        <v>127.14250946044922</v>
      </c>
      <c r="J2600" s="6">
        <v>68.628235294117644</v>
      </c>
      <c r="K2600">
        <f t="shared" si="80"/>
        <v>0</v>
      </c>
    </row>
    <row r="2601" spans="1:11" x14ac:dyDescent="0.25">
      <c r="A2601" s="5" t="str">
        <f t="shared" si="81"/>
        <v>IndustryManufacturingAverage WeekdayJuly8</v>
      </c>
      <c r="B2601" t="s">
        <v>2232</v>
      </c>
      <c r="C2601" t="s">
        <v>2243</v>
      </c>
      <c r="D2601" t="s">
        <v>2379</v>
      </c>
      <c r="E2601" t="s">
        <v>3075</v>
      </c>
      <c r="F2601" s="6">
        <v>8</v>
      </c>
      <c r="G2601" s="6">
        <v>724.19647216796875</v>
      </c>
      <c r="H2601" s="6">
        <v>709.31597900390625</v>
      </c>
      <c r="I2601" s="6">
        <v>131.38616943359375</v>
      </c>
      <c r="J2601" s="6">
        <v>68.852647058823536</v>
      </c>
      <c r="K2601">
        <f t="shared" si="80"/>
        <v>0</v>
      </c>
    </row>
    <row r="2602" spans="1:11" x14ac:dyDescent="0.25">
      <c r="A2602" s="5" t="str">
        <f t="shared" si="81"/>
        <v>IndustryManufacturingAverage WeekdayJuly9</v>
      </c>
      <c r="B2602" t="s">
        <v>2232</v>
      </c>
      <c r="C2602" t="s">
        <v>2243</v>
      </c>
      <c r="D2602" t="s">
        <v>2379</v>
      </c>
      <c r="E2602" t="s">
        <v>3075</v>
      </c>
      <c r="F2602" s="6">
        <v>9</v>
      </c>
      <c r="G2602" s="6">
        <v>701.25482177734375</v>
      </c>
      <c r="H2602" s="6">
        <v>711.64898681640625</v>
      </c>
      <c r="I2602" s="6">
        <v>141.36727905273438</v>
      </c>
      <c r="J2602" s="6">
        <v>70.734411764705882</v>
      </c>
      <c r="K2602">
        <f t="shared" si="80"/>
        <v>0</v>
      </c>
    </row>
    <row r="2603" spans="1:11" x14ac:dyDescent="0.25">
      <c r="A2603" s="5" t="str">
        <f t="shared" si="81"/>
        <v>IndustryManufacturingAverage WeekdayJuly10</v>
      </c>
      <c r="B2603" t="s">
        <v>2232</v>
      </c>
      <c r="C2603" t="s">
        <v>2243</v>
      </c>
      <c r="D2603" t="s">
        <v>2379</v>
      </c>
      <c r="E2603" t="s">
        <v>3075</v>
      </c>
      <c r="F2603" s="6">
        <v>10</v>
      </c>
      <c r="G2603" s="6">
        <v>758.35076904296875</v>
      </c>
      <c r="H2603" s="6">
        <v>741.9071044921875</v>
      </c>
      <c r="I2603" s="6">
        <v>137.39039611816406</v>
      </c>
      <c r="J2603" s="6">
        <v>72.936764705882339</v>
      </c>
      <c r="K2603">
        <f t="shared" si="80"/>
        <v>0</v>
      </c>
    </row>
    <row r="2604" spans="1:11" x14ac:dyDescent="0.25">
      <c r="A2604" s="5" t="str">
        <f t="shared" si="81"/>
        <v>IndustryManufacturingAverage WeekdayJuly11</v>
      </c>
      <c r="B2604" t="s">
        <v>2232</v>
      </c>
      <c r="C2604" t="s">
        <v>2243</v>
      </c>
      <c r="D2604" t="s">
        <v>2379</v>
      </c>
      <c r="E2604" t="s">
        <v>3075</v>
      </c>
      <c r="F2604" s="6">
        <v>11</v>
      </c>
      <c r="G2604" s="6">
        <v>719.8040771484375</v>
      </c>
      <c r="H2604" s="6">
        <v>726.31964111328125</v>
      </c>
      <c r="I2604" s="6">
        <v>196.20451354980469</v>
      </c>
      <c r="J2604" s="6">
        <v>75.927058823529393</v>
      </c>
      <c r="K2604">
        <f t="shared" si="80"/>
        <v>0</v>
      </c>
    </row>
    <row r="2605" spans="1:11" x14ac:dyDescent="0.25">
      <c r="A2605" s="5" t="str">
        <f t="shared" si="81"/>
        <v>IndustryManufacturingAverage WeekdayJuly12</v>
      </c>
      <c r="B2605" t="s">
        <v>2232</v>
      </c>
      <c r="C2605" t="s">
        <v>2243</v>
      </c>
      <c r="D2605" t="s">
        <v>2379</v>
      </c>
      <c r="E2605" t="s">
        <v>3075</v>
      </c>
      <c r="F2605" s="6">
        <v>12</v>
      </c>
      <c r="G2605" s="6">
        <v>743.27130126953125</v>
      </c>
      <c r="H2605" s="6">
        <v>746.29998779296875</v>
      </c>
      <c r="I2605" s="6">
        <v>132.50035095214844</v>
      </c>
      <c r="J2605" s="6">
        <v>78.75735294117645</v>
      </c>
      <c r="K2605">
        <f t="shared" si="80"/>
        <v>0</v>
      </c>
    </row>
    <row r="2606" spans="1:11" x14ac:dyDescent="0.25">
      <c r="A2606" s="5" t="str">
        <f t="shared" si="81"/>
        <v>IndustryManufacturingAverage WeekdayJuly13</v>
      </c>
      <c r="B2606" t="s">
        <v>2232</v>
      </c>
      <c r="C2606" t="s">
        <v>2243</v>
      </c>
      <c r="D2606" t="s">
        <v>2379</v>
      </c>
      <c r="E2606" t="s">
        <v>3075</v>
      </c>
      <c r="F2606" s="6">
        <v>13</v>
      </c>
      <c r="G2606" s="6">
        <v>685.40753173828125</v>
      </c>
      <c r="H2606" s="6">
        <v>697.09710693359375</v>
      </c>
      <c r="I2606" s="6">
        <v>155.20236206054688</v>
      </c>
      <c r="J2606" s="6">
        <v>80.961764705882345</v>
      </c>
      <c r="K2606">
        <f t="shared" si="80"/>
        <v>0</v>
      </c>
    </row>
    <row r="2607" spans="1:11" x14ac:dyDescent="0.25">
      <c r="A2607" s="5" t="str">
        <f t="shared" si="81"/>
        <v>IndustryManufacturingAverage WeekdayJuly14</v>
      </c>
      <c r="B2607" t="s">
        <v>2232</v>
      </c>
      <c r="C2607" t="s">
        <v>2243</v>
      </c>
      <c r="D2607" t="s">
        <v>2379</v>
      </c>
      <c r="E2607" t="s">
        <v>3075</v>
      </c>
      <c r="F2607" s="6">
        <v>14</v>
      </c>
      <c r="G2607" s="6">
        <v>530.267333984375</v>
      </c>
      <c r="H2607" s="6">
        <v>581.59002685546875</v>
      </c>
      <c r="I2607" s="6">
        <v>147.60029602050781</v>
      </c>
      <c r="J2607" s="6">
        <v>83.617647058823522</v>
      </c>
      <c r="K2607">
        <f t="shared" si="80"/>
        <v>0</v>
      </c>
    </row>
    <row r="2608" spans="1:11" x14ac:dyDescent="0.25">
      <c r="A2608" s="5" t="str">
        <f t="shared" si="81"/>
        <v>IndustryManufacturingAverage WeekdayJuly15</v>
      </c>
      <c r="B2608" t="s">
        <v>2232</v>
      </c>
      <c r="C2608" t="s">
        <v>2243</v>
      </c>
      <c r="D2608" t="s">
        <v>2379</v>
      </c>
      <c r="E2608" t="s">
        <v>3075</v>
      </c>
      <c r="F2608" s="6">
        <v>15</v>
      </c>
      <c r="G2608" s="6">
        <v>494.42095947265625</v>
      </c>
      <c r="H2608" s="6">
        <v>512.3914794921875</v>
      </c>
      <c r="I2608" s="6">
        <v>119.14363861083984</v>
      </c>
      <c r="J2608" s="6">
        <v>84.741176470588258</v>
      </c>
      <c r="K2608">
        <f t="shared" si="80"/>
        <v>0</v>
      </c>
    </row>
    <row r="2609" spans="1:11" x14ac:dyDescent="0.25">
      <c r="A2609" s="5" t="str">
        <f t="shared" si="81"/>
        <v>IndustryManufacturingAverage WeekdayJuly16</v>
      </c>
      <c r="B2609" t="s">
        <v>2232</v>
      </c>
      <c r="C2609" t="s">
        <v>2243</v>
      </c>
      <c r="D2609" t="s">
        <v>2379</v>
      </c>
      <c r="E2609" t="s">
        <v>3075</v>
      </c>
      <c r="F2609" s="6">
        <v>16</v>
      </c>
      <c r="G2609" s="6">
        <v>499.20037841796875</v>
      </c>
      <c r="H2609" s="6">
        <v>484.47628784179688</v>
      </c>
      <c r="I2609" s="6">
        <v>142.56460571289063</v>
      </c>
      <c r="J2609" s="6">
        <v>84.479411764705844</v>
      </c>
      <c r="K2609">
        <f t="shared" si="80"/>
        <v>0</v>
      </c>
    </row>
    <row r="2610" spans="1:11" x14ac:dyDescent="0.25">
      <c r="A2610" s="5" t="str">
        <f t="shared" si="81"/>
        <v>IndustryManufacturingAverage WeekdayJuly17</v>
      </c>
      <c r="B2610" t="s">
        <v>2232</v>
      </c>
      <c r="C2610" t="s">
        <v>2243</v>
      </c>
      <c r="D2610" t="s">
        <v>2379</v>
      </c>
      <c r="E2610" t="s">
        <v>3075</v>
      </c>
      <c r="F2610" s="6">
        <v>17</v>
      </c>
      <c r="G2610" s="6">
        <v>397.69210815429688</v>
      </c>
      <c r="H2610" s="6">
        <v>401.05026245117188</v>
      </c>
      <c r="I2610" s="6">
        <v>122.25328826904297</v>
      </c>
      <c r="J2610" s="6">
        <v>84.17647058823529</v>
      </c>
      <c r="K2610">
        <f t="shared" si="80"/>
        <v>0</v>
      </c>
    </row>
    <row r="2611" spans="1:11" x14ac:dyDescent="0.25">
      <c r="A2611" s="5" t="str">
        <f t="shared" si="81"/>
        <v>IndustryManufacturingAverage WeekdayJuly18</v>
      </c>
      <c r="B2611" t="s">
        <v>2232</v>
      </c>
      <c r="C2611" t="s">
        <v>2243</v>
      </c>
      <c r="D2611" t="s">
        <v>2379</v>
      </c>
      <c r="E2611" t="s">
        <v>3075</v>
      </c>
      <c r="F2611" s="6">
        <v>18</v>
      </c>
      <c r="G2611" s="6">
        <v>324.82977294921875</v>
      </c>
      <c r="H2611" s="6">
        <v>320.5091552734375</v>
      </c>
      <c r="I2611" s="6">
        <v>114.81461334228516</v>
      </c>
      <c r="J2611" s="6">
        <v>82.9941176470588</v>
      </c>
      <c r="K2611">
        <f t="shared" si="80"/>
        <v>0</v>
      </c>
    </row>
    <row r="2612" spans="1:11" x14ac:dyDescent="0.25">
      <c r="A2612" s="5" t="str">
        <f t="shared" si="81"/>
        <v>IndustryManufacturingAverage WeekdayJuly19</v>
      </c>
      <c r="B2612" t="s">
        <v>2232</v>
      </c>
      <c r="C2612" t="s">
        <v>2243</v>
      </c>
      <c r="D2612" t="s">
        <v>2379</v>
      </c>
      <c r="E2612" t="s">
        <v>3075</v>
      </c>
      <c r="F2612" s="6">
        <v>19</v>
      </c>
      <c r="G2612" s="6">
        <v>296.22640991210938</v>
      </c>
      <c r="H2612" s="6">
        <v>280.09646606445313</v>
      </c>
      <c r="I2612" s="6">
        <v>133.03807067871094</v>
      </c>
      <c r="J2612" s="6">
        <v>80.734411764705868</v>
      </c>
      <c r="K2612">
        <f t="shared" si="80"/>
        <v>0</v>
      </c>
    </row>
    <row r="2613" spans="1:11" x14ac:dyDescent="0.25">
      <c r="A2613" s="5" t="str">
        <f t="shared" si="81"/>
        <v>IndustryManufacturingAverage WeekdayJuly20</v>
      </c>
      <c r="B2613" t="s">
        <v>2232</v>
      </c>
      <c r="C2613" t="s">
        <v>2243</v>
      </c>
      <c r="D2613" t="s">
        <v>2379</v>
      </c>
      <c r="E2613" t="s">
        <v>3075</v>
      </c>
      <c r="F2613" s="6">
        <v>20</v>
      </c>
      <c r="G2613" s="6">
        <v>296.7261962890625</v>
      </c>
      <c r="H2613" s="6">
        <v>268.5758056640625</v>
      </c>
      <c r="I2613" s="6">
        <v>129.86470031738281</v>
      </c>
      <c r="J2613" s="6">
        <v>78.039117647058831</v>
      </c>
      <c r="K2613">
        <f t="shared" si="80"/>
        <v>0</v>
      </c>
    </row>
    <row r="2614" spans="1:11" x14ac:dyDescent="0.25">
      <c r="A2614" s="5" t="str">
        <f t="shared" si="81"/>
        <v>IndustryManufacturingAverage WeekdayJuly21</v>
      </c>
      <c r="B2614" t="s">
        <v>2232</v>
      </c>
      <c r="C2614" t="s">
        <v>2243</v>
      </c>
      <c r="D2614" t="s">
        <v>2379</v>
      </c>
      <c r="E2614" t="s">
        <v>3075</v>
      </c>
      <c r="F2614" s="6">
        <v>21</v>
      </c>
      <c r="G2614" s="6">
        <v>316.03176879882813</v>
      </c>
      <c r="H2614" s="6">
        <v>270.736572265625</v>
      </c>
      <c r="I2614" s="6">
        <v>134.64456176757813</v>
      </c>
      <c r="J2614" s="6">
        <v>74.929705882352948</v>
      </c>
      <c r="K2614">
        <f t="shared" si="80"/>
        <v>0</v>
      </c>
    </row>
    <row r="2615" spans="1:11" x14ac:dyDescent="0.25">
      <c r="A2615" s="5" t="str">
        <f t="shared" si="81"/>
        <v>IndustryManufacturingAverage WeekdayJuly22</v>
      </c>
      <c r="B2615" t="s">
        <v>2232</v>
      </c>
      <c r="C2615" t="s">
        <v>2243</v>
      </c>
      <c r="D2615" t="s">
        <v>2379</v>
      </c>
      <c r="E2615" t="s">
        <v>3075</v>
      </c>
      <c r="F2615" s="6">
        <v>22</v>
      </c>
      <c r="G2615" s="6">
        <v>316.05953979492188</v>
      </c>
      <c r="H2615" s="6">
        <v>288.55514526367188</v>
      </c>
      <c r="I2615" s="6">
        <v>134.16230773925781</v>
      </c>
      <c r="J2615" s="6">
        <v>72.573529411764753</v>
      </c>
      <c r="K2615">
        <f t="shared" si="80"/>
        <v>0</v>
      </c>
    </row>
    <row r="2616" spans="1:11" x14ac:dyDescent="0.25">
      <c r="A2616" s="5" t="str">
        <f t="shared" si="81"/>
        <v>IndustryManufacturingAverage WeekdayJuly23</v>
      </c>
      <c r="B2616" t="s">
        <v>2232</v>
      </c>
      <c r="C2616" t="s">
        <v>2243</v>
      </c>
      <c r="D2616" t="s">
        <v>2379</v>
      </c>
      <c r="E2616" t="s">
        <v>3075</v>
      </c>
      <c r="F2616" s="6">
        <v>23</v>
      </c>
      <c r="G2616" s="6">
        <v>318.79559326171875</v>
      </c>
      <c r="H2616" s="6">
        <v>299.82989501953125</v>
      </c>
      <c r="I2616" s="6">
        <v>155.029296875</v>
      </c>
      <c r="J2616" s="6">
        <v>71.520882352941157</v>
      </c>
      <c r="K2616">
        <f t="shared" si="80"/>
        <v>0</v>
      </c>
    </row>
    <row r="2617" spans="1:11" x14ac:dyDescent="0.25">
      <c r="A2617" s="5" t="str">
        <f t="shared" si="81"/>
        <v>IndustryManufacturingAverage WeekdayJuly24</v>
      </c>
      <c r="B2617" t="s">
        <v>2232</v>
      </c>
      <c r="C2617" t="s">
        <v>2243</v>
      </c>
      <c r="D2617" t="s">
        <v>2379</v>
      </c>
      <c r="E2617" t="s">
        <v>3075</v>
      </c>
      <c r="F2617" s="6">
        <v>24</v>
      </c>
      <c r="G2617" s="6">
        <v>345.3289794921875</v>
      </c>
      <c r="H2617" s="6">
        <v>318.7720947265625</v>
      </c>
      <c r="I2617" s="6">
        <v>124.31689453125</v>
      </c>
      <c r="J2617" s="6">
        <v>70.825882352941207</v>
      </c>
      <c r="K2617">
        <f t="shared" si="80"/>
        <v>0</v>
      </c>
    </row>
    <row r="2618" spans="1:11" x14ac:dyDescent="0.25">
      <c r="A2618" s="5" t="str">
        <f t="shared" si="81"/>
        <v>IndustryManufacturingMonthly Peak DayJuly1</v>
      </c>
      <c r="B2618" t="s">
        <v>2232</v>
      </c>
      <c r="C2618" t="s">
        <v>2243</v>
      </c>
      <c r="D2618" t="s">
        <v>2380</v>
      </c>
      <c r="E2618" t="s">
        <v>3075</v>
      </c>
      <c r="F2618" s="6">
        <v>1</v>
      </c>
      <c r="G2618" s="6">
        <v>668.8131103515625</v>
      </c>
      <c r="H2618" s="6">
        <v>677.8984375</v>
      </c>
      <c r="I2618" s="6">
        <v>147.98764038085938</v>
      </c>
      <c r="J2618" s="6">
        <v>72.170322580645134</v>
      </c>
      <c r="K2618">
        <f t="shared" si="80"/>
        <v>0</v>
      </c>
    </row>
    <row r="2619" spans="1:11" x14ac:dyDescent="0.25">
      <c r="A2619" s="5" t="str">
        <f t="shared" si="81"/>
        <v>IndustryManufacturingMonthly Peak DayJuly2</v>
      </c>
      <c r="B2619" t="s">
        <v>2232</v>
      </c>
      <c r="C2619" t="s">
        <v>2243</v>
      </c>
      <c r="D2619" t="s">
        <v>2380</v>
      </c>
      <c r="E2619" t="s">
        <v>3075</v>
      </c>
      <c r="F2619" s="6">
        <v>2</v>
      </c>
      <c r="G2619" s="6">
        <v>651.486572265625</v>
      </c>
      <c r="H2619" s="6">
        <v>693.63775634765625</v>
      </c>
      <c r="I2619" s="6">
        <v>151.40956115722656</v>
      </c>
      <c r="J2619" s="6">
        <v>71.818064516129041</v>
      </c>
      <c r="K2619">
        <f t="shared" si="80"/>
        <v>0</v>
      </c>
    </row>
    <row r="2620" spans="1:11" x14ac:dyDescent="0.25">
      <c r="A2620" s="5" t="str">
        <f t="shared" si="81"/>
        <v>IndustryManufacturingMonthly Peak DayJuly3</v>
      </c>
      <c r="B2620" t="s">
        <v>2232</v>
      </c>
      <c r="C2620" t="s">
        <v>2243</v>
      </c>
      <c r="D2620" t="s">
        <v>2380</v>
      </c>
      <c r="E2620" t="s">
        <v>3075</v>
      </c>
      <c r="F2620" s="6">
        <v>3</v>
      </c>
      <c r="G2620" s="6">
        <v>632.04931640625</v>
      </c>
      <c r="H2620" s="6">
        <v>687.69952392578125</v>
      </c>
      <c r="I2620" s="6">
        <v>138.18838500976563</v>
      </c>
      <c r="J2620" s="6">
        <v>71.329677419354823</v>
      </c>
      <c r="K2620">
        <f t="shared" si="80"/>
        <v>0</v>
      </c>
    </row>
    <row r="2621" spans="1:11" x14ac:dyDescent="0.25">
      <c r="A2621" s="5" t="str">
        <f t="shared" si="81"/>
        <v>IndustryManufacturingMonthly Peak DayJuly4</v>
      </c>
      <c r="B2621" t="s">
        <v>2232</v>
      </c>
      <c r="C2621" t="s">
        <v>2243</v>
      </c>
      <c r="D2621" t="s">
        <v>2380</v>
      </c>
      <c r="E2621" t="s">
        <v>3075</v>
      </c>
      <c r="F2621" s="6">
        <v>4</v>
      </c>
      <c r="G2621" s="6">
        <v>724.95062255859375</v>
      </c>
      <c r="H2621" s="6">
        <v>749.84490966796875</v>
      </c>
      <c r="I2621" s="6">
        <v>154.80618286132813</v>
      </c>
      <c r="J2621" s="6">
        <v>71.051612903225816</v>
      </c>
      <c r="K2621">
        <f t="shared" si="80"/>
        <v>0</v>
      </c>
    </row>
    <row r="2622" spans="1:11" x14ac:dyDescent="0.25">
      <c r="A2622" s="5" t="str">
        <f t="shared" si="81"/>
        <v>IndustryManufacturingMonthly Peak DayJuly5</v>
      </c>
      <c r="B2622" t="s">
        <v>2232</v>
      </c>
      <c r="C2622" t="s">
        <v>2243</v>
      </c>
      <c r="D2622" t="s">
        <v>2380</v>
      </c>
      <c r="E2622" t="s">
        <v>3075</v>
      </c>
      <c r="F2622" s="6">
        <v>5</v>
      </c>
      <c r="G2622" s="6">
        <v>734.2403564453125</v>
      </c>
      <c r="H2622" s="6">
        <v>722.078125</v>
      </c>
      <c r="I2622" s="6">
        <v>150.03010559082031</v>
      </c>
      <c r="J2622" s="6">
        <v>70.731612903225766</v>
      </c>
      <c r="K2622">
        <f t="shared" si="80"/>
        <v>0</v>
      </c>
    </row>
    <row r="2623" spans="1:11" x14ac:dyDescent="0.25">
      <c r="A2623" s="5" t="str">
        <f t="shared" si="81"/>
        <v>IndustryManufacturingMonthly Peak DayJuly6</v>
      </c>
      <c r="B2623" t="s">
        <v>2232</v>
      </c>
      <c r="C2623" t="s">
        <v>2243</v>
      </c>
      <c r="D2623" t="s">
        <v>2380</v>
      </c>
      <c r="E2623" t="s">
        <v>3075</v>
      </c>
      <c r="F2623" s="6">
        <v>6</v>
      </c>
      <c r="G2623" s="6">
        <v>760.8544921875</v>
      </c>
      <c r="H2623" s="6">
        <v>763.469970703125</v>
      </c>
      <c r="I2623" s="6">
        <v>138.96624755859375</v>
      </c>
      <c r="J2623" s="6">
        <v>69.982258064516117</v>
      </c>
      <c r="K2623">
        <f t="shared" si="80"/>
        <v>0</v>
      </c>
    </row>
    <row r="2624" spans="1:11" x14ac:dyDescent="0.25">
      <c r="A2624" s="5" t="str">
        <f t="shared" si="81"/>
        <v>IndustryManufacturingMonthly Peak DayJuly7</v>
      </c>
      <c r="B2624" t="s">
        <v>2232</v>
      </c>
      <c r="C2624" t="s">
        <v>2243</v>
      </c>
      <c r="D2624" t="s">
        <v>2380</v>
      </c>
      <c r="E2624" t="s">
        <v>3075</v>
      </c>
      <c r="F2624" s="6">
        <v>7</v>
      </c>
      <c r="G2624" s="6">
        <v>752.1368408203125</v>
      </c>
      <c r="H2624" s="6">
        <v>750.319091796875</v>
      </c>
      <c r="I2624" s="6">
        <v>136.34158325195313</v>
      </c>
      <c r="J2624" s="6">
        <v>69.58741935483873</v>
      </c>
      <c r="K2624">
        <f t="shared" si="80"/>
        <v>0</v>
      </c>
    </row>
    <row r="2625" spans="1:11" x14ac:dyDescent="0.25">
      <c r="A2625" s="5" t="str">
        <f t="shared" si="81"/>
        <v>IndustryManufacturingMonthly Peak DayJuly8</v>
      </c>
      <c r="B2625" t="s">
        <v>2232</v>
      </c>
      <c r="C2625" t="s">
        <v>2243</v>
      </c>
      <c r="D2625" t="s">
        <v>2380</v>
      </c>
      <c r="E2625" t="s">
        <v>3075</v>
      </c>
      <c r="F2625" s="6">
        <v>8</v>
      </c>
      <c r="G2625" s="6">
        <v>781.58062744140625</v>
      </c>
      <c r="H2625" s="6">
        <v>763.70867919921875</v>
      </c>
      <c r="I2625" s="6">
        <v>139.30003356933594</v>
      </c>
      <c r="J2625" s="6">
        <v>70.478387096774199</v>
      </c>
      <c r="K2625">
        <f t="shared" si="80"/>
        <v>0</v>
      </c>
    </row>
    <row r="2626" spans="1:11" x14ac:dyDescent="0.25">
      <c r="A2626" s="5" t="str">
        <f t="shared" si="81"/>
        <v>IndustryManufacturingMonthly Peak DayJuly9</v>
      </c>
      <c r="B2626" t="s">
        <v>2232</v>
      </c>
      <c r="C2626" t="s">
        <v>2243</v>
      </c>
      <c r="D2626" t="s">
        <v>2380</v>
      </c>
      <c r="E2626" t="s">
        <v>3075</v>
      </c>
      <c r="F2626" s="6">
        <v>9</v>
      </c>
      <c r="G2626" s="6">
        <v>740.28045654296875</v>
      </c>
      <c r="H2626" s="6">
        <v>751.6182861328125</v>
      </c>
      <c r="I2626" s="6">
        <v>150.36671447753906</v>
      </c>
      <c r="J2626" s="6">
        <v>73.059032258064505</v>
      </c>
      <c r="K2626">
        <f t="shared" ref="K2626:K2689" si="82">INDEX(events, MATCH(CONCATENATE(B2626, C2626, D2626, E2626), events_y, 0), MATCH("Confidential", events_x, 0))</f>
        <v>0</v>
      </c>
    </row>
    <row r="2627" spans="1:11" x14ac:dyDescent="0.25">
      <c r="A2627" s="5" t="str">
        <f t="shared" ref="A2627:A2690" si="83">CONCATENATE(B2627, C2627, D2627, E2627, F2627)</f>
        <v>IndustryManufacturingMonthly Peak DayJuly10</v>
      </c>
      <c r="B2627" t="s">
        <v>2232</v>
      </c>
      <c r="C2627" t="s">
        <v>2243</v>
      </c>
      <c r="D2627" t="s">
        <v>2380</v>
      </c>
      <c r="E2627" t="s">
        <v>3075</v>
      </c>
      <c r="F2627" s="6">
        <v>10</v>
      </c>
      <c r="G2627" s="6">
        <v>792.80523681640625</v>
      </c>
      <c r="H2627" s="6">
        <v>773.70587158203125</v>
      </c>
      <c r="I2627" s="6">
        <v>153.56280517578125</v>
      </c>
      <c r="J2627" s="6">
        <v>76.558064516129022</v>
      </c>
      <c r="K2627">
        <f t="shared" si="82"/>
        <v>0</v>
      </c>
    </row>
    <row r="2628" spans="1:11" x14ac:dyDescent="0.25">
      <c r="A2628" s="5" t="str">
        <f t="shared" si="83"/>
        <v>IndustryManufacturingMonthly Peak DayJuly11</v>
      </c>
      <c r="B2628" t="s">
        <v>2232</v>
      </c>
      <c r="C2628" t="s">
        <v>2243</v>
      </c>
      <c r="D2628" t="s">
        <v>2380</v>
      </c>
      <c r="E2628" t="s">
        <v>3075</v>
      </c>
      <c r="F2628" s="6">
        <v>11</v>
      </c>
      <c r="G2628" s="6">
        <v>731.2919921875</v>
      </c>
      <c r="H2628" s="6">
        <v>737.80755615234375</v>
      </c>
      <c r="I2628" s="6">
        <v>160.06318664550781</v>
      </c>
      <c r="J2628" s="6">
        <v>80.629411764705878</v>
      </c>
      <c r="K2628">
        <f t="shared" si="82"/>
        <v>0</v>
      </c>
    </row>
    <row r="2629" spans="1:11" x14ac:dyDescent="0.25">
      <c r="A2629" s="5" t="str">
        <f t="shared" si="83"/>
        <v>IndustryManufacturingMonthly Peak DayJuly12</v>
      </c>
      <c r="B2629" t="s">
        <v>2232</v>
      </c>
      <c r="C2629" t="s">
        <v>2243</v>
      </c>
      <c r="D2629" t="s">
        <v>2380</v>
      </c>
      <c r="E2629" t="s">
        <v>3075</v>
      </c>
      <c r="F2629" s="6">
        <v>12</v>
      </c>
      <c r="G2629" s="6">
        <v>738.675537109375</v>
      </c>
      <c r="H2629" s="6">
        <v>741.7042236328125</v>
      </c>
      <c r="I2629" s="6">
        <v>165.10276794433594</v>
      </c>
      <c r="J2629" s="6">
        <v>83.614705882352951</v>
      </c>
      <c r="K2629">
        <f t="shared" si="82"/>
        <v>0</v>
      </c>
    </row>
    <row r="2630" spans="1:11" x14ac:dyDescent="0.25">
      <c r="A2630" s="5" t="str">
        <f t="shared" si="83"/>
        <v>IndustryManufacturingMonthly Peak DayJuly13</v>
      </c>
      <c r="B2630" t="s">
        <v>2232</v>
      </c>
      <c r="C2630" t="s">
        <v>2243</v>
      </c>
      <c r="D2630" t="s">
        <v>2380</v>
      </c>
      <c r="E2630" t="s">
        <v>3075</v>
      </c>
      <c r="F2630" s="6">
        <v>13</v>
      </c>
      <c r="G2630" s="6">
        <v>680.57568359375</v>
      </c>
      <c r="H2630" s="6">
        <v>692.26531982421875</v>
      </c>
      <c r="I2630" s="6">
        <v>205.13916015625</v>
      </c>
      <c r="J2630" s="6">
        <v>85.238235294117629</v>
      </c>
      <c r="K2630">
        <f t="shared" si="82"/>
        <v>0</v>
      </c>
    </row>
    <row r="2631" spans="1:11" x14ac:dyDescent="0.25">
      <c r="A2631" s="5" t="str">
        <f t="shared" si="83"/>
        <v>IndustryManufacturingMonthly Peak DayJuly14</v>
      </c>
      <c r="B2631" t="s">
        <v>2232</v>
      </c>
      <c r="C2631" t="s">
        <v>2243</v>
      </c>
      <c r="D2631" t="s">
        <v>2380</v>
      </c>
      <c r="E2631" t="s">
        <v>3075</v>
      </c>
      <c r="F2631" s="6">
        <v>14</v>
      </c>
      <c r="G2631" s="6">
        <v>532.2030029296875</v>
      </c>
      <c r="H2631" s="6">
        <v>583.525634765625</v>
      </c>
      <c r="I2631" s="6">
        <v>175.04217529296875</v>
      </c>
      <c r="J2631" s="6">
        <v>86.705882352941188</v>
      </c>
      <c r="K2631">
        <f t="shared" si="82"/>
        <v>0</v>
      </c>
    </row>
    <row r="2632" spans="1:11" x14ac:dyDescent="0.25">
      <c r="A2632" s="5" t="str">
        <f t="shared" si="83"/>
        <v>IndustryManufacturingMonthly Peak DayJuly15</v>
      </c>
      <c r="B2632" t="s">
        <v>2232</v>
      </c>
      <c r="C2632" t="s">
        <v>2243</v>
      </c>
      <c r="D2632" t="s">
        <v>2380</v>
      </c>
      <c r="E2632" t="s">
        <v>3075</v>
      </c>
      <c r="F2632" s="6">
        <v>15</v>
      </c>
      <c r="G2632" s="6">
        <v>496.60916137695313</v>
      </c>
      <c r="H2632" s="6">
        <v>514.5797119140625</v>
      </c>
      <c r="I2632" s="6">
        <v>152.27592468261719</v>
      </c>
      <c r="J2632" s="6">
        <v>87.544117647058769</v>
      </c>
      <c r="K2632">
        <f t="shared" si="82"/>
        <v>0</v>
      </c>
    </row>
    <row r="2633" spans="1:11" x14ac:dyDescent="0.25">
      <c r="A2633" s="5" t="str">
        <f t="shared" si="83"/>
        <v>IndustryManufacturingMonthly Peak DayJuly16</v>
      </c>
      <c r="B2633" t="s">
        <v>2232</v>
      </c>
      <c r="C2633" t="s">
        <v>2243</v>
      </c>
      <c r="D2633" t="s">
        <v>2380</v>
      </c>
      <c r="E2633" t="s">
        <v>3075</v>
      </c>
      <c r="F2633" s="6">
        <v>16</v>
      </c>
      <c r="G2633" s="6">
        <v>487.64849853515625</v>
      </c>
      <c r="H2633" s="6">
        <v>472.9244384765625</v>
      </c>
      <c r="I2633" s="6">
        <v>159.79574584960938</v>
      </c>
      <c r="J2633" s="6">
        <v>88.391176470588263</v>
      </c>
      <c r="K2633">
        <f t="shared" si="82"/>
        <v>0</v>
      </c>
    </row>
    <row r="2634" spans="1:11" x14ac:dyDescent="0.25">
      <c r="A2634" s="5" t="str">
        <f t="shared" si="83"/>
        <v>IndustryManufacturingMonthly Peak DayJuly17</v>
      </c>
      <c r="B2634" t="s">
        <v>2232</v>
      </c>
      <c r="C2634" t="s">
        <v>2243</v>
      </c>
      <c r="D2634" t="s">
        <v>2380</v>
      </c>
      <c r="E2634" t="s">
        <v>3075</v>
      </c>
      <c r="F2634" s="6">
        <v>17</v>
      </c>
      <c r="G2634" s="6">
        <v>398.60845947265625</v>
      </c>
      <c r="H2634" s="6">
        <v>401.96661376953125</v>
      </c>
      <c r="I2634" s="6">
        <v>144.6937255859375</v>
      </c>
      <c r="J2634" s="6">
        <v>89.223529411764702</v>
      </c>
      <c r="K2634">
        <f t="shared" si="82"/>
        <v>0</v>
      </c>
    </row>
    <row r="2635" spans="1:11" x14ac:dyDescent="0.25">
      <c r="A2635" s="5" t="str">
        <f t="shared" si="83"/>
        <v>IndustryManufacturingMonthly Peak DayJuly18</v>
      </c>
      <c r="B2635" t="s">
        <v>2232</v>
      </c>
      <c r="C2635" t="s">
        <v>2243</v>
      </c>
      <c r="D2635" t="s">
        <v>2380</v>
      </c>
      <c r="E2635" t="s">
        <v>3075</v>
      </c>
      <c r="F2635" s="6">
        <v>18</v>
      </c>
      <c r="G2635" s="6">
        <v>329.37313842773438</v>
      </c>
      <c r="H2635" s="6">
        <v>325.052490234375</v>
      </c>
      <c r="I2635" s="6">
        <v>128.16949462890625</v>
      </c>
      <c r="J2635" s="6">
        <v>88.405882352941191</v>
      </c>
      <c r="K2635">
        <f t="shared" si="82"/>
        <v>0</v>
      </c>
    </row>
    <row r="2636" spans="1:11" x14ac:dyDescent="0.25">
      <c r="A2636" s="5" t="str">
        <f t="shared" si="83"/>
        <v>IndustryManufacturingMonthly Peak DayJuly19</v>
      </c>
      <c r="B2636" t="s">
        <v>2232</v>
      </c>
      <c r="C2636" t="s">
        <v>2243</v>
      </c>
      <c r="D2636" t="s">
        <v>2380</v>
      </c>
      <c r="E2636" t="s">
        <v>3075</v>
      </c>
      <c r="F2636" s="6">
        <v>19</v>
      </c>
      <c r="G2636" s="6">
        <v>294.89553833007813</v>
      </c>
      <c r="H2636" s="6">
        <v>278.76559448242188</v>
      </c>
      <c r="I2636" s="6">
        <v>123.12618255615234</v>
      </c>
      <c r="J2636" s="6">
        <v>86.964705882352931</v>
      </c>
      <c r="K2636">
        <f t="shared" si="82"/>
        <v>0</v>
      </c>
    </row>
    <row r="2637" spans="1:11" x14ac:dyDescent="0.25">
      <c r="A2637" s="5" t="str">
        <f t="shared" si="83"/>
        <v>IndustryManufacturingMonthly Peak DayJuly20</v>
      </c>
      <c r="B2637" t="s">
        <v>2232</v>
      </c>
      <c r="C2637" t="s">
        <v>2243</v>
      </c>
      <c r="D2637" t="s">
        <v>2380</v>
      </c>
      <c r="E2637" t="s">
        <v>3075</v>
      </c>
      <c r="F2637" s="6">
        <v>20</v>
      </c>
      <c r="G2637" s="6">
        <v>278.80551147460938</v>
      </c>
      <c r="H2637" s="6">
        <v>250.65512084960938</v>
      </c>
      <c r="I2637" s="6">
        <v>174.41896057128906</v>
      </c>
      <c r="J2637" s="6">
        <v>84.211764705882345</v>
      </c>
      <c r="K2637">
        <f t="shared" si="82"/>
        <v>0</v>
      </c>
    </row>
    <row r="2638" spans="1:11" x14ac:dyDescent="0.25">
      <c r="A2638" s="5" t="str">
        <f t="shared" si="83"/>
        <v>IndustryManufacturingMonthly Peak DayJuly21</v>
      </c>
      <c r="B2638" t="s">
        <v>2232</v>
      </c>
      <c r="C2638" t="s">
        <v>2243</v>
      </c>
      <c r="D2638" t="s">
        <v>2380</v>
      </c>
      <c r="E2638" t="s">
        <v>3075</v>
      </c>
      <c r="F2638" s="6">
        <v>21</v>
      </c>
      <c r="G2638" s="6">
        <v>307.00601196289063</v>
      </c>
      <c r="H2638" s="6">
        <v>261.7108154296875</v>
      </c>
      <c r="I2638" s="6">
        <v>171.985595703125</v>
      </c>
      <c r="J2638" s="6">
        <v>80.755882352941157</v>
      </c>
      <c r="K2638">
        <f t="shared" si="82"/>
        <v>0</v>
      </c>
    </row>
    <row r="2639" spans="1:11" x14ac:dyDescent="0.25">
      <c r="A2639" s="5" t="str">
        <f t="shared" si="83"/>
        <v>IndustryManufacturingMonthly Peak DayJuly22</v>
      </c>
      <c r="B2639" t="s">
        <v>2232</v>
      </c>
      <c r="C2639" t="s">
        <v>2243</v>
      </c>
      <c r="D2639" t="s">
        <v>2380</v>
      </c>
      <c r="E2639" t="s">
        <v>3075</v>
      </c>
      <c r="F2639" s="6">
        <v>22</v>
      </c>
      <c r="G2639" s="6">
        <v>306.29937744140625</v>
      </c>
      <c r="H2639" s="6">
        <v>278.79498291015625</v>
      </c>
      <c r="I2639" s="6">
        <v>187.278564453125</v>
      </c>
      <c r="J2639" s="6">
        <v>77.600882352941198</v>
      </c>
      <c r="K2639">
        <f t="shared" si="82"/>
        <v>0</v>
      </c>
    </row>
    <row r="2640" spans="1:11" x14ac:dyDescent="0.25">
      <c r="A2640" s="5" t="str">
        <f t="shared" si="83"/>
        <v>IndustryManufacturingMonthly Peak DayJuly23</v>
      </c>
      <c r="B2640" t="s">
        <v>2232</v>
      </c>
      <c r="C2640" t="s">
        <v>2243</v>
      </c>
      <c r="D2640" t="s">
        <v>2380</v>
      </c>
      <c r="E2640" t="s">
        <v>3075</v>
      </c>
      <c r="F2640" s="6">
        <v>23</v>
      </c>
      <c r="G2640" s="6">
        <v>325.80413818359375</v>
      </c>
      <c r="H2640" s="6">
        <v>306.83843994140625</v>
      </c>
      <c r="I2640" s="6">
        <v>140.223388671875</v>
      </c>
      <c r="J2640" s="6">
        <v>76.22970588235296</v>
      </c>
      <c r="K2640">
        <f t="shared" si="82"/>
        <v>0</v>
      </c>
    </row>
    <row r="2641" spans="1:11" x14ac:dyDescent="0.25">
      <c r="A2641" s="5" t="str">
        <f t="shared" si="83"/>
        <v>IndustryManufacturingMonthly Peak DayJuly24</v>
      </c>
      <c r="B2641" t="s">
        <v>2232</v>
      </c>
      <c r="C2641" t="s">
        <v>2243</v>
      </c>
      <c r="D2641" t="s">
        <v>2380</v>
      </c>
      <c r="E2641" t="s">
        <v>3075</v>
      </c>
      <c r="F2641" s="6">
        <v>24</v>
      </c>
      <c r="G2641" s="6">
        <v>330.54461669921875</v>
      </c>
      <c r="H2641" s="6">
        <v>303.98770141601563</v>
      </c>
      <c r="I2641" s="6">
        <v>125.34099578857422</v>
      </c>
      <c r="J2641" s="6">
        <v>75.025294117647107</v>
      </c>
      <c r="K2641">
        <f t="shared" si="82"/>
        <v>0</v>
      </c>
    </row>
    <row r="2642" spans="1:11" x14ac:dyDescent="0.25">
      <c r="A2642" s="5" t="str">
        <f t="shared" si="83"/>
        <v>IndustryManufacturingAverage WeekdayAugust1</v>
      </c>
      <c r="B2642" t="s">
        <v>2232</v>
      </c>
      <c r="C2642" t="s">
        <v>2243</v>
      </c>
      <c r="D2642" t="s">
        <v>2381</v>
      </c>
      <c r="E2642" t="s">
        <v>3076</v>
      </c>
      <c r="F2642" s="6">
        <v>1</v>
      </c>
      <c r="G2642" s="6">
        <v>413.7861328125</v>
      </c>
      <c r="H2642" s="6">
        <v>578.42974853515625</v>
      </c>
      <c r="I2642" s="6">
        <v>149.28401184082031</v>
      </c>
      <c r="J2642" s="6">
        <v>71.888529411764722</v>
      </c>
      <c r="K2642">
        <f t="shared" si="82"/>
        <v>0</v>
      </c>
    </row>
    <row r="2643" spans="1:11" x14ac:dyDescent="0.25">
      <c r="A2643" s="5" t="str">
        <f t="shared" si="83"/>
        <v>IndustryManufacturingAverage WeekdayAugust2</v>
      </c>
      <c r="B2643" t="s">
        <v>2232</v>
      </c>
      <c r="C2643" t="s">
        <v>2243</v>
      </c>
      <c r="D2643" t="s">
        <v>2381</v>
      </c>
      <c r="E2643" t="s">
        <v>3076</v>
      </c>
      <c r="F2643" s="6">
        <v>2</v>
      </c>
      <c r="G2643" s="6">
        <v>440.75680541992188</v>
      </c>
      <c r="H2643" s="6">
        <v>610.758544921875</v>
      </c>
      <c r="I2643" s="6">
        <v>174.05751037597656</v>
      </c>
      <c r="J2643" s="6">
        <v>71.234705882352941</v>
      </c>
      <c r="K2643">
        <f t="shared" si="82"/>
        <v>0</v>
      </c>
    </row>
    <row r="2644" spans="1:11" x14ac:dyDescent="0.25">
      <c r="A2644" s="5" t="str">
        <f t="shared" si="83"/>
        <v>IndustryManufacturingAverage WeekdayAugust3</v>
      </c>
      <c r="B2644" t="s">
        <v>2232</v>
      </c>
      <c r="C2644" t="s">
        <v>2243</v>
      </c>
      <c r="D2644" t="s">
        <v>2381</v>
      </c>
      <c r="E2644" t="s">
        <v>3076</v>
      </c>
      <c r="F2644" s="6">
        <v>3</v>
      </c>
      <c r="G2644" s="6">
        <v>441.37823486328125</v>
      </c>
      <c r="H2644" s="6">
        <v>662.5457763671875</v>
      </c>
      <c r="I2644" s="6">
        <v>170.87559509277344</v>
      </c>
      <c r="J2644" s="6">
        <v>70.369411764705873</v>
      </c>
      <c r="K2644">
        <f t="shared" si="82"/>
        <v>0</v>
      </c>
    </row>
    <row r="2645" spans="1:11" x14ac:dyDescent="0.25">
      <c r="A2645" s="5" t="str">
        <f t="shared" si="83"/>
        <v>IndustryManufacturingAverage WeekdayAugust4</v>
      </c>
      <c r="B2645" t="s">
        <v>2232</v>
      </c>
      <c r="C2645" t="s">
        <v>2243</v>
      </c>
      <c r="D2645" t="s">
        <v>2381</v>
      </c>
      <c r="E2645" t="s">
        <v>3076</v>
      </c>
      <c r="F2645" s="6">
        <v>4</v>
      </c>
      <c r="G2645" s="6">
        <v>470.95599365234375</v>
      </c>
      <c r="H2645" s="6">
        <v>664.572998046875</v>
      </c>
      <c r="I2645" s="6">
        <v>157.45724487304688</v>
      </c>
      <c r="J2645" s="6">
        <v>70.021470588235275</v>
      </c>
      <c r="K2645">
        <f t="shared" si="82"/>
        <v>0</v>
      </c>
    </row>
    <row r="2646" spans="1:11" x14ac:dyDescent="0.25">
      <c r="A2646" s="5" t="str">
        <f t="shared" si="83"/>
        <v>IndustryManufacturingAverage WeekdayAugust5</v>
      </c>
      <c r="B2646" t="s">
        <v>2232</v>
      </c>
      <c r="C2646" t="s">
        <v>2243</v>
      </c>
      <c r="D2646" t="s">
        <v>2381</v>
      </c>
      <c r="E2646" t="s">
        <v>3076</v>
      </c>
      <c r="F2646" s="6">
        <v>5</v>
      </c>
      <c r="G2646" s="6">
        <v>489.0980224609375</v>
      </c>
      <c r="H2646" s="6">
        <v>661.5872802734375</v>
      </c>
      <c r="I2646" s="6">
        <v>300.54864501953125</v>
      </c>
      <c r="J2646" s="6">
        <v>69.875294117647059</v>
      </c>
      <c r="K2646">
        <f t="shared" si="82"/>
        <v>0</v>
      </c>
    </row>
    <row r="2647" spans="1:11" x14ac:dyDescent="0.25">
      <c r="A2647" s="5" t="str">
        <f t="shared" si="83"/>
        <v>IndustryManufacturingAverage WeekdayAugust6</v>
      </c>
      <c r="B2647" t="s">
        <v>2232</v>
      </c>
      <c r="C2647" t="s">
        <v>2243</v>
      </c>
      <c r="D2647" t="s">
        <v>2381</v>
      </c>
      <c r="E2647" t="s">
        <v>3076</v>
      </c>
      <c r="F2647" s="6">
        <v>6</v>
      </c>
      <c r="G2647" s="6">
        <v>671.15283203125</v>
      </c>
      <c r="H2647" s="6">
        <v>790.732421875</v>
      </c>
      <c r="I2647" s="6">
        <v>218.00123596191406</v>
      </c>
      <c r="J2647" s="6">
        <v>69.190000000000012</v>
      </c>
      <c r="K2647">
        <f t="shared" si="82"/>
        <v>0</v>
      </c>
    </row>
    <row r="2648" spans="1:11" x14ac:dyDescent="0.25">
      <c r="A2648" s="5" t="str">
        <f t="shared" si="83"/>
        <v>IndustryManufacturingAverage WeekdayAugust7</v>
      </c>
      <c r="B2648" t="s">
        <v>2232</v>
      </c>
      <c r="C2648" t="s">
        <v>2243</v>
      </c>
      <c r="D2648" t="s">
        <v>2381</v>
      </c>
      <c r="E2648" t="s">
        <v>3076</v>
      </c>
      <c r="F2648" s="6">
        <v>7</v>
      </c>
      <c r="G2648" s="6">
        <v>758.67889404296875</v>
      </c>
      <c r="H2648" s="6">
        <v>822.7852783203125</v>
      </c>
      <c r="I2648" s="6">
        <v>155.2164306640625</v>
      </c>
      <c r="J2648" s="6">
        <v>68.61029411764703</v>
      </c>
      <c r="K2648">
        <f t="shared" si="82"/>
        <v>0</v>
      </c>
    </row>
    <row r="2649" spans="1:11" x14ac:dyDescent="0.25">
      <c r="A2649" s="5" t="str">
        <f t="shared" si="83"/>
        <v>IndustryManufacturingAverage WeekdayAugust8</v>
      </c>
      <c r="B2649" t="s">
        <v>2232</v>
      </c>
      <c r="C2649" t="s">
        <v>2243</v>
      </c>
      <c r="D2649" t="s">
        <v>2381</v>
      </c>
      <c r="E2649" t="s">
        <v>3076</v>
      </c>
      <c r="F2649" s="6">
        <v>8</v>
      </c>
      <c r="G2649" s="6">
        <v>600.06817626953125</v>
      </c>
      <c r="H2649" s="6">
        <v>757.59210205078125</v>
      </c>
      <c r="I2649" s="6">
        <v>140.53622436523438</v>
      </c>
      <c r="J2649" s="6">
        <v>68.663823529411758</v>
      </c>
      <c r="K2649">
        <f t="shared" si="82"/>
        <v>0</v>
      </c>
    </row>
    <row r="2650" spans="1:11" x14ac:dyDescent="0.25">
      <c r="A2650" s="5" t="str">
        <f t="shared" si="83"/>
        <v>IndustryManufacturingAverage WeekdayAugust9</v>
      </c>
      <c r="B2650" t="s">
        <v>2232</v>
      </c>
      <c r="C2650" t="s">
        <v>2243</v>
      </c>
      <c r="D2650" t="s">
        <v>2381</v>
      </c>
      <c r="E2650" t="s">
        <v>3076</v>
      </c>
      <c r="F2650" s="6">
        <v>9</v>
      </c>
      <c r="G2650" s="6">
        <v>715.92877197265625</v>
      </c>
      <c r="H2650" s="6">
        <v>839.9334716796875</v>
      </c>
      <c r="I2650" s="6">
        <v>173.92872619628906</v>
      </c>
      <c r="J2650" s="6">
        <v>70.870294117647035</v>
      </c>
      <c r="K2650">
        <f t="shared" si="82"/>
        <v>0</v>
      </c>
    </row>
    <row r="2651" spans="1:11" x14ac:dyDescent="0.25">
      <c r="A2651" s="5" t="str">
        <f t="shared" si="83"/>
        <v>IndustryManufacturingAverage WeekdayAugust10</v>
      </c>
      <c r="B2651" t="s">
        <v>2232</v>
      </c>
      <c r="C2651" t="s">
        <v>2243</v>
      </c>
      <c r="D2651" t="s">
        <v>2381</v>
      </c>
      <c r="E2651" t="s">
        <v>3076</v>
      </c>
      <c r="F2651" s="6">
        <v>10</v>
      </c>
      <c r="G2651" s="6">
        <v>771.953369140625</v>
      </c>
      <c r="H2651" s="6">
        <v>849.889404296875</v>
      </c>
      <c r="I2651" s="6">
        <v>175.36894226074219</v>
      </c>
      <c r="J2651" s="6">
        <v>74.87735294117644</v>
      </c>
      <c r="K2651">
        <f t="shared" si="82"/>
        <v>0</v>
      </c>
    </row>
    <row r="2652" spans="1:11" x14ac:dyDescent="0.25">
      <c r="A2652" s="5" t="str">
        <f t="shared" si="83"/>
        <v>IndustryManufacturingAverage WeekdayAugust11</v>
      </c>
      <c r="B2652" t="s">
        <v>2232</v>
      </c>
      <c r="C2652" t="s">
        <v>2243</v>
      </c>
      <c r="D2652" t="s">
        <v>2381</v>
      </c>
      <c r="E2652" t="s">
        <v>3076</v>
      </c>
      <c r="F2652" s="6">
        <v>11</v>
      </c>
      <c r="G2652" s="6">
        <v>618.53936767578125</v>
      </c>
      <c r="H2652" s="6">
        <v>771.0291748046875</v>
      </c>
      <c r="I2652" s="6">
        <v>152.16398620605469</v>
      </c>
      <c r="J2652" s="6">
        <v>79.23529411764703</v>
      </c>
      <c r="K2652">
        <f t="shared" si="82"/>
        <v>0</v>
      </c>
    </row>
    <row r="2653" spans="1:11" x14ac:dyDescent="0.25">
      <c r="A2653" s="5" t="str">
        <f t="shared" si="83"/>
        <v>IndustryManufacturingAverage WeekdayAugust12</v>
      </c>
      <c r="B2653" t="s">
        <v>2232</v>
      </c>
      <c r="C2653" t="s">
        <v>2243</v>
      </c>
      <c r="D2653" t="s">
        <v>2381</v>
      </c>
      <c r="E2653" t="s">
        <v>3076</v>
      </c>
      <c r="F2653" s="6">
        <v>12</v>
      </c>
      <c r="G2653" s="6">
        <v>607.26043701171875</v>
      </c>
      <c r="H2653" s="6">
        <v>763.28485107421875</v>
      </c>
      <c r="I2653" s="6">
        <v>152.69342041015625</v>
      </c>
      <c r="J2653" s="6">
        <v>83.082352941176467</v>
      </c>
      <c r="K2653">
        <f t="shared" si="82"/>
        <v>0</v>
      </c>
    </row>
    <row r="2654" spans="1:11" x14ac:dyDescent="0.25">
      <c r="A2654" s="5" t="str">
        <f t="shared" si="83"/>
        <v>IndustryManufacturingAverage WeekdayAugust13</v>
      </c>
      <c r="B2654" t="s">
        <v>2232</v>
      </c>
      <c r="C2654" t="s">
        <v>2243</v>
      </c>
      <c r="D2654" t="s">
        <v>2381</v>
      </c>
      <c r="E2654" t="s">
        <v>3076</v>
      </c>
      <c r="F2654" s="6">
        <v>13</v>
      </c>
      <c r="G2654" s="6">
        <v>643.7977294921875</v>
      </c>
      <c r="H2654" s="6">
        <v>799.42596435546875</v>
      </c>
      <c r="I2654" s="6">
        <v>142.85093688964844</v>
      </c>
      <c r="J2654" s="6">
        <v>84.902941176470605</v>
      </c>
      <c r="K2654">
        <f t="shared" si="82"/>
        <v>0</v>
      </c>
    </row>
    <row r="2655" spans="1:11" x14ac:dyDescent="0.25">
      <c r="A2655" s="5" t="str">
        <f t="shared" si="83"/>
        <v>IndustryManufacturingAverage WeekdayAugust14</v>
      </c>
      <c r="B2655" t="s">
        <v>2232</v>
      </c>
      <c r="C2655" t="s">
        <v>2243</v>
      </c>
      <c r="D2655" t="s">
        <v>2381</v>
      </c>
      <c r="E2655" t="s">
        <v>3076</v>
      </c>
      <c r="F2655" s="6">
        <v>14</v>
      </c>
      <c r="G2655" s="6">
        <v>582.865966796875</v>
      </c>
      <c r="H2655" s="6">
        <v>708.55914306640625</v>
      </c>
      <c r="I2655" s="6">
        <v>158.88731384277344</v>
      </c>
      <c r="J2655" s="6">
        <v>84.941176470588275</v>
      </c>
      <c r="K2655">
        <f t="shared" si="82"/>
        <v>0</v>
      </c>
    </row>
    <row r="2656" spans="1:11" x14ac:dyDescent="0.25">
      <c r="A2656" s="5" t="str">
        <f t="shared" si="83"/>
        <v>IndustryManufacturingAverage WeekdayAugust15</v>
      </c>
      <c r="B2656" t="s">
        <v>2232</v>
      </c>
      <c r="C2656" t="s">
        <v>2243</v>
      </c>
      <c r="D2656" t="s">
        <v>2381</v>
      </c>
      <c r="E2656" t="s">
        <v>3076</v>
      </c>
      <c r="F2656" s="6">
        <v>15</v>
      </c>
      <c r="G2656" s="6">
        <v>568.35931396484375</v>
      </c>
      <c r="H2656" s="6">
        <v>689.32244873046875</v>
      </c>
      <c r="I2656" s="6">
        <v>155.01853942871094</v>
      </c>
      <c r="J2656" s="6">
        <v>85.51470588235297</v>
      </c>
      <c r="K2656">
        <f t="shared" si="82"/>
        <v>0</v>
      </c>
    </row>
    <row r="2657" spans="1:11" x14ac:dyDescent="0.25">
      <c r="A2657" s="5" t="str">
        <f t="shared" si="83"/>
        <v>IndustryManufacturingAverage WeekdayAugust16</v>
      </c>
      <c r="B2657" t="s">
        <v>2232</v>
      </c>
      <c r="C2657" t="s">
        <v>2243</v>
      </c>
      <c r="D2657" t="s">
        <v>2381</v>
      </c>
      <c r="E2657" t="s">
        <v>3076</v>
      </c>
      <c r="F2657" s="6">
        <v>16</v>
      </c>
      <c r="G2657" s="6">
        <v>465.25775146484375</v>
      </c>
      <c r="H2657" s="6">
        <v>566.33221435546875</v>
      </c>
      <c r="I2657" s="6">
        <v>143.24134826660156</v>
      </c>
      <c r="J2657" s="6">
        <v>85.685294117647032</v>
      </c>
      <c r="K2657">
        <f t="shared" si="82"/>
        <v>0</v>
      </c>
    </row>
    <row r="2658" spans="1:11" x14ac:dyDescent="0.25">
      <c r="A2658" s="5" t="str">
        <f t="shared" si="83"/>
        <v>IndustryManufacturingAverage WeekdayAugust17</v>
      </c>
      <c r="B2658" t="s">
        <v>2232</v>
      </c>
      <c r="C2658" t="s">
        <v>2243</v>
      </c>
      <c r="D2658" t="s">
        <v>2381</v>
      </c>
      <c r="E2658" t="s">
        <v>3076</v>
      </c>
      <c r="F2658" s="6">
        <v>17</v>
      </c>
      <c r="G2658" s="6">
        <v>465.72006225585938</v>
      </c>
      <c r="H2658" s="6">
        <v>599.4266357421875</v>
      </c>
      <c r="I2658" s="6">
        <v>144.16831970214844</v>
      </c>
      <c r="J2658" s="6">
        <v>85.841176470588209</v>
      </c>
      <c r="K2658">
        <f t="shared" si="82"/>
        <v>0</v>
      </c>
    </row>
    <row r="2659" spans="1:11" x14ac:dyDescent="0.25">
      <c r="A2659" s="5" t="str">
        <f t="shared" si="83"/>
        <v>IndustryManufacturingAverage WeekdayAugust18</v>
      </c>
      <c r="B2659" t="s">
        <v>2232</v>
      </c>
      <c r="C2659" t="s">
        <v>2243</v>
      </c>
      <c r="D2659" t="s">
        <v>2381</v>
      </c>
      <c r="E2659" t="s">
        <v>3076</v>
      </c>
      <c r="F2659" s="6">
        <v>18</v>
      </c>
      <c r="G2659" s="6">
        <v>416.1932373046875</v>
      </c>
      <c r="H2659" s="6">
        <v>512.8043212890625</v>
      </c>
      <c r="I2659" s="6">
        <v>198.34637451171875</v>
      </c>
      <c r="J2659" s="6">
        <v>86.064705882352968</v>
      </c>
      <c r="K2659">
        <f t="shared" si="82"/>
        <v>0</v>
      </c>
    </row>
    <row r="2660" spans="1:11" x14ac:dyDescent="0.25">
      <c r="A2660" s="5" t="str">
        <f t="shared" si="83"/>
        <v>IndustryManufacturingAverage WeekdayAugust19</v>
      </c>
      <c r="B2660" t="s">
        <v>2232</v>
      </c>
      <c r="C2660" t="s">
        <v>2243</v>
      </c>
      <c r="D2660" t="s">
        <v>2381</v>
      </c>
      <c r="E2660" t="s">
        <v>3076</v>
      </c>
      <c r="F2660" s="6">
        <v>19</v>
      </c>
      <c r="G2660" s="6">
        <v>488.78424072265625</v>
      </c>
      <c r="H2660" s="6">
        <v>550.29705810546875</v>
      </c>
      <c r="I2660" s="6">
        <v>224.39346313476563</v>
      </c>
      <c r="J2660" s="6">
        <v>84.844117647058809</v>
      </c>
      <c r="K2660">
        <f t="shared" si="82"/>
        <v>0</v>
      </c>
    </row>
    <row r="2661" spans="1:11" x14ac:dyDescent="0.25">
      <c r="A2661" s="5" t="str">
        <f t="shared" si="83"/>
        <v>IndustryManufacturingAverage WeekdayAugust20</v>
      </c>
      <c r="B2661" t="s">
        <v>2232</v>
      </c>
      <c r="C2661" t="s">
        <v>2243</v>
      </c>
      <c r="D2661" t="s">
        <v>2381</v>
      </c>
      <c r="E2661" t="s">
        <v>3076</v>
      </c>
      <c r="F2661" s="6">
        <v>20</v>
      </c>
      <c r="G2661" s="6">
        <v>428.10882568359375</v>
      </c>
      <c r="H2661" s="6">
        <v>504.6766357421875</v>
      </c>
      <c r="I2661" s="6">
        <v>163.78778076171875</v>
      </c>
      <c r="J2661" s="6">
        <v>82.489705882352951</v>
      </c>
      <c r="K2661">
        <f t="shared" si="82"/>
        <v>0</v>
      </c>
    </row>
    <row r="2662" spans="1:11" x14ac:dyDescent="0.25">
      <c r="A2662" s="5" t="str">
        <f t="shared" si="83"/>
        <v>IndustryManufacturingAverage WeekdayAugust21</v>
      </c>
      <c r="B2662" t="s">
        <v>2232</v>
      </c>
      <c r="C2662" t="s">
        <v>2243</v>
      </c>
      <c r="D2662" t="s">
        <v>2381</v>
      </c>
      <c r="E2662" t="s">
        <v>3076</v>
      </c>
      <c r="F2662" s="6">
        <v>21</v>
      </c>
      <c r="G2662" s="6">
        <v>412.06466674804688</v>
      </c>
      <c r="H2662" s="6">
        <v>481.68890380859375</v>
      </c>
      <c r="I2662" s="6">
        <v>189.8326416015625</v>
      </c>
      <c r="J2662" s="6">
        <v>78.988235294117658</v>
      </c>
      <c r="K2662">
        <f t="shared" si="82"/>
        <v>0</v>
      </c>
    </row>
    <row r="2663" spans="1:11" x14ac:dyDescent="0.25">
      <c r="A2663" s="5" t="str">
        <f t="shared" si="83"/>
        <v>IndustryManufacturingAverage WeekdayAugust22</v>
      </c>
      <c r="B2663" t="s">
        <v>2232</v>
      </c>
      <c r="C2663" t="s">
        <v>2243</v>
      </c>
      <c r="D2663" t="s">
        <v>2381</v>
      </c>
      <c r="E2663" t="s">
        <v>3076</v>
      </c>
      <c r="F2663" s="6">
        <v>22</v>
      </c>
      <c r="G2663" s="6">
        <v>370.95761108398438</v>
      </c>
      <c r="H2663" s="6">
        <v>511.2542724609375</v>
      </c>
      <c r="I2663" s="6">
        <v>208.58163452148438</v>
      </c>
      <c r="J2663" s="6">
        <v>75.39617647058823</v>
      </c>
      <c r="K2663">
        <f t="shared" si="82"/>
        <v>0</v>
      </c>
    </row>
    <row r="2664" spans="1:11" x14ac:dyDescent="0.25">
      <c r="A2664" s="5" t="str">
        <f t="shared" si="83"/>
        <v>IndustryManufacturingAverage WeekdayAugust23</v>
      </c>
      <c r="B2664" t="s">
        <v>2232</v>
      </c>
      <c r="C2664" t="s">
        <v>2243</v>
      </c>
      <c r="D2664" t="s">
        <v>2381</v>
      </c>
      <c r="E2664" t="s">
        <v>3076</v>
      </c>
      <c r="F2664" s="6">
        <v>23</v>
      </c>
      <c r="G2664" s="6">
        <v>390.98956298828125</v>
      </c>
      <c r="H2664" s="6">
        <v>547.96337890625</v>
      </c>
      <c r="I2664" s="6">
        <v>155.56683349609375</v>
      </c>
      <c r="J2664" s="6">
        <v>73.182352941176447</v>
      </c>
      <c r="K2664">
        <f t="shared" si="82"/>
        <v>0</v>
      </c>
    </row>
    <row r="2665" spans="1:11" x14ac:dyDescent="0.25">
      <c r="A2665" s="5" t="str">
        <f t="shared" si="83"/>
        <v>IndustryManufacturingAverage WeekdayAugust24</v>
      </c>
      <c r="B2665" t="s">
        <v>2232</v>
      </c>
      <c r="C2665" t="s">
        <v>2243</v>
      </c>
      <c r="D2665" t="s">
        <v>2381</v>
      </c>
      <c r="E2665" t="s">
        <v>3076</v>
      </c>
      <c r="F2665" s="6">
        <v>24</v>
      </c>
      <c r="G2665" s="6">
        <v>329.30657958984375</v>
      </c>
      <c r="H2665" s="6">
        <v>497.53302001953125</v>
      </c>
      <c r="I2665" s="6">
        <v>156.10908508300781</v>
      </c>
      <c r="J2665" s="6">
        <v>71.64941176470586</v>
      </c>
      <c r="K2665">
        <f t="shared" si="82"/>
        <v>0</v>
      </c>
    </row>
    <row r="2666" spans="1:11" x14ac:dyDescent="0.25">
      <c r="A2666" s="5" t="str">
        <f t="shared" si="83"/>
        <v>IndustryManufacturingMonthly Peak DayAugust1</v>
      </c>
      <c r="B2666" t="s">
        <v>2232</v>
      </c>
      <c r="C2666" t="s">
        <v>2243</v>
      </c>
      <c r="D2666" t="s">
        <v>2382</v>
      </c>
      <c r="E2666" t="s">
        <v>3076</v>
      </c>
      <c r="F2666" s="6">
        <v>1</v>
      </c>
      <c r="G2666" s="6">
        <v>309.87704467773438</v>
      </c>
      <c r="H2666" s="6">
        <v>318.17181396484375</v>
      </c>
      <c r="I2666" s="6">
        <v>127.35958862304688</v>
      </c>
      <c r="J2666" s="6">
        <v>73.119117647058843</v>
      </c>
      <c r="K2666">
        <f t="shared" si="82"/>
        <v>0</v>
      </c>
    </row>
    <row r="2667" spans="1:11" x14ac:dyDescent="0.25">
      <c r="A2667" s="5" t="str">
        <f t="shared" si="83"/>
        <v>IndustryManufacturingMonthly Peak DayAugust2</v>
      </c>
      <c r="B2667" t="s">
        <v>2232</v>
      </c>
      <c r="C2667" t="s">
        <v>2243</v>
      </c>
      <c r="D2667" t="s">
        <v>2382</v>
      </c>
      <c r="E2667" t="s">
        <v>3076</v>
      </c>
      <c r="F2667" s="6">
        <v>2</v>
      </c>
      <c r="G2667" s="6">
        <v>374.67364501953125</v>
      </c>
      <c r="H2667" s="6">
        <v>413.08438110351563</v>
      </c>
      <c r="I2667" s="6">
        <v>148.38084411621094</v>
      </c>
      <c r="J2667" s="6">
        <v>72.340294117647019</v>
      </c>
      <c r="K2667">
        <f t="shared" si="82"/>
        <v>0</v>
      </c>
    </row>
    <row r="2668" spans="1:11" x14ac:dyDescent="0.25">
      <c r="A2668" s="5" t="str">
        <f t="shared" si="83"/>
        <v>IndustryManufacturingMonthly Peak DayAugust3</v>
      </c>
      <c r="B2668" t="s">
        <v>2232</v>
      </c>
      <c r="C2668" t="s">
        <v>2243</v>
      </c>
      <c r="D2668" t="s">
        <v>2382</v>
      </c>
      <c r="E2668" t="s">
        <v>3076</v>
      </c>
      <c r="F2668" s="6">
        <v>3</v>
      </c>
      <c r="G2668" s="6">
        <v>396.90396118164063</v>
      </c>
      <c r="H2668" s="6">
        <v>447.59857177734375</v>
      </c>
      <c r="I2668" s="6">
        <v>156.55026245117188</v>
      </c>
      <c r="J2668" s="6">
        <v>71.689705882352953</v>
      </c>
      <c r="K2668">
        <f t="shared" si="82"/>
        <v>0</v>
      </c>
    </row>
    <row r="2669" spans="1:11" x14ac:dyDescent="0.25">
      <c r="A2669" s="5" t="str">
        <f t="shared" si="83"/>
        <v>IndustryManufacturingMonthly Peak DayAugust4</v>
      </c>
      <c r="B2669" t="s">
        <v>2232</v>
      </c>
      <c r="C2669" t="s">
        <v>2243</v>
      </c>
      <c r="D2669" t="s">
        <v>2382</v>
      </c>
      <c r="E2669" t="s">
        <v>3076</v>
      </c>
      <c r="F2669" s="6">
        <v>4</v>
      </c>
      <c r="G2669" s="6">
        <v>425.49612426757813</v>
      </c>
      <c r="H2669" s="6">
        <v>448.18820190429688</v>
      </c>
      <c r="I2669" s="6">
        <v>174.70716857910156</v>
      </c>
      <c r="J2669" s="6">
        <v>71.22</v>
      </c>
      <c r="K2669">
        <f t="shared" si="82"/>
        <v>0</v>
      </c>
    </row>
    <row r="2670" spans="1:11" x14ac:dyDescent="0.25">
      <c r="A2670" s="5" t="str">
        <f t="shared" si="83"/>
        <v>IndustryManufacturingMonthly Peak DayAugust5</v>
      </c>
      <c r="B2670" t="s">
        <v>2232</v>
      </c>
      <c r="C2670" t="s">
        <v>2243</v>
      </c>
      <c r="D2670" t="s">
        <v>2382</v>
      </c>
      <c r="E2670" t="s">
        <v>3076</v>
      </c>
      <c r="F2670" s="6">
        <v>5</v>
      </c>
      <c r="G2670" s="6">
        <v>498.703857421875</v>
      </c>
      <c r="H2670" s="6">
        <v>487.46099853515625</v>
      </c>
      <c r="I2670" s="6">
        <v>182.76914978027344</v>
      </c>
      <c r="J2670" s="6">
        <v>70.628823529411775</v>
      </c>
      <c r="K2670">
        <f t="shared" si="82"/>
        <v>0</v>
      </c>
    </row>
    <row r="2671" spans="1:11" x14ac:dyDescent="0.25">
      <c r="A2671" s="5" t="str">
        <f t="shared" si="83"/>
        <v>IndustryManufacturingMonthly Peak DayAugust6</v>
      </c>
      <c r="B2671" t="s">
        <v>2232</v>
      </c>
      <c r="C2671" t="s">
        <v>2243</v>
      </c>
      <c r="D2671" t="s">
        <v>2382</v>
      </c>
      <c r="E2671" t="s">
        <v>3076</v>
      </c>
      <c r="F2671" s="6">
        <v>6</v>
      </c>
      <c r="G2671" s="6">
        <v>596.7720947265625</v>
      </c>
      <c r="H2671" s="6">
        <v>599.49261474609375</v>
      </c>
      <c r="I2671" s="6">
        <v>160.11831665039063</v>
      </c>
      <c r="J2671" s="6">
        <v>70.379411764705878</v>
      </c>
      <c r="K2671">
        <f t="shared" si="82"/>
        <v>0</v>
      </c>
    </row>
    <row r="2672" spans="1:11" x14ac:dyDescent="0.25">
      <c r="A2672" s="5" t="str">
        <f t="shared" si="83"/>
        <v>IndustryManufacturingMonthly Peak DayAugust7</v>
      </c>
      <c r="B2672" t="s">
        <v>2232</v>
      </c>
      <c r="C2672" t="s">
        <v>2243</v>
      </c>
      <c r="D2672" t="s">
        <v>2382</v>
      </c>
      <c r="E2672" t="s">
        <v>3076</v>
      </c>
      <c r="F2672" s="6">
        <v>7</v>
      </c>
      <c r="G2672" s="6">
        <v>645.815673828125</v>
      </c>
      <c r="H2672" s="6">
        <v>646.6717529296875</v>
      </c>
      <c r="I2672" s="6">
        <v>167.66676330566406</v>
      </c>
      <c r="J2672" s="6">
        <v>70.455000000000013</v>
      </c>
      <c r="K2672">
        <f t="shared" si="82"/>
        <v>0</v>
      </c>
    </row>
    <row r="2673" spans="1:11" x14ac:dyDescent="0.25">
      <c r="A2673" s="5" t="str">
        <f t="shared" si="83"/>
        <v>IndustryManufacturingMonthly Peak DayAugust8</v>
      </c>
      <c r="B2673" t="s">
        <v>2232</v>
      </c>
      <c r="C2673" t="s">
        <v>2243</v>
      </c>
      <c r="D2673" t="s">
        <v>2382</v>
      </c>
      <c r="E2673" t="s">
        <v>3076</v>
      </c>
      <c r="F2673" s="6">
        <v>8</v>
      </c>
      <c r="G2673" s="6">
        <v>628.5343017578125</v>
      </c>
      <c r="H2673" s="6">
        <v>613.65380859375</v>
      </c>
      <c r="I2673" s="6">
        <v>154.44232177734375</v>
      </c>
      <c r="J2673" s="6">
        <v>70.632941176470581</v>
      </c>
      <c r="K2673">
        <f t="shared" si="82"/>
        <v>0</v>
      </c>
    </row>
    <row r="2674" spans="1:11" x14ac:dyDescent="0.25">
      <c r="A2674" s="5" t="str">
        <f t="shared" si="83"/>
        <v>IndustryManufacturingMonthly Peak DayAugust9</v>
      </c>
      <c r="B2674" t="s">
        <v>2232</v>
      </c>
      <c r="C2674" t="s">
        <v>2243</v>
      </c>
      <c r="D2674" t="s">
        <v>2382</v>
      </c>
      <c r="E2674" t="s">
        <v>3076</v>
      </c>
      <c r="F2674" s="6">
        <v>9</v>
      </c>
      <c r="G2674" s="6">
        <v>568.78692626953125</v>
      </c>
      <c r="H2674" s="6">
        <v>579.18109130859375</v>
      </c>
      <c r="I2674" s="6">
        <v>166.44949340820313</v>
      </c>
      <c r="J2674" s="6">
        <v>72.840882352941179</v>
      </c>
      <c r="K2674">
        <f t="shared" si="82"/>
        <v>0</v>
      </c>
    </row>
    <row r="2675" spans="1:11" x14ac:dyDescent="0.25">
      <c r="A2675" s="5" t="str">
        <f t="shared" si="83"/>
        <v>IndustryManufacturingMonthly Peak DayAugust10</v>
      </c>
      <c r="B2675" t="s">
        <v>2232</v>
      </c>
      <c r="C2675" t="s">
        <v>2243</v>
      </c>
      <c r="D2675" t="s">
        <v>2382</v>
      </c>
      <c r="E2675" t="s">
        <v>3076</v>
      </c>
      <c r="F2675" s="6">
        <v>10</v>
      </c>
      <c r="G2675" s="6">
        <v>604.3116455078125</v>
      </c>
      <c r="H2675" s="6">
        <v>587.86798095703125</v>
      </c>
      <c r="I2675" s="6">
        <v>175.26280212402344</v>
      </c>
      <c r="J2675" s="6">
        <v>76.320000000000007</v>
      </c>
      <c r="K2675">
        <f t="shared" si="82"/>
        <v>0</v>
      </c>
    </row>
    <row r="2676" spans="1:11" x14ac:dyDescent="0.25">
      <c r="A2676" s="5" t="str">
        <f t="shared" si="83"/>
        <v>IndustryManufacturingMonthly Peak DayAugust11</v>
      </c>
      <c r="B2676" t="s">
        <v>2232</v>
      </c>
      <c r="C2676" t="s">
        <v>2243</v>
      </c>
      <c r="D2676" t="s">
        <v>2382</v>
      </c>
      <c r="E2676" t="s">
        <v>3076</v>
      </c>
      <c r="F2676" s="6">
        <v>11</v>
      </c>
      <c r="G2676" s="6">
        <v>657.12939453125</v>
      </c>
      <c r="H2676" s="6">
        <v>663.64495849609375</v>
      </c>
      <c r="I2676" s="6">
        <v>143.68211364746094</v>
      </c>
      <c r="J2676" s="6">
        <v>79.844117647058809</v>
      </c>
      <c r="K2676">
        <f t="shared" si="82"/>
        <v>0</v>
      </c>
    </row>
    <row r="2677" spans="1:11" x14ac:dyDescent="0.25">
      <c r="A2677" s="5" t="str">
        <f t="shared" si="83"/>
        <v>IndustryManufacturingMonthly Peak DayAugust12</v>
      </c>
      <c r="B2677" t="s">
        <v>2232</v>
      </c>
      <c r="C2677" t="s">
        <v>2243</v>
      </c>
      <c r="D2677" t="s">
        <v>2382</v>
      </c>
      <c r="E2677" t="s">
        <v>3076</v>
      </c>
      <c r="F2677" s="6">
        <v>12</v>
      </c>
      <c r="G2677" s="6">
        <v>641.358154296875</v>
      </c>
      <c r="H2677" s="6">
        <v>644.3868408203125</v>
      </c>
      <c r="I2677" s="6">
        <v>130.50619506835938</v>
      </c>
      <c r="J2677" s="6">
        <v>83.776470588235298</v>
      </c>
      <c r="K2677">
        <f t="shared" si="82"/>
        <v>0</v>
      </c>
    </row>
    <row r="2678" spans="1:11" x14ac:dyDescent="0.25">
      <c r="A2678" s="5" t="str">
        <f t="shared" si="83"/>
        <v>IndustryManufacturingMonthly Peak DayAugust13</v>
      </c>
      <c r="B2678" t="s">
        <v>2232</v>
      </c>
      <c r="C2678" t="s">
        <v>2243</v>
      </c>
      <c r="D2678" t="s">
        <v>2382</v>
      </c>
      <c r="E2678" t="s">
        <v>3076</v>
      </c>
      <c r="F2678" s="6">
        <v>13</v>
      </c>
      <c r="G2678" s="6">
        <v>583.848388671875</v>
      </c>
      <c r="H2678" s="6">
        <v>595.53802490234375</v>
      </c>
      <c r="I2678" s="6">
        <v>136.42401123046875</v>
      </c>
      <c r="J2678" s="6">
        <v>85.567647058823567</v>
      </c>
      <c r="K2678">
        <f t="shared" si="82"/>
        <v>0</v>
      </c>
    </row>
    <row r="2679" spans="1:11" x14ac:dyDescent="0.25">
      <c r="A2679" s="5" t="str">
        <f t="shared" si="83"/>
        <v>IndustryManufacturingMonthly Peak DayAugust14</v>
      </c>
      <c r="B2679" t="s">
        <v>2232</v>
      </c>
      <c r="C2679" t="s">
        <v>2243</v>
      </c>
      <c r="D2679" t="s">
        <v>2382</v>
      </c>
      <c r="E2679" t="s">
        <v>3076</v>
      </c>
      <c r="F2679" s="6">
        <v>14</v>
      </c>
      <c r="G2679" s="6">
        <v>531.62335205078125</v>
      </c>
      <c r="H2679" s="6">
        <v>582.946044921875</v>
      </c>
      <c r="I2679" s="6">
        <v>131.41316223144531</v>
      </c>
      <c r="J2679" s="6">
        <v>86.435294117647061</v>
      </c>
      <c r="K2679">
        <f t="shared" si="82"/>
        <v>0</v>
      </c>
    </row>
    <row r="2680" spans="1:11" x14ac:dyDescent="0.25">
      <c r="A2680" s="5" t="str">
        <f t="shared" si="83"/>
        <v>IndustryManufacturingMonthly Peak DayAugust15</v>
      </c>
      <c r="B2680" t="s">
        <v>2232</v>
      </c>
      <c r="C2680" t="s">
        <v>2243</v>
      </c>
      <c r="D2680" t="s">
        <v>2382</v>
      </c>
      <c r="E2680" t="s">
        <v>3076</v>
      </c>
      <c r="F2680" s="6">
        <v>15</v>
      </c>
      <c r="G2680" s="6">
        <v>478.95797729492188</v>
      </c>
      <c r="H2680" s="6">
        <v>496.92852783203125</v>
      </c>
      <c r="I2680" s="6">
        <v>139.47091674804688</v>
      </c>
      <c r="J2680" s="6">
        <v>86.26470588235297</v>
      </c>
      <c r="K2680">
        <f t="shared" si="82"/>
        <v>0</v>
      </c>
    </row>
    <row r="2681" spans="1:11" x14ac:dyDescent="0.25">
      <c r="A2681" s="5" t="str">
        <f t="shared" si="83"/>
        <v>IndustryManufacturingMonthly Peak DayAugust16</v>
      </c>
      <c r="B2681" t="s">
        <v>2232</v>
      </c>
      <c r="C2681" t="s">
        <v>2243</v>
      </c>
      <c r="D2681" t="s">
        <v>2382</v>
      </c>
      <c r="E2681" t="s">
        <v>3076</v>
      </c>
      <c r="F2681" s="6">
        <v>16</v>
      </c>
      <c r="G2681" s="6">
        <v>422.67251586914063</v>
      </c>
      <c r="H2681" s="6">
        <v>407.94842529296875</v>
      </c>
      <c r="I2681" s="6">
        <v>140.96347045898438</v>
      </c>
      <c r="J2681" s="6">
        <v>86.729411764705887</v>
      </c>
      <c r="K2681">
        <f t="shared" si="82"/>
        <v>0</v>
      </c>
    </row>
    <row r="2682" spans="1:11" x14ac:dyDescent="0.25">
      <c r="A2682" s="5" t="str">
        <f t="shared" si="83"/>
        <v>IndustryManufacturingMonthly Peak DayAugust17</v>
      </c>
      <c r="B2682" t="s">
        <v>2232</v>
      </c>
      <c r="C2682" t="s">
        <v>2243</v>
      </c>
      <c r="D2682" t="s">
        <v>2382</v>
      </c>
      <c r="E2682" t="s">
        <v>3076</v>
      </c>
      <c r="F2682" s="6">
        <v>17</v>
      </c>
      <c r="G2682" s="6">
        <v>423.87844848632813</v>
      </c>
      <c r="H2682" s="6">
        <v>427.23660278320313</v>
      </c>
      <c r="I2682" s="6">
        <v>148.16036987304688</v>
      </c>
      <c r="J2682" s="6">
        <v>86.149999999999963</v>
      </c>
      <c r="K2682">
        <f t="shared" si="82"/>
        <v>0</v>
      </c>
    </row>
    <row r="2683" spans="1:11" x14ac:dyDescent="0.25">
      <c r="A2683" s="5" t="str">
        <f t="shared" si="83"/>
        <v>IndustryManufacturingMonthly Peak DayAugust18</v>
      </c>
      <c r="B2683" t="s">
        <v>2232</v>
      </c>
      <c r="C2683" t="s">
        <v>2243</v>
      </c>
      <c r="D2683" t="s">
        <v>2382</v>
      </c>
      <c r="E2683" t="s">
        <v>3076</v>
      </c>
      <c r="F2683" s="6">
        <v>18</v>
      </c>
      <c r="G2683" s="6">
        <v>379.92578125</v>
      </c>
      <c r="H2683" s="6">
        <v>375.60513305664063</v>
      </c>
      <c r="I2683" s="6">
        <v>136.01666259765625</v>
      </c>
      <c r="J2683" s="6">
        <v>84.182352941176475</v>
      </c>
      <c r="K2683">
        <f t="shared" si="82"/>
        <v>0</v>
      </c>
    </row>
    <row r="2684" spans="1:11" x14ac:dyDescent="0.25">
      <c r="A2684" s="5" t="str">
        <f t="shared" si="83"/>
        <v>IndustryManufacturingMonthly Peak DayAugust19</v>
      </c>
      <c r="B2684" t="s">
        <v>2232</v>
      </c>
      <c r="C2684" t="s">
        <v>2243</v>
      </c>
      <c r="D2684" t="s">
        <v>2382</v>
      </c>
      <c r="E2684" t="s">
        <v>3076</v>
      </c>
      <c r="F2684" s="6">
        <v>19</v>
      </c>
      <c r="G2684" s="6">
        <v>397.259521484375</v>
      </c>
      <c r="H2684" s="6">
        <v>381.12957763671875</v>
      </c>
      <c r="I2684" s="6">
        <v>124.384765625</v>
      </c>
      <c r="J2684" s="6">
        <v>82.482352941176458</v>
      </c>
      <c r="K2684">
        <f t="shared" si="82"/>
        <v>0</v>
      </c>
    </row>
    <row r="2685" spans="1:11" x14ac:dyDescent="0.25">
      <c r="A2685" s="5" t="str">
        <f t="shared" si="83"/>
        <v>IndustryManufacturingMonthly Peak DayAugust20</v>
      </c>
      <c r="B2685" t="s">
        <v>2232</v>
      </c>
      <c r="C2685" t="s">
        <v>2243</v>
      </c>
      <c r="D2685" t="s">
        <v>2382</v>
      </c>
      <c r="E2685" t="s">
        <v>3076</v>
      </c>
      <c r="F2685" s="6">
        <v>20</v>
      </c>
      <c r="G2685" s="6">
        <v>420.56820678710938</v>
      </c>
      <c r="H2685" s="6">
        <v>392.41781616210938</v>
      </c>
      <c r="I2685" s="6">
        <v>136.43003845214844</v>
      </c>
      <c r="J2685" s="6">
        <v>79.697647058823506</v>
      </c>
      <c r="K2685">
        <f t="shared" si="82"/>
        <v>0</v>
      </c>
    </row>
    <row r="2686" spans="1:11" x14ac:dyDescent="0.25">
      <c r="A2686" s="5" t="str">
        <f t="shared" si="83"/>
        <v>IndustryManufacturingMonthly Peak DayAugust21</v>
      </c>
      <c r="B2686" t="s">
        <v>2232</v>
      </c>
      <c r="C2686" t="s">
        <v>2243</v>
      </c>
      <c r="D2686" t="s">
        <v>2382</v>
      </c>
      <c r="E2686" t="s">
        <v>3076</v>
      </c>
      <c r="F2686" s="6">
        <v>21</v>
      </c>
      <c r="G2686" s="6">
        <v>391.71051025390625</v>
      </c>
      <c r="H2686" s="6">
        <v>346.41531372070313</v>
      </c>
      <c r="I2686" s="6">
        <v>151.25711059570313</v>
      </c>
      <c r="J2686" s="6">
        <v>76.641176470588221</v>
      </c>
      <c r="K2686">
        <f t="shared" si="82"/>
        <v>0</v>
      </c>
    </row>
    <row r="2687" spans="1:11" x14ac:dyDescent="0.25">
      <c r="A2687" s="5" t="str">
        <f t="shared" si="83"/>
        <v>IndustryManufacturingMonthly Peak DayAugust22</v>
      </c>
      <c r="B2687" t="s">
        <v>2232</v>
      </c>
      <c r="C2687" t="s">
        <v>2243</v>
      </c>
      <c r="D2687" t="s">
        <v>2382</v>
      </c>
      <c r="E2687" t="s">
        <v>3076</v>
      </c>
      <c r="F2687" s="6">
        <v>22</v>
      </c>
      <c r="G2687" s="6">
        <v>391.53387451171875</v>
      </c>
      <c r="H2687" s="6">
        <v>364.02947998046875</v>
      </c>
      <c r="I2687" s="6">
        <v>127.50240325927734</v>
      </c>
      <c r="J2687" s="6">
        <v>74.6429411764706</v>
      </c>
      <c r="K2687">
        <f t="shared" si="82"/>
        <v>0</v>
      </c>
    </row>
    <row r="2688" spans="1:11" x14ac:dyDescent="0.25">
      <c r="A2688" s="5" t="str">
        <f t="shared" si="83"/>
        <v>IndustryManufacturingMonthly Peak DayAugust23</v>
      </c>
      <c r="B2688" t="s">
        <v>2232</v>
      </c>
      <c r="C2688" t="s">
        <v>2243</v>
      </c>
      <c r="D2688" t="s">
        <v>2382</v>
      </c>
      <c r="E2688" t="s">
        <v>3076</v>
      </c>
      <c r="F2688" s="6">
        <v>23</v>
      </c>
      <c r="G2688" s="6">
        <v>399.56082153320313</v>
      </c>
      <c r="H2688" s="6">
        <v>380.59512329101563</v>
      </c>
      <c r="I2688" s="6">
        <v>148.07133483886719</v>
      </c>
      <c r="J2688" s="6">
        <v>74.003529411764731</v>
      </c>
      <c r="K2688">
        <f t="shared" si="82"/>
        <v>0</v>
      </c>
    </row>
    <row r="2689" spans="1:11" x14ac:dyDescent="0.25">
      <c r="A2689" s="5" t="str">
        <f t="shared" si="83"/>
        <v>IndustryManufacturingMonthly Peak DayAugust24</v>
      </c>
      <c r="B2689" t="s">
        <v>2232</v>
      </c>
      <c r="C2689" t="s">
        <v>2243</v>
      </c>
      <c r="D2689" t="s">
        <v>2382</v>
      </c>
      <c r="E2689" t="s">
        <v>3076</v>
      </c>
      <c r="F2689" s="6">
        <v>24</v>
      </c>
      <c r="G2689" s="6">
        <v>443.48428344726563</v>
      </c>
      <c r="H2689" s="6">
        <v>416.9273681640625</v>
      </c>
      <c r="I2689" s="6">
        <v>169.34298706054688</v>
      </c>
      <c r="J2689" s="6">
        <v>73.536764705882348</v>
      </c>
      <c r="K2689">
        <f t="shared" si="82"/>
        <v>0</v>
      </c>
    </row>
    <row r="2690" spans="1:11" x14ac:dyDescent="0.25">
      <c r="A2690" s="5" t="str">
        <f t="shared" si="83"/>
        <v>IndustryManufacturingAverage WeekdaySeptember1</v>
      </c>
      <c r="B2690" t="s">
        <v>2232</v>
      </c>
      <c r="C2690" t="s">
        <v>2243</v>
      </c>
      <c r="D2690" t="s">
        <v>2383</v>
      </c>
      <c r="E2690" t="s">
        <v>3077</v>
      </c>
      <c r="F2690" s="6">
        <v>1</v>
      </c>
      <c r="G2690" s="6">
        <v>624.83392333984375</v>
      </c>
      <c r="H2690" s="6">
        <v>800.17926025390625</v>
      </c>
      <c r="I2690" s="6">
        <v>321.38180541992188</v>
      </c>
      <c r="J2690" s="6">
        <v>72.342941176470561</v>
      </c>
      <c r="K2690">
        <f t="shared" ref="K2690:K2753" si="84">INDEX(events, MATCH(CONCATENATE(B2690, C2690, D2690, E2690), events_y, 0), MATCH("Confidential", events_x, 0))</f>
        <v>0</v>
      </c>
    </row>
    <row r="2691" spans="1:11" x14ac:dyDescent="0.25">
      <c r="A2691" s="5" t="str">
        <f t="shared" ref="A2691:A2754" si="85">CONCATENATE(B2691, C2691, D2691, E2691, F2691)</f>
        <v>IndustryManufacturingAverage WeekdaySeptember2</v>
      </c>
      <c r="B2691" t="s">
        <v>2232</v>
      </c>
      <c r="C2691" t="s">
        <v>2243</v>
      </c>
      <c r="D2691" t="s">
        <v>2383</v>
      </c>
      <c r="E2691" t="s">
        <v>3077</v>
      </c>
      <c r="F2691" s="6">
        <v>2</v>
      </c>
      <c r="G2691" s="6">
        <v>720.05987548828125</v>
      </c>
      <c r="H2691" s="6">
        <v>828.3289794921875</v>
      </c>
      <c r="I2691" s="6">
        <v>267.78424072265625</v>
      </c>
      <c r="J2691" s="6">
        <v>71.244705882352946</v>
      </c>
      <c r="K2691">
        <f t="shared" si="84"/>
        <v>0</v>
      </c>
    </row>
    <row r="2692" spans="1:11" x14ac:dyDescent="0.25">
      <c r="A2692" s="5" t="str">
        <f t="shared" si="85"/>
        <v>IndustryManufacturingAverage WeekdaySeptember3</v>
      </c>
      <c r="B2692" t="s">
        <v>2232</v>
      </c>
      <c r="C2692" t="s">
        <v>2243</v>
      </c>
      <c r="D2692" t="s">
        <v>2383</v>
      </c>
      <c r="E2692" t="s">
        <v>3077</v>
      </c>
      <c r="F2692" s="6">
        <v>3</v>
      </c>
      <c r="G2692" s="6">
        <v>687.1837158203125</v>
      </c>
      <c r="H2692" s="6">
        <v>812.91815185546875</v>
      </c>
      <c r="I2692" s="6">
        <v>290.87744140625</v>
      </c>
      <c r="J2692" s="6">
        <v>70.482941176470604</v>
      </c>
      <c r="K2692">
        <f t="shared" si="84"/>
        <v>0</v>
      </c>
    </row>
    <row r="2693" spans="1:11" x14ac:dyDescent="0.25">
      <c r="A2693" s="5" t="str">
        <f t="shared" si="85"/>
        <v>IndustryManufacturingAverage WeekdaySeptember4</v>
      </c>
      <c r="B2693" t="s">
        <v>2232</v>
      </c>
      <c r="C2693" t="s">
        <v>2243</v>
      </c>
      <c r="D2693" t="s">
        <v>2383</v>
      </c>
      <c r="E2693" t="s">
        <v>3077</v>
      </c>
      <c r="F2693" s="6">
        <v>4</v>
      </c>
      <c r="G2693" s="6">
        <v>532.58453369140625</v>
      </c>
      <c r="H2693" s="6">
        <v>675.242919921875</v>
      </c>
      <c r="I2693" s="6">
        <v>212.84638977050781</v>
      </c>
      <c r="J2693" s="6">
        <v>69.634411764705888</v>
      </c>
      <c r="K2693">
        <f t="shared" si="84"/>
        <v>0</v>
      </c>
    </row>
    <row r="2694" spans="1:11" x14ac:dyDescent="0.25">
      <c r="A2694" s="5" t="str">
        <f t="shared" si="85"/>
        <v>IndustryManufacturingAverage WeekdaySeptember5</v>
      </c>
      <c r="B2694" t="s">
        <v>2232</v>
      </c>
      <c r="C2694" t="s">
        <v>2243</v>
      </c>
      <c r="D2694" t="s">
        <v>2383</v>
      </c>
      <c r="E2694" t="s">
        <v>3077</v>
      </c>
      <c r="F2694" s="6">
        <v>5</v>
      </c>
      <c r="G2694" s="6">
        <v>830.04986572265625</v>
      </c>
      <c r="H2694" s="6">
        <v>917.049072265625</v>
      </c>
      <c r="I2694" s="6">
        <v>290.70401000976563</v>
      </c>
      <c r="J2694" s="6">
        <v>68.78000000000003</v>
      </c>
      <c r="K2694">
        <f t="shared" si="84"/>
        <v>0</v>
      </c>
    </row>
    <row r="2695" spans="1:11" x14ac:dyDescent="0.25">
      <c r="A2695" s="5" t="str">
        <f t="shared" si="85"/>
        <v>IndustryManufacturingAverage WeekdaySeptember6</v>
      </c>
      <c r="B2695" t="s">
        <v>2232</v>
      </c>
      <c r="C2695" t="s">
        <v>2243</v>
      </c>
      <c r="D2695" t="s">
        <v>2383</v>
      </c>
      <c r="E2695" t="s">
        <v>3077</v>
      </c>
      <c r="F2695" s="6">
        <v>6</v>
      </c>
      <c r="G2695" s="6">
        <v>815.20281982421875</v>
      </c>
      <c r="H2695" s="6">
        <v>895.77508544921875</v>
      </c>
      <c r="I2695" s="6">
        <v>250.51280212402344</v>
      </c>
      <c r="J2695" s="6">
        <v>67.758235294117625</v>
      </c>
      <c r="K2695">
        <f t="shared" si="84"/>
        <v>0</v>
      </c>
    </row>
    <row r="2696" spans="1:11" x14ac:dyDescent="0.25">
      <c r="A2696" s="5" t="str">
        <f t="shared" si="85"/>
        <v>IndustryManufacturingAverage WeekdaySeptember7</v>
      </c>
      <c r="B2696" t="s">
        <v>2232</v>
      </c>
      <c r="C2696" t="s">
        <v>2243</v>
      </c>
      <c r="D2696" t="s">
        <v>2383</v>
      </c>
      <c r="E2696" t="s">
        <v>3077</v>
      </c>
      <c r="F2696" s="6">
        <v>7</v>
      </c>
      <c r="G2696" s="6">
        <v>867.45819091796875</v>
      </c>
      <c r="H2696" s="6">
        <v>909.984130859375</v>
      </c>
      <c r="I2696" s="6">
        <v>253.47256469726563</v>
      </c>
      <c r="J2696" s="6">
        <v>67.322352941176462</v>
      </c>
      <c r="K2696">
        <f t="shared" si="84"/>
        <v>0</v>
      </c>
    </row>
    <row r="2697" spans="1:11" x14ac:dyDescent="0.25">
      <c r="A2697" s="5" t="str">
        <f t="shared" si="85"/>
        <v>IndustryManufacturingAverage WeekdaySeptember8</v>
      </c>
      <c r="B2697" t="s">
        <v>2232</v>
      </c>
      <c r="C2697" t="s">
        <v>2243</v>
      </c>
      <c r="D2697" t="s">
        <v>2383</v>
      </c>
      <c r="E2697" t="s">
        <v>3077</v>
      </c>
      <c r="F2697" s="6">
        <v>8</v>
      </c>
      <c r="G2697" s="6">
        <v>929.1519775390625</v>
      </c>
      <c r="H2697" s="6">
        <v>940.15338134765625</v>
      </c>
      <c r="I2697" s="6">
        <v>247.82379150390625</v>
      </c>
      <c r="J2697" s="6">
        <v>66.846764705882336</v>
      </c>
      <c r="K2697">
        <f t="shared" si="84"/>
        <v>0</v>
      </c>
    </row>
    <row r="2698" spans="1:11" x14ac:dyDescent="0.25">
      <c r="A2698" s="5" t="str">
        <f t="shared" si="85"/>
        <v>IndustryManufacturingAverage WeekdaySeptember9</v>
      </c>
      <c r="B2698" t="s">
        <v>2232</v>
      </c>
      <c r="C2698" t="s">
        <v>2243</v>
      </c>
      <c r="D2698" t="s">
        <v>2383</v>
      </c>
      <c r="E2698" t="s">
        <v>3077</v>
      </c>
      <c r="F2698" s="6">
        <v>9</v>
      </c>
      <c r="G2698" s="6">
        <v>966.71160888671875</v>
      </c>
      <c r="H2698" s="6">
        <v>1019.7310180664063</v>
      </c>
      <c r="I2698" s="6">
        <v>255.84083557128906</v>
      </c>
      <c r="J2698" s="6">
        <v>67.732647058823503</v>
      </c>
      <c r="K2698">
        <f t="shared" si="84"/>
        <v>0</v>
      </c>
    </row>
    <row r="2699" spans="1:11" x14ac:dyDescent="0.25">
      <c r="A2699" s="5" t="str">
        <f t="shared" si="85"/>
        <v>IndustryManufacturingAverage WeekdaySeptember10</v>
      </c>
      <c r="B2699" t="s">
        <v>2232</v>
      </c>
      <c r="C2699" t="s">
        <v>2243</v>
      </c>
      <c r="D2699" t="s">
        <v>2383</v>
      </c>
      <c r="E2699" t="s">
        <v>3077</v>
      </c>
      <c r="F2699" s="6">
        <v>10</v>
      </c>
      <c r="G2699" s="6">
        <v>996.9815673828125</v>
      </c>
      <c r="H2699" s="6">
        <v>1029.050537109375</v>
      </c>
      <c r="I2699" s="6">
        <v>246.41903686523438</v>
      </c>
      <c r="J2699" s="6">
        <v>71.321470588235314</v>
      </c>
      <c r="K2699">
        <f t="shared" si="84"/>
        <v>0</v>
      </c>
    </row>
    <row r="2700" spans="1:11" x14ac:dyDescent="0.25">
      <c r="A2700" s="5" t="str">
        <f t="shared" si="85"/>
        <v>IndustryManufacturingAverage WeekdaySeptember11</v>
      </c>
      <c r="B2700" t="s">
        <v>2232</v>
      </c>
      <c r="C2700" t="s">
        <v>2243</v>
      </c>
      <c r="D2700" t="s">
        <v>2383</v>
      </c>
      <c r="E2700" t="s">
        <v>3077</v>
      </c>
      <c r="F2700" s="6">
        <v>11</v>
      </c>
      <c r="G2700" s="6">
        <v>962.927001953125</v>
      </c>
      <c r="H2700" s="6">
        <v>1010.023681640625</v>
      </c>
      <c r="I2700" s="6">
        <v>256.5001220703125</v>
      </c>
      <c r="J2700" s="6">
        <v>74.726470588235301</v>
      </c>
      <c r="K2700">
        <f t="shared" si="84"/>
        <v>0</v>
      </c>
    </row>
    <row r="2701" spans="1:11" x14ac:dyDescent="0.25">
      <c r="A2701" s="5" t="str">
        <f t="shared" si="85"/>
        <v>IndustryManufacturingAverage WeekdaySeptember12</v>
      </c>
      <c r="B2701" t="s">
        <v>2232</v>
      </c>
      <c r="C2701" t="s">
        <v>2243</v>
      </c>
      <c r="D2701" t="s">
        <v>2383</v>
      </c>
      <c r="E2701" t="s">
        <v>3077</v>
      </c>
      <c r="F2701" s="6">
        <v>12</v>
      </c>
      <c r="G2701" s="6">
        <v>945.1845703125</v>
      </c>
      <c r="H2701" s="6">
        <v>1048.4847412109375</v>
      </c>
      <c r="I2701" s="6">
        <v>266.15924072265625</v>
      </c>
      <c r="J2701" s="6">
        <v>77.855588235294121</v>
      </c>
      <c r="K2701">
        <f t="shared" si="84"/>
        <v>0</v>
      </c>
    </row>
    <row r="2702" spans="1:11" x14ac:dyDescent="0.25">
      <c r="A2702" s="5" t="str">
        <f t="shared" si="85"/>
        <v>IndustryManufacturingAverage WeekdaySeptember13</v>
      </c>
      <c r="B2702" t="s">
        <v>2232</v>
      </c>
      <c r="C2702" t="s">
        <v>2243</v>
      </c>
      <c r="D2702" t="s">
        <v>2383</v>
      </c>
      <c r="E2702" t="s">
        <v>3077</v>
      </c>
      <c r="F2702" s="6">
        <v>13</v>
      </c>
      <c r="G2702" s="6">
        <v>962.7469482421875</v>
      </c>
      <c r="H2702" s="6">
        <v>977.72479248046875</v>
      </c>
      <c r="I2702" s="6">
        <v>266.6590576171875</v>
      </c>
      <c r="J2702" s="6">
        <v>80.177058823529435</v>
      </c>
      <c r="K2702">
        <f t="shared" si="84"/>
        <v>0</v>
      </c>
    </row>
    <row r="2703" spans="1:11" x14ac:dyDescent="0.25">
      <c r="A2703" s="5" t="str">
        <f t="shared" si="85"/>
        <v>IndustryManufacturingAverage WeekdaySeptember14</v>
      </c>
      <c r="B2703" t="s">
        <v>2232</v>
      </c>
      <c r="C2703" t="s">
        <v>2243</v>
      </c>
      <c r="D2703" t="s">
        <v>2383</v>
      </c>
      <c r="E2703" t="s">
        <v>3077</v>
      </c>
      <c r="F2703" s="6">
        <v>14</v>
      </c>
      <c r="G2703" s="6">
        <v>775.508544921875</v>
      </c>
      <c r="H2703" s="6">
        <v>799.4224853515625</v>
      </c>
      <c r="I2703" s="6">
        <v>228.59933471679688</v>
      </c>
      <c r="J2703" s="6">
        <v>81.810882352941192</v>
      </c>
      <c r="K2703">
        <f t="shared" si="84"/>
        <v>0</v>
      </c>
    </row>
    <row r="2704" spans="1:11" x14ac:dyDescent="0.25">
      <c r="A2704" s="5" t="str">
        <f t="shared" si="85"/>
        <v>IndustryManufacturingAverage WeekdaySeptember15</v>
      </c>
      <c r="B2704" t="s">
        <v>2232</v>
      </c>
      <c r="C2704" t="s">
        <v>2243</v>
      </c>
      <c r="D2704" t="s">
        <v>2383</v>
      </c>
      <c r="E2704" t="s">
        <v>3077</v>
      </c>
      <c r="F2704" s="6">
        <v>15</v>
      </c>
      <c r="G2704" s="6">
        <v>600.54705810546875</v>
      </c>
      <c r="H2704" s="6">
        <v>631.117919921875</v>
      </c>
      <c r="I2704" s="6">
        <v>230.36604309082031</v>
      </c>
      <c r="J2704" s="6">
        <v>82.35588235294118</v>
      </c>
      <c r="K2704">
        <f t="shared" si="84"/>
        <v>0</v>
      </c>
    </row>
    <row r="2705" spans="1:11" x14ac:dyDescent="0.25">
      <c r="A2705" s="5" t="str">
        <f t="shared" si="85"/>
        <v>IndustryManufacturingAverage WeekdaySeptember16</v>
      </c>
      <c r="B2705" t="s">
        <v>2232</v>
      </c>
      <c r="C2705" t="s">
        <v>2243</v>
      </c>
      <c r="D2705" t="s">
        <v>2383</v>
      </c>
      <c r="E2705" t="s">
        <v>3077</v>
      </c>
      <c r="F2705" s="6">
        <v>16</v>
      </c>
      <c r="G2705" s="6">
        <v>689.3955078125</v>
      </c>
      <c r="H2705" s="6">
        <v>726.68353271484375</v>
      </c>
      <c r="I2705" s="6">
        <v>237.162353515625</v>
      </c>
      <c r="J2705" s="6">
        <v>82.289117647058816</v>
      </c>
      <c r="K2705">
        <f t="shared" si="84"/>
        <v>0</v>
      </c>
    </row>
    <row r="2706" spans="1:11" x14ac:dyDescent="0.25">
      <c r="A2706" s="5" t="str">
        <f t="shared" si="85"/>
        <v>IndustryManufacturingAverage WeekdaySeptember17</v>
      </c>
      <c r="B2706" t="s">
        <v>2232</v>
      </c>
      <c r="C2706" t="s">
        <v>2243</v>
      </c>
      <c r="D2706" t="s">
        <v>2383</v>
      </c>
      <c r="E2706" t="s">
        <v>3077</v>
      </c>
      <c r="F2706" s="6">
        <v>17</v>
      </c>
      <c r="G2706" s="6">
        <v>670.1170654296875</v>
      </c>
      <c r="H2706" s="6">
        <v>710.388427734375</v>
      </c>
      <c r="I2706" s="6">
        <v>245.53016662597656</v>
      </c>
      <c r="J2706" s="6">
        <v>79.703235294117619</v>
      </c>
      <c r="K2706">
        <f t="shared" si="84"/>
        <v>0</v>
      </c>
    </row>
    <row r="2707" spans="1:11" x14ac:dyDescent="0.25">
      <c r="A2707" s="5" t="str">
        <f t="shared" si="85"/>
        <v>IndustryManufacturingAverage WeekdaySeptember18</v>
      </c>
      <c r="B2707" t="s">
        <v>2232</v>
      </c>
      <c r="C2707" t="s">
        <v>2243</v>
      </c>
      <c r="D2707" t="s">
        <v>2383</v>
      </c>
      <c r="E2707" t="s">
        <v>3077</v>
      </c>
      <c r="F2707" s="6">
        <v>18</v>
      </c>
      <c r="G2707" s="6">
        <v>800.18646240234375</v>
      </c>
      <c r="H2707" s="6">
        <v>696.68780517578125</v>
      </c>
      <c r="I2707" s="6">
        <v>220.66738891601563</v>
      </c>
      <c r="J2707" s="6">
        <v>77.544705882352915</v>
      </c>
      <c r="K2707">
        <f t="shared" si="84"/>
        <v>0</v>
      </c>
    </row>
    <row r="2708" spans="1:11" x14ac:dyDescent="0.25">
      <c r="A2708" s="5" t="str">
        <f t="shared" si="85"/>
        <v>IndustryManufacturingAverage WeekdaySeptember19</v>
      </c>
      <c r="B2708" t="s">
        <v>2232</v>
      </c>
      <c r="C2708" t="s">
        <v>2243</v>
      </c>
      <c r="D2708" t="s">
        <v>2383</v>
      </c>
      <c r="E2708" t="s">
        <v>3077</v>
      </c>
      <c r="F2708" s="6">
        <v>19</v>
      </c>
      <c r="G2708" s="6">
        <v>747.52777099609375</v>
      </c>
      <c r="H2708" s="6">
        <v>597.1593017578125</v>
      </c>
      <c r="I2708" s="6">
        <v>229.33120727539063</v>
      </c>
      <c r="J2708" s="6">
        <v>75.599411764705891</v>
      </c>
      <c r="K2708">
        <f t="shared" si="84"/>
        <v>0</v>
      </c>
    </row>
    <row r="2709" spans="1:11" x14ac:dyDescent="0.25">
      <c r="A2709" s="5" t="str">
        <f t="shared" si="85"/>
        <v>IndustryManufacturingAverage WeekdaySeptember20</v>
      </c>
      <c r="B2709" t="s">
        <v>2232</v>
      </c>
      <c r="C2709" t="s">
        <v>2243</v>
      </c>
      <c r="D2709" t="s">
        <v>2383</v>
      </c>
      <c r="E2709" t="s">
        <v>3077</v>
      </c>
      <c r="F2709" s="6">
        <v>20</v>
      </c>
      <c r="G2709" s="6">
        <v>744.5845947265625</v>
      </c>
      <c r="H2709" s="6">
        <v>588.26934814453125</v>
      </c>
      <c r="I2709" s="6">
        <v>218.87942504882813</v>
      </c>
      <c r="J2709" s="6">
        <v>73.462941176470594</v>
      </c>
      <c r="K2709">
        <f t="shared" si="84"/>
        <v>0</v>
      </c>
    </row>
    <row r="2710" spans="1:11" x14ac:dyDescent="0.25">
      <c r="A2710" s="5" t="str">
        <f t="shared" si="85"/>
        <v>IndustryManufacturingAverage WeekdaySeptember21</v>
      </c>
      <c r="B2710" t="s">
        <v>2232</v>
      </c>
      <c r="C2710" t="s">
        <v>2243</v>
      </c>
      <c r="D2710" t="s">
        <v>2383</v>
      </c>
      <c r="E2710" t="s">
        <v>3077</v>
      </c>
      <c r="F2710" s="6">
        <v>21</v>
      </c>
      <c r="G2710" s="6">
        <v>642.43963623046875</v>
      </c>
      <c r="H2710" s="6">
        <v>542.7247314453125</v>
      </c>
      <c r="I2710" s="6">
        <v>183.92204284667969</v>
      </c>
      <c r="J2710" s="6">
        <v>71.082941176470598</v>
      </c>
      <c r="K2710">
        <f t="shared" si="84"/>
        <v>0</v>
      </c>
    </row>
    <row r="2711" spans="1:11" x14ac:dyDescent="0.25">
      <c r="A2711" s="5" t="str">
        <f t="shared" si="85"/>
        <v>IndustryManufacturingAverage WeekdaySeptember22</v>
      </c>
      <c r="B2711" t="s">
        <v>2232</v>
      </c>
      <c r="C2711" t="s">
        <v>2243</v>
      </c>
      <c r="D2711" t="s">
        <v>2383</v>
      </c>
      <c r="E2711" t="s">
        <v>3077</v>
      </c>
      <c r="F2711" s="6">
        <v>22</v>
      </c>
      <c r="G2711" s="6">
        <v>739.53564453125</v>
      </c>
      <c r="H2711" s="6">
        <v>677.25738525390625</v>
      </c>
      <c r="I2711" s="6">
        <v>210.89982604980469</v>
      </c>
      <c r="J2711" s="6">
        <v>69.829117647058851</v>
      </c>
      <c r="K2711">
        <f t="shared" si="84"/>
        <v>0</v>
      </c>
    </row>
    <row r="2712" spans="1:11" x14ac:dyDescent="0.25">
      <c r="A2712" s="5" t="str">
        <f t="shared" si="85"/>
        <v>IndustryManufacturingAverage WeekdaySeptember23</v>
      </c>
      <c r="B2712" t="s">
        <v>2232</v>
      </c>
      <c r="C2712" t="s">
        <v>2243</v>
      </c>
      <c r="D2712" t="s">
        <v>2383</v>
      </c>
      <c r="E2712" t="s">
        <v>3077</v>
      </c>
      <c r="F2712" s="6">
        <v>23</v>
      </c>
      <c r="G2712" s="6">
        <v>771.55352783203125</v>
      </c>
      <c r="H2712" s="6">
        <v>773.4720458984375</v>
      </c>
      <c r="I2712" s="6">
        <v>263.38327026367188</v>
      </c>
      <c r="J2712" s="6">
        <v>68.624411764705897</v>
      </c>
      <c r="K2712">
        <f t="shared" si="84"/>
        <v>0</v>
      </c>
    </row>
    <row r="2713" spans="1:11" x14ac:dyDescent="0.25">
      <c r="A2713" s="5" t="str">
        <f t="shared" si="85"/>
        <v>IndustryManufacturingAverage WeekdaySeptember24</v>
      </c>
      <c r="B2713" t="s">
        <v>2232</v>
      </c>
      <c r="C2713" t="s">
        <v>2243</v>
      </c>
      <c r="D2713" t="s">
        <v>2383</v>
      </c>
      <c r="E2713" t="s">
        <v>3077</v>
      </c>
      <c r="F2713" s="6">
        <v>24</v>
      </c>
      <c r="G2713" s="6">
        <v>753.445556640625</v>
      </c>
      <c r="H2713" s="6">
        <v>816.4852294921875</v>
      </c>
      <c r="I2713" s="6">
        <v>283.569580078125</v>
      </c>
      <c r="J2713" s="6">
        <v>67.574411764705872</v>
      </c>
      <c r="K2713">
        <f t="shared" si="84"/>
        <v>0</v>
      </c>
    </row>
    <row r="2714" spans="1:11" x14ac:dyDescent="0.25">
      <c r="A2714" s="5" t="str">
        <f t="shared" si="85"/>
        <v>IndustryManufacturingMonthly Peak DaySeptember1</v>
      </c>
      <c r="B2714" t="s">
        <v>2232</v>
      </c>
      <c r="C2714" t="s">
        <v>2243</v>
      </c>
      <c r="D2714" t="s">
        <v>2384</v>
      </c>
      <c r="E2714" t="s">
        <v>3077</v>
      </c>
      <c r="F2714" s="6">
        <v>1</v>
      </c>
      <c r="G2714" s="6">
        <v>611.382080078125</v>
      </c>
      <c r="H2714" s="6">
        <v>619.6768798828125</v>
      </c>
      <c r="I2714" s="6">
        <v>151.66764831542969</v>
      </c>
      <c r="J2714" s="6">
        <v>71.181470588235314</v>
      </c>
      <c r="K2714">
        <f t="shared" si="84"/>
        <v>0</v>
      </c>
    </row>
    <row r="2715" spans="1:11" x14ac:dyDescent="0.25">
      <c r="A2715" s="5" t="str">
        <f t="shared" si="85"/>
        <v>IndustryManufacturingMonthly Peak DaySeptember2</v>
      </c>
      <c r="B2715" t="s">
        <v>2232</v>
      </c>
      <c r="C2715" t="s">
        <v>2243</v>
      </c>
      <c r="D2715" t="s">
        <v>2384</v>
      </c>
      <c r="E2715" t="s">
        <v>3077</v>
      </c>
      <c r="F2715" s="6">
        <v>2</v>
      </c>
      <c r="G2715" s="6">
        <v>710.87396240234375</v>
      </c>
      <c r="H2715" s="6">
        <v>749.28466796875</v>
      </c>
      <c r="I2715" s="6">
        <v>182.31277465820313</v>
      </c>
      <c r="J2715" s="6">
        <v>70.957647058823525</v>
      </c>
      <c r="K2715">
        <f t="shared" si="84"/>
        <v>0</v>
      </c>
    </row>
    <row r="2716" spans="1:11" x14ac:dyDescent="0.25">
      <c r="A2716" s="5" t="str">
        <f t="shared" si="85"/>
        <v>IndustryManufacturingMonthly Peak DaySeptember3</v>
      </c>
      <c r="B2716" t="s">
        <v>2232</v>
      </c>
      <c r="C2716" t="s">
        <v>2243</v>
      </c>
      <c r="D2716" t="s">
        <v>2384</v>
      </c>
      <c r="E2716" t="s">
        <v>3077</v>
      </c>
      <c r="F2716" s="6">
        <v>3</v>
      </c>
      <c r="G2716" s="6">
        <v>686.2564697265625</v>
      </c>
      <c r="H2716" s="6">
        <v>736.9510498046875</v>
      </c>
      <c r="I2716" s="6">
        <v>195.63825988769531</v>
      </c>
      <c r="J2716" s="6">
        <v>70.520882352941157</v>
      </c>
      <c r="K2716">
        <f t="shared" si="84"/>
        <v>0</v>
      </c>
    </row>
    <row r="2717" spans="1:11" x14ac:dyDescent="0.25">
      <c r="A2717" s="5" t="str">
        <f t="shared" si="85"/>
        <v>IndustryManufacturingMonthly Peak DaySeptember4</v>
      </c>
      <c r="B2717" t="s">
        <v>2232</v>
      </c>
      <c r="C2717" t="s">
        <v>2243</v>
      </c>
      <c r="D2717" t="s">
        <v>2384</v>
      </c>
      <c r="E2717" t="s">
        <v>3077</v>
      </c>
      <c r="F2717" s="6">
        <v>4</v>
      </c>
      <c r="G2717" s="6">
        <v>532.64599609375</v>
      </c>
      <c r="H2717" s="6">
        <v>555.33807373046875</v>
      </c>
      <c r="I2717" s="6">
        <v>151.18855285644531</v>
      </c>
      <c r="J2717" s="6">
        <v>70.137647058823518</v>
      </c>
      <c r="K2717">
        <f t="shared" si="84"/>
        <v>0</v>
      </c>
    </row>
    <row r="2718" spans="1:11" x14ac:dyDescent="0.25">
      <c r="A2718" s="5" t="str">
        <f t="shared" si="85"/>
        <v>IndustryManufacturingMonthly Peak DaySeptember5</v>
      </c>
      <c r="B2718" t="s">
        <v>2232</v>
      </c>
      <c r="C2718" t="s">
        <v>2243</v>
      </c>
      <c r="D2718" t="s">
        <v>2384</v>
      </c>
      <c r="E2718" t="s">
        <v>3077</v>
      </c>
      <c r="F2718" s="6">
        <v>5</v>
      </c>
      <c r="G2718" s="6">
        <v>810.97607421875</v>
      </c>
      <c r="H2718" s="6">
        <v>799.73321533203125</v>
      </c>
      <c r="I2718" s="6">
        <v>166.24201965332031</v>
      </c>
      <c r="J2718" s="6">
        <v>70.264117647058825</v>
      </c>
      <c r="K2718">
        <f t="shared" si="84"/>
        <v>0</v>
      </c>
    </row>
    <row r="2719" spans="1:11" x14ac:dyDescent="0.25">
      <c r="A2719" s="5" t="str">
        <f t="shared" si="85"/>
        <v>IndustryManufacturingMonthly Peak DaySeptember6</v>
      </c>
      <c r="B2719" t="s">
        <v>2232</v>
      </c>
      <c r="C2719" t="s">
        <v>2243</v>
      </c>
      <c r="D2719" t="s">
        <v>2384</v>
      </c>
      <c r="E2719" t="s">
        <v>3077</v>
      </c>
      <c r="F2719" s="6">
        <v>6</v>
      </c>
      <c r="G2719" s="6">
        <v>786.672119140625</v>
      </c>
      <c r="H2719" s="6">
        <v>789.3927001953125</v>
      </c>
      <c r="I2719" s="6">
        <v>165.7242431640625</v>
      </c>
      <c r="J2719" s="6">
        <v>70.342352941176472</v>
      </c>
      <c r="K2719">
        <f t="shared" si="84"/>
        <v>0</v>
      </c>
    </row>
    <row r="2720" spans="1:11" x14ac:dyDescent="0.25">
      <c r="A2720" s="5" t="str">
        <f t="shared" si="85"/>
        <v>IndustryManufacturingMonthly Peak DaySeptember7</v>
      </c>
      <c r="B2720" t="s">
        <v>2232</v>
      </c>
      <c r="C2720" t="s">
        <v>2243</v>
      </c>
      <c r="D2720" t="s">
        <v>2384</v>
      </c>
      <c r="E2720" t="s">
        <v>3077</v>
      </c>
      <c r="F2720" s="6">
        <v>7</v>
      </c>
      <c r="G2720" s="6">
        <v>886.38116455078125</v>
      </c>
      <c r="H2720" s="6">
        <v>887.23724365234375</v>
      </c>
      <c r="I2720" s="6">
        <v>152.90899658203125</v>
      </c>
      <c r="J2720" s="6">
        <v>70.397941176470567</v>
      </c>
      <c r="K2720">
        <f t="shared" si="84"/>
        <v>0</v>
      </c>
    </row>
    <row r="2721" spans="1:11" x14ac:dyDescent="0.25">
      <c r="A2721" s="5" t="str">
        <f t="shared" si="85"/>
        <v>IndustryManufacturingMonthly Peak DaySeptember8</v>
      </c>
      <c r="B2721" t="s">
        <v>2232</v>
      </c>
      <c r="C2721" t="s">
        <v>2243</v>
      </c>
      <c r="D2721" t="s">
        <v>2384</v>
      </c>
      <c r="E2721" t="s">
        <v>3077</v>
      </c>
      <c r="F2721" s="6">
        <v>8</v>
      </c>
      <c r="G2721" s="6">
        <v>918.55023193359375</v>
      </c>
      <c r="H2721" s="6">
        <v>903.66973876953125</v>
      </c>
      <c r="I2721" s="6">
        <v>169.05453491210938</v>
      </c>
      <c r="J2721" s="6">
        <v>70.206470588235263</v>
      </c>
      <c r="K2721">
        <f t="shared" si="84"/>
        <v>0</v>
      </c>
    </row>
    <row r="2722" spans="1:11" x14ac:dyDescent="0.25">
      <c r="A2722" s="5" t="str">
        <f t="shared" si="85"/>
        <v>IndustryManufacturingMonthly Peak DaySeptember9</v>
      </c>
      <c r="B2722" t="s">
        <v>2232</v>
      </c>
      <c r="C2722" t="s">
        <v>2243</v>
      </c>
      <c r="D2722" t="s">
        <v>2384</v>
      </c>
      <c r="E2722" t="s">
        <v>3077</v>
      </c>
      <c r="F2722" s="6">
        <v>9</v>
      </c>
      <c r="G2722" s="6">
        <v>922.501953125</v>
      </c>
      <c r="H2722" s="6">
        <v>932.8961181640625</v>
      </c>
      <c r="I2722" s="6">
        <v>150.5921630859375</v>
      </c>
      <c r="J2722" s="6">
        <v>71.639999999999986</v>
      </c>
      <c r="K2722">
        <f t="shared" si="84"/>
        <v>0</v>
      </c>
    </row>
    <row r="2723" spans="1:11" x14ac:dyDescent="0.25">
      <c r="A2723" s="5" t="str">
        <f t="shared" si="85"/>
        <v>IndustryManufacturingMonthly Peak DaySeptember10</v>
      </c>
      <c r="B2723" t="s">
        <v>2232</v>
      </c>
      <c r="C2723" t="s">
        <v>2243</v>
      </c>
      <c r="D2723" t="s">
        <v>2384</v>
      </c>
      <c r="E2723" t="s">
        <v>3077</v>
      </c>
      <c r="F2723" s="6">
        <v>10</v>
      </c>
      <c r="G2723" s="6">
        <v>962.7398681640625</v>
      </c>
      <c r="H2723" s="6">
        <v>946.29620361328125</v>
      </c>
      <c r="I2723" s="6">
        <v>145.15093994140625</v>
      </c>
      <c r="J2723" s="6">
        <v>75.078529411764677</v>
      </c>
      <c r="K2723">
        <f t="shared" si="84"/>
        <v>0</v>
      </c>
    </row>
    <row r="2724" spans="1:11" x14ac:dyDescent="0.25">
      <c r="A2724" s="5" t="str">
        <f t="shared" si="85"/>
        <v>IndustryManufacturingMonthly Peak DaySeptember11</v>
      </c>
      <c r="B2724" t="s">
        <v>2232</v>
      </c>
      <c r="C2724" t="s">
        <v>2243</v>
      </c>
      <c r="D2724" t="s">
        <v>2384</v>
      </c>
      <c r="E2724" t="s">
        <v>3077</v>
      </c>
      <c r="F2724" s="6">
        <v>11</v>
      </c>
      <c r="G2724" s="6">
        <v>942.85736083984375</v>
      </c>
      <c r="H2724" s="6">
        <v>949.3729248046875</v>
      </c>
      <c r="I2724" s="6">
        <v>143.79075622558594</v>
      </c>
      <c r="J2724" s="6">
        <v>79.190294117647085</v>
      </c>
      <c r="K2724">
        <f t="shared" si="84"/>
        <v>0</v>
      </c>
    </row>
    <row r="2725" spans="1:11" x14ac:dyDescent="0.25">
      <c r="A2725" s="5" t="str">
        <f t="shared" si="85"/>
        <v>IndustryManufacturingMonthly Peak DaySeptember12</v>
      </c>
      <c r="B2725" t="s">
        <v>2232</v>
      </c>
      <c r="C2725" t="s">
        <v>2243</v>
      </c>
      <c r="D2725" t="s">
        <v>2384</v>
      </c>
      <c r="E2725" t="s">
        <v>3077</v>
      </c>
      <c r="F2725" s="6">
        <v>12</v>
      </c>
      <c r="G2725" s="6">
        <v>919.66033935546875</v>
      </c>
      <c r="H2725" s="6">
        <v>922.68902587890625</v>
      </c>
      <c r="I2725" s="6">
        <v>148.31365966796875</v>
      </c>
      <c r="J2725" s="6">
        <v>82.682647058823548</v>
      </c>
      <c r="K2725">
        <f t="shared" si="84"/>
        <v>0</v>
      </c>
    </row>
    <row r="2726" spans="1:11" x14ac:dyDescent="0.25">
      <c r="A2726" s="5" t="str">
        <f t="shared" si="85"/>
        <v>IndustryManufacturingMonthly Peak DaySeptember13</v>
      </c>
      <c r="B2726" t="s">
        <v>2232</v>
      </c>
      <c r="C2726" t="s">
        <v>2243</v>
      </c>
      <c r="D2726" t="s">
        <v>2384</v>
      </c>
      <c r="E2726" t="s">
        <v>3077</v>
      </c>
      <c r="F2726" s="6">
        <v>13</v>
      </c>
      <c r="G2726" s="6">
        <v>953.8623046875</v>
      </c>
      <c r="H2726" s="6">
        <v>965.55194091796875</v>
      </c>
      <c r="I2726" s="6">
        <v>151.45515441894531</v>
      </c>
      <c r="J2726" s="6">
        <v>85.020588235294113</v>
      </c>
      <c r="K2726">
        <f t="shared" si="84"/>
        <v>0</v>
      </c>
    </row>
    <row r="2727" spans="1:11" x14ac:dyDescent="0.25">
      <c r="A2727" s="5" t="str">
        <f t="shared" si="85"/>
        <v>IndustryManufacturingMonthly Peak DaySeptember14</v>
      </c>
      <c r="B2727" t="s">
        <v>2232</v>
      </c>
      <c r="C2727" t="s">
        <v>2243</v>
      </c>
      <c r="D2727" t="s">
        <v>2384</v>
      </c>
      <c r="E2727" t="s">
        <v>3077</v>
      </c>
      <c r="F2727" s="6">
        <v>14</v>
      </c>
      <c r="G2727" s="6">
        <v>744.48492431640625</v>
      </c>
      <c r="H2727" s="6">
        <v>795.8076171875</v>
      </c>
      <c r="I2727" s="6">
        <v>146.59957885742188</v>
      </c>
      <c r="J2727" s="6">
        <v>87.094117647058852</v>
      </c>
      <c r="K2727">
        <f t="shared" si="84"/>
        <v>0</v>
      </c>
    </row>
    <row r="2728" spans="1:11" x14ac:dyDescent="0.25">
      <c r="A2728" s="5" t="str">
        <f t="shared" si="85"/>
        <v>IndustryManufacturingMonthly Peak DaySeptember15</v>
      </c>
      <c r="B2728" t="s">
        <v>2232</v>
      </c>
      <c r="C2728" t="s">
        <v>2243</v>
      </c>
      <c r="D2728" t="s">
        <v>2384</v>
      </c>
      <c r="E2728" t="s">
        <v>3077</v>
      </c>
      <c r="F2728" s="6">
        <v>15</v>
      </c>
      <c r="G2728" s="6">
        <v>588.4356689453125</v>
      </c>
      <c r="H2728" s="6">
        <v>606.40618896484375</v>
      </c>
      <c r="I2728" s="6">
        <v>145.0672607421875</v>
      </c>
      <c r="J2728" s="6">
        <v>88.876470588235293</v>
      </c>
      <c r="K2728">
        <f t="shared" si="84"/>
        <v>0</v>
      </c>
    </row>
    <row r="2729" spans="1:11" x14ac:dyDescent="0.25">
      <c r="A2729" s="5" t="str">
        <f t="shared" si="85"/>
        <v>IndustryManufacturingMonthly Peak DaySeptember16</v>
      </c>
      <c r="B2729" t="s">
        <v>2232</v>
      </c>
      <c r="C2729" t="s">
        <v>2243</v>
      </c>
      <c r="D2729" t="s">
        <v>2384</v>
      </c>
      <c r="E2729" t="s">
        <v>3077</v>
      </c>
      <c r="F2729" s="6">
        <v>16</v>
      </c>
      <c r="G2729" s="6">
        <v>690.461669921875</v>
      </c>
      <c r="H2729" s="6">
        <v>675.737548828125</v>
      </c>
      <c r="I2729" s="6">
        <v>152.80935668945313</v>
      </c>
      <c r="J2729" s="6">
        <v>91.438235294117675</v>
      </c>
      <c r="K2729">
        <f t="shared" si="84"/>
        <v>0</v>
      </c>
    </row>
    <row r="2730" spans="1:11" x14ac:dyDescent="0.25">
      <c r="A2730" s="5" t="str">
        <f t="shared" si="85"/>
        <v>IndustryManufacturingMonthly Peak DaySeptember17</v>
      </c>
      <c r="B2730" t="s">
        <v>2232</v>
      </c>
      <c r="C2730" t="s">
        <v>2243</v>
      </c>
      <c r="D2730" t="s">
        <v>2384</v>
      </c>
      <c r="E2730" t="s">
        <v>3077</v>
      </c>
      <c r="F2730" s="6">
        <v>17</v>
      </c>
      <c r="G2730" s="6">
        <v>667.72418212890625</v>
      </c>
      <c r="H2730" s="6">
        <v>671.08233642578125</v>
      </c>
      <c r="I2730" s="6">
        <v>170.40211486816406</v>
      </c>
      <c r="J2730" s="6">
        <v>91.179411764705861</v>
      </c>
      <c r="K2730">
        <f t="shared" si="84"/>
        <v>0</v>
      </c>
    </row>
    <row r="2731" spans="1:11" x14ac:dyDescent="0.25">
      <c r="A2731" s="5" t="str">
        <f t="shared" si="85"/>
        <v>IndustryManufacturingMonthly Peak DaySeptember18</v>
      </c>
      <c r="B2731" t="s">
        <v>2232</v>
      </c>
      <c r="C2731" t="s">
        <v>2243</v>
      </c>
      <c r="D2731" t="s">
        <v>2384</v>
      </c>
      <c r="E2731" t="s">
        <v>3077</v>
      </c>
      <c r="F2731" s="6">
        <v>18</v>
      </c>
      <c r="G2731" s="6">
        <v>782.69451904296875</v>
      </c>
      <c r="H2731" s="6">
        <v>778.37384033203125</v>
      </c>
      <c r="I2731" s="6">
        <v>194.1009521484375</v>
      </c>
      <c r="J2731" s="6">
        <v>89.53235294117647</v>
      </c>
      <c r="K2731">
        <f t="shared" si="84"/>
        <v>0</v>
      </c>
    </row>
    <row r="2732" spans="1:11" x14ac:dyDescent="0.25">
      <c r="A2732" s="5" t="str">
        <f t="shared" si="85"/>
        <v>IndustryManufacturingMonthly Peak DaySeptember19</v>
      </c>
      <c r="B2732" t="s">
        <v>2232</v>
      </c>
      <c r="C2732" t="s">
        <v>2243</v>
      </c>
      <c r="D2732" t="s">
        <v>2384</v>
      </c>
      <c r="E2732" t="s">
        <v>3077</v>
      </c>
      <c r="F2732" s="6">
        <v>19</v>
      </c>
      <c r="G2732" s="6">
        <v>731.3924560546875</v>
      </c>
      <c r="H2732" s="6">
        <v>715.26251220703125</v>
      </c>
      <c r="I2732" s="6">
        <v>199.96730041503906</v>
      </c>
      <c r="J2732" s="6">
        <v>86.764705882352956</v>
      </c>
      <c r="K2732">
        <f t="shared" si="84"/>
        <v>0</v>
      </c>
    </row>
    <row r="2733" spans="1:11" x14ac:dyDescent="0.25">
      <c r="A2733" s="5" t="str">
        <f t="shared" si="85"/>
        <v>IndustryManufacturingMonthly Peak DaySeptember20</v>
      </c>
      <c r="B2733" t="s">
        <v>2232</v>
      </c>
      <c r="C2733" t="s">
        <v>2243</v>
      </c>
      <c r="D2733" t="s">
        <v>2384</v>
      </c>
      <c r="E2733" t="s">
        <v>3077</v>
      </c>
      <c r="F2733" s="6">
        <v>20</v>
      </c>
      <c r="G2733" s="6">
        <v>717.98126220703125</v>
      </c>
      <c r="H2733" s="6">
        <v>689.830810546875</v>
      </c>
      <c r="I2733" s="6">
        <v>247.32344055175781</v>
      </c>
      <c r="J2733" s="6">
        <v>82.929117647058803</v>
      </c>
      <c r="K2733">
        <f t="shared" si="84"/>
        <v>0</v>
      </c>
    </row>
    <row r="2734" spans="1:11" x14ac:dyDescent="0.25">
      <c r="A2734" s="5" t="str">
        <f t="shared" si="85"/>
        <v>IndustryManufacturingMonthly Peak DaySeptember21</v>
      </c>
      <c r="B2734" t="s">
        <v>2232</v>
      </c>
      <c r="C2734" t="s">
        <v>2243</v>
      </c>
      <c r="D2734" t="s">
        <v>2384</v>
      </c>
      <c r="E2734" t="s">
        <v>3077</v>
      </c>
      <c r="F2734" s="6">
        <v>21</v>
      </c>
      <c r="G2734" s="6">
        <v>622.7598876953125</v>
      </c>
      <c r="H2734" s="6">
        <v>577.46466064453125</v>
      </c>
      <c r="I2734" s="6">
        <v>213.5106201171875</v>
      </c>
      <c r="J2734" s="6">
        <v>79.165882352941168</v>
      </c>
      <c r="K2734">
        <f t="shared" si="84"/>
        <v>0</v>
      </c>
    </row>
    <row r="2735" spans="1:11" x14ac:dyDescent="0.25">
      <c r="A2735" s="5" t="str">
        <f t="shared" si="85"/>
        <v>IndustryManufacturingMonthly Peak DaySeptember22</v>
      </c>
      <c r="B2735" t="s">
        <v>2232</v>
      </c>
      <c r="C2735" t="s">
        <v>2243</v>
      </c>
      <c r="D2735" t="s">
        <v>2384</v>
      </c>
      <c r="E2735" t="s">
        <v>3077</v>
      </c>
      <c r="F2735" s="6">
        <v>22</v>
      </c>
      <c r="G2735" s="6">
        <v>712.15264892578125</v>
      </c>
      <c r="H2735" s="6">
        <v>684.64825439453125</v>
      </c>
      <c r="I2735" s="6">
        <v>306.8582763671875</v>
      </c>
      <c r="J2735" s="6">
        <v>76.858235294117648</v>
      </c>
      <c r="K2735">
        <f t="shared" si="84"/>
        <v>0</v>
      </c>
    </row>
    <row r="2736" spans="1:11" x14ac:dyDescent="0.25">
      <c r="A2736" s="5" t="str">
        <f t="shared" si="85"/>
        <v>IndustryManufacturingMonthly Peak DaySeptember23</v>
      </c>
      <c r="B2736" t="s">
        <v>2232</v>
      </c>
      <c r="C2736" t="s">
        <v>2243</v>
      </c>
      <c r="D2736" t="s">
        <v>2384</v>
      </c>
      <c r="E2736" t="s">
        <v>3077</v>
      </c>
      <c r="F2736" s="6">
        <v>23</v>
      </c>
      <c r="G2736" s="6">
        <v>777.42987060546875</v>
      </c>
      <c r="H2736" s="6">
        <v>758.46417236328125</v>
      </c>
      <c r="I2736" s="6">
        <v>213.26913452148438</v>
      </c>
      <c r="J2736" s="6">
        <v>74.809999999999988</v>
      </c>
      <c r="K2736">
        <f t="shared" si="84"/>
        <v>0</v>
      </c>
    </row>
    <row r="2737" spans="1:11" x14ac:dyDescent="0.25">
      <c r="A2737" s="5" t="str">
        <f t="shared" si="85"/>
        <v>IndustryManufacturingMonthly Peak DaySeptember24</v>
      </c>
      <c r="B2737" t="s">
        <v>2232</v>
      </c>
      <c r="C2737" t="s">
        <v>2243</v>
      </c>
      <c r="D2737" t="s">
        <v>2384</v>
      </c>
      <c r="E2737" t="s">
        <v>3077</v>
      </c>
      <c r="F2737" s="6">
        <v>24</v>
      </c>
      <c r="G2737" s="6">
        <v>738.39825439453125</v>
      </c>
      <c r="H2737" s="6">
        <v>711.84136962890625</v>
      </c>
      <c r="I2737" s="6">
        <v>177.52519226074219</v>
      </c>
      <c r="J2737" s="6">
        <v>73.488235294117644</v>
      </c>
      <c r="K2737">
        <f t="shared" si="84"/>
        <v>0</v>
      </c>
    </row>
    <row r="2738" spans="1:11" x14ac:dyDescent="0.25">
      <c r="A2738" s="5" t="str">
        <f t="shared" si="85"/>
        <v>IndustryManufacturingAverage WeekdayOctober1</v>
      </c>
      <c r="B2738" t="s">
        <v>2232</v>
      </c>
      <c r="C2738" t="s">
        <v>2243</v>
      </c>
      <c r="D2738" t="s">
        <v>2385</v>
      </c>
      <c r="E2738" t="s">
        <v>3078</v>
      </c>
      <c r="F2738" s="6">
        <v>1</v>
      </c>
      <c r="G2738" s="6">
        <v>628.83758544921875</v>
      </c>
      <c r="H2738" s="6">
        <v>628.83758544921875</v>
      </c>
      <c r="I2738" s="6">
        <v>254.94635009765625</v>
      </c>
      <c r="J2738" s="6">
        <v>68.272999999999996</v>
      </c>
      <c r="K2738">
        <f t="shared" si="84"/>
        <v>0</v>
      </c>
    </row>
    <row r="2739" spans="1:11" x14ac:dyDescent="0.25">
      <c r="A2739" s="5" t="str">
        <f t="shared" si="85"/>
        <v>IndustryManufacturingAverage WeekdayOctober2</v>
      </c>
      <c r="B2739" t="s">
        <v>2232</v>
      </c>
      <c r="C2739" t="s">
        <v>2243</v>
      </c>
      <c r="D2739" t="s">
        <v>2385</v>
      </c>
      <c r="E2739" t="s">
        <v>3078</v>
      </c>
      <c r="F2739" s="6">
        <v>2</v>
      </c>
      <c r="G2739" s="6">
        <v>665.97869873046875</v>
      </c>
      <c r="H2739" s="6">
        <v>665.97869873046875</v>
      </c>
      <c r="I2739" s="6">
        <v>237.41567993164063</v>
      </c>
      <c r="J2739" s="6">
        <v>67.698333333333338</v>
      </c>
      <c r="K2739">
        <f t="shared" si="84"/>
        <v>0</v>
      </c>
    </row>
    <row r="2740" spans="1:11" x14ac:dyDescent="0.25">
      <c r="A2740" s="5" t="str">
        <f t="shared" si="85"/>
        <v>IndustryManufacturingAverage WeekdayOctober3</v>
      </c>
      <c r="B2740" t="s">
        <v>2232</v>
      </c>
      <c r="C2740" t="s">
        <v>2243</v>
      </c>
      <c r="D2740" t="s">
        <v>2385</v>
      </c>
      <c r="E2740" t="s">
        <v>3078</v>
      </c>
      <c r="F2740" s="6">
        <v>3</v>
      </c>
      <c r="G2740" s="6">
        <v>661.712646484375</v>
      </c>
      <c r="H2740" s="6">
        <v>661.712646484375</v>
      </c>
      <c r="I2740" s="6">
        <v>267.7415771484375</v>
      </c>
      <c r="J2740" s="6">
        <v>67.416000000000025</v>
      </c>
      <c r="K2740">
        <f t="shared" si="84"/>
        <v>0</v>
      </c>
    </row>
    <row r="2741" spans="1:11" x14ac:dyDescent="0.25">
      <c r="A2741" s="5" t="str">
        <f t="shared" si="85"/>
        <v>IndustryManufacturingAverage WeekdayOctober4</v>
      </c>
      <c r="B2741" t="s">
        <v>2232</v>
      </c>
      <c r="C2741" t="s">
        <v>2243</v>
      </c>
      <c r="D2741" t="s">
        <v>2385</v>
      </c>
      <c r="E2741" t="s">
        <v>3078</v>
      </c>
      <c r="F2741" s="6">
        <v>4</v>
      </c>
      <c r="G2741" s="6">
        <v>691.9617919921875</v>
      </c>
      <c r="H2741" s="6">
        <v>691.9617919921875</v>
      </c>
      <c r="I2741" s="6">
        <v>282.61846923828125</v>
      </c>
      <c r="J2741" s="6">
        <v>67.114333333333335</v>
      </c>
      <c r="K2741">
        <f t="shared" si="84"/>
        <v>0</v>
      </c>
    </row>
    <row r="2742" spans="1:11" x14ac:dyDescent="0.25">
      <c r="A2742" s="5" t="str">
        <f t="shared" si="85"/>
        <v>IndustryManufacturingAverage WeekdayOctober5</v>
      </c>
      <c r="B2742" t="s">
        <v>2232</v>
      </c>
      <c r="C2742" t="s">
        <v>2243</v>
      </c>
      <c r="D2742" t="s">
        <v>2385</v>
      </c>
      <c r="E2742" t="s">
        <v>3078</v>
      </c>
      <c r="F2742" s="6">
        <v>5</v>
      </c>
      <c r="G2742" s="6">
        <v>682.810302734375</v>
      </c>
      <c r="H2742" s="6">
        <v>682.810302734375</v>
      </c>
      <c r="I2742" s="6">
        <v>324.03048706054688</v>
      </c>
      <c r="J2742" s="6">
        <v>66.789999999999978</v>
      </c>
      <c r="K2742">
        <f t="shared" si="84"/>
        <v>0</v>
      </c>
    </row>
    <row r="2743" spans="1:11" x14ac:dyDescent="0.25">
      <c r="A2743" s="5" t="str">
        <f t="shared" si="85"/>
        <v>IndustryManufacturingAverage WeekdayOctober6</v>
      </c>
      <c r="B2743" t="s">
        <v>2232</v>
      </c>
      <c r="C2743" t="s">
        <v>2243</v>
      </c>
      <c r="D2743" t="s">
        <v>2385</v>
      </c>
      <c r="E2743" t="s">
        <v>3078</v>
      </c>
      <c r="F2743" s="6">
        <v>6</v>
      </c>
      <c r="G2743" s="6">
        <v>793.0853271484375</v>
      </c>
      <c r="H2743" s="6">
        <v>793.0853271484375</v>
      </c>
      <c r="I2743" s="6">
        <v>289.44308471679688</v>
      </c>
      <c r="J2743" s="6">
        <v>66.405666666666676</v>
      </c>
      <c r="K2743">
        <f t="shared" si="84"/>
        <v>0</v>
      </c>
    </row>
    <row r="2744" spans="1:11" x14ac:dyDescent="0.25">
      <c r="A2744" s="5" t="str">
        <f t="shared" si="85"/>
        <v>IndustryManufacturingAverage WeekdayOctober7</v>
      </c>
      <c r="B2744" t="s">
        <v>2232</v>
      </c>
      <c r="C2744" t="s">
        <v>2243</v>
      </c>
      <c r="D2744" t="s">
        <v>2385</v>
      </c>
      <c r="E2744" t="s">
        <v>3078</v>
      </c>
      <c r="F2744" s="6">
        <v>7</v>
      </c>
      <c r="G2744" s="6">
        <v>1005.2772216796875</v>
      </c>
      <c r="H2744" s="6">
        <v>1005.2772216796875</v>
      </c>
      <c r="I2744" s="6">
        <v>307.61502075195313</v>
      </c>
      <c r="J2744" s="6">
        <v>65.589666666666659</v>
      </c>
      <c r="K2744">
        <f t="shared" si="84"/>
        <v>0</v>
      </c>
    </row>
    <row r="2745" spans="1:11" x14ac:dyDescent="0.25">
      <c r="A2745" s="5" t="str">
        <f t="shared" si="85"/>
        <v>IndustryManufacturingAverage WeekdayOctober8</v>
      </c>
      <c r="B2745" t="s">
        <v>2232</v>
      </c>
      <c r="C2745" t="s">
        <v>2243</v>
      </c>
      <c r="D2745" t="s">
        <v>2385</v>
      </c>
      <c r="E2745" t="s">
        <v>3078</v>
      </c>
      <c r="F2745" s="6">
        <v>8</v>
      </c>
      <c r="G2745" s="6">
        <v>1015.3583374023438</v>
      </c>
      <c r="H2745" s="6">
        <v>1015.3583374023438</v>
      </c>
      <c r="I2745" s="6">
        <v>267.20797729492188</v>
      </c>
      <c r="J2745" s="6">
        <v>64.83299999999997</v>
      </c>
      <c r="K2745">
        <f t="shared" si="84"/>
        <v>0</v>
      </c>
    </row>
    <row r="2746" spans="1:11" x14ac:dyDescent="0.25">
      <c r="A2746" s="5" t="str">
        <f t="shared" si="85"/>
        <v>IndustryManufacturingAverage WeekdayOctober9</v>
      </c>
      <c r="B2746" t="s">
        <v>2232</v>
      </c>
      <c r="C2746" t="s">
        <v>2243</v>
      </c>
      <c r="D2746" t="s">
        <v>2385</v>
      </c>
      <c r="E2746" t="s">
        <v>3078</v>
      </c>
      <c r="F2746" s="6">
        <v>9</v>
      </c>
      <c r="G2746" s="6">
        <v>1014.9069213867188</v>
      </c>
      <c r="H2746" s="6">
        <v>1014.9069213867188</v>
      </c>
      <c r="I2746" s="6">
        <v>241.16082763671875</v>
      </c>
      <c r="J2746" s="6">
        <v>65.48233333333333</v>
      </c>
      <c r="K2746">
        <f t="shared" si="84"/>
        <v>0</v>
      </c>
    </row>
    <row r="2747" spans="1:11" x14ac:dyDescent="0.25">
      <c r="A2747" s="5" t="str">
        <f t="shared" si="85"/>
        <v>IndustryManufacturingAverage WeekdayOctober10</v>
      </c>
      <c r="B2747" t="s">
        <v>2232</v>
      </c>
      <c r="C2747" t="s">
        <v>2243</v>
      </c>
      <c r="D2747" t="s">
        <v>2385</v>
      </c>
      <c r="E2747" t="s">
        <v>3078</v>
      </c>
      <c r="F2747" s="6">
        <v>10</v>
      </c>
      <c r="G2747" s="6">
        <v>986.77606201171875</v>
      </c>
      <c r="H2747" s="6">
        <v>986.77606201171875</v>
      </c>
      <c r="I2747" s="6">
        <v>230.61177062988281</v>
      </c>
      <c r="J2747" s="6">
        <v>67.521333333333317</v>
      </c>
      <c r="K2747">
        <f t="shared" si="84"/>
        <v>0</v>
      </c>
    </row>
    <row r="2748" spans="1:11" x14ac:dyDescent="0.25">
      <c r="A2748" s="5" t="str">
        <f t="shared" si="85"/>
        <v>IndustryManufacturingAverage WeekdayOctober11</v>
      </c>
      <c r="B2748" t="s">
        <v>2232</v>
      </c>
      <c r="C2748" t="s">
        <v>2243</v>
      </c>
      <c r="D2748" t="s">
        <v>2385</v>
      </c>
      <c r="E2748" t="s">
        <v>3078</v>
      </c>
      <c r="F2748" s="6">
        <v>11</v>
      </c>
      <c r="G2748" s="6">
        <v>1035.1351318359375</v>
      </c>
      <c r="H2748" s="6">
        <v>1035.1351318359375</v>
      </c>
      <c r="I2748" s="6">
        <v>220.154296875</v>
      </c>
      <c r="J2748" s="6">
        <v>69.935666666666691</v>
      </c>
      <c r="K2748">
        <f t="shared" si="84"/>
        <v>0</v>
      </c>
    </row>
    <row r="2749" spans="1:11" x14ac:dyDescent="0.25">
      <c r="A2749" s="5" t="str">
        <f t="shared" si="85"/>
        <v>IndustryManufacturingAverage WeekdayOctober12</v>
      </c>
      <c r="B2749" t="s">
        <v>2232</v>
      </c>
      <c r="C2749" t="s">
        <v>2243</v>
      </c>
      <c r="D2749" t="s">
        <v>2385</v>
      </c>
      <c r="E2749" t="s">
        <v>3078</v>
      </c>
      <c r="F2749" s="6">
        <v>12</v>
      </c>
      <c r="G2749" s="6">
        <v>954.3157958984375</v>
      </c>
      <c r="H2749" s="6">
        <v>954.3157958984375</v>
      </c>
      <c r="I2749" s="6">
        <v>229.52935791015625</v>
      </c>
      <c r="J2749" s="6">
        <v>72.884254837036138</v>
      </c>
      <c r="K2749">
        <f t="shared" si="84"/>
        <v>0</v>
      </c>
    </row>
    <row r="2750" spans="1:11" x14ac:dyDescent="0.25">
      <c r="A2750" s="5" t="str">
        <f t="shared" si="85"/>
        <v>IndustryManufacturingAverage WeekdayOctober13</v>
      </c>
      <c r="B2750" t="s">
        <v>2232</v>
      </c>
      <c r="C2750" t="s">
        <v>2243</v>
      </c>
      <c r="D2750" t="s">
        <v>2385</v>
      </c>
      <c r="E2750" t="s">
        <v>3078</v>
      </c>
      <c r="F2750" s="6">
        <v>13</v>
      </c>
      <c r="G2750" s="6">
        <v>953.00958251953125</v>
      </c>
      <c r="H2750" s="6">
        <v>953.00958251953125</v>
      </c>
      <c r="I2750" s="6">
        <v>226.64694213867188</v>
      </c>
      <c r="J2750" s="6">
        <v>76.642301991780585</v>
      </c>
      <c r="K2750">
        <f t="shared" si="84"/>
        <v>0</v>
      </c>
    </row>
    <row r="2751" spans="1:11" x14ac:dyDescent="0.25">
      <c r="A2751" s="5" t="str">
        <f t="shared" si="85"/>
        <v>IndustryManufacturingAverage WeekdayOctober14</v>
      </c>
      <c r="B2751" t="s">
        <v>2232</v>
      </c>
      <c r="C2751" t="s">
        <v>2243</v>
      </c>
      <c r="D2751" t="s">
        <v>2385</v>
      </c>
      <c r="E2751" t="s">
        <v>3078</v>
      </c>
      <c r="F2751" s="6">
        <v>14</v>
      </c>
      <c r="G2751" s="6">
        <v>927.17138671875</v>
      </c>
      <c r="H2751" s="6">
        <v>927.17138671875</v>
      </c>
      <c r="I2751" s="6">
        <v>248.08944702148438</v>
      </c>
      <c r="J2751" s="6">
        <v>77.947000834147175</v>
      </c>
      <c r="K2751">
        <f t="shared" si="84"/>
        <v>0</v>
      </c>
    </row>
    <row r="2752" spans="1:11" x14ac:dyDescent="0.25">
      <c r="A2752" s="5" t="str">
        <f t="shared" si="85"/>
        <v>IndustryManufacturingAverage WeekdayOctober15</v>
      </c>
      <c r="B2752" t="s">
        <v>2232</v>
      </c>
      <c r="C2752" t="s">
        <v>2243</v>
      </c>
      <c r="D2752" t="s">
        <v>2385</v>
      </c>
      <c r="E2752" t="s">
        <v>3078</v>
      </c>
      <c r="F2752" s="6">
        <v>15</v>
      </c>
      <c r="G2752" s="6">
        <v>852.10626220703125</v>
      </c>
      <c r="H2752" s="6">
        <v>852.10626220703125</v>
      </c>
      <c r="I2752" s="6">
        <v>230.15998840332031</v>
      </c>
      <c r="J2752" s="6">
        <v>78.627359085083</v>
      </c>
      <c r="K2752">
        <f t="shared" si="84"/>
        <v>0</v>
      </c>
    </row>
    <row r="2753" spans="1:11" x14ac:dyDescent="0.25">
      <c r="A2753" s="5" t="str">
        <f t="shared" si="85"/>
        <v>IndustryManufacturingAverage WeekdayOctober16</v>
      </c>
      <c r="B2753" t="s">
        <v>2232</v>
      </c>
      <c r="C2753" t="s">
        <v>2243</v>
      </c>
      <c r="D2753" t="s">
        <v>2385</v>
      </c>
      <c r="E2753" t="s">
        <v>3078</v>
      </c>
      <c r="F2753" s="6">
        <v>16</v>
      </c>
      <c r="G2753" s="6">
        <v>810.84429931640625</v>
      </c>
      <c r="H2753" s="6">
        <v>810.84429931640625</v>
      </c>
      <c r="I2753" s="6">
        <v>218.41496276855469</v>
      </c>
      <c r="J2753" s="6">
        <v>79.102293819851354</v>
      </c>
      <c r="K2753">
        <f t="shared" si="84"/>
        <v>0</v>
      </c>
    </row>
    <row r="2754" spans="1:11" x14ac:dyDescent="0.25">
      <c r="A2754" s="5" t="str">
        <f t="shared" si="85"/>
        <v>IndustryManufacturingAverage WeekdayOctober17</v>
      </c>
      <c r="B2754" t="s">
        <v>2232</v>
      </c>
      <c r="C2754" t="s">
        <v>2243</v>
      </c>
      <c r="D2754" t="s">
        <v>2385</v>
      </c>
      <c r="E2754" t="s">
        <v>3078</v>
      </c>
      <c r="F2754" s="6">
        <v>17</v>
      </c>
      <c r="G2754" s="6">
        <v>779.61712646484375</v>
      </c>
      <c r="H2754" s="6">
        <v>779.61712646484375</v>
      </c>
      <c r="I2754" s="6">
        <v>231.006591796875</v>
      </c>
      <c r="J2754" s="6">
        <v>78.968370522393172</v>
      </c>
      <c r="K2754">
        <f t="shared" ref="K2754:K2817" si="86">INDEX(events, MATCH(CONCATENATE(B2754, C2754, D2754, E2754), events_y, 0), MATCH("Confidential", events_x, 0))</f>
        <v>0</v>
      </c>
    </row>
    <row r="2755" spans="1:11" x14ac:dyDescent="0.25">
      <c r="A2755" s="5" t="str">
        <f t="shared" ref="A2755:A2818" si="87">CONCATENATE(B2755, C2755, D2755, E2755, F2755)</f>
        <v>IndustryManufacturingAverage WeekdayOctober18</v>
      </c>
      <c r="B2755" t="s">
        <v>2232</v>
      </c>
      <c r="C2755" t="s">
        <v>2243</v>
      </c>
      <c r="D2755" t="s">
        <v>2385</v>
      </c>
      <c r="E2755" t="s">
        <v>3078</v>
      </c>
      <c r="F2755" s="6">
        <v>18</v>
      </c>
      <c r="G2755" s="6">
        <v>622.60858154296875</v>
      </c>
      <c r="H2755" s="6">
        <v>622.60858154296875</v>
      </c>
      <c r="I2755" s="6">
        <v>199.43338012695313</v>
      </c>
      <c r="J2755" s="6">
        <v>77.875663486056837</v>
      </c>
      <c r="K2755">
        <f t="shared" si="86"/>
        <v>0</v>
      </c>
    </row>
    <row r="2756" spans="1:11" x14ac:dyDescent="0.25">
      <c r="A2756" s="5" t="str">
        <f t="shared" si="87"/>
        <v>IndustryManufacturingAverage WeekdayOctober19</v>
      </c>
      <c r="B2756" t="s">
        <v>2232</v>
      </c>
      <c r="C2756" t="s">
        <v>2243</v>
      </c>
      <c r="D2756" t="s">
        <v>2385</v>
      </c>
      <c r="E2756" t="s">
        <v>3078</v>
      </c>
      <c r="F2756" s="6">
        <v>19</v>
      </c>
      <c r="G2756" s="6">
        <v>598.7078857421875</v>
      </c>
      <c r="H2756" s="6">
        <v>598.7078857421875</v>
      </c>
      <c r="I2756" s="6">
        <v>189.947509765625</v>
      </c>
      <c r="J2756" s="6">
        <v>75.829777052137572</v>
      </c>
      <c r="K2756">
        <f t="shared" si="86"/>
        <v>0</v>
      </c>
    </row>
    <row r="2757" spans="1:11" x14ac:dyDescent="0.25">
      <c r="A2757" s="5" t="str">
        <f t="shared" si="87"/>
        <v>IndustryManufacturingAverage WeekdayOctober20</v>
      </c>
      <c r="B2757" t="s">
        <v>2232</v>
      </c>
      <c r="C2757" t="s">
        <v>2243</v>
      </c>
      <c r="D2757" t="s">
        <v>2385</v>
      </c>
      <c r="E2757" t="s">
        <v>3078</v>
      </c>
      <c r="F2757" s="6">
        <v>20</v>
      </c>
      <c r="G2757" s="6">
        <v>600.41571044921875</v>
      </c>
      <c r="H2757" s="6">
        <v>600.41571044921875</v>
      </c>
      <c r="I2757" s="6">
        <v>229.6907958984375</v>
      </c>
      <c r="J2757" s="6">
        <v>72.259948645697705</v>
      </c>
      <c r="K2757">
        <f t="shared" si="86"/>
        <v>0</v>
      </c>
    </row>
    <row r="2758" spans="1:11" x14ac:dyDescent="0.25">
      <c r="A2758" s="5" t="str">
        <f t="shared" si="87"/>
        <v>IndustryManufacturingAverage WeekdayOctober21</v>
      </c>
      <c r="B2758" t="s">
        <v>2232</v>
      </c>
      <c r="C2758" t="s">
        <v>2243</v>
      </c>
      <c r="D2758" t="s">
        <v>2385</v>
      </c>
      <c r="E2758" t="s">
        <v>3078</v>
      </c>
      <c r="F2758" s="6">
        <v>21</v>
      </c>
      <c r="G2758" s="6">
        <v>610.63037109375</v>
      </c>
      <c r="H2758" s="6">
        <v>610.63037109375</v>
      </c>
      <c r="I2758" s="6">
        <v>219.69921875</v>
      </c>
      <c r="J2758" s="6">
        <v>70.460052829318585</v>
      </c>
      <c r="K2758">
        <f t="shared" si="86"/>
        <v>0</v>
      </c>
    </row>
    <row r="2759" spans="1:11" x14ac:dyDescent="0.25">
      <c r="A2759" s="5" t="str">
        <f t="shared" si="87"/>
        <v>IndustryManufacturingAverage WeekdayOctober22</v>
      </c>
      <c r="B2759" t="s">
        <v>2232</v>
      </c>
      <c r="C2759" t="s">
        <v>2243</v>
      </c>
      <c r="D2759" t="s">
        <v>2385</v>
      </c>
      <c r="E2759" t="s">
        <v>3078</v>
      </c>
      <c r="F2759" s="6">
        <v>22</v>
      </c>
      <c r="G2759" s="6">
        <v>620.5626220703125</v>
      </c>
      <c r="H2759" s="6">
        <v>620.5626220703125</v>
      </c>
      <c r="I2759" s="6">
        <v>213.03213500976563</v>
      </c>
      <c r="J2759" s="6">
        <v>68.922211108737542</v>
      </c>
      <c r="K2759">
        <f t="shared" si="86"/>
        <v>0</v>
      </c>
    </row>
    <row r="2760" spans="1:11" x14ac:dyDescent="0.25">
      <c r="A2760" s="5" t="str">
        <f t="shared" si="87"/>
        <v>IndustryManufacturingAverage WeekdayOctober23</v>
      </c>
      <c r="B2760" t="s">
        <v>2232</v>
      </c>
      <c r="C2760" t="s">
        <v>2243</v>
      </c>
      <c r="D2760" t="s">
        <v>2385</v>
      </c>
      <c r="E2760" t="s">
        <v>3078</v>
      </c>
      <c r="F2760" s="6">
        <v>23</v>
      </c>
      <c r="G2760" s="6">
        <v>719.96484375</v>
      </c>
      <c r="H2760" s="6">
        <v>719.96484375</v>
      </c>
      <c r="I2760" s="6">
        <v>242.75370788574219</v>
      </c>
      <c r="J2760" s="6">
        <v>67.538300196329772</v>
      </c>
      <c r="K2760">
        <f t="shared" si="86"/>
        <v>0</v>
      </c>
    </row>
    <row r="2761" spans="1:11" x14ac:dyDescent="0.25">
      <c r="A2761" s="5" t="str">
        <f t="shared" si="87"/>
        <v>IndustryManufacturingAverage WeekdayOctober24</v>
      </c>
      <c r="B2761" t="s">
        <v>2232</v>
      </c>
      <c r="C2761" t="s">
        <v>2243</v>
      </c>
      <c r="D2761" t="s">
        <v>2385</v>
      </c>
      <c r="E2761" t="s">
        <v>3078</v>
      </c>
      <c r="F2761" s="6">
        <v>24</v>
      </c>
      <c r="G2761" s="6">
        <v>767.00958251953125</v>
      </c>
      <c r="H2761" s="6">
        <v>767.00958251953125</v>
      </c>
      <c r="I2761" s="6">
        <v>249.41960144042969</v>
      </c>
      <c r="J2761" s="6">
        <v>66.773414967854819</v>
      </c>
      <c r="K2761">
        <f t="shared" si="86"/>
        <v>0</v>
      </c>
    </row>
    <row r="2762" spans="1:11" x14ac:dyDescent="0.25">
      <c r="A2762" s="5" t="str">
        <f t="shared" si="87"/>
        <v>IndustryManufacturingMonthly Peak DayOctober1</v>
      </c>
      <c r="B2762" t="s">
        <v>2232</v>
      </c>
      <c r="C2762" t="s">
        <v>2243</v>
      </c>
      <c r="D2762" t="s">
        <v>2386</v>
      </c>
      <c r="E2762" t="s">
        <v>3078</v>
      </c>
      <c r="F2762" s="6">
        <v>1</v>
      </c>
      <c r="G2762" s="6">
        <v>1681.7135009765625</v>
      </c>
      <c r="H2762" s="6">
        <v>1612.125732421875</v>
      </c>
      <c r="I2762" s="6">
        <v>508.04153442382813</v>
      </c>
      <c r="J2762" s="6">
        <v>75.526141484578432</v>
      </c>
      <c r="K2762">
        <f t="shared" si="86"/>
        <v>0</v>
      </c>
    </row>
    <row r="2763" spans="1:11" x14ac:dyDescent="0.25">
      <c r="A2763" s="5" t="str">
        <f t="shared" si="87"/>
        <v>IndustryManufacturingMonthly Peak DayOctober2</v>
      </c>
      <c r="B2763" t="s">
        <v>2232</v>
      </c>
      <c r="C2763" t="s">
        <v>2243</v>
      </c>
      <c r="D2763" t="s">
        <v>2386</v>
      </c>
      <c r="E2763" t="s">
        <v>3078</v>
      </c>
      <c r="F2763" s="6">
        <v>2</v>
      </c>
      <c r="G2763" s="6">
        <v>1640.053955078125</v>
      </c>
      <c r="H2763" s="6">
        <v>1726.93603515625</v>
      </c>
      <c r="I2763" s="6">
        <v>537.96051025390625</v>
      </c>
      <c r="J2763" s="6">
        <v>74.315287060207766</v>
      </c>
      <c r="K2763">
        <f t="shared" si="86"/>
        <v>0</v>
      </c>
    </row>
    <row r="2764" spans="1:11" x14ac:dyDescent="0.25">
      <c r="A2764" s="5" t="str">
        <f t="shared" si="87"/>
        <v>IndustryManufacturingMonthly Peak DayOctober3</v>
      </c>
      <c r="B2764" t="s">
        <v>2232</v>
      </c>
      <c r="C2764" t="s">
        <v>2243</v>
      </c>
      <c r="D2764" t="s">
        <v>2386</v>
      </c>
      <c r="E2764" t="s">
        <v>3078</v>
      </c>
      <c r="F2764" s="6">
        <v>3</v>
      </c>
      <c r="G2764" s="6">
        <v>1530.2955322265625</v>
      </c>
      <c r="H2764" s="6">
        <v>1556.912353515625</v>
      </c>
      <c r="I2764" s="6">
        <v>490.26788330078125</v>
      </c>
      <c r="J2764" s="6">
        <v>73.267267879909923</v>
      </c>
      <c r="K2764">
        <f t="shared" si="86"/>
        <v>0</v>
      </c>
    </row>
    <row r="2765" spans="1:11" x14ac:dyDescent="0.25">
      <c r="A2765" s="5" t="str">
        <f t="shared" si="87"/>
        <v>IndustryManufacturingMonthly Peak DayOctober4</v>
      </c>
      <c r="B2765" t="s">
        <v>2232</v>
      </c>
      <c r="C2765" t="s">
        <v>2243</v>
      </c>
      <c r="D2765" t="s">
        <v>2386</v>
      </c>
      <c r="E2765" t="s">
        <v>3078</v>
      </c>
      <c r="F2765" s="6">
        <v>4</v>
      </c>
      <c r="G2765" s="6">
        <v>1451.438232421875</v>
      </c>
      <c r="H2765" s="6">
        <v>1541.8043212890625</v>
      </c>
      <c r="I2765" s="6">
        <v>468.19998168945313</v>
      </c>
      <c r="J2765" s="6">
        <v>72.130283237033424</v>
      </c>
      <c r="K2765">
        <f t="shared" si="86"/>
        <v>0</v>
      </c>
    </row>
    <row r="2766" spans="1:11" x14ac:dyDescent="0.25">
      <c r="A2766" s="5" t="str">
        <f t="shared" si="87"/>
        <v>IndustryManufacturingMonthly Peak DayOctober5</v>
      </c>
      <c r="B2766" t="s">
        <v>2232</v>
      </c>
      <c r="C2766" t="s">
        <v>2243</v>
      </c>
      <c r="D2766" t="s">
        <v>2386</v>
      </c>
      <c r="E2766" t="s">
        <v>3078</v>
      </c>
      <c r="F2766" s="6">
        <v>5</v>
      </c>
      <c r="G2766" s="6">
        <v>1512.23681640625</v>
      </c>
      <c r="H2766" s="6">
        <v>1752.867431640625</v>
      </c>
      <c r="I2766" s="6">
        <v>459.04550170898438</v>
      </c>
      <c r="J2766" s="6">
        <v>71.289900478786933</v>
      </c>
      <c r="K2766">
        <f t="shared" si="86"/>
        <v>0</v>
      </c>
    </row>
    <row r="2767" spans="1:11" x14ac:dyDescent="0.25">
      <c r="A2767" s="5" t="str">
        <f t="shared" si="87"/>
        <v>IndustryManufacturingMonthly Peak DayOctober6</v>
      </c>
      <c r="B2767" t="s">
        <v>2232</v>
      </c>
      <c r="C2767" t="s">
        <v>2243</v>
      </c>
      <c r="D2767" t="s">
        <v>2386</v>
      </c>
      <c r="E2767" t="s">
        <v>3078</v>
      </c>
      <c r="F2767" s="6">
        <v>6</v>
      </c>
      <c r="G2767" s="6">
        <v>1366.4725341796875</v>
      </c>
      <c r="H2767" s="6">
        <v>1606.19921875</v>
      </c>
      <c r="I2767" s="6">
        <v>400.851318359375</v>
      </c>
      <c r="J2767" s="6">
        <v>70.107218721177816</v>
      </c>
      <c r="K2767">
        <f t="shared" si="86"/>
        <v>0</v>
      </c>
    </row>
    <row r="2768" spans="1:11" x14ac:dyDescent="0.25">
      <c r="A2768" s="5" t="str">
        <f t="shared" si="87"/>
        <v>IndustryManufacturingMonthly Peak DayOctober7</v>
      </c>
      <c r="B2768" t="s">
        <v>2232</v>
      </c>
      <c r="C2768" t="s">
        <v>2243</v>
      </c>
      <c r="D2768" t="s">
        <v>2386</v>
      </c>
      <c r="E2768" t="s">
        <v>3078</v>
      </c>
      <c r="F2768" s="6">
        <v>7</v>
      </c>
      <c r="G2768" s="6">
        <v>1356.7569580078125</v>
      </c>
      <c r="H2768" s="6">
        <v>1651.5223388671875</v>
      </c>
      <c r="I2768" s="6">
        <v>428.11538696289063</v>
      </c>
      <c r="J2768" s="6">
        <v>69.480938161214198</v>
      </c>
      <c r="K2768">
        <f t="shared" si="86"/>
        <v>0</v>
      </c>
    </row>
    <row r="2769" spans="1:11" x14ac:dyDescent="0.25">
      <c r="A2769" s="5" t="str">
        <f t="shared" si="87"/>
        <v>IndustryManufacturingMonthly Peak DayOctober8</v>
      </c>
      <c r="B2769" t="s">
        <v>2232</v>
      </c>
      <c r="C2769" t="s">
        <v>2243</v>
      </c>
      <c r="D2769" t="s">
        <v>2386</v>
      </c>
      <c r="E2769" t="s">
        <v>3078</v>
      </c>
      <c r="F2769" s="6">
        <v>8</v>
      </c>
      <c r="G2769" s="6">
        <v>1169.46044921875</v>
      </c>
      <c r="H2769" s="6">
        <v>1323.871826171875</v>
      </c>
      <c r="I2769" s="6">
        <v>373.0301513671875</v>
      </c>
      <c r="J2769" s="6">
        <v>68.628389248318129</v>
      </c>
      <c r="K2769">
        <f t="shared" si="86"/>
        <v>0</v>
      </c>
    </row>
    <row r="2770" spans="1:11" x14ac:dyDescent="0.25">
      <c r="A2770" s="5" t="str">
        <f t="shared" si="87"/>
        <v>IndustryManufacturingMonthly Peak DayOctober9</v>
      </c>
      <c r="B2770" t="s">
        <v>2232</v>
      </c>
      <c r="C2770" t="s">
        <v>2243</v>
      </c>
      <c r="D2770" t="s">
        <v>2386</v>
      </c>
      <c r="E2770" t="s">
        <v>3078</v>
      </c>
      <c r="F2770" s="6">
        <v>9</v>
      </c>
      <c r="G2770" s="6">
        <v>1465.9940185546875</v>
      </c>
      <c r="H2770" s="6">
        <v>1623.188232421875</v>
      </c>
      <c r="I2770" s="6">
        <v>374.6163330078125</v>
      </c>
      <c r="J2770" s="6">
        <v>70.738578372531435</v>
      </c>
      <c r="K2770">
        <f t="shared" si="86"/>
        <v>0</v>
      </c>
    </row>
    <row r="2771" spans="1:11" x14ac:dyDescent="0.25">
      <c r="A2771" s="5" t="str">
        <f t="shared" si="87"/>
        <v>IndustryManufacturingMonthly Peak DayOctober10</v>
      </c>
      <c r="B2771" t="s">
        <v>2232</v>
      </c>
      <c r="C2771" t="s">
        <v>2243</v>
      </c>
      <c r="D2771" t="s">
        <v>2386</v>
      </c>
      <c r="E2771" t="s">
        <v>3078</v>
      </c>
      <c r="F2771" s="6">
        <v>10</v>
      </c>
      <c r="G2771" s="6">
        <v>1600.10205078125</v>
      </c>
      <c r="H2771" s="6">
        <v>1838.297607421875</v>
      </c>
      <c r="I2771" s="6">
        <v>367.10726928710938</v>
      </c>
      <c r="J2771" s="6">
        <v>76.108294838799395</v>
      </c>
      <c r="K2771">
        <f t="shared" si="86"/>
        <v>0</v>
      </c>
    </row>
    <row r="2772" spans="1:11" x14ac:dyDescent="0.25">
      <c r="A2772" s="5" t="str">
        <f t="shared" si="87"/>
        <v>IndustryManufacturingMonthly Peak DayOctober11</v>
      </c>
      <c r="B2772" t="s">
        <v>2232</v>
      </c>
      <c r="C2772" t="s">
        <v>2243</v>
      </c>
      <c r="D2772" t="s">
        <v>2386</v>
      </c>
      <c r="E2772" t="s">
        <v>3078</v>
      </c>
      <c r="F2772" s="6">
        <v>11</v>
      </c>
      <c r="G2772" s="6">
        <v>1608.9222412109375</v>
      </c>
      <c r="H2772" s="6">
        <v>1790.2020263671875</v>
      </c>
      <c r="I2772" s="6">
        <v>447.53082275390625</v>
      </c>
      <c r="J2772" s="6">
        <v>82.551713392469637</v>
      </c>
      <c r="K2772">
        <f t="shared" si="86"/>
        <v>0</v>
      </c>
    </row>
    <row r="2773" spans="1:11" x14ac:dyDescent="0.25">
      <c r="A2773" s="5" t="str">
        <f t="shared" si="87"/>
        <v>IndustryManufacturingMonthly Peak DayOctober12</v>
      </c>
      <c r="B2773" t="s">
        <v>2232</v>
      </c>
      <c r="C2773" t="s">
        <v>2243</v>
      </c>
      <c r="D2773" t="s">
        <v>2386</v>
      </c>
      <c r="E2773" t="s">
        <v>3078</v>
      </c>
      <c r="F2773" s="6">
        <v>12</v>
      </c>
      <c r="G2773" s="6">
        <v>1416.156982421875</v>
      </c>
      <c r="H2773" s="6">
        <v>1605.510009765625</v>
      </c>
      <c r="I2773" s="6">
        <v>442.44430541992188</v>
      </c>
      <c r="J2773" s="6">
        <v>87.759880235460074</v>
      </c>
      <c r="K2773">
        <f t="shared" si="86"/>
        <v>0</v>
      </c>
    </row>
    <row r="2774" spans="1:11" x14ac:dyDescent="0.25">
      <c r="A2774" s="5" t="str">
        <f t="shared" si="87"/>
        <v>IndustryManufacturingMonthly Peak DayOctober13</v>
      </c>
      <c r="B2774" t="s">
        <v>2232</v>
      </c>
      <c r="C2774" t="s">
        <v>2243</v>
      </c>
      <c r="D2774" t="s">
        <v>2386</v>
      </c>
      <c r="E2774" t="s">
        <v>3078</v>
      </c>
      <c r="F2774" s="6">
        <v>13</v>
      </c>
      <c r="G2774" s="6">
        <v>1649.27783203125</v>
      </c>
      <c r="H2774" s="6">
        <v>1801.8458251953125</v>
      </c>
      <c r="I2774" s="6">
        <v>458.12860107421875</v>
      </c>
      <c r="J2774" s="6">
        <v>90.99970948961051</v>
      </c>
      <c r="K2774">
        <f t="shared" si="86"/>
        <v>0</v>
      </c>
    </row>
    <row r="2775" spans="1:11" x14ac:dyDescent="0.25">
      <c r="A2775" s="5" t="str">
        <f t="shared" si="87"/>
        <v>IndustryManufacturingMonthly Peak DayOctober14</v>
      </c>
      <c r="B2775" t="s">
        <v>2232</v>
      </c>
      <c r="C2775" t="s">
        <v>2243</v>
      </c>
      <c r="D2775" t="s">
        <v>2386</v>
      </c>
      <c r="E2775" t="s">
        <v>3078</v>
      </c>
      <c r="F2775" s="6">
        <v>14</v>
      </c>
      <c r="G2775" s="6">
        <v>1598.9058837890625</v>
      </c>
      <c r="H2775" s="6">
        <v>1535.0726318359375</v>
      </c>
      <c r="I2775" s="6">
        <v>373.4051513671875</v>
      </c>
      <c r="J2775" s="6">
        <v>93.445120832655164</v>
      </c>
      <c r="K2775">
        <f t="shared" si="86"/>
        <v>0</v>
      </c>
    </row>
    <row r="2776" spans="1:11" x14ac:dyDescent="0.25">
      <c r="A2776" s="5" t="str">
        <f t="shared" si="87"/>
        <v>IndustryManufacturingMonthly Peak DayOctober15</v>
      </c>
      <c r="B2776" t="s">
        <v>2232</v>
      </c>
      <c r="C2776" t="s">
        <v>2243</v>
      </c>
      <c r="D2776" t="s">
        <v>2386</v>
      </c>
      <c r="E2776" t="s">
        <v>3078</v>
      </c>
      <c r="F2776" s="6">
        <v>15</v>
      </c>
      <c r="G2776" s="6">
        <v>1576.020751953125</v>
      </c>
      <c r="H2776" s="6">
        <v>1697.979736328125</v>
      </c>
      <c r="I2776" s="6">
        <v>503.41207885742188</v>
      </c>
      <c r="J2776" s="6">
        <v>95.024251090155715</v>
      </c>
      <c r="K2776">
        <f t="shared" si="86"/>
        <v>0</v>
      </c>
    </row>
    <row r="2777" spans="1:11" x14ac:dyDescent="0.25">
      <c r="A2777" s="5" t="str">
        <f t="shared" si="87"/>
        <v>IndustryManufacturingMonthly Peak DayOctober16</v>
      </c>
      <c r="B2777" t="s">
        <v>2232</v>
      </c>
      <c r="C2777" t="s">
        <v>2243</v>
      </c>
      <c r="D2777" t="s">
        <v>2386</v>
      </c>
      <c r="E2777" t="s">
        <v>3078</v>
      </c>
      <c r="F2777" s="6">
        <v>16</v>
      </c>
      <c r="G2777" s="6">
        <v>1424.1864013671875</v>
      </c>
      <c r="H2777" s="6">
        <v>1570.9495849609375</v>
      </c>
      <c r="I2777" s="6">
        <v>377.9552001953125</v>
      </c>
      <c r="J2777" s="6">
        <v>95.421209971110045</v>
      </c>
      <c r="K2777">
        <f t="shared" si="86"/>
        <v>0</v>
      </c>
    </row>
    <row r="2778" spans="1:11" x14ac:dyDescent="0.25">
      <c r="A2778" s="5" t="str">
        <f t="shared" si="87"/>
        <v>IndustryManufacturingMonthly Peak DayOctober17</v>
      </c>
      <c r="B2778" t="s">
        <v>2232</v>
      </c>
      <c r="C2778" t="s">
        <v>2243</v>
      </c>
      <c r="D2778" t="s">
        <v>2386</v>
      </c>
      <c r="E2778" t="s">
        <v>3078</v>
      </c>
      <c r="F2778" s="6">
        <v>17</v>
      </c>
      <c r="G2778" s="6">
        <v>1368.6187744140625</v>
      </c>
      <c r="H2778" s="6">
        <v>1240.608154296875</v>
      </c>
      <c r="I2778" s="6">
        <v>341.9771728515625</v>
      </c>
      <c r="J2778" s="6">
        <v>94.682070710923952</v>
      </c>
      <c r="K2778">
        <f t="shared" si="86"/>
        <v>0</v>
      </c>
    </row>
    <row r="2779" spans="1:11" x14ac:dyDescent="0.25">
      <c r="A2779" s="5" t="str">
        <f t="shared" si="87"/>
        <v>IndustryManufacturingMonthly Peak DayOctober18</v>
      </c>
      <c r="B2779" t="s">
        <v>2232</v>
      </c>
      <c r="C2779" t="s">
        <v>2243</v>
      </c>
      <c r="D2779" t="s">
        <v>2386</v>
      </c>
      <c r="E2779" t="s">
        <v>3078</v>
      </c>
      <c r="F2779" s="6">
        <v>18</v>
      </c>
      <c r="G2779" s="6">
        <v>1291.2550048828125</v>
      </c>
      <c r="H2779" s="6">
        <v>1137.9783935546875</v>
      </c>
      <c r="I2779" s="6">
        <v>301.90921020507813</v>
      </c>
      <c r="J2779" s="6">
        <v>94.086833445231122</v>
      </c>
      <c r="K2779">
        <f t="shared" si="86"/>
        <v>0</v>
      </c>
    </row>
    <row r="2780" spans="1:11" x14ac:dyDescent="0.25">
      <c r="A2780" s="5" t="str">
        <f t="shared" si="87"/>
        <v>IndustryManufacturingMonthly Peak DayOctober19</v>
      </c>
      <c r="B2780" t="s">
        <v>2232</v>
      </c>
      <c r="C2780" t="s">
        <v>2243</v>
      </c>
      <c r="D2780" t="s">
        <v>2386</v>
      </c>
      <c r="E2780" t="s">
        <v>3078</v>
      </c>
      <c r="F2780" s="6">
        <v>19</v>
      </c>
      <c r="G2780" s="6">
        <v>1327.5135498046875</v>
      </c>
      <c r="H2780" s="6">
        <v>1238.4906005859375</v>
      </c>
      <c r="I2780" s="6">
        <v>336.62594604492188</v>
      </c>
      <c r="J2780" s="6">
        <v>90.978897772894982</v>
      </c>
      <c r="K2780">
        <f t="shared" si="86"/>
        <v>0</v>
      </c>
    </row>
    <row r="2781" spans="1:11" x14ac:dyDescent="0.25">
      <c r="A2781" s="5" t="str">
        <f t="shared" si="87"/>
        <v>IndustryManufacturingMonthly Peak DayOctober20</v>
      </c>
      <c r="B2781" t="s">
        <v>2232</v>
      </c>
      <c r="C2781" t="s">
        <v>2243</v>
      </c>
      <c r="D2781" t="s">
        <v>2386</v>
      </c>
      <c r="E2781" t="s">
        <v>3078</v>
      </c>
      <c r="F2781" s="6">
        <v>20</v>
      </c>
      <c r="G2781" s="6">
        <v>1165.80126953125</v>
      </c>
      <c r="H2781" s="6">
        <v>1117.5743408203125</v>
      </c>
      <c r="I2781" s="6">
        <v>356.04019165039063</v>
      </c>
      <c r="J2781" s="6">
        <v>85.816932296752924</v>
      </c>
      <c r="K2781">
        <f t="shared" si="86"/>
        <v>0</v>
      </c>
    </row>
    <row r="2782" spans="1:11" x14ac:dyDescent="0.25">
      <c r="A2782" s="5" t="str">
        <f t="shared" si="87"/>
        <v>IndustryManufacturingMonthly Peak DayOctober21</v>
      </c>
      <c r="B2782" t="s">
        <v>2232</v>
      </c>
      <c r="C2782" t="s">
        <v>2243</v>
      </c>
      <c r="D2782" t="s">
        <v>2386</v>
      </c>
      <c r="E2782" t="s">
        <v>3078</v>
      </c>
      <c r="F2782" s="6">
        <v>21</v>
      </c>
      <c r="G2782" s="6">
        <v>1397.2557373046875</v>
      </c>
      <c r="H2782" s="6">
        <v>1218.38818359375</v>
      </c>
      <c r="I2782" s="6">
        <v>402.19204711914063</v>
      </c>
      <c r="J2782" s="6">
        <v>82.484045240614122</v>
      </c>
      <c r="K2782">
        <f t="shared" si="86"/>
        <v>0</v>
      </c>
    </row>
    <row r="2783" spans="1:11" x14ac:dyDescent="0.25">
      <c r="A2783" s="5" t="str">
        <f t="shared" si="87"/>
        <v>IndustryManufacturingMonthly Peak DayOctober22</v>
      </c>
      <c r="B2783" t="s">
        <v>2232</v>
      </c>
      <c r="C2783" t="s">
        <v>2243</v>
      </c>
      <c r="D2783" t="s">
        <v>2386</v>
      </c>
      <c r="E2783" t="s">
        <v>3078</v>
      </c>
      <c r="F2783" s="6">
        <v>22</v>
      </c>
      <c r="G2783" s="6">
        <v>1456.5419921875</v>
      </c>
      <c r="H2783" s="6">
        <v>1310.144287109375</v>
      </c>
      <c r="I2783" s="6">
        <v>347.635986328125</v>
      </c>
      <c r="J2783" s="6">
        <v>80.451684019300671</v>
      </c>
      <c r="K2783">
        <f t="shared" si="86"/>
        <v>0</v>
      </c>
    </row>
    <row r="2784" spans="1:11" x14ac:dyDescent="0.25">
      <c r="A2784" s="5" t="str">
        <f t="shared" si="87"/>
        <v>IndustryManufacturingMonthly Peak DayOctober23</v>
      </c>
      <c r="B2784" t="s">
        <v>2232</v>
      </c>
      <c r="C2784" t="s">
        <v>2243</v>
      </c>
      <c r="D2784" t="s">
        <v>2386</v>
      </c>
      <c r="E2784" t="s">
        <v>3078</v>
      </c>
      <c r="F2784" s="6">
        <v>23</v>
      </c>
      <c r="G2784" s="6">
        <v>1543.18603515625</v>
      </c>
      <c r="H2784" s="6">
        <v>1143.99169921875</v>
      </c>
      <c r="I2784" s="6">
        <v>273.378173828125</v>
      </c>
      <c r="J2784" s="6">
        <v>78.476135211520742</v>
      </c>
      <c r="K2784">
        <f t="shared" si="86"/>
        <v>0</v>
      </c>
    </row>
    <row r="2785" spans="1:11" x14ac:dyDescent="0.25">
      <c r="A2785" s="5" t="str">
        <f t="shared" si="87"/>
        <v>IndustryManufacturingMonthly Peak DayOctober24</v>
      </c>
      <c r="B2785" t="s">
        <v>2232</v>
      </c>
      <c r="C2785" t="s">
        <v>2243</v>
      </c>
      <c r="D2785" t="s">
        <v>2386</v>
      </c>
      <c r="E2785" t="s">
        <v>3078</v>
      </c>
      <c r="F2785" s="6">
        <v>24</v>
      </c>
      <c r="G2785" s="6">
        <v>1635.6536865234375</v>
      </c>
      <c r="H2785" s="6">
        <v>1282.675048828125</v>
      </c>
      <c r="I2785" s="6">
        <v>339.7733154296875</v>
      </c>
      <c r="J2785" s="6">
        <v>76.395261510213217</v>
      </c>
      <c r="K2785">
        <f t="shared" si="86"/>
        <v>0</v>
      </c>
    </row>
    <row r="2786" spans="1:11" x14ac:dyDescent="0.25">
      <c r="A2786" s="5" t="str">
        <f t="shared" si="87"/>
        <v>IndustryManufacturingAverage WeekdayNovember1</v>
      </c>
      <c r="B2786" t="s">
        <v>2232</v>
      </c>
      <c r="C2786" t="s">
        <v>2243</v>
      </c>
      <c r="D2786" t="s">
        <v>2387</v>
      </c>
      <c r="E2786" t="s">
        <v>3079</v>
      </c>
      <c r="F2786" s="6">
        <v>1</v>
      </c>
      <c r="G2786" s="6">
        <v>832.46112060546875</v>
      </c>
      <c r="H2786" s="6">
        <v>832.46112060546875</v>
      </c>
      <c r="I2786" s="6">
        <v>234.01960754394531</v>
      </c>
      <c r="J2786" s="6">
        <v>53.296249999999993</v>
      </c>
      <c r="K2786">
        <f t="shared" si="86"/>
        <v>0</v>
      </c>
    </row>
    <row r="2787" spans="1:11" x14ac:dyDescent="0.25">
      <c r="A2787" s="5" t="str">
        <f t="shared" si="87"/>
        <v>IndustryManufacturingAverage WeekdayNovember2</v>
      </c>
      <c r="B2787" t="s">
        <v>2232</v>
      </c>
      <c r="C2787" t="s">
        <v>2243</v>
      </c>
      <c r="D2787" t="s">
        <v>2387</v>
      </c>
      <c r="E2787" t="s">
        <v>3079</v>
      </c>
      <c r="F2787" s="6">
        <v>2</v>
      </c>
      <c r="G2787" s="6">
        <v>776.4193115234375</v>
      </c>
      <c r="H2787" s="6">
        <v>776.4193115234375</v>
      </c>
      <c r="I2787" s="6">
        <v>351.33218383789063</v>
      </c>
      <c r="J2787" s="6">
        <v>52.055</v>
      </c>
      <c r="K2787">
        <f t="shared" si="86"/>
        <v>0</v>
      </c>
    </row>
    <row r="2788" spans="1:11" x14ac:dyDescent="0.25">
      <c r="A2788" s="5" t="str">
        <f t="shared" si="87"/>
        <v>IndustryManufacturingAverage WeekdayNovember3</v>
      </c>
      <c r="B2788" t="s">
        <v>2232</v>
      </c>
      <c r="C2788" t="s">
        <v>2243</v>
      </c>
      <c r="D2788" t="s">
        <v>2387</v>
      </c>
      <c r="E2788" t="s">
        <v>3079</v>
      </c>
      <c r="F2788" s="6">
        <v>3</v>
      </c>
      <c r="G2788" s="6">
        <v>903.8817138671875</v>
      </c>
      <c r="H2788" s="6">
        <v>903.8817138671875</v>
      </c>
      <c r="I2788" s="6">
        <v>274.89608764648438</v>
      </c>
      <c r="J2788" s="6">
        <v>51.518437499999969</v>
      </c>
      <c r="K2788">
        <f t="shared" si="86"/>
        <v>0</v>
      </c>
    </row>
    <row r="2789" spans="1:11" x14ac:dyDescent="0.25">
      <c r="A2789" s="5" t="str">
        <f t="shared" si="87"/>
        <v>IndustryManufacturingAverage WeekdayNovember4</v>
      </c>
      <c r="B2789" t="s">
        <v>2232</v>
      </c>
      <c r="C2789" t="s">
        <v>2243</v>
      </c>
      <c r="D2789" t="s">
        <v>2387</v>
      </c>
      <c r="E2789" t="s">
        <v>3079</v>
      </c>
      <c r="F2789" s="6">
        <v>4</v>
      </c>
      <c r="G2789" s="6">
        <v>910.9359130859375</v>
      </c>
      <c r="H2789" s="6">
        <v>910.9359130859375</v>
      </c>
      <c r="I2789" s="6">
        <v>272.91238403320313</v>
      </c>
      <c r="J2789" s="6">
        <v>50.470937500000012</v>
      </c>
      <c r="K2789">
        <f t="shared" si="86"/>
        <v>0</v>
      </c>
    </row>
    <row r="2790" spans="1:11" x14ac:dyDescent="0.25">
      <c r="A2790" s="5" t="str">
        <f t="shared" si="87"/>
        <v>IndustryManufacturingAverage WeekdayNovember5</v>
      </c>
      <c r="B2790" t="s">
        <v>2232</v>
      </c>
      <c r="C2790" t="s">
        <v>2243</v>
      </c>
      <c r="D2790" t="s">
        <v>2387</v>
      </c>
      <c r="E2790" t="s">
        <v>3079</v>
      </c>
      <c r="F2790" s="6">
        <v>5</v>
      </c>
      <c r="G2790" s="6">
        <v>965.6763916015625</v>
      </c>
      <c r="H2790" s="6">
        <v>965.6763916015625</v>
      </c>
      <c r="I2790" s="6">
        <v>294.1580810546875</v>
      </c>
      <c r="J2790" s="6">
        <v>49.951250000000009</v>
      </c>
      <c r="K2790">
        <f t="shared" si="86"/>
        <v>0</v>
      </c>
    </row>
    <row r="2791" spans="1:11" x14ac:dyDescent="0.25">
      <c r="A2791" s="5" t="str">
        <f t="shared" si="87"/>
        <v>IndustryManufacturingAverage WeekdayNovember6</v>
      </c>
      <c r="B2791" t="s">
        <v>2232</v>
      </c>
      <c r="C2791" t="s">
        <v>2243</v>
      </c>
      <c r="D2791" t="s">
        <v>2387</v>
      </c>
      <c r="E2791" t="s">
        <v>3079</v>
      </c>
      <c r="F2791" s="6">
        <v>6</v>
      </c>
      <c r="G2791" s="6">
        <v>1180.61962890625</v>
      </c>
      <c r="H2791" s="6">
        <v>1180.61962890625</v>
      </c>
      <c r="I2791" s="6">
        <v>295.26242065429688</v>
      </c>
      <c r="J2791" s="6">
        <v>49.159687500000011</v>
      </c>
      <c r="K2791">
        <f t="shared" si="86"/>
        <v>0</v>
      </c>
    </row>
    <row r="2792" spans="1:11" x14ac:dyDescent="0.25">
      <c r="A2792" s="5" t="str">
        <f t="shared" si="87"/>
        <v>IndustryManufacturingAverage WeekdayNovember7</v>
      </c>
      <c r="B2792" t="s">
        <v>2232</v>
      </c>
      <c r="C2792" t="s">
        <v>2243</v>
      </c>
      <c r="D2792" t="s">
        <v>2387</v>
      </c>
      <c r="E2792" t="s">
        <v>3079</v>
      </c>
      <c r="F2792" s="6">
        <v>7</v>
      </c>
      <c r="G2792" s="6">
        <v>1102.405029296875</v>
      </c>
      <c r="H2792" s="6">
        <v>1102.405029296875</v>
      </c>
      <c r="I2792" s="6">
        <v>272.06890869140625</v>
      </c>
      <c r="J2792" s="6">
        <v>48.808125000000018</v>
      </c>
      <c r="K2792">
        <f t="shared" si="86"/>
        <v>0</v>
      </c>
    </row>
    <row r="2793" spans="1:11" x14ac:dyDescent="0.25">
      <c r="A2793" s="5" t="str">
        <f t="shared" si="87"/>
        <v>IndustryManufacturingAverage WeekdayNovember8</v>
      </c>
      <c r="B2793" t="s">
        <v>2232</v>
      </c>
      <c r="C2793" t="s">
        <v>2243</v>
      </c>
      <c r="D2793" t="s">
        <v>2387</v>
      </c>
      <c r="E2793" t="s">
        <v>3079</v>
      </c>
      <c r="F2793" s="6">
        <v>8</v>
      </c>
      <c r="G2793" s="6">
        <v>969.88250732421875</v>
      </c>
      <c r="H2793" s="6">
        <v>969.88250732421875</v>
      </c>
      <c r="I2793" s="6">
        <v>258.41726684570313</v>
      </c>
      <c r="J2793" s="6">
        <v>48.484687500000007</v>
      </c>
      <c r="K2793">
        <f t="shared" si="86"/>
        <v>0</v>
      </c>
    </row>
    <row r="2794" spans="1:11" x14ac:dyDescent="0.25">
      <c r="A2794" s="5" t="str">
        <f t="shared" si="87"/>
        <v>IndustryManufacturingAverage WeekdayNovember9</v>
      </c>
      <c r="B2794" t="s">
        <v>2232</v>
      </c>
      <c r="C2794" t="s">
        <v>2243</v>
      </c>
      <c r="D2794" t="s">
        <v>2387</v>
      </c>
      <c r="E2794" t="s">
        <v>3079</v>
      </c>
      <c r="F2794" s="6">
        <v>9</v>
      </c>
      <c r="G2794" s="6">
        <v>1045.12353515625</v>
      </c>
      <c r="H2794" s="6">
        <v>1045.12353515625</v>
      </c>
      <c r="I2794" s="6">
        <v>261.60903930664063</v>
      </c>
      <c r="J2794" s="6">
        <v>50.794687500000002</v>
      </c>
      <c r="K2794">
        <f t="shared" si="86"/>
        <v>0</v>
      </c>
    </row>
    <row r="2795" spans="1:11" x14ac:dyDescent="0.25">
      <c r="A2795" s="5" t="str">
        <f t="shared" si="87"/>
        <v>IndustryManufacturingAverage WeekdayNovember10</v>
      </c>
      <c r="B2795" t="s">
        <v>2232</v>
      </c>
      <c r="C2795" t="s">
        <v>2243</v>
      </c>
      <c r="D2795" t="s">
        <v>2387</v>
      </c>
      <c r="E2795" t="s">
        <v>3079</v>
      </c>
      <c r="F2795" s="6">
        <v>10</v>
      </c>
      <c r="G2795" s="6">
        <v>1144.7808837890625</v>
      </c>
      <c r="H2795" s="6">
        <v>1144.7808837890625</v>
      </c>
      <c r="I2795" s="6">
        <v>251.88992309570313</v>
      </c>
      <c r="J2795" s="6">
        <v>55.044999999999973</v>
      </c>
      <c r="K2795">
        <f t="shared" si="86"/>
        <v>0</v>
      </c>
    </row>
    <row r="2796" spans="1:11" x14ac:dyDescent="0.25">
      <c r="A2796" s="5" t="str">
        <f t="shared" si="87"/>
        <v>IndustryManufacturingAverage WeekdayNovember11</v>
      </c>
      <c r="B2796" t="s">
        <v>2232</v>
      </c>
      <c r="C2796" t="s">
        <v>2243</v>
      </c>
      <c r="D2796" t="s">
        <v>2387</v>
      </c>
      <c r="E2796" t="s">
        <v>3079</v>
      </c>
      <c r="F2796" s="6">
        <v>11</v>
      </c>
      <c r="G2796" s="6">
        <v>1210.7396240234375</v>
      </c>
      <c r="H2796" s="6">
        <v>1210.7396240234375</v>
      </c>
      <c r="I2796" s="6">
        <v>244.95689392089844</v>
      </c>
      <c r="J2796" s="6">
        <v>59.437187499999979</v>
      </c>
      <c r="K2796">
        <f t="shared" si="86"/>
        <v>0</v>
      </c>
    </row>
    <row r="2797" spans="1:11" x14ac:dyDescent="0.25">
      <c r="A2797" s="5" t="str">
        <f t="shared" si="87"/>
        <v>IndustryManufacturingAverage WeekdayNovember12</v>
      </c>
      <c r="B2797" t="s">
        <v>2232</v>
      </c>
      <c r="C2797" t="s">
        <v>2243</v>
      </c>
      <c r="D2797" t="s">
        <v>2387</v>
      </c>
      <c r="E2797" t="s">
        <v>3079</v>
      </c>
      <c r="F2797" s="6">
        <v>12</v>
      </c>
      <c r="G2797" s="6">
        <v>1105.1737060546875</v>
      </c>
      <c r="H2797" s="6">
        <v>1105.1737060546875</v>
      </c>
      <c r="I2797" s="6">
        <v>277.26394653320313</v>
      </c>
      <c r="J2797" s="6">
        <v>62.486562499999984</v>
      </c>
      <c r="K2797">
        <f t="shared" si="86"/>
        <v>0</v>
      </c>
    </row>
    <row r="2798" spans="1:11" x14ac:dyDescent="0.25">
      <c r="A2798" s="5" t="str">
        <f t="shared" si="87"/>
        <v>IndustryManufacturingAverage WeekdayNovember13</v>
      </c>
      <c r="B2798" t="s">
        <v>2232</v>
      </c>
      <c r="C2798" t="s">
        <v>2243</v>
      </c>
      <c r="D2798" t="s">
        <v>2387</v>
      </c>
      <c r="E2798" t="s">
        <v>3079</v>
      </c>
      <c r="F2798" s="6">
        <v>13</v>
      </c>
      <c r="G2798" s="6">
        <v>879.6390380859375</v>
      </c>
      <c r="H2798" s="6">
        <v>879.6390380859375</v>
      </c>
      <c r="I2798" s="6">
        <v>274.1761474609375</v>
      </c>
      <c r="J2798" s="6">
        <v>63.338749999999983</v>
      </c>
      <c r="K2798">
        <f t="shared" si="86"/>
        <v>0</v>
      </c>
    </row>
    <row r="2799" spans="1:11" x14ac:dyDescent="0.25">
      <c r="A2799" s="5" t="str">
        <f t="shared" si="87"/>
        <v>IndustryManufacturingAverage WeekdayNovember14</v>
      </c>
      <c r="B2799" t="s">
        <v>2232</v>
      </c>
      <c r="C2799" t="s">
        <v>2243</v>
      </c>
      <c r="D2799" t="s">
        <v>2387</v>
      </c>
      <c r="E2799" t="s">
        <v>3079</v>
      </c>
      <c r="F2799" s="6">
        <v>14</v>
      </c>
      <c r="G2799" s="6">
        <v>746.04583740234375</v>
      </c>
      <c r="H2799" s="6">
        <v>746.04583740234375</v>
      </c>
      <c r="I2799" s="6">
        <v>240.24745178222656</v>
      </c>
      <c r="J2799" s="6">
        <v>64.914374999999993</v>
      </c>
      <c r="K2799">
        <f t="shared" si="86"/>
        <v>0</v>
      </c>
    </row>
    <row r="2800" spans="1:11" x14ac:dyDescent="0.25">
      <c r="A2800" s="5" t="str">
        <f t="shared" si="87"/>
        <v>IndustryManufacturingAverage WeekdayNovember15</v>
      </c>
      <c r="B2800" t="s">
        <v>2232</v>
      </c>
      <c r="C2800" t="s">
        <v>2243</v>
      </c>
      <c r="D2800" t="s">
        <v>2387</v>
      </c>
      <c r="E2800" t="s">
        <v>3079</v>
      </c>
      <c r="F2800" s="6">
        <v>15</v>
      </c>
      <c r="G2800" s="6">
        <v>665.58721923828125</v>
      </c>
      <c r="H2800" s="6">
        <v>665.58721923828125</v>
      </c>
      <c r="I2800" s="6">
        <v>218.51350402832031</v>
      </c>
      <c r="J2800" s="6">
        <v>65.952187499999994</v>
      </c>
      <c r="K2800">
        <f t="shared" si="86"/>
        <v>0</v>
      </c>
    </row>
    <row r="2801" spans="1:11" x14ac:dyDescent="0.25">
      <c r="A2801" s="5" t="str">
        <f t="shared" si="87"/>
        <v>IndustryManufacturingAverage WeekdayNovember16</v>
      </c>
      <c r="B2801" t="s">
        <v>2232</v>
      </c>
      <c r="C2801" t="s">
        <v>2243</v>
      </c>
      <c r="D2801" t="s">
        <v>2387</v>
      </c>
      <c r="E2801" t="s">
        <v>3079</v>
      </c>
      <c r="F2801" s="6">
        <v>16</v>
      </c>
      <c r="G2801" s="6">
        <v>621.32080078125</v>
      </c>
      <c r="H2801" s="6">
        <v>621.32080078125</v>
      </c>
      <c r="I2801" s="6">
        <v>214.15559387207031</v>
      </c>
      <c r="J2801" s="6">
        <v>66.333437499999988</v>
      </c>
      <c r="K2801">
        <f t="shared" si="86"/>
        <v>0</v>
      </c>
    </row>
    <row r="2802" spans="1:11" x14ac:dyDescent="0.25">
      <c r="A2802" s="5" t="str">
        <f t="shared" si="87"/>
        <v>IndustryManufacturingAverage WeekdayNovember17</v>
      </c>
      <c r="B2802" t="s">
        <v>2232</v>
      </c>
      <c r="C2802" t="s">
        <v>2243</v>
      </c>
      <c r="D2802" t="s">
        <v>2387</v>
      </c>
      <c r="E2802" t="s">
        <v>3079</v>
      </c>
      <c r="F2802" s="6">
        <v>17</v>
      </c>
      <c r="G2802" s="6">
        <v>673.7327880859375</v>
      </c>
      <c r="H2802" s="6">
        <v>673.7327880859375</v>
      </c>
      <c r="I2802" s="6">
        <v>229.20732116699219</v>
      </c>
      <c r="J2802" s="6">
        <v>64.965624999999989</v>
      </c>
      <c r="K2802">
        <f t="shared" si="86"/>
        <v>0</v>
      </c>
    </row>
    <row r="2803" spans="1:11" x14ac:dyDescent="0.25">
      <c r="A2803" s="5" t="str">
        <f t="shared" si="87"/>
        <v>IndustryManufacturingAverage WeekdayNovember18</v>
      </c>
      <c r="B2803" t="s">
        <v>2232</v>
      </c>
      <c r="C2803" t="s">
        <v>2243</v>
      </c>
      <c r="D2803" t="s">
        <v>2387</v>
      </c>
      <c r="E2803" t="s">
        <v>3079</v>
      </c>
      <c r="F2803" s="6">
        <v>18</v>
      </c>
      <c r="G2803" s="6">
        <v>733.82220458984375</v>
      </c>
      <c r="H2803" s="6">
        <v>733.82220458984375</v>
      </c>
      <c r="I2803" s="6">
        <v>194.84988403320313</v>
      </c>
      <c r="J2803" s="6">
        <v>61.916875000000012</v>
      </c>
      <c r="K2803">
        <f t="shared" si="86"/>
        <v>0</v>
      </c>
    </row>
    <row r="2804" spans="1:11" x14ac:dyDescent="0.25">
      <c r="A2804" s="5" t="str">
        <f t="shared" si="87"/>
        <v>IndustryManufacturingAverage WeekdayNovember19</v>
      </c>
      <c r="B2804" t="s">
        <v>2232</v>
      </c>
      <c r="C2804" t="s">
        <v>2243</v>
      </c>
      <c r="D2804" t="s">
        <v>2387</v>
      </c>
      <c r="E2804" t="s">
        <v>3079</v>
      </c>
      <c r="F2804" s="6">
        <v>19</v>
      </c>
      <c r="G2804" s="6">
        <v>713.56683349609375</v>
      </c>
      <c r="H2804" s="6">
        <v>713.56683349609375</v>
      </c>
      <c r="I2804" s="6">
        <v>195.51841735839844</v>
      </c>
      <c r="J2804" s="6">
        <v>59.599687500000023</v>
      </c>
      <c r="K2804">
        <f t="shared" si="86"/>
        <v>0</v>
      </c>
    </row>
    <row r="2805" spans="1:11" x14ac:dyDescent="0.25">
      <c r="A2805" s="5" t="str">
        <f t="shared" si="87"/>
        <v>IndustryManufacturingAverage WeekdayNovember20</v>
      </c>
      <c r="B2805" t="s">
        <v>2232</v>
      </c>
      <c r="C2805" t="s">
        <v>2243</v>
      </c>
      <c r="D2805" t="s">
        <v>2387</v>
      </c>
      <c r="E2805" t="s">
        <v>3079</v>
      </c>
      <c r="F2805" s="6">
        <v>20</v>
      </c>
      <c r="G2805" s="6">
        <v>671.73687744140625</v>
      </c>
      <c r="H2805" s="6">
        <v>671.73687744140625</v>
      </c>
      <c r="I2805" s="6">
        <v>221.97126770019531</v>
      </c>
      <c r="J2805" s="6">
        <v>58.308437499999989</v>
      </c>
      <c r="K2805">
        <f t="shared" si="86"/>
        <v>0</v>
      </c>
    </row>
    <row r="2806" spans="1:11" x14ac:dyDescent="0.25">
      <c r="A2806" s="5" t="str">
        <f t="shared" si="87"/>
        <v>IndustryManufacturingAverage WeekdayNovember21</v>
      </c>
      <c r="B2806" t="s">
        <v>2232</v>
      </c>
      <c r="C2806" t="s">
        <v>2243</v>
      </c>
      <c r="D2806" t="s">
        <v>2387</v>
      </c>
      <c r="E2806" t="s">
        <v>3079</v>
      </c>
      <c r="F2806" s="6">
        <v>21</v>
      </c>
      <c r="G2806" s="6">
        <v>680.894287109375</v>
      </c>
      <c r="H2806" s="6">
        <v>680.894287109375</v>
      </c>
      <c r="I2806" s="6">
        <v>228.79191589355469</v>
      </c>
      <c r="J2806" s="6">
        <v>57.444374999999987</v>
      </c>
      <c r="K2806">
        <f t="shared" si="86"/>
        <v>0</v>
      </c>
    </row>
    <row r="2807" spans="1:11" x14ac:dyDescent="0.25">
      <c r="A2807" s="5" t="str">
        <f t="shared" si="87"/>
        <v>IndustryManufacturingAverage WeekdayNovember22</v>
      </c>
      <c r="B2807" t="s">
        <v>2232</v>
      </c>
      <c r="C2807" t="s">
        <v>2243</v>
      </c>
      <c r="D2807" t="s">
        <v>2387</v>
      </c>
      <c r="E2807" t="s">
        <v>3079</v>
      </c>
      <c r="F2807" s="6">
        <v>22</v>
      </c>
      <c r="G2807" s="6">
        <v>719.9974365234375</v>
      </c>
      <c r="H2807" s="6">
        <v>719.9974365234375</v>
      </c>
      <c r="I2807" s="6">
        <v>211.35609436035156</v>
      </c>
      <c r="J2807" s="6">
        <v>56.402499999999996</v>
      </c>
      <c r="K2807">
        <f t="shared" si="86"/>
        <v>0</v>
      </c>
    </row>
    <row r="2808" spans="1:11" x14ac:dyDescent="0.25">
      <c r="A2808" s="5" t="str">
        <f t="shared" si="87"/>
        <v>IndustryManufacturingAverage WeekdayNovember23</v>
      </c>
      <c r="B2808" t="s">
        <v>2232</v>
      </c>
      <c r="C2808" t="s">
        <v>2243</v>
      </c>
      <c r="D2808" t="s">
        <v>2387</v>
      </c>
      <c r="E2808" t="s">
        <v>3079</v>
      </c>
      <c r="F2808" s="6">
        <v>23</v>
      </c>
      <c r="G2808" s="6">
        <v>625.738525390625</v>
      </c>
      <c r="H2808" s="6">
        <v>625.738525390625</v>
      </c>
      <c r="I2808" s="6">
        <v>228.59957885742188</v>
      </c>
      <c r="J2808" s="6">
        <v>55.675937499999996</v>
      </c>
      <c r="K2808">
        <f t="shared" si="86"/>
        <v>0</v>
      </c>
    </row>
    <row r="2809" spans="1:11" x14ac:dyDescent="0.25">
      <c r="A2809" s="5" t="str">
        <f t="shared" si="87"/>
        <v>IndustryManufacturingAverage WeekdayNovember24</v>
      </c>
      <c r="B2809" t="s">
        <v>2232</v>
      </c>
      <c r="C2809" t="s">
        <v>2243</v>
      </c>
      <c r="D2809" t="s">
        <v>2387</v>
      </c>
      <c r="E2809" t="s">
        <v>3079</v>
      </c>
      <c r="F2809" s="6">
        <v>24</v>
      </c>
      <c r="G2809" s="6">
        <v>731.76629638671875</v>
      </c>
      <c r="H2809" s="6">
        <v>731.76629638671875</v>
      </c>
      <c r="I2809" s="6">
        <v>225.16941833496094</v>
      </c>
      <c r="J2809" s="6">
        <v>54.722812499999996</v>
      </c>
      <c r="K2809">
        <f t="shared" si="86"/>
        <v>0</v>
      </c>
    </row>
    <row r="2810" spans="1:11" x14ac:dyDescent="0.25">
      <c r="A2810" s="5" t="str">
        <f t="shared" si="87"/>
        <v>IndustryManufacturingMonthly Peak DayNovember1</v>
      </c>
      <c r="B2810" t="s">
        <v>2232</v>
      </c>
      <c r="C2810" t="s">
        <v>2243</v>
      </c>
      <c r="D2810" t="s">
        <v>2388</v>
      </c>
      <c r="E2810" t="s">
        <v>3079</v>
      </c>
      <c r="F2810" s="6">
        <v>1</v>
      </c>
      <c r="G2810" s="6">
        <v>1658.959228515625</v>
      </c>
      <c r="H2810" s="6">
        <v>1658.959228515625</v>
      </c>
      <c r="I2810" s="6">
        <v>346.33673095703125</v>
      </c>
      <c r="J2810" s="6">
        <v>65.142812499999977</v>
      </c>
      <c r="K2810">
        <f t="shared" si="86"/>
        <v>0</v>
      </c>
    </row>
    <row r="2811" spans="1:11" x14ac:dyDescent="0.25">
      <c r="A2811" s="5" t="str">
        <f t="shared" si="87"/>
        <v>IndustryManufacturingMonthly Peak DayNovember2</v>
      </c>
      <c r="B2811" t="s">
        <v>2232</v>
      </c>
      <c r="C2811" t="s">
        <v>2243</v>
      </c>
      <c r="D2811" t="s">
        <v>2388</v>
      </c>
      <c r="E2811" t="s">
        <v>3079</v>
      </c>
      <c r="F2811" s="6">
        <v>2</v>
      </c>
      <c r="G2811" s="6">
        <v>1695.7625732421875</v>
      </c>
      <c r="H2811" s="6">
        <v>1695.7625732421875</v>
      </c>
      <c r="I2811" s="6">
        <v>337.59637451171875</v>
      </c>
      <c r="J2811" s="6">
        <v>63.801249999999982</v>
      </c>
      <c r="K2811">
        <f t="shared" si="86"/>
        <v>0</v>
      </c>
    </row>
    <row r="2812" spans="1:11" x14ac:dyDescent="0.25">
      <c r="A2812" s="5" t="str">
        <f t="shared" si="87"/>
        <v>IndustryManufacturingMonthly Peak DayNovember3</v>
      </c>
      <c r="B2812" t="s">
        <v>2232</v>
      </c>
      <c r="C2812" t="s">
        <v>2243</v>
      </c>
      <c r="D2812" t="s">
        <v>2388</v>
      </c>
      <c r="E2812" t="s">
        <v>3079</v>
      </c>
      <c r="F2812" s="6">
        <v>3</v>
      </c>
      <c r="G2812" s="6">
        <v>1786.677490234375</v>
      </c>
      <c r="H2812" s="6">
        <v>1786.677490234375</v>
      </c>
      <c r="I2812" s="6">
        <v>332.27499389648438</v>
      </c>
      <c r="J2812" s="6">
        <v>62.86624999999998</v>
      </c>
      <c r="K2812">
        <f t="shared" si="86"/>
        <v>0</v>
      </c>
    </row>
    <row r="2813" spans="1:11" x14ac:dyDescent="0.25">
      <c r="A2813" s="5" t="str">
        <f t="shared" si="87"/>
        <v>IndustryManufacturingMonthly Peak DayNovember4</v>
      </c>
      <c r="B2813" t="s">
        <v>2232</v>
      </c>
      <c r="C2813" t="s">
        <v>2243</v>
      </c>
      <c r="D2813" t="s">
        <v>2388</v>
      </c>
      <c r="E2813" t="s">
        <v>3079</v>
      </c>
      <c r="F2813" s="6">
        <v>4</v>
      </c>
      <c r="G2813" s="6">
        <v>1580.21435546875</v>
      </c>
      <c r="H2813" s="6">
        <v>1580.21435546875</v>
      </c>
      <c r="I2813" s="6">
        <v>296.8072509765625</v>
      </c>
      <c r="J2813" s="6">
        <v>61.68968749999997</v>
      </c>
      <c r="K2813">
        <f t="shared" si="86"/>
        <v>0</v>
      </c>
    </row>
    <row r="2814" spans="1:11" x14ac:dyDescent="0.25">
      <c r="A2814" s="5" t="str">
        <f t="shared" si="87"/>
        <v>IndustryManufacturingMonthly Peak DayNovember5</v>
      </c>
      <c r="B2814" t="s">
        <v>2232</v>
      </c>
      <c r="C2814" t="s">
        <v>2243</v>
      </c>
      <c r="D2814" t="s">
        <v>2388</v>
      </c>
      <c r="E2814" t="s">
        <v>3079</v>
      </c>
      <c r="F2814" s="6">
        <v>5</v>
      </c>
      <c r="G2814" s="6">
        <v>1528.709716796875</v>
      </c>
      <c r="H2814" s="6">
        <v>1528.709716796875</v>
      </c>
      <c r="I2814" s="6">
        <v>299.71310424804688</v>
      </c>
      <c r="J2814" s="6">
        <v>61.499375000000015</v>
      </c>
      <c r="K2814">
        <f t="shared" si="86"/>
        <v>0</v>
      </c>
    </row>
    <row r="2815" spans="1:11" x14ac:dyDescent="0.25">
      <c r="A2815" s="5" t="str">
        <f t="shared" si="87"/>
        <v>IndustryManufacturingMonthly Peak DayNovember6</v>
      </c>
      <c r="B2815" t="s">
        <v>2232</v>
      </c>
      <c r="C2815" t="s">
        <v>2243</v>
      </c>
      <c r="D2815" t="s">
        <v>2388</v>
      </c>
      <c r="E2815" t="s">
        <v>3079</v>
      </c>
      <c r="F2815" s="6">
        <v>6</v>
      </c>
      <c r="G2815" s="6">
        <v>1680.545166015625</v>
      </c>
      <c r="H2815" s="6">
        <v>1680.545166015625</v>
      </c>
      <c r="I2815" s="6">
        <v>267.04739379882813</v>
      </c>
      <c r="J2815" s="6">
        <v>60.968124999999965</v>
      </c>
      <c r="K2815">
        <f t="shared" si="86"/>
        <v>0</v>
      </c>
    </row>
    <row r="2816" spans="1:11" x14ac:dyDescent="0.25">
      <c r="A2816" s="5" t="str">
        <f t="shared" si="87"/>
        <v>IndustryManufacturingMonthly Peak DayNovember7</v>
      </c>
      <c r="B2816" t="s">
        <v>2232</v>
      </c>
      <c r="C2816" t="s">
        <v>2243</v>
      </c>
      <c r="D2816" t="s">
        <v>2388</v>
      </c>
      <c r="E2816" t="s">
        <v>3079</v>
      </c>
      <c r="F2816" s="6">
        <v>7</v>
      </c>
      <c r="G2816" s="6">
        <v>1741.580078125</v>
      </c>
      <c r="H2816" s="6">
        <v>1741.580078125</v>
      </c>
      <c r="I2816" s="6">
        <v>285.38619995117188</v>
      </c>
      <c r="J2816" s="6">
        <v>61.120312500000018</v>
      </c>
      <c r="K2816">
        <f t="shared" si="86"/>
        <v>0</v>
      </c>
    </row>
    <row r="2817" spans="1:11" x14ac:dyDescent="0.25">
      <c r="A2817" s="5" t="str">
        <f t="shared" si="87"/>
        <v>IndustryManufacturingMonthly Peak DayNovember8</v>
      </c>
      <c r="B2817" t="s">
        <v>2232</v>
      </c>
      <c r="C2817" t="s">
        <v>2243</v>
      </c>
      <c r="D2817" t="s">
        <v>2388</v>
      </c>
      <c r="E2817" t="s">
        <v>3079</v>
      </c>
      <c r="F2817" s="6">
        <v>8</v>
      </c>
      <c r="G2817" s="6">
        <v>1641.05517578125</v>
      </c>
      <c r="H2817" s="6">
        <v>1641.05517578125</v>
      </c>
      <c r="I2817" s="6">
        <v>258.82723999023438</v>
      </c>
      <c r="J2817" s="6">
        <v>61.875937500000006</v>
      </c>
      <c r="K2817">
        <f t="shared" si="86"/>
        <v>0</v>
      </c>
    </row>
    <row r="2818" spans="1:11" x14ac:dyDescent="0.25">
      <c r="A2818" s="5" t="str">
        <f t="shared" si="87"/>
        <v>IndustryManufacturingMonthly Peak DayNovember9</v>
      </c>
      <c r="B2818" t="s">
        <v>2232</v>
      </c>
      <c r="C2818" t="s">
        <v>2243</v>
      </c>
      <c r="D2818" t="s">
        <v>2388</v>
      </c>
      <c r="E2818" t="s">
        <v>3079</v>
      </c>
      <c r="F2818" s="6">
        <v>9</v>
      </c>
      <c r="G2818" s="6">
        <v>1559.1766357421875</v>
      </c>
      <c r="H2818" s="6">
        <v>1559.1766357421875</v>
      </c>
      <c r="I2818" s="6">
        <v>303.94039916992188</v>
      </c>
      <c r="J2818" s="6">
        <v>64.649062500000014</v>
      </c>
      <c r="K2818">
        <f t="shared" ref="K2818:K2881" si="88">INDEX(events, MATCH(CONCATENATE(B2818, C2818, D2818, E2818), events_y, 0), MATCH("Confidential", events_x, 0))</f>
        <v>0</v>
      </c>
    </row>
    <row r="2819" spans="1:11" x14ac:dyDescent="0.25">
      <c r="A2819" s="5" t="str">
        <f t="shared" ref="A2819:A2882" si="89">CONCATENATE(B2819, C2819, D2819, E2819, F2819)</f>
        <v>IndustryManufacturingMonthly Peak DayNovember10</v>
      </c>
      <c r="B2819" t="s">
        <v>2232</v>
      </c>
      <c r="C2819" t="s">
        <v>2243</v>
      </c>
      <c r="D2819" t="s">
        <v>2388</v>
      </c>
      <c r="E2819" t="s">
        <v>3079</v>
      </c>
      <c r="F2819" s="6">
        <v>10</v>
      </c>
      <c r="G2819" s="6">
        <v>1642.864501953125</v>
      </c>
      <c r="H2819" s="6">
        <v>1642.864501953125</v>
      </c>
      <c r="I2819" s="6">
        <v>283.62103271484375</v>
      </c>
      <c r="J2819" s="6">
        <v>68.926249999999982</v>
      </c>
      <c r="K2819">
        <f t="shared" si="88"/>
        <v>0</v>
      </c>
    </row>
    <row r="2820" spans="1:11" x14ac:dyDescent="0.25">
      <c r="A2820" s="5" t="str">
        <f t="shared" si="89"/>
        <v>IndustryManufacturingMonthly Peak DayNovember11</v>
      </c>
      <c r="B2820" t="s">
        <v>2232</v>
      </c>
      <c r="C2820" t="s">
        <v>2243</v>
      </c>
      <c r="D2820" t="s">
        <v>2388</v>
      </c>
      <c r="E2820" t="s">
        <v>3079</v>
      </c>
      <c r="F2820" s="6">
        <v>11</v>
      </c>
      <c r="G2820" s="6">
        <v>1589.8609619140625</v>
      </c>
      <c r="H2820" s="6">
        <v>1589.8609619140625</v>
      </c>
      <c r="I2820" s="6">
        <v>371.94683837890625</v>
      </c>
      <c r="J2820" s="6">
        <v>75.866562499999986</v>
      </c>
      <c r="K2820">
        <f t="shared" si="88"/>
        <v>0</v>
      </c>
    </row>
    <row r="2821" spans="1:11" x14ac:dyDescent="0.25">
      <c r="A2821" s="5" t="str">
        <f t="shared" si="89"/>
        <v>IndustryManufacturingMonthly Peak DayNovember12</v>
      </c>
      <c r="B2821" t="s">
        <v>2232</v>
      </c>
      <c r="C2821" t="s">
        <v>2243</v>
      </c>
      <c r="D2821" t="s">
        <v>2388</v>
      </c>
      <c r="E2821" t="s">
        <v>3079</v>
      </c>
      <c r="F2821" s="6">
        <v>12</v>
      </c>
      <c r="G2821" s="6">
        <v>1411.2628173828125</v>
      </c>
      <c r="H2821" s="6">
        <v>1411.2628173828125</v>
      </c>
      <c r="I2821" s="6">
        <v>328.3355712890625</v>
      </c>
      <c r="J2821" s="6">
        <v>80.634374999999963</v>
      </c>
      <c r="K2821">
        <f t="shared" si="88"/>
        <v>0</v>
      </c>
    </row>
    <row r="2822" spans="1:11" x14ac:dyDescent="0.25">
      <c r="A2822" s="5" t="str">
        <f t="shared" si="89"/>
        <v>IndustryManufacturingMonthly Peak DayNovember13</v>
      </c>
      <c r="B2822" t="s">
        <v>2232</v>
      </c>
      <c r="C2822" t="s">
        <v>2243</v>
      </c>
      <c r="D2822" t="s">
        <v>2388</v>
      </c>
      <c r="E2822" t="s">
        <v>3079</v>
      </c>
      <c r="F2822" s="6">
        <v>13</v>
      </c>
      <c r="G2822" s="6">
        <v>1591.144775390625</v>
      </c>
      <c r="H2822" s="6">
        <v>1591.144775390625</v>
      </c>
      <c r="I2822" s="6">
        <v>344.55288696289063</v>
      </c>
      <c r="J2822" s="6">
        <v>82.006249999999994</v>
      </c>
      <c r="K2822">
        <f t="shared" si="88"/>
        <v>0</v>
      </c>
    </row>
    <row r="2823" spans="1:11" x14ac:dyDescent="0.25">
      <c r="A2823" s="5" t="str">
        <f t="shared" si="89"/>
        <v>IndustryManufacturingMonthly Peak DayNovember14</v>
      </c>
      <c r="B2823" t="s">
        <v>2232</v>
      </c>
      <c r="C2823" t="s">
        <v>2243</v>
      </c>
      <c r="D2823" t="s">
        <v>2388</v>
      </c>
      <c r="E2823" t="s">
        <v>3079</v>
      </c>
      <c r="F2823" s="6">
        <v>14</v>
      </c>
      <c r="G2823" s="6">
        <v>1457.6871337890625</v>
      </c>
      <c r="H2823" s="6">
        <v>1457.6871337890625</v>
      </c>
      <c r="I2823" s="6">
        <v>340.41140747070313</v>
      </c>
      <c r="J2823" s="6">
        <v>85.678124999999994</v>
      </c>
      <c r="K2823">
        <f t="shared" si="88"/>
        <v>0</v>
      </c>
    </row>
    <row r="2824" spans="1:11" x14ac:dyDescent="0.25">
      <c r="A2824" s="5" t="str">
        <f t="shared" si="89"/>
        <v>IndustryManufacturingMonthly Peak DayNovember15</v>
      </c>
      <c r="B2824" t="s">
        <v>2232</v>
      </c>
      <c r="C2824" t="s">
        <v>2243</v>
      </c>
      <c r="D2824" t="s">
        <v>2388</v>
      </c>
      <c r="E2824" t="s">
        <v>3079</v>
      </c>
      <c r="F2824" s="6">
        <v>15</v>
      </c>
      <c r="G2824" s="6">
        <v>1580.2764892578125</v>
      </c>
      <c r="H2824" s="6">
        <v>1580.2764892578125</v>
      </c>
      <c r="I2824" s="6">
        <v>428.71090698242188</v>
      </c>
      <c r="J2824" s="6">
        <v>87.634375000000006</v>
      </c>
      <c r="K2824">
        <f t="shared" si="88"/>
        <v>0</v>
      </c>
    </row>
    <row r="2825" spans="1:11" x14ac:dyDescent="0.25">
      <c r="A2825" s="5" t="str">
        <f t="shared" si="89"/>
        <v>IndustryManufacturingMonthly Peak DayNovember16</v>
      </c>
      <c r="B2825" t="s">
        <v>2232</v>
      </c>
      <c r="C2825" t="s">
        <v>2243</v>
      </c>
      <c r="D2825" t="s">
        <v>2388</v>
      </c>
      <c r="E2825" t="s">
        <v>3079</v>
      </c>
      <c r="F2825" s="6">
        <v>16</v>
      </c>
      <c r="G2825" s="6">
        <v>1630.680908203125</v>
      </c>
      <c r="H2825" s="6">
        <v>1630.680908203125</v>
      </c>
      <c r="I2825" s="6">
        <v>346.899169921875</v>
      </c>
      <c r="J2825" s="6">
        <v>87.246874999999974</v>
      </c>
      <c r="K2825">
        <f t="shared" si="88"/>
        <v>0</v>
      </c>
    </row>
    <row r="2826" spans="1:11" x14ac:dyDescent="0.25">
      <c r="A2826" s="5" t="str">
        <f t="shared" si="89"/>
        <v>IndustryManufacturingMonthly Peak DayNovember17</v>
      </c>
      <c r="B2826" t="s">
        <v>2232</v>
      </c>
      <c r="C2826" t="s">
        <v>2243</v>
      </c>
      <c r="D2826" t="s">
        <v>2388</v>
      </c>
      <c r="E2826" t="s">
        <v>3079</v>
      </c>
      <c r="F2826" s="6">
        <v>17</v>
      </c>
      <c r="G2826" s="6">
        <v>1673.0390625</v>
      </c>
      <c r="H2826" s="6">
        <v>1673.0390625</v>
      </c>
      <c r="I2826" s="6">
        <v>367.4932861328125</v>
      </c>
      <c r="J2826" s="6">
        <v>83.981249999999974</v>
      </c>
      <c r="K2826">
        <f t="shared" si="88"/>
        <v>0</v>
      </c>
    </row>
    <row r="2827" spans="1:11" x14ac:dyDescent="0.25">
      <c r="A2827" s="5" t="str">
        <f t="shared" si="89"/>
        <v>IndustryManufacturingMonthly Peak DayNovember18</v>
      </c>
      <c r="B2827" t="s">
        <v>2232</v>
      </c>
      <c r="C2827" t="s">
        <v>2243</v>
      </c>
      <c r="D2827" t="s">
        <v>2388</v>
      </c>
      <c r="E2827" t="s">
        <v>3079</v>
      </c>
      <c r="F2827" s="6">
        <v>18</v>
      </c>
      <c r="G2827" s="6">
        <v>1469.980712890625</v>
      </c>
      <c r="H2827" s="6">
        <v>1469.980712890625</v>
      </c>
      <c r="I2827" s="6">
        <v>360.06964111328125</v>
      </c>
      <c r="J2827" s="6">
        <v>82.056249999999977</v>
      </c>
      <c r="K2827">
        <f t="shared" si="88"/>
        <v>0</v>
      </c>
    </row>
    <row r="2828" spans="1:11" x14ac:dyDescent="0.25">
      <c r="A2828" s="5" t="str">
        <f t="shared" si="89"/>
        <v>IndustryManufacturingMonthly Peak DayNovember19</v>
      </c>
      <c r="B2828" t="s">
        <v>2232</v>
      </c>
      <c r="C2828" t="s">
        <v>2243</v>
      </c>
      <c r="D2828" t="s">
        <v>2388</v>
      </c>
      <c r="E2828" t="s">
        <v>3079</v>
      </c>
      <c r="F2828" s="6">
        <v>19</v>
      </c>
      <c r="G2828" s="6">
        <v>1453.21826171875</v>
      </c>
      <c r="H2828" s="6">
        <v>1453.21826171875</v>
      </c>
      <c r="I2828" s="6">
        <v>564.16162109375</v>
      </c>
      <c r="J2828" s="6">
        <v>80.243750000000006</v>
      </c>
      <c r="K2828">
        <f t="shared" si="88"/>
        <v>0</v>
      </c>
    </row>
    <row r="2829" spans="1:11" x14ac:dyDescent="0.25">
      <c r="A2829" s="5" t="str">
        <f t="shared" si="89"/>
        <v>IndustryManufacturingMonthly Peak DayNovember20</v>
      </c>
      <c r="B2829" t="s">
        <v>2232</v>
      </c>
      <c r="C2829" t="s">
        <v>2243</v>
      </c>
      <c r="D2829" t="s">
        <v>2388</v>
      </c>
      <c r="E2829" t="s">
        <v>3079</v>
      </c>
      <c r="F2829" s="6">
        <v>20</v>
      </c>
      <c r="G2829" s="6">
        <v>1545.29052734375</v>
      </c>
      <c r="H2829" s="6">
        <v>1545.29052734375</v>
      </c>
      <c r="I2829" s="6">
        <v>344.288330078125</v>
      </c>
      <c r="J2829" s="6">
        <v>77.648124999999993</v>
      </c>
      <c r="K2829">
        <f t="shared" si="88"/>
        <v>0</v>
      </c>
    </row>
    <row r="2830" spans="1:11" x14ac:dyDescent="0.25">
      <c r="A2830" s="5" t="str">
        <f t="shared" si="89"/>
        <v>IndustryManufacturingMonthly Peak DayNovember21</v>
      </c>
      <c r="B2830" t="s">
        <v>2232</v>
      </c>
      <c r="C2830" t="s">
        <v>2243</v>
      </c>
      <c r="D2830" t="s">
        <v>2388</v>
      </c>
      <c r="E2830" t="s">
        <v>3079</v>
      </c>
      <c r="F2830" s="6">
        <v>21</v>
      </c>
      <c r="G2830" s="6">
        <v>1616.5614013671875</v>
      </c>
      <c r="H2830" s="6">
        <v>1616.5614013671875</v>
      </c>
      <c r="I2830" s="6">
        <v>347.77752685546875</v>
      </c>
      <c r="J2830" s="6">
        <v>75.236875000000012</v>
      </c>
      <c r="K2830">
        <f t="shared" si="88"/>
        <v>0</v>
      </c>
    </row>
    <row r="2831" spans="1:11" x14ac:dyDescent="0.25">
      <c r="A2831" s="5" t="str">
        <f t="shared" si="89"/>
        <v>IndustryManufacturingMonthly Peak DayNovember22</v>
      </c>
      <c r="B2831" t="s">
        <v>2232</v>
      </c>
      <c r="C2831" t="s">
        <v>2243</v>
      </c>
      <c r="D2831" t="s">
        <v>2388</v>
      </c>
      <c r="E2831" t="s">
        <v>3079</v>
      </c>
      <c r="F2831" s="6">
        <v>22</v>
      </c>
      <c r="G2831" s="6">
        <v>1635.5340576171875</v>
      </c>
      <c r="H2831" s="6">
        <v>1635.5340576171875</v>
      </c>
      <c r="I2831" s="6">
        <v>378.48382568359375</v>
      </c>
      <c r="J2831" s="6">
        <v>74.184374999999974</v>
      </c>
      <c r="K2831">
        <f t="shared" si="88"/>
        <v>0</v>
      </c>
    </row>
    <row r="2832" spans="1:11" x14ac:dyDescent="0.25">
      <c r="A2832" s="5" t="str">
        <f t="shared" si="89"/>
        <v>IndustryManufacturingMonthly Peak DayNovember23</v>
      </c>
      <c r="B2832" t="s">
        <v>2232</v>
      </c>
      <c r="C2832" t="s">
        <v>2243</v>
      </c>
      <c r="D2832" t="s">
        <v>2388</v>
      </c>
      <c r="E2832" t="s">
        <v>3079</v>
      </c>
      <c r="F2832" s="6">
        <v>23</v>
      </c>
      <c r="G2832" s="6">
        <v>1807.8800048828125</v>
      </c>
      <c r="H2832" s="6">
        <v>1807.8800048828125</v>
      </c>
      <c r="I2832" s="6">
        <v>478.32876586914063</v>
      </c>
      <c r="J2832" s="6">
        <v>73.009375000000006</v>
      </c>
      <c r="K2832">
        <f t="shared" si="88"/>
        <v>0</v>
      </c>
    </row>
    <row r="2833" spans="1:11" x14ac:dyDescent="0.25">
      <c r="A2833" s="5" t="str">
        <f t="shared" si="89"/>
        <v>IndustryManufacturingMonthly Peak DayNovember24</v>
      </c>
      <c r="B2833" t="s">
        <v>2232</v>
      </c>
      <c r="C2833" t="s">
        <v>2243</v>
      </c>
      <c r="D2833" t="s">
        <v>2388</v>
      </c>
      <c r="E2833" t="s">
        <v>3079</v>
      </c>
      <c r="F2833" s="6">
        <v>24</v>
      </c>
      <c r="G2833" s="6">
        <v>1744.1668701171875</v>
      </c>
      <c r="H2833" s="6">
        <v>1744.1668701171875</v>
      </c>
      <c r="I2833" s="6">
        <v>386.23257446289063</v>
      </c>
      <c r="J2833" s="6">
        <v>70.496875000000003</v>
      </c>
      <c r="K2833">
        <f t="shared" si="88"/>
        <v>0</v>
      </c>
    </row>
    <row r="2834" spans="1:11" x14ac:dyDescent="0.25">
      <c r="A2834" s="5" t="str">
        <f t="shared" si="89"/>
        <v>IndustryManufacturingAverage WeekdayDecember1</v>
      </c>
      <c r="B2834" t="s">
        <v>2232</v>
      </c>
      <c r="C2834" t="s">
        <v>2243</v>
      </c>
      <c r="D2834" t="s">
        <v>2389</v>
      </c>
      <c r="E2834" t="s">
        <v>3080</v>
      </c>
      <c r="F2834" s="6">
        <v>1</v>
      </c>
      <c r="G2834" s="6">
        <v>1185.646728515625</v>
      </c>
      <c r="H2834" s="6">
        <v>1185.646728515625</v>
      </c>
      <c r="I2834" s="6">
        <v>206.65194702148438</v>
      </c>
      <c r="J2834" s="6">
        <v>51.123125000000009</v>
      </c>
      <c r="K2834">
        <f t="shared" si="88"/>
        <v>0</v>
      </c>
    </row>
    <row r="2835" spans="1:11" x14ac:dyDescent="0.25">
      <c r="A2835" s="5" t="str">
        <f t="shared" si="89"/>
        <v>IndustryManufacturingAverage WeekdayDecember2</v>
      </c>
      <c r="B2835" t="s">
        <v>2232</v>
      </c>
      <c r="C2835" t="s">
        <v>2243</v>
      </c>
      <c r="D2835" t="s">
        <v>2389</v>
      </c>
      <c r="E2835" t="s">
        <v>3080</v>
      </c>
      <c r="F2835" s="6">
        <v>2</v>
      </c>
      <c r="G2835" s="6">
        <v>1178.419677734375</v>
      </c>
      <c r="H2835" s="6">
        <v>1178.419677734375</v>
      </c>
      <c r="I2835" s="6">
        <v>261.69805908203125</v>
      </c>
      <c r="J2835" s="6">
        <v>50.136562500000025</v>
      </c>
      <c r="K2835">
        <f t="shared" si="88"/>
        <v>0</v>
      </c>
    </row>
    <row r="2836" spans="1:11" x14ac:dyDescent="0.25">
      <c r="A2836" s="5" t="str">
        <f t="shared" si="89"/>
        <v>IndustryManufacturingAverage WeekdayDecember3</v>
      </c>
      <c r="B2836" t="s">
        <v>2232</v>
      </c>
      <c r="C2836" t="s">
        <v>2243</v>
      </c>
      <c r="D2836" t="s">
        <v>2389</v>
      </c>
      <c r="E2836" t="s">
        <v>3080</v>
      </c>
      <c r="F2836" s="6">
        <v>3</v>
      </c>
      <c r="G2836" s="6">
        <v>1208.514892578125</v>
      </c>
      <c r="H2836" s="6">
        <v>1208.514892578125</v>
      </c>
      <c r="I2836" s="6">
        <v>285.32305908203125</v>
      </c>
      <c r="J2836" s="6">
        <v>49.613750000000003</v>
      </c>
      <c r="K2836">
        <f t="shared" si="88"/>
        <v>0</v>
      </c>
    </row>
    <row r="2837" spans="1:11" x14ac:dyDescent="0.25">
      <c r="A2837" s="5" t="str">
        <f t="shared" si="89"/>
        <v>IndustryManufacturingAverage WeekdayDecember4</v>
      </c>
      <c r="B2837" t="s">
        <v>2232</v>
      </c>
      <c r="C2837" t="s">
        <v>2243</v>
      </c>
      <c r="D2837" t="s">
        <v>2389</v>
      </c>
      <c r="E2837" t="s">
        <v>3080</v>
      </c>
      <c r="F2837" s="6">
        <v>4</v>
      </c>
      <c r="G2837" s="6">
        <v>1155.4091796875</v>
      </c>
      <c r="H2837" s="6">
        <v>1155.4091796875</v>
      </c>
      <c r="I2837" s="6">
        <v>253.5108642578125</v>
      </c>
      <c r="J2837" s="6">
        <v>48.88718750000001</v>
      </c>
      <c r="K2837">
        <f t="shared" si="88"/>
        <v>0</v>
      </c>
    </row>
    <row r="2838" spans="1:11" x14ac:dyDescent="0.25">
      <c r="A2838" s="5" t="str">
        <f t="shared" si="89"/>
        <v>IndustryManufacturingAverage WeekdayDecember5</v>
      </c>
      <c r="B2838" t="s">
        <v>2232</v>
      </c>
      <c r="C2838" t="s">
        <v>2243</v>
      </c>
      <c r="D2838" t="s">
        <v>2389</v>
      </c>
      <c r="E2838" t="s">
        <v>3080</v>
      </c>
      <c r="F2838" s="6">
        <v>5</v>
      </c>
      <c r="G2838" s="6">
        <v>1153.3424072265625</v>
      </c>
      <c r="H2838" s="6">
        <v>1153.3424072265625</v>
      </c>
      <c r="I2838" s="6">
        <v>192.22967529296875</v>
      </c>
      <c r="J2838" s="6">
        <v>48.291875000000012</v>
      </c>
      <c r="K2838">
        <f t="shared" si="88"/>
        <v>0</v>
      </c>
    </row>
    <row r="2839" spans="1:11" x14ac:dyDescent="0.25">
      <c r="A2839" s="5" t="str">
        <f t="shared" si="89"/>
        <v>IndustryManufacturingAverage WeekdayDecember6</v>
      </c>
      <c r="B2839" t="s">
        <v>2232</v>
      </c>
      <c r="C2839" t="s">
        <v>2243</v>
      </c>
      <c r="D2839" t="s">
        <v>2389</v>
      </c>
      <c r="E2839" t="s">
        <v>3080</v>
      </c>
      <c r="F2839" s="6">
        <v>6</v>
      </c>
      <c r="G2839" s="6">
        <v>1174.5880126953125</v>
      </c>
      <c r="H2839" s="6">
        <v>1174.5880126953125</v>
      </c>
      <c r="I2839" s="6">
        <v>195.01460266113281</v>
      </c>
      <c r="J2839" s="6">
        <v>48.58468749999998</v>
      </c>
      <c r="K2839">
        <f t="shared" si="88"/>
        <v>0</v>
      </c>
    </row>
    <row r="2840" spans="1:11" x14ac:dyDescent="0.25">
      <c r="A2840" s="5" t="str">
        <f t="shared" si="89"/>
        <v>IndustryManufacturingAverage WeekdayDecember7</v>
      </c>
      <c r="B2840" t="s">
        <v>2232</v>
      </c>
      <c r="C2840" t="s">
        <v>2243</v>
      </c>
      <c r="D2840" t="s">
        <v>2389</v>
      </c>
      <c r="E2840" t="s">
        <v>3080</v>
      </c>
      <c r="F2840" s="6">
        <v>7</v>
      </c>
      <c r="G2840" s="6">
        <v>1258.5767822265625</v>
      </c>
      <c r="H2840" s="6">
        <v>1258.5767822265625</v>
      </c>
      <c r="I2840" s="6">
        <v>234.26329040527344</v>
      </c>
      <c r="J2840" s="6">
        <v>48.542499999999997</v>
      </c>
      <c r="K2840">
        <f t="shared" si="88"/>
        <v>0</v>
      </c>
    </row>
    <row r="2841" spans="1:11" x14ac:dyDescent="0.25">
      <c r="A2841" s="5" t="str">
        <f t="shared" si="89"/>
        <v>IndustryManufacturingAverage WeekdayDecember8</v>
      </c>
      <c r="B2841" t="s">
        <v>2232</v>
      </c>
      <c r="C2841" t="s">
        <v>2243</v>
      </c>
      <c r="D2841" t="s">
        <v>2389</v>
      </c>
      <c r="E2841" t="s">
        <v>3080</v>
      </c>
      <c r="F2841" s="6">
        <v>8</v>
      </c>
      <c r="G2841" s="6">
        <v>1342.1705322265625</v>
      </c>
      <c r="H2841" s="6">
        <v>1342.1705322265625</v>
      </c>
      <c r="I2841" s="6">
        <v>291.58404541015625</v>
      </c>
      <c r="J2841" s="6">
        <v>48.279687500000001</v>
      </c>
      <c r="K2841">
        <f t="shared" si="88"/>
        <v>0</v>
      </c>
    </row>
    <row r="2842" spans="1:11" x14ac:dyDescent="0.25">
      <c r="A2842" s="5" t="str">
        <f t="shared" si="89"/>
        <v>IndustryManufacturingAverage WeekdayDecember9</v>
      </c>
      <c r="B2842" t="s">
        <v>2232</v>
      </c>
      <c r="C2842" t="s">
        <v>2243</v>
      </c>
      <c r="D2842" t="s">
        <v>2389</v>
      </c>
      <c r="E2842" t="s">
        <v>3080</v>
      </c>
      <c r="F2842" s="6">
        <v>9</v>
      </c>
      <c r="G2842" s="6">
        <v>1603.7838134765625</v>
      </c>
      <c r="H2842" s="6">
        <v>1603.7838134765625</v>
      </c>
      <c r="I2842" s="6">
        <v>183.85966491699219</v>
      </c>
      <c r="J2842" s="6">
        <v>49.216562499999988</v>
      </c>
      <c r="K2842">
        <f t="shared" si="88"/>
        <v>0</v>
      </c>
    </row>
    <row r="2843" spans="1:11" x14ac:dyDescent="0.25">
      <c r="A2843" s="5" t="str">
        <f t="shared" si="89"/>
        <v>IndustryManufacturingAverage WeekdayDecember10</v>
      </c>
      <c r="B2843" t="s">
        <v>2232</v>
      </c>
      <c r="C2843" t="s">
        <v>2243</v>
      </c>
      <c r="D2843" t="s">
        <v>2389</v>
      </c>
      <c r="E2843" t="s">
        <v>3080</v>
      </c>
      <c r="F2843" s="6">
        <v>10</v>
      </c>
      <c r="G2843" s="6">
        <v>1627.1253662109375</v>
      </c>
      <c r="H2843" s="6">
        <v>1627.1253662109375</v>
      </c>
      <c r="I2843" s="6">
        <v>202.29940795898438</v>
      </c>
      <c r="J2843" s="6">
        <v>52.720937500000019</v>
      </c>
      <c r="K2843">
        <f t="shared" si="88"/>
        <v>0</v>
      </c>
    </row>
    <row r="2844" spans="1:11" x14ac:dyDescent="0.25">
      <c r="A2844" s="5" t="str">
        <f t="shared" si="89"/>
        <v>IndustryManufacturingAverage WeekdayDecember11</v>
      </c>
      <c r="B2844" t="s">
        <v>2232</v>
      </c>
      <c r="C2844" t="s">
        <v>2243</v>
      </c>
      <c r="D2844" t="s">
        <v>2389</v>
      </c>
      <c r="E2844" t="s">
        <v>3080</v>
      </c>
      <c r="F2844" s="6">
        <v>11</v>
      </c>
      <c r="G2844" s="6">
        <v>1350.539306640625</v>
      </c>
      <c r="H2844" s="6">
        <v>1350.539306640625</v>
      </c>
      <c r="I2844" s="6">
        <v>219.39030456542969</v>
      </c>
      <c r="J2844" s="6">
        <v>57.128343749999978</v>
      </c>
      <c r="K2844">
        <f t="shared" si="88"/>
        <v>0</v>
      </c>
    </row>
    <row r="2845" spans="1:11" x14ac:dyDescent="0.25">
      <c r="A2845" s="5" t="str">
        <f t="shared" si="89"/>
        <v>IndustryManufacturingAverage WeekdayDecember12</v>
      </c>
      <c r="B2845" t="s">
        <v>2232</v>
      </c>
      <c r="C2845" t="s">
        <v>2243</v>
      </c>
      <c r="D2845" t="s">
        <v>2389</v>
      </c>
      <c r="E2845" t="s">
        <v>3080</v>
      </c>
      <c r="F2845" s="6">
        <v>12</v>
      </c>
      <c r="G2845" s="6">
        <v>1396.47998046875</v>
      </c>
      <c r="H2845" s="6">
        <v>1396.47998046875</v>
      </c>
      <c r="I2845" s="6">
        <v>248.46380615234375</v>
      </c>
      <c r="J2845" s="6">
        <v>61.791656250000003</v>
      </c>
      <c r="K2845">
        <f t="shared" si="88"/>
        <v>0</v>
      </c>
    </row>
    <row r="2846" spans="1:11" x14ac:dyDescent="0.25">
      <c r="A2846" s="5" t="str">
        <f t="shared" si="89"/>
        <v>IndustryManufacturingAverage WeekdayDecember13</v>
      </c>
      <c r="B2846" t="s">
        <v>2232</v>
      </c>
      <c r="C2846" t="s">
        <v>2243</v>
      </c>
      <c r="D2846" t="s">
        <v>2389</v>
      </c>
      <c r="E2846" t="s">
        <v>3080</v>
      </c>
      <c r="F2846" s="6">
        <v>13</v>
      </c>
      <c r="G2846" s="6">
        <v>1374.0738525390625</v>
      </c>
      <c r="H2846" s="6">
        <v>1374.0738525390625</v>
      </c>
      <c r="I2846" s="6">
        <v>231.80052185058594</v>
      </c>
      <c r="J2846" s="6">
        <v>65.253749999999997</v>
      </c>
      <c r="K2846">
        <f t="shared" si="88"/>
        <v>0</v>
      </c>
    </row>
    <row r="2847" spans="1:11" x14ac:dyDescent="0.25">
      <c r="A2847" s="5" t="str">
        <f t="shared" si="89"/>
        <v>IndustryManufacturingAverage WeekdayDecember14</v>
      </c>
      <c r="B2847" t="s">
        <v>2232</v>
      </c>
      <c r="C2847" t="s">
        <v>2243</v>
      </c>
      <c r="D2847" t="s">
        <v>2389</v>
      </c>
      <c r="E2847" t="s">
        <v>3080</v>
      </c>
      <c r="F2847" s="6">
        <v>14</v>
      </c>
      <c r="G2847" s="6">
        <v>1282.954833984375</v>
      </c>
      <c r="H2847" s="6">
        <v>1282.954833984375</v>
      </c>
      <c r="I2847" s="6">
        <v>213.70863342285156</v>
      </c>
      <c r="J2847" s="6">
        <v>66.54000000000002</v>
      </c>
      <c r="K2847">
        <f t="shared" si="88"/>
        <v>0</v>
      </c>
    </row>
    <row r="2848" spans="1:11" x14ac:dyDescent="0.25">
      <c r="A2848" s="5" t="str">
        <f t="shared" si="89"/>
        <v>IndustryManufacturingAverage WeekdayDecember15</v>
      </c>
      <c r="B2848" t="s">
        <v>2232</v>
      </c>
      <c r="C2848" t="s">
        <v>2243</v>
      </c>
      <c r="D2848" t="s">
        <v>2389</v>
      </c>
      <c r="E2848" t="s">
        <v>3080</v>
      </c>
      <c r="F2848" s="6">
        <v>15</v>
      </c>
      <c r="G2848" s="6">
        <v>1554.9390869140625</v>
      </c>
      <c r="H2848" s="6">
        <v>1554.9390869140625</v>
      </c>
      <c r="I2848" s="6">
        <v>251.453369140625</v>
      </c>
      <c r="J2848" s="6">
        <v>67.214687499999997</v>
      </c>
      <c r="K2848">
        <f t="shared" si="88"/>
        <v>0</v>
      </c>
    </row>
    <row r="2849" spans="1:11" x14ac:dyDescent="0.25">
      <c r="A2849" s="5" t="str">
        <f t="shared" si="89"/>
        <v>IndustryManufacturingAverage WeekdayDecember16</v>
      </c>
      <c r="B2849" t="s">
        <v>2232</v>
      </c>
      <c r="C2849" t="s">
        <v>2243</v>
      </c>
      <c r="D2849" t="s">
        <v>2389</v>
      </c>
      <c r="E2849" t="s">
        <v>3080</v>
      </c>
      <c r="F2849" s="6">
        <v>16</v>
      </c>
      <c r="G2849" s="6">
        <v>1651.2872314453125</v>
      </c>
      <c r="H2849" s="6">
        <v>1651.2872314453125</v>
      </c>
      <c r="I2849" s="6">
        <v>246.12773132324219</v>
      </c>
      <c r="J2849" s="6">
        <v>68.129687500000017</v>
      </c>
      <c r="K2849">
        <f t="shared" si="88"/>
        <v>0</v>
      </c>
    </row>
    <row r="2850" spans="1:11" x14ac:dyDescent="0.25">
      <c r="A2850" s="5" t="str">
        <f t="shared" si="89"/>
        <v>IndustryManufacturingAverage WeekdayDecember17</v>
      </c>
      <c r="B2850" t="s">
        <v>2232</v>
      </c>
      <c r="C2850" t="s">
        <v>2243</v>
      </c>
      <c r="D2850" t="s">
        <v>2389</v>
      </c>
      <c r="E2850" t="s">
        <v>3080</v>
      </c>
      <c r="F2850" s="6">
        <v>17</v>
      </c>
      <c r="G2850" s="6">
        <v>1367.0478515625</v>
      </c>
      <c r="H2850" s="6">
        <v>1367.0478515625</v>
      </c>
      <c r="I2850" s="6">
        <v>267.95571899414063</v>
      </c>
      <c r="J2850" s="6">
        <v>67.985624999999985</v>
      </c>
      <c r="K2850">
        <f t="shared" si="88"/>
        <v>0</v>
      </c>
    </row>
    <row r="2851" spans="1:11" x14ac:dyDescent="0.25">
      <c r="A2851" s="5" t="str">
        <f t="shared" si="89"/>
        <v>IndustryManufacturingAverage WeekdayDecember18</v>
      </c>
      <c r="B2851" t="s">
        <v>2232</v>
      </c>
      <c r="C2851" t="s">
        <v>2243</v>
      </c>
      <c r="D2851" t="s">
        <v>2389</v>
      </c>
      <c r="E2851" t="s">
        <v>3080</v>
      </c>
      <c r="F2851" s="6">
        <v>18</v>
      </c>
      <c r="G2851" s="6">
        <v>1027.4737548828125</v>
      </c>
      <c r="H2851" s="6">
        <v>1027.4737548828125</v>
      </c>
      <c r="I2851" s="6">
        <v>247.42129516601563</v>
      </c>
      <c r="J2851" s="6">
        <v>66.033437499999991</v>
      </c>
      <c r="K2851">
        <f t="shared" si="88"/>
        <v>0</v>
      </c>
    </row>
    <row r="2852" spans="1:11" x14ac:dyDescent="0.25">
      <c r="A2852" s="5" t="str">
        <f t="shared" si="89"/>
        <v>IndustryManufacturingAverage WeekdayDecember19</v>
      </c>
      <c r="B2852" t="s">
        <v>2232</v>
      </c>
      <c r="C2852" t="s">
        <v>2243</v>
      </c>
      <c r="D2852" t="s">
        <v>2389</v>
      </c>
      <c r="E2852" t="s">
        <v>3080</v>
      </c>
      <c r="F2852" s="6">
        <v>19</v>
      </c>
      <c r="G2852" s="6">
        <v>1117.37158203125</v>
      </c>
      <c r="H2852" s="6">
        <v>1117.37158203125</v>
      </c>
      <c r="I2852" s="6">
        <v>197.48277282714844</v>
      </c>
      <c r="J2852" s="6">
        <v>61.693125000000023</v>
      </c>
      <c r="K2852">
        <f t="shared" si="88"/>
        <v>0</v>
      </c>
    </row>
    <row r="2853" spans="1:11" x14ac:dyDescent="0.25">
      <c r="A2853" s="5" t="str">
        <f t="shared" si="89"/>
        <v>IndustryManufacturingAverage WeekdayDecember20</v>
      </c>
      <c r="B2853" t="s">
        <v>2232</v>
      </c>
      <c r="C2853" t="s">
        <v>2243</v>
      </c>
      <c r="D2853" t="s">
        <v>2389</v>
      </c>
      <c r="E2853" t="s">
        <v>3080</v>
      </c>
      <c r="F2853" s="6">
        <v>20</v>
      </c>
      <c r="G2853" s="6">
        <v>1444.0458984375</v>
      </c>
      <c r="H2853" s="6">
        <v>1444.0458984375</v>
      </c>
      <c r="I2853" s="6">
        <v>236.775146484375</v>
      </c>
      <c r="J2853" s="6">
        <v>59.399687500000006</v>
      </c>
      <c r="K2853">
        <f t="shared" si="88"/>
        <v>0</v>
      </c>
    </row>
    <row r="2854" spans="1:11" x14ac:dyDescent="0.25">
      <c r="A2854" s="5" t="str">
        <f t="shared" si="89"/>
        <v>IndustryManufacturingAverage WeekdayDecember21</v>
      </c>
      <c r="B2854" t="s">
        <v>2232</v>
      </c>
      <c r="C2854" t="s">
        <v>2243</v>
      </c>
      <c r="D2854" t="s">
        <v>2389</v>
      </c>
      <c r="E2854" t="s">
        <v>3080</v>
      </c>
      <c r="F2854" s="6">
        <v>21</v>
      </c>
      <c r="G2854" s="6">
        <v>1252.3831787109375</v>
      </c>
      <c r="H2854" s="6">
        <v>1252.3831787109375</v>
      </c>
      <c r="I2854" s="6">
        <v>218.57997131347656</v>
      </c>
      <c r="J2854" s="6">
        <v>57.419062500000017</v>
      </c>
      <c r="K2854">
        <f t="shared" si="88"/>
        <v>0</v>
      </c>
    </row>
    <row r="2855" spans="1:11" x14ac:dyDescent="0.25">
      <c r="A2855" s="5" t="str">
        <f t="shared" si="89"/>
        <v>IndustryManufacturingAverage WeekdayDecember22</v>
      </c>
      <c r="B2855" t="s">
        <v>2232</v>
      </c>
      <c r="C2855" t="s">
        <v>2243</v>
      </c>
      <c r="D2855" t="s">
        <v>2389</v>
      </c>
      <c r="E2855" t="s">
        <v>3080</v>
      </c>
      <c r="F2855" s="6">
        <v>22</v>
      </c>
      <c r="G2855" s="6">
        <v>1467.9967041015625</v>
      </c>
      <c r="H2855" s="6">
        <v>1467.9967041015625</v>
      </c>
      <c r="I2855" s="6">
        <v>266.94140625</v>
      </c>
      <c r="J2855" s="6">
        <v>55.78781249999998</v>
      </c>
      <c r="K2855">
        <f t="shared" si="88"/>
        <v>0</v>
      </c>
    </row>
    <row r="2856" spans="1:11" x14ac:dyDescent="0.25">
      <c r="A2856" s="5" t="str">
        <f t="shared" si="89"/>
        <v>IndustryManufacturingAverage WeekdayDecember23</v>
      </c>
      <c r="B2856" t="s">
        <v>2232</v>
      </c>
      <c r="C2856" t="s">
        <v>2243</v>
      </c>
      <c r="D2856" t="s">
        <v>2389</v>
      </c>
      <c r="E2856" t="s">
        <v>3080</v>
      </c>
      <c r="F2856" s="6">
        <v>23</v>
      </c>
      <c r="G2856" s="6">
        <v>1325.989501953125</v>
      </c>
      <c r="H2856" s="6">
        <v>1325.989501953125</v>
      </c>
      <c r="I2856" s="6">
        <v>222.90158081054688</v>
      </c>
      <c r="J2856" s="6">
        <v>54.382812499999979</v>
      </c>
      <c r="K2856">
        <f t="shared" si="88"/>
        <v>0</v>
      </c>
    </row>
    <row r="2857" spans="1:11" x14ac:dyDescent="0.25">
      <c r="A2857" s="5" t="str">
        <f t="shared" si="89"/>
        <v>IndustryManufacturingAverage WeekdayDecember24</v>
      </c>
      <c r="B2857" t="s">
        <v>2232</v>
      </c>
      <c r="C2857" t="s">
        <v>2243</v>
      </c>
      <c r="D2857" t="s">
        <v>2389</v>
      </c>
      <c r="E2857" t="s">
        <v>3080</v>
      </c>
      <c r="F2857" s="6">
        <v>24</v>
      </c>
      <c r="G2857" s="6">
        <v>1076.4996337890625</v>
      </c>
      <c r="H2857" s="6">
        <v>1076.4996337890625</v>
      </c>
      <c r="I2857" s="6">
        <v>217.32644653320313</v>
      </c>
      <c r="J2857" s="6">
        <v>57.967500000000001</v>
      </c>
      <c r="K2857">
        <f t="shared" si="88"/>
        <v>0</v>
      </c>
    </row>
    <row r="2858" spans="1:11" x14ac:dyDescent="0.25">
      <c r="A2858" s="5" t="str">
        <f t="shared" si="89"/>
        <v>IndustryManufacturingMonthly Peak DayDecember1</v>
      </c>
      <c r="B2858" t="s">
        <v>2232</v>
      </c>
      <c r="C2858" t="s">
        <v>2243</v>
      </c>
      <c r="D2858" t="s">
        <v>2390</v>
      </c>
      <c r="E2858" t="s">
        <v>3080</v>
      </c>
      <c r="F2858" s="6">
        <v>1</v>
      </c>
      <c r="G2858" s="6">
        <v>821.5155029296875</v>
      </c>
      <c r="H2858" s="6">
        <v>821.5155029296875</v>
      </c>
      <c r="I2858" s="6">
        <v>174.27561950683594</v>
      </c>
      <c r="J2858" s="6">
        <v>49.944687500000022</v>
      </c>
      <c r="K2858">
        <f t="shared" si="88"/>
        <v>0</v>
      </c>
    </row>
    <row r="2859" spans="1:11" x14ac:dyDescent="0.25">
      <c r="A2859" s="5" t="str">
        <f t="shared" si="89"/>
        <v>IndustryManufacturingMonthly Peak DayDecember2</v>
      </c>
      <c r="B2859" t="s">
        <v>2232</v>
      </c>
      <c r="C2859" t="s">
        <v>2243</v>
      </c>
      <c r="D2859" t="s">
        <v>2390</v>
      </c>
      <c r="E2859" t="s">
        <v>3080</v>
      </c>
      <c r="F2859" s="6">
        <v>2</v>
      </c>
      <c r="G2859" s="6">
        <v>856.87060546875</v>
      </c>
      <c r="H2859" s="6">
        <v>856.87060546875</v>
      </c>
      <c r="I2859" s="6">
        <v>193.04841613769531</v>
      </c>
      <c r="J2859" s="6">
        <v>49.543437499999996</v>
      </c>
      <c r="K2859">
        <f t="shared" si="88"/>
        <v>0</v>
      </c>
    </row>
    <row r="2860" spans="1:11" x14ac:dyDescent="0.25">
      <c r="A2860" s="5" t="str">
        <f t="shared" si="89"/>
        <v>IndustryManufacturingMonthly Peak DayDecember3</v>
      </c>
      <c r="B2860" t="s">
        <v>2232</v>
      </c>
      <c r="C2860" t="s">
        <v>2243</v>
      </c>
      <c r="D2860" t="s">
        <v>2390</v>
      </c>
      <c r="E2860" t="s">
        <v>3080</v>
      </c>
      <c r="F2860" s="6">
        <v>3</v>
      </c>
      <c r="G2860" s="6">
        <v>752.37591552734375</v>
      </c>
      <c r="H2860" s="6">
        <v>752.37591552734375</v>
      </c>
      <c r="I2860" s="6">
        <v>210.26174926757813</v>
      </c>
      <c r="J2860" s="6">
        <v>47.65718750000002</v>
      </c>
      <c r="K2860">
        <f t="shared" si="88"/>
        <v>0</v>
      </c>
    </row>
    <row r="2861" spans="1:11" x14ac:dyDescent="0.25">
      <c r="A2861" s="5" t="str">
        <f t="shared" si="89"/>
        <v>IndustryManufacturingMonthly Peak DayDecember4</v>
      </c>
      <c r="B2861" t="s">
        <v>2232</v>
      </c>
      <c r="C2861" t="s">
        <v>2243</v>
      </c>
      <c r="D2861" t="s">
        <v>2390</v>
      </c>
      <c r="E2861" t="s">
        <v>3080</v>
      </c>
      <c r="F2861" s="6">
        <v>4</v>
      </c>
      <c r="G2861" s="6">
        <v>829.68817138671875</v>
      </c>
      <c r="H2861" s="6">
        <v>829.68817138671875</v>
      </c>
      <c r="I2861" s="6">
        <v>179.480712890625</v>
      </c>
      <c r="J2861" s="6">
        <v>47.493437500000006</v>
      </c>
      <c r="K2861">
        <f t="shared" si="88"/>
        <v>0</v>
      </c>
    </row>
    <row r="2862" spans="1:11" x14ac:dyDescent="0.25">
      <c r="A2862" s="5" t="str">
        <f t="shared" si="89"/>
        <v>IndustryManufacturingMonthly Peak DayDecember5</v>
      </c>
      <c r="B2862" t="s">
        <v>2232</v>
      </c>
      <c r="C2862" t="s">
        <v>2243</v>
      </c>
      <c r="D2862" t="s">
        <v>2390</v>
      </c>
      <c r="E2862" t="s">
        <v>3080</v>
      </c>
      <c r="F2862" s="6">
        <v>5</v>
      </c>
      <c r="G2862" s="6">
        <v>880.57000732421875</v>
      </c>
      <c r="H2862" s="6">
        <v>880.57000732421875</v>
      </c>
      <c r="I2862" s="6">
        <v>201.07453918457031</v>
      </c>
      <c r="J2862" s="6">
        <v>47.150624999999977</v>
      </c>
      <c r="K2862">
        <f t="shared" si="88"/>
        <v>0</v>
      </c>
    </row>
    <row r="2863" spans="1:11" x14ac:dyDescent="0.25">
      <c r="A2863" s="5" t="str">
        <f t="shared" si="89"/>
        <v>IndustryManufacturingMonthly Peak DayDecember6</v>
      </c>
      <c r="B2863" t="s">
        <v>2232</v>
      </c>
      <c r="C2863" t="s">
        <v>2243</v>
      </c>
      <c r="D2863" t="s">
        <v>2390</v>
      </c>
      <c r="E2863" t="s">
        <v>3080</v>
      </c>
      <c r="F2863" s="6">
        <v>6</v>
      </c>
      <c r="G2863" s="6">
        <v>1047.095458984375</v>
      </c>
      <c r="H2863" s="6">
        <v>1047.095458984375</v>
      </c>
      <c r="I2863" s="6">
        <v>182.26318359375</v>
      </c>
      <c r="J2863" s="6">
        <v>46.262187499999982</v>
      </c>
      <c r="K2863">
        <f t="shared" si="88"/>
        <v>0</v>
      </c>
    </row>
    <row r="2864" spans="1:11" x14ac:dyDescent="0.25">
      <c r="A2864" s="5" t="str">
        <f t="shared" si="89"/>
        <v>IndustryManufacturingMonthly Peak DayDecember7</v>
      </c>
      <c r="B2864" t="s">
        <v>2232</v>
      </c>
      <c r="C2864" t="s">
        <v>2243</v>
      </c>
      <c r="D2864" t="s">
        <v>2390</v>
      </c>
      <c r="E2864" t="s">
        <v>3080</v>
      </c>
      <c r="F2864" s="6">
        <v>7</v>
      </c>
      <c r="G2864" s="6">
        <v>1056.1507568359375</v>
      </c>
      <c r="H2864" s="6">
        <v>1056.1507568359375</v>
      </c>
      <c r="I2864" s="6">
        <v>184.38542175292969</v>
      </c>
      <c r="J2864" s="6">
        <v>45.840937500000017</v>
      </c>
      <c r="K2864">
        <f t="shared" si="88"/>
        <v>0</v>
      </c>
    </row>
    <row r="2865" spans="1:11" x14ac:dyDescent="0.25">
      <c r="A2865" s="5" t="str">
        <f t="shared" si="89"/>
        <v>IndustryManufacturingMonthly Peak DayDecember8</v>
      </c>
      <c r="B2865" t="s">
        <v>2232</v>
      </c>
      <c r="C2865" t="s">
        <v>2243</v>
      </c>
      <c r="D2865" t="s">
        <v>2390</v>
      </c>
      <c r="E2865" t="s">
        <v>3080</v>
      </c>
      <c r="F2865" s="6">
        <v>8</v>
      </c>
      <c r="G2865" s="6">
        <v>1076.0535888671875</v>
      </c>
      <c r="H2865" s="6">
        <v>1076.0535888671875</v>
      </c>
      <c r="I2865" s="6">
        <v>180.78659057617188</v>
      </c>
      <c r="J2865" s="6">
        <v>45.891875000000013</v>
      </c>
      <c r="K2865">
        <f t="shared" si="88"/>
        <v>0</v>
      </c>
    </row>
    <row r="2866" spans="1:11" x14ac:dyDescent="0.25">
      <c r="A2866" s="5" t="str">
        <f t="shared" si="89"/>
        <v>IndustryManufacturingMonthly Peak DayDecember9</v>
      </c>
      <c r="B2866" t="s">
        <v>2232</v>
      </c>
      <c r="C2866" t="s">
        <v>2243</v>
      </c>
      <c r="D2866" t="s">
        <v>2390</v>
      </c>
      <c r="E2866" t="s">
        <v>3080</v>
      </c>
      <c r="F2866" s="6">
        <v>9</v>
      </c>
      <c r="G2866" s="6">
        <v>996.23077392578125</v>
      </c>
      <c r="H2866" s="6">
        <v>996.23077392578125</v>
      </c>
      <c r="I2866" s="6">
        <v>160.86453247070313</v>
      </c>
      <c r="J2866" s="6">
        <v>47.199375000000003</v>
      </c>
      <c r="K2866">
        <f t="shared" si="88"/>
        <v>0</v>
      </c>
    </row>
    <row r="2867" spans="1:11" x14ac:dyDescent="0.25">
      <c r="A2867" s="5" t="str">
        <f t="shared" si="89"/>
        <v>IndustryManufacturingMonthly Peak DayDecember10</v>
      </c>
      <c r="B2867" t="s">
        <v>2232</v>
      </c>
      <c r="C2867" t="s">
        <v>2243</v>
      </c>
      <c r="D2867" t="s">
        <v>2390</v>
      </c>
      <c r="E2867" t="s">
        <v>3080</v>
      </c>
      <c r="F2867" s="6">
        <v>10</v>
      </c>
      <c r="G2867" s="6">
        <v>1026.794189453125</v>
      </c>
      <c r="H2867" s="6">
        <v>1026.794189453125</v>
      </c>
      <c r="I2867" s="6">
        <v>170.77607727050781</v>
      </c>
      <c r="J2867" s="6">
        <v>51.480249999999991</v>
      </c>
      <c r="K2867">
        <f t="shared" si="88"/>
        <v>0</v>
      </c>
    </row>
    <row r="2868" spans="1:11" x14ac:dyDescent="0.25">
      <c r="A2868" s="5" t="str">
        <f t="shared" si="89"/>
        <v>IndustryManufacturingMonthly Peak DayDecember11</v>
      </c>
      <c r="B2868" t="s">
        <v>2232</v>
      </c>
      <c r="C2868" t="s">
        <v>2243</v>
      </c>
      <c r="D2868" t="s">
        <v>2390</v>
      </c>
      <c r="E2868" t="s">
        <v>3080</v>
      </c>
      <c r="F2868" s="6">
        <v>11</v>
      </c>
      <c r="G2868" s="6">
        <v>1082.4256591796875</v>
      </c>
      <c r="H2868" s="6">
        <v>1082.4256591796875</v>
      </c>
      <c r="I2868" s="6">
        <v>164.15765380859375</v>
      </c>
      <c r="J2868" s="6">
        <v>56.059437499999994</v>
      </c>
      <c r="K2868">
        <f t="shared" si="88"/>
        <v>0</v>
      </c>
    </row>
    <row r="2869" spans="1:11" x14ac:dyDescent="0.25">
      <c r="A2869" s="5" t="str">
        <f t="shared" si="89"/>
        <v>IndustryManufacturingMonthly Peak DayDecember12</v>
      </c>
      <c r="B2869" t="s">
        <v>2232</v>
      </c>
      <c r="C2869" t="s">
        <v>2243</v>
      </c>
      <c r="D2869" t="s">
        <v>2390</v>
      </c>
      <c r="E2869" t="s">
        <v>3080</v>
      </c>
      <c r="F2869" s="6">
        <v>12</v>
      </c>
      <c r="G2869" s="6">
        <v>1142.19677734375</v>
      </c>
      <c r="H2869" s="6">
        <v>1142.19677734375</v>
      </c>
      <c r="I2869" s="6">
        <v>170.14096069335938</v>
      </c>
      <c r="J2869" s="6">
        <v>60.544250000000019</v>
      </c>
      <c r="K2869">
        <f t="shared" si="88"/>
        <v>0</v>
      </c>
    </row>
    <row r="2870" spans="1:11" x14ac:dyDescent="0.25">
      <c r="A2870" s="5" t="str">
        <f t="shared" si="89"/>
        <v>IndustryManufacturingMonthly Peak DayDecember13</v>
      </c>
      <c r="B2870" t="s">
        <v>2232</v>
      </c>
      <c r="C2870" t="s">
        <v>2243</v>
      </c>
      <c r="D2870" t="s">
        <v>2390</v>
      </c>
      <c r="E2870" t="s">
        <v>3080</v>
      </c>
      <c r="F2870" s="6">
        <v>13</v>
      </c>
      <c r="G2870" s="6">
        <v>1110.75537109375</v>
      </c>
      <c r="H2870" s="6">
        <v>1110.75537109375</v>
      </c>
      <c r="I2870" s="6">
        <v>169.31755065917969</v>
      </c>
      <c r="J2870" s="6">
        <v>64.124687499999993</v>
      </c>
      <c r="K2870">
        <f t="shared" si="88"/>
        <v>0</v>
      </c>
    </row>
    <row r="2871" spans="1:11" x14ac:dyDescent="0.25">
      <c r="A2871" s="5" t="str">
        <f t="shared" si="89"/>
        <v>IndustryManufacturingMonthly Peak DayDecember14</v>
      </c>
      <c r="B2871" t="s">
        <v>2232</v>
      </c>
      <c r="C2871" t="s">
        <v>2243</v>
      </c>
      <c r="D2871" t="s">
        <v>2390</v>
      </c>
      <c r="E2871" t="s">
        <v>3080</v>
      </c>
      <c r="F2871" s="6">
        <v>14</v>
      </c>
      <c r="G2871" s="6">
        <v>952.89141845703125</v>
      </c>
      <c r="H2871" s="6">
        <v>952.89141845703125</v>
      </c>
      <c r="I2871" s="6">
        <v>165.10459899902344</v>
      </c>
      <c r="J2871" s="6">
        <v>66.037931034482739</v>
      </c>
      <c r="K2871">
        <f t="shared" si="88"/>
        <v>0</v>
      </c>
    </row>
    <row r="2872" spans="1:11" x14ac:dyDescent="0.25">
      <c r="A2872" s="5" t="str">
        <f t="shared" si="89"/>
        <v>IndustryManufacturingMonthly Peak DayDecember15</v>
      </c>
      <c r="B2872" t="s">
        <v>2232</v>
      </c>
      <c r="C2872" t="s">
        <v>2243</v>
      </c>
      <c r="D2872" t="s">
        <v>2390</v>
      </c>
      <c r="E2872" t="s">
        <v>3080</v>
      </c>
      <c r="F2872" s="6">
        <v>15</v>
      </c>
      <c r="G2872" s="6">
        <v>916.99676513671875</v>
      </c>
      <c r="H2872" s="6">
        <v>916.99676513671875</v>
      </c>
      <c r="I2872" s="6">
        <v>155.76223754882813</v>
      </c>
      <c r="J2872" s="6">
        <v>66.885862068965537</v>
      </c>
      <c r="K2872">
        <f t="shared" si="88"/>
        <v>0</v>
      </c>
    </row>
    <row r="2873" spans="1:11" x14ac:dyDescent="0.25">
      <c r="A2873" s="5" t="str">
        <f t="shared" si="89"/>
        <v>IndustryManufacturingMonthly Peak DayDecember16</v>
      </c>
      <c r="B2873" t="s">
        <v>2232</v>
      </c>
      <c r="C2873" t="s">
        <v>2243</v>
      </c>
      <c r="D2873" t="s">
        <v>2390</v>
      </c>
      <c r="E2873" t="s">
        <v>3080</v>
      </c>
      <c r="F2873" s="6">
        <v>16</v>
      </c>
      <c r="G2873" s="6">
        <v>893.73223876953125</v>
      </c>
      <c r="H2873" s="6">
        <v>893.73223876953125</v>
      </c>
      <c r="I2873" s="6">
        <v>160.24333190917969</v>
      </c>
      <c r="J2873" s="6">
        <v>67.046206896551737</v>
      </c>
      <c r="K2873">
        <f t="shared" si="88"/>
        <v>0</v>
      </c>
    </row>
    <row r="2874" spans="1:11" x14ac:dyDescent="0.25">
      <c r="A2874" s="5" t="str">
        <f t="shared" si="89"/>
        <v>IndustryManufacturingMonthly Peak DayDecember17</v>
      </c>
      <c r="B2874" t="s">
        <v>2232</v>
      </c>
      <c r="C2874" t="s">
        <v>2243</v>
      </c>
      <c r="D2874" t="s">
        <v>2390</v>
      </c>
      <c r="E2874" t="s">
        <v>3080</v>
      </c>
      <c r="F2874" s="6">
        <v>17</v>
      </c>
      <c r="G2874" s="6">
        <v>781.40478515625</v>
      </c>
      <c r="H2874" s="6">
        <v>781.40478515625</v>
      </c>
      <c r="I2874" s="6">
        <v>239.53282165527344</v>
      </c>
      <c r="J2874" s="6">
        <v>66.814482758620699</v>
      </c>
      <c r="K2874">
        <f t="shared" si="88"/>
        <v>0</v>
      </c>
    </row>
    <row r="2875" spans="1:11" x14ac:dyDescent="0.25">
      <c r="A2875" s="5" t="str">
        <f t="shared" si="89"/>
        <v>IndustryManufacturingMonthly Peak DayDecember18</v>
      </c>
      <c r="B2875" t="s">
        <v>2232</v>
      </c>
      <c r="C2875" t="s">
        <v>2243</v>
      </c>
      <c r="D2875" t="s">
        <v>2390</v>
      </c>
      <c r="E2875" t="s">
        <v>3080</v>
      </c>
      <c r="F2875" s="6">
        <v>18</v>
      </c>
      <c r="G2875" s="6">
        <v>794.569580078125</v>
      </c>
      <c r="H2875" s="6">
        <v>794.569580078125</v>
      </c>
      <c r="I2875" s="6">
        <v>151.08668518066406</v>
      </c>
      <c r="J2875" s="6">
        <v>64.438275862068977</v>
      </c>
      <c r="K2875">
        <f t="shared" si="88"/>
        <v>0</v>
      </c>
    </row>
    <row r="2876" spans="1:11" x14ac:dyDescent="0.25">
      <c r="A2876" s="5" t="str">
        <f t="shared" si="89"/>
        <v>IndustryManufacturingMonthly Peak DayDecember19</v>
      </c>
      <c r="B2876" t="s">
        <v>2232</v>
      </c>
      <c r="C2876" t="s">
        <v>2243</v>
      </c>
      <c r="D2876" t="s">
        <v>2390</v>
      </c>
      <c r="E2876" t="s">
        <v>3080</v>
      </c>
      <c r="F2876" s="6">
        <v>19</v>
      </c>
      <c r="G2876" s="6">
        <v>801.6876220703125</v>
      </c>
      <c r="H2876" s="6">
        <v>801.6876220703125</v>
      </c>
      <c r="I2876" s="6">
        <v>178.34738159179688</v>
      </c>
      <c r="J2876" s="6">
        <v>61.595862068965509</v>
      </c>
      <c r="K2876">
        <f t="shared" si="88"/>
        <v>0</v>
      </c>
    </row>
    <row r="2877" spans="1:11" x14ac:dyDescent="0.25">
      <c r="A2877" s="5" t="str">
        <f t="shared" si="89"/>
        <v>IndustryManufacturingMonthly Peak DayDecember20</v>
      </c>
      <c r="B2877" t="s">
        <v>2232</v>
      </c>
      <c r="C2877" t="s">
        <v>2243</v>
      </c>
      <c r="D2877" t="s">
        <v>2390</v>
      </c>
      <c r="E2877" t="s">
        <v>3080</v>
      </c>
      <c r="F2877" s="6">
        <v>20</v>
      </c>
      <c r="G2877" s="6">
        <v>794.32318115234375</v>
      </c>
      <c r="H2877" s="6">
        <v>794.32318115234375</v>
      </c>
      <c r="I2877" s="6">
        <v>166.42257690429688</v>
      </c>
      <c r="J2877" s="6">
        <v>60.312187500000007</v>
      </c>
      <c r="K2877">
        <f t="shared" si="88"/>
        <v>0</v>
      </c>
    </row>
    <row r="2878" spans="1:11" x14ac:dyDescent="0.25">
      <c r="A2878" s="5" t="str">
        <f t="shared" si="89"/>
        <v>IndustryManufacturingMonthly Peak DayDecember21</v>
      </c>
      <c r="B2878" t="s">
        <v>2232</v>
      </c>
      <c r="C2878" t="s">
        <v>2243</v>
      </c>
      <c r="D2878" t="s">
        <v>2390</v>
      </c>
      <c r="E2878" t="s">
        <v>3080</v>
      </c>
      <c r="F2878" s="6">
        <v>21</v>
      </c>
      <c r="G2878" s="6">
        <v>706.69097900390625</v>
      </c>
      <c r="H2878" s="6">
        <v>706.69097900390625</v>
      </c>
      <c r="I2878" s="6">
        <v>159.32069396972656</v>
      </c>
      <c r="J2878" s="6">
        <v>58.084374999999994</v>
      </c>
      <c r="K2878">
        <f t="shared" si="88"/>
        <v>0</v>
      </c>
    </row>
    <row r="2879" spans="1:11" x14ac:dyDescent="0.25">
      <c r="A2879" s="5" t="str">
        <f t="shared" si="89"/>
        <v>IndustryManufacturingMonthly Peak DayDecember22</v>
      </c>
      <c r="B2879" t="s">
        <v>2232</v>
      </c>
      <c r="C2879" t="s">
        <v>2243</v>
      </c>
      <c r="D2879" t="s">
        <v>2390</v>
      </c>
      <c r="E2879" t="s">
        <v>3080</v>
      </c>
      <c r="F2879" s="6">
        <v>22</v>
      </c>
      <c r="G2879" s="6">
        <v>804.926513671875</v>
      </c>
      <c r="H2879" s="6">
        <v>804.926513671875</v>
      </c>
      <c r="I2879" s="6">
        <v>155.44985961914063</v>
      </c>
      <c r="J2879" s="6">
        <v>55.938124999999999</v>
      </c>
      <c r="K2879">
        <f t="shared" si="88"/>
        <v>0</v>
      </c>
    </row>
    <row r="2880" spans="1:11" x14ac:dyDescent="0.25">
      <c r="A2880" s="5" t="str">
        <f t="shared" si="89"/>
        <v>IndustryManufacturingMonthly Peak DayDecember23</v>
      </c>
      <c r="B2880" t="s">
        <v>2232</v>
      </c>
      <c r="C2880" t="s">
        <v>2243</v>
      </c>
      <c r="D2880" t="s">
        <v>2390</v>
      </c>
      <c r="E2880" t="s">
        <v>3080</v>
      </c>
      <c r="F2880" s="6">
        <v>23</v>
      </c>
      <c r="G2880" s="6">
        <v>833.19293212890625</v>
      </c>
      <c r="H2880" s="6">
        <v>833.19293212890625</v>
      </c>
      <c r="I2880" s="6">
        <v>165.12554931640625</v>
      </c>
      <c r="J2880" s="6">
        <v>54.664375</v>
      </c>
      <c r="K2880">
        <f t="shared" si="88"/>
        <v>0</v>
      </c>
    </row>
    <row r="2881" spans="1:11" x14ac:dyDescent="0.25">
      <c r="A2881" s="5" t="str">
        <f t="shared" si="89"/>
        <v>IndustryManufacturingMonthly Peak DayDecember24</v>
      </c>
      <c r="B2881" t="s">
        <v>2232</v>
      </c>
      <c r="C2881" t="s">
        <v>2243</v>
      </c>
      <c r="D2881" t="s">
        <v>2390</v>
      </c>
      <c r="E2881" t="s">
        <v>3080</v>
      </c>
      <c r="F2881" s="6">
        <v>24</v>
      </c>
      <c r="G2881" s="6">
        <v>894.91717529296875</v>
      </c>
      <c r="H2881" s="6">
        <v>894.91717529296875</v>
      </c>
      <c r="I2881" s="6">
        <v>176.97000122070313</v>
      </c>
      <c r="J2881" s="6">
        <v>52.827812499999986</v>
      </c>
      <c r="K2881">
        <f t="shared" si="88"/>
        <v>0</v>
      </c>
    </row>
    <row r="2882" spans="1:11" x14ac:dyDescent="0.25">
      <c r="A2882" s="5" t="str">
        <f t="shared" si="89"/>
        <v>IndustryOffices, Hotels, Finance, ServicesAverage WeekdayJanuary1</v>
      </c>
      <c r="B2882" t="s">
        <v>2232</v>
      </c>
      <c r="C2882" t="s">
        <v>2244</v>
      </c>
      <c r="D2882" t="s">
        <v>2391</v>
      </c>
      <c r="E2882" t="s">
        <v>3081</v>
      </c>
      <c r="F2882" s="6">
        <v>1</v>
      </c>
      <c r="G2882" s="6">
        <v>24.921009063720703</v>
      </c>
      <c r="H2882" s="6">
        <v>24.921009063720703</v>
      </c>
      <c r="I2882" s="6">
        <v>5.7536635398864746</v>
      </c>
      <c r="J2882" s="6">
        <v>47.803750000000015</v>
      </c>
      <c r="K2882">
        <f t="shared" ref="K2882:K2945" si="90">INDEX(events, MATCH(CONCATENATE(B2882, C2882, D2882, E2882), events_y, 0), MATCH("Confidential", events_x, 0))</f>
        <v>0</v>
      </c>
    </row>
    <row r="2883" spans="1:11" x14ac:dyDescent="0.25">
      <c r="A2883" s="5" t="str">
        <f t="shared" ref="A2883:A2946" si="91">CONCATENATE(B2883, C2883, D2883, E2883, F2883)</f>
        <v>IndustryOffices, Hotels, Finance, ServicesAverage WeekdayJanuary2</v>
      </c>
      <c r="B2883" t="s">
        <v>2232</v>
      </c>
      <c r="C2883" t="s">
        <v>2244</v>
      </c>
      <c r="D2883" t="s">
        <v>2391</v>
      </c>
      <c r="E2883" t="s">
        <v>3081</v>
      </c>
      <c r="F2883" s="6">
        <v>2</v>
      </c>
      <c r="G2883" s="6">
        <v>28.620206832885742</v>
      </c>
      <c r="H2883" s="6">
        <v>28.620206832885742</v>
      </c>
      <c r="I2883" s="6">
        <v>5.3995847702026367</v>
      </c>
      <c r="J2883" s="6">
        <v>47.454375000000006</v>
      </c>
      <c r="K2883">
        <f t="shared" si="90"/>
        <v>0</v>
      </c>
    </row>
    <row r="2884" spans="1:11" x14ac:dyDescent="0.25">
      <c r="A2884" s="5" t="str">
        <f t="shared" si="91"/>
        <v>IndustryOffices, Hotels, Finance, ServicesAverage WeekdayJanuary3</v>
      </c>
      <c r="B2884" t="s">
        <v>2232</v>
      </c>
      <c r="C2884" t="s">
        <v>2244</v>
      </c>
      <c r="D2884" t="s">
        <v>2391</v>
      </c>
      <c r="E2884" t="s">
        <v>3081</v>
      </c>
      <c r="F2884" s="6">
        <v>3</v>
      </c>
      <c r="G2884" s="6">
        <v>31.00895881652832</v>
      </c>
      <c r="H2884" s="6">
        <v>31.00895881652832</v>
      </c>
      <c r="I2884" s="6">
        <v>6.5449676513671875</v>
      </c>
      <c r="J2884" s="6">
        <v>47.303124999999994</v>
      </c>
      <c r="K2884">
        <f t="shared" si="90"/>
        <v>0</v>
      </c>
    </row>
    <row r="2885" spans="1:11" x14ac:dyDescent="0.25">
      <c r="A2885" s="5" t="str">
        <f t="shared" si="91"/>
        <v>IndustryOffices, Hotels, Finance, ServicesAverage WeekdayJanuary4</v>
      </c>
      <c r="B2885" t="s">
        <v>2232</v>
      </c>
      <c r="C2885" t="s">
        <v>2244</v>
      </c>
      <c r="D2885" t="s">
        <v>2391</v>
      </c>
      <c r="E2885" t="s">
        <v>3081</v>
      </c>
      <c r="F2885" s="6">
        <v>4</v>
      </c>
      <c r="G2885" s="6">
        <v>27.681188583374023</v>
      </c>
      <c r="H2885" s="6">
        <v>27.681188583374023</v>
      </c>
      <c r="I2885" s="6">
        <v>5.0728607177734375</v>
      </c>
      <c r="J2885" s="6">
        <v>46.86437500000001</v>
      </c>
      <c r="K2885">
        <f t="shared" si="90"/>
        <v>0</v>
      </c>
    </row>
    <row r="2886" spans="1:11" x14ac:dyDescent="0.25">
      <c r="A2886" s="5" t="str">
        <f t="shared" si="91"/>
        <v>IndustryOffices, Hotels, Finance, ServicesAverage WeekdayJanuary5</v>
      </c>
      <c r="B2886" t="s">
        <v>2232</v>
      </c>
      <c r="C2886" t="s">
        <v>2244</v>
      </c>
      <c r="D2886" t="s">
        <v>2391</v>
      </c>
      <c r="E2886" t="s">
        <v>3081</v>
      </c>
      <c r="F2886" s="6">
        <v>5</v>
      </c>
      <c r="G2886" s="6">
        <v>28.318803787231445</v>
      </c>
      <c r="H2886" s="6">
        <v>28.318803787231445</v>
      </c>
      <c r="I2886" s="6">
        <v>5.7015023231506348</v>
      </c>
      <c r="J2886" s="6">
        <v>46.674999999999997</v>
      </c>
      <c r="K2886">
        <f t="shared" si="90"/>
        <v>0</v>
      </c>
    </row>
    <row r="2887" spans="1:11" x14ac:dyDescent="0.25">
      <c r="A2887" s="5" t="str">
        <f t="shared" si="91"/>
        <v>IndustryOffices, Hotels, Finance, ServicesAverage WeekdayJanuary6</v>
      </c>
      <c r="B2887" t="s">
        <v>2232</v>
      </c>
      <c r="C2887" t="s">
        <v>2244</v>
      </c>
      <c r="D2887" t="s">
        <v>2391</v>
      </c>
      <c r="E2887" t="s">
        <v>3081</v>
      </c>
      <c r="F2887" s="6">
        <v>6</v>
      </c>
      <c r="G2887" s="6">
        <v>34.282596588134766</v>
      </c>
      <c r="H2887" s="6">
        <v>34.282596588134766</v>
      </c>
      <c r="I2887" s="6">
        <v>6.5586686134338379</v>
      </c>
      <c r="J2887" s="6">
        <v>47.158124999999991</v>
      </c>
      <c r="K2887">
        <f t="shared" si="90"/>
        <v>0</v>
      </c>
    </row>
    <row r="2888" spans="1:11" x14ac:dyDescent="0.25">
      <c r="A2888" s="5" t="str">
        <f t="shared" si="91"/>
        <v>IndustryOffices, Hotels, Finance, ServicesAverage WeekdayJanuary7</v>
      </c>
      <c r="B2888" t="s">
        <v>2232</v>
      </c>
      <c r="C2888" t="s">
        <v>2244</v>
      </c>
      <c r="D2888" t="s">
        <v>2391</v>
      </c>
      <c r="E2888" t="s">
        <v>3081</v>
      </c>
      <c r="F2888" s="6">
        <v>7</v>
      </c>
      <c r="G2888" s="6">
        <v>28.918449401855469</v>
      </c>
      <c r="H2888" s="6">
        <v>28.918449401855469</v>
      </c>
      <c r="I2888" s="6">
        <v>6.2826142311096191</v>
      </c>
      <c r="J2888" s="6">
        <v>47.636250000000011</v>
      </c>
      <c r="K2888">
        <f t="shared" si="90"/>
        <v>0</v>
      </c>
    </row>
    <row r="2889" spans="1:11" x14ac:dyDescent="0.25">
      <c r="A2889" s="5" t="str">
        <f t="shared" si="91"/>
        <v>IndustryOffices, Hotels, Finance, ServicesAverage WeekdayJanuary8</v>
      </c>
      <c r="B2889" t="s">
        <v>2232</v>
      </c>
      <c r="C2889" t="s">
        <v>2244</v>
      </c>
      <c r="D2889" t="s">
        <v>2391</v>
      </c>
      <c r="E2889" t="s">
        <v>3081</v>
      </c>
      <c r="F2889" s="6">
        <v>8</v>
      </c>
      <c r="G2889" s="6">
        <v>29.591323852539063</v>
      </c>
      <c r="H2889" s="6">
        <v>29.591323852539063</v>
      </c>
      <c r="I2889" s="6">
        <v>6.5326118469238281</v>
      </c>
      <c r="J2889" s="6">
        <v>47.09062500000001</v>
      </c>
      <c r="K2889">
        <f t="shared" si="90"/>
        <v>0</v>
      </c>
    </row>
    <row r="2890" spans="1:11" x14ac:dyDescent="0.25">
      <c r="A2890" s="5" t="str">
        <f t="shared" si="91"/>
        <v>IndustryOffices, Hotels, Finance, ServicesAverage WeekdayJanuary9</v>
      </c>
      <c r="B2890" t="s">
        <v>2232</v>
      </c>
      <c r="C2890" t="s">
        <v>2244</v>
      </c>
      <c r="D2890" t="s">
        <v>2391</v>
      </c>
      <c r="E2890" t="s">
        <v>3081</v>
      </c>
      <c r="F2890" s="6">
        <v>9</v>
      </c>
      <c r="G2890" s="6">
        <v>33.641033172607422</v>
      </c>
      <c r="H2890" s="6">
        <v>33.641033172607422</v>
      </c>
      <c r="I2890" s="6">
        <v>7.5302143096923828</v>
      </c>
      <c r="J2890" s="6">
        <v>46.907499999999999</v>
      </c>
      <c r="K2890">
        <f t="shared" si="90"/>
        <v>0</v>
      </c>
    </row>
    <row r="2891" spans="1:11" x14ac:dyDescent="0.25">
      <c r="A2891" s="5" t="str">
        <f t="shared" si="91"/>
        <v>IndustryOffices, Hotels, Finance, ServicesAverage WeekdayJanuary10</v>
      </c>
      <c r="B2891" t="s">
        <v>2232</v>
      </c>
      <c r="C2891" t="s">
        <v>2244</v>
      </c>
      <c r="D2891" t="s">
        <v>2391</v>
      </c>
      <c r="E2891" t="s">
        <v>3081</v>
      </c>
      <c r="F2891" s="6">
        <v>10</v>
      </c>
      <c r="G2891" s="6">
        <v>37.708320617675781</v>
      </c>
      <c r="H2891" s="6">
        <v>37.708320617675781</v>
      </c>
      <c r="I2891" s="6">
        <v>7.8868122100830078</v>
      </c>
      <c r="J2891" s="6">
        <v>47.408750000000005</v>
      </c>
      <c r="K2891">
        <f t="shared" si="90"/>
        <v>0</v>
      </c>
    </row>
    <row r="2892" spans="1:11" x14ac:dyDescent="0.25">
      <c r="A2892" s="5" t="str">
        <f t="shared" si="91"/>
        <v>IndustryOffices, Hotels, Finance, ServicesAverage WeekdayJanuary11</v>
      </c>
      <c r="B2892" t="s">
        <v>2232</v>
      </c>
      <c r="C2892" t="s">
        <v>2244</v>
      </c>
      <c r="D2892" t="s">
        <v>2391</v>
      </c>
      <c r="E2892" t="s">
        <v>3081</v>
      </c>
      <c r="F2892" s="6">
        <v>11</v>
      </c>
      <c r="G2892" s="6">
        <v>37.436954498291016</v>
      </c>
      <c r="H2892" s="6">
        <v>37.436954498291016</v>
      </c>
      <c r="I2892" s="6">
        <v>8.2415685653686523</v>
      </c>
      <c r="J2892" s="6">
        <v>48.835625000000014</v>
      </c>
      <c r="K2892">
        <f t="shared" si="90"/>
        <v>0</v>
      </c>
    </row>
    <row r="2893" spans="1:11" x14ac:dyDescent="0.25">
      <c r="A2893" s="5" t="str">
        <f t="shared" si="91"/>
        <v>IndustryOffices, Hotels, Finance, ServicesAverage WeekdayJanuary12</v>
      </c>
      <c r="B2893" t="s">
        <v>2232</v>
      </c>
      <c r="C2893" t="s">
        <v>2244</v>
      </c>
      <c r="D2893" t="s">
        <v>2391</v>
      </c>
      <c r="E2893" t="s">
        <v>3081</v>
      </c>
      <c r="F2893" s="6">
        <v>12</v>
      </c>
      <c r="G2893" s="6">
        <v>38.822402954101563</v>
      </c>
      <c r="H2893" s="6">
        <v>38.822402954101563</v>
      </c>
      <c r="I2893" s="6">
        <v>9.6791439056396484</v>
      </c>
      <c r="J2893" s="6">
        <v>50.721875000000011</v>
      </c>
      <c r="K2893">
        <f t="shared" si="90"/>
        <v>0</v>
      </c>
    </row>
    <row r="2894" spans="1:11" x14ac:dyDescent="0.25">
      <c r="A2894" s="5" t="str">
        <f t="shared" si="91"/>
        <v>IndustryOffices, Hotels, Finance, ServicesAverage WeekdayJanuary13</v>
      </c>
      <c r="B2894" t="s">
        <v>2232</v>
      </c>
      <c r="C2894" t="s">
        <v>2244</v>
      </c>
      <c r="D2894" t="s">
        <v>2391</v>
      </c>
      <c r="E2894" t="s">
        <v>3081</v>
      </c>
      <c r="F2894" s="6">
        <v>13</v>
      </c>
      <c r="G2894" s="6">
        <v>35.310653686523438</v>
      </c>
      <c r="H2894" s="6">
        <v>35.310653686523438</v>
      </c>
      <c r="I2894" s="6">
        <v>8.7326021194458008</v>
      </c>
      <c r="J2894" s="6">
        <v>50.633125000000007</v>
      </c>
      <c r="K2894">
        <f t="shared" si="90"/>
        <v>0</v>
      </c>
    </row>
    <row r="2895" spans="1:11" x14ac:dyDescent="0.25">
      <c r="A2895" s="5" t="str">
        <f t="shared" si="91"/>
        <v>IndustryOffices, Hotels, Finance, ServicesAverage WeekdayJanuary14</v>
      </c>
      <c r="B2895" t="s">
        <v>2232</v>
      </c>
      <c r="C2895" t="s">
        <v>2244</v>
      </c>
      <c r="D2895" t="s">
        <v>2391</v>
      </c>
      <c r="E2895" t="s">
        <v>3081</v>
      </c>
      <c r="F2895" s="6">
        <v>14</v>
      </c>
      <c r="G2895" s="6">
        <v>42.207862854003906</v>
      </c>
      <c r="H2895" s="6">
        <v>42.207862854003906</v>
      </c>
      <c r="I2895" s="6">
        <v>8.7228164672851563</v>
      </c>
      <c r="J2895" s="6">
        <v>49.376875000000005</v>
      </c>
      <c r="K2895">
        <f t="shared" si="90"/>
        <v>0</v>
      </c>
    </row>
    <row r="2896" spans="1:11" x14ac:dyDescent="0.25">
      <c r="A2896" s="5" t="str">
        <f t="shared" si="91"/>
        <v>IndustryOffices, Hotels, Finance, ServicesAverage WeekdayJanuary15</v>
      </c>
      <c r="B2896" t="s">
        <v>2232</v>
      </c>
      <c r="C2896" t="s">
        <v>2244</v>
      </c>
      <c r="D2896" t="s">
        <v>2391</v>
      </c>
      <c r="E2896" t="s">
        <v>3081</v>
      </c>
      <c r="F2896" s="6">
        <v>15</v>
      </c>
      <c r="G2896" s="6">
        <v>41.852119445800781</v>
      </c>
      <c r="H2896" s="6">
        <v>41.852119445800781</v>
      </c>
      <c r="I2896" s="6">
        <v>10.441808700561523</v>
      </c>
      <c r="J2896" s="6">
        <v>49.451875000000001</v>
      </c>
      <c r="K2896">
        <f t="shared" si="90"/>
        <v>0</v>
      </c>
    </row>
    <row r="2897" spans="1:11" x14ac:dyDescent="0.25">
      <c r="A2897" s="5" t="str">
        <f t="shared" si="91"/>
        <v>IndustryOffices, Hotels, Finance, ServicesAverage WeekdayJanuary16</v>
      </c>
      <c r="B2897" t="s">
        <v>2232</v>
      </c>
      <c r="C2897" t="s">
        <v>2244</v>
      </c>
      <c r="D2897" t="s">
        <v>2391</v>
      </c>
      <c r="E2897" t="s">
        <v>3081</v>
      </c>
      <c r="F2897" s="6">
        <v>16</v>
      </c>
      <c r="G2897" s="6">
        <v>38.748054504394531</v>
      </c>
      <c r="H2897" s="6">
        <v>38.748054504394531</v>
      </c>
      <c r="I2897" s="6">
        <v>9.3031148910522461</v>
      </c>
      <c r="J2897" s="6">
        <v>49.1175</v>
      </c>
      <c r="K2897">
        <f t="shared" si="90"/>
        <v>0</v>
      </c>
    </row>
    <row r="2898" spans="1:11" x14ac:dyDescent="0.25">
      <c r="A2898" s="5" t="str">
        <f t="shared" si="91"/>
        <v>IndustryOffices, Hotels, Finance, ServicesAverage WeekdayJanuary17</v>
      </c>
      <c r="B2898" t="s">
        <v>2232</v>
      </c>
      <c r="C2898" t="s">
        <v>2244</v>
      </c>
      <c r="D2898" t="s">
        <v>2391</v>
      </c>
      <c r="E2898" t="s">
        <v>3081</v>
      </c>
      <c r="F2898" s="6">
        <v>17</v>
      </c>
      <c r="G2898" s="6">
        <v>42.730091094970703</v>
      </c>
      <c r="H2898" s="6">
        <v>42.730091094970703</v>
      </c>
      <c r="I2898" s="6">
        <v>7.8073759078979492</v>
      </c>
      <c r="J2898" s="6">
        <v>50.174374999999998</v>
      </c>
      <c r="K2898">
        <f t="shared" si="90"/>
        <v>0</v>
      </c>
    </row>
    <row r="2899" spans="1:11" x14ac:dyDescent="0.25">
      <c r="A2899" s="5" t="str">
        <f t="shared" si="91"/>
        <v>IndustryOffices, Hotels, Finance, ServicesAverage WeekdayJanuary18</v>
      </c>
      <c r="B2899" t="s">
        <v>2232</v>
      </c>
      <c r="C2899" t="s">
        <v>2244</v>
      </c>
      <c r="D2899" t="s">
        <v>2391</v>
      </c>
      <c r="E2899" t="s">
        <v>3081</v>
      </c>
      <c r="F2899" s="6">
        <v>18</v>
      </c>
      <c r="G2899" s="6">
        <v>38.701610565185547</v>
      </c>
      <c r="H2899" s="6">
        <v>38.701610565185547</v>
      </c>
      <c r="I2899" s="6">
        <v>10.673356056213379</v>
      </c>
      <c r="J2899" s="6">
        <v>50.503749999999982</v>
      </c>
      <c r="K2899">
        <f t="shared" si="90"/>
        <v>0</v>
      </c>
    </row>
    <row r="2900" spans="1:11" x14ac:dyDescent="0.25">
      <c r="A2900" s="5" t="str">
        <f t="shared" si="91"/>
        <v>IndustryOffices, Hotels, Finance, ServicesAverage WeekdayJanuary19</v>
      </c>
      <c r="B2900" t="s">
        <v>2232</v>
      </c>
      <c r="C2900" t="s">
        <v>2244</v>
      </c>
      <c r="D2900" t="s">
        <v>2391</v>
      </c>
      <c r="E2900" t="s">
        <v>3081</v>
      </c>
      <c r="F2900" s="6">
        <v>19</v>
      </c>
      <c r="G2900" s="6">
        <v>36.672962188720703</v>
      </c>
      <c r="H2900" s="6">
        <v>36.672962188720703</v>
      </c>
      <c r="I2900" s="6">
        <v>8.2380762100219727</v>
      </c>
      <c r="J2900" s="6">
        <v>49.516875000000013</v>
      </c>
      <c r="K2900">
        <f t="shared" si="90"/>
        <v>0</v>
      </c>
    </row>
    <row r="2901" spans="1:11" x14ac:dyDescent="0.25">
      <c r="A2901" s="5" t="str">
        <f t="shared" si="91"/>
        <v>IndustryOffices, Hotels, Finance, ServicesAverage WeekdayJanuary20</v>
      </c>
      <c r="B2901" t="s">
        <v>2232</v>
      </c>
      <c r="C2901" t="s">
        <v>2244</v>
      </c>
      <c r="D2901" t="s">
        <v>2391</v>
      </c>
      <c r="E2901" t="s">
        <v>3081</v>
      </c>
      <c r="F2901" s="6">
        <v>20</v>
      </c>
      <c r="G2901" s="6">
        <v>32.641902923583984</v>
      </c>
      <c r="H2901" s="6">
        <v>32.641902923583984</v>
      </c>
      <c r="I2901" s="6">
        <v>5.5652804374694824</v>
      </c>
      <c r="J2901" s="6">
        <v>48.401874999999997</v>
      </c>
      <c r="K2901">
        <f t="shared" si="90"/>
        <v>0</v>
      </c>
    </row>
    <row r="2902" spans="1:11" x14ac:dyDescent="0.25">
      <c r="A2902" s="5" t="str">
        <f t="shared" si="91"/>
        <v>IndustryOffices, Hotels, Finance, ServicesAverage WeekdayJanuary21</v>
      </c>
      <c r="B2902" t="s">
        <v>2232</v>
      </c>
      <c r="C2902" t="s">
        <v>2244</v>
      </c>
      <c r="D2902" t="s">
        <v>2391</v>
      </c>
      <c r="E2902" t="s">
        <v>3081</v>
      </c>
      <c r="F2902" s="6">
        <v>21</v>
      </c>
      <c r="G2902" s="6">
        <v>37.342666625976563</v>
      </c>
      <c r="H2902" s="6">
        <v>37.342666625976563</v>
      </c>
      <c r="I2902" s="6">
        <v>7.6374711990356445</v>
      </c>
      <c r="J2902" s="6">
        <v>47.991874999999993</v>
      </c>
      <c r="K2902">
        <f t="shared" si="90"/>
        <v>0</v>
      </c>
    </row>
    <row r="2903" spans="1:11" x14ac:dyDescent="0.25">
      <c r="A2903" s="5" t="str">
        <f t="shared" si="91"/>
        <v>IndustryOffices, Hotels, Finance, ServicesAverage WeekdayJanuary22</v>
      </c>
      <c r="B2903" t="s">
        <v>2232</v>
      </c>
      <c r="C2903" t="s">
        <v>2244</v>
      </c>
      <c r="D2903" t="s">
        <v>2391</v>
      </c>
      <c r="E2903" t="s">
        <v>3081</v>
      </c>
      <c r="F2903" s="6">
        <v>22</v>
      </c>
      <c r="G2903" s="6">
        <v>30.285449981689453</v>
      </c>
      <c r="H2903" s="6">
        <v>30.285449981689453</v>
      </c>
      <c r="I2903" s="6">
        <v>7.548041820526123</v>
      </c>
      <c r="J2903" s="6">
        <v>46.971875000000004</v>
      </c>
      <c r="K2903">
        <f t="shared" si="90"/>
        <v>0</v>
      </c>
    </row>
    <row r="2904" spans="1:11" x14ac:dyDescent="0.25">
      <c r="A2904" s="5" t="str">
        <f t="shared" si="91"/>
        <v>IndustryOffices, Hotels, Finance, ServicesAverage WeekdayJanuary23</v>
      </c>
      <c r="B2904" t="s">
        <v>2232</v>
      </c>
      <c r="C2904" t="s">
        <v>2244</v>
      </c>
      <c r="D2904" t="s">
        <v>2391</v>
      </c>
      <c r="E2904" t="s">
        <v>3081</v>
      </c>
      <c r="F2904" s="6">
        <v>23</v>
      </c>
      <c r="G2904" s="6">
        <v>30.561002731323242</v>
      </c>
      <c r="H2904" s="6">
        <v>30.561002731323242</v>
      </c>
      <c r="I2904" s="6">
        <v>8.7999486923217773</v>
      </c>
      <c r="J2904" s="6">
        <v>46.078749999999992</v>
      </c>
      <c r="K2904">
        <f t="shared" si="90"/>
        <v>0</v>
      </c>
    </row>
    <row r="2905" spans="1:11" x14ac:dyDescent="0.25">
      <c r="A2905" s="5" t="str">
        <f t="shared" si="91"/>
        <v>IndustryOffices, Hotels, Finance, ServicesAverage WeekdayJanuary24</v>
      </c>
      <c r="B2905" t="s">
        <v>2232</v>
      </c>
      <c r="C2905" t="s">
        <v>2244</v>
      </c>
      <c r="D2905" t="s">
        <v>2391</v>
      </c>
      <c r="E2905" t="s">
        <v>3081</v>
      </c>
      <c r="F2905" s="6">
        <v>24</v>
      </c>
      <c r="G2905" s="6">
        <v>25.990764617919922</v>
      </c>
      <c r="H2905" s="6">
        <v>25.990764617919922</v>
      </c>
      <c r="I2905" s="6">
        <v>8.6446294784545898</v>
      </c>
      <c r="J2905" s="6">
        <v>44.998749999999994</v>
      </c>
      <c r="K2905">
        <f t="shared" si="90"/>
        <v>0</v>
      </c>
    </row>
    <row r="2906" spans="1:11" x14ac:dyDescent="0.25">
      <c r="A2906" s="5" t="str">
        <f t="shared" si="91"/>
        <v>IndustryOffices, Hotels, Finance, ServicesMonthly Peak DayJanuary1</v>
      </c>
      <c r="B2906" t="s">
        <v>2232</v>
      </c>
      <c r="C2906" t="s">
        <v>2244</v>
      </c>
      <c r="D2906" t="s">
        <v>2392</v>
      </c>
      <c r="E2906" t="s">
        <v>3081</v>
      </c>
      <c r="F2906" s="6">
        <v>1</v>
      </c>
      <c r="G2906" s="6">
        <v>24.376575469970703</v>
      </c>
      <c r="H2906" s="6">
        <v>24.376575469970703</v>
      </c>
      <c r="I2906" s="6">
        <v>4.4323043823242188</v>
      </c>
      <c r="J2906" s="6">
        <v>48.809285714285714</v>
      </c>
      <c r="K2906">
        <f t="shared" si="90"/>
        <v>0</v>
      </c>
    </row>
    <row r="2907" spans="1:11" x14ac:dyDescent="0.25">
      <c r="A2907" s="5" t="str">
        <f t="shared" si="91"/>
        <v>IndustryOffices, Hotels, Finance, ServicesMonthly Peak DayJanuary2</v>
      </c>
      <c r="B2907" t="s">
        <v>2232</v>
      </c>
      <c r="C2907" t="s">
        <v>2244</v>
      </c>
      <c r="D2907" t="s">
        <v>2392</v>
      </c>
      <c r="E2907" t="s">
        <v>3081</v>
      </c>
      <c r="F2907" s="6">
        <v>2</v>
      </c>
      <c r="G2907" s="6">
        <v>26.708885192871094</v>
      </c>
      <c r="H2907" s="6">
        <v>26.708885192871094</v>
      </c>
      <c r="I2907" s="6">
        <v>4.6051192283630371</v>
      </c>
      <c r="J2907" s="6">
        <v>48.222142857142856</v>
      </c>
      <c r="K2907">
        <f t="shared" si="90"/>
        <v>0</v>
      </c>
    </row>
    <row r="2908" spans="1:11" x14ac:dyDescent="0.25">
      <c r="A2908" s="5" t="str">
        <f t="shared" si="91"/>
        <v>IndustryOffices, Hotels, Finance, ServicesMonthly Peak DayJanuary3</v>
      </c>
      <c r="B2908" t="s">
        <v>2232</v>
      </c>
      <c r="C2908" t="s">
        <v>2244</v>
      </c>
      <c r="D2908" t="s">
        <v>2392</v>
      </c>
      <c r="E2908" t="s">
        <v>3081</v>
      </c>
      <c r="F2908" s="6">
        <v>3</v>
      </c>
      <c r="G2908" s="6">
        <v>24.641130447387695</v>
      </c>
      <c r="H2908" s="6">
        <v>24.641130447387695</v>
      </c>
      <c r="I2908" s="6">
        <v>4.3184032440185547</v>
      </c>
      <c r="J2908" s="6">
        <v>47.637142857142862</v>
      </c>
      <c r="K2908">
        <f t="shared" si="90"/>
        <v>0</v>
      </c>
    </row>
    <row r="2909" spans="1:11" x14ac:dyDescent="0.25">
      <c r="A2909" s="5" t="str">
        <f t="shared" si="91"/>
        <v>IndustryOffices, Hotels, Finance, ServicesMonthly Peak DayJanuary4</v>
      </c>
      <c r="B2909" t="s">
        <v>2232</v>
      </c>
      <c r="C2909" t="s">
        <v>2244</v>
      </c>
      <c r="D2909" t="s">
        <v>2392</v>
      </c>
      <c r="E2909" t="s">
        <v>3081</v>
      </c>
      <c r="F2909" s="6">
        <v>4</v>
      </c>
      <c r="G2909" s="6">
        <v>29.858743667602539</v>
      </c>
      <c r="H2909" s="6">
        <v>29.858743667602539</v>
      </c>
      <c r="I2909" s="6">
        <v>7.9255862236022949</v>
      </c>
      <c r="J2909" s="6">
        <v>46.036249999999995</v>
      </c>
      <c r="K2909">
        <f t="shared" si="90"/>
        <v>0</v>
      </c>
    </row>
    <row r="2910" spans="1:11" x14ac:dyDescent="0.25">
      <c r="A2910" s="5" t="str">
        <f t="shared" si="91"/>
        <v>IndustryOffices, Hotels, Finance, ServicesMonthly Peak DayJanuary5</v>
      </c>
      <c r="B2910" t="s">
        <v>2232</v>
      </c>
      <c r="C2910" t="s">
        <v>2244</v>
      </c>
      <c r="D2910" t="s">
        <v>2392</v>
      </c>
      <c r="E2910" t="s">
        <v>3081</v>
      </c>
      <c r="F2910" s="6">
        <v>5</v>
      </c>
      <c r="G2910" s="6">
        <v>26.324348449707031</v>
      </c>
      <c r="H2910" s="6">
        <v>26.324348449707031</v>
      </c>
      <c r="I2910" s="6">
        <v>6.3007931709289551</v>
      </c>
      <c r="J2910" s="6">
        <v>44.949375000000003</v>
      </c>
      <c r="K2910">
        <f t="shared" si="90"/>
        <v>0</v>
      </c>
    </row>
    <row r="2911" spans="1:11" x14ac:dyDescent="0.25">
      <c r="A2911" s="5" t="str">
        <f t="shared" si="91"/>
        <v>IndustryOffices, Hotels, Finance, ServicesMonthly Peak DayJanuary6</v>
      </c>
      <c r="B2911" t="s">
        <v>2232</v>
      </c>
      <c r="C2911" t="s">
        <v>2244</v>
      </c>
      <c r="D2911" t="s">
        <v>2392</v>
      </c>
      <c r="E2911" t="s">
        <v>3081</v>
      </c>
      <c r="F2911" s="6">
        <v>6</v>
      </c>
      <c r="G2911" s="6">
        <v>33.694541931152344</v>
      </c>
      <c r="H2911" s="6">
        <v>33.694541931152344</v>
      </c>
      <c r="I2911" s="6">
        <v>8.3663444519042969</v>
      </c>
      <c r="J2911" s="6">
        <v>44.440625000000011</v>
      </c>
      <c r="K2911">
        <f t="shared" si="90"/>
        <v>0</v>
      </c>
    </row>
    <row r="2912" spans="1:11" x14ac:dyDescent="0.25">
      <c r="A2912" s="5" t="str">
        <f t="shared" si="91"/>
        <v>IndustryOffices, Hotels, Finance, ServicesMonthly Peak DayJanuary7</v>
      </c>
      <c r="B2912" t="s">
        <v>2232</v>
      </c>
      <c r="C2912" t="s">
        <v>2244</v>
      </c>
      <c r="D2912" t="s">
        <v>2392</v>
      </c>
      <c r="E2912" t="s">
        <v>3081</v>
      </c>
      <c r="F2912" s="6">
        <v>7</v>
      </c>
      <c r="G2912" s="6">
        <v>31.690130233764648</v>
      </c>
      <c r="H2912" s="6">
        <v>31.690130233764648</v>
      </c>
      <c r="I2912" s="6">
        <v>6.7909126281738281</v>
      </c>
      <c r="J2912" s="6">
        <v>44.27062500000001</v>
      </c>
      <c r="K2912">
        <f t="shared" si="90"/>
        <v>0</v>
      </c>
    </row>
    <row r="2913" spans="1:11" x14ac:dyDescent="0.25">
      <c r="A2913" s="5" t="str">
        <f t="shared" si="91"/>
        <v>IndustryOffices, Hotels, Finance, ServicesMonthly Peak DayJanuary8</v>
      </c>
      <c r="B2913" t="s">
        <v>2232</v>
      </c>
      <c r="C2913" t="s">
        <v>2244</v>
      </c>
      <c r="D2913" t="s">
        <v>2392</v>
      </c>
      <c r="E2913" t="s">
        <v>3081</v>
      </c>
      <c r="F2913" s="6">
        <v>8</v>
      </c>
      <c r="G2913" s="6">
        <v>29.867046356201172</v>
      </c>
      <c r="H2913" s="6">
        <v>29.867046356201172</v>
      </c>
      <c r="I2913" s="6">
        <v>8.1995639801025391</v>
      </c>
      <c r="J2913" s="6">
        <v>43.399374999999999</v>
      </c>
      <c r="K2913">
        <f t="shared" si="90"/>
        <v>0</v>
      </c>
    </row>
    <row r="2914" spans="1:11" x14ac:dyDescent="0.25">
      <c r="A2914" s="5" t="str">
        <f t="shared" si="91"/>
        <v>IndustryOffices, Hotels, Finance, ServicesMonthly Peak DayJanuary9</v>
      </c>
      <c r="B2914" t="s">
        <v>2232</v>
      </c>
      <c r="C2914" t="s">
        <v>2244</v>
      </c>
      <c r="D2914" t="s">
        <v>2392</v>
      </c>
      <c r="E2914" t="s">
        <v>3081</v>
      </c>
      <c r="F2914" s="6">
        <v>9</v>
      </c>
      <c r="G2914" s="6">
        <v>36.242351531982422</v>
      </c>
      <c r="H2914" s="6">
        <v>36.242351531982422</v>
      </c>
      <c r="I2914" s="6">
        <v>9.1919822692871094</v>
      </c>
      <c r="J2914" s="6">
        <v>43.066428571428567</v>
      </c>
      <c r="K2914">
        <f t="shared" si="90"/>
        <v>0</v>
      </c>
    </row>
    <row r="2915" spans="1:11" x14ac:dyDescent="0.25">
      <c r="A2915" s="5" t="str">
        <f t="shared" si="91"/>
        <v>IndustryOffices, Hotels, Finance, ServicesMonthly Peak DayJanuary10</v>
      </c>
      <c r="B2915" t="s">
        <v>2232</v>
      </c>
      <c r="C2915" t="s">
        <v>2244</v>
      </c>
      <c r="D2915" t="s">
        <v>2392</v>
      </c>
      <c r="E2915" t="s">
        <v>3081</v>
      </c>
      <c r="F2915" s="6">
        <v>10</v>
      </c>
      <c r="G2915" s="6">
        <v>34.697719573974609</v>
      </c>
      <c r="H2915" s="6">
        <v>34.697719573974609</v>
      </c>
      <c r="I2915" s="6">
        <v>10.262157440185547</v>
      </c>
      <c r="J2915" s="6">
        <v>45.018571428571434</v>
      </c>
      <c r="K2915">
        <f t="shared" si="90"/>
        <v>0</v>
      </c>
    </row>
    <row r="2916" spans="1:11" x14ac:dyDescent="0.25">
      <c r="A2916" s="5" t="str">
        <f t="shared" si="91"/>
        <v>IndustryOffices, Hotels, Finance, ServicesMonthly Peak DayJanuary11</v>
      </c>
      <c r="B2916" t="s">
        <v>2232</v>
      </c>
      <c r="C2916" t="s">
        <v>2244</v>
      </c>
      <c r="D2916" t="s">
        <v>2392</v>
      </c>
      <c r="E2916" t="s">
        <v>3081</v>
      </c>
      <c r="F2916" s="6">
        <v>11</v>
      </c>
      <c r="G2916" s="6">
        <v>34.719791412353516</v>
      </c>
      <c r="H2916" s="6">
        <v>34.719791412353516</v>
      </c>
      <c r="I2916" s="6">
        <v>9.6175746917724609</v>
      </c>
      <c r="J2916" s="6">
        <v>47.405714285714282</v>
      </c>
      <c r="K2916">
        <f t="shared" si="90"/>
        <v>0</v>
      </c>
    </row>
    <row r="2917" spans="1:11" x14ac:dyDescent="0.25">
      <c r="A2917" s="5" t="str">
        <f t="shared" si="91"/>
        <v>IndustryOffices, Hotels, Finance, ServicesMonthly Peak DayJanuary12</v>
      </c>
      <c r="B2917" t="s">
        <v>2232</v>
      </c>
      <c r="C2917" t="s">
        <v>2244</v>
      </c>
      <c r="D2917" t="s">
        <v>2392</v>
      </c>
      <c r="E2917" t="s">
        <v>3081</v>
      </c>
      <c r="F2917" s="6">
        <v>12</v>
      </c>
      <c r="G2917" s="6">
        <v>35.546669006347656</v>
      </c>
      <c r="H2917" s="6">
        <v>35.546669006347656</v>
      </c>
      <c r="I2917" s="6">
        <v>10.147648811340332</v>
      </c>
      <c r="J2917" s="6">
        <v>48.790714285714287</v>
      </c>
      <c r="K2917">
        <f t="shared" si="90"/>
        <v>0</v>
      </c>
    </row>
    <row r="2918" spans="1:11" x14ac:dyDescent="0.25">
      <c r="A2918" s="5" t="str">
        <f t="shared" si="91"/>
        <v>IndustryOffices, Hotels, Finance, ServicesMonthly Peak DayJanuary13</v>
      </c>
      <c r="B2918" t="s">
        <v>2232</v>
      </c>
      <c r="C2918" t="s">
        <v>2244</v>
      </c>
      <c r="D2918" t="s">
        <v>2392</v>
      </c>
      <c r="E2918" t="s">
        <v>3081</v>
      </c>
      <c r="F2918" s="6">
        <v>13</v>
      </c>
      <c r="G2918" s="6">
        <v>35.323600769042969</v>
      </c>
      <c r="H2918" s="6">
        <v>35.323600769042969</v>
      </c>
      <c r="I2918" s="6">
        <v>9.5080480575561523</v>
      </c>
      <c r="J2918" s="6">
        <v>49.293571428571418</v>
      </c>
      <c r="K2918">
        <f t="shared" si="90"/>
        <v>0</v>
      </c>
    </row>
    <row r="2919" spans="1:11" x14ac:dyDescent="0.25">
      <c r="A2919" s="5" t="str">
        <f t="shared" si="91"/>
        <v>IndustryOffices, Hotels, Finance, ServicesMonthly Peak DayJanuary14</v>
      </c>
      <c r="B2919" t="s">
        <v>2232</v>
      </c>
      <c r="C2919" t="s">
        <v>2244</v>
      </c>
      <c r="D2919" t="s">
        <v>2392</v>
      </c>
      <c r="E2919" t="s">
        <v>3081</v>
      </c>
      <c r="F2919" s="6">
        <v>14</v>
      </c>
      <c r="G2919" s="6">
        <v>37.498310089111328</v>
      </c>
      <c r="H2919" s="6">
        <v>37.498310089111328</v>
      </c>
      <c r="I2919" s="6">
        <v>9.5106220245361328</v>
      </c>
      <c r="J2919" s="6">
        <v>50.259285714285703</v>
      </c>
      <c r="K2919">
        <f t="shared" si="90"/>
        <v>0</v>
      </c>
    </row>
    <row r="2920" spans="1:11" x14ac:dyDescent="0.25">
      <c r="A2920" s="5" t="str">
        <f t="shared" si="91"/>
        <v>IndustryOffices, Hotels, Finance, ServicesMonthly Peak DayJanuary15</v>
      </c>
      <c r="B2920" t="s">
        <v>2232</v>
      </c>
      <c r="C2920" t="s">
        <v>2244</v>
      </c>
      <c r="D2920" t="s">
        <v>2392</v>
      </c>
      <c r="E2920" t="s">
        <v>3081</v>
      </c>
      <c r="F2920" s="6">
        <v>15</v>
      </c>
      <c r="G2920" s="6">
        <v>37.665500640869141</v>
      </c>
      <c r="H2920" s="6">
        <v>37.665500640869141</v>
      </c>
      <c r="I2920" s="6">
        <v>10.015257835388184</v>
      </c>
      <c r="J2920" s="6">
        <v>49.99285714285714</v>
      </c>
      <c r="K2920">
        <f t="shared" si="90"/>
        <v>0</v>
      </c>
    </row>
    <row r="2921" spans="1:11" x14ac:dyDescent="0.25">
      <c r="A2921" s="5" t="str">
        <f t="shared" si="91"/>
        <v>IndustryOffices, Hotels, Finance, ServicesMonthly Peak DayJanuary16</v>
      </c>
      <c r="B2921" t="s">
        <v>2232</v>
      </c>
      <c r="C2921" t="s">
        <v>2244</v>
      </c>
      <c r="D2921" t="s">
        <v>2392</v>
      </c>
      <c r="E2921" t="s">
        <v>3081</v>
      </c>
      <c r="F2921" s="6">
        <v>16</v>
      </c>
      <c r="G2921" s="6">
        <v>41.633026123046875</v>
      </c>
      <c r="H2921" s="6">
        <v>41.633026123046875</v>
      </c>
      <c r="I2921" s="6">
        <v>9.8675537109375</v>
      </c>
      <c r="J2921" s="6">
        <v>49.32</v>
      </c>
      <c r="K2921">
        <f t="shared" si="90"/>
        <v>0</v>
      </c>
    </row>
    <row r="2922" spans="1:11" x14ac:dyDescent="0.25">
      <c r="A2922" s="5" t="str">
        <f t="shared" si="91"/>
        <v>IndustryOffices, Hotels, Finance, ServicesMonthly Peak DayJanuary17</v>
      </c>
      <c r="B2922" t="s">
        <v>2232</v>
      </c>
      <c r="C2922" t="s">
        <v>2244</v>
      </c>
      <c r="D2922" t="s">
        <v>2392</v>
      </c>
      <c r="E2922" t="s">
        <v>3081</v>
      </c>
      <c r="F2922" s="6">
        <v>17</v>
      </c>
      <c r="G2922" s="6">
        <v>41.784244537353516</v>
      </c>
      <c r="H2922" s="6">
        <v>41.784244537353516</v>
      </c>
      <c r="I2922" s="6">
        <v>8.731781005859375</v>
      </c>
      <c r="J2922" s="6">
        <v>48.82357142857142</v>
      </c>
      <c r="K2922">
        <f t="shared" si="90"/>
        <v>0</v>
      </c>
    </row>
    <row r="2923" spans="1:11" x14ac:dyDescent="0.25">
      <c r="A2923" s="5" t="str">
        <f t="shared" si="91"/>
        <v>IndustryOffices, Hotels, Finance, ServicesMonthly Peak DayJanuary18</v>
      </c>
      <c r="B2923" t="s">
        <v>2232</v>
      </c>
      <c r="C2923" t="s">
        <v>2244</v>
      </c>
      <c r="D2923" t="s">
        <v>2392</v>
      </c>
      <c r="E2923" t="s">
        <v>3081</v>
      </c>
      <c r="F2923" s="6">
        <v>18</v>
      </c>
      <c r="G2923" s="6">
        <v>38.274574279785156</v>
      </c>
      <c r="H2923" s="6">
        <v>38.274574279785156</v>
      </c>
      <c r="I2923" s="6">
        <v>9.5362710952758789</v>
      </c>
      <c r="J2923" s="6">
        <v>48.023571428571422</v>
      </c>
      <c r="K2923">
        <f t="shared" si="90"/>
        <v>0</v>
      </c>
    </row>
    <row r="2924" spans="1:11" x14ac:dyDescent="0.25">
      <c r="A2924" s="5" t="str">
        <f t="shared" si="91"/>
        <v>IndustryOffices, Hotels, Finance, ServicesMonthly Peak DayJanuary19</v>
      </c>
      <c r="B2924" t="s">
        <v>2232</v>
      </c>
      <c r="C2924" t="s">
        <v>2244</v>
      </c>
      <c r="D2924" t="s">
        <v>2392</v>
      </c>
      <c r="E2924" t="s">
        <v>3081</v>
      </c>
      <c r="F2924" s="6">
        <v>19</v>
      </c>
      <c r="G2924" s="6">
        <v>35.659591674804688</v>
      </c>
      <c r="H2924" s="6">
        <v>35.659591674804688</v>
      </c>
      <c r="I2924" s="6">
        <v>10.388986587524414</v>
      </c>
      <c r="J2924" s="6">
        <v>46.667857142857152</v>
      </c>
      <c r="K2924">
        <f t="shared" si="90"/>
        <v>0</v>
      </c>
    </row>
    <row r="2925" spans="1:11" x14ac:dyDescent="0.25">
      <c r="A2925" s="5" t="str">
        <f t="shared" si="91"/>
        <v>IndustryOffices, Hotels, Finance, ServicesMonthly Peak DayJanuary20</v>
      </c>
      <c r="B2925" t="s">
        <v>2232</v>
      </c>
      <c r="C2925" t="s">
        <v>2244</v>
      </c>
      <c r="D2925" t="s">
        <v>2392</v>
      </c>
      <c r="E2925" t="s">
        <v>3081</v>
      </c>
      <c r="F2925" s="6">
        <v>20</v>
      </c>
      <c r="G2925" s="6">
        <v>25.912609100341797</v>
      </c>
      <c r="H2925" s="6">
        <v>25.912609100341797</v>
      </c>
      <c r="I2925" s="6">
        <v>6.4962782859802246</v>
      </c>
      <c r="J2925" s="6">
        <v>45.964999999999996</v>
      </c>
      <c r="K2925">
        <f t="shared" si="90"/>
        <v>0</v>
      </c>
    </row>
    <row r="2926" spans="1:11" x14ac:dyDescent="0.25">
      <c r="A2926" s="5" t="str">
        <f t="shared" si="91"/>
        <v>IndustryOffices, Hotels, Finance, ServicesMonthly Peak DayJanuary21</v>
      </c>
      <c r="B2926" t="s">
        <v>2232</v>
      </c>
      <c r="C2926" t="s">
        <v>2244</v>
      </c>
      <c r="D2926" t="s">
        <v>2392</v>
      </c>
      <c r="E2926" t="s">
        <v>3081</v>
      </c>
      <c r="F2926" s="6">
        <v>21</v>
      </c>
      <c r="G2926" s="6">
        <v>39.677040100097656</v>
      </c>
      <c r="H2926" s="6">
        <v>39.677040100097656</v>
      </c>
      <c r="I2926" s="6">
        <v>6.6892309188842773</v>
      </c>
      <c r="J2926" s="6">
        <v>45.282857142857146</v>
      </c>
      <c r="K2926">
        <f t="shared" si="90"/>
        <v>0</v>
      </c>
    </row>
    <row r="2927" spans="1:11" x14ac:dyDescent="0.25">
      <c r="A2927" s="5" t="str">
        <f t="shared" si="91"/>
        <v>IndustryOffices, Hotels, Finance, ServicesMonthly Peak DayJanuary22</v>
      </c>
      <c r="B2927" t="s">
        <v>2232</v>
      </c>
      <c r="C2927" t="s">
        <v>2244</v>
      </c>
      <c r="D2927" t="s">
        <v>2392</v>
      </c>
      <c r="E2927" t="s">
        <v>3081</v>
      </c>
      <c r="F2927" s="6">
        <v>22</v>
      </c>
      <c r="G2927" s="6">
        <v>28.292446136474609</v>
      </c>
      <c r="H2927" s="6">
        <v>28.292446136474609</v>
      </c>
      <c r="I2927" s="6">
        <v>6.8431510925292969</v>
      </c>
      <c r="J2927" s="6">
        <v>44.125714285714295</v>
      </c>
      <c r="K2927">
        <f t="shared" si="90"/>
        <v>0</v>
      </c>
    </row>
    <row r="2928" spans="1:11" x14ac:dyDescent="0.25">
      <c r="A2928" s="5" t="str">
        <f t="shared" si="91"/>
        <v>IndustryOffices, Hotels, Finance, ServicesMonthly Peak DayJanuary23</v>
      </c>
      <c r="B2928" t="s">
        <v>2232</v>
      </c>
      <c r="C2928" t="s">
        <v>2244</v>
      </c>
      <c r="D2928" t="s">
        <v>2392</v>
      </c>
      <c r="E2928" t="s">
        <v>3081</v>
      </c>
      <c r="F2928" s="6">
        <v>23</v>
      </c>
      <c r="G2928" s="6">
        <v>28.215049743652344</v>
      </c>
      <c r="H2928" s="6">
        <v>28.215049743652344</v>
      </c>
      <c r="I2928" s="6">
        <v>7.0792961120605469</v>
      </c>
      <c r="J2928" s="6">
        <v>43.317142857142855</v>
      </c>
      <c r="K2928">
        <f t="shared" si="90"/>
        <v>0</v>
      </c>
    </row>
    <row r="2929" spans="1:11" x14ac:dyDescent="0.25">
      <c r="A2929" s="5" t="str">
        <f t="shared" si="91"/>
        <v>IndustryOffices, Hotels, Finance, ServicesMonthly Peak DayJanuary24</v>
      </c>
      <c r="B2929" t="s">
        <v>2232</v>
      </c>
      <c r="C2929" t="s">
        <v>2244</v>
      </c>
      <c r="D2929" t="s">
        <v>2392</v>
      </c>
      <c r="E2929" t="s">
        <v>3081</v>
      </c>
      <c r="F2929" s="6">
        <v>24</v>
      </c>
      <c r="G2929" s="6">
        <v>29.232353210449219</v>
      </c>
      <c r="H2929" s="6">
        <v>29.232353210449219</v>
      </c>
      <c r="I2929" s="6">
        <v>5.3473358154296875</v>
      </c>
      <c r="J2929" s="6">
        <v>42.203571428571422</v>
      </c>
      <c r="K2929">
        <f t="shared" si="90"/>
        <v>0</v>
      </c>
    </row>
    <row r="2930" spans="1:11" x14ac:dyDescent="0.25">
      <c r="A2930" s="5" t="str">
        <f t="shared" si="91"/>
        <v>IndustryOffices, Hotels, Finance, ServicesAverage WeekdayFebruary1</v>
      </c>
      <c r="B2930" t="s">
        <v>2232</v>
      </c>
      <c r="C2930" t="s">
        <v>2244</v>
      </c>
      <c r="D2930" t="s">
        <v>2393</v>
      </c>
      <c r="E2930" t="s">
        <v>3082</v>
      </c>
      <c r="F2930" s="6">
        <v>1</v>
      </c>
      <c r="G2930" s="6">
        <v>29.394624710083008</v>
      </c>
      <c r="H2930" s="6">
        <v>29.394624710083008</v>
      </c>
      <c r="I2930" s="6">
        <v>5.0577287673950195</v>
      </c>
      <c r="J2930" s="6">
        <v>52.286875000000009</v>
      </c>
      <c r="K2930">
        <f t="shared" si="90"/>
        <v>0</v>
      </c>
    </row>
    <row r="2931" spans="1:11" x14ac:dyDescent="0.25">
      <c r="A2931" s="5" t="str">
        <f t="shared" si="91"/>
        <v>IndustryOffices, Hotels, Finance, ServicesAverage WeekdayFebruary2</v>
      </c>
      <c r="B2931" t="s">
        <v>2232</v>
      </c>
      <c r="C2931" t="s">
        <v>2244</v>
      </c>
      <c r="D2931" t="s">
        <v>2393</v>
      </c>
      <c r="E2931" t="s">
        <v>3082</v>
      </c>
      <c r="F2931" s="6">
        <v>2</v>
      </c>
      <c r="G2931" s="6">
        <v>32.035491943359375</v>
      </c>
      <c r="H2931" s="6">
        <v>32.035491943359375</v>
      </c>
      <c r="I2931" s="6">
        <v>4.9604892730712891</v>
      </c>
      <c r="J2931" s="6">
        <v>51.492499999999993</v>
      </c>
      <c r="K2931">
        <f t="shared" si="90"/>
        <v>0</v>
      </c>
    </row>
    <row r="2932" spans="1:11" x14ac:dyDescent="0.25">
      <c r="A2932" s="5" t="str">
        <f t="shared" si="91"/>
        <v>IndustryOffices, Hotels, Finance, ServicesAverage WeekdayFebruary3</v>
      </c>
      <c r="B2932" t="s">
        <v>2232</v>
      </c>
      <c r="C2932" t="s">
        <v>2244</v>
      </c>
      <c r="D2932" t="s">
        <v>2393</v>
      </c>
      <c r="E2932" t="s">
        <v>3082</v>
      </c>
      <c r="F2932" s="6">
        <v>3</v>
      </c>
      <c r="G2932" s="6">
        <v>29.799427032470703</v>
      </c>
      <c r="H2932" s="6">
        <v>29.799427032470703</v>
      </c>
      <c r="I2932" s="6">
        <v>5.5364804267883301</v>
      </c>
      <c r="J2932" s="6">
        <v>50.572500000000005</v>
      </c>
      <c r="K2932">
        <f t="shared" si="90"/>
        <v>0</v>
      </c>
    </row>
    <row r="2933" spans="1:11" x14ac:dyDescent="0.25">
      <c r="A2933" s="5" t="str">
        <f t="shared" si="91"/>
        <v>IndustryOffices, Hotels, Finance, ServicesAverage WeekdayFebruary4</v>
      </c>
      <c r="B2933" t="s">
        <v>2232</v>
      </c>
      <c r="C2933" t="s">
        <v>2244</v>
      </c>
      <c r="D2933" t="s">
        <v>2393</v>
      </c>
      <c r="E2933" t="s">
        <v>3082</v>
      </c>
      <c r="F2933" s="6">
        <v>4</v>
      </c>
      <c r="G2933" s="6">
        <v>28.202564239501953</v>
      </c>
      <c r="H2933" s="6">
        <v>28.202564239501953</v>
      </c>
      <c r="I2933" s="6">
        <v>5.0296821594238281</v>
      </c>
      <c r="J2933" s="6">
        <v>49.550000000000004</v>
      </c>
      <c r="K2933">
        <f t="shared" si="90"/>
        <v>0</v>
      </c>
    </row>
    <row r="2934" spans="1:11" x14ac:dyDescent="0.25">
      <c r="A2934" s="5" t="str">
        <f t="shared" si="91"/>
        <v>IndustryOffices, Hotels, Finance, ServicesAverage WeekdayFebruary5</v>
      </c>
      <c r="B2934" t="s">
        <v>2232</v>
      </c>
      <c r="C2934" t="s">
        <v>2244</v>
      </c>
      <c r="D2934" t="s">
        <v>2393</v>
      </c>
      <c r="E2934" t="s">
        <v>3082</v>
      </c>
      <c r="F2934" s="6">
        <v>5</v>
      </c>
      <c r="G2934" s="6">
        <v>25.502677917480469</v>
      </c>
      <c r="H2934" s="6">
        <v>25.502677917480469</v>
      </c>
      <c r="I2934" s="6">
        <v>5.5686073303222656</v>
      </c>
      <c r="J2934" s="6">
        <v>48.806875000000005</v>
      </c>
      <c r="K2934">
        <f t="shared" si="90"/>
        <v>0</v>
      </c>
    </row>
    <row r="2935" spans="1:11" x14ac:dyDescent="0.25">
      <c r="A2935" s="5" t="str">
        <f t="shared" si="91"/>
        <v>IndustryOffices, Hotels, Finance, ServicesAverage WeekdayFebruary6</v>
      </c>
      <c r="B2935" t="s">
        <v>2232</v>
      </c>
      <c r="C2935" t="s">
        <v>2244</v>
      </c>
      <c r="D2935" t="s">
        <v>2393</v>
      </c>
      <c r="E2935" t="s">
        <v>3082</v>
      </c>
      <c r="F2935" s="6">
        <v>6</v>
      </c>
      <c r="G2935" s="6">
        <v>34.500743865966797</v>
      </c>
      <c r="H2935" s="6">
        <v>34.500743865966797</v>
      </c>
      <c r="I2935" s="6">
        <v>7.2770099639892578</v>
      </c>
      <c r="J2935" s="6">
        <v>48.100625000000008</v>
      </c>
      <c r="K2935">
        <f t="shared" si="90"/>
        <v>0</v>
      </c>
    </row>
    <row r="2936" spans="1:11" x14ac:dyDescent="0.25">
      <c r="A2936" s="5" t="str">
        <f t="shared" si="91"/>
        <v>IndustryOffices, Hotels, Finance, ServicesAverage WeekdayFebruary7</v>
      </c>
      <c r="B2936" t="s">
        <v>2232</v>
      </c>
      <c r="C2936" t="s">
        <v>2244</v>
      </c>
      <c r="D2936" t="s">
        <v>2393</v>
      </c>
      <c r="E2936" t="s">
        <v>3082</v>
      </c>
      <c r="F2936" s="6">
        <v>7</v>
      </c>
      <c r="G2936" s="6">
        <v>41.726219177246094</v>
      </c>
      <c r="H2936" s="6">
        <v>41.726219177246094</v>
      </c>
      <c r="I2936" s="6">
        <v>7.7261896133422852</v>
      </c>
      <c r="J2936" s="6">
        <v>48.041250000000005</v>
      </c>
      <c r="K2936">
        <f t="shared" si="90"/>
        <v>0</v>
      </c>
    </row>
    <row r="2937" spans="1:11" x14ac:dyDescent="0.25">
      <c r="A2937" s="5" t="str">
        <f t="shared" si="91"/>
        <v>IndustryOffices, Hotels, Finance, ServicesAverage WeekdayFebruary8</v>
      </c>
      <c r="B2937" t="s">
        <v>2232</v>
      </c>
      <c r="C2937" t="s">
        <v>2244</v>
      </c>
      <c r="D2937" t="s">
        <v>2393</v>
      </c>
      <c r="E2937" t="s">
        <v>3082</v>
      </c>
      <c r="F2937" s="6">
        <v>8</v>
      </c>
      <c r="G2937" s="6">
        <v>40.757644653320313</v>
      </c>
      <c r="H2937" s="6">
        <v>40.757644653320313</v>
      </c>
      <c r="I2937" s="6">
        <v>8.9722042083740234</v>
      </c>
      <c r="J2937" s="6">
        <v>48.025624999999998</v>
      </c>
      <c r="K2937">
        <f t="shared" si="90"/>
        <v>0</v>
      </c>
    </row>
    <row r="2938" spans="1:11" x14ac:dyDescent="0.25">
      <c r="A2938" s="5" t="str">
        <f t="shared" si="91"/>
        <v>IndustryOffices, Hotels, Finance, ServicesAverage WeekdayFebruary9</v>
      </c>
      <c r="B2938" t="s">
        <v>2232</v>
      </c>
      <c r="C2938" t="s">
        <v>2244</v>
      </c>
      <c r="D2938" t="s">
        <v>2393</v>
      </c>
      <c r="E2938" t="s">
        <v>3082</v>
      </c>
      <c r="F2938" s="6">
        <v>9</v>
      </c>
      <c r="G2938" s="6">
        <v>45.682407379150391</v>
      </c>
      <c r="H2938" s="6">
        <v>45.682407379150391</v>
      </c>
      <c r="I2938" s="6">
        <v>10.051697731018066</v>
      </c>
      <c r="J2938" s="6">
        <v>48.360625000000006</v>
      </c>
      <c r="K2938">
        <f t="shared" si="90"/>
        <v>0</v>
      </c>
    </row>
    <row r="2939" spans="1:11" x14ac:dyDescent="0.25">
      <c r="A2939" s="5" t="str">
        <f t="shared" si="91"/>
        <v>IndustryOffices, Hotels, Finance, ServicesAverage WeekdayFebruary10</v>
      </c>
      <c r="B2939" t="s">
        <v>2232</v>
      </c>
      <c r="C2939" t="s">
        <v>2244</v>
      </c>
      <c r="D2939" t="s">
        <v>2393</v>
      </c>
      <c r="E2939" t="s">
        <v>3082</v>
      </c>
      <c r="F2939" s="6">
        <v>10</v>
      </c>
      <c r="G2939" s="6">
        <v>44.663936614990234</v>
      </c>
      <c r="H2939" s="6">
        <v>44.663936614990234</v>
      </c>
      <c r="I2939" s="6">
        <v>10.082744598388672</v>
      </c>
      <c r="J2939" s="6">
        <v>50.480000000000004</v>
      </c>
      <c r="K2939">
        <f t="shared" si="90"/>
        <v>0</v>
      </c>
    </row>
    <row r="2940" spans="1:11" x14ac:dyDescent="0.25">
      <c r="A2940" s="5" t="str">
        <f t="shared" si="91"/>
        <v>IndustryOffices, Hotels, Finance, ServicesAverage WeekdayFebruary11</v>
      </c>
      <c r="B2940" t="s">
        <v>2232</v>
      </c>
      <c r="C2940" t="s">
        <v>2244</v>
      </c>
      <c r="D2940" t="s">
        <v>2393</v>
      </c>
      <c r="E2940" t="s">
        <v>3082</v>
      </c>
      <c r="F2940" s="6">
        <v>11</v>
      </c>
      <c r="G2940" s="6">
        <v>43.504161834716797</v>
      </c>
      <c r="H2940" s="6">
        <v>43.504161834716797</v>
      </c>
      <c r="I2940" s="6">
        <v>10.659175872802734</v>
      </c>
      <c r="J2940" s="6">
        <v>53.738124999999997</v>
      </c>
      <c r="K2940">
        <f t="shared" si="90"/>
        <v>0</v>
      </c>
    </row>
    <row r="2941" spans="1:11" x14ac:dyDescent="0.25">
      <c r="A2941" s="5" t="str">
        <f t="shared" si="91"/>
        <v>IndustryOffices, Hotels, Finance, ServicesAverage WeekdayFebruary12</v>
      </c>
      <c r="B2941" t="s">
        <v>2232</v>
      </c>
      <c r="C2941" t="s">
        <v>2244</v>
      </c>
      <c r="D2941" t="s">
        <v>2393</v>
      </c>
      <c r="E2941" t="s">
        <v>3082</v>
      </c>
      <c r="F2941" s="6">
        <v>12</v>
      </c>
      <c r="G2941" s="6">
        <v>47.815116882324219</v>
      </c>
      <c r="H2941" s="6">
        <v>47.815116882324219</v>
      </c>
      <c r="I2941" s="6">
        <v>10.874759674072266</v>
      </c>
      <c r="J2941" s="6">
        <v>56.453125000000007</v>
      </c>
      <c r="K2941">
        <f t="shared" si="90"/>
        <v>0</v>
      </c>
    </row>
    <row r="2942" spans="1:11" x14ac:dyDescent="0.25">
      <c r="A2942" s="5" t="str">
        <f t="shared" si="91"/>
        <v>IndustryOffices, Hotels, Finance, ServicesAverage WeekdayFebruary13</v>
      </c>
      <c r="B2942" t="s">
        <v>2232</v>
      </c>
      <c r="C2942" t="s">
        <v>2244</v>
      </c>
      <c r="D2942" t="s">
        <v>2393</v>
      </c>
      <c r="E2942" t="s">
        <v>3082</v>
      </c>
      <c r="F2942" s="6">
        <v>13</v>
      </c>
      <c r="G2942" s="6">
        <v>42.372123718261719</v>
      </c>
      <c r="H2942" s="6">
        <v>42.372123718261719</v>
      </c>
      <c r="I2942" s="6">
        <v>11.138063430786133</v>
      </c>
      <c r="J2942" s="6">
        <v>57.763125000000009</v>
      </c>
      <c r="K2942">
        <f t="shared" si="90"/>
        <v>0</v>
      </c>
    </row>
    <row r="2943" spans="1:11" x14ac:dyDescent="0.25">
      <c r="A2943" s="5" t="str">
        <f t="shared" si="91"/>
        <v>IndustryOffices, Hotels, Finance, ServicesAverage WeekdayFebruary14</v>
      </c>
      <c r="B2943" t="s">
        <v>2232</v>
      </c>
      <c r="C2943" t="s">
        <v>2244</v>
      </c>
      <c r="D2943" t="s">
        <v>2393</v>
      </c>
      <c r="E2943" t="s">
        <v>3082</v>
      </c>
      <c r="F2943" s="6">
        <v>14</v>
      </c>
      <c r="G2943" s="6">
        <v>40.715965270996094</v>
      </c>
      <c r="H2943" s="6">
        <v>40.715965270996094</v>
      </c>
      <c r="I2943" s="6">
        <v>11.382599830627441</v>
      </c>
      <c r="J2943" s="6">
        <v>58.724375000000002</v>
      </c>
      <c r="K2943">
        <f t="shared" si="90"/>
        <v>0</v>
      </c>
    </row>
    <row r="2944" spans="1:11" x14ac:dyDescent="0.25">
      <c r="A2944" s="5" t="str">
        <f t="shared" si="91"/>
        <v>IndustryOffices, Hotels, Finance, ServicesAverage WeekdayFebruary15</v>
      </c>
      <c r="B2944" t="s">
        <v>2232</v>
      </c>
      <c r="C2944" t="s">
        <v>2244</v>
      </c>
      <c r="D2944" t="s">
        <v>2393</v>
      </c>
      <c r="E2944" t="s">
        <v>3082</v>
      </c>
      <c r="F2944" s="6">
        <v>15</v>
      </c>
      <c r="G2944" s="6">
        <v>45.584949493408203</v>
      </c>
      <c r="H2944" s="6">
        <v>45.584949493408203</v>
      </c>
      <c r="I2944" s="6">
        <v>12.035309791564941</v>
      </c>
      <c r="J2944" s="6">
        <v>59.364999999999995</v>
      </c>
      <c r="K2944">
        <f t="shared" si="90"/>
        <v>0</v>
      </c>
    </row>
    <row r="2945" spans="1:11" x14ac:dyDescent="0.25">
      <c r="A2945" s="5" t="str">
        <f t="shared" si="91"/>
        <v>IndustryOffices, Hotels, Finance, ServicesAverage WeekdayFebruary16</v>
      </c>
      <c r="B2945" t="s">
        <v>2232</v>
      </c>
      <c r="C2945" t="s">
        <v>2244</v>
      </c>
      <c r="D2945" t="s">
        <v>2393</v>
      </c>
      <c r="E2945" t="s">
        <v>3082</v>
      </c>
      <c r="F2945" s="6">
        <v>16</v>
      </c>
      <c r="G2945" s="6">
        <v>41.519321441650391</v>
      </c>
      <c r="H2945" s="6">
        <v>41.519321441650391</v>
      </c>
      <c r="I2945" s="6">
        <v>10.663328170776367</v>
      </c>
      <c r="J2945" s="6">
        <v>59.860624999999999</v>
      </c>
      <c r="K2945">
        <f t="shared" si="90"/>
        <v>0</v>
      </c>
    </row>
    <row r="2946" spans="1:11" x14ac:dyDescent="0.25">
      <c r="A2946" s="5" t="str">
        <f t="shared" si="91"/>
        <v>IndustryOffices, Hotels, Finance, ServicesAverage WeekdayFebruary17</v>
      </c>
      <c r="B2946" t="s">
        <v>2232</v>
      </c>
      <c r="C2946" t="s">
        <v>2244</v>
      </c>
      <c r="D2946" t="s">
        <v>2393</v>
      </c>
      <c r="E2946" t="s">
        <v>3082</v>
      </c>
      <c r="F2946" s="6">
        <v>17</v>
      </c>
      <c r="G2946" s="6">
        <v>35.62188720703125</v>
      </c>
      <c r="H2946" s="6">
        <v>35.62188720703125</v>
      </c>
      <c r="I2946" s="6">
        <v>10.731672286987305</v>
      </c>
      <c r="J2946" s="6">
        <v>60.214999999999989</v>
      </c>
      <c r="K2946">
        <f t="shared" ref="K2946:K3009" si="92">INDEX(events, MATCH(CONCATENATE(B2946, C2946, D2946, E2946), events_y, 0), MATCH("Confidential", events_x, 0))</f>
        <v>0</v>
      </c>
    </row>
    <row r="2947" spans="1:11" x14ac:dyDescent="0.25">
      <c r="A2947" s="5" t="str">
        <f t="shared" ref="A2947:A3010" si="93">CONCATENATE(B2947, C2947, D2947, E2947, F2947)</f>
        <v>IndustryOffices, Hotels, Finance, ServicesAverage WeekdayFebruary18</v>
      </c>
      <c r="B2947" t="s">
        <v>2232</v>
      </c>
      <c r="C2947" t="s">
        <v>2244</v>
      </c>
      <c r="D2947" t="s">
        <v>2393</v>
      </c>
      <c r="E2947" t="s">
        <v>3082</v>
      </c>
      <c r="F2947" s="6">
        <v>18</v>
      </c>
      <c r="G2947" s="6">
        <v>35.666175842285156</v>
      </c>
      <c r="H2947" s="6">
        <v>35.666175842285156</v>
      </c>
      <c r="I2947" s="6">
        <v>10.282942771911621</v>
      </c>
      <c r="J2947" s="6">
        <v>59.621874999999996</v>
      </c>
      <c r="K2947">
        <f t="shared" si="92"/>
        <v>0</v>
      </c>
    </row>
    <row r="2948" spans="1:11" x14ac:dyDescent="0.25">
      <c r="A2948" s="5" t="str">
        <f t="shared" si="93"/>
        <v>IndustryOffices, Hotels, Finance, ServicesAverage WeekdayFebruary19</v>
      </c>
      <c r="B2948" t="s">
        <v>2232</v>
      </c>
      <c r="C2948" t="s">
        <v>2244</v>
      </c>
      <c r="D2948" t="s">
        <v>2393</v>
      </c>
      <c r="E2948" t="s">
        <v>3082</v>
      </c>
      <c r="F2948" s="6">
        <v>19</v>
      </c>
      <c r="G2948" s="6">
        <v>35.744548797607422</v>
      </c>
      <c r="H2948" s="6">
        <v>35.744548797607422</v>
      </c>
      <c r="I2948" s="6">
        <v>8.4589719772338867</v>
      </c>
      <c r="J2948" s="6">
        <v>58.052500000000009</v>
      </c>
      <c r="K2948">
        <f t="shared" si="92"/>
        <v>0</v>
      </c>
    </row>
    <row r="2949" spans="1:11" x14ac:dyDescent="0.25">
      <c r="A2949" s="5" t="str">
        <f t="shared" si="93"/>
        <v>IndustryOffices, Hotels, Finance, ServicesAverage WeekdayFebruary20</v>
      </c>
      <c r="B2949" t="s">
        <v>2232</v>
      </c>
      <c r="C2949" t="s">
        <v>2244</v>
      </c>
      <c r="D2949" t="s">
        <v>2393</v>
      </c>
      <c r="E2949" t="s">
        <v>3082</v>
      </c>
      <c r="F2949" s="6">
        <v>20</v>
      </c>
      <c r="G2949" s="6">
        <v>29.214143753051758</v>
      </c>
      <c r="H2949" s="6">
        <v>29.214143753051758</v>
      </c>
      <c r="I2949" s="6">
        <v>7.0605058670043945</v>
      </c>
      <c r="J2949" s="6">
        <v>56.550000000000011</v>
      </c>
      <c r="K2949">
        <f t="shared" si="92"/>
        <v>0</v>
      </c>
    </row>
    <row r="2950" spans="1:11" x14ac:dyDescent="0.25">
      <c r="A2950" s="5" t="str">
        <f t="shared" si="93"/>
        <v>IndustryOffices, Hotels, Finance, ServicesAverage WeekdayFebruary21</v>
      </c>
      <c r="B2950" t="s">
        <v>2232</v>
      </c>
      <c r="C2950" t="s">
        <v>2244</v>
      </c>
      <c r="D2950" t="s">
        <v>2393</v>
      </c>
      <c r="E2950" t="s">
        <v>3082</v>
      </c>
      <c r="F2950" s="6">
        <v>21</v>
      </c>
      <c r="G2950" s="6">
        <v>34.024772644042969</v>
      </c>
      <c r="H2950" s="6">
        <v>34.024772644042969</v>
      </c>
      <c r="I2950" s="6">
        <v>6.626673698425293</v>
      </c>
      <c r="J2950" s="6">
        <v>55.571874999999999</v>
      </c>
      <c r="K2950">
        <f t="shared" si="92"/>
        <v>0</v>
      </c>
    </row>
    <row r="2951" spans="1:11" x14ac:dyDescent="0.25">
      <c r="A2951" s="5" t="str">
        <f t="shared" si="93"/>
        <v>IndustryOffices, Hotels, Finance, ServicesAverage WeekdayFebruary22</v>
      </c>
      <c r="B2951" t="s">
        <v>2232</v>
      </c>
      <c r="C2951" t="s">
        <v>2244</v>
      </c>
      <c r="D2951" t="s">
        <v>2393</v>
      </c>
      <c r="E2951" t="s">
        <v>3082</v>
      </c>
      <c r="F2951" s="6">
        <v>22</v>
      </c>
      <c r="G2951" s="6">
        <v>32.036479949951172</v>
      </c>
      <c r="H2951" s="6">
        <v>32.036479949951172</v>
      </c>
      <c r="I2951" s="6">
        <v>6.0781826972961426</v>
      </c>
      <c r="J2951" s="6">
        <v>54.681875000000005</v>
      </c>
      <c r="K2951">
        <f t="shared" si="92"/>
        <v>0</v>
      </c>
    </row>
    <row r="2952" spans="1:11" x14ac:dyDescent="0.25">
      <c r="A2952" s="5" t="str">
        <f t="shared" si="93"/>
        <v>IndustryOffices, Hotels, Finance, ServicesAverage WeekdayFebruary23</v>
      </c>
      <c r="B2952" t="s">
        <v>2232</v>
      </c>
      <c r="C2952" t="s">
        <v>2244</v>
      </c>
      <c r="D2952" t="s">
        <v>2393</v>
      </c>
      <c r="E2952" t="s">
        <v>3082</v>
      </c>
      <c r="F2952" s="6">
        <v>23</v>
      </c>
      <c r="G2952" s="6">
        <v>36.022911071777344</v>
      </c>
      <c r="H2952" s="6">
        <v>36.022911071777344</v>
      </c>
      <c r="I2952" s="6">
        <v>6.7646236419677734</v>
      </c>
      <c r="J2952" s="6">
        <v>54.150000000000006</v>
      </c>
      <c r="K2952">
        <f t="shared" si="92"/>
        <v>0</v>
      </c>
    </row>
    <row r="2953" spans="1:11" x14ac:dyDescent="0.25">
      <c r="A2953" s="5" t="str">
        <f t="shared" si="93"/>
        <v>IndustryOffices, Hotels, Finance, ServicesAverage WeekdayFebruary24</v>
      </c>
      <c r="B2953" t="s">
        <v>2232</v>
      </c>
      <c r="C2953" t="s">
        <v>2244</v>
      </c>
      <c r="D2953" t="s">
        <v>2393</v>
      </c>
      <c r="E2953" t="s">
        <v>3082</v>
      </c>
      <c r="F2953" s="6">
        <v>24</v>
      </c>
      <c r="G2953" s="6">
        <v>32.842830657958984</v>
      </c>
      <c r="H2953" s="6">
        <v>32.842830657958984</v>
      </c>
      <c r="I2953" s="6">
        <v>6.0981235504150391</v>
      </c>
      <c r="J2953" s="6">
        <v>53.498750000000001</v>
      </c>
      <c r="K2953">
        <f t="shared" si="92"/>
        <v>0</v>
      </c>
    </row>
    <row r="2954" spans="1:11" x14ac:dyDescent="0.25">
      <c r="A2954" s="5" t="str">
        <f t="shared" si="93"/>
        <v>IndustryOffices, Hotels, Finance, ServicesMonthly Peak DayFebruary1</v>
      </c>
      <c r="B2954" t="s">
        <v>2232</v>
      </c>
      <c r="C2954" t="s">
        <v>2244</v>
      </c>
      <c r="D2954" t="s">
        <v>2394</v>
      </c>
      <c r="E2954" t="s">
        <v>3082</v>
      </c>
      <c r="F2954" s="6">
        <v>1</v>
      </c>
      <c r="G2954" s="6">
        <v>31.028863906860352</v>
      </c>
      <c r="H2954" s="6">
        <v>31.028863906860352</v>
      </c>
      <c r="I2954" s="6">
        <v>6.7668919563293457</v>
      </c>
      <c r="J2954" s="6">
        <v>51.86</v>
      </c>
      <c r="K2954">
        <f t="shared" si="92"/>
        <v>0</v>
      </c>
    </row>
    <row r="2955" spans="1:11" x14ac:dyDescent="0.25">
      <c r="A2955" s="5" t="str">
        <f t="shared" si="93"/>
        <v>IndustryOffices, Hotels, Finance, ServicesMonthly Peak DayFebruary2</v>
      </c>
      <c r="B2955" t="s">
        <v>2232</v>
      </c>
      <c r="C2955" t="s">
        <v>2244</v>
      </c>
      <c r="D2955" t="s">
        <v>2394</v>
      </c>
      <c r="E2955" t="s">
        <v>3082</v>
      </c>
      <c r="F2955" s="6">
        <v>2</v>
      </c>
      <c r="G2955" s="6">
        <v>26.234956741333008</v>
      </c>
      <c r="H2955" s="6">
        <v>26.234956741333008</v>
      </c>
      <c r="I2955" s="6">
        <v>6.6137323379516602</v>
      </c>
      <c r="J2955" s="6">
        <v>51.428124999999994</v>
      </c>
      <c r="K2955">
        <f t="shared" si="92"/>
        <v>0</v>
      </c>
    </row>
    <row r="2956" spans="1:11" x14ac:dyDescent="0.25">
      <c r="A2956" s="5" t="str">
        <f t="shared" si="93"/>
        <v>IndustryOffices, Hotels, Finance, ServicesMonthly Peak DayFebruary3</v>
      </c>
      <c r="B2956" t="s">
        <v>2232</v>
      </c>
      <c r="C2956" t="s">
        <v>2244</v>
      </c>
      <c r="D2956" t="s">
        <v>2394</v>
      </c>
      <c r="E2956" t="s">
        <v>3082</v>
      </c>
      <c r="F2956" s="6">
        <v>3</v>
      </c>
      <c r="G2956" s="6">
        <v>26.920097351074219</v>
      </c>
      <c r="H2956" s="6">
        <v>26.920097351074219</v>
      </c>
      <c r="I2956" s="6">
        <v>5.7153358459472656</v>
      </c>
      <c r="J2956" s="6">
        <v>51.041874999999997</v>
      </c>
      <c r="K2956">
        <f t="shared" si="92"/>
        <v>0</v>
      </c>
    </row>
    <row r="2957" spans="1:11" x14ac:dyDescent="0.25">
      <c r="A2957" s="5" t="str">
        <f t="shared" si="93"/>
        <v>IndustryOffices, Hotels, Finance, ServicesMonthly Peak DayFebruary4</v>
      </c>
      <c r="B2957" t="s">
        <v>2232</v>
      </c>
      <c r="C2957" t="s">
        <v>2244</v>
      </c>
      <c r="D2957" t="s">
        <v>2394</v>
      </c>
      <c r="E2957" t="s">
        <v>3082</v>
      </c>
      <c r="F2957" s="6">
        <v>4</v>
      </c>
      <c r="G2957" s="6">
        <v>26.113914489746094</v>
      </c>
      <c r="H2957" s="6">
        <v>26.113914489746094</v>
      </c>
      <c r="I2957" s="6">
        <v>5.4679117202758789</v>
      </c>
      <c r="J2957" s="6">
        <v>50.552500000000009</v>
      </c>
      <c r="K2957">
        <f t="shared" si="92"/>
        <v>0</v>
      </c>
    </row>
    <row r="2958" spans="1:11" x14ac:dyDescent="0.25">
      <c r="A2958" s="5" t="str">
        <f t="shared" si="93"/>
        <v>IndustryOffices, Hotels, Finance, ServicesMonthly Peak DayFebruary5</v>
      </c>
      <c r="B2958" t="s">
        <v>2232</v>
      </c>
      <c r="C2958" t="s">
        <v>2244</v>
      </c>
      <c r="D2958" t="s">
        <v>2394</v>
      </c>
      <c r="E2958" t="s">
        <v>3082</v>
      </c>
      <c r="F2958" s="6">
        <v>5</v>
      </c>
      <c r="G2958" s="6">
        <v>28.166574478149414</v>
      </c>
      <c r="H2958" s="6">
        <v>28.166574478149414</v>
      </c>
      <c r="I2958" s="6">
        <v>6.592400074005127</v>
      </c>
      <c r="J2958" s="6">
        <v>50.40937499999999</v>
      </c>
      <c r="K2958">
        <f t="shared" si="92"/>
        <v>0</v>
      </c>
    </row>
    <row r="2959" spans="1:11" x14ac:dyDescent="0.25">
      <c r="A2959" s="5" t="str">
        <f t="shared" si="93"/>
        <v>IndustryOffices, Hotels, Finance, ServicesMonthly Peak DayFebruary6</v>
      </c>
      <c r="B2959" t="s">
        <v>2232</v>
      </c>
      <c r="C2959" t="s">
        <v>2244</v>
      </c>
      <c r="D2959" t="s">
        <v>2394</v>
      </c>
      <c r="E2959" t="s">
        <v>3082</v>
      </c>
      <c r="F2959" s="6">
        <v>6</v>
      </c>
      <c r="G2959" s="6">
        <v>34.546546936035156</v>
      </c>
      <c r="H2959" s="6">
        <v>34.546546936035156</v>
      </c>
      <c r="I2959" s="6">
        <v>7.4683327674865723</v>
      </c>
      <c r="J2959" s="6">
        <v>50.303125000000001</v>
      </c>
      <c r="K2959">
        <f t="shared" si="92"/>
        <v>0</v>
      </c>
    </row>
    <row r="2960" spans="1:11" x14ac:dyDescent="0.25">
      <c r="A2960" s="5" t="str">
        <f t="shared" si="93"/>
        <v>IndustryOffices, Hotels, Finance, ServicesMonthly Peak DayFebruary7</v>
      </c>
      <c r="B2960" t="s">
        <v>2232</v>
      </c>
      <c r="C2960" t="s">
        <v>2244</v>
      </c>
      <c r="D2960" t="s">
        <v>2394</v>
      </c>
      <c r="E2960" t="s">
        <v>3082</v>
      </c>
      <c r="F2960" s="6">
        <v>7</v>
      </c>
      <c r="G2960" s="6">
        <v>33.280948638916016</v>
      </c>
      <c r="H2960" s="6">
        <v>33.280948638916016</v>
      </c>
      <c r="I2960" s="6">
        <v>6.9289240837097168</v>
      </c>
      <c r="J2960" s="6">
        <v>50.255625000000009</v>
      </c>
      <c r="K2960">
        <f t="shared" si="92"/>
        <v>0</v>
      </c>
    </row>
    <row r="2961" spans="1:11" x14ac:dyDescent="0.25">
      <c r="A2961" s="5" t="str">
        <f t="shared" si="93"/>
        <v>IndustryOffices, Hotels, Finance, ServicesMonthly Peak DayFebruary8</v>
      </c>
      <c r="B2961" t="s">
        <v>2232</v>
      </c>
      <c r="C2961" t="s">
        <v>2244</v>
      </c>
      <c r="D2961" t="s">
        <v>2394</v>
      </c>
      <c r="E2961" t="s">
        <v>3082</v>
      </c>
      <c r="F2961" s="6">
        <v>8</v>
      </c>
      <c r="G2961" s="6">
        <v>39.406696319580078</v>
      </c>
      <c r="H2961" s="6">
        <v>39.406696319580078</v>
      </c>
      <c r="I2961" s="6">
        <v>8.000584602355957</v>
      </c>
      <c r="J2961" s="6">
        <v>50.383125000000014</v>
      </c>
      <c r="K2961">
        <f t="shared" si="92"/>
        <v>0</v>
      </c>
    </row>
    <row r="2962" spans="1:11" x14ac:dyDescent="0.25">
      <c r="A2962" s="5" t="str">
        <f t="shared" si="93"/>
        <v>IndustryOffices, Hotels, Finance, ServicesMonthly Peak DayFebruary9</v>
      </c>
      <c r="B2962" t="s">
        <v>2232</v>
      </c>
      <c r="C2962" t="s">
        <v>2244</v>
      </c>
      <c r="D2962" t="s">
        <v>2394</v>
      </c>
      <c r="E2962" t="s">
        <v>3082</v>
      </c>
      <c r="F2962" s="6">
        <v>9</v>
      </c>
      <c r="G2962" s="6">
        <v>47.826732635498047</v>
      </c>
      <c r="H2962" s="6">
        <v>47.826732635498047</v>
      </c>
      <c r="I2962" s="6">
        <v>8.469202995300293</v>
      </c>
      <c r="J2962" s="6">
        <v>50.467500000000001</v>
      </c>
      <c r="K2962">
        <f t="shared" si="92"/>
        <v>0</v>
      </c>
    </row>
    <row r="2963" spans="1:11" x14ac:dyDescent="0.25">
      <c r="A2963" s="5" t="str">
        <f t="shared" si="93"/>
        <v>IndustryOffices, Hotels, Finance, ServicesMonthly Peak DayFebruary10</v>
      </c>
      <c r="B2963" t="s">
        <v>2232</v>
      </c>
      <c r="C2963" t="s">
        <v>2244</v>
      </c>
      <c r="D2963" t="s">
        <v>2394</v>
      </c>
      <c r="E2963" t="s">
        <v>3082</v>
      </c>
      <c r="F2963" s="6">
        <v>10</v>
      </c>
      <c r="G2963" s="6">
        <v>52.526576995849609</v>
      </c>
      <c r="H2963" s="6">
        <v>52.526576995849609</v>
      </c>
      <c r="I2963" s="6">
        <v>9.6016626358032227</v>
      </c>
      <c r="J2963" s="6">
        <v>51.306249999999991</v>
      </c>
      <c r="K2963">
        <f t="shared" si="92"/>
        <v>0</v>
      </c>
    </row>
    <row r="2964" spans="1:11" x14ac:dyDescent="0.25">
      <c r="A2964" s="5" t="str">
        <f t="shared" si="93"/>
        <v>IndustryOffices, Hotels, Finance, ServicesMonthly Peak DayFebruary11</v>
      </c>
      <c r="B2964" t="s">
        <v>2232</v>
      </c>
      <c r="C2964" t="s">
        <v>2244</v>
      </c>
      <c r="D2964" t="s">
        <v>2394</v>
      </c>
      <c r="E2964" t="s">
        <v>3082</v>
      </c>
      <c r="F2964" s="6">
        <v>11</v>
      </c>
      <c r="G2964" s="6">
        <v>52.570880889892578</v>
      </c>
      <c r="H2964" s="6">
        <v>52.570880889892578</v>
      </c>
      <c r="I2964" s="6">
        <v>10.097079277038574</v>
      </c>
      <c r="J2964" s="6">
        <v>52.434375000000003</v>
      </c>
      <c r="K2964">
        <f t="shared" si="92"/>
        <v>0</v>
      </c>
    </row>
    <row r="2965" spans="1:11" x14ac:dyDescent="0.25">
      <c r="A2965" s="5" t="str">
        <f t="shared" si="93"/>
        <v>IndustryOffices, Hotels, Finance, ServicesMonthly Peak DayFebruary12</v>
      </c>
      <c r="B2965" t="s">
        <v>2232</v>
      </c>
      <c r="C2965" t="s">
        <v>2244</v>
      </c>
      <c r="D2965" t="s">
        <v>2394</v>
      </c>
      <c r="E2965" t="s">
        <v>3082</v>
      </c>
      <c r="F2965" s="6">
        <v>12</v>
      </c>
      <c r="G2965" s="6">
        <v>52.359699249267578</v>
      </c>
      <c r="H2965" s="6">
        <v>52.359699249267578</v>
      </c>
      <c r="I2965" s="6">
        <v>9.2387104034423828</v>
      </c>
      <c r="J2965" s="6">
        <v>53.631874999999987</v>
      </c>
      <c r="K2965">
        <f t="shared" si="92"/>
        <v>0</v>
      </c>
    </row>
    <row r="2966" spans="1:11" x14ac:dyDescent="0.25">
      <c r="A2966" s="5" t="str">
        <f t="shared" si="93"/>
        <v>IndustryOffices, Hotels, Finance, ServicesMonthly Peak DayFebruary13</v>
      </c>
      <c r="B2966" t="s">
        <v>2232</v>
      </c>
      <c r="C2966" t="s">
        <v>2244</v>
      </c>
      <c r="D2966" t="s">
        <v>2394</v>
      </c>
      <c r="E2966" t="s">
        <v>3082</v>
      </c>
      <c r="F2966" s="6">
        <v>13</v>
      </c>
      <c r="G2966" s="6">
        <v>47.385898590087891</v>
      </c>
      <c r="H2966" s="6">
        <v>47.385898590087891</v>
      </c>
      <c r="I2966" s="6">
        <v>9.2736663818359375</v>
      </c>
      <c r="J2966" s="6">
        <v>54.8</v>
      </c>
      <c r="K2966">
        <f t="shared" si="92"/>
        <v>0</v>
      </c>
    </row>
    <row r="2967" spans="1:11" x14ac:dyDescent="0.25">
      <c r="A2967" s="5" t="str">
        <f t="shared" si="93"/>
        <v>IndustryOffices, Hotels, Finance, ServicesMonthly Peak DayFebruary14</v>
      </c>
      <c r="B2967" t="s">
        <v>2232</v>
      </c>
      <c r="C2967" t="s">
        <v>2244</v>
      </c>
      <c r="D2967" t="s">
        <v>2394</v>
      </c>
      <c r="E2967" t="s">
        <v>3082</v>
      </c>
      <c r="F2967" s="6">
        <v>14</v>
      </c>
      <c r="G2967" s="6">
        <v>47.505958557128906</v>
      </c>
      <c r="H2967" s="6">
        <v>47.505958557128906</v>
      </c>
      <c r="I2967" s="6">
        <v>9.9298124313354492</v>
      </c>
      <c r="J2967" s="6">
        <v>55.830625000000012</v>
      </c>
      <c r="K2967">
        <f t="shared" si="92"/>
        <v>0</v>
      </c>
    </row>
    <row r="2968" spans="1:11" x14ac:dyDescent="0.25">
      <c r="A2968" s="5" t="str">
        <f t="shared" si="93"/>
        <v>IndustryOffices, Hotels, Finance, ServicesMonthly Peak DayFebruary15</v>
      </c>
      <c r="B2968" t="s">
        <v>2232</v>
      </c>
      <c r="C2968" t="s">
        <v>2244</v>
      </c>
      <c r="D2968" t="s">
        <v>2394</v>
      </c>
      <c r="E2968" t="s">
        <v>3082</v>
      </c>
      <c r="F2968" s="6">
        <v>15</v>
      </c>
      <c r="G2968" s="6">
        <v>45.979892730712891</v>
      </c>
      <c r="H2968" s="6">
        <v>45.979892730712891</v>
      </c>
      <c r="I2968" s="6">
        <v>8.9335670471191406</v>
      </c>
      <c r="J2968" s="6">
        <v>57.179374999999993</v>
      </c>
      <c r="K2968">
        <f t="shared" si="92"/>
        <v>0</v>
      </c>
    </row>
    <row r="2969" spans="1:11" x14ac:dyDescent="0.25">
      <c r="A2969" s="5" t="str">
        <f t="shared" si="93"/>
        <v>IndustryOffices, Hotels, Finance, ServicesMonthly Peak DayFebruary16</v>
      </c>
      <c r="B2969" t="s">
        <v>2232</v>
      </c>
      <c r="C2969" t="s">
        <v>2244</v>
      </c>
      <c r="D2969" t="s">
        <v>2394</v>
      </c>
      <c r="E2969" t="s">
        <v>3082</v>
      </c>
      <c r="F2969" s="6">
        <v>16</v>
      </c>
      <c r="G2969" s="6">
        <v>44.832149505615234</v>
      </c>
      <c r="H2969" s="6">
        <v>44.832149505615234</v>
      </c>
      <c r="I2969" s="6">
        <v>9.9973211288452148</v>
      </c>
      <c r="J2969" s="6">
        <v>58.560625000000009</v>
      </c>
      <c r="K2969">
        <f t="shared" si="92"/>
        <v>0</v>
      </c>
    </row>
    <row r="2970" spans="1:11" x14ac:dyDescent="0.25">
      <c r="A2970" s="5" t="str">
        <f t="shared" si="93"/>
        <v>IndustryOffices, Hotels, Finance, ServicesMonthly Peak DayFebruary17</v>
      </c>
      <c r="B2970" t="s">
        <v>2232</v>
      </c>
      <c r="C2970" t="s">
        <v>2244</v>
      </c>
      <c r="D2970" t="s">
        <v>2394</v>
      </c>
      <c r="E2970" t="s">
        <v>3082</v>
      </c>
      <c r="F2970" s="6">
        <v>17</v>
      </c>
      <c r="G2970" s="6">
        <v>41.325153350830078</v>
      </c>
      <c r="H2970" s="6">
        <v>41.325153350830078</v>
      </c>
      <c r="I2970" s="6">
        <v>8.4541463851928711</v>
      </c>
      <c r="J2970" s="6">
        <v>58.259375000000006</v>
      </c>
      <c r="K2970">
        <f t="shared" si="92"/>
        <v>0</v>
      </c>
    </row>
    <row r="2971" spans="1:11" x14ac:dyDescent="0.25">
      <c r="A2971" s="5" t="str">
        <f t="shared" si="93"/>
        <v>IndustryOffices, Hotels, Finance, ServicesMonthly Peak DayFebruary18</v>
      </c>
      <c r="B2971" t="s">
        <v>2232</v>
      </c>
      <c r="C2971" t="s">
        <v>2244</v>
      </c>
      <c r="D2971" t="s">
        <v>2394</v>
      </c>
      <c r="E2971" t="s">
        <v>3082</v>
      </c>
      <c r="F2971" s="6">
        <v>18</v>
      </c>
      <c r="G2971" s="6">
        <v>39.326229095458984</v>
      </c>
      <c r="H2971" s="6">
        <v>39.326229095458984</v>
      </c>
      <c r="I2971" s="6">
        <v>10.240859031677246</v>
      </c>
      <c r="J2971" s="6">
        <v>57.420000000000009</v>
      </c>
      <c r="K2971">
        <f t="shared" si="92"/>
        <v>0</v>
      </c>
    </row>
    <row r="2972" spans="1:11" x14ac:dyDescent="0.25">
      <c r="A2972" s="5" t="str">
        <f t="shared" si="93"/>
        <v>IndustryOffices, Hotels, Finance, ServicesMonthly Peak DayFebruary19</v>
      </c>
      <c r="B2972" t="s">
        <v>2232</v>
      </c>
      <c r="C2972" t="s">
        <v>2244</v>
      </c>
      <c r="D2972" t="s">
        <v>2394</v>
      </c>
      <c r="E2972" t="s">
        <v>3082</v>
      </c>
      <c r="F2972" s="6">
        <v>19</v>
      </c>
      <c r="G2972" s="6">
        <v>35.607467651367188</v>
      </c>
      <c r="H2972" s="6">
        <v>35.607467651367188</v>
      </c>
      <c r="I2972" s="6">
        <v>6.9762849807739258</v>
      </c>
      <c r="J2972" s="6">
        <v>56.085625000000007</v>
      </c>
      <c r="K2972">
        <f t="shared" si="92"/>
        <v>0</v>
      </c>
    </row>
    <row r="2973" spans="1:11" x14ac:dyDescent="0.25">
      <c r="A2973" s="5" t="str">
        <f t="shared" si="93"/>
        <v>IndustryOffices, Hotels, Finance, ServicesMonthly Peak DayFebruary20</v>
      </c>
      <c r="B2973" t="s">
        <v>2232</v>
      </c>
      <c r="C2973" t="s">
        <v>2244</v>
      </c>
      <c r="D2973" t="s">
        <v>2394</v>
      </c>
      <c r="E2973" t="s">
        <v>3082</v>
      </c>
      <c r="F2973" s="6">
        <v>20</v>
      </c>
      <c r="G2973" s="6">
        <v>30.926639556884766</v>
      </c>
      <c r="H2973" s="6">
        <v>30.926639556884766</v>
      </c>
      <c r="I2973" s="6">
        <v>6.1549472808837891</v>
      </c>
      <c r="J2973" s="6">
        <v>54.735625000000006</v>
      </c>
      <c r="K2973">
        <f t="shared" si="92"/>
        <v>0</v>
      </c>
    </row>
    <row r="2974" spans="1:11" x14ac:dyDescent="0.25">
      <c r="A2974" s="5" t="str">
        <f t="shared" si="93"/>
        <v>IndustryOffices, Hotels, Finance, ServicesMonthly Peak DayFebruary21</v>
      </c>
      <c r="B2974" t="s">
        <v>2232</v>
      </c>
      <c r="C2974" t="s">
        <v>2244</v>
      </c>
      <c r="D2974" t="s">
        <v>2394</v>
      </c>
      <c r="E2974" t="s">
        <v>3082</v>
      </c>
      <c r="F2974" s="6">
        <v>21</v>
      </c>
      <c r="G2974" s="6">
        <v>33.665798187255859</v>
      </c>
      <c r="H2974" s="6">
        <v>33.665798187255859</v>
      </c>
      <c r="I2974" s="6">
        <v>5.9401769638061523</v>
      </c>
      <c r="J2974" s="6">
        <v>54.000624999999999</v>
      </c>
      <c r="K2974">
        <f t="shared" si="92"/>
        <v>0</v>
      </c>
    </row>
    <row r="2975" spans="1:11" x14ac:dyDescent="0.25">
      <c r="A2975" s="5" t="str">
        <f t="shared" si="93"/>
        <v>IndustryOffices, Hotels, Finance, ServicesMonthly Peak DayFebruary22</v>
      </c>
      <c r="B2975" t="s">
        <v>2232</v>
      </c>
      <c r="C2975" t="s">
        <v>2244</v>
      </c>
      <c r="D2975" t="s">
        <v>2394</v>
      </c>
      <c r="E2975" t="s">
        <v>3082</v>
      </c>
      <c r="F2975" s="6">
        <v>22</v>
      </c>
      <c r="G2975" s="6">
        <v>34.295589447021484</v>
      </c>
      <c r="H2975" s="6">
        <v>34.295589447021484</v>
      </c>
      <c r="I2975" s="6">
        <v>6.31805419921875</v>
      </c>
      <c r="J2975" s="6">
        <v>53.565625000000011</v>
      </c>
      <c r="K2975">
        <f t="shared" si="92"/>
        <v>0</v>
      </c>
    </row>
    <row r="2976" spans="1:11" x14ac:dyDescent="0.25">
      <c r="A2976" s="5" t="str">
        <f t="shared" si="93"/>
        <v>IndustryOffices, Hotels, Finance, ServicesMonthly Peak DayFebruary23</v>
      </c>
      <c r="B2976" t="s">
        <v>2232</v>
      </c>
      <c r="C2976" t="s">
        <v>2244</v>
      </c>
      <c r="D2976" t="s">
        <v>2394</v>
      </c>
      <c r="E2976" t="s">
        <v>3082</v>
      </c>
      <c r="F2976" s="6">
        <v>23</v>
      </c>
      <c r="G2976" s="6">
        <v>34.596778869628906</v>
      </c>
      <c r="H2976" s="6">
        <v>34.596778869628906</v>
      </c>
      <c r="I2976" s="6">
        <v>5.9676752090454102</v>
      </c>
      <c r="J2976" s="6">
        <v>53.078125</v>
      </c>
      <c r="K2976">
        <f t="shared" si="92"/>
        <v>0</v>
      </c>
    </row>
    <row r="2977" spans="1:11" x14ac:dyDescent="0.25">
      <c r="A2977" s="5" t="str">
        <f t="shared" si="93"/>
        <v>IndustryOffices, Hotels, Finance, ServicesMonthly Peak DayFebruary24</v>
      </c>
      <c r="B2977" t="s">
        <v>2232</v>
      </c>
      <c r="C2977" t="s">
        <v>2244</v>
      </c>
      <c r="D2977" t="s">
        <v>2394</v>
      </c>
      <c r="E2977" t="s">
        <v>3082</v>
      </c>
      <c r="F2977" s="6">
        <v>24</v>
      </c>
      <c r="G2977" s="6">
        <v>29.205783843994141</v>
      </c>
      <c r="H2977" s="6">
        <v>29.205783843994141</v>
      </c>
      <c r="I2977" s="6">
        <v>5.269561767578125</v>
      </c>
      <c r="J2977" s="6">
        <v>52.467499999999994</v>
      </c>
      <c r="K2977">
        <f t="shared" si="92"/>
        <v>0</v>
      </c>
    </row>
    <row r="2978" spans="1:11" x14ac:dyDescent="0.25">
      <c r="A2978" s="5" t="str">
        <f t="shared" si="93"/>
        <v>IndustryOffices, Hotels, Finance, ServicesAverage WeekdayMarch1</v>
      </c>
      <c r="B2978" t="s">
        <v>2232</v>
      </c>
      <c r="C2978" t="s">
        <v>2244</v>
      </c>
      <c r="D2978" t="s">
        <v>2395</v>
      </c>
      <c r="E2978" t="s">
        <v>3083</v>
      </c>
      <c r="F2978" s="6">
        <v>1</v>
      </c>
      <c r="G2978" s="6">
        <v>50.474342346191406</v>
      </c>
      <c r="H2978" s="6">
        <v>50.474342346191406</v>
      </c>
      <c r="I2978" s="6">
        <v>9.3059844970703125</v>
      </c>
      <c r="J2978" s="6">
        <v>47.746874999999996</v>
      </c>
      <c r="K2978">
        <f t="shared" si="92"/>
        <v>0</v>
      </c>
    </row>
    <row r="2979" spans="1:11" x14ac:dyDescent="0.25">
      <c r="A2979" s="5" t="str">
        <f t="shared" si="93"/>
        <v>IndustryOffices, Hotels, Finance, ServicesAverage WeekdayMarch2</v>
      </c>
      <c r="B2979" t="s">
        <v>2232</v>
      </c>
      <c r="C2979" t="s">
        <v>2244</v>
      </c>
      <c r="D2979" t="s">
        <v>2395</v>
      </c>
      <c r="E2979" t="s">
        <v>3083</v>
      </c>
      <c r="F2979" s="6">
        <v>2</v>
      </c>
      <c r="G2979" s="6">
        <v>48.125110626220703</v>
      </c>
      <c r="H2979" s="6">
        <v>48.125110626220703</v>
      </c>
      <c r="I2979" s="6">
        <v>7.8796601295471191</v>
      </c>
      <c r="J2979" s="6">
        <v>46.461874999999999</v>
      </c>
      <c r="K2979">
        <f t="shared" si="92"/>
        <v>0</v>
      </c>
    </row>
    <row r="2980" spans="1:11" x14ac:dyDescent="0.25">
      <c r="A2980" s="5" t="str">
        <f t="shared" si="93"/>
        <v>IndustryOffices, Hotels, Finance, ServicesAverage WeekdayMarch3</v>
      </c>
      <c r="B2980" t="s">
        <v>2232</v>
      </c>
      <c r="C2980" t="s">
        <v>2244</v>
      </c>
      <c r="D2980" t="s">
        <v>2395</v>
      </c>
      <c r="E2980" t="s">
        <v>3083</v>
      </c>
      <c r="F2980" s="6">
        <v>3</v>
      </c>
      <c r="G2980" s="6">
        <v>46.265407562255859</v>
      </c>
      <c r="H2980" s="6">
        <v>46.265407562255859</v>
      </c>
      <c r="I2980" s="6">
        <v>7.2718410491943359</v>
      </c>
      <c r="J2980" s="6">
        <v>45.28875</v>
      </c>
      <c r="K2980">
        <f t="shared" si="92"/>
        <v>0</v>
      </c>
    </row>
    <row r="2981" spans="1:11" x14ac:dyDescent="0.25">
      <c r="A2981" s="5" t="str">
        <f t="shared" si="93"/>
        <v>IndustryOffices, Hotels, Finance, ServicesAverage WeekdayMarch4</v>
      </c>
      <c r="B2981" t="s">
        <v>2232</v>
      </c>
      <c r="C2981" t="s">
        <v>2244</v>
      </c>
      <c r="D2981" t="s">
        <v>2395</v>
      </c>
      <c r="E2981" t="s">
        <v>3083</v>
      </c>
      <c r="F2981" s="6">
        <v>4</v>
      </c>
      <c r="G2981" s="6">
        <v>45.608261108398438</v>
      </c>
      <c r="H2981" s="6">
        <v>45.608261108398438</v>
      </c>
      <c r="I2981" s="6">
        <v>7.4887566566467285</v>
      </c>
      <c r="J2981" s="6">
        <v>44.03125</v>
      </c>
      <c r="K2981">
        <f t="shared" si="92"/>
        <v>0</v>
      </c>
    </row>
    <row r="2982" spans="1:11" x14ac:dyDescent="0.25">
      <c r="A2982" s="5" t="str">
        <f t="shared" si="93"/>
        <v>IndustryOffices, Hotels, Finance, ServicesAverage WeekdayMarch5</v>
      </c>
      <c r="B2982" t="s">
        <v>2232</v>
      </c>
      <c r="C2982" t="s">
        <v>2244</v>
      </c>
      <c r="D2982" t="s">
        <v>2395</v>
      </c>
      <c r="E2982" t="s">
        <v>3083</v>
      </c>
      <c r="F2982" s="6">
        <v>5</v>
      </c>
      <c r="G2982" s="6">
        <v>48.919357299804688</v>
      </c>
      <c r="H2982" s="6">
        <v>48.919357299804688</v>
      </c>
      <c r="I2982" s="6">
        <v>8.6843929290771484</v>
      </c>
      <c r="J2982" s="6">
        <v>43.209999999999987</v>
      </c>
      <c r="K2982">
        <f t="shared" si="92"/>
        <v>0</v>
      </c>
    </row>
    <row r="2983" spans="1:11" x14ac:dyDescent="0.25">
      <c r="A2983" s="5" t="str">
        <f t="shared" si="93"/>
        <v>IndustryOffices, Hotels, Finance, ServicesAverage WeekdayMarch6</v>
      </c>
      <c r="B2983" t="s">
        <v>2232</v>
      </c>
      <c r="C2983" t="s">
        <v>2244</v>
      </c>
      <c r="D2983" t="s">
        <v>2395</v>
      </c>
      <c r="E2983" t="s">
        <v>3083</v>
      </c>
      <c r="F2983" s="6">
        <v>6</v>
      </c>
      <c r="G2983" s="6">
        <v>52.548358917236328</v>
      </c>
      <c r="H2983" s="6">
        <v>52.548358917236328</v>
      </c>
      <c r="I2983" s="6">
        <v>9.5635957717895508</v>
      </c>
      <c r="J2983" s="6">
        <v>42.435000000000002</v>
      </c>
      <c r="K2983">
        <f t="shared" si="92"/>
        <v>0</v>
      </c>
    </row>
    <row r="2984" spans="1:11" x14ac:dyDescent="0.25">
      <c r="A2984" s="5" t="str">
        <f t="shared" si="93"/>
        <v>IndustryOffices, Hotels, Finance, ServicesAverage WeekdayMarch7</v>
      </c>
      <c r="B2984" t="s">
        <v>2232</v>
      </c>
      <c r="C2984" t="s">
        <v>2244</v>
      </c>
      <c r="D2984" t="s">
        <v>2395</v>
      </c>
      <c r="E2984" t="s">
        <v>3083</v>
      </c>
      <c r="F2984" s="6">
        <v>7</v>
      </c>
      <c r="G2984" s="6">
        <v>52.207565307617188</v>
      </c>
      <c r="H2984" s="6">
        <v>52.207565307617188</v>
      </c>
      <c r="I2984" s="6">
        <v>9.1067600250244141</v>
      </c>
      <c r="J2984" s="6">
        <v>42.097499999999997</v>
      </c>
      <c r="K2984">
        <f t="shared" si="92"/>
        <v>0</v>
      </c>
    </row>
    <row r="2985" spans="1:11" x14ac:dyDescent="0.25">
      <c r="A2985" s="5" t="str">
        <f t="shared" si="93"/>
        <v>IndustryOffices, Hotels, Finance, ServicesAverage WeekdayMarch8</v>
      </c>
      <c r="B2985" t="s">
        <v>2232</v>
      </c>
      <c r="C2985" t="s">
        <v>2244</v>
      </c>
      <c r="D2985" t="s">
        <v>2395</v>
      </c>
      <c r="E2985" t="s">
        <v>3083</v>
      </c>
      <c r="F2985" s="6">
        <v>8</v>
      </c>
      <c r="G2985" s="6">
        <v>58.946910858154297</v>
      </c>
      <c r="H2985" s="6">
        <v>58.946910858154297</v>
      </c>
      <c r="I2985" s="6">
        <v>8.9448671340942383</v>
      </c>
      <c r="J2985" s="6">
        <v>41.884999999999998</v>
      </c>
      <c r="K2985">
        <f t="shared" si="92"/>
        <v>0</v>
      </c>
    </row>
    <row r="2986" spans="1:11" x14ac:dyDescent="0.25">
      <c r="A2986" s="5" t="str">
        <f t="shared" si="93"/>
        <v>IndustryOffices, Hotels, Finance, ServicesAverage WeekdayMarch9</v>
      </c>
      <c r="B2986" t="s">
        <v>2232</v>
      </c>
      <c r="C2986" t="s">
        <v>2244</v>
      </c>
      <c r="D2986" t="s">
        <v>2395</v>
      </c>
      <c r="E2986" t="s">
        <v>3083</v>
      </c>
      <c r="F2986" s="6">
        <v>9</v>
      </c>
      <c r="G2986" s="6">
        <v>70.96697998046875</v>
      </c>
      <c r="H2986" s="6">
        <v>70.96697998046875</v>
      </c>
      <c r="I2986" s="6">
        <v>10.662158012390137</v>
      </c>
      <c r="J2986" s="6">
        <v>42.51874999999999</v>
      </c>
      <c r="K2986">
        <f t="shared" si="92"/>
        <v>0</v>
      </c>
    </row>
    <row r="2987" spans="1:11" x14ac:dyDescent="0.25">
      <c r="A2987" s="5" t="str">
        <f t="shared" si="93"/>
        <v>IndustryOffices, Hotels, Finance, ServicesAverage WeekdayMarch10</v>
      </c>
      <c r="B2987" t="s">
        <v>2232</v>
      </c>
      <c r="C2987" t="s">
        <v>2244</v>
      </c>
      <c r="D2987" t="s">
        <v>2395</v>
      </c>
      <c r="E2987" t="s">
        <v>3083</v>
      </c>
      <c r="F2987" s="6">
        <v>10</v>
      </c>
      <c r="G2987" s="6">
        <v>70.75439453125</v>
      </c>
      <c r="H2987" s="6">
        <v>70.75439453125</v>
      </c>
      <c r="I2987" s="6">
        <v>10.84880256652832</v>
      </c>
      <c r="J2987" s="6">
        <v>46.113750000000003</v>
      </c>
      <c r="K2987">
        <f t="shared" si="92"/>
        <v>0</v>
      </c>
    </row>
    <row r="2988" spans="1:11" x14ac:dyDescent="0.25">
      <c r="A2988" s="5" t="str">
        <f t="shared" si="93"/>
        <v>IndustryOffices, Hotels, Finance, ServicesAverage WeekdayMarch11</v>
      </c>
      <c r="B2988" t="s">
        <v>2232</v>
      </c>
      <c r="C2988" t="s">
        <v>2244</v>
      </c>
      <c r="D2988" t="s">
        <v>2395</v>
      </c>
      <c r="E2988" t="s">
        <v>3083</v>
      </c>
      <c r="F2988" s="6">
        <v>11</v>
      </c>
      <c r="G2988" s="6">
        <v>84.447662353515625</v>
      </c>
      <c r="H2988" s="6">
        <v>84.447662353515625</v>
      </c>
      <c r="I2988" s="6">
        <v>12.856773376464844</v>
      </c>
      <c r="J2988" s="6">
        <v>49.991249999999987</v>
      </c>
      <c r="K2988">
        <f t="shared" si="92"/>
        <v>0</v>
      </c>
    </row>
    <row r="2989" spans="1:11" x14ac:dyDescent="0.25">
      <c r="A2989" s="5" t="str">
        <f t="shared" si="93"/>
        <v>IndustryOffices, Hotels, Finance, ServicesAverage WeekdayMarch12</v>
      </c>
      <c r="B2989" t="s">
        <v>2232</v>
      </c>
      <c r="C2989" t="s">
        <v>2244</v>
      </c>
      <c r="D2989" t="s">
        <v>2395</v>
      </c>
      <c r="E2989" t="s">
        <v>3083</v>
      </c>
      <c r="F2989" s="6">
        <v>12</v>
      </c>
      <c r="G2989" s="6">
        <v>83.890380859375</v>
      </c>
      <c r="H2989" s="6">
        <v>83.890380859375</v>
      </c>
      <c r="I2989" s="6">
        <v>12.004600524902344</v>
      </c>
      <c r="J2989" s="6">
        <v>53.710624999999986</v>
      </c>
      <c r="K2989">
        <f t="shared" si="92"/>
        <v>0</v>
      </c>
    </row>
    <row r="2990" spans="1:11" x14ac:dyDescent="0.25">
      <c r="A2990" s="5" t="str">
        <f t="shared" si="93"/>
        <v>IndustryOffices, Hotels, Finance, ServicesAverage WeekdayMarch13</v>
      </c>
      <c r="B2990" t="s">
        <v>2232</v>
      </c>
      <c r="C2990" t="s">
        <v>2244</v>
      </c>
      <c r="D2990" t="s">
        <v>2395</v>
      </c>
      <c r="E2990" t="s">
        <v>3083</v>
      </c>
      <c r="F2990" s="6">
        <v>13</v>
      </c>
      <c r="G2990" s="6">
        <v>79.422683715820313</v>
      </c>
      <c r="H2990" s="6">
        <v>79.422683715820313</v>
      </c>
      <c r="I2990" s="6">
        <v>11.22025203704834</v>
      </c>
      <c r="J2990" s="6">
        <v>57.055624999999999</v>
      </c>
      <c r="K2990">
        <f t="shared" si="92"/>
        <v>0</v>
      </c>
    </row>
    <row r="2991" spans="1:11" x14ac:dyDescent="0.25">
      <c r="A2991" s="5" t="str">
        <f t="shared" si="93"/>
        <v>IndustryOffices, Hotels, Finance, ServicesAverage WeekdayMarch14</v>
      </c>
      <c r="B2991" t="s">
        <v>2232</v>
      </c>
      <c r="C2991" t="s">
        <v>2244</v>
      </c>
      <c r="D2991" t="s">
        <v>2395</v>
      </c>
      <c r="E2991" t="s">
        <v>3083</v>
      </c>
      <c r="F2991" s="6">
        <v>14</v>
      </c>
      <c r="G2991" s="6">
        <v>83.582321166992188</v>
      </c>
      <c r="H2991" s="6">
        <v>83.582321166992188</v>
      </c>
      <c r="I2991" s="6">
        <v>10.961582183837891</v>
      </c>
      <c r="J2991" s="6">
        <v>60.006874999999994</v>
      </c>
      <c r="K2991">
        <f t="shared" si="92"/>
        <v>0</v>
      </c>
    </row>
    <row r="2992" spans="1:11" x14ac:dyDescent="0.25">
      <c r="A2992" s="5" t="str">
        <f t="shared" si="93"/>
        <v>IndustryOffices, Hotels, Finance, ServicesAverage WeekdayMarch15</v>
      </c>
      <c r="B2992" t="s">
        <v>2232</v>
      </c>
      <c r="C2992" t="s">
        <v>2244</v>
      </c>
      <c r="D2992" t="s">
        <v>2395</v>
      </c>
      <c r="E2992" t="s">
        <v>3083</v>
      </c>
      <c r="F2992" s="6">
        <v>15</v>
      </c>
      <c r="G2992" s="6">
        <v>88.593170166015625</v>
      </c>
      <c r="H2992" s="6">
        <v>88.593170166015625</v>
      </c>
      <c r="I2992" s="6">
        <v>11.144554138183594</v>
      </c>
      <c r="J2992" s="6">
        <v>61.868124999999999</v>
      </c>
      <c r="K2992">
        <f t="shared" si="92"/>
        <v>0</v>
      </c>
    </row>
    <row r="2993" spans="1:11" x14ac:dyDescent="0.25">
      <c r="A2993" s="5" t="str">
        <f t="shared" si="93"/>
        <v>IndustryOffices, Hotels, Finance, ServicesAverage WeekdayMarch16</v>
      </c>
      <c r="B2993" t="s">
        <v>2232</v>
      </c>
      <c r="C2993" t="s">
        <v>2244</v>
      </c>
      <c r="D2993" t="s">
        <v>2395</v>
      </c>
      <c r="E2993" t="s">
        <v>3083</v>
      </c>
      <c r="F2993" s="6">
        <v>16</v>
      </c>
      <c r="G2993" s="6">
        <v>77.11492919921875</v>
      </c>
      <c r="H2993" s="6">
        <v>77.11492919921875</v>
      </c>
      <c r="I2993" s="6">
        <v>11.045923233032227</v>
      </c>
      <c r="J2993" s="6">
        <v>62.931250000000006</v>
      </c>
      <c r="K2993">
        <f t="shared" si="92"/>
        <v>0</v>
      </c>
    </row>
    <row r="2994" spans="1:11" x14ac:dyDescent="0.25">
      <c r="A2994" s="5" t="str">
        <f t="shared" si="93"/>
        <v>IndustryOffices, Hotels, Finance, ServicesAverage WeekdayMarch17</v>
      </c>
      <c r="B2994" t="s">
        <v>2232</v>
      </c>
      <c r="C2994" t="s">
        <v>2244</v>
      </c>
      <c r="D2994" t="s">
        <v>2395</v>
      </c>
      <c r="E2994" t="s">
        <v>3083</v>
      </c>
      <c r="F2994" s="6">
        <v>17</v>
      </c>
      <c r="G2994" s="6">
        <v>65.338958740234375</v>
      </c>
      <c r="H2994" s="6">
        <v>65.338958740234375</v>
      </c>
      <c r="I2994" s="6">
        <v>9.6575212478637695</v>
      </c>
      <c r="J2994" s="6">
        <v>64.398749999999978</v>
      </c>
      <c r="K2994">
        <f t="shared" si="92"/>
        <v>0</v>
      </c>
    </row>
    <row r="2995" spans="1:11" x14ac:dyDescent="0.25">
      <c r="A2995" s="5" t="str">
        <f t="shared" si="93"/>
        <v>IndustryOffices, Hotels, Finance, ServicesAverage WeekdayMarch18</v>
      </c>
      <c r="B2995" t="s">
        <v>2232</v>
      </c>
      <c r="C2995" t="s">
        <v>2244</v>
      </c>
      <c r="D2995" t="s">
        <v>2395</v>
      </c>
      <c r="E2995" t="s">
        <v>3083</v>
      </c>
      <c r="F2995" s="6">
        <v>18</v>
      </c>
      <c r="G2995" s="6">
        <v>65.836631774902344</v>
      </c>
      <c r="H2995" s="6">
        <v>65.836631774902344</v>
      </c>
      <c r="I2995" s="6">
        <v>10.776158332824707</v>
      </c>
      <c r="J2995" s="6">
        <v>62.579374999999985</v>
      </c>
      <c r="K2995">
        <f t="shared" si="92"/>
        <v>0</v>
      </c>
    </row>
    <row r="2996" spans="1:11" x14ac:dyDescent="0.25">
      <c r="A2996" s="5" t="str">
        <f t="shared" si="93"/>
        <v>IndustryOffices, Hotels, Finance, ServicesAverage WeekdayMarch19</v>
      </c>
      <c r="B2996" t="s">
        <v>2232</v>
      </c>
      <c r="C2996" t="s">
        <v>2244</v>
      </c>
      <c r="D2996" t="s">
        <v>2395</v>
      </c>
      <c r="E2996" t="s">
        <v>3083</v>
      </c>
      <c r="F2996" s="6">
        <v>19</v>
      </c>
      <c r="G2996" s="6">
        <v>60.738487243652344</v>
      </c>
      <c r="H2996" s="6">
        <v>60.738487243652344</v>
      </c>
      <c r="I2996" s="6">
        <v>12.816315650939941</v>
      </c>
      <c r="J2996" s="6">
        <v>61.23937500000001</v>
      </c>
      <c r="K2996">
        <f t="shared" si="92"/>
        <v>0</v>
      </c>
    </row>
    <row r="2997" spans="1:11" x14ac:dyDescent="0.25">
      <c r="A2997" s="5" t="str">
        <f t="shared" si="93"/>
        <v>IndustryOffices, Hotels, Finance, ServicesAverage WeekdayMarch20</v>
      </c>
      <c r="B2997" t="s">
        <v>2232</v>
      </c>
      <c r="C2997" t="s">
        <v>2244</v>
      </c>
      <c r="D2997" t="s">
        <v>2395</v>
      </c>
      <c r="E2997" t="s">
        <v>3083</v>
      </c>
      <c r="F2997" s="6">
        <v>20</v>
      </c>
      <c r="G2997" s="6">
        <v>54.652645111083984</v>
      </c>
      <c r="H2997" s="6">
        <v>54.652645111083984</v>
      </c>
      <c r="I2997" s="6">
        <v>8.0406808853149414</v>
      </c>
      <c r="J2997" s="6">
        <v>59.71437499999999</v>
      </c>
      <c r="K2997">
        <f t="shared" si="92"/>
        <v>0</v>
      </c>
    </row>
    <row r="2998" spans="1:11" x14ac:dyDescent="0.25">
      <c r="A2998" s="5" t="str">
        <f t="shared" si="93"/>
        <v>IndustryOffices, Hotels, Finance, ServicesAverage WeekdayMarch21</v>
      </c>
      <c r="B2998" t="s">
        <v>2232</v>
      </c>
      <c r="C2998" t="s">
        <v>2244</v>
      </c>
      <c r="D2998" t="s">
        <v>2395</v>
      </c>
      <c r="E2998" t="s">
        <v>3083</v>
      </c>
      <c r="F2998" s="6">
        <v>21</v>
      </c>
      <c r="G2998" s="6">
        <v>51.831348419189453</v>
      </c>
      <c r="H2998" s="6">
        <v>51.831348419189453</v>
      </c>
      <c r="I2998" s="6">
        <v>8.223149299621582</v>
      </c>
      <c r="J2998" s="6">
        <v>56.836874999999992</v>
      </c>
      <c r="K2998">
        <f t="shared" si="92"/>
        <v>0</v>
      </c>
    </row>
    <row r="2999" spans="1:11" x14ac:dyDescent="0.25">
      <c r="A2999" s="5" t="str">
        <f t="shared" si="93"/>
        <v>IndustryOffices, Hotels, Finance, ServicesAverage WeekdayMarch22</v>
      </c>
      <c r="B2999" t="s">
        <v>2232</v>
      </c>
      <c r="C2999" t="s">
        <v>2244</v>
      </c>
      <c r="D2999" t="s">
        <v>2395</v>
      </c>
      <c r="E2999" t="s">
        <v>3083</v>
      </c>
      <c r="F2999" s="6">
        <v>22</v>
      </c>
      <c r="G2999" s="6">
        <v>51.676952362060547</v>
      </c>
      <c r="H2999" s="6">
        <v>51.676952362060547</v>
      </c>
      <c r="I2999" s="6">
        <v>8.3194551467895508</v>
      </c>
      <c r="J2999" s="6">
        <v>54.913749999999993</v>
      </c>
      <c r="K2999">
        <f t="shared" si="92"/>
        <v>0</v>
      </c>
    </row>
    <row r="3000" spans="1:11" x14ac:dyDescent="0.25">
      <c r="A3000" s="5" t="str">
        <f t="shared" si="93"/>
        <v>IndustryOffices, Hotels, Finance, ServicesAverage WeekdayMarch23</v>
      </c>
      <c r="B3000" t="s">
        <v>2232</v>
      </c>
      <c r="C3000" t="s">
        <v>2244</v>
      </c>
      <c r="D3000" t="s">
        <v>2395</v>
      </c>
      <c r="E3000" t="s">
        <v>3083</v>
      </c>
      <c r="F3000" s="6">
        <v>23</v>
      </c>
      <c r="G3000" s="6">
        <v>50.231800079345703</v>
      </c>
      <c r="H3000" s="6">
        <v>50.231800079345703</v>
      </c>
      <c r="I3000" s="6">
        <v>8.4466390609741211</v>
      </c>
      <c r="J3000" s="6">
        <v>53.408124999999998</v>
      </c>
      <c r="K3000">
        <f t="shared" si="92"/>
        <v>0</v>
      </c>
    </row>
    <row r="3001" spans="1:11" x14ac:dyDescent="0.25">
      <c r="A3001" s="5" t="str">
        <f t="shared" si="93"/>
        <v>IndustryOffices, Hotels, Finance, ServicesAverage WeekdayMarch24</v>
      </c>
      <c r="B3001" t="s">
        <v>2232</v>
      </c>
      <c r="C3001" t="s">
        <v>2244</v>
      </c>
      <c r="D3001" t="s">
        <v>2395</v>
      </c>
      <c r="E3001" t="s">
        <v>3083</v>
      </c>
      <c r="F3001" s="6">
        <v>24</v>
      </c>
      <c r="G3001" s="6">
        <v>46.449928283691406</v>
      </c>
      <c r="H3001" s="6">
        <v>46.449928283691406</v>
      </c>
      <c r="I3001" s="6">
        <v>7.7153372764587402</v>
      </c>
      <c r="J3001" s="6">
        <v>52.51250000000001</v>
      </c>
      <c r="K3001">
        <f t="shared" si="92"/>
        <v>0</v>
      </c>
    </row>
    <row r="3002" spans="1:11" x14ac:dyDescent="0.25">
      <c r="A3002" s="5" t="str">
        <f t="shared" si="93"/>
        <v>IndustryOffices, Hotels, Finance, ServicesMonthly Peak DayMarch1</v>
      </c>
      <c r="B3002" t="s">
        <v>2232</v>
      </c>
      <c r="C3002" t="s">
        <v>2244</v>
      </c>
      <c r="D3002" t="s">
        <v>2396</v>
      </c>
      <c r="E3002" t="s">
        <v>3083</v>
      </c>
      <c r="F3002" s="6">
        <v>1</v>
      </c>
      <c r="G3002" s="6">
        <v>39.728740692138672</v>
      </c>
      <c r="H3002" s="6">
        <v>39.728740692138672</v>
      </c>
      <c r="I3002" s="6">
        <v>7.6759414672851563</v>
      </c>
      <c r="J3002" s="6">
        <v>49.791874999999997</v>
      </c>
      <c r="K3002">
        <f t="shared" si="92"/>
        <v>0</v>
      </c>
    </row>
    <row r="3003" spans="1:11" x14ac:dyDescent="0.25">
      <c r="A3003" s="5" t="str">
        <f t="shared" si="93"/>
        <v>IndustryOffices, Hotels, Finance, ServicesMonthly Peak DayMarch2</v>
      </c>
      <c r="B3003" t="s">
        <v>2232</v>
      </c>
      <c r="C3003" t="s">
        <v>2244</v>
      </c>
      <c r="D3003" t="s">
        <v>2396</v>
      </c>
      <c r="E3003" t="s">
        <v>3083</v>
      </c>
      <c r="F3003" s="6">
        <v>2</v>
      </c>
      <c r="G3003" s="6">
        <v>45.978755950927734</v>
      </c>
      <c r="H3003" s="6">
        <v>45.978755950927734</v>
      </c>
      <c r="I3003" s="6">
        <v>8.0760669708251953</v>
      </c>
      <c r="J3003" s="6">
        <v>49.440625000000004</v>
      </c>
      <c r="K3003">
        <f t="shared" si="92"/>
        <v>0</v>
      </c>
    </row>
    <row r="3004" spans="1:11" x14ac:dyDescent="0.25">
      <c r="A3004" s="5" t="str">
        <f t="shared" si="93"/>
        <v>IndustryOffices, Hotels, Finance, ServicesMonthly Peak DayMarch3</v>
      </c>
      <c r="B3004" t="s">
        <v>2232</v>
      </c>
      <c r="C3004" t="s">
        <v>2244</v>
      </c>
      <c r="D3004" t="s">
        <v>2396</v>
      </c>
      <c r="E3004" t="s">
        <v>3083</v>
      </c>
      <c r="F3004" s="6">
        <v>3</v>
      </c>
      <c r="G3004" s="6">
        <v>42.629196166992188</v>
      </c>
      <c r="H3004" s="6">
        <v>42.629196166992188</v>
      </c>
      <c r="I3004" s="6">
        <v>7.5331754684448242</v>
      </c>
      <c r="J3004" s="6">
        <v>49.044999999999995</v>
      </c>
      <c r="K3004">
        <f t="shared" si="92"/>
        <v>0</v>
      </c>
    </row>
    <row r="3005" spans="1:11" x14ac:dyDescent="0.25">
      <c r="A3005" s="5" t="str">
        <f t="shared" si="93"/>
        <v>IndustryOffices, Hotels, Finance, ServicesMonthly Peak DayMarch4</v>
      </c>
      <c r="B3005" t="s">
        <v>2232</v>
      </c>
      <c r="C3005" t="s">
        <v>2244</v>
      </c>
      <c r="D3005" t="s">
        <v>2396</v>
      </c>
      <c r="E3005" t="s">
        <v>3083</v>
      </c>
      <c r="F3005" s="6">
        <v>4</v>
      </c>
      <c r="G3005" s="6">
        <v>48.112655639648438</v>
      </c>
      <c r="H3005" s="6">
        <v>48.112655639648438</v>
      </c>
      <c r="I3005" s="6">
        <v>7.7004690170288086</v>
      </c>
      <c r="J3005" s="6">
        <v>47.38750000000001</v>
      </c>
      <c r="K3005">
        <f t="shared" si="92"/>
        <v>0</v>
      </c>
    </row>
    <row r="3006" spans="1:11" x14ac:dyDescent="0.25">
      <c r="A3006" s="5" t="str">
        <f t="shared" si="93"/>
        <v>IndustryOffices, Hotels, Finance, ServicesMonthly Peak DayMarch5</v>
      </c>
      <c r="B3006" t="s">
        <v>2232</v>
      </c>
      <c r="C3006" t="s">
        <v>2244</v>
      </c>
      <c r="D3006" t="s">
        <v>2396</v>
      </c>
      <c r="E3006" t="s">
        <v>3083</v>
      </c>
      <c r="F3006" s="6">
        <v>5</v>
      </c>
      <c r="G3006" s="6">
        <v>41.790515899658203</v>
      </c>
      <c r="H3006" s="6">
        <v>41.790515899658203</v>
      </c>
      <c r="I3006" s="6">
        <v>7.5750761032104492</v>
      </c>
      <c r="J3006" s="6">
        <v>45.836250000000007</v>
      </c>
      <c r="K3006">
        <f t="shared" si="92"/>
        <v>0</v>
      </c>
    </row>
    <row r="3007" spans="1:11" x14ac:dyDescent="0.25">
      <c r="A3007" s="5" t="str">
        <f t="shared" si="93"/>
        <v>IndustryOffices, Hotels, Finance, ServicesMonthly Peak DayMarch6</v>
      </c>
      <c r="B3007" t="s">
        <v>2232</v>
      </c>
      <c r="C3007" t="s">
        <v>2244</v>
      </c>
      <c r="D3007" t="s">
        <v>2396</v>
      </c>
      <c r="E3007" t="s">
        <v>3083</v>
      </c>
      <c r="F3007" s="6">
        <v>6</v>
      </c>
      <c r="G3007" s="6">
        <v>54.336212158203125</v>
      </c>
      <c r="H3007" s="6">
        <v>54.336212158203125</v>
      </c>
      <c r="I3007" s="6">
        <v>8.7526378631591797</v>
      </c>
      <c r="J3007" s="6">
        <v>45.458750000000009</v>
      </c>
      <c r="K3007">
        <f t="shared" si="92"/>
        <v>0</v>
      </c>
    </row>
    <row r="3008" spans="1:11" x14ac:dyDescent="0.25">
      <c r="A3008" s="5" t="str">
        <f t="shared" si="93"/>
        <v>IndustryOffices, Hotels, Finance, ServicesMonthly Peak DayMarch7</v>
      </c>
      <c r="B3008" t="s">
        <v>2232</v>
      </c>
      <c r="C3008" t="s">
        <v>2244</v>
      </c>
      <c r="D3008" t="s">
        <v>2396</v>
      </c>
      <c r="E3008" t="s">
        <v>3083</v>
      </c>
      <c r="F3008" s="6">
        <v>7</v>
      </c>
      <c r="G3008" s="6">
        <v>49.846946716308594</v>
      </c>
      <c r="H3008" s="6">
        <v>49.846946716308594</v>
      </c>
      <c r="I3008" s="6">
        <v>11.549978256225586</v>
      </c>
      <c r="J3008" s="6">
        <v>45.516249999999999</v>
      </c>
      <c r="K3008">
        <f t="shared" si="92"/>
        <v>0</v>
      </c>
    </row>
    <row r="3009" spans="1:11" x14ac:dyDescent="0.25">
      <c r="A3009" s="5" t="str">
        <f t="shared" si="93"/>
        <v>IndustryOffices, Hotels, Finance, ServicesMonthly Peak DayMarch8</v>
      </c>
      <c r="B3009" t="s">
        <v>2232</v>
      </c>
      <c r="C3009" t="s">
        <v>2244</v>
      </c>
      <c r="D3009" t="s">
        <v>2396</v>
      </c>
      <c r="E3009" t="s">
        <v>3083</v>
      </c>
      <c r="F3009" s="6">
        <v>8</v>
      </c>
      <c r="G3009" s="6">
        <v>52.305305480957031</v>
      </c>
      <c r="H3009" s="6">
        <v>52.305305480957031</v>
      </c>
      <c r="I3009" s="6">
        <v>8.8394203186035156</v>
      </c>
      <c r="J3009" s="6">
        <v>45.590625000000003</v>
      </c>
      <c r="K3009">
        <f t="shared" si="92"/>
        <v>0</v>
      </c>
    </row>
    <row r="3010" spans="1:11" x14ac:dyDescent="0.25">
      <c r="A3010" s="5" t="str">
        <f t="shared" si="93"/>
        <v>IndustryOffices, Hotels, Finance, ServicesMonthly Peak DayMarch9</v>
      </c>
      <c r="B3010" t="s">
        <v>2232</v>
      </c>
      <c r="C3010" t="s">
        <v>2244</v>
      </c>
      <c r="D3010" t="s">
        <v>2396</v>
      </c>
      <c r="E3010" t="s">
        <v>3083</v>
      </c>
      <c r="F3010" s="6">
        <v>9</v>
      </c>
      <c r="G3010" s="6">
        <v>69.056510925292969</v>
      </c>
      <c r="H3010" s="6">
        <v>69.056510925292969</v>
      </c>
      <c r="I3010" s="6">
        <v>10.78386116027832</v>
      </c>
      <c r="J3010" s="6">
        <v>46.570624999999993</v>
      </c>
      <c r="K3010">
        <f t="shared" ref="K3010:K3073" si="94">INDEX(events, MATCH(CONCATENATE(B3010, C3010, D3010, E3010), events_y, 0), MATCH("Confidential", events_x, 0))</f>
        <v>0</v>
      </c>
    </row>
    <row r="3011" spans="1:11" x14ac:dyDescent="0.25">
      <c r="A3011" s="5" t="str">
        <f t="shared" ref="A3011:A3074" si="95">CONCATENATE(B3011, C3011, D3011, E3011, F3011)</f>
        <v>IndustryOffices, Hotels, Finance, ServicesMonthly Peak DayMarch10</v>
      </c>
      <c r="B3011" t="s">
        <v>2232</v>
      </c>
      <c r="C3011" t="s">
        <v>2244</v>
      </c>
      <c r="D3011" t="s">
        <v>2396</v>
      </c>
      <c r="E3011" t="s">
        <v>3083</v>
      </c>
      <c r="F3011" s="6">
        <v>10</v>
      </c>
      <c r="G3011" s="6">
        <v>71.899604797363281</v>
      </c>
      <c r="H3011" s="6">
        <v>71.899604797363281</v>
      </c>
      <c r="I3011" s="6">
        <v>12.342826843261719</v>
      </c>
      <c r="J3011" s="6">
        <v>48.151875000000004</v>
      </c>
      <c r="K3011">
        <f t="shared" si="94"/>
        <v>0</v>
      </c>
    </row>
    <row r="3012" spans="1:11" x14ac:dyDescent="0.25">
      <c r="A3012" s="5" t="str">
        <f t="shared" si="95"/>
        <v>IndustryOffices, Hotels, Finance, ServicesMonthly Peak DayMarch11</v>
      </c>
      <c r="B3012" t="s">
        <v>2232</v>
      </c>
      <c r="C3012" t="s">
        <v>2244</v>
      </c>
      <c r="D3012" t="s">
        <v>2396</v>
      </c>
      <c r="E3012" t="s">
        <v>3083</v>
      </c>
      <c r="F3012" s="6">
        <v>11</v>
      </c>
      <c r="G3012" s="6">
        <v>81.217811584472656</v>
      </c>
      <c r="H3012" s="6">
        <v>81.217811584472656</v>
      </c>
      <c r="I3012" s="6">
        <v>13.061037063598633</v>
      </c>
      <c r="J3012" s="6">
        <v>50.542500000000011</v>
      </c>
      <c r="K3012">
        <f t="shared" si="94"/>
        <v>0</v>
      </c>
    </row>
    <row r="3013" spans="1:11" x14ac:dyDescent="0.25">
      <c r="A3013" s="5" t="str">
        <f t="shared" si="95"/>
        <v>IndustryOffices, Hotels, Finance, ServicesMonthly Peak DayMarch12</v>
      </c>
      <c r="B3013" t="s">
        <v>2232</v>
      </c>
      <c r="C3013" t="s">
        <v>2244</v>
      </c>
      <c r="D3013" t="s">
        <v>2396</v>
      </c>
      <c r="E3013" t="s">
        <v>3083</v>
      </c>
      <c r="F3013" s="6">
        <v>12</v>
      </c>
      <c r="G3013" s="6">
        <v>74.645065307617188</v>
      </c>
      <c r="H3013" s="6">
        <v>74.645065307617188</v>
      </c>
      <c r="I3013" s="6">
        <v>13.933018684387207</v>
      </c>
      <c r="J3013" s="6">
        <v>52.144374999999997</v>
      </c>
      <c r="K3013">
        <f t="shared" si="94"/>
        <v>0</v>
      </c>
    </row>
    <row r="3014" spans="1:11" x14ac:dyDescent="0.25">
      <c r="A3014" s="5" t="str">
        <f t="shared" si="95"/>
        <v>IndustryOffices, Hotels, Finance, ServicesMonthly Peak DayMarch13</v>
      </c>
      <c r="B3014" t="s">
        <v>2232</v>
      </c>
      <c r="C3014" t="s">
        <v>2244</v>
      </c>
      <c r="D3014" t="s">
        <v>2396</v>
      </c>
      <c r="E3014" t="s">
        <v>3083</v>
      </c>
      <c r="F3014" s="6">
        <v>13</v>
      </c>
      <c r="G3014" s="6">
        <v>75.055427551269531</v>
      </c>
      <c r="H3014" s="6">
        <v>75.055427551269531</v>
      </c>
      <c r="I3014" s="6">
        <v>12.560042381286621</v>
      </c>
      <c r="J3014" s="6">
        <v>50.296875000000007</v>
      </c>
      <c r="K3014">
        <f t="shared" si="94"/>
        <v>0</v>
      </c>
    </row>
    <row r="3015" spans="1:11" x14ac:dyDescent="0.25">
      <c r="A3015" s="5" t="str">
        <f t="shared" si="95"/>
        <v>IndustryOffices, Hotels, Finance, ServicesMonthly Peak DayMarch14</v>
      </c>
      <c r="B3015" t="s">
        <v>2232</v>
      </c>
      <c r="C3015" t="s">
        <v>2244</v>
      </c>
      <c r="D3015" t="s">
        <v>2396</v>
      </c>
      <c r="E3015" t="s">
        <v>3083</v>
      </c>
      <c r="F3015" s="6">
        <v>14</v>
      </c>
      <c r="G3015" s="6">
        <v>69.212158203125</v>
      </c>
      <c r="H3015" s="6">
        <v>69.212158203125</v>
      </c>
      <c r="I3015" s="6">
        <v>16.237327575683594</v>
      </c>
      <c r="J3015" s="6">
        <v>53.070625000000007</v>
      </c>
      <c r="K3015">
        <f t="shared" si="94"/>
        <v>0</v>
      </c>
    </row>
    <row r="3016" spans="1:11" x14ac:dyDescent="0.25">
      <c r="A3016" s="5" t="str">
        <f t="shared" si="95"/>
        <v>IndustryOffices, Hotels, Finance, ServicesMonthly Peak DayMarch15</v>
      </c>
      <c r="B3016" t="s">
        <v>2232</v>
      </c>
      <c r="C3016" t="s">
        <v>2244</v>
      </c>
      <c r="D3016" t="s">
        <v>2396</v>
      </c>
      <c r="E3016" t="s">
        <v>3083</v>
      </c>
      <c r="F3016" s="6">
        <v>15</v>
      </c>
      <c r="G3016" s="6">
        <v>70.533660888671875</v>
      </c>
      <c r="H3016" s="6">
        <v>70.533660888671875</v>
      </c>
      <c r="I3016" s="6">
        <v>11.463418006896973</v>
      </c>
      <c r="J3016" s="6">
        <v>53.673124999999999</v>
      </c>
      <c r="K3016">
        <f t="shared" si="94"/>
        <v>0</v>
      </c>
    </row>
    <row r="3017" spans="1:11" x14ac:dyDescent="0.25">
      <c r="A3017" s="5" t="str">
        <f t="shared" si="95"/>
        <v>IndustryOffices, Hotels, Finance, ServicesMonthly Peak DayMarch16</v>
      </c>
      <c r="B3017" t="s">
        <v>2232</v>
      </c>
      <c r="C3017" t="s">
        <v>2244</v>
      </c>
      <c r="D3017" t="s">
        <v>2396</v>
      </c>
      <c r="E3017" t="s">
        <v>3083</v>
      </c>
      <c r="F3017" s="6">
        <v>16</v>
      </c>
      <c r="G3017" s="6">
        <v>63.770713806152344</v>
      </c>
      <c r="H3017" s="6">
        <v>63.770713806152344</v>
      </c>
      <c r="I3017" s="6">
        <v>10.848703384399414</v>
      </c>
      <c r="J3017" s="6">
        <v>52.568125000000009</v>
      </c>
      <c r="K3017">
        <f t="shared" si="94"/>
        <v>0</v>
      </c>
    </row>
    <row r="3018" spans="1:11" x14ac:dyDescent="0.25">
      <c r="A3018" s="5" t="str">
        <f t="shared" si="95"/>
        <v>IndustryOffices, Hotels, Finance, ServicesMonthly Peak DayMarch17</v>
      </c>
      <c r="B3018" t="s">
        <v>2232</v>
      </c>
      <c r="C3018" t="s">
        <v>2244</v>
      </c>
      <c r="D3018" t="s">
        <v>2396</v>
      </c>
      <c r="E3018" t="s">
        <v>3083</v>
      </c>
      <c r="F3018" s="6">
        <v>17</v>
      </c>
      <c r="G3018" s="6">
        <v>56.750499725341797</v>
      </c>
      <c r="H3018" s="6">
        <v>56.750499725341797</v>
      </c>
      <c r="I3018" s="6">
        <v>9.2581729888916016</v>
      </c>
      <c r="J3018" s="6">
        <v>51.578750000000007</v>
      </c>
      <c r="K3018">
        <f t="shared" si="94"/>
        <v>0</v>
      </c>
    </row>
    <row r="3019" spans="1:11" x14ac:dyDescent="0.25">
      <c r="A3019" s="5" t="str">
        <f t="shared" si="95"/>
        <v>IndustryOffices, Hotels, Finance, ServicesMonthly Peak DayMarch18</v>
      </c>
      <c r="B3019" t="s">
        <v>2232</v>
      </c>
      <c r="C3019" t="s">
        <v>2244</v>
      </c>
      <c r="D3019" t="s">
        <v>2396</v>
      </c>
      <c r="E3019" t="s">
        <v>3083</v>
      </c>
      <c r="F3019" s="6">
        <v>18</v>
      </c>
      <c r="G3019" s="6">
        <v>47.150505065917969</v>
      </c>
      <c r="H3019" s="6">
        <v>47.150505065917969</v>
      </c>
      <c r="I3019" s="6">
        <v>8.8627843856811523</v>
      </c>
      <c r="J3019" s="6">
        <v>49.266250000000007</v>
      </c>
      <c r="K3019">
        <f t="shared" si="94"/>
        <v>0</v>
      </c>
    </row>
    <row r="3020" spans="1:11" x14ac:dyDescent="0.25">
      <c r="A3020" s="5" t="str">
        <f t="shared" si="95"/>
        <v>IndustryOffices, Hotels, Finance, ServicesMonthly Peak DayMarch19</v>
      </c>
      <c r="B3020" t="s">
        <v>2232</v>
      </c>
      <c r="C3020" t="s">
        <v>2244</v>
      </c>
      <c r="D3020" t="s">
        <v>2396</v>
      </c>
      <c r="E3020" t="s">
        <v>3083</v>
      </c>
      <c r="F3020" s="6">
        <v>19</v>
      </c>
      <c r="G3020" s="6">
        <v>43.056629180908203</v>
      </c>
      <c r="H3020" s="6">
        <v>43.056629180908203</v>
      </c>
      <c r="I3020" s="6">
        <v>7.3634276390075684</v>
      </c>
      <c r="J3020" s="6">
        <v>49.361875000000012</v>
      </c>
      <c r="K3020">
        <f t="shared" si="94"/>
        <v>0</v>
      </c>
    </row>
    <row r="3021" spans="1:11" x14ac:dyDescent="0.25">
      <c r="A3021" s="5" t="str">
        <f t="shared" si="95"/>
        <v>IndustryOffices, Hotels, Finance, ServicesMonthly Peak DayMarch20</v>
      </c>
      <c r="B3021" t="s">
        <v>2232</v>
      </c>
      <c r="C3021" t="s">
        <v>2244</v>
      </c>
      <c r="D3021" t="s">
        <v>2396</v>
      </c>
      <c r="E3021" t="s">
        <v>3083</v>
      </c>
      <c r="F3021" s="6">
        <v>20</v>
      </c>
      <c r="G3021" s="6">
        <v>42.345306396484375</v>
      </c>
      <c r="H3021" s="6">
        <v>42.345306396484375</v>
      </c>
      <c r="I3021" s="6">
        <v>7.7031331062316895</v>
      </c>
      <c r="J3021" s="6">
        <v>48.742500000000007</v>
      </c>
      <c r="K3021">
        <f t="shared" si="94"/>
        <v>0</v>
      </c>
    </row>
    <row r="3022" spans="1:11" x14ac:dyDescent="0.25">
      <c r="A3022" s="5" t="str">
        <f t="shared" si="95"/>
        <v>IndustryOffices, Hotels, Finance, ServicesMonthly Peak DayMarch21</v>
      </c>
      <c r="B3022" t="s">
        <v>2232</v>
      </c>
      <c r="C3022" t="s">
        <v>2244</v>
      </c>
      <c r="D3022" t="s">
        <v>2396</v>
      </c>
      <c r="E3022" t="s">
        <v>3083</v>
      </c>
      <c r="F3022" s="6">
        <v>21</v>
      </c>
      <c r="G3022" s="6">
        <v>43.855461120605469</v>
      </c>
      <c r="H3022" s="6">
        <v>43.855461120605469</v>
      </c>
      <c r="I3022" s="6">
        <v>7.981752872467041</v>
      </c>
      <c r="J3022" s="6">
        <v>48.118749999999991</v>
      </c>
      <c r="K3022">
        <f t="shared" si="94"/>
        <v>0</v>
      </c>
    </row>
    <row r="3023" spans="1:11" x14ac:dyDescent="0.25">
      <c r="A3023" s="5" t="str">
        <f t="shared" si="95"/>
        <v>IndustryOffices, Hotels, Finance, ServicesMonthly Peak DayMarch22</v>
      </c>
      <c r="B3023" t="s">
        <v>2232</v>
      </c>
      <c r="C3023" t="s">
        <v>2244</v>
      </c>
      <c r="D3023" t="s">
        <v>2396</v>
      </c>
      <c r="E3023" t="s">
        <v>3083</v>
      </c>
      <c r="F3023" s="6">
        <v>22</v>
      </c>
      <c r="G3023" s="6">
        <v>43.482505798339844</v>
      </c>
      <c r="H3023" s="6">
        <v>43.482505798339844</v>
      </c>
      <c r="I3023" s="6">
        <v>14.303909301757813</v>
      </c>
      <c r="J3023" s="6">
        <v>47.903750000000002</v>
      </c>
      <c r="K3023">
        <f t="shared" si="94"/>
        <v>0</v>
      </c>
    </row>
    <row r="3024" spans="1:11" x14ac:dyDescent="0.25">
      <c r="A3024" s="5" t="str">
        <f t="shared" si="95"/>
        <v>IndustryOffices, Hotels, Finance, ServicesMonthly Peak DayMarch23</v>
      </c>
      <c r="B3024" t="s">
        <v>2232</v>
      </c>
      <c r="C3024" t="s">
        <v>2244</v>
      </c>
      <c r="D3024" t="s">
        <v>2396</v>
      </c>
      <c r="E3024" t="s">
        <v>3083</v>
      </c>
      <c r="F3024" s="6">
        <v>23</v>
      </c>
      <c r="G3024" s="6">
        <v>41.871112823486328</v>
      </c>
      <c r="H3024" s="6">
        <v>41.871112823486328</v>
      </c>
      <c r="I3024" s="6">
        <v>7.1550841331481934</v>
      </c>
      <c r="J3024" s="6">
        <v>46.563124999999992</v>
      </c>
      <c r="K3024">
        <f t="shared" si="94"/>
        <v>0</v>
      </c>
    </row>
    <row r="3025" spans="1:11" x14ac:dyDescent="0.25">
      <c r="A3025" s="5" t="str">
        <f t="shared" si="95"/>
        <v>IndustryOffices, Hotels, Finance, ServicesMonthly Peak DayMarch24</v>
      </c>
      <c r="B3025" t="s">
        <v>2232</v>
      </c>
      <c r="C3025" t="s">
        <v>2244</v>
      </c>
      <c r="D3025" t="s">
        <v>2396</v>
      </c>
      <c r="E3025" t="s">
        <v>3083</v>
      </c>
      <c r="F3025" s="6">
        <v>24</v>
      </c>
      <c r="G3025" s="6">
        <v>44.611713409423828</v>
      </c>
      <c r="H3025" s="6">
        <v>44.611713409423828</v>
      </c>
      <c r="I3025" s="6">
        <v>8.5142335891723633</v>
      </c>
      <c r="J3025" s="6">
        <v>44.886874999999996</v>
      </c>
      <c r="K3025">
        <f t="shared" si="94"/>
        <v>0</v>
      </c>
    </row>
    <row r="3026" spans="1:11" x14ac:dyDescent="0.25">
      <c r="A3026" s="5" t="str">
        <f t="shared" si="95"/>
        <v>IndustryOffices, Hotels, Finance, ServicesAverage WeekdayApril1</v>
      </c>
      <c r="B3026" t="s">
        <v>2232</v>
      </c>
      <c r="C3026" t="s">
        <v>2244</v>
      </c>
      <c r="D3026" t="s">
        <v>2397</v>
      </c>
      <c r="E3026" t="s">
        <v>3084</v>
      </c>
      <c r="F3026" s="6">
        <v>1</v>
      </c>
      <c r="G3026" s="6">
        <v>34.330795288085938</v>
      </c>
      <c r="H3026" s="6">
        <v>34.330795288085938</v>
      </c>
      <c r="I3026" s="6">
        <v>6.1846504211425781</v>
      </c>
      <c r="J3026" s="6">
        <v>61.230000000000004</v>
      </c>
      <c r="K3026">
        <f t="shared" si="94"/>
        <v>0</v>
      </c>
    </row>
    <row r="3027" spans="1:11" x14ac:dyDescent="0.25">
      <c r="A3027" s="5" t="str">
        <f t="shared" si="95"/>
        <v>IndustryOffices, Hotels, Finance, ServicesAverage WeekdayApril2</v>
      </c>
      <c r="B3027" t="s">
        <v>2232</v>
      </c>
      <c r="C3027" t="s">
        <v>2244</v>
      </c>
      <c r="D3027" t="s">
        <v>2397</v>
      </c>
      <c r="E3027" t="s">
        <v>3084</v>
      </c>
      <c r="F3027" s="6">
        <v>2</v>
      </c>
      <c r="G3027" s="6">
        <v>27.488763809204102</v>
      </c>
      <c r="H3027" s="6">
        <v>27.488763809204102</v>
      </c>
      <c r="I3027" s="6">
        <v>5.4937138557434082</v>
      </c>
      <c r="J3027" s="6">
        <v>59.97625</v>
      </c>
      <c r="K3027">
        <f t="shared" si="94"/>
        <v>0</v>
      </c>
    </row>
    <row r="3028" spans="1:11" x14ac:dyDescent="0.25">
      <c r="A3028" s="5" t="str">
        <f t="shared" si="95"/>
        <v>IndustryOffices, Hotels, Finance, ServicesAverage WeekdayApril3</v>
      </c>
      <c r="B3028" t="s">
        <v>2232</v>
      </c>
      <c r="C3028" t="s">
        <v>2244</v>
      </c>
      <c r="D3028" t="s">
        <v>2397</v>
      </c>
      <c r="E3028" t="s">
        <v>3084</v>
      </c>
      <c r="F3028" s="6">
        <v>3</v>
      </c>
      <c r="G3028" s="6">
        <v>21.295595169067383</v>
      </c>
      <c r="H3028" s="6">
        <v>21.295595169067383</v>
      </c>
      <c r="I3028" s="6">
        <v>5.0631108283996582</v>
      </c>
      <c r="J3028" s="6">
        <v>59.309375000000003</v>
      </c>
      <c r="K3028">
        <f t="shared" si="94"/>
        <v>0</v>
      </c>
    </row>
    <row r="3029" spans="1:11" x14ac:dyDescent="0.25">
      <c r="A3029" s="5" t="str">
        <f t="shared" si="95"/>
        <v>IndustryOffices, Hotels, Finance, ServicesAverage WeekdayApril4</v>
      </c>
      <c r="B3029" t="s">
        <v>2232</v>
      </c>
      <c r="C3029" t="s">
        <v>2244</v>
      </c>
      <c r="D3029" t="s">
        <v>2397</v>
      </c>
      <c r="E3029" t="s">
        <v>3084</v>
      </c>
      <c r="F3029" s="6">
        <v>4</v>
      </c>
      <c r="G3029" s="6">
        <v>26.751712799072266</v>
      </c>
      <c r="H3029" s="6">
        <v>26.751712799072266</v>
      </c>
      <c r="I3029" s="6">
        <v>5.2557506561279297</v>
      </c>
      <c r="J3029" s="6">
        <v>58.454375000000013</v>
      </c>
      <c r="K3029">
        <f t="shared" si="94"/>
        <v>0</v>
      </c>
    </row>
    <row r="3030" spans="1:11" x14ac:dyDescent="0.25">
      <c r="A3030" s="5" t="str">
        <f t="shared" si="95"/>
        <v>IndustryOffices, Hotels, Finance, ServicesAverage WeekdayApril5</v>
      </c>
      <c r="B3030" t="s">
        <v>2232</v>
      </c>
      <c r="C3030" t="s">
        <v>2244</v>
      </c>
      <c r="D3030" t="s">
        <v>2397</v>
      </c>
      <c r="E3030" t="s">
        <v>3084</v>
      </c>
      <c r="F3030" s="6">
        <v>5</v>
      </c>
      <c r="G3030" s="6">
        <v>28.565916061401367</v>
      </c>
      <c r="H3030" s="6">
        <v>28.565916061401367</v>
      </c>
      <c r="I3030" s="6">
        <v>5.8132057189941406</v>
      </c>
      <c r="J3030" s="6">
        <v>57.072500000000005</v>
      </c>
      <c r="K3030">
        <f t="shared" si="94"/>
        <v>0</v>
      </c>
    </row>
    <row r="3031" spans="1:11" x14ac:dyDescent="0.25">
      <c r="A3031" s="5" t="str">
        <f t="shared" si="95"/>
        <v>IndustryOffices, Hotels, Finance, ServicesAverage WeekdayApril6</v>
      </c>
      <c r="B3031" t="s">
        <v>2232</v>
      </c>
      <c r="C3031" t="s">
        <v>2244</v>
      </c>
      <c r="D3031" t="s">
        <v>2397</v>
      </c>
      <c r="E3031" t="s">
        <v>3084</v>
      </c>
      <c r="F3031" s="6">
        <v>6</v>
      </c>
      <c r="G3031" s="6">
        <v>38.534900665283203</v>
      </c>
      <c r="H3031" s="6">
        <v>38.534900665283203</v>
      </c>
      <c r="I3031" s="6">
        <v>7.8535895347595215</v>
      </c>
      <c r="J3031" s="6">
        <v>56.885000000000005</v>
      </c>
      <c r="K3031">
        <f t="shared" si="94"/>
        <v>0</v>
      </c>
    </row>
    <row r="3032" spans="1:11" x14ac:dyDescent="0.25">
      <c r="A3032" s="5" t="str">
        <f t="shared" si="95"/>
        <v>IndustryOffices, Hotels, Finance, ServicesAverage WeekdayApril7</v>
      </c>
      <c r="B3032" t="s">
        <v>2232</v>
      </c>
      <c r="C3032" t="s">
        <v>2244</v>
      </c>
      <c r="D3032" t="s">
        <v>2397</v>
      </c>
      <c r="E3032" t="s">
        <v>3084</v>
      </c>
      <c r="F3032" s="6">
        <v>7</v>
      </c>
      <c r="G3032" s="6">
        <v>33.353355407714844</v>
      </c>
      <c r="H3032" s="6">
        <v>33.353355407714844</v>
      </c>
      <c r="I3032" s="6">
        <v>7.0956664085388184</v>
      </c>
      <c r="J3032" s="6">
        <v>56.087499999999991</v>
      </c>
      <c r="K3032">
        <f t="shared" si="94"/>
        <v>0</v>
      </c>
    </row>
    <row r="3033" spans="1:11" x14ac:dyDescent="0.25">
      <c r="A3033" s="5" t="str">
        <f t="shared" si="95"/>
        <v>IndustryOffices, Hotels, Finance, ServicesAverage WeekdayApril8</v>
      </c>
      <c r="B3033" t="s">
        <v>2232</v>
      </c>
      <c r="C3033" t="s">
        <v>2244</v>
      </c>
      <c r="D3033" t="s">
        <v>2397</v>
      </c>
      <c r="E3033" t="s">
        <v>3084</v>
      </c>
      <c r="F3033" s="6">
        <v>8</v>
      </c>
      <c r="G3033" s="6">
        <v>40.242622375488281</v>
      </c>
      <c r="H3033" s="6">
        <v>40.242622375488281</v>
      </c>
      <c r="I3033" s="6">
        <v>8.4428253173828125</v>
      </c>
      <c r="J3033" s="6">
        <v>55.396874999999987</v>
      </c>
      <c r="K3033">
        <f t="shared" si="94"/>
        <v>0</v>
      </c>
    </row>
    <row r="3034" spans="1:11" x14ac:dyDescent="0.25">
      <c r="A3034" s="5" t="str">
        <f t="shared" si="95"/>
        <v>IndustryOffices, Hotels, Finance, ServicesAverage WeekdayApril9</v>
      </c>
      <c r="B3034" t="s">
        <v>2232</v>
      </c>
      <c r="C3034" t="s">
        <v>2244</v>
      </c>
      <c r="D3034" t="s">
        <v>2397</v>
      </c>
      <c r="E3034" t="s">
        <v>3084</v>
      </c>
      <c r="F3034" s="6">
        <v>9</v>
      </c>
      <c r="G3034" s="6">
        <v>45.494380950927734</v>
      </c>
      <c r="H3034" s="6">
        <v>45.494380950927734</v>
      </c>
      <c r="I3034" s="6">
        <v>8.9009666442871094</v>
      </c>
      <c r="J3034" s="6">
        <v>56.617500000000007</v>
      </c>
      <c r="K3034">
        <f t="shared" si="94"/>
        <v>0</v>
      </c>
    </row>
    <row r="3035" spans="1:11" x14ac:dyDescent="0.25">
      <c r="A3035" s="5" t="str">
        <f t="shared" si="95"/>
        <v>IndustryOffices, Hotels, Finance, ServicesAverage WeekdayApril10</v>
      </c>
      <c r="B3035" t="s">
        <v>2232</v>
      </c>
      <c r="C3035" t="s">
        <v>2244</v>
      </c>
      <c r="D3035" t="s">
        <v>2397</v>
      </c>
      <c r="E3035" t="s">
        <v>3084</v>
      </c>
      <c r="F3035" s="6">
        <v>10</v>
      </c>
      <c r="G3035" s="6">
        <v>49.9005126953125</v>
      </c>
      <c r="H3035" s="6">
        <v>49.9005126953125</v>
      </c>
      <c r="I3035" s="6">
        <v>9.0743532180786133</v>
      </c>
      <c r="J3035" s="6">
        <v>58.916250000000012</v>
      </c>
      <c r="K3035">
        <f t="shared" si="94"/>
        <v>0</v>
      </c>
    </row>
    <row r="3036" spans="1:11" x14ac:dyDescent="0.25">
      <c r="A3036" s="5" t="str">
        <f t="shared" si="95"/>
        <v>IndustryOffices, Hotels, Finance, ServicesAverage WeekdayApril11</v>
      </c>
      <c r="B3036" t="s">
        <v>2232</v>
      </c>
      <c r="C3036" t="s">
        <v>2244</v>
      </c>
      <c r="D3036" t="s">
        <v>2397</v>
      </c>
      <c r="E3036" t="s">
        <v>3084</v>
      </c>
      <c r="F3036" s="6">
        <v>11</v>
      </c>
      <c r="G3036" s="6">
        <v>47.732395172119141</v>
      </c>
      <c r="H3036" s="6">
        <v>47.732395172119141</v>
      </c>
      <c r="I3036" s="6">
        <v>9.588831901550293</v>
      </c>
      <c r="J3036" s="6">
        <v>63.134374999999991</v>
      </c>
      <c r="K3036">
        <f t="shared" si="94"/>
        <v>0</v>
      </c>
    </row>
    <row r="3037" spans="1:11" x14ac:dyDescent="0.25">
      <c r="A3037" s="5" t="str">
        <f t="shared" si="95"/>
        <v>IndustryOffices, Hotels, Finance, ServicesAverage WeekdayApril12</v>
      </c>
      <c r="B3037" t="s">
        <v>2232</v>
      </c>
      <c r="C3037" t="s">
        <v>2244</v>
      </c>
      <c r="D3037" t="s">
        <v>2397</v>
      </c>
      <c r="E3037" t="s">
        <v>3084</v>
      </c>
      <c r="F3037" s="6">
        <v>12</v>
      </c>
      <c r="G3037" s="6">
        <v>53.211376190185547</v>
      </c>
      <c r="H3037" s="6">
        <v>53.211376190185547</v>
      </c>
      <c r="I3037" s="6">
        <v>10.772073745727539</v>
      </c>
      <c r="J3037" s="6">
        <v>66.987499999999997</v>
      </c>
      <c r="K3037">
        <f t="shared" si="94"/>
        <v>0</v>
      </c>
    </row>
    <row r="3038" spans="1:11" x14ac:dyDescent="0.25">
      <c r="A3038" s="5" t="str">
        <f t="shared" si="95"/>
        <v>IndustryOffices, Hotels, Finance, ServicesAverage WeekdayApril13</v>
      </c>
      <c r="B3038" t="s">
        <v>2232</v>
      </c>
      <c r="C3038" t="s">
        <v>2244</v>
      </c>
      <c r="D3038" t="s">
        <v>2397</v>
      </c>
      <c r="E3038" t="s">
        <v>3084</v>
      </c>
      <c r="F3038" s="6">
        <v>13</v>
      </c>
      <c r="G3038" s="6">
        <v>53.807460784912109</v>
      </c>
      <c r="H3038" s="6">
        <v>53.807460784912109</v>
      </c>
      <c r="I3038" s="6">
        <v>9.9010763168334961</v>
      </c>
      <c r="J3038" s="6">
        <v>68.325000000000003</v>
      </c>
      <c r="K3038">
        <f t="shared" si="94"/>
        <v>0</v>
      </c>
    </row>
    <row r="3039" spans="1:11" x14ac:dyDescent="0.25">
      <c r="A3039" s="5" t="str">
        <f t="shared" si="95"/>
        <v>IndustryOffices, Hotels, Finance, ServicesAverage WeekdayApril14</v>
      </c>
      <c r="B3039" t="s">
        <v>2232</v>
      </c>
      <c r="C3039" t="s">
        <v>2244</v>
      </c>
      <c r="D3039" t="s">
        <v>2397</v>
      </c>
      <c r="E3039" t="s">
        <v>3084</v>
      </c>
      <c r="F3039" s="6">
        <v>14</v>
      </c>
      <c r="G3039" s="6">
        <v>57.012172698974609</v>
      </c>
      <c r="H3039" s="6">
        <v>57.012172698974609</v>
      </c>
      <c r="I3039" s="6">
        <v>10.042158126831055</v>
      </c>
      <c r="J3039" s="6">
        <v>69.885625000000005</v>
      </c>
      <c r="K3039">
        <f t="shared" si="94"/>
        <v>0</v>
      </c>
    </row>
    <row r="3040" spans="1:11" x14ac:dyDescent="0.25">
      <c r="A3040" s="5" t="str">
        <f t="shared" si="95"/>
        <v>IndustryOffices, Hotels, Finance, ServicesAverage WeekdayApril15</v>
      </c>
      <c r="B3040" t="s">
        <v>2232</v>
      </c>
      <c r="C3040" t="s">
        <v>2244</v>
      </c>
      <c r="D3040" t="s">
        <v>2397</v>
      </c>
      <c r="E3040" t="s">
        <v>3084</v>
      </c>
      <c r="F3040" s="6">
        <v>15</v>
      </c>
      <c r="G3040" s="6">
        <v>56.379772186279297</v>
      </c>
      <c r="H3040" s="6">
        <v>56.379772186279297</v>
      </c>
      <c r="I3040" s="6">
        <v>9.1757059097290039</v>
      </c>
      <c r="J3040" s="6">
        <v>71.010000000000019</v>
      </c>
      <c r="K3040">
        <f t="shared" si="94"/>
        <v>0</v>
      </c>
    </row>
    <row r="3041" spans="1:11" x14ac:dyDescent="0.25">
      <c r="A3041" s="5" t="str">
        <f t="shared" si="95"/>
        <v>IndustryOffices, Hotels, Finance, ServicesAverage WeekdayApril16</v>
      </c>
      <c r="B3041" t="s">
        <v>2232</v>
      </c>
      <c r="C3041" t="s">
        <v>2244</v>
      </c>
      <c r="D3041" t="s">
        <v>2397</v>
      </c>
      <c r="E3041" t="s">
        <v>3084</v>
      </c>
      <c r="F3041" s="6">
        <v>16</v>
      </c>
      <c r="G3041" s="6">
        <v>62.152500152587891</v>
      </c>
      <c r="H3041" s="6">
        <v>62.152500152587891</v>
      </c>
      <c r="I3041" s="6">
        <v>9.0919981002807617</v>
      </c>
      <c r="J3041" s="6">
        <v>70.95750000000001</v>
      </c>
      <c r="K3041">
        <f t="shared" si="94"/>
        <v>0</v>
      </c>
    </row>
    <row r="3042" spans="1:11" x14ac:dyDescent="0.25">
      <c r="A3042" s="5" t="str">
        <f t="shared" si="95"/>
        <v>IndustryOffices, Hotels, Finance, ServicesAverage WeekdayApril17</v>
      </c>
      <c r="B3042" t="s">
        <v>2232</v>
      </c>
      <c r="C3042" t="s">
        <v>2244</v>
      </c>
      <c r="D3042" t="s">
        <v>2397</v>
      </c>
      <c r="E3042" t="s">
        <v>3084</v>
      </c>
      <c r="F3042" s="6">
        <v>17</v>
      </c>
      <c r="G3042" s="6">
        <v>57.724769592285156</v>
      </c>
      <c r="H3042" s="6">
        <v>57.724769592285156</v>
      </c>
      <c r="I3042" s="6">
        <v>9.4963207244873047</v>
      </c>
      <c r="J3042" s="6">
        <v>70.35437499999999</v>
      </c>
      <c r="K3042">
        <f t="shared" si="94"/>
        <v>0</v>
      </c>
    </row>
    <row r="3043" spans="1:11" x14ac:dyDescent="0.25">
      <c r="A3043" s="5" t="str">
        <f t="shared" si="95"/>
        <v>IndustryOffices, Hotels, Finance, ServicesAverage WeekdayApril18</v>
      </c>
      <c r="B3043" t="s">
        <v>2232</v>
      </c>
      <c r="C3043" t="s">
        <v>2244</v>
      </c>
      <c r="D3043" t="s">
        <v>2397</v>
      </c>
      <c r="E3043" t="s">
        <v>3084</v>
      </c>
      <c r="F3043" s="6">
        <v>18</v>
      </c>
      <c r="G3043" s="6">
        <v>49.069065093994141</v>
      </c>
      <c r="H3043" s="6">
        <v>49.069065093994141</v>
      </c>
      <c r="I3043" s="6">
        <v>8.9354076385498047</v>
      </c>
      <c r="J3043" s="6">
        <v>68.797499999999985</v>
      </c>
      <c r="K3043">
        <f t="shared" si="94"/>
        <v>0</v>
      </c>
    </row>
    <row r="3044" spans="1:11" x14ac:dyDescent="0.25">
      <c r="A3044" s="5" t="str">
        <f t="shared" si="95"/>
        <v>IndustryOffices, Hotels, Finance, ServicesAverage WeekdayApril19</v>
      </c>
      <c r="B3044" t="s">
        <v>2232</v>
      </c>
      <c r="C3044" t="s">
        <v>2244</v>
      </c>
      <c r="D3044" t="s">
        <v>2397</v>
      </c>
      <c r="E3044" t="s">
        <v>3084</v>
      </c>
      <c r="F3044" s="6">
        <v>19</v>
      </c>
      <c r="G3044" s="6">
        <v>44.824005126953125</v>
      </c>
      <c r="H3044" s="6">
        <v>44.824005126953125</v>
      </c>
      <c r="I3044" s="6">
        <v>9.53387451171875</v>
      </c>
      <c r="J3044" s="6">
        <v>67.561874999999986</v>
      </c>
      <c r="K3044">
        <f t="shared" si="94"/>
        <v>0</v>
      </c>
    </row>
    <row r="3045" spans="1:11" x14ac:dyDescent="0.25">
      <c r="A3045" s="5" t="str">
        <f t="shared" si="95"/>
        <v>IndustryOffices, Hotels, Finance, ServicesAverage WeekdayApril20</v>
      </c>
      <c r="B3045" t="s">
        <v>2232</v>
      </c>
      <c r="C3045" t="s">
        <v>2244</v>
      </c>
      <c r="D3045" t="s">
        <v>2397</v>
      </c>
      <c r="E3045" t="s">
        <v>3084</v>
      </c>
      <c r="F3045" s="6">
        <v>20</v>
      </c>
      <c r="G3045" s="6">
        <v>45.005947113037109</v>
      </c>
      <c r="H3045" s="6">
        <v>45.005947113037109</v>
      </c>
      <c r="I3045" s="6">
        <v>11.472149848937988</v>
      </c>
      <c r="J3045" s="6">
        <v>65.159374999999997</v>
      </c>
      <c r="K3045">
        <f t="shared" si="94"/>
        <v>0</v>
      </c>
    </row>
    <row r="3046" spans="1:11" x14ac:dyDescent="0.25">
      <c r="A3046" s="5" t="str">
        <f t="shared" si="95"/>
        <v>IndustryOffices, Hotels, Finance, ServicesAverage WeekdayApril21</v>
      </c>
      <c r="B3046" t="s">
        <v>2232</v>
      </c>
      <c r="C3046" t="s">
        <v>2244</v>
      </c>
      <c r="D3046" t="s">
        <v>2397</v>
      </c>
      <c r="E3046" t="s">
        <v>3084</v>
      </c>
      <c r="F3046" s="6">
        <v>21</v>
      </c>
      <c r="G3046" s="6">
        <v>39.92425537109375</v>
      </c>
      <c r="H3046" s="6">
        <v>39.92425537109375</v>
      </c>
      <c r="I3046" s="6">
        <v>9.3352937698364258</v>
      </c>
      <c r="J3046" s="6">
        <v>62.071874999999984</v>
      </c>
      <c r="K3046">
        <f t="shared" si="94"/>
        <v>0</v>
      </c>
    </row>
    <row r="3047" spans="1:11" x14ac:dyDescent="0.25">
      <c r="A3047" s="5" t="str">
        <f t="shared" si="95"/>
        <v>IndustryOffices, Hotels, Finance, ServicesAverage WeekdayApril22</v>
      </c>
      <c r="B3047" t="s">
        <v>2232</v>
      </c>
      <c r="C3047" t="s">
        <v>2244</v>
      </c>
      <c r="D3047" t="s">
        <v>2397</v>
      </c>
      <c r="E3047" t="s">
        <v>3084</v>
      </c>
      <c r="F3047" s="6">
        <v>22</v>
      </c>
      <c r="G3047" s="6">
        <v>36.472434997558594</v>
      </c>
      <c r="H3047" s="6">
        <v>36.472434997558594</v>
      </c>
      <c r="I3047" s="6">
        <v>6.9627270698547363</v>
      </c>
      <c r="J3047" s="6">
        <v>59.795624999999994</v>
      </c>
      <c r="K3047">
        <f t="shared" si="94"/>
        <v>0</v>
      </c>
    </row>
    <row r="3048" spans="1:11" x14ac:dyDescent="0.25">
      <c r="A3048" s="5" t="str">
        <f t="shared" si="95"/>
        <v>IndustryOffices, Hotels, Finance, ServicesAverage WeekdayApril23</v>
      </c>
      <c r="B3048" t="s">
        <v>2232</v>
      </c>
      <c r="C3048" t="s">
        <v>2244</v>
      </c>
      <c r="D3048" t="s">
        <v>2397</v>
      </c>
      <c r="E3048" t="s">
        <v>3084</v>
      </c>
      <c r="F3048" s="6">
        <v>23</v>
      </c>
      <c r="G3048" s="6">
        <v>33.485809326171875</v>
      </c>
      <c r="H3048" s="6">
        <v>33.485809326171875</v>
      </c>
      <c r="I3048" s="6">
        <v>6.5721025466918945</v>
      </c>
      <c r="J3048" s="6">
        <v>58.563124999999999</v>
      </c>
      <c r="K3048">
        <f t="shared" si="94"/>
        <v>0</v>
      </c>
    </row>
    <row r="3049" spans="1:11" x14ac:dyDescent="0.25">
      <c r="A3049" s="5" t="str">
        <f t="shared" si="95"/>
        <v>IndustryOffices, Hotels, Finance, ServicesAverage WeekdayApril24</v>
      </c>
      <c r="B3049" t="s">
        <v>2232</v>
      </c>
      <c r="C3049" t="s">
        <v>2244</v>
      </c>
      <c r="D3049" t="s">
        <v>2397</v>
      </c>
      <c r="E3049" t="s">
        <v>3084</v>
      </c>
      <c r="F3049" s="6">
        <v>24</v>
      </c>
      <c r="G3049" s="6">
        <v>30.382501602172852</v>
      </c>
      <c r="H3049" s="6">
        <v>30.382501602172852</v>
      </c>
      <c r="I3049" s="6">
        <v>5.9395203590393066</v>
      </c>
      <c r="J3049" s="6">
        <v>57.615625000000001</v>
      </c>
      <c r="K3049">
        <f t="shared" si="94"/>
        <v>0</v>
      </c>
    </row>
    <row r="3050" spans="1:11" x14ac:dyDescent="0.25">
      <c r="A3050" s="5" t="str">
        <f t="shared" si="95"/>
        <v>IndustryOffices, Hotels, Finance, ServicesMonthly Peak DayApril1</v>
      </c>
      <c r="B3050" t="s">
        <v>2232</v>
      </c>
      <c r="C3050" t="s">
        <v>2244</v>
      </c>
      <c r="D3050" t="s">
        <v>2398</v>
      </c>
      <c r="E3050" t="s">
        <v>3084</v>
      </c>
      <c r="F3050" s="6">
        <v>1</v>
      </c>
      <c r="G3050" s="6">
        <v>48.025848388671875</v>
      </c>
      <c r="H3050" s="6">
        <v>48.025848388671875</v>
      </c>
      <c r="I3050" s="6">
        <v>7.885195255279541</v>
      </c>
      <c r="J3050" s="6">
        <v>68.100000000000009</v>
      </c>
      <c r="K3050">
        <f t="shared" si="94"/>
        <v>0</v>
      </c>
    </row>
    <row r="3051" spans="1:11" x14ac:dyDescent="0.25">
      <c r="A3051" s="5" t="str">
        <f t="shared" si="95"/>
        <v>IndustryOffices, Hotels, Finance, ServicesMonthly Peak DayApril2</v>
      </c>
      <c r="B3051" t="s">
        <v>2232</v>
      </c>
      <c r="C3051" t="s">
        <v>2244</v>
      </c>
      <c r="D3051" t="s">
        <v>2398</v>
      </c>
      <c r="E3051" t="s">
        <v>3084</v>
      </c>
      <c r="F3051" s="6">
        <v>2</v>
      </c>
      <c r="G3051" s="6">
        <v>42.541301727294922</v>
      </c>
      <c r="H3051" s="6">
        <v>42.541301727294922</v>
      </c>
      <c r="I3051" s="6">
        <v>6.8832912445068359</v>
      </c>
      <c r="J3051" s="6">
        <v>65.860625000000013</v>
      </c>
      <c r="K3051">
        <f t="shared" si="94"/>
        <v>0</v>
      </c>
    </row>
    <row r="3052" spans="1:11" x14ac:dyDescent="0.25">
      <c r="A3052" s="5" t="str">
        <f t="shared" si="95"/>
        <v>IndustryOffices, Hotels, Finance, ServicesMonthly Peak DayApril3</v>
      </c>
      <c r="B3052" t="s">
        <v>2232</v>
      </c>
      <c r="C3052" t="s">
        <v>2244</v>
      </c>
      <c r="D3052" t="s">
        <v>2398</v>
      </c>
      <c r="E3052" t="s">
        <v>3084</v>
      </c>
      <c r="F3052" s="6">
        <v>3</v>
      </c>
      <c r="G3052" s="6">
        <v>38.324855804443359</v>
      </c>
      <c r="H3052" s="6">
        <v>38.324855804443359</v>
      </c>
      <c r="I3052" s="6">
        <v>6.4008679389953613</v>
      </c>
      <c r="J3052" s="6">
        <v>64.302499999999995</v>
      </c>
      <c r="K3052">
        <f t="shared" si="94"/>
        <v>0</v>
      </c>
    </row>
    <row r="3053" spans="1:11" x14ac:dyDescent="0.25">
      <c r="A3053" s="5" t="str">
        <f t="shared" si="95"/>
        <v>IndustryOffices, Hotels, Finance, ServicesMonthly Peak DayApril4</v>
      </c>
      <c r="B3053" t="s">
        <v>2232</v>
      </c>
      <c r="C3053" t="s">
        <v>2244</v>
      </c>
      <c r="D3053" t="s">
        <v>2398</v>
      </c>
      <c r="E3053" t="s">
        <v>3084</v>
      </c>
      <c r="F3053" s="6">
        <v>4</v>
      </c>
      <c r="G3053" s="6">
        <v>42.588165283203125</v>
      </c>
      <c r="H3053" s="6">
        <v>42.588165283203125</v>
      </c>
      <c r="I3053" s="6">
        <v>7.6600193977355957</v>
      </c>
      <c r="J3053" s="6">
        <v>63.44250000000001</v>
      </c>
      <c r="K3053">
        <f t="shared" si="94"/>
        <v>0</v>
      </c>
    </row>
    <row r="3054" spans="1:11" x14ac:dyDescent="0.25">
      <c r="A3054" s="5" t="str">
        <f t="shared" si="95"/>
        <v>IndustryOffices, Hotels, Finance, ServicesMonthly Peak DayApril5</v>
      </c>
      <c r="B3054" t="s">
        <v>2232</v>
      </c>
      <c r="C3054" t="s">
        <v>2244</v>
      </c>
      <c r="D3054" t="s">
        <v>2398</v>
      </c>
      <c r="E3054" t="s">
        <v>3084</v>
      </c>
      <c r="F3054" s="6">
        <v>5</v>
      </c>
      <c r="G3054" s="6">
        <v>27.844409942626953</v>
      </c>
      <c r="H3054" s="6">
        <v>27.844409942626953</v>
      </c>
      <c r="I3054" s="6">
        <v>9.8452425003051758</v>
      </c>
      <c r="J3054" s="6">
        <v>62.598749999999995</v>
      </c>
      <c r="K3054">
        <f t="shared" si="94"/>
        <v>0</v>
      </c>
    </row>
    <row r="3055" spans="1:11" x14ac:dyDescent="0.25">
      <c r="A3055" s="5" t="str">
        <f t="shared" si="95"/>
        <v>IndustryOffices, Hotels, Finance, ServicesMonthly Peak DayApril6</v>
      </c>
      <c r="B3055" t="s">
        <v>2232</v>
      </c>
      <c r="C3055" t="s">
        <v>2244</v>
      </c>
      <c r="D3055" t="s">
        <v>2398</v>
      </c>
      <c r="E3055" t="s">
        <v>3084</v>
      </c>
      <c r="F3055" s="6">
        <v>6</v>
      </c>
      <c r="G3055" s="6">
        <v>31.682029724121094</v>
      </c>
      <c r="H3055" s="6">
        <v>31.682029724121094</v>
      </c>
      <c r="I3055" s="6">
        <v>6.4128885269165039</v>
      </c>
      <c r="J3055" s="6">
        <v>61.631250000000009</v>
      </c>
      <c r="K3055">
        <f t="shared" si="94"/>
        <v>0</v>
      </c>
    </row>
    <row r="3056" spans="1:11" x14ac:dyDescent="0.25">
      <c r="A3056" s="5" t="str">
        <f t="shared" si="95"/>
        <v>IndustryOffices, Hotels, Finance, ServicesMonthly Peak DayApril7</v>
      </c>
      <c r="B3056" t="s">
        <v>2232</v>
      </c>
      <c r="C3056" t="s">
        <v>2244</v>
      </c>
      <c r="D3056" t="s">
        <v>2398</v>
      </c>
      <c r="E3056" t="s">
        <v>3084</v>
      </c>
      <c r="F3056" s="6">
        <v>7</v>
      </c>
      <c r="G3056" s="6">
        <v>33.201442718505859</v>
      </c>
      <c r="H3056" s="6">
        <v>33.201442718505859</v>
      </c>
      <c r="I3056" s="6">
        <v>7.6539130210876465</v>
      </c>
      <c r="J3056" s="6">
        <v>61.185000000000002</v>
      </c>
      <c r="K3056">
        <f t="shared" si="94"/>
        <v>0</v>
      </c>
    </row>
    <row r="3057" spans="1:11" x14ac:dyDescent="0.25">
      <c r="A3057" s="5" t="str">
        <f t="shared" si="95"/>
        <v>IndustryOffices, Hotels, Finance, ServicesMonthly Peak DayApril8</v>
      </c>
      <c r="B3057" t="s">
        <v>2232</v>
      </c>
      <c r="C3057" t="s">
        <v>2244</v>
      </c>
      <c r="D3057" t="s">
        <v>2398</v>
      </c>
      <c r="E3057" t="s">
        <v>3084</v>
      </c>
      <c r="F3057" s="6">
        <v>8</v>
      </c>
      <c r="G3057" s="6">
        <v>40.972122192382813</v>
      </c>
      <c r="H3057" s="6">
        <v>40.972122192382813</v>
      </c>
      <c r="I3057" s="6">
        <v>7.6862554550170898</v>
      </c>
      <c r="J3057" s="6">
        <v>61.481875000000002</v>
      </c>
      <c r="K3057">
        <f t="shared" si="94"/>
        <v>0</v>
      </c>
    </row>
    <row r="3058" spans="1:11" x14ac:dyDescent="0.25">
      <c r="A3058" s="5" t="str">
        <f t="shared" si="95"/>
        <v>IndustryOffices, Hotels, Finance, ServicesMonthly Peak DayApril9</v>
      </c>
      <c r="B3058" t="s">
        <v>2232</v>
      </c>
      <c r="C3058" t="s">
        <v>2244</v>
      </c>
      <c r="D3058" t="s">
        <v>2398</v>
      </c>
      <c r="E3058" t="s">
        <v>3084</v>
      </c>
      <c r="F3058" s="6">
        <v>9</v>
      </c>
      <c r="G3058" s="6">
        <v>47.49151611328125</v>
      </c>
      <c r="H3058" s="6">
        <v>47.49151611328125</v>
      </c>
      <c r="I3058" s="6">
        <v>10.173574447631836</v>
      </c>
      <c r="J3058" s="6">
        <v>64.821249999999992</v>
      </c>
      <c r="K3058">
        <f t="shared" si="94"/>
        <v>0</v>
      </c>
    </row>
    <row r="3059" spans="1:11" x14ac:dyDescent="0.25">
      <c r="A3059" s="5" t="str">
        <f t="shared" si="95"/>
        <v>IndustryOffices, Hotels, Finance, ServicesMonthly Peak DayApril10</v>
      </c>
      <c r="B3059" t="s">
        <v>2232</v>
      </c>
      <c r="C3059" t="s">
        <v>2244</v>
      </c>
      <c r="D3059" t="s">
        <v>2398</v>
      </c>
      <c r="E3059" t="s">
        <v>3084</v>
      </c>
      <c r="F3059" s="6">
        <v>10</v>
      </c>
      <c r="G3059" s="6">
        <v>57.734333038330078</v>
      </c>
      <c r="H3059" s="6">
        <v>57.734333038330078</v>
      </c>
      <c r="I3059" s="6">
        <v>12.158746719360352</v>
      </c>
      <c r="J3059" s="6">
        <v>71.212500000000006</v>
      </c>
      <c r="K3059">
        <f t="shared" si="94"/>
        <v>0</v>
      </c>
    </row>
    <row r="3060" spans="1:11" x14ac:dyDescent="0.25">
      <c r="A3060" s="5" t="str">
        <f t="shared" si="95"/>
        <v>IndustryOffices, Hotels, Finance, ServicesMonthly Peak DayApril11</v>
      </c>
      <c r="B3060" t="s">
        <v>2232</v>
      </c>
      <c r="C3060" t="s">
        <v>2244</v>
      </c>
      <c r="D3060" t="s">
        <v>2398</v>
      </c>
      <c r="E3060" t="s">
        <v>3084</v>
      </c>
      <c r="F3060" s="6">
        <v>11</v>
      </c>
      <c r="G3060" s="6">
        <v>59.723800659179688</v>
      </c>
      <c r="H3060" s="6">
        <v>59.723800659179688</v>
      </c>
      <c r="I3060" s="6">
        <v>13.397236824035645</v>
      </c>
      <c r="J3060" s="6">
        <v>77.419375000000002</v>
      </c>
      <c r="K3060">
        <f t="shared" si="94"/>
        <v>0</v>
      </c>
    </row>
    <row r="3061" spans="1:11" x14ac:dyDescent="0.25">
      <c r="A3061" s="5" t="str">
        <f t="shared" si="95"/>
        <v>IndustryOffices, Hotels, Finance, ServicesMonthly Peak DayApril12</v>
      </c>
      <c r="B3061" t="s">
        <v>2232</v>
      </c>
      <c r="C3061" t="s">
        <v>2244</v>
      </c>
      <c r="D3061" t="s">
        <v>2398</v>
      </c>
      <c r="E3061" t="s">
        <v>3084</v>
      </c>
      <c r="F3061" s="6">
        <v>12</v>
      </c>
      <c r="G3061" s="6">
        <v>65.848838806152344</v>
      </c>
      <c r="H3061" s="6">
        <v>65.848838806152344</v>
      </c>
      <c r="I3061" s="6">
        <v>14.386287689208984</v>
      </c>
      <c r="J3061" s="6">
        <v>82.825625000000002</v>
      </c>
      <c r="K3061">
        <f t="shared" si="94"/>
        <v>0</v>
      </c>
    </row>
    <row r="3062" spans="1:11" x14ac:dyDescent="0.25">
      <c r="A3062" s="5" t="str">
        <f t="shared" si="95"/>
        <v>IndustryOffices, Hotels, Finance, ServicesMonthly Peak DayApril13</v>
      </c>
      <c r="B3062" t="s">
        <v>2232</v>
      </c>
      <c r="C3062" t="s">
        <v>2244</v>
      </c>
      <c r="D3062" t="s">
        <v>2398</v>
      </c>
      <c r="E3062" t="s">
        <v>3084</v>
      </c>
      <c r="F3062" s="6">
        <v>13</v>
      </c>
      <c r="G3062" s="6">
        <v>62.007404327392578</v>
      </c>
      <c r="H3062" s="6">
        <v>62.007404327392578</v>
      </c>
      <c r="I3062" s="6">
        <v>14.151999473571777</v>
      </c>
      <c r="J3062" s="6">
        <v>85.637500000000003</v>
      </c>
      <c r="K3062">
        <f t="shared" si="94"/>
        <v>0</v>
      </c>
    </row>
    <row r="3063" spans="1:11" x14ac:dyDescent="0.25">
      <c r="A3063" s="5" t="str">
        <f t="shared" si="95"/>
        <v>IndustryOffices, Hotels, Finance, ServicesMonthly Peak DayApril14</v>
      </c>
      <c r="B3063" t="s">
        <v>2232</v>
      </c>
      <c r="C3063" t="s">
        <v>2244</v>
      </c>
      <c r="D3063" t="s">
        <v>2398</v>
      </c>
      <c r="E3063" t="s">
        <v>3084</v>
      </c>
      <c r="F3063" s="6">
        <v>14</v>
      </c>
      <c r="G3063" s="6">
        <v>67.612838745117188</v>
      </c>
      <c r="H3063" s="6">
        <v>67.612838745117188</v>
      </c>
      <c r="I3063" s="6">
        <v>13.216009140014648</v>
      </c>
      <c r="J3063" s="6">
        <v>87.399999999999991</v>
      </c>
      <c r="K3063">
        <f t="shared" si="94"/>
        <v>0</v>
      </c>
    </row>
    <row r="3064" spans="1:11" x14ac:dyDescent="0.25">
      <c r="A3064" s="5" t="str">
        <f t="shared" si="95"/>
        <v>IndustryOffices, Hotels, Finance, ServicesMonthly Peak DayApril15</v>
      </c>
      <c r="B3064" t="s">
        <v>2232</v>
      </c>
      <c r="C3064" t="s">
        <v>2244</v>
      </c>
      <c r="D3064" t="s">
        <v>2398</v>
      </c>
      <c r="E3064" t="s">
        <v>3084</v>
      </c>
      <c r="F3064" s="6">
        <v>15</v>
      </c>
      <c r="G3064" s="6">
        <v>65.555206298828125</v>
      </c>
      <c r="H3064" s="6">
        <v>65.555206298828125</v>
      </c>
      <c r="I3064" s="6">
        <v>13.144835472106934</v>
      </c>
      <c r="J3064" s="6">
        <v>88.149999999999991</v>
      </c>
      <c r="K3064">
        <f t="shared" si="94"/>
        <v>0</v>
      </c>
    </row>
    <row r="3065" spans="1:11" x14ac:dyDescent="0.25">
      <c r="A3065" s="5" t="str">
        <f t="shared" si="95"/>
        <v>IndustryOffices, Hotels, Finance, ServicesMonthly Peak DayApril16</v>
      </c>
      <c r="B3065" t="s">
        <v>2232</v>
      </c>
      <c r="C3065" t="s">
        <v>2244</v>
      </c>
      <c r="D3065" t="s">
        <v>2398</v>
      </c>
      <c r="E3065" t="s">
        <v>3084</v>
      </c>
      <c r="F3065" s="6">
        <v>16</v>
      </c>
      <c r="G3065" s="6">
        <v>64.380172729492188</v>
      </c>
      <c r="H3065" s="6">
        <v>64.380172729492188</v>
      </c>
      <c r="I3065" s="6">
        <v>12.630505561828613</v>
      </c>
      <c r="J3065" s="6">
        <v>88.050000000000011</v>
      </c>
      <c r="K3065">
        <f t="shared" si="94"/>
        <v>0</v>
      </c>
    </row>
    <row r="3066" spans="1:11" x14ac:dyDescent="0.25">
      <c r="A3066" s="5" t="str">
        <f t="shared" si="95"/>
        <v>IndustryOffices, Hotels, Finance, ServicesMonthly Peak DayApril17</v>
      </c>
      <c r="B3066" t="s">
        <v>2232</v>
      </c>
      <c r="C3066" t="s">
        <v>2244</v>
      </c>
      <c r="D3066" t="s">
        <v>2398</v>
      </c>
      <c r="E3066" t="s">
        <v>3084</v>
      </c>
      <c r="F3066" s="6">
        <v>17</v>
      </c>
      <c r="G3066" s="6">
        <v>63.470832824707031</v>
      </c>
      <c r="H3066" s="6">
        <v>63.470832824707031</v>
      </c>
      <c r="I3066" s="6">
        <v>12.882180213928223</v>
      </c>
      <c r="J3066" s="6">
        <v>87.672499999999999</v>
      </c>
      <c r="K3066">
        <f t="shared" si="94"/>
        <v>0</v>
      </c>
    </row>
    <row r="3067" spans="1:11" x14ac:dyDescent="0.25">
      <c r="A3067" s="5" t="str">
        <f t="shared" si="95"/>
        <v>IndustryOffices, Hotels, Finance, ServicesMonthly Peak DayApril18</v>
      </c>
      <c r="B3067" t="s">
        <v>2232</v>
      </c>
      <c r="C3067" t="s">
        <v>2244</v>
      </c>
      <c r="D3067" t="s">
        <v>2398</v>
      </c>
      <c r="E3067" t="s">
        <v>3084</v>
      </c>
      <c r="F3067" s="6">
        <v>18</v>
      </c>
      <c r="G3067" s="6">
        <v>59.129207611083984</v>
      </c>
      <c r="H3067" s="6">
        <v>59.129207611083984</v>
      </c>
      <c r="I3067" s="6">
        <v>13.867720603942871</v>
      </c>
      <c r="J3067" s="6">
        <v>86.548124999999999</v>
      </c>
      <c r="K3067">
        <f t="shared" si="94"/>
        <v>0</v>
      </c>
    </row>
    <row r="3068" spans="1:11" x14ac:dyDescent="0.25">
      <c r="A3068" s="5" t="str">
        <f t="shared" si="95"/>
        <v>IndustryOffices, Hotels, Finance, ServicesMonthly Peak DayApril19</v>
      </c>
      <c r="B3068" t="s">
        <v>2232</v>
      </c>
      <c r="C3068" t="s">
        <v>2244</v>
      </c>
      <c r="D3068" t="s">
        <v>2398</v>
      </c>
      <c r="E3068" t="s">
        <v>3084</v>
      </c>
      <c r="F3068" s="6">
        <v>19</v>
      </c>
      <c r="G3068" s="6">
        <v>54.304168701171875</v>
      </c>
      <c r="H3068" s="6">
        <v>54.304168701171875</v>
      </c>
      <c r="I3068" s="6">
        <v>12.835399627685547</v>
      </c>
      <c r="J3068" s="6">
        <v>84.065624999999983</v>
      </c>
      <c r="K3068">
        <f t="shared" si="94"/>
        <v>0</v>
      </c>
    </row>
    <row r="3069" spans="1:11" x14ac:dyDescent="0.25">
      <c r="A3069" s="5" t="str">
        <f t="shared" si="95"/>
        <v>IndustryOffices, Hotels, Finance, ServicesMonthly Peak DayApril20</v>
      </c>
      <c r="B3069" t="s">
        <v>2232</v>
      </c>
      <c r="C3069" t="s">
        <v>2244</v>
      </c>
      <c r="D3069" t="s">
        <v>2398</v>
      </c>
      <c r="E3069" t="s">
        <v>3084</v>
      </c>
      <c r="F3069" s="6">
        <v>20</v>
      </c>
      <c r="G3069" s="6">
        <v>48.105659484863281</v>
      </c>
      <c r="H3069" s="6">
        <v>48.105659484863281</v>
      </c>
      <c r="I3069" s="6">
        <v>11.194743156433105</v>
      </c>
      <c r="J3069" s="6">
        <v>81.328749999999999</v>
      </c>
      <c r="K3069">
        <f t="shared" si="94"/>
        <v>0</v>
      </c>
    </row>
    <row r="3070" spans="1:11" x14ac:dyDescent="0.25">
      <c r="A3070" s="5" t="str">
        <f t="shared" si="95"/>
        <v>IndustryOffices, Hotels, Finance, ServicesMonthly Peak DayApril21</v>
      </c>
      <c r="B3070" t="s">
        <v>2232</v>
      </c>
      <c r="C3070" t="s">
        <v>2244</v>
      </c>
      <c r="D3070" t="s">
        <v>2398</v>
      </c>
      <c r="E3070" t="s">
        <v>3084</v>
      </c>
      <c r="F3070" s="6">
        <v>21</v>
      </c>
      <c r="G3070" s="6">
        <v>51.046943664550781</v>
      </c>
      <c r="H3070" s="6">
        <v>51.046943664550781</v>
      </c>
      <c r="I3070" s="6">
        <v>9.2928857803344727</v>
      </c>
      <c r="J3070" s="6">
        <v>77.428750000000008</v>
      </c>
      <c r="K3070">
        <f t="shared" si="94"/>
        <v>0</v>
      </c>
    </row>
    <row r="3071" spans="1:11" x14ac:dyDescent="0.25">
      <c r="A3071" s="5" t="str">
        <f t="shared" si="95"/>
        <v>IndustryOffices, Hotels, Finance, ServicesMonthly Peak DayApril22</v>
      </c>
      <c r="B3071" t="s">
        <v>2232</v>
      </c>
      <c r="C3071" t="s">
        <v>2244</v>
      </c>
      <c r="D3071" t="s">
        <v>2398</v>
      </c>
      <c r="E3071" t="s">
        <v>3084</v>
      </c>
      <c r="F3071" s="6">
        <v>22</v>
      </c>
      <c r="G3071" s="6">
        <v>43.730068206787109</v>
      </c>
      <c r="H3071" s="6">
        <v>43.730068206787109</v>
      </c>
      <c r="I3071" s="6">
        <v>9.5939836502075195</v>
      </c>
      <c r="J3071" s="6">
        <v>72.680625000000006</v>
      </c>
      <c r="K3071">
        <f t="shared" si="94"/>
        <v>0</v>
      </c>
    </row>
    <row r="3072" spans="1:11" x14ac:dyDescent="0.25">
      <c r="A3072" s="5" t="str">
        <f t="shared" si="95"/>
        <v>IndustryOffices, Hotels, Finance, ServicesMonthly Peak DayApril23</v>
      </c>
      <c r="B3072" t="s">
        <v>2232</v>
      </c>
      <c r="C3072" t="s">
        <v>2244</v>
      </c>
      <c r="D3072" t="s">
        <v>2398</v>
      </c>
      <c r="E3072" t="s">
        <v>3084</v>
      </c>
      <c r="F3072" s="6">
        <v>23</v>
      </c>
      <c r="G3072" s="6">
        <v>48.734687805175781</v>
      </c>
      <c r="H3072" s="6">
        <v>48.734687805175781</v>
      </c>
      <c r="I3072" s="6">
        <v>9.5305805206298828</v>
      </c>
      <c r="J3072" s="6">
        <v>70.110624999999999</v>
      </c>
      <c r="K3072">
        <f t="shared" si="94"/>
        <v>0</v>
      </c>
    </row>
    <row r="3073" spans="1:11" x14ac:dyDescent="0.25">
      <c r="A3073" s="5" t="str">
        <f t="shared" si="95"/>
        <v>IndustryOffices, Hotels, Finance, ServicesMonthly Peak DayApril24</v>
      </c>
      <c r="B3073" t="s">
        <v>2232</v>
      </c>
      <c r="C3073" t="s">
        <v>2244</v>
      </c>
      <c r="D3073" t="s">
        <v>2398</v>
      </c>
      <c r="E3073" t="s">
        <v>3084</v>
      </c>
      <c r="F3073" s="6">
        <v>24</v>
      </c>
      <c r="G3073" s="6">
        <v>46.446384429931641</v>
      </c>
      <c r="H3073" s="6">
        <v>46.446384429931641</v>
      </c>
      <c r="I3073" s="6">
        <v>8.7934093475341797</v>
      </c>
      <c r="J3073" s="6">
        <v>68.621250000000003</v>
      </c>
      <c r="K3073">
        <f t="shared" si="94"/>
        <v>0</v>
      </c>
    </row>
    <row r="3074" spans="1:11" x14ac:dyDescent="0.25">
      <c r="A3074" s="5" t="str">
        <f t="shared" si="95"/>
        <v>IndustryOffices, Hotels, Finance, ServicesAverage WeekdayMay1</v>
      </c>
      <c r="B3074" t="s">
        <v>2232</v>
      </c>
      <c r="C3074" t="s">
        <v>2244</v>
      </c>
      <c r="D3074" t="s">
        <v>2399</v>
      </c>
      <c r="E3074" t="s">
        <v>3085</v>
      </c>
      <c r="F3074" s="6">
        <v>1</v>
      </c>
      <c r="G3074" s="6">
        <v>37.347927093505859</v>
      </c>
      <c r="H3074" s="6">
        <v>37.347927093505859</v>
      </c>
      <c r="I3074" s="6">
        <v>9.2448148727416992</v>
      </c>
      <c r="J3074" s="6">
        <v>61.481874999999988</v>
      </c>
      <c r="K3074">
        <f t="shared" ref="K3074:K3137" si="96">INDEX(events, MATCH(CONCATENATE(B3074, C3074, D3074, E3074), events_y, 0), MATCH("Confidential", events_x, 0))</f>
        <v>0</v>
      </c>
    </row>
    <row r="3075" spans="1:11" x14ac:dyDescent="0.25">
      <c r="A3075" s="5" t="str">
        <f t="shared" ref="A3075:A3138" si="97">CONCATENATE(B3075, C3075, D3075, E3075, F3075)</f>
        <v>IndustryOffices, Hotels, Finance, ServicesAverage WeekdayMay2</v>
      </c>
      <c r="B3075" t="s">
        <v>2232</v>
      </c>
      <c r="C3075" t="s">
        <v>2244</v>
      </c>
      <c r="D3075" t="s">
        <v>2399</v>
      </c>
      <c r="E3075" t="s">
        <v>3085</v>
      </c>
      <c r="F3075" s="6">
        <v>2</v>
      </c>
      <c r="G3075" s="6">
        <v>35.409061431884766</v>
      </c>
      <c r="H3075" s="6">
        <v>35.409061431884766</v>
      </c>
      <c r="I3075" s="6">
        <v>8.5216236114501953</v>
      </c>
      <c r="J3075" s="6">
        <v>60.808749999999996</v>
      </c>
      <c r="K3075">
        <f t="shared" si="96"/>
        <v>0</v>
      </c>
    </row>
    <row r="3076" spans="1:11" x14ac:dyDescent="0.25">
      <c r="A3076" s="5" t="str">
        <f t="shared" si="97"/>
        <v>IndustryOffices, Hotels, Finance, ServicesAverage WeekdayMay3</v>
      </c>
      <c r="B3076" t="s">
        <v>2232</v>
      </c>
      <c r="C3076" t="s">
        <v>2244</v>
      </c>
      <c r="D3076" t="s">
        <v>2399</v>
      </c>
      <c r="E3076" t="s">
        <v>3085</v>
      </c>
      <c r="F3076" s="6">
        <v>3</v>
      </c>
      <c r="G3076" s="6">
        <v>35.332042694091797</v>
      </c>
      <c r="H3076" s="6">
        <v>35.332042694091797</v>
      </c>
      <c r="I3076" s="6">
        <v>8.3932209014892578</v>
      </c>
      <c r="J3076" s="6">
        <v>60.348124999999989</v>
      </c>
      <c r="K3076">
        <f t="shared" si="96"/>
        <v>0</v>
      </c>
    </row>
    <row r="3077" spans="1:11" x14ac:dyDescent="0.25">
      <c r="A3077" s="5" t="str">
        <f t="shared" si="97"/>
        <v>IndustryOffices, Hotels, Finance, ServicesAverage WeekdayMay4</v>
      </c>
      <c r="B3077" t="s">
        <v>2232</v>
      </c>
      <c r="C3077" t="s">
        <v>2244</v>
      </c>
      <c r="D3077" t="s">
        <v>2399</v>
      </c>
      <c r="E3077" t="s">
        <v>3085</v>
      </c>
      <c r="F3077" s="6">
        <v>4</v>
      </c>
      <c r="G3077" s="6">
        <v>41.993869781494141</v>
      </c>
      <c r="H3077" s="6">
        <v>41.993869781494141</v>
      </c>
      <c r="I3077" s="6">
        <v>8.5306005477905273</v>
      </c>
      <c r="J3077" s="6">
        <v>59.778124999999989</v>
      </c>
      <c r="K3077">
        <f t="shared" si="96"/>
        <v>0</v>
      </c>
    </row>
    <row r="3078" spans="1:11" x14ac:dyDescent="0.25">
      <c r="A3078" s="5" t="str">
        <f t="shared" si="97"/>
        <v>IndustryOffices, Hotels, Finance, ServicesAverage WeekdayMay5</v>
      </c>
      <c r="B3078" t="s">
        <v>2232</v>
      </c>
      <c r="C3078" t="s">
        <v>2244</v>
      </c>
      <c r="D3078" t="s">
        <v>2399</v>
      </c>
      <c r="E3078" t="s">
        <v>3085</v>
      </c>
      <c r="F3078" s="6">
        <v>5</v>
      </c>
      <c r="G3078" s="6">
        <v>36.548145294189453</v>
      </c>
      <c r="H3078" s="6">
        <v>36.548145294189453</v>
      </c>
      <c r="I3078" s="6">
        <v>8.2451848983764648</v>
      </c>
      <c r="J3078" s="6">
        <v>59.405625000000015</v>
      </c>
      <c r="K3078">
        <f t="shared" si="96"/>
        <v>0</v>
      </c>
    </row>
    <row r="3079" spans="1:11" x14ac:dyDescent="0.25">
      <c r="A3079" s="5" t="str">
        <f t="shared" si="97"/>
        <v>IndustryOffices, Hotels, Finance, ServicesAverage WeekdayMay6</v>
      </c>
      <c r="B3079" t="s">
        <v>2232</v>
      </c>
      <c r="C3079" t="s">
        <v>2244</v>
      </c>
      <c r="D3079" t="s">
        <v>2399</v>
      </c>
      <c r="E3079" t="s">
        <v>3085</v>
      </c>
      <c r="F3079" s="6">
        <v>6</v>
      </c>
      <c r="G3079" s="6">
        <v>47.568157196044922</v>
      </c>
      <c r="H3079" s="6">
        <v>47.568157196044922</v>
      </c>
      <c r="I3079" s="6">
        <v>9.4883108139038086</v>
      </c>
      <c r="J3079" s="6">
        <v>58.773124999999993</v>
      </c>
      <c r="K3079">
        <f t="shared" si="96"/>
        <v>0</v>
      </c>
    </row>
    <row r="3080" spans="1:11" x14ac:dyDescent="0.25">
      <c r="A3080" s="5" t="str">
        <f t="shared" si="97"/>
        <v>IndustryOffices, Hotels, Finance, ServicesAverage WeekdayMay7</v>
      </c>
      <c r="B3080" t="s">
        <v>2232</v>
      </c>
      <c r="C3080" t="s">
        <v>2244</v>
      </c>
      <c r="D3080" t="s">
        <v>2399</v>
      </c>
      <c r="E3080" t="s">
        <v>3085</v>
      </c>
      <c r="F3080" s="6">
        <v>7</v>
      </c>
      <c r="G3080" s="6">
        <v>49.2093505859375</v>
      </c>
      <c r="H3080" s="6">
        <v>49.2093505859375</v>
      </c>
      <c r="I3080" s="6">
        <v>11.074282646179199</v>
      </c>
      <c r="J3080" s="6">
        <v>58.121249999999996</v>
      </c>
      <c r="K3080">
        <f t="shared" si="96"/>
        <v>0</v>
      </c>
    </row>
    <row r="3081" spans="1:11" x14ac:dyDescent="0.25">
      <c r="A3081" s="5" t="str">
        <f t="shared" si="97"/>
        <v>IndustryOffices, Hotels, Finance, ServicesAverage WeekdayMay8</v>
      </c>
      <c r="B3081" t="s">
        <v>2232</v>
      </c>
      <c r="C3081" t="s">
        <v>2244</v>
      </c>
      <c r="D3081" t="s">
        <v>2399</v>
      </c>
      <c r="E3081" t="s">
        <v>3085</v>
      </c>
      <c r="F3081" s="6">
        <v>8</v>
      </c>
      <c r="G3081" s="6">
        <v>48.828540802001953</v>
      </c>
      <c r="H3081" s="6">
        <v>48.828540802001953</v>
      </c>
      <c r="I3081" s="6">
        <v>12.223649978637695</v>
      </c>
      <c r="J3081" s="6">
        <v>58.52</v>
      </c>
      <c r="K3081">
        <f t="shared" si="96"/>
        <v>0</v>
      </c>
    </row>
    <row r="3082" spans="1:11" x14ac:dyDescent="0.25">
      <c r="A3082" s="5" t="str">
        <f t="shared" si="97"/>
        <v>IndustryOffices, Hotels, Finance, ServicesAverage WeekdayMay9</v>
      </c>
      <c r="B3082" t="s">
        <v>2232</v>
      </c>
      <c r="C3082" t="s">
        <v>2244</v>
      </c>
      <c r="D3082" t="s">
        <v>2399</v>
      </c>
      <c r="E3082" t="s">
        <v>3085</v>
      </c>
      <c r="F3082" s="6">
        <v>9</v>
      </c>
      <c r="G3082" s="6">
        <v>55.794994354248047</v>
      </c>
      <c r="H3082" s="6">
        <v>55.794994354248047</v>
      </c>
      <c r="I3082" s="6">
        <v>14.087421417236328</v>
      </c>
      <c r="J3082" s="6">
        <v>60.619374999999991</v>
      </c>
      <c r="K3082">
        <f t="shared" si="96"/>
        <v>0</v>
      </c>
    </row>
    <row r="3083" spans="1:11" x14ac:dyDescent="0.25">
      <c r="A3083" s="5" t="str">
        <f t="shared" si="97"/>
        <v>IndustryOffices, Hotels, Finance, ServicesAverage WeekdayMay10</v>
      </c>
      <c r="B3083" t="s">
        <v>2232</v>
      </c>
      <c r="C3083" t="s">
        <v>2244</v>
      </c>
      <c r="D3083" t="s">
        <v>2399</v>
      </c>
      <c r="E3083" t="s">
        <v>3085</v>
      </c>
      <c r="F3083" s="6">
        <v>10</v>
      </c>
      <c r="G3083" s="6">
        <v>66.818832397460938</v>
      </c>
      <c r="H3083" s="6">
        <v>66.818832397460938</v>
      </c>
      <c r="I3083" s="6">
        <v>13.928802490234375</v>
      </c>
      <c r="J3083" s="6">
        <v>63.1325</v>
      </c>
      <c r="K3083">
        <f t="shared" si="96"/>
        <v>0</v>
      </c>
    </row>
    <row r="3084" spans="1:11" x14ac:dyDescent="0.25">
      <c r="A3084" s="5" t="str">
        <f t="shared" si="97"/>
        <v>IndustryOffices, Hotels, Finance, ServicesAverage WeekdayMay11</v>
      </c>
      <c r="B3084" t="s">
        <v>2232</v>
      </c>
      <c r="C3084" t="s">
        <v>2244</v>
      </c>
      <c r="D3084" t="s">
        <v>2399</v>
      </c>
      <c r="E3084" t="s">
        <v>3085</v>
      </c>
      <c r="F3084" s="6">
        <v>11</v>
      </c>
      <c r="G3084" s="6">
        <v>69.200141906738281</v>
      </c>
      <c r="H3084" s="6">
        <v>69.200141906738281</v>
      </c>
      <c r="I3084" s="6">
        <v>16.087474822998047</v>
      </c>
      <c r="J3084" s="6">
        <v>66.881875000000008</v>
      </c>
      <c r="K3084">
        <f t="shared" si="96"/>
        <v>0</v>
      </c>
    </row>
    <row r="3085" spans="1:11" x14ac:dyDescent="0.25">
      <c r="A3085" s="5" t="str">
        <f t="shared" si="97"/>
        <v>IndustryOffices, Hotels, Finance, ServicesAverage WeekdayMay12</v>
      </c>
      <c r="B3085" t="s">
        <v>2232</v>
      </c>
      <c r="C3085" t="s">
        <v>2244</v>
      </c>
      <c r="D3085" t="s">
        <v>2399</v>
      </c>
      <c r="E3085" t="s">
        <v>3085</v>
      </c>
      <c r="F3085" s="6">
        <v>12</v>
      </c>
      <c r="G3085" s="6">
        <v>78.748802185058594</v>
      </c>
      <c r="H3085" s="6">
        <v>78.748802185058594</v>
      </c>
      <c r="I3085" s="6">
        <v>17.521923065185547</v>
      </c>
      <c r="J3085" s="6">
        <v>70.141250000000014</v>
      </c>
      <c r="K3085">
        <f t="shared" si="96"/>
        <v>0</v>
      </c>
    </row>
    <row r="3086" spans="1:11" x14ac:dyDescent="0.25">
      <c r="A3086" s="5" t="str">
        <f t="shared" si="97"/>
        <v>IndustryOffices, Hotels, Finance, ServicesAverage WeekdayMay13</v>
      </c>
      <c r="B3086" t="s">
        <v>2232</v>
      </c>
      <c r="C3086" t="s">
        <v>2244</v>
      </c>
      <c r="D3086" t="s">
        <v>2399</v>
      </c>
      <c r="E3086" t="s">
        <v>3085</v>
      </c>
      <c r="F3086" s="6">
        <v>13</v>
      </c>
      <c r="G3086" s="6">
        <v>72.611000061035156</v>
      </c>
      <c r="H3086" s="6">
        <v>72.611000061035156</v>
      </c>
      <c r="I3086" s="6">
        <v>15.665445327758789</v>
      </c>
      <c r="J3086" s="6">
        <v>71.340625000000003</v>
      </c>
      <c r="K3086">
        <f t="shared" si="96"/>
        <v>0</v>
      </c>
    </row>
    <row r="3087" spans="1:11" x14ac:dyDescent="0.25">
      <c r="A3087" s="5" t="str">
        <f t="shared" si="97"/>
        <v>IndustryOffices, Hotels, Finance, ServicesAverage WeekdayMay14</v>
      </c>
      <c r="B3087" t="s">
        <v>2232</v>
      </c>
      <c r="C3087" t="s">
        <v>2244</v>
      </c>
      <c r="D3087" t="s">
        <v>2399</v>
      </c>
      <c r="E3087" t="s">
        <v>3085</v>
      </c>
      <c r="F3087" s="6">
        <v>14</v>
      </c>
      <c r="G3087" s="6">
        <v>74.145248413085938</v>
      </c>
      <c r="H3087" s="6">
        <v>74.145248413085938</v>
      </c>
      <c r="I3087" s="6">
        <v>16.208953857421875</v>
      </c>
      <c r="J3087" s="6">
        <v>73.078750000000014</v>
      </c>
      <c r="K3087">
        <f t="shared" si="96"/>
        <v>0</v>
      </c>
    </row>
    <row r="3088" spans="1:11" x14ac:dyDescent="0.25">
      <c r="A3088" s="5" t="str">
        <f t="shared" si="97"/>
        <v>IndustryOffices, Hotels, Finance, ServicesAverage WeekdayMay15</v>
      </c>
      <c r="B3088" t="s">
        <v>2232</v>
      </c>
      <c r="C3088" t="s">
        <v>2244</v>
      </c>
      <c r="D3088" t="s">
        <v>2399</v>
      </c>
      <c r="E3088" t="s">
        <v>3085</v>
      </c>
      <c r="F3088" s="6">
        <v>15</v>
      </c>
      <c r="G3088" s="6">
        <v>69.447113037109375</v>
      </c>
      <c r="H3088" s="6">
        <v>69.447113037109375</v>
      </c>
      <c r="I3088" s="6">
        <v>16.226167678833008</v>
      </c>
      <c r="J3088" s="6">
        <v>74.860624999999999</v>
      </c>
      <c r="K3088">
        <f t="shared" si="96"/>
        <v>0</v>
      </c>
    </row>
    <row r="3089" spans="1:11" x14ac:dyDescent="0.25">
      <c r="A3089" s="5" t="str">
        <f t="shared" si="97"/>
        <v>IndustryOffices, Hotels, Finance, ServicesAverage WeekdayMay16</v>
      </c>
      <c r="B3089" t="s">
        <v>2232</v>
      </c>
      <c r="C3089" t="s">
        <v>2244</v>
      </c>
      <c r="D3089" t="s">
        <v>2399</v>
      </c>
      <c r="E3089" t="s">
        <v>3085</v>
      </c>
      <c r="F3089" s="6">
        <v>16</v>
      </c>
      <c r="G3089" s="6">
        <v>66.447708129882813</v>
      </c>
      <c r="H3089" s="6">
        <v>66.447708129882813</v>
      </c>
      <c r="I3089" s="6">
        <v>14.984478950500488</v>
      </c>
      <c r="J3089" s="6">
        <v>75.328124999999986</v>
      </c>
      <c r="K3089">
        <f t="shared" si="96"/>
        <v>0</v>
      </c>
    </row>
    <row r="3090" spans="1:11" x14ac:dyDescent="0.25">
      <c r="A3090" s="5" t="str">
        <f t="shared" si="97"/>
        <v>IndustryOffices, Hotels, Finance, ServicesAverage WeekdayMay17</v>
      </c>
      <c r="B3090" t="s">
        <v>2232</v>
      </c>
      <c r="C3090" t="s">
        <v>2244</v>
      </c>
      <c r="D3090" t="s">
        <v>2399</v>
      </c>
      <c r="E3090" t="s">
        <v>3085</v>
      </c>
      <c r="F3090" s="6">
        <v>17</v>
      </c>
      <c r="G3090" s="6">
        <v>69.523338317871094</v>
      </c>
      <c r="H3090" s="6">
        <v>69.523338317871094</v>
      </c>
      <c r="I3090" s="6">
        <v>14.133097648620605</v>
      </c>
      <c r="J3090" s="6">
        <v>75.471875000000011</v>
      </c>
      <c r="K3090">
        <f t="shared" si="96"/>
        <v>0</v>
      </c>
    </row>
    <row r="3091" spans="1:11" x14ac:dyDescent="0.25">
      <c r="A3091" s="5" t="str">
        <f t="shared" si="97"/>
        <v>IndustryOffices, Hotels, Finance, ServicesAverage WeekdayMay18</v>
      </c>
      <c r="B3091" t="s">
        <v>2232</v>
      </c>
      <c r="C3091" t="s">
        <v>2244</v>
      </c>
      <c r="D3091" t="s">
        <v>2399</v>
      </c>
      <c r="E3091" t="s">
        <v>3085</v>
      </c>
      <c r="F3091" s="6">
        <v>18</v>
      </c>
      <c r="G3091" s="6">
        <v>67.46820068359375</v>
      </c>
      <c r="H3091" s="6">
        <v>67.46820068359375</v>
      </c>
      <c r="I3091" s="6">
        <v>12.476589202880859</v>
      </c>
      <c r="J3091" s="6">
        <v>75.248750000000001</v>
      </c>
      <c r="K3091">
        <f t="shared" si="96"/>
        <v>0</v>
      </c>
    </row>
    <row r="3092" spans="1:11" x14ac:dyDescent="0.25">
      <c r="A3092" s="5" t="str">
        <f t="shared" si="97"/>
        <v>IndustryOffices, Hotels, Finance, ServicesAverage WeekdayMay19</v>
      </c>
      <c r="B3092" t="s">
        <v>2232</v>
      </c>
      <c r="C3092" t="s">
        <v>2244</v>
      </c>
      <c r="D3092" t="s">
        <v>2399</v>
      </c>
      <c r="E3092" t="s">
        <v>3085</v>
      </c>
      <c r="F3092" s="6">
        <v>19</v>
      </c>
      <c r="G3092" s="6">
        <v>61.222812652587891</v>
      </c>
      <c r="H3092" s="6">
        <v>61.222812652587891</v>
      </c>
      <c r="I3092" s="6">
        <v>12.101272583007813</v>
      </c>
      <c r="J3092" s="6">
        <v>74.450625000000002</v>
      </c>
      <c r="K3092">
        <f t="shared" si="96"/>
        <v>0</v>
      </c>
    </row>
    <row r="3093" spans="1:11" x14ac:dyDescent="0.25">
      <c r="A3093" s="5" t="str">
        <f t="shared" si="97"/>
        <v>IndustryOffices, Hotels, Finance, ServicesAverage WeekdayMay20</v>
      </c>
      <c r="B3093" t="s">
        <v>2232</v>
      </c>
      <c r="C3093" t="s">
        <v>2244</v>
      </c>
      <c r="D3093" t="s">
        <v>2399</v>
      </c>
      <c r="E3093" t="s">
        <v>3085</v>
      </c>
      <c r="F3093" s="6">
        <v>20</v>
      </c>
      <c r="G3093" s="6">
        <v>58.439289093017578</v>
      </c>
      <c r="H3093" s="6">
        <v>58.439289093017578</v>
      </c>
      <c r="I3093" s="6">
        <v>11.660158157348633</v>
      </c>
      <c r="J3093" s="6">
        <v>72.822500000000005</v>
      </c>
      <c r="K3093">
        <f t="shared" si="96"/>
        <v>0</v>
      </c>
    </row>
    <row r="3094" spans="1:11" x14ac:dyDescent="0.25">
      <c r="A3094" s="5" t="str">
        <f t="shared" si="97"/>
        <v>IndustryOffices, Hotels, Finance, ServicesAverage WeekdayMay21</v>
      </c>
      <c r="B3094" t="s">
        <v>2232</v>
      </c>
      <c r="C3094" t="s">
        <v>2244</v>
      </c>
      <c r="D3094" t="s">
        <v>2399</v>
      </c>
      <c r="E3094" t="s">
        <v>3085</v>
      </c>
      <c r="F3094" s="6">
        <v>21</v>
      </c>
      <c r="G3094" s="6">
        <v>59.967494964599609</v>
      </c>
      <c r="H3094" s="6">
        <v>59.967494964599609</v>
      </c>
      <c r="I3094" s="6">
        <v>10.969723701477051</v>
      </c>
      <c r="J3094" s="6">
        <v>69.865624999999994</v>
      </c>
      <c r="K3094">
        <f t="shared" si="96"/>
        <v>0</v>
      </c>
    </row>
    <row r="3095" spans="1:11" x14ac:dyDescent="0.25">
      <c r="A3095" s="5" t="str">
        <f t="shared" si="97"/>
        <v>IndustryOffices, Hotels, Finance, ServicesAverage WeekdayMay22</v>
      </c>
      <c r="B3095" t="s">
        <v>2232</v>
      </c>
      <c r="C3095" t="s">
        <v>2244</v>
      </c>
      <c r="D3095" t="s">
        <v>2399</v>
      </c>
      <c r="E3095" t="s">
        <v>3085</v>
      </c>
      <c r="F3095" s="6">
        <v>22</v>
      </c>
      <c r="G3095" s="6">
        <v>57.616664886474609</v>
      </c>
      <c r="H3095" s="6">
        <v>57.616664886474609</v>
      </c>
      <c r="I3095" s="6">
        <v>12.37779712677002</v>
      </c>
      <c r="J3095" s="6">
        <v>66.414374999999993</v>
      </c>
      <c r="K3095">
        <f t="shared" si="96"/>
        <v>0</v>
      </c>
    </row>
    <row r="3096" spans="1:11" x14ac:dyDescent="0.25">
      <c r="A3096" s="5" t="str">
        <f t="shared" si="97"/>
        <v>IndustryOffices, Hotels, Finance, ServicesAverage WeekdayMay23</v>
      </c>
      <c r="B3096" t="s">
        <v>2232</v>
      </c>
      <c r="C3096" t="s">
        <v>2244</v>
      </c>
      <c r="D3096" t="s">
        <v>2399</v>
      </c>
      <c r="E3096" t="s">
        <v>3085</v>
      </c>
      <c r="F3096" s="6">
        <v>23</v>
      </c>
      <c r="G3096" s="6">
        <v>52.472175598144531</v>
      </c>
      <c r="H3096" s="6">
        <v>52.472175598144531</v>
      </c>
      <c r="I3096" s="6">
        <v>12.42936897277832</v>
      </c>
      <c r="J3096" s="6">
        <v>64.174374999999998</v>
      </c>
      <c r="K3096">
        <f t="shared" si="96"/>
        <v>0</v>
      </c>
    </row>
    <row r="3097" spans="1:11" x14ac:dyDescent="0.25">
      <c r="A3097" s="5" t="str">
        <f t="shared" si="97"/>
        <v>IndustryOffices, Hotels, Finance, ServicesAverage WeekdayMay24</v>
      </c>
      <c r="B3097" t="s">
        <v>2232</v>
      </c>
      <c r="C3097" t="s">
        <v>2244</v>
      </c>
      <c r="D3097" t="s">
        <v>2399</v>
      </c>
      <c r="E3097" t="s">
        <v>3085</v>
      </c>
      <c r="F3097" s="6">
        <v>24</v>
      </c>
      <c r="G3097" s="6">
        <v>47.033409118652344</v>
      </c>
      <c r="H3097" s="6">
        <v>47.033409118652344</v>
      </c>
      <c r="I3097" s="6">
        <v>11.152549743652344</v>
      </c>
      <c r="J3097" s="6">
        <v>62.865000000000009</v>
      </c>
      <c r="K3097">
        <f t="shared" si="96"/>
        <v>0</v>
      </c>
    </row>
    <row r="3098" spans="1:11" x14ac:dyDescent="0.25">
      <c r="A3098" s="5" t="str">
        <f t="shared" si="97"/>
        <v>IndustryOffices, Hotels, Finance, ServicesMonthly Peak DayMay1</v>
      </c>
      <c r="B3098" t="s">
        <v>2232</v>
      </c>
      <c r="C3098" t="s">
        <v>2244</v>
      </c>
      <c r="D3098" t="s">
        <v>2400</v>
      </c>
      <c r="E3098" t="s">
        <v>3085</v>
      </c>
      <c r="F3098" s="6">
        <v>1</v>
      </c>
      <c r="G3098" s="6">
        <v>35.462863922119141</v>
      </c>
      <c r="H3098" s="6">
        <v>35.462863922119141</v>
      </c>
      <c r="I3098" s="6">
        <v>8.8536491394042969</v>
      </c>
      <c r="J3098" s="6">
        <v>63.008749999999992</v>
      </c>
      <c r="K3098">
        <f t="shared" si="96"/>
        <v>0</v>
      </c>
    </row>
    <row r="3099" spans="1:11" x14ac:dyDescent="0.25">
      <c r="A3099" s="5" t="str">
        <f t="shared" si="97"/>
        <v>IndustryOffices, Hotels, Finance, ServicesMonthly Peak DayMay2</v>
      </c>
      <c r="B3099" t="s">
        <v>2232</v>
      </c>
      <c r="C3099" t="s">
        <v>2244</v>
      </c>
      <c r="D3099" t="s">
        <v>2400</v>
      </c>
      <c r="E3099" t="s">
        <v>3085</v>
      </c>
      <c r="F3099" s="6">
        <v>2</v>
      </c>
      <c r="G3099" s="6">
        <v>24.606010437011719</v>
      </c>
      <c r="H3099" s="6">
        <v>24.606010437011719</v>
      </c>
      <c r="I3099" s="6">
        <v>8.9922714233398438</v>
      </c>
      <c r="J3099" s="6">
        <v>62.188749999999992</v>
      </c>
      <c r="K3099">
        <f t="shared" si="96"/>
        <v>0</v>
      </c>
    </row>
    <row r="3100" spans="1:11" x14ac:dyDescent="0.25">
      <c r="A3100" s="5" t="str">
        <f t="shared" si="97"/>
        <v>IndustryOffices, Hotels, Finance, ServicesMonthly Peak DayMay3</v>
      </c>
      <c r="B3100" t="s">
        <v>2232</v>
      </c>
      <c r="C3100" t="s">
        <v>2244</v>
      </c>
      <c r="D3100" t="s">
        <v>2400</v>
      </c>
      <c r="E3100" t="s">
        <v>3085</v>
      </c>
      <c r="F3100" s="6">
        <v>3</v>
      </c>
      <c r="G3100" s="6">
        <v>27.164093017578125</v>
      </c>
      <c r="H3100" s="6">
        <v>27.164093017578125</v>
      </c>
      <c r="I3100" s="6">
        <v>9.2387104034423828</v>
      </c>
      <c r="J3100" s="6">
        <v>61.531249999999993</v>
      </c>
      <c r="K3100">
        <f t="shared" si="96"/>
        <v>0</v>
      </c>
    </row>
    <row r="3101" spans="1:11" x14ac:dyDescent="0.25">
      <c r="A3101" s="5" t="str">
        <f t="shared" si="97"/>
        <v>IndustryOffices, Hotels, Finance, ServicesMonthly Peak DayMay4</v>
      </c>
      <c r="B3101" t="s">
        <v>2232</v>
      </c>
      <c r="C3101" t="s">
        <v>2244</v>
      </c>
      <c r="D3101" t="s">
        <v>2400</v>
      </c>
      <c r="E3101" t="s">
        <v>3085</v>
      </c>
      <c r="F3101" s="6">
        <v>4</v>
      </c>
      <c r="G3101" s="6">
        <v>29.764547348022461</v>
      </c>
      <c r="H3101" s="6">
        <v>29.764547348022461</v>
      </c>
      <c r="I3101" s="6">
        <v>9.8730201721191406</v>
      </c>
      <c r="J3101" s="6">
        <v>61.116249999999994</v>
      </c>
      <c r="K3101">
        <f t="shared" si="96"/>
        <v>0</v>
      </c>
    </row>
    <row r="3102" spans="1:11" x14ac:dyDescent="0.25">
      <c r="A3102" s="5" t="str">
        <f t="shared" si="97"/>
        <v>IndustryOffices, Hotels, Finance, ServicesMonthly Peak DayMay5</v>
      </c>
      <c r="B3102" t="s">
        <v>2232</v>
      </c>
      <c r="C3102" t="s">
        <v>2244</v>
      </c>
      <c r="D3102" t="s">
        <v>2400</v>
      </c>
      <c r="E3102" t="s">
        <v>3085</v>
      </c>
      <c r="F3102" s="6">
        <v>5</v>
      </c>
      <c r="G3102" s="6">
        <v>31.732423782348633</v>
      </c>
      <c r="H3102" s="6">
        <v>31.732423782348633</v>
      </c>
      <c r="I3102" s="6">
        <v>9.734705924987793</v>
      </c>
      <c r="J3102" s="6">
        <v>60.686875000000001</v>
      </c>
      <c r="K3102">
        <f t="shared" si="96"/>
        <v>0</v>
      </c>
    </row>
    <row r="3103" spans="1:11" x14ac:dyDescent="0.25">
      <c r="A3103" s="5" t="str">
        <f t="shared" si="97"/>
        <v>IndustryOffices, Hotels, Finance, ServicesMonthly Peak DayMay6</v>
      </c>
      <c r="B3103" t="s">
        <v>2232</v>
      </c>
      <c r="C3103" t="s">
        <v>2244</v>
      </c>
      <c r="D3103" t="s">
        <v>2400</v>
      </c>
      <c r="E3103" t="s">
        <v>3085</v>
      </c>
      <c r="F3103" s="6">
        <v>6</v>
      </c>
      <c r="G3103" s="6">
        <v>34.031017303466797</v>
      </c>
      <c r="H3103" s="6">
        <v>34.031017303466797</v>
      </c>
      <c r="I3103" s="6">
        <v>12.2176513671875</v>
      </c>
      <c r="J3103" s="6">
        <v>60.338125000000005</v>
      </c>
      <c r="K3103">
        <f t="shared" si="96"/>
        <v>0</v>
      </c>
    </row>
    <row r="3104" spans="1:11" x14ac:dyDescent="0.25">
      <c r="A3104" s="5" t="str">
        <f t="shared" si="97"/>
        <v>IndustryOffices, Hotels, Finance, ServicesMonthly Peak DayMay7</v>
      </c>
      <c r="B3104" t="s">
        <v>2232</v>
      </c>
      <c r="C3104" t="s">
        <v>2244</v>
      </c>
      <c r="D3104" t="s">
        <v>2400</v>
      </c>
      <c r="E3104" t="s">
        <v>3085</v>
      </c>
      <c r="F3104" s="6">
        <v>7</v>
      </c>
      <c r="G3104" s="6">
        <v>39.235877990722656</v>
      </c>
      <c r="H3104" s="6">
        <v>39.235877990722656</v>
      </c>
      <c r="I3104" s="6">
        <v>13.185857772827148</v>
      </c>
      <c r="J3104" s="6">
        <v>59.928750000000001</v>
      </c>
      <c r="K3104">
        <f t="shared" si="96"/>
        <v>0</v>
      </c>
    </row>
    <row r="3105" spans="1:11" x14ac:dyDescent="0.25">
      <c r="A3105" s="5" t="str">
        <f t="shared" si="97"/>
        <v>IndustryOffices, Hotels, Finance, ServicesMonthly Peak DayMay8</v>
      </c>
      <c r="B3105" t="s">
        <v>2232</v>
      </c>
      <c r="C3105" t="s">
        <v>2244</v>
      </c>
      <c r="D3105" t="s">
        <v>2400</v>
      </c>
      <c r="E3105" t="s">
        <v>3085</v>
      </c>
      <c r="F3105" s="6">
        <v>8</v>
      </c>
      <c r="G3105" s="6">
        <v>37.978763580322266</v>
      </c>
      <c r="H3105" s="6">
        <v>37.978763580322266</v>
      </c>
      <c r="I3105" s="6">
        <v>13.000685691833496</v>
      </c>
      <c r="J3105" s="6">
        <v>60.301874999999995</v>
      </c>
      <c r="K3105">
        <f t="shared" si="96"/>
        <v>0</v>
      </c>
    </row>
    <row r="3106" spans="1:11" x14ac:dyDescent="0.25">
      <c r="A3106" s="5" t="str">
        <f t="shared" si="97"/>
        <v>IndustryOffices, Hotels, Finance, ServicesMonthly Peak DayMay9</v>
      </c>
      <c r="B3106" t="s">
        <v>2232</v>
      </c>
      <c r="C3106" t="s">
        <v>2244</v>
      </c>
      <c r="D3106" t="s">
        <v>2400</v>
      </c>
      <c r="E3106" t="s">
        <v>3085</v>
      </c>
      <c r="F3106" s="6">
        <v>9</v>
      </c>
      <c r="G3106" s="6">
        <v>36.269767761230469</v>
      </c>
      <c r="H3106" s="6">
        <v>36.269767761230469</v>
      </c>
      <c r="I3106" s="6">
        <v>13.963370323181152</v>
      </c>
      <c r="J3106" s="6">
        <v>62.271250000000002</v>
      </c>
      <c r="K3106">
        <f t="shared" si="96"/>
        <v>0</v>
      </c>
    </row>
    <row r="3107" spans="1:11" x14ac:dyDescent="0.25">
      <c r="A3107" s="5" t="str">
        <f t="shared" si="97"/>
        <v>IndustryOffices, Hotels, Finance, ServicesMonthly Peak DayMay10</v>
      </c>
      <c r="B3107" t="s">
        <v>2232</v>
      </c>
      <c r="C3107" t="s">
        <v>2244</v>
      </c>
      <c r="D3107" t="s">
        <v>2400</v>
      </c>
      <c r="E3107" t="s">
        <v>3085</v>
      </c>
      <c r="F3107" s="6">
        <v>10</v>
      </c>
      <c r="G3107" s="6">
        <v>38.991653442382813</v>
      </c>
      <c r="H3107" s="6">
        <v>38.991653442382813</v>
      </c>
      <c r="I3107" s="6">
        <v>13.408982276916504</v>
      </c>
      <c r="J3107" s="6">
        <v>64.267499999999998</v>
      </c>
      <c r="K3107">
        <f t="shared" si="96"/>
        <v>0</v>
      </c>
    </row>
    <row r="3108" spans="1:11" x14ac:dyDescent="0.25">
      <c r="A3108" s="5" t="str">
        <f t="shared" si="97"/>
        <v>IndustryOffices, Hotels, Finance, ServicesMonthly Peak DayMay11</v>
      </c>
      <c r="B3108" t="s">
        <v>2232</v>
      </c>
      <c r="C3108" t="s">
        <v>2244</v>
      </c>
      <c r="D3108" t="s">
        <v>2400</v>
      </c>
      <c r="E3108" t="s">
        <v>3085</v>
      </c>
      <c r="F3108" s="6">
        <v>11</v>
      </c>
      <c r="G3108" s="6">
        <v>36.813247680664063</v>
      </c>
      <c r="H3108" s="6">
        <v>36.813247680664063</v>
      </c>
      <c r="I3108" s="6">
        <v>14.545260429382324</v>
      </c>
      <c r="J3108" s="6">
        <v>66.639374999999987</v>
      </c>
      <c r="K3108">
        <f t="shared" si="96"/>
        <v>0</v>
      </c>
    </row>
    <row r="3109" spans="1:11" x14ac:dyDescent="0.25">
      <c r="A3109" s="5" t="str">
        <f t="shared" si="97"/>
        <v>IndustryOffices, Hotels, Finance, ServicesMonthly Peak DayMay12</v>
      </c>
      <c r="B3109" t="s">
        <v>2232</v>
      </c>
      <c r="C3109" t="s">
        <v>2244</v>
      </c>
      <c r="D3109" t="s">
        <v>2400</v>
      </c>
      <c r="E3109" t="s">
        <v>3085</v>
      </c>
      <c r="F3109" s="6">
        <v>12</v>
      </c>
      <c r="G3109" s="6">
        <v>49.088344573974609</v>
      </c>
      <c r="H3109" s="6">
        <v>49.088344573974609</v>
      </c>
      <c r="I3109" s="6">
        <v>14.732019424438477</v>
      </c>
      <c r="J3109" s="6">
        <v>69.637500000000003</v>
      </c>
      <c r="K3109">
        <f t="shared" si="96"/>
        <v>0</v>
      </c>
    </row>
    <row r="3110" spans="1:11" x14ac:dyDescent="0.25">
      <c r="A3110" s="5" t="str">
        <f t="shared" si="97"/>
        <v>IndustryOffices, Hotels, Finance, ServicesMonthly Peak DayMay13</v>
      </c>
      <c r="B3110" t="s">
        <v>2232</v>
      </c>
      <c r="C3110" t="s">
        <v>2244</v>
      </c>
      <c r="D3110" t="s">
        <v>2400</v>
      </c>
      <c r="E3110" t="s">
        <v>3085</v>
      </c>
      <c r="F3110" s="6">
        <v>13</v>
      </c>
      <c r="G3110" s="6">
        <v>48.884033203125</v>
      </c>
      <c r="H3110" s="6">
        <v>48.884033203125</v>
      </c>
      <c r="I3110" s="6">
        <v>15.010546684265137</v>
      </c>
      <c r="J3110" s="6">
        <v>72.802499999999981</v>
      </c>
      <c r="K3110">
        <f t="shared" si="96"/>
        <v>0</v>
      </c>
    </row>
    <row r="3111" spans="1:11" x14ac:dyDescent="0.25">
      <c r="A3111" s="5" t="str">
        <f t="shared" si="97"/>
        <v>IndustryOffices, Hotels, Finance, ServicesMonthly Peak DayMay14</v>
      </c>
      <c r="B3111" t="s">
        <v>2232</v>
      </c>
      <c r="C3111" t="s">
        <v>2244</v>
      </c>
      <c r="D3111" t="s">
        <v>2400</v>
      </c>
      <c r="E3111" t="s">
        <v>3085</v>
      </c>
      <c r="F3111" s="6">
        <v>14</v>
      </c>
      <c r="G3111" s="6">
        <v>53.449932098388672</v>
      </c>
      <c r="H3111" s="6">
        <v>53.449932098388672</v>
      </c>
      <c r="I3111" s="6">
        <v>15.600673675537109</v>
      </c>
      <c r="J3111" s="6">
        <v>75.28125</v>
      </c>
      <c r="K3111">
        <f t="shared" si="96"/>
        <v>0</v>
      </c>
    </row>
    <row r="3112" spans="1:11" x14ac:dyDescent="0.25">
      <c r="A3112" s="5" t="str">
        <f t="shared" si="97"/>
        <v>IndustryOffices, Hotels, Finance, ServicesMonthly Peak DayMay15</v>
      </c>
      <c r="B3112" t="s">
        <v>2232</v>
      </c>
      <c r="C3112" t="s">
        <v>2244</v>
      </c>
      <c r="D3112" t="s">
        <v>2400</v>
      </c>
      <c r="E3112" t="s">
        <v>3085</v>
      </c>
      <c r="F3112" s="6">
        <v>15</v>
      </c>
      <c r="G3112" s="6">
        <v>59.119945526123047</v>
      </c>
      <c r="H3112" s="6">
        <v>59.119945526123047</v>
      </c>
      <c r="I3112" s="6">
        <v>14.987825393676758</v>
      </c>
      <c r="J3112" s="6">
        <v>77.144375000000011</v>
      </c>
      <c r="K3112">
        <f t="shared" si="96"/>
        <v>0</v>
      </c>
    </row>
    <row r="3113" spans="1:11" x14ac:dyDescent="0.25">
      <c r="A3113" s="5" t="str">
        <f t="shared" si="97"/>
        <v>IndustryOffices, Hotels, Finance, ServicesMonthly Peak DayMay16</v>
      </c>
      <c r="B3113" t="s">
        <v>2232</v>
      </c>
      <c r="C3113" t="s">
        <v>2244</v>
      </c>
      <c r="D3113" t="s">
        <v>2400</v>
      </c>
      <c r="E3113" t="s">
        <v>3085</v>
      </c>
      <c r="F3113" s="6">
        <v>16</v>
      </c>
      <c r="G3113" s="6">
        <v>57.999305725097656</v>
      </c>
      <c r="H3113" s="6">
        <v>57.999305725097656</v>
      </c>
      <c r="I3113" s="6">
        <v>14.910341262817383</v>
      </c>
      <c r="J3113" s="6">
        <v>78.140000000000015</v>
      </c>
      <c r="K3113">
        <f t="shared" si="96"/>
        <v>0</v>
      </c>
    </row>
    <row r="3114" spans="1:11" x14ac:dyDescent="0.25">
      <c r="A3114" s="5" t="str">
        <f t="shared" si="97"/>
        <v>IndustryOffices, Hotels, Finance, ServicesMonthly Peak DayMay17</v>
      </c>
      <c r="B3114" t="s">
        <v>2232</v>
      </c>
      <c r="C3114" t="s">
        <v>2244</v>
      </c>
      <c r="D3114" t="s">
        <v>2400</v>
      </c>
      <c r="E3114" t="s">
        <v>3085</v>
      </c>
      <c r="F3114" s="6">
        <v>17</v>
      </c>
      <c r="G3114" s="6">
        <v>58.311637878417969</v>
      </c>
      <c r="H3114" s="6">
        <v>58.311637878417969</v>
      </c>
      <c r="I3114" s="6">
        <v>14.482975006103516</v>
      </c>
      <c r="J3114" s="6">
        <v>78.402499999999975</v>
      </c>
      <c r="K3114">
        <f t="shared" si="96"/>
        <v>0</v>
      </c>
    </row>
    <row r="3115" spans="1:11" x14ac:dyDescent="0.25">
      <c r="A3115" s="5" t="str">
        <f t="shared" si="97"/>
        <v>IndustryOffices, Hotels, Finance, ServicesMonthly Peak DayMay18</v>
      </c>
      <c r="B3115" t="s">
        <v>2232</v>
      </c>
      <c r="C3115" t="s">
        <v>2244</v>
      </c>
      <c r="D3115" t="s">
        <v>2400</v>
      </c>
      <c r="E3115" t="s">
        <v>3085</v>
      </c>
      <c r="F3115" s="6">
        <v>18</v>
      </c>
      <c r="G3115" s="6">
        <v>56.914695739746094</v>
      </c>
      <c r="H3115" s="6">
        <v>56.914695739746094</v>
      </c>
      <c r="I3115" s="6">
        <v>13.370573043823242</v>
      </c>
      <c r="J3115" s="6">
        <v>78.199374999999989</v>
      </c>
      <c r="K3115">
        <f t="shared" si="96"/>
        <v>0</v>
      </c>
    </row>
    <row r="3116" spans="1:11" x14ac:dyDescent="0.25">
      <c r="A3116" s="5" t="str">
        <f t="shared" si="97"/>
        <v>IndustryOffices, Hotels, Finance, ServicesMonthly Peak DayMay19</v>
      </c>
      <c r="B3116" t="s">
        <v>2232</v>
      </c>
      <c r="C3116" t="s">
        <v>2244</v>
      </c>
      <c r="D3116" t="s">
        <v>2400</v>
      </c>
      <c r="E3116" t="s">
        <v>3085</v>
      </c>
      <c r="F3116" s="6">
        <v>19</v>
      </c>
      <c r="G3116" s="6">
        <v>59.911083221435547</v>
      </c>
      <c r="H3116" s="6">
        <v>59.911083221435547</v>
      </c>
      <c r="I3116" s="6">
        <v>12.993012428283691</v>
      </c>
      <c r="J3116" s="6">
        <v>77.296250000000015</v>
      </c>
      <c r="K3116">
        <f t="shared" si="96"/>
        <v>0</v>
      </c>
    </row>
    <row r="3117" spans="1:11" x14ac:dyDescent="0.25">
      <c r="A3117" s="5" t="str">
        <f t="shared" si="97"/>
        <v>IndustryOffices, Hotels, Finance, ServicesMonthly Peak DayMay20</v>
      </c>
      <c r="B3117" t="s">
        <v>2232</v>
      </c>
      <c r="C3117" t="s">
        <v>2244</v>
      </c>
      <c r="D3117" t="s">
        <v>2400</v>
      </c>
      <c r="E3117" t="s">
        <v>3085</v>
      </c>
      <c r="F3117" s="6">
        <v>20</v>
      </c>
      <c r="G3117" s="6">
        <v>55.242938995361328</v>
      </c>
      <c r="H3117" s="6">
        <v>55.242938995361328</v>
      </c>
      <c r="I3117" s="6">
        <v>11.728349685668945</v>
      </c>
      <c r="J3117" s="6">
        <v>75.292500000000004</v>
      </c>
      <c r="K3117">
        <f t="shared" si="96"/>
        <v>0</v>
      </c>
    </row>
    <row r="3118" spans="1:11" x14ac:dyDescent="0.25">
      <c r="A3118" s="5" t="str">
        <f t="shared" si="97"/>
        <v>IndustryOffices, Hotels, Finance, ServicesMonthly Peak DayMay21</v>
      </c>
      <c r="B3118" t="s">
        <v>2232</v>
      </c>
      <c r="C3118" t="s">
        <v>2244</v>
      </c>
      <c r="D3118" t="s">
        <v>2400</v>
      </c>
      <c r="E3118" t="s">
        <v>3085</v>
      </c>
      <c r="F3118" s="6">
        <v>21</v>
      </c>
      <c r="G3118" s="6">
        <v>45.376743316650391</v>
      </c>
      <c r="H3118" s="6">
        <v>45.376743316650391</v>
      </c>
      <c r="I3118" s="6">
        <v>10.910012245178223</v>
      </c>
      <c r="J3118" s="6">
        <v>71.83750000000002</v>
      </c>
      <c r="K3118">
        <f t="shared" si="96"/>
        <v>0</v>
      </c>
    </row>
    <row r="3119" spans="1:11" x14ac:dyDescent="0.25">
      <c r="A3119" s="5" t="str">
        <f t="shared" si="97"/>
        <v>IndustryOffices, Hotels, Finance, ServicesMonthly Peak DayMay22</v>
      </c>
      <c r="B3119" t="s">
        <v>2232</v>
      </c>
      <c r="C3119" t="s">
        <v>2244</v>
      </c>
      <c r="D3119" t="s">
        <v>2400</v>
      </c>
      <c r="E3119" t="s">
        <v>3085</v>
      </c>
      <c r="F3119" s="6">
        <v>22</v>
      </c>
      <c r="G3119" s="6">
        <v>29.943635940551758</v>
      </c>
      <c r="H3119" s="6">
        <v>29.943635940551758</v>
      </c>
      <c r="I3119" s="6">
        <v>8.7521581649780273</v>
      </c>
      <c r="J3119" s="6">
        <v>68.375</v>
      </c>
      <c r="K3119">
        <f t="shared" si="96"/>
        <v>0</v>
      </c>
    </row>
    <row r="3120" spans="1:11" x14ac:dyDescent="0.25">
      <c r="A3120" s="5" t="str">
        <f t="shared" si="97"/>
        <v>IndustryOffices, Hotels, Finance, ServicesMonthly Peak DayMay23</v>
      </c>
      <c r="B3120" t="s">
        <v>2232</v>
      </c>
      <c r="C3120" t="s">
        <v>2244</v>
      </c>
      <c r="D3120" t="s">
        <v>2400</v>
      </c>
      <c r="E3120" t="s">
        <v>3085</v>
      </c>
      <c r="F3120" s="6">
        <v>23</v>
      </c>
      <c r="G3120" s="6">
        <v>27.236185073852539</v>
      </c>
      <c r="H3120" s="6">
        <v>27.236185073852539</v>
      </c>
      <c r="I3120" s="6">
        <v>9.1487569808959961</v>
      </c>
      <c r="J3120" s="6">
        <v>66.420625000000001</v>
      </c>
      <c r="K3120">
        <f t="shared" si="96"/>
        <v>0</v>
      </c>
    </row>
    <row r="3121" spans="1:11" x14ac:dyDescent="0.25">
      <c r="A3121" s="5" t="str">
        <f t="shared" si="97"/>
        <v>IndustryOffices, Hotels, Finance, ServicesMonthly Peak DayMay24</v>
      </c>
      <c r="B3121" t="s">
        <v>2232</v>
      </c>
      <c r="C3121" t="s">
        <v>2244</v>
      </c>
      <c r="D3121" t="s">
        <v>2400</v>
      </c>
      <c r="E3121" t="s">
        <v>3085</v>
      </c>
      <c r="F3121" s="6">
        <v>24</v>
      </c>
      <c r="G3121" s="6">
        <v>26.032716751098633</v>
      </c>
      <c r="H3121" s="6">
        <v>26.032716751098633</v>
      </c>
      <c r="I3121" s="6">
        <v>9.4672126770019531</v>
      </c>
      <c r="J3121" s="6">
        <v>65.298749999999998</v>
      </c>
      <c r="K3121">
        <f t="shared" si="96"/>
        <v>0</v>
      </c>
    </row>
    <row r="3122" spans="1:11" x14ac:dyDescent="0.25">
      <c r="A3122" s="5" t="str">
        <f t="shared" si="97"/>
        <v>IndustryOffices, Hotels, Finance, ServicesAverage WeekdayJune1</v>
      </c>
      <c r="B3122" t="s">
        <v>2232</v>
      </c>
      <c r="C3122" t="s">
        <v>2244</v>
      </c>
      <c r="D3122" t="s">
        <v>2401</v>
      </c>
      <c r="E3122" t="s">
        <v>3086</v>
      </c>
      <c r="F3122" s="6">
        <v>1</v>
      </c>
      <c r="G3122" s="6">
        <v>25.734375</v>
      </c>
      <c r="H3122" s="6">
        <v>25.734375</v>
      </c>
      <c r="I3122" s="6">
        <v>13.424683570861816</v>
      </c>
      <c r="J3122" s="6">
        <v>64.222499999999997</v>
      </c>
      <c r="K3122">
        <f t="shared" si="96"/>
        <v>0</v>
      </c>
    </row>
    <row r="3123" spans="1:11" x14ac:dyDescent="0.25">
      <c r="A3123" s="5" t="str">
        <f t="shared" si="97"/>
        <v>IndustryOffices, Hotels, Finance, ServicesAverage WeekdayJune2</v>
      </c>
      <c r="B3123" t="s">
        <v>2232</v>
      </c>
      <c r="C3123" t="s">
        <v>2244</v>
      </c>
      <c r="D3123" t="s">
        <v>2401</v>
      </c>
      <c r="E3123" t="s">
        <v>3086</v>
      </c>
      <c r="F3123" s="6">
        <v>2</v>
      </c>
      <c r="G3123" s="6">
        <v>23.924999237060547</v>
      </c>
      <c r="H3123" s="6">
        <v>23.924999237060547</v>
      </c>
      <c r="I3123" s="6">
        <v>12.748522758483887</v>
      </c>
      <c r="J3123" s="6">
        <v>63.654374680519105</v>
      </c>
      <c r="K3123">
        <f t="shared" si="96"/>
        <v>0</v>
      </c>
    </row>
    <row r="3124" spans="1:11" x14ac:dyDescent="0.25">
      <c r="A3124" s="5" t="str">
        <f t="shared" si="97"/>
        <v>IndustryOffices, Hotels, Finance, ServicesAverage WeekdayJune3</v>
      </c>
      <c r="B3124" t="s">
        <v>2232</v>
      </c>
      <c r="C3124" t="s">
        <v>2244</v>
      </c>
      <c r="D3124" t="s">
        <v>2401</v>
      </c>
      <c r="E3124" t="s">
        <v>3086</v>
      </c>
      <c r="F3124" s="6">
        <v>3</v>
      </c>
      <c r="G3124" s="6">
        <v>24.191249847412109</v>
      </c>
      <c r="H3124" s="6">
        <v>24.191249847412109</v>
      </c>
      <c r="I3124" s="6">
        <v>13.189763069152832</v>
      </c>
      <c r="J3124" s="6">
        <v>63.333750247955322</v>
      </c>
      <c r="K3124">
        <f t="shared" si="96"/>
        <v>0</v>
      </c>
    </row>
    <row r="3125" spans="1:11" x14ac:dyDescent="0.25">
      <c r="A3125" s="5" t="str">
        <f t="shared" si="97"/>
        <v>IndustryOffices, Hotels, Finance, ServicesAverage WeekdayJune4</v>
      </c>
      <c r="B3125" t="s">
        <v>2232</v>
      </c>
      <c r="C3125" t="s">
        <v>2244</v>
      </c>
      <c r="D3125" t="s">
        <v>2401</v>
      </c>
      <c r="E3125" t="s">
        <v>3086</v>
      </c>
      <c r="F3125" s="6">
        <v>4</v>
      </c>
      <c r="G3125" s="6">
        <v>24.26500129699707</v>
      </c>
      <c r="H3125" s="6">
        <v>24.26500129699707</v>
      </c>
      <c r="I3125" s="6">
        <v>13.253822326660156</v>
      </c>
      <c r="J3125" s="6">
        <v>62.672499179840088</v>
      </c>
      <c r="K3125">
        <f t="shared" si="96"/>
        <v>0</v>
      </c>
    </row>
    <row r="3126" spans="1:11" x14ac:dyDescent="0.25">
      <c r="A3126" s="5" t="str">
        <f t="shared" si="97"/>
        <v>IndustryOffices, Hotels, Finance, ServicesAverage WeekdayJune5</v>
      </c>
      <c r="B3126" t="s">
        <v>2232</v>
      </c>
      <c r="C3126" t="s">
        <v>2244</v>
      </c>
      <c r="D3126" t="s">
        <v>2401</v>
      </c>
      <c r="E3126" t="s">
        <v>3086</v>
      </c>
      <c r="F3126" s="6">
        <v>5</v>
      </c>
      <c r="G3126" s="6">
        <v>25.258125305175781</v>
      </c>
      <c r="H3126" s="6">
        <v>25.258125305175781</v>
      </c>
      <c r="I3126" s="6">
        <v>14.091791152954102</v>
      </c>
      <c r="J3126" s="6">
        <v>62.101250886917114</v>
      </c>
      <c r="K3126">
        <f t="shared" si="96"/>
        <v>0</v>
      </c>
    </row>
    <row r="3127" spans="1:11" x14ac:dyDescent="0.25">
      <c r="A3127" s="5" t="str">
        <f t="shared" si="97"/>
        <v>IndustryOffices, Hotels, Finance, ServicesAverage WeekdayJune6</v>
      </c>
      <c r="B3127" t="s">
        <v>2232</v>
      </c>
      <c r="C3127" t="s">
        <v>2244</v>
      </c>
      <c r="D3127" t="s">
        <v>2401</v>
      </c>
      <c r="E3127" t="s">
        <v>3086</v>
      </c>
      <c r="F3127" s="6">
        <v>6</v>
      </c>
      <c r="G3127" s="6">
        <v>31.738750457763672</v>
      </c>
      <c r="H3127" s="6">
        <v>31.738750457763672</v>
      </c>
      <c r="I3127" s="6">
        <v>19.263015747070313</v>
      </c>
      <c r="J3127" s="6">
        <v>61.526250600814819</v>
      </c>
      <c r="K3127">
        <f t="shared" si="96"/>
        <v>0</v>
      </c>
    </row>
    <row r="3128" spans="1:11" x14ac:dyDescent="0.25">
      <c r="A3128" s="5" t="str">
        <f t="shared" si="97"/>
        <v>IndustryOffices, Hotels, Finance, ServicesAverage WeekdayJune7</v>
      </c>
      <c r="B3128" t="s">
        <v>2232</v>
      </c>
      <c r="C3128" t="s">
        <v>2244</v>
      </c>
      <c r="D3128" t="s">
        <v>2401</v>
      </c>
      <c r="E3128" t="s">
        <v>3086</v>
      </c>
      <c r="F3128" s="6">
        <v>7</v>
      </c>
      <c r="G3128" s="6">
        <v>31.797500610351563</v>
      </c>
      <c r="H3128" s="6">
        <v>31.797500610351563</v>
      </c>
      <c r="I3128" s="6">
        <v>19.138708114624023</v>
      </c>
      <c r="J3128" s="6">
        <v>61.298125028610229</v>
      </c>
      <c r="K3128">
        <f t="shared" si="96"/>
        <v>0</v>
      </c>
    </row>
    <row r="3129" spans="1:11" x14ac:dyDescent="0.25">
      <c r="A3129" s="5" t="str">
        <f t="shared" si="97"/>
        <v>IndustryOffices, Hotels, Finance, ServicesAverage WeekdayJune8</v>
      </c>
      <c r="B3129" t="s">
        <v>2232</v>
      </c>
      <c r="C3129" t="s">
        <v>2244</v>
      </c>
      <c r="D3129" t="s">
        <v>2401</v>
      </c>
      <c r="E3129" t="s">
        <v>3086</v>
      </c>
      <c r="F3129" s="6">
        <v>8</v>
      </c>
      <c r="G3129" s="6">
        <v>35.979999542236328</v>
      </c>
      <c r="H3129" s="6">
        <v>35.979999542236328</v>
      </c>
      <c r="I3129" s="6">
        <v>21.453428268432617</v>
      </c>
      <c r="J3129" s="6">
        <v>62.348124504089355</v>
      </c>
      <c r="K3129">
        <f t="shared" si="96"/>
        <v>0</v>
      </c>
    </row>
    <row r="3130" spans="1:11" x14ac:dyDescent="0.25">
      <c r="A3130" s="5" t="str">
        <f t="shared" si="97"/>
        <v>IndustryOffices, Hotels, Finance, ServicesAverage WeekdayJune9</v>
      </c>
      <c r="B3130" t="s">
        <v>2232</v>
      </c>
      <c r="C3130" t="s">
        <v>2244</v>
      </c>
      <c r="D3130" t="s">
        <v>2401</v>
      </c>
      <c r="E3130" t="s">
        <v>3086</v>
      </c>
      <c r="F3130" s="6">
        <v>9</v>
      </c>
      <c r="G3130" s="6">
        <v>55.639999389648438</v>
      </c>
      <c r="H3130" s="6">
        <v>55.639999389648438</v>
      </c>
      <c r="I3130" s="6">
        <v>28.127080917358398</v>
      </c>
      <c r="J3130" s="6">
        <v>64.655000448226929</v>
      </c>
      <c r="K3130">
        <f t="shared" si="96"/>
        <v>0</v>
      </c>
    </row>
    <row r="3131" spans="1:11" x14ac:dyDescent="0.25">
      <c r="A3131" s="5" t="str">
        <f t="shared" si="97"/>
        <v>IndustryOffices, Hotels, Finance, ServicesAverage WeekdayJune10</v>
      </c>
      <c r="B3131" t="s">
        <v>2232</v>
      </c>
      <c r="C3131" t="s">
        <v>2244</v>
      </c>
      <c r="D3131" t="s">
        <v>2401</v>
      </c>
      <c r="E3131" t="s">
        <v>3086</v>
      </c>
      <c r="F3131" s="6">
        <v>10</v>
      </c>
      <c r="G3131" s="6">
        <v>58.779998779296875</v>
      </c>
      <c r="H3131" s="6">
        <v>58.779998779296875</v>
      </c>
      <c r="I3131" s="6">
        <v>29.234983444213867</v>
      </c>
      <c r="J3131" s="6">
        <v>67.021251916885376</v>
      </c>
      <c r="K3131">
        <f t="shared" si="96"/>
        <v>0</v>
      </c>
    </row>
    <row r="3132" spans="1:11" x14ac:dyDescent="0.25">
      <c r="A3132" s="5" t="str">
        <f t="shared" si="97"/>
        <v>IndustryOffices, Hotels, Finance, ServicesAverage WeekdayJune11</v>
      </c>
      <c r="B3132" t="s">
        <v>2232</v>
      </c>
      <c r="C3132" t="s">
        <v>2244</v>
      </c>
      <c r="D3132" t="s">
        <v>2401</v>
      </c>
      <c r="E3132" t="s">
        <v>3086</v>
      </c>
      <c r="F3132" s="6">
        <v>11</v>
      </c>
      <c r="G3132" s="6">
        <v>61.418125152587891</v>
      </c>
      <c r="H3132" s="6">
        <v>61.418125152587891</v>
      </c>
      <c r="I3132" s="6">
        <v>30.368602752685547</v>
      </c>
      <c r="J3132" s="6">
        <v>69.531875133514404</v>
      </c>
      <c r="K3132">
        <f t="shared" si="96"/>
        <v>0</v>
      </c>
    </row>
    <row r="3133" spans="1:11" x14ac:dyDescent="0.25">
      <c r="A3133" s="5" t="str">
        <f t="shared" si="97"/>
        <v>IndustryOffices, Hotels, Finance, ServicesAverage WeekdayJune12</v>
      </c>
      <c r="B3133" t="s">
        <v>2232</v>
      </c>
      <c r="C3133" t="s">
        <v>2244</v>
      </c>
      <c r="D3133" t="s">
        <v>2401</v>
      </c>
      <c r="E3133" t="s">
        <v>3086</v>
      </c>
      <c r="F3133" s="6">
        <v>12</v>
      </c>
      <c r="G3133" s="6">
        <v>63.412498474121094</v>
      </c>
      <c r="H3133" s="6">
        <v>63.412498474121094</v>
      </c>
      <c r="I3133" s="6">
        <v>31.393941879272461</v>
      </c>
      <c r="J3133" s="6">
        <v>73.13124942779541</v>
      </c>
      <c r="K3133">
        <f t="shared" si="96"/>
        <v>0</v>
      </c>
    </row>
    <row r="3134" spans="1:11" x14ac:dyDescent="0.25">
      <c r="A3134" s="5" t="str">
        <f t="shared" si="97"/>
        <v>IndustryOffices, Hotels, Finance, ServicesAverage WeekdayJune13</v>
      </c>
      <c r="B3134" t="s">
        <v>2232</v>
      </c>
      <c r="C3134" t="s">
        <v>2244</v>
      </c>
      <c r="D3134" t="s">
        <v>2401</v>
      </c>
      <c r="E3134" t="s">
        <v>3086</v>
      </c>
      <c r="F3134" s="6">
        <v>13</v>
      </c>
      <c r="G3134" s="6">
        <v>72.531875610351563</v>
      </c>
      <c r="H3134" s="6">
        <v>72.531875610351563</v>
      </c>
      <c r="I3134" s="6">
        <v>35.552471160888672</v>
      </c>
      <c r="J3134" s="6">
        <v>76.268126010894775</v>
      </c>
      <c r="K3134">
        <f t="shared" si="96"/>
        <v>0</v>
      </c>
    </row>
    <row r="3135" spans="1:11" x14ac:dyDescent="0.25">
      <c r="A3135" s="5" t="str">
        <f t="shared" si="97"/>
        <v>IndustryOffices, Hotels, Finance, ServicesAverage WeekdayJune14</v>
      </c>
      <c r="B3135" t="s">
        <v>2232</v>
      </c>
      <c r="C3135" t="s">
        <v>2244</v>
      </c>
      <c r="D3135" t="s">
        <v>2401</v>
      </c>
      <c r="E3135" t="s">
        <v>3086</v>
      </c>
      <c r="F3135" s="6">
        <v>14</v>
      </c>
      <c r="G3135" s="6">
        <v>75.199371337890625</v>
      </c>
      <c r="H3135" s="6">
        <v>75.199371337890625</v>
      </c>
      <c r="I3135" s="6">
        <v>36.801792144775391</v>
      </c>
      <c r="J3135" s="6">
        <v>79.259376525878906</v>
      </c>
      <c r="K3135">
        <f t="shared" si="96"/>
        <v>0</v>
      </c>
    </row>
    <row r="3136" spans="1:11" x14ac:dyDescent="0.25">
      <c r="A3136" s="5" t="str">
        <f t="shared" si="97"/>
        <v>IndustryOffices, Hotels, Finance, ServicesAverage WeekdayJune15</v>
      </c>
      <c r="B3136" t="s">
        <v>2232</v>
      </c>
      <c r="C3136" t="s">
        <v>2244</v>
      </c>
      <c r="D3136" t="s">
        <v>2401</v>
      </c>
      <c r="E3136" t="s">
        <v>3086</v>
      </c>
      <c r="F3136" s="6">
        <v>15</v>
      </c>
      <c r="G3136" s="6">
        <v>74.666252136230469</v>
      </c>
      <c r="H3136" s="6">
        <v>74.666252136230469</v>
      </c>
      <c r="I3136" s="6">
        <v>36.505870819091797</v>
      </c>
      <c r="J3136" s="6">
        <v>80.911876678466797</v>
      </c>
      <c r="K3136">
        <f t="shared" si="96"/>
        <v>0</v>
      </c>
    </row>
    <row r="3137" spans="1:11" x14ac:dyDescent="0.25">
      <c r="A3137" s="5" t="str">
        <f t="shared" si="97"/>
        <v>IndustryOffices, Hotels, Finance, ServicesAverage WeekdayJune16</v>
      </c>
      <c r="B3137" t="s">
        <v>2232</v>
      </c>
      <c r="C3137" t="s">
        <v>2244</v>
      </c>
      <c r="D3137" t="s">
        <v>2401</v>
      </c>
      <c r="E3137" t="s">
        <v>3086</v>
      </c>
      <c r="F3137" s="6">
        <v>16</v>
      </c>
      <c r="G3137" s="6">
        <v>76.691871643066406</v>
      </c>
      <c r="H3137" s="6">
        <v>76.691871643066406</v>
      </c>
      <c r="I3137" s="6">
        <v>37.724399566650391</v>
      </c>
      <c r="J3137" s="6">
        <v>81.401252269744873</v>
      </c>
      <c r="K3137">
        <f t="shared" si="96"/>
        <v>0</v>
      </c>
    </row>
    <row r="3138" spans="1:11" x14ac:dyDescent="0.25">
      <c r="A3138" s="5" t="str">
        <f t="shared" si="97"/>
        <v>IndustryOffices, Hotels, Finance, ServicesAverage WeekdayJune17</v>
      </c>
      <c r="B3138" t="s">
        <v>2232</v>
      </c>
      <c r="C3138" t="s">
        <v>2244</v>
      </c>
      <c r="D3138" t="s">
        <v>2401</v>
      </c>
      <c r="E3138" t="s">
        <v>3086</v>
      </c>
      <c r="F3138" s="6">
        <v>17</v>
      </c>
      <c r="G3138" s="6">
        <v>76.796875</v>
      </c>
      <c r="H3138" s="6">
        <v>76.796875</v>
      </c>
      <c r="I3138" s="6">
        <v>37.739154815673828</v>
      </c>
      <c r="J3138" s="6">
        <v>81.307498931884766</v>
      </c>
      <c r="K3138">
        <f t="shared" ref="K3138:K3201" si="98">INDEX(events, MATCH(CONCATENATE(B3138, C3138, D3138, E3138), events_y, 0), MATCH("Confidential", events_x, 0))</f>
        <v>0</v>
      </c>
    </row>
    <row r="3139" spans="1:11" x14ac:dyDescent="0.25">
      <c r="A3139" s="5" t="str">
        <f t="shared" ref="A3139:A3202" si="99">CONCATENATE(B3139, C3139, D3139, E3139, F3139)</f>
        <v>IndustryOffices, Hotels, Finance, ServicesAverage WeekdayJune18</v>
      </c>
      <c r="B3139" t="s">
        <v>2232</v>
      </c>
      <c r="C3139" t="s">
        <v>2244</v>
      </c>
      <c r="D3139" t="s">
        <v>2401</v>
      </c>
      <c r="E3139" t="s">
        <v>3086</v>
      </c>
      <c r="F3139" s="6">
        <v>18</v>
      </c>
      <c r="G3139" s="6">
        <v>56.103748321533203</v>
      </c>
      <c r="H3139" s="6">
        <v>56.103748321533203</v>
      </c>
      <c r="I3139" s="6">
        <v>31.056833267211914</v>
      </c>
      <c r="J3139" s="6">
        <v>80.143750667572021</v>
      </c>
      <c r="K3139">
        <f t="shared" si="98"/>
        <v>0</v>
      </c>
    </row>
    <row r="3140" spans="1:11" x14ac:dyDescent="0.25">
      <c r="A3140" s="5" t="str">
        <f t="shared" si="99"/>
        <v>IndustryOffices, Hotels, Finance, ServicesAverage WeekdayJune19</v>
      </c>
      <c r="B3140" t="s">
        <v>2232</v>
      </c>
      <c r="C3140" t="s">
        <v>2244</v>
      </c>
      <c r="D3140" t="s">
        <v>2401</v>
      </c>
      <c r="E3140" t="s">
        <v>3086</v>
      </c>
      <c r="F3140" s="6">
        <v>19</v>
      </c>
      <c r="G3140" s="6">
        <v>48.831874847412109</v>
      </c>
      <c r="H3140" s="6">
        <v>48.831874847412109</v>
      </c>
      <c r="I3140" s="6">
        <v>26.994846343994141</v>
      </c>
      <c r="J3140" s="6">
        <v>78.297500133514404</v>
      </c>
      <c r="K3140">
        <f t="shared" si="98"/>
        <v>0</v>
      </c>
    </row>
    <row r="3141" spans="1:11" x14ac:dyDescent="0.25">
      <c r="A3141" s="5" t="str">
        <f t="shared" si="99"/>
        <v>IndustryOffices, Hotels, Finance, ServicesAverage WeekdayJune20</v>
      </c>
      <c r="B3141" t="s">
        <v>2232</v>
      </c>
      <c r="C3141" t="s">
        <v>2244</v>
      </c>
      <c r="D3141" t="s">
        <v>2401</v>
      </c>
      <c r="E3141" t="s">
        <v>3086</v>
      </c>
      <c r="F3141" s="6">
        <v>20</v>
      </c>
      <c r="G3141" s="6">
        <v>41.761249542236328</v>
      </c>
      <c r="H3141" s="6">
        <v>41.761249542236328</v>
      </c>
      <c r="I3141" s="6">
        <v>22.199363708496094</v>
      </c>
      <c r="J3141" s="6">
        <v>75.683748245239258</v>
      </c>
      <c r="K3141">
        <f t="shared" si="98"/>
        <v>0</v>
      </c>
    </row>
    <row r="3142" spans="1:11" x14ac:dyDescent="0.25">
      <c r="A3142" s="5" t="str">
        <f t="shared" si="99"/>
        <v>IndustryOffices, Hotels, Finance, ServicesAverage WeekdayJune21</v>
      </c>
      <c r="B3142" t="s">
        <v>2232</v>
      </c>
      <c r="C3142" t="s">
        <v>2244</v>
      </c>
      <c r="D3142" t="s">
        <v>2401</v>
      </c>
      <c r="E3142" t="s">
        <v>3086</v>
      </c>
      <c r="F3142" s="6">
        <v>21</v>
      </c>
      <c r="G3142" s="6">
        <v>40.015625</v>
      </c>
      <c r="H3142" s="6">
        <v>40.015625</v>
      </c>
      <c r="I3142" s="6">
        <v>21.248170852661133</v>
      </c>
      <c r="J3142" s="6">
        <v>72.326250791549683</v>
      </c>
      <c r="K3142">
        <f t="shared" si="98"/>
        <v>0</v>
      </c>
    </row>
    <row r="3143" spans="1:11" x14ac:dyDescent="0.25">
      <c r="A3143" s="5" t="str">
        <f t="shared" si="99"/>
        <v>IndustryOffices, Hotels, Finance, ServicesAverage WeekdayJune22</v>
      </c>
      <c r="B3143" t="s">
        <v>2232</v>
      </c>
      <c r="C3143" t="s">
        <v>2244</v>
      </c>
      <c r="D3143" t="s">
        <v>2401</v>
      </c>
      <c r="E3143" t="s">
        <v>3086</v>
      </c>
      <c r="F3143" s="6">
        <v>22</v>
      </c>
      <c r="G3143" s="6">
        <v>36.319374084472656</v>
      </c>
      <c r="H3143" s="6">
        <v>36.319374084472656</v>
      </c>
      <c r="I3143" s="6">
        <v>19.095708847045898</v>
      </c>
      <c r="J3143" s="6">
        <v>69.499999761581421</v>
      </c>
      <c r="K3143">
        <f t="shared" si="98"/>
        <v>0</v>
      </c>
    </row>
    <row r="3144" spans="1:11" x14ac:dyDescent="0.25">
      <c r="A3144" s="5" t="str">
        <f t="shared" si="99"/>
        <v>IndustryOffices, Hotels, Finance, ServicesAverage WeekdayJune23</v>
      </c>
      <c r="B3144" t="s">
        <v>2232</v>
      </c>
      <c r="C3144" t="s">
        <v>2244</v>
      </c>
      <c r="D3144" t="s">
        <v>2401</v>
      </c>
      <c r="E3144" t="s">
        <v>3086</v>
      </c>
      <c r="F3144" s="6">
        <v>23</v>
      </c>
      <c r="G3144" s="6">
        <v>32.765625</v>
      </c>
      <c r="H3144" s="6">
        <v>32.765625</v>
      </c>
      <c r="I3144" s="6">
        <v>17.093935012817383</v>
      </c>
      <c r="J3144" s="6">
        <v>67.949374437332153</v>
      </c>
      <c r="K3144">
        <f t="shared" si="98"/>
        <v>0</v>
      </c>
    </row>
    <row r="3145" spans="1:11" x14ac:dyDescent="0.25">
      <c r="A3145" s="5" t="str">
        <f t="shared" si="99"/>
        <v>IndustryOffices, Hotels, Finance, ServicesAverage WeekdayJune24</v>
      </c>
      <c r="B3145" t="s">
        <v>2232</v>
      </c>
      <c r="C3145" t="s">
        <v>2244</v>
      </c>
      <c r="D3145" t="s">
        <v>2401</v>
      </c>
      <c r="E3145" t="s">
        <v>3086</v>
      </c>
      <c r="F3145" s="6">
        <v>24</v>
      </c>
      <c r="G3145" s="6">
        <v>28.906875610351563</v>
      </c>
      <c r="H3145" s="6">
        <v>28.906875610351563</v>
      </c>
      <c r="I3145" s="6">
        <v>14.599283218383789</v>
      </c>
      <c r="J3145" s="6">
        <v>66.658125162124634</v>
      </c>
      <c r="K3145">
        <f t="shared" si="98"/>
        <v>0</v>
      </c>
    </row>
    <row r="3146" spans="1:11" x14ac:dyDescent="0.25">
      <c r="A3146" s="5" t="str">
        <f t="shared" si="99"/>
        <v>IndustryOffices, Hotels, Finance, ServicesMonthly Peak DayJune1</v>
      </c>
      <c r="B3146" t="s">
        <v>2232</v>
      </c>
      <c r="C3146" t="s">
        <v>2244</v>
      </c>
      <c r="D3146" t="s">
        <v>2402</v>
      </c>
      <c r="E3146" t="s">
        <v>3086</v>
      </c>
      <c r="F3146" s="6">
        <v>1</v>
      </c>
      <c r="G3146" s="6">
        <v>39.023365020751953</v>
      </c>
      <c r="H3146" s="6">
        <v>37.529788970947266</v>
      </c>
      <c r="I3146" s="6">
        <v>7.5999388694763184</v>
      </c>
      <c r="J3146" s="6">
        <v>71.699373722076416</v>
      </c>
      <c r="K3146">
        <f t="shared" si="98"/>
        <v>0</v>
      </c>
    </row>
    <row r="3147" spans="1:11" x14ac:dyDescent="0.25">
      <c r="A3147" s="5" t="str">
        <f t="shared" si="99"/>
        <v>IndustryOffices, Hotels, Finance, ServicesMonthly Peak DayJune2</v>
      </c>
      <c r="B3147" t="s">
        <v>2232</v>
      </c>
      <c r="C3147" t="s">
        <v>2244</v>
      </c>
      <c r="D3147" t="s">
        <v>2402</v>
      </c>
      <c r="E3147" t="s">
        <v>3086</v>
      </c>
      <c r="F3147" s="6">
        <v>2</v>
      </c>
      <c r="G3147" s="6">
        <v>39.459487915039063</v>
      </c>
      <c r="H3147" s="6">
        <v>38.065067291259766</v>
      </c>
      <c r="I3147" s="6">
        <v>7.6445727348327637</v>
      </c>
      <c r="J3147" s="6">
        <v>70.763126373291016</v>
      </c>
      <c r="K3147">
        <f t="shared" si="98"/>
        <v>0</v>
      </c>
    </row>
    <row r="3148" spans="1:11" x14ac:dyDescent="0.25">
      <c r="A3148" s="5" t="str">
        <f t="shared" si="99"/>
        <v>IndustryOffices, Hotels, Finance, ServicesMonthly Peak DayJune3</v>
      </c>
      <c r="B3148" t="s">
        <v>2232</v>
      </c>
      <c r="C3148" t="s">
        <v>2244</v>
      </c>
      <c r="D3148" t="s">
        <v>2402</v>
      </c>
      <c r="E3148" t="s">
        <v>3086</v>
      </c>
      <c r="F3148" s="6">
        <v>3</v>
      </c>
      <c r="G3148" s="6">
        <v>37.505336761474609</v>
      </c>
      <c r="H3148" s="6">
        <v>35.849384307861328</v>
      </c>
      <c r="I3148" s="6">
        <v>7.6397924423217773</v>
      </c>
      <c r="J3148" s="6">
        <v>69.832500696182251</v>
      </c>
      <c r="K3148">
        <f t="shared" si="98"/>
        <v>0</v>
      </c>
    </row>
    <row r="3149" spans="1:11" x14ac:dyDescent="0.25">
      <c r="A3149" s="5" t="str">
        <f t="shared" si="99"/>
        <v>IndustryOffices, Hotels, Finance, ServicesMonthly Peak DayJune4</v>
      </c>
      <c r="B3149" t="s">
        <v>2232</v>
      </c>
      <c r="C3149" t="s">
        <v>2244</v>
      </c>
      <c r="D3149" t="s">
        <v>2402</v>
      </c>
      <c r="E3149" t="s">
        <v>3086</v>
      </c>
      <c r="F3149" s="6">
        <v>4</v>
      </c>
      <c r="G3149" s="6">
        <v>39.243785858154297</v>
      </c>
      <c r="H3149" s="6">
        <v>37.024028778076172</v>
      </c>
      <c r="I3149" s="6">
        <v>7.4940791130065918</v>
      </c>
      <c r="J3149" s="6">
        <v>69.215625762939453</v>
      </c>
      <c r="K3149">
        <f t="shared" si="98"/>
        <v>0</v>
      </c>
    </row>
    <row r="3150" spans="1:11" x14ac:dyDescent="0.25">
      <c r="A3150" s="5" t="str">
        <f t="shared" si="99"/>
        <v>IndustryOffices, Hotels, Finance, ServicesMonthly Peak DayJune5</v>
      </c>
      <c r="B3150" t="s">
        <v>2232</v>
      </c>
      <c r="C3150" t="s">
        <v>2244</v>
      </c>
      <c r="D3150" t="s">
        <v>2402</v>
      </c>
      <c r="E3150" t="s">
        <v>3086</v>
      </c>
      <c r="F3150" s="6">
        <v>5</v>
      </c>
      <c r="G3150" s="6">
        <v>36.648952484130859</v>
      </c>
      <c r="H3150" s="6">
        <v>35.703807830810547</v>
      </c>
      <c r="I3150" s="6">
        <v>8.5771474838256836</v>
      </c>
      <c r="J3150" s="6">
        <v>68.45000147819519</v>
      </c>
      <c r="K3150">
        <f t="shared" si="98"/>
        <v>0</v>
      </c>
    </row>
    <row r="3151" spans="1:11" x14ac:dyDescent="0.25">
      <c r="A3151" s="5" t="str">
        <f t="shared" si="99"/>
        <v>IndustryOffices, Hotels, Finance, ServicesMonthly Peak DayJune6</v>
      </c>
      <c r="B3151" t="s">
        <v>2232</v>
      </c>
      <c r="C3151" t="s">
        <v>2244</v>
      </c>
      <c r="D3151" t="s">
        <v>2402</v>
      </c>
      <c r="E3151" t="s">
        <v>3086</v>
      </c>
      <c r="F3151" s="6">
        <v>6</v>
      </c>
      <c r="G3151" s="6">
        <v>40.923103332519531</v>
      </c>
      <c r="H3151" s="6">
        <v>38.988361358642578</v>
      </c>
      <c r="I3151" s="6">
        <v>8.9904937744140625</v>
      </c>
      <c r="J3151" s="6">
        <v>67.905626058578491</v>
      </c>
      <c r="K3151">
        <f t="shared" si="98"/>
        <v>0</v>
      </c>
    </row>
    <row r="3152" spans="1:11" x14ac:dyDescent="0.25">
      <c r="A3152" s="5" t="str">
        <f t="shared" si="99"/>
        <v>IndustryOffices, Hotels, Finance, ServicesMonthly Peak DayJune7</v>
      </c>
      <c r="B3152" t="s">
        <v>2232</v>
      </c>
      <c r="C3152" t="s">
        <v>2244</v>
      </c>
      <c r="D3152" t="s">
        <v>2402</v>
      </c>
      <c r="E3152" t="s">
        <v>3086</v>
      </c>
      <c r="F3152" s="6">
        <v>7</v>
      </c>
      <c r="G3152" s="6">
        <v>44.753494262695313</v>
      </c>
      <c r="H3152" s="6">
        <v>42.982521057128906</v>
      </c>
      <c r="I3152" s="6">
        <v>10.224100112915039</v>
      </c>
      <c r="J3152" s="6">
        <v>67.58875036239624</v>
      </c>
      <c r="K3152">
        <f t="shared" si="98"/>
        <v>0</v>
      </c>
    </row>
    <row r="3153" spans="1:11" x14ac:dyDescent="0.25">
      <c r="A3153" s="5" t="str">
        <f t="shared" si="99"/>
        <v>IndustryOffices, Hotels, Finance, ServicesMonthly Peak DayJune8</v>
      </c>
      <c r="B3153" t="s">
        <v>2232</v>
      </c>
      <c r="C3153" t="s">
        <v>2244</v>
      </c>
      <c r="D3153" t="s">
        <v>2402</v>
      </c>
      <c r="E3153" t="s">
        <v>3086</v>
      </c>
      <c r="F3153" s="6">
        <v>8</v>
      </c>
      <c r="G3153" s="6">
        <v>42.879581451416016</v>
      </c>
      <c r="H3153" s="6">
        <v>41.834484100341797</v>
      </c>
      <c r="I3153" s="6">
        <v>10.160346984863281</v>
      </c>
      <c r="J3153" s="6">
        <v>68.035624504089355</v>
      </c>
      <c r="K3153">
        <f t="shared" si="98"/>
        <v>0</v>
      </c>
    </row>
    <row r="3154" spans="1:11" x14ac:dyDescent="0.25">
      <c r="A3154" s="5" t="str">
        <f t="shared" si="99"/>
        <v>IndustryOffices, Hotels, Finance, ServicesMonthly Peak DayJune9</v>
      </c>
      <c r="B3154" t="s">
        <v>2232</v>
      </c>
      <c r="C3154" t="s">
        <v>2244</v>
      </c>
      <c r="D3154" t="s">
        <v>2402</v>
      </c>
      <c r="E3154" t="s">
        <v>3086</v>
      </c>
      <c r="F3154" s="6">
        <v>9</v>
      </c>
      <c r="G3154" s="6">
        <v>52.945892333984375</v>
      </c>
      <c r="H3154" s="6">
        <v>53.014728546142578</v>
      </c>
      <c r="I3154" s="6">
        <v>11.711559295654297</v>
      </c>
      <c r="J3154" s="6">
        <v>70.809374332427979</v>
      </c>
      <c r="K3154">
        <f t="shared" si="98"/>
        <v>0</v>
      </c>
    </row>
    <row r="3155" spans="1:11" x14ac:dyDescent="0.25">
      <c r="A3155" s="5" t="str">
        <f t="shared" si="99"/>
        <v>IndustryOffices, Hotels, Finance, ServicesMonthly Peak DayJune10</v>
      </c>
      <c r="B3155" t="s">
        <v>2232</v>
      </c>
      <c r="C3155" t="s">
        <v>2244</v>
      </c>
      <c r="D3155" t="s">
        <v>2402</v>
      </c>
      <c r="E3155" t="s">
        <v>3086</v>
      </c>
      <c r="F3155" s="6">
        <v>10</v>
      </c>
      <c r="G3155" s="6">
        <v>63.023208618164063</v>
      </c>
      <c r="H3155" s="6">
        <v>68.284889221191406</v>
      </c>
      <c r="I3155" s="6">
        <v>14.069504737854004</v>
      </c>
      <c r="J3155" s="6">
        <v>73.616249084472656</v>
      </c>
      <c r="K3155">
        <f t="shared" si="98"/>
        <v>0</v>
      </c>
    </row>
    <row r="3156" spans="1:11" x14ac:dyDescent="0.25">
      <c r="A3156" s="5" t="str">
        <f t="shared" si="99"/>
        <v>IndustryOffices, Hotels, Finance, ServicesMonthly Peak DayJune11</v>
      </c>
      <c r="B3156" t="s">
        <v>2232</v>
      </c>
      <c r="C3156" t="s">
        <v>2244</v>
      </c>
      <c r="D3156" t="s">
        <v>2402</v>
      </c>
      <c r="E3156" t="s">
        <v>3086</v>
      </c>
      <c r="F3156" s="6">
        <v>11</v>
      </c>
      <c r="G3156" s="6">
        <v>63.55078125</v>
      </c>
      <c r="H3156" s="6">
        <v>70.377632141113281</v>
      </c>
      <c r="I3156" s="6">
        <v>18.088132858276367</v>
      </c>
      <c r="J3156" s="6">
        <v>75.740626811981201</v>
      </c>
      <c r="K3156">
        <f t="shared" si="98"/>
        <v>0</v>
      </c>
    </row>
    <row r="3157" spans="1:11" x14ac:dyDescent="0.25">
      <c r="A3157" s="5" t="str">
        <f t="shared" si="99"/>
        <v>IndustryOffices, Hotels, Finance, ServicesMonthly Peak DayJune12</v>
      </c>
      <c r="B3157" t="s">
        <v>2232</v>
      </c>
      <c r="C3157" t="s">
        <v>2244</v>
      </c>
      <c r="D3157" t="s">
        <v>2402</v>
      </c>
      <c r="E3157" t="s">
        <v>3086</v>
      </c>
      <c r="F3157" s="6">
        <v>12</v>
      </c>
      <c r="G3157" s="6">
        <v>68.603767395019531</v>
      </c>
      <c r="H3157" s="6">
        <v>73.673759460449219</v>
      </c>
      <c r="I3157" s="6">
        <v>16.238286972045898</v>
      </c>
      <c r="J3157" s="6">
        <v>80.197498321533203</v>
      </c>
      <c r="K3157">
        <f t="shared" si="98"/>
        <v>0</v>
      </c>
    </row>
    <row r="3158" spans="1:11" x14ac:dyDescent="0.25">
      <c r="A3158" s="5" t="str">
        <f t="shared" si="99"/>
        <v>IndustryOffices, Hotels, Finance, ServicesMonthly Peak DayJune13</v>
      </c>
      <c r="B3158" t="s">
        <v>2232</v>
      </c>
      <c r="C3158" t="s">
        <v>2244</v>
      </c>
      <c r="D3158" t="s">
        <v>2402</v>
      </c>
      <c r="E3158" t="s">
        <v>3086</v>
      </c>
      <c r="F3158" s="6">
        <v>13</v>
      </c>
      <c r="G3158" s="6">
        <v>75.822265625</v>
      </c>
      <c r="H3158" s="6">
        <v>74.992393493652344</v>
      </c>
      <c r="I3158" s="6">
        <v>16.252248764038086</v>
      </c>
      <c r="J3158" s="6">
        <v>84.099997997283936</v>
      </c>
      <c r="K3158">
        <f t="shared" si="98"/>
        <v>0</v>
      </c>
    </row>
    <row r="3159" spans="1:11" x14ac:dyDescent="0.25">
      <c r="A3159" s="5" t="str">
        <f t="shared" si="99"/>
        <v>IndustryOffices, Hotels, Finance, ServicesMonthly Peak DayJune14</v>
      </c>
      <c r="B3159" t="s">
        <v>2232</v>
      </c>
      <c r="C3159" t="s">
        <v>2244</v>
      </c>
      <c r="D3159" t="s">
        <v>2402</v>
      </c>
      <c r="E3159" t="s">
        <v>3086</v>
      </c>
      <c r="F3159" s="6">
        <v>14</v>
      </c>
      <c r="G3159" s="6">
        <v>80.269424438476563</v>
      </c>
      <c r="H3159" s="6">
        <v>75.569625854492188</v>
      </c>
      <c r="I3159" s="6">
        <v>20.028709411621094</v>
      </c>
      <c r="J3159" s="6">
        <v>85.431248664855957</v>
      </c>
      <c r="K3159">
        <f t="shared" si="98"/>
        <v>0</v>
      </c>
    </row>
    <row r="3160" spans="1:11" x14ac:dyDescent="0.25">
      <c r="A3160" s="5" t="str">
        <f t="shared" si="99"/>
        <v>IndustryOffices, Hotels, Finance, ServicesMonthly Peak DayJune15</v>
      </c>
      <c r="B3160" t="s">
        <v>2232</v>
      </c>
      <c r="C3160" t="s">
        <v>2244</v>
      </c>
      <c r="D3160" t="s">
        <v>2402</v>
      </c>
      <c r="E3160" t="s">
        <v>3086</v>
      </c>
      <c r="F3160" s="6">
        <v>15</v>
      </c>
      <c r="G3160" s="6">
        <v>78.698410034179688</v>
      </c>
      <c r="H3160" s="6">
        <v>73.600425720214844</v>
      </c>
      <c r="I3160" s="6">
        <v>18.980287551879883</v>
      </c>
      <c r="J3160" s="6">
        <v>85.756250381469727</v>
      </c>
      <c r="K3160">
        <f t="shared" si="98"/>
        <v>0</v>
      </c>
    </row>
    <row r="3161" spans="1:11" x14ac:dyDescent="0.25">
      <c r="A3161" s="5" t="str">
        <f t="shared" si="99"/>
        <v>IndustryOffices, Hotels, Finance, ServicesMonthly Peak DayJune16</v>
      </c>
      <c r="B3161" t="s">
        <v>2232</v>
      </c>
      <c r="C3161" t="s">
        <v>2244</v>
      </c>
      <c r="D3161" t="s">
        <v>2402</v>
      </c>
      <c r="E3161" t="s">
        <v>3086</v>
      </c>
      <c r="F3161" s="6">
        <v>16</v>
      </c>
      <c r="G3161" s="6">
        <v>76.658447265625</v>
      </c>
      <c r="H3161" s="6">
        <v>69.780799865722656</v>
      </c>
      <c r="I3161" s="6">
        <v>17.095643997192383</v>
      </c>
      <c r="J3161" s="6">
        <v>85.80625057220459</v>
      </c>
      <c r="K3161">
        <f t="shared" si="98"/>
        <v>0</v>
      </c>
    </row>
    <row r="3162" spans="1:11" x14ac:dyDescent="0.25">
      <c r="A3162" s="5" t="str">
        <f t="shared" si="99"/>
        <v>IndustryOffices, Hotels, Finance, ServicesMonthly Peak DayJune17</v>
      </c>
      <c r="B3162" t="s">
        <v>2232</v>
      </c>
      <c r="C3162" t="s">
        <v>2244</v>
      </c>
      <c r="D3162" t="s">
        <v>2402</v>
      </c>
      <c r="E3162" t="s">
        <v>3086</v>
      </c>
      <c r="F3162" s="6">
        <v>17</v>
      </c>
      <c r="G3162" s="6">
        <v>73.149581909179688</v>
      </c>
      <c r="H3162" s="6">
        <v>68.780410766601563</v>
      </c>
      <c r="I3162" s="6">
        <v>16.931451797485352</v>
      </c>
      <c r="J3162" s="6">
        <v>86.462499141693115</v>
      </c>
      <c r="K3162">
        <f t="shared" si="98"/>
        <v>0</v>
      </c>
    </row>
    <row r="3163" spans="1:11" x14ac:dyDescent="0.25">
      <c r="A3163" s="5" t="str">
        <f t="shared" si="99"/>
        <v>IndustryOffices, Hotels, Finance, ServicesMonthly Peak DayJune18</v>
      </c>
      <c r="B3163" t="s">
        <v>2232</v>
      </c>
      <c r="C3163" t="s">
        <v>2244</v>
      </c>
      <c r="D3163" t="s">
        <v>2402</v>
      </c>
      <c r="E3163" t="s">
        <v>3086</v>
      </c>
      <c r="F3163" s="6">
        <v>18</v>
      </c>
      <c r="G3163" s="6">
        <v>68.151863098144531</v>
      </c>
      <c r="H3163" s="6">
        <v>64.450080871582031</v>
      </c>
      <c r="I3163" s="6">
        <v>14.283649444580078</v>
      </c>
      <c r="J3163" s="6">
        <v>85.375</v>
      </c>
      <c r="K3163">
        <f t="shared" si="98"/>
        <v>0</v>
      </c>
    </row>
    <row r="3164" spans="1:11" x14ac:dyDescent="0.25">
      <c r="A3164" s="5" t="str">
        <f t="shared" si="99"/>
        <v>IndustryOffices, Hotels, Finance, ServicesMonthly Peak DayJune19</v>
      </c>
      <c r="B3164" t="s">
        <v>2232</v>
      </c>
      <c r="C3164" t="s">
        <v>2244</v>
      </c>
      <c r="D3164" t="s">
        <v>2402</v>
      </c>
      <c r="E3164" t="s">
        <v>3086</v>
      </c>
      <c r="F3164" s="6">
        <v>19</v>
      </c>
      <c r="G3164" s="6">
        <v>56.468830108642578</v>
      </c>
      <c r="H3164" s="6">
        <v>51.059223175048828</v>
      </c>
      <c r="I3164" s="6">
        <v>14.37076473236084</v>
      </c>
      <c r="J3164" s="6">
        <v>83.756250858306885</v>
      </c>
      <c r="K3164">
        <f t="shared" si="98"/>
        <v>0</v>
      </c>
    </row>
    <row r="3165" spans="1:11" x14ac:dyDescent="0.25">
      <c r="A3165" s="5" t="str">
        <f t="shared" si="99"/>
        <v>IndustryOffices, Hotels, Finance, ServicesMonthly Peak DayJune20</v>
      </c>
      <c r="B3165" t="s">
        <v>2232</v>
      </c>
      <c r="C3165" t="s">
        <v>2244</v>
      </c>
      <c r="D3165" t="s">
        <v>2402</v>
      </c>
      <c r="E3165" t="s">
        <v>3086</v>
      </c>
      <c r="F3165" s="6">
        <v>20</v>
      </c>
      <c r="G3165" s="6">
        <v>55.337081909179688</v>
      </c>
      <c r="H3165" s="6">
        <v>50.087371826171875</v>
      </c>
      <c r="I3165" s="6">
        <v>12.906843185424805</v>
      </c>
      <c r="J3165" s="6">
        <v>80.623750686645508</v>
      </c>
      <c r="K3165">
        <f t="shared" si="98"/>
        <v>0</v>
      </c>
    </row>
    <row r="3166" spans="1:11" x14ac:dyDescent="0.25">
      <c r="A3166" s="5" t="str">
        <f t="shared" si="99"/>
        <v>IndustryOffices, Hotels, Finance, ServicesMonthly Peak DayJune21</v>
      </c>
      <c r="B3166" t="s">
        <v>2232</v>
      </c>
      <c r="C3166" t="s">
        <v>2244</v>
      </c>
      <c r="D3166" t="s">
        <v>2402</v>
      </c>
      <c r="E3166" t="s">
        <v>3086</v>
      </c>
      <c r="F3166" s="6">
        <v>21</v>
      </c>
      <c r="G3166" s="6">
        <v>48.109630584716797</v>
      </c>
      <c r="H3166" s="6">
        <v>44.321613311767578</v>
      </c>
      <c r="I3166" s="6">
        <v>12.422601699829102</v>
      </c>
      <c r="J3166" s="6">
        <v>77.353125095367432</v>
      </c>
      <c r="K3166">
        <f t="shared" si="98"/>
        <v>0</v>
      </c>
    </row>
    <row r="3167" spans="1:11" x14ac:dyDescent="0.25">
      <c r="A3167" s="5" t="str">
        <f t="shared" si="99"/>
        <v>IndustryOffices, Hotels, Finance, ServicesMonthly Peak DayJune22</v>
      </c>
      <c r="B3167" t="s">
        <v>2232</v>
      </c>
      <c r="C3167" t="s">
        <v>2244</v>
      </c>
      <c r="D3167" t="s">
        <v>2402</v>
      </c>
      <c r="E3167" t="s">
        <v>3086</v>
      </c>
      <c r="F3167" s="6">
        <v>22</v>
      </c>
      <c r="G3167" s="6">
        <v>46.231719970703125</v>
      </c>
      <c r="H3167" s="6">
        <v>43.522720336914063</v>
      </c>
      <c r="I3167" s="6">
        <v>10.992661476135254</v>
      </c>
      <c r="J3167" s="6">
        <v>74.749999523162842</v>
      </c>
      <c r="K3167">
        <f t="shared" si="98"/>
        <v>0</v>
      </c>
    </row>
    <row r="3168" spans="1:11" x14ac:dyDescent="0.25">
      <c r="A3168" s="5" t="str">
        <f t="shared" si="99"/>
        <v>IndustryOffices, Hotels, Finance, ServicesMonthly Peak DayJune23</v>
      </c>
      <c r="B3168" t="s">
        <v>2232</v>
      </c>
      <c r="C3168" t="s">
        <v>2244</v>
      </c>
      <c r="D3168" t="s">
        <v>2402</v>
      </c>
      <c r="E3168" t="s">
        <v>3086</v>
      </c>
      <c r="F3168" s="6">
        <v>23</v>
      </c>
      <c r="G3168" s="6">
        <v>41.139724731445313</v>
      </c>
      <c r="H3168" s="6">
        <v>42.329883575439453</v>
      </c>
      <c r="I3168" s="6">
        <v>9.6999216079711914</v>
      </c>
      <c r="J3168" s="6">
        <v>73.126250743865967</v>
      </c>
      <c r="K3168">
        <f t="shared" si="98"/>
        <v>0</v>
      </c>
    </row>
    <row r="3169" spans="1:11" x14ac:dyDescent="0.25">
      <c r="A3169" s="5" t="str">
        <f t="shared" si="99"/>
        <v>IndustryOffices, Hotels, Finance, ServicesMonthly Peak DayJune24</v>
      </c>
      <c r="B3169" t="s">
        <v>2232</v>
      </c>
      <c r="C3169" t="s">
        <v>2244</v>
      </c>
      <c r="D3169" t="s">
        <v>2402</v>
      </c>
      <c r="E3169" t="s">
        <v>3086</v>
      </c>
      <c r="F3169" s="6">
        <v>24</v>
      </c>
      <c r="G3169" s="6">
        <v>39.625839233398438</v>
      </c>
      <c r="H3169" s="6">
        <v>37.714122772216797</v>
      </c>
      <c r="I3169" s="6">
        <v>11.977278709411621</v>
      </c>
      <c r="J3169" s="6">
        <v>71.565000534057617</v>
      </c>
      <c r="K3169">
        <f t="shared" si="98"/>
        <v>0</v>
      </c>
    </row>
    <row r="3170" spans="1:11" x14ac:dyDescent="0.25">
      <c r="A3170" s="5" t="str">
        <f t="shared" si="99"/>
        <v>IndustryOffices, Hotels, Finance, ServicesAverage WeekdayJuly1</v>
      </c>
      <c r="B3170" t="s">
        <v>2232</v>
      </c>
      <c r="C3170" t="s">
        <v>2244</v>
      </c>
      <c r="D3170" t="s">
        <v>2403</v>
      </c>
      <c r="E3170" t="s">
        <v>3087</v>
      </c>
      <c r="F3170" s="6">
        <v>1</v>
      </c>
      <c r="G3170" s="6">
        <v>39.544029235839844</v>
      </c>
      <c r="H3170" s="6">
        <v>38.050453186035156</v>
      </c>
      <c r="I3170" s="6">
        <v>6.2717313766479492</v>
      </c>
      <c r="J3170" s="6">
        <v>72.039999999999992</v>
      </c>
      <c r="K3170">
        <f t="shared" si="98"/>
        <v>0</v>
      </c>
    </row>
    <row r="3171" spans="1:11" x14ac:dyDescent="0.25">
      <c r="A3171" s="5" t="str">
        <f t="shared" si="99"/>
        <v>IndustryOffices, Hotels, Finance, ServicesAverage WeekdayJuly2</v>
      </c>
      <c r="B3171" t="s">
        <v>2232</v>
      </c>
      <c r="C3171" t="s">
        <v>2244</v>
      </c>
      <c r="D3171" t="s">
        <v>2403</v>
      </c>
      <c r="E3171" t="s">
        <v>3087</v>
      </c>
      <c r="F3171" s="6">
        <v>2</v>
      </c>
      <c r="G3171" s="6">
        <v>36.730976104736328</v>
      </c>
      <c r="H3171" s="6">
        <v>35.336555480957031</v>
      </c>
      <c r="I3171" s="6">
        <v>7.7521381378173828</v>
      </c>
      <c r="J3171" s="6">
        <v>71.302499999999981</v>
      </c>
      <c r="K3171">
        <f t="shared" si="98"/>
        <v>0</v>
      </c>
    </row>
    <row r="3172" spans="1:11" x14ac:dyDescent="0.25">
      <c r="A3172" s="5" t="str">
        <f t="shared" si="99"/>
        <v>IndustryOffices, Hotels, Finance, ServicesAverage WeekdayJuly3</v>
      </c>
      <c r="B3172" t="s">
        <v>2232</v>
      </c>
      <c r="C3172" t="s">
        <v>2244</v>
      </c>
      <c r="D3172" t="s">
        <v>2403</v>
      </c>
      <c r="E3172" t="s">
        <v>3087</v>
      </c>
      <c r="F3172" s="6">
        <v>3</v>
      </c>
      <c r="G3172" s="6">
        <v>35.610179901123047</v>
      </c>
      <c r="H3172" s="6">
        <v>33.9542236328125</v>
      </c>
      <c r="I3172" s="6">
        <v>7.296727180480957</v>
      </c>
      <c r="J3172" s="6">
        <v>70.859375</v>
      </c>
      <c r="K3172">
        <f t="shared" si="98"/>
        <v>0</v>
      </c>
    </row>
    <row r="3173" spans="1:11" x14ac:dyDescent="0.25">
      <c r="A3173" s="5" t="str">
        <f t="shared" si="99"/>
        <v>IndustryOffices, Hotels, Finance, ServicesAverage WeekdayJuly4</v>
      </c>
      <c r="B3173" t="s">
        <v>2232</v>
      </c>
      <c r="C3173" t="s">
        <v>2244</v>
      </c>
      <c r="D3173" t="s">
        <v>2403</v>
      </c>
      <c r="E3173" t="s">
        <v>3087</v>
      </c>
      <c r="F3173" s="6">
        <v>4</v>
      </c>
      <c r="G3173" s="6">
        <v>34.383914947509766</v>
      </c>
      <c r="H3173" s="6">
        <v>32.164157867431641</v>
      </c>
      <c r="I3173" s="6">
        <v>6.795985221862793</v>
      </c>
      <c r="J3173" s="6">
        <v>69.950625000000002</v>
      </c>
      <c r="K3173">
        <f t="shared" si="98"/>
        <v>0</v>
      </c>
    </row>
    <row r="3174" spans="1:11" x14ac:dyDescent="0.25">
      <c r="A3174" s="5" t="str">
        <f t="shared" si="99"/>
        <v>IndustryOffices, Hotels, Finance, ServicesAverage WeekdayJuly5</v>
      </c>
      <c r="B3174" t="s">
        <v>2232</v>
      </c>
      <c r="C3174" t="s">
        <v>2244</v>
      </c>
      <c r="D3174" t="s">
        <v>2403</v>
      </c>
      <c r="E3174" t="s">
        <v>3087</v>
      </c>
      <c r="F3174" s="6">
        <v>5</v>
      </c>
      <c r="G3174" s="6">
        <v>36.735755920410156</v>
      </c>
      <c r="H3174" s="6">
        <v>35.790607452392578</v>
      </c>
      <c r="I3174" s="6">
        <v>6.5249772071838379</v>
      </c>
      <c r="J3174" s="6">
        <v>69.205625000000012</v>
      </c>
      <c r="K3174">
        <f t="shared" si="98"/>
        <v>0</v>
      </c>
    </row>
    <row r="3175" spans="1:11" x14ac:dyDescent="0.25">
      <c r="A3175" s="5" t="str">
        <f t="shared" si="99"/>
        <v>IndustryOffices, Hotels, Finance, ServicesAverage WeekdayJuly6</v>
      </c>
      <c r="B3175" t="s">
        <v>2232</v>
      </c>
      <c r="C3175" t="s">
        <v>2244</v>
      </c>
      <c r="D3175" t="s">
        <v>2403</v>
      </c>
      <c r="E3175" t="s">
        <v>3087</v>
      </c>
      <c r="F3175" s="6">
        <v>6</v>
      </c>
      <c r="G3175" s="6">
        <v>46.577796936035156</v>
      </c>
      <c r="H3175" s="6">
        <v>44.643054962158203</v>
      </c>
      <c r="I3175" s="6">
        <v>10.633285522460938</v>
      </c>
      <c r="J3175" s="6">
        <v>68.610624999999999</v>
      </c>
      <c r="K3175">
        <f t="shared" si="98"/>
        <v>0</v>
      </c>
    </row>
    <row r="3176" spans="1:11" x14ac:dyDescent="0.25">
      <c r="A3176" s="5" t="str">
        <f t="shared" si="99"/>
        <v>IndustryOffices, Hotels, Finance, ServicesAverage WeekdayJuly7</v>
      </c>
      <c r="B3176" t="s">
        <v>2232</v>
      </c>
      <c r="C3176" t="s">
        <v>2244</v>
      </c>
      <c r="D3176" t="s">
        <v>2403</v>
      </c>
      <c r="E3176" t="s">
        <v>3087</v>
      </c>
      <c r="F3176" s="6">
        <v>7</v>
      </c>
      <c r="G3176" s="6">
        <v>45.632331848144531</v>
      </c>
      <c r="H3176" s="6">
        <v>43.861358642578125</v>
      </c>
      <c r="I3176" s="6">
        <v>8.6965303421020508</v>
      </c>
      <c r="J3176" s="6">
        <v>68.131249999999994</v>
      </c>
      <c r="K3176">
        <f t="shared" si="98"/>
        <v>0</v>
      </c>
    </row>
    <row r="3177" spans="1:11" x14ac:dyDescent="0.25">
      <c r="A3177" s="5" t="str">
        <f t="shared" si="99"/>
        <v>IndustryOffices, Hotels, Finance, ServicesAverage WeekdayJuly8</v>
      </c>
      <c r="B3177" t="s">
        <v>2232</v>
      </c>
      <c r="C3177" t="s">
        <v>2244</v>
      </c>
      <c r="D3177" t="s">
        <v>2403</v>
      </c>
      <c r="E3177" t="s">
        <v>3087</v>
      </c>
      <c r="F3177" s="6">
        <v>8</v>
      </c>
      <c r="G3177" s="6">
        <v>47.491222381591797</v>
      </c>
      <c r="H3177" s="6">
        <v>46.446125030517578</v>
      </c>
      <c r="I3177" s="6">
        <v>9.3841772079467773</v>
      </c>
      <c r="J3177" s="6">
        <v>68.072500000000019</v>
      </c>
      <c r="K3177">
        <f t="shared" si="98"/>
        <v>0</v>
      </c>
    </row>
    <row r="3178" spans="1:11" x14ac:dyDescent="0.25">
      <c r="A3178" s="5" t="str">
        <f t="shared" si="99"/>
        <v>IndustryOffices, Hotels, Finance, ServicesAverage WeekdayJuly9</v>
      </c>
      <c r="B3178" t="s">
        <v>2232</v>
      </c>
      <c r="C3178" t="s">
        <v>2244</v>
      </c>
      <c r="D3178" t="s">
        <v>2403</v>
      </c>
      <c r="E3178" t="s">
        <v>3087</v>
      </c>
      <c r="F3178" s="6">
        <v>9</v>
      </c>
      <c r="G3178" s="6">
        <v>57.162242889404297</v>
      </c>
      <c r="H3178" s="6">
        <v>57.2310791015625</v>
      </c>
      <c r="I3178" s="6">
        <v>11.701311111450195</v>
      </c>
      <c r="J3178" s="6">
        <v>70.286874999999981</v>
      </c>
      <c r="K3178">
        <f t="shared" si="98"/>
        <v>0</v>
      </c>
    </row>
    <row r="3179" spans="1:11" x14ac:dyDescent="0.25">
      <c r="A3179" s="5" t="str">
        <f t="shared" si="99"/>
        <v>IndustryOffices, Hotels, Finance, ServicesAverage WeekdayJuly10</v>
      </c>
      <c r="B3179" t="s">
        <v>2232</v>
      </c>
      <c r="C3179" t="s">
        <v>2244</v>
      </c>
      <c r="D3179" t="s">
        <v>2403</v>
      </c>
      <c r="E3179" t="s">
        <v>3087</v>
      </c>
      <c r="F3179" s="6">
        <v>10</v>
      </c>
      <c r="G3179" s="6">
        <v>56.359043121337891</v>
      </c>
      <c r="H3179" s="6">
        <v>61.6207275390625</v>
      </c>
      <c r="I3179" s="6">
        <v>12.110419273376465</v>
      </c>
      <c r="J3179" s="6">
        <v>72.876874999999998</v>
      </c>
      <c r="K3179">
        <f t="shared" si="98"/>
        <v>0</v>
      </c>
    </row>
    <row r="3180" spans="1:11" x14ac:dyDescent="0.25">
      <c r="A3180" s="5" t="str">
        <f t="shared" si="99"/>
        <v>IndustryOffices, Hotels, Finance, ServicesAverage WeekdayJuly11</v>
      </c>
      <c r="B3180" t="s">
        <v>2232</v>
      </c>
      <c r="C3180" t="s">
        <v>2244</v>
      </c>
      <c r="D3180" t="s">
        <v>2403</v>
      </c>
      <c r="E3180" t="s">
        <v>3087</v>
      </c>
      <c r="F3180" s="6">
        <v>11</v>
      </c>
      <c r="G3180" s="6">
        <v>56.533317565917969</v>
      </c>
      <c r="H3180" s="6">
        <v>63.36016845703125</v>
      </c>
      <c r="I3180" s="6">
        <v>16.629261016845703</v>
      </c>
      <c r="J3180" s="6">
        <v>75.837499999999991</v>
      </c>
      <c r="K3180">
        <f t="shared" si="98"/>
        <v>0</v>
      </c>
    </row>
    <row r="3181" spans="1:11" x14ac:dyDescent="0.25">
      <c r="A3181" s="5" t="str">
        <f t="shared" si="99"/>
        <v>IndustryOffices, Hotels, Finance, ServicesAverage WeekdayJuly12</v>
      </c>
      <c r="B3181" t="s">
        <v>2232</v>
      </c>
      <c r="C3181" t="s">
        <v>2244</v>
      </c>
      <c r="D3181" t="s">
        <v>2403</v>
      </c>
      <c r="E3181" t="s">
        <v>3087</v>
      </c>
      <c r="F3181" s="6">
        <v>12</v>
      </c>
      <c r="G3181" s="6">
        <v>60.846710205078125</v>
      </c>
      <c r="H3181" s="6">
        <v>65.916709899902344</v>
      </c>
      <c r="I3181" s="6">
        <v>13.042238235473633</v>
      </c>
      <c r="J3181" s="6">
        <v>79.043750000000003</v>
      </c>
      <c r="K3181">
        <f t="shared" si="98"/>
        <v>0</v>
      </c>
    </row>
    <row r="3182" spans="1:11" x14ac:dyDescent="0.25">
      <c r="A3182" s="5" t="str">
        <f t="shared" si="99"/>
        <v>IndustryOffices, Hotels, Finance, ServicesAverage WeekdayJuly13</v>
      </c>
      <c r="B3182" t="s">
        <v>2232</v>
      </c>
      <c r="C3182" t="s">
        <v>2244</v>
      </c>
      <c r="D3182" t="s">
        <v>2403</v>
      </c>
      <c r="E3182" t="s">
        <v>3087</v>
      </c>
      <c r="F3182" s="6">
        <v>13</v>
      </c>
      <c r="G3182" s="6">
        <v>68.741165161132813</v>
      </c>
      <c r="H3182" s="6">
        <v>67.911293029785156</v>
      </c>
      <c r="I3182" s="6">
        <v>14.427510261535645</v>
      </c>
      <c r="J3182" s="6">
        <v>81.7</v>
      </c>
      <c r="K3182">
        <f t="shared" si="98"/>
        <v>0</v>
      </c>
    </row>
    <row r="3183" spans="1:11" x14ac:dyDescent="0.25">
      <c r="A3183" s="5" t="str">
        <f t="shared" si="99"/>
        <v>IndustryOffices, Hotels, Finance, ServicesAverage WeekdayJuly14</v>
      </c>
      <c r="B3183" t="s">
        <v>2232</v>
      </c>
      <c r="C3183" t="s">
        <v>2244</v>
      </c>
      <c r="D3183" t="s">
        <v>2403</v>
      </c>
      <c r="E3183" t="s">
        <v>3087</v>
      </c>
      <c r="F3183" s="6">
        <v>14</v>
      </c>
      <c r="G3183" s="6">
        <v>69.813453674316406</v>
      </c>
      <c r="H3183" s="6">
        <v>65.113655090332031</v>
      </c>
      <c r="I3183" s="6">
        <v>15.144817352294922</v>
      </c>
      <c r="J3183" s="6">
        <v>84.59375</v>
      </c>
      <c r="K3183">
        <f t="shared" si="98"/>
        <v>0</v>
      </c>
    </row>
    <row r="3184" spans="1:11" x14ac:dyDescent="0.25">
      <c r="A3184" s="5" t="str">
        <f t="shared" si="99"/>
        <v>IndustryOffices, Hotels, Finance, ServicesAverage WeekdayJuly15</v>
      </c>
      <c r="B3184" t="s">
        <v>2232</v>
      </c>
      <c r="C3184" t="s">
        <v>2244</v>
      </c>
      <c r="D3184" t="s">
        <v>2403</v>
      </c>
      <c r="E3184" t="s">
        <v>3087</v>
      </c>
      <c r="F3184" s="6">
        <v>15</v>
      </c>
      <c r="G3184" s="6">
        <v>84.441436767578125</v>
      </c>
      <c r="H3184" s="6">
        <v>79.343452453613281</v>
      </c>
      <c r="I3184" s="6">
        <v>12.954666137695313</v>
      </c>
      <c r="J3184" s="6">
        <v>85.95</v>
      </c>
      <c r="K3184">
        <f t="shared" si="98"/>
        <v>0</v>
      </c>
    </row>
    <row r="3185" spans="1:11" x14ac:dyDescent="0.25">
      <c r="A3185" s="5" t="str">
        <f t="shared" si="99"/>
        <v>IndustryOffices, Hotels, Finance, ServicesAverage WeekdayJuly16</v>
      </c>
      <c r="B3185" t="s">
        <v>2232</v>
      </c>
      <c r="C3185" t="s">
        <v>2244</v>
      </c>
      <c r="D3185" t="s">
        <v>2403</v>
      </c>
      <c r="E3185" t="s">
        <v>3087</v>
      </c>
      <c r="F3185" s="6">
        <v>16</v>
      </c>
      <c r="G3185" s="6">
        <v>82.605110168457031</v>
      </c>
      <c r="H3185" s="6">
        <v>75.727455139160156</v>
      </c>
      <c r="I3185" s="6">
        <v>14.553798675537109</v>
      </c>
      <c r="J3185" s="6">
        <v>86.231249999999974</v>
      </c>
      <c r="K3185">
        <f t="shared" si="98"/>
        <v>0</v>
      </c>
    </row>
    <row r="3186" spans="1:11" x14ac:dyDescent="0.25">
      <c r="A3186" s="5" t="str">
        <f t="shared" si="99"/>
        <v>IndustryOffices, Hotels, Finance, ServicesAverage WeekdayJuly17</v>
      </c>
      <c r="B3186" t="s">
        <v>2232</v>
      </c>
      <c r="C3186" t="s">
        <v>2244</v>
      </c>
      <c r="D3186" t="s">
        <v>2403</v>
      </c>
      <c r="E3186" t="s">
        <v>3087</v>
      </c>
      <c r="F3186" s="6">
        <v>17</v>
      </c>
      <c r="G3186" s="6">
        <v>66.256393432617188</v>
      </c>
      <c r="H3186" s="6">
        <v>61.887226104736328</v>
      </c>
      <c r="I3186" s="6">
        <v>12.822090148925781</v>
      </c>
      <c r="J3186" s="6">
        <v>86.356250000000003</v>
      </c>
      <c r="K3186">
        <f t="shared" si="98"/>
        <v>0</v>
      </c>
    </row>
    <row r="3187" spans="1:11" x14ac:dyDescent="0.25">
      <c r="A3187" s="5" t="str">
        <f t="shared" si="99"/>
        <v>IndustryOffices, Hotels, Finance, ServicesAverage WeekdayJuly18</v>
      </c>
      <c r="B3187" t="s">
        <v>2232</v>
      </c>
      <c r="C3187" t="s">
        <v>2244</v>
      </c>
      <c r="D3187" t="s">
        <v>2403</v>
      </c>
      <c r="E3187" t="s">
        <v>3087</v>
      </c>
      <c r="F3187" s="6">
        <v>18</v>
      </c>
      <c r="G3187" s="6">
        <v>59.85150146484375</v>
      </c>
      <c r="H3187" s="6">
        <v>56.149723052978516</v>
      </c>
      <c r="I3187" s="6">
        <v>11.91639232635498</v>
      </c>
      <c r="J3187" s="6">
        <v>84.906249999999986</v>
      </c>
      <c r="K3187">
        <f t="shared" si="98"/>
        <v>0</v>
      </c>
    </row>
    <row r="3188" spans="1:11" x14ac:dyDescent="0.25">
      <c r="A3188" s="5" t="str">
        <f t="shared" si="99"/>
        <v>IndustryOffices, Hotels, Finance, ServicesAverage WeekdayJuly19</v>
      </c>
      <c r="B3188" t="s">
        <v>2232</v>
      </c>
      <c r="C3188" t="s">
        <v>2244</v>
      </c>
      <c r="D3188" t="s">
        <v>2403</v>
      </c>
      <c r="E3188" t="s">
        <v>3087</v>
      </c>
      <c r="F3188" s="6">
        <v>19</v>
      </c>
      <c r="G3188" s="6">
        <v>57.518272399902344</v>
      </c>
      <c r="H3188" s="6">
        <v>52.108665466308594</v>
      </c>
      <c r="I3188" s="6">
        <v>11.347922325134277</v>
      </c>
      <c r="J3188" s="6">
        <v>82.937499999999986</v>
      </c>
      <c r="K3188">
        <f t="shared" si="98"/>
        <v>0</v>
      </c>
    </row>
    <row r="3189" spans="1:11" x14ac:dyDescent="0.25">
      <c r="A3189" s="5" t="str">
        <f t="shared" si="99"/>
        <v>IndustryOffices, Hotels, Finance, ServicesAverage WeekdayJuly20</v>
      </c>
      <c r="B3189" t="s">
        <v>2232</v>
      </c>
      <c r="C3189" t="s">
        <v>2244</v>
      </c>
      <c r="D3189" t="s">
        <v>2403</v>
      </c>
      <c r="E3189" t="s">
        <v>3087</v>
      </c>
      <c r="F3189" s="6">
        <v>20</v>
      </c>
      <c r="G3189" s="6">
        <v>50.457977294921875</v>
      </c>
      <c r="H3189" s="6">
        <v>45.208267211914063</v>
      </c>
      <c r="I3189" s="6">
        <v>9.736729621887207</v>
      </c>
      <c r="J3189" s="6">
        <v>80.55</v>
      </c>
      <c r="K3189">
        <f t="shared" si="98"/>
        <v>0</v>
      </c>
    </row>
    <row r="3190" spans="1:11" x14ac:dyDescent="0.25">
      <c r="A3190" s="5" t="str">
        <f t="shared" si="99"/>
        <v>IndustryOffices, Hotels, Finance, ServicesAverage WeekdayJuly21</v>
      </c>
      <c r="B3190" t="s">
        <v>2232</v>
      </c>
      <c r="C3190" t="s">
        <v>2244</v>
      </c>
      <c r="D3190" t="s">
        <v>2403</v>
      </c>
      <c r="E3190" t="s">
        <v>3087</v>
      </c>
      <c r="F3190" s="6">
        <v>21</v>
      </c>
      <c r="G3190" s="6">
        <v>46.330165863037109</v>
      </c>
      <c r="H3190" s="6">
        <v>42.542148590087891</v>
      </c>
      <c r="I3190" s="6">
        <v>9.0782413482666016</v>
      </c>
      <c r="J3190" s="6">
        <v>77.569374999999994</v>
      </c>
      <c r="K3190">
        <f t="shared" si="98"/>
        <v>0</v>
      </c>
    </row>
    <row r="3191" spans="1:11" x14ac:dyDescent="0.25">
      <c r="A3191" s="5" t="str">
        <f t="shared" si="99"/>
        <v>IndustryOffices, Hotels, Finance, ServicesAverage WeekdayJuly22</v>
      </c>
      <c r="B3191" t="s">
        <v>2232</v>
      </c>
      <c r="C3191" t="s">
        <v>2244</v>
      </c>
      <c r="D3191" t="s">
        <v>2403</v>
      </c>
      <c r="E3191" t="s">
        <v>3087</v>
      </c>
      <c r="F3191" s="6">
        <v>22</v>
      </c>
      <c r="G3191" s="6">
        <v>47.778018951416016</v>
      </c>
      <c r="H3191" s="6">
        <v>45.069019317626953</v>
      </c>
      <c r="I3191" s="6">
        <v>8.5982952117919922</v>
      </c>
      <c r="J3191" s="6">
        <v>75.049375000000012</v>
      </c>
      <c r="K3191">
        <f t="shared" si="98"/>
        <v>0</v>
      </c>
    </row>
    <row r="3192" spans="1:11" x14ac:dyDescent="0.25">
      <c r="A3192" s="5" t="str">
        <f t="shared" si="99"/>
        <v>IndustryOffices, Hotels, Finance, ServicesAverage WeekdayJuly23</v>
      </c>
      <c r="B3192" t="s">
        <v>2232</v>
      </c>
      <c r="C3192" t="s">
        <v>2244</v>
      </c>
      <c r="D3192" t="s">
        <v>2403</v>
      </c>
      <c r="E3192" t="s">
        <v>3087</v>
      </c>
      <c r="F3192" s="6">
        <v>23</v>
      </c>
      <c r="G3192" s="6">
        <v>39.968246459960938</v>
      </c>
      <c r="H3192" s="6">
        <v>41.158405303955078</v>
      </c>
      <c r="I3192" s="6">
        <v>10.172593116760254</v>
      </c>
      <c r="J3192" s="6">
        <v>73.142499999999998</v>
      </c>
      <c r="K3192">
        <f t="shared" si="98"/>
        <v>0</v>
      </c>
    </row>
    <row r="3193" spans="1:11" x14ac:dyDescent="0.25">
      <c r="A3193" s="5" t="str">
        <f t="shared" si="99"/>
        <v>IndustryOffices, Hotels, Finance, ServicesAverage WeekdayJuly24</v>
      </c>
      <c r="B3193" t="s">
        <v>2232</v>
      </c>
      <c r="C3193" t="s">
        <v>2244</v>
      </c>
      <c r="D3193" t="s">
        <v>2403</v>
      </c>
      <c r="E3193" t="s">
        <v>3087</v>
      </c>
      <c r="F3193" s="6">
        <v>24</v>
      </c>
      <c r="G3193" s="6">
        <v>36.191604614257813</v>
      </c>
      <c r="H3193" s="6">
        <v>34.279888153076172</v>
      </c>
      <c r="I3193" s="6">
        <v>6.7582826614379883</v>
      </c>
      <c r="J3193" s="6">
        <v>71.854375000000005</v>
      </c>
      <c r="K3193">
        <f t="shared" si="98"/>
        <v>0</v>
      </c>
    </row>
    <row r="3194" spans="1:11" x14ac:dyDescent="0.25">
      <c r="A3194" s="5" t="str">
        <f t="shared" si="99"/>
        <v>IndustryOffices, Hotels, Finance, ServicesMonthly Peak DayJuly1</v>
      </c>
      <c r="B3194" t="s">
        <v>2232</v>
      </c>
      <c r="C3194" t="s">
        <v>2244</v>
      </c>
      <c r="D3194" t="s">
        <v>2404</v>
      </c>
      <c r="E3194" t="s">
        <v>3087</v>
      </c>
      <c r="F3194" s="6">
        <v>1</v>
      </c>
      <c r="G3194" s="6">
        <v>30.730459213256836</v>
      </c>
      <c r="H3194" s="6">
        <v>29.236879348754883</v>
      </c>
      <c r="I3194" s="6">
        <v>7.3902773857116699</v>
      </c>
      <c r="J3194" s="6">
        <v>74.139375000000001</v>
      </c>
      <c r="K3194">
        <f t="shared" si="98"/>
        <v>0</v>
      </c>
    </row>
    <row r="3195" spans="1:11" x14ac:dyDescent="0.25">
      <c r="A3195" s="5" t="str">
        <f t="shared" si="99"/>
        <v>IndustryOffices, Hotels, Finance, ServicesMonthly Peak DayJuly2</v>
      </c>
      <c r="B3195" t="s">
        <v>2232</v>
      </c>
      <c r="C3195" t="s">
        <v>2244</v>
      </c>
      <c r="D3195" t="s">
        <v>2404</v>
      </c>
      <c r="E3195" t="s">
        <v>3087</v>
      </c>
      <c r="F3195" s="6">
        <v>2</v>
      </c>
      <c r="G3195" s="6">
        <v>33.934394836425781</v>
      </c>
      <c r="H3195" s="6">
        <v>32.539974212646484</v>
      </c>
      <c r="I3195" s="6">
        <v>7.8846378326416016</v>
      </c>
      <c r="J3195" s="6">
        <v>73.322500000000019</v>
      </c>
      <c r="K3195">
        <f t="shared" si="98"/>
        <v>0</v>
      </c>
    </row>
    <row r="3196" spans="1:11" x14ac:dyDescent="0.25">
      <c r="A3196" s="5" t="str">
        <f t="shared" si="99"/>
        <v>IndustryOffices, Hotels, Finance, ServicesMonthly Peak DayJuly3</v>
      </c>
      <c r="B3196" t="s">
        <v>2232</v>
      </c>
      <c r="C3196" t="s">
        <v>2244</v>
      </c>
      <c r="D3196" t="s">
        <v>2404</v>
      </c>
      <c r="E3196" t="s">
        <v>3087</v>
      </c>
      <c r="F3196" s="6">
        <v>3</v>
      </c>
      <c r="G3196" s="6">
        <v>33.125564575195313</v>
      </c>
      <c r="H3196" s="6">
        <v>31.469610214233398</v>
      </c>
      <c r="I3196" s="6">
        <v>7.0969305038452148</v>
      </c>
      <c r="J3196" s="6">
        <v>72.728749999999991</v>
      </c>
      <c r="K3196">
        <f t="shared" si="98"/>
        <v>0</v>
      </c>
    </row>
    <row r="3197" spans="1:11" x14ac:dyDescent="0.25">
      <c r="A3197" s="5" t="str">
        <f t="shared" si="99"/>
        <v>IndustryOffices, Hotels, Finance, ServicesMonthly Peak DayJuly4</v>
      </c>
      <c r="B3197" t="s">
        <v>2232</v>
      </c>
      <c r="C3197" t="s">
        <v>2244</v>
      </c>
      <c r="D3197" t="s">
        <v>2404</v>
      </c>
      <c r="E3197" t="s">
        <v>3087</v>
      </c>
      <c r="F3197" s="6">
        <v>4</v>
      </c>
      <c r="G3197" s="6">
        <v>33.086338043212891</v>
      </c>
      <c r="H3197" s="6">
        <v>30.866579055786133</v>
      </c>
      <c r="I3197" s="6">
        <v>7.6573700904846191</v>
      </c>
      <c r="J3197" s="6">
        <v>72.158749999999998</v>
      </c>
      <c r="K3197">
        <f t="shared" si="98"/>
        <v>0</v>
      </c>
    </row>
    <row r="3198" spans="1:11" x14ac:dyDescent="0.25">
      <c r="A3198" s="5" t="str">
        <f t="shared" si="99"/>
        <v>IndustryOffices, Hotels, Finance, ServicesMonthly Peak DayJuly5</v>
      </c>
      <c r="B3198" t="s">
        <v>2232</v>
      </c>
      <c r="C3198" t="s">
        <v>2244</v>
      </c>
      <c r="D3198" t="s">
        <v>2404</v>
      </c>
      <c r="E3198" t="s">
        <v>3087</v>
      </c>
      <c r="F3198" s="6">
        <v>5</v>
      </c>
      <c r="G3198" s="6">
        <v>30.118293762207031</v>
      </c>
      <c r="H3198" s="6">
        <v>29.173149108886719</v>
      </c>
      <c r="I3198" s="6">
        <v>7.7248740196228027</v>
      </c>
      <c r="J3198" s="6">
        <v>71.604375000000005</v>
      </c>
      <c r="K3198">
        <f t="shared" si="98"/>
        <v>0</v>
      </c>
    </row>
    <row r="3199" spans="1:11" x14ac:dyDescent="0.25">
      <c r="A3199" s="5" t="str">
        <f t="shared" si="99"/>
        <v>IndustryOffices, Hotels, Finance, ServicesMonthly Peak DayJuly6</v>
      </c>
      <c r="B3199" t="s">
        <v>2232</v>
      </c>
      <c r="C3199" t="s">
        <v>2244</v>
      </c>
      <c r="D3199" t="s">
        <v>2404</v>
      </c>
      <c r="E3199" t="s">
        <v>3087</v>
      </c>
      <c r="F3199" s="6">
        <v>6</v>
      </c>
      <c r="G3199" s="6">
        <v>38.138275146484375</v>
      </c>
      <c r="H3199" s="6">
        <v>36.203533172607422</v>
      </c>
      <c r="I3199" s="6">
        <v>9.2633628845214844</v>
      </c>
      <c r="J3199" s="6">
        <v>70.621874999999989</v>
      </c>
      <c r="K3199">
        <f t="shared" si="98"/>
        <v>0</v>
      </c>
    </row>
    <row r="3200" spans="1:11" x14ac:dyDescent="0.25">
      <c r="A3200" s="5" t="str">
        <f t="shared" si="99"/>
        <v>IndustryOffices, Hotels, Finance, ServicesMonthly Peak DayJuly7</v>
      </c>
      <c r="B3200" t="s">
        <v>2232</v>
      </c>
      <c r="C3200" t="s">
        <v>2244</v>
      </c>
      <c r="D3200" t="s">
        <v>2404</v>
      </c>
      <c r="E3200" t="s">
        <v>3087</v>
      </c>
      <c r="F3200" s="6">
        <v>7</v>
      </c>
      <c r="G3200" s="6">
        <v>40.7884521484375</v>
      </c>
      <c r="H3200" s="6">
        <v>39.017478942871094</v>
      </c>
      <c r="I3200" s="6">
        <v>10.658387184143066</v>
      </c>
      <c r="J3200" s="6">
        <v>70.05562500000002</v>
      </c>
      <c r="K3200">
        <f t="shared" si="98"/>
        <v>0</v>
      </c>
    </row>
    <row r="3201" spans="1:11" x14ac:dyDescent="0.25">
      <c r="A3201" s="5" t="str">
        <f t="shared" si="99"/>
        <v>IndustryOffices, Hotels, Finance, ServicesMonthly Peak DayJuly8</v>
      </c>
      <c r="B3201" t="s">
        <v>2232</v>
      </c>
      <c r="C3201" t="s">
        <v>2244</v>
      </c>
      <c r="D3201" t="s">
        <v>2404</v>
      </c>
      <c r="E3201" t="s">
        <v>3087</v>
      </c>
      <c r="F3201" s="6">
        <v>8</v>
      </c>
      <c r="G3201" s="6">
        <v>43.361076354980469</v>
      </c>
      <c r="H3201" s="6">
        <v>42.315982818603516</v>
      </c>
      <c r="I3201" s="6">
        <v>10.695758819580078</v>
      </c>
      <c r="J3201" s="6">
        <v>70.736250000000013</v>
      </c>
      <c r="K3201">
        <f t="shared" si="98"/>
        <v>0</v>
      </c>
    </row>
    <row r="3202" spans="1:11" x14ac:dyDescent="0.25">
      <c r="A3202" s="5" t="str">
        <f t="shared" si="99"/>
        <v>IndustryOffices, Hotels, Finance, ServicesMonthly Peak DayJuly9</v>
      </c>
      <c r="B3202" t="s">
        <v>2232</v>
      </c>
      <c r="C3202" t="s">
        <v>2244</v>
      </c>
      <c r="D3202" t="s">
        <v>2404</v>
      </c>
      <c r="E3202" t="s">
        <v>3087</v>
      </c>
      <c r="F3202" s="6">
        <v>9</v>
      </c>
      <c r="G3202" s="6">
        <v>52.955230712890625</v>
      </c>
      <c r="H3202" s="6">
        <v>53.024066925048828</v>
      </c>
      <c r="I3202" s="6">
        <v>12.954789161682129</v>
      </c>
      <c r="J3202" s="6">
        <v>73.431875000000005</v>
      </c>
      <c r="K3202">
        <f t="shared" ref="K3202:K3265" si="100">INDEX(events, MATCH(CONCATENATE(B3202, C3202, D3202, E3202), events_y, 0), MATCH("Confidential", events_x, 0))</f>
        <v>0</v>
      </c>
    </row>
    <row r="3203" spans="1:11" x14ac:dyDescent="0.25">
      <c r="A3203" s="5" t="str">
        <f t="shared" ref="A3203:A3266" si="101">CONCATENATE(B3203, C3203, D3203, E3203, F3203)</f>
        <v>IndustryOffices, Hotels, Finance, ServicesMonthly Peak DayJuly10</v>
      </c>
      <c r="B3203" t="s">
        <v>2232</v>
      </c>
      <c r="C3203" t="s">
        <v>2244</v>
      </c>
      <c r="D3203" t="s">
        <v>2404</v>
      </c>
      <c r="E3203" t="s">
        <v>3087</v>
      </c>
      <c r="F3203" s="6">
        <v>10</v>
      </c>
      <c r="G3203" s="6">
        <v>59.205520629882813</v>
      </c>
      <c r="H3203" s="6">
        <v>64.467201232910156</v>
      </c>
      <c r="I3203" s="6">
        <v>14.431525230407715</v>
      </c>
      <c r="J3203" s="6">
        <v>77.256250000000009</v>
      </c>
      <c r="K3203">
        <f t="shared" si="100"/>
        <v>0</v>
      </c>
    </row>
    <row r="3204" spans="1:11" x14ac:dyDescent="0.25">
      <c r="A3204" s="5" t="str">
        <f t="shared" si="101"/>
        <v>IndustryOffices, Hotels, Finance, ServicesMonthly Peak DayJuly11</v>
      </c>
      <c r="B3204" t="s">
        <v>2232</v>
      </c>
      <c r="C3204" t="s">
        <v>2244</v>
      </c>
      <c r="D3204" t="s">
        <v>2404</v>
      </c>
      <c r="E3204" t="s">
        <v>3087</v>
      </c>
      <c r="F3204" s="6">
        <v>11</v>
      </c>
      <c r="G3204" s="6">
        <v>58.240287780761719</v>
      </c>
      <c r="H3204" s="6">
        <v>65.067138671875</v>
      </c>
      <c r="I3204" s="6">
        <v>16.721042633056641</v>
      </c>
      <c r="J3204" s="6">
        <v>80.681249999999977</v>
      </c>
      <c r="K3204">
        <f t="shared" si="100"/>
        <v>0</v>
      </c>
    </row>
    <row r="3205" spans="1:11" x14ac:dyDescent="0.25">
      <c r="A3205" s="5" t="str">
        <f t="shared" si="101"/>
        <v>IndustryOffices, Hotels, Finance, ServicesMonthly Peak DayJuly12</v>
      </c>
      <c r="B3205" t="s">
        <v>2232</v>
      </c>
      <c r="C3205" t="s">
        <v>2244</v>
      </c>
      <c r="D3205" t="s">
        <v>2404</v>
      </c>
      <c r="E3205" t="s">
        <v>3087</v>
      </c>
      <c r="F3205" s="6">
        <v>12</v>
      </c>
      <c r="G3205" s="6">
        <v>63.316535949707031</v>
      </c>
      <c r="H3205" s="6">
        <v>68.38653564453125</v>
      </c>
      <c r="I3205" s="6">
        <v>19.495508193969727</v>
      </c>
      <c r="J3205" s="6">
        <v>83.962499999999991</v>
      </c>
      <c r="K3205">
        <f t="shared" si="100"/>
        <v>0</v>
      </c>
    </row>
    <row r="3206" spans="1:11" x14ac:dyDescent="0.25">
      <c r="A3206" s="5" t="str">
        <f t="shared" si="101"/>
        <v>IndustryOffices, Hotels, Finance, ServicesMonthly Peak DayJuly13</v>
      </c>
      <c r="B3206" t="s">
        <v>2232</v>
      </c>
      <c r="C3206" t="s">
        <v>2244</v>
      </c>
      <c r="D3206" t="s">
        <v>2404</v>
      </c>
      <c r="E3206" t="s">
        <v>3087</v>
      </c>
      <c r="F3206" s="6">
        <v>13</v>
      </c>
      <c r="G3206" s="6">
        <v>67.232475280761719</v>
      </c>
      <c r="H3206" s="6">
        <v>66.402603149414063</v>
      </c>
      <c r="I3206" s="6">
        <v>22.701116561889648</v>
      </c>
      <c r="J3206" s="6">
        <v>86.15625</v>
      </c>
      <c r="K3206">
        <f t="shared" si="100"/>
        <v>0</v>
      </c>
    </row>
    <row r="3207" spans="1:11" x14ac:dyDescent="0.25">
      <c r="A3207" s="5" t="str">
        <f t="shared" si="101"/>
        <v>IndustryOffices, Hotels, Finance, ServicesMonthly Peak DayJuly14</v>
      </c>
      <c r="B3207" t="s">
        <v>2232</v>
      </c>
      <c r="C3207" t="s">
        <v>2244</v>
      </c>
      <c r="D3207" t="s">
        <v>2404</v>
      </c>
      <c r="E3207" t="s">
        <v>3087</v>
      </c>
      <c r="F3207" s="6">
        <v>14</v>
      </c>
      <c r="G3207" s="6">
        <v>76.723762512207031</v>
      </c>
      <c r="H3207" s="6">
        <v>72.023956298828125</v>
      </c>
      <c r="I3207" s="6">
        <v>19.516534805297852</v>
      </c>
      <c r="J3207" s="6">
        <v>88.250000000000014</v>
      </c>
      <c r="K3207">
        <f t="shared" si="100"/>
        <v>0</v>
      </c>
    </row>
    <row r="3208" spans="1:11" x14ac:dyDescent="0.25">
      <c r="A3208" s="5" t="str">
        <f t="shared" si="101"/>
        <v>IndustryOffices, Hotels, Finance, ServicesMonthly Peak DayJuly15</v>
      </c>
      <c r="B3208" t="s">
        <v>2232</v>
      </c>
      <c r="C3208" t="s">
        <v>2244</v>
      </c>
      <c r="D3208" t="s">
        <v>2404</v>
      </c>
      <c r="E3208" t="s">
        <v>3087</v>
      </c>
      <c r="F3208" s="6">
        <v>15</v>
      </c>
      <c r="G3208" s="6">
        <v>82.096725463867188</v>
      </c>
      <c r="H3208" s="6">
        <v>76.998741149902344</v>
      </c>
      <c r="I3208" s="6">
        <v>20.087766647338867</v>
      </c>
      <c r="J3208" s="6">
        <v>89.618750000000006</v>
      </c>
      <c r="K3208">
        <f t="shared" si="100"/>
        <v>0</v>
      </c>
    </row>
    <row r="3209" spans="1:11" x14ac:dyDescent="0.25">
      <c r="A3209" s="5" t="str">
        <f t="shared" si="101"/>
        <v>IndustryOffices, Hotels, Finance, ServicesMonthly Peak DayJuly16</v>
      </c>
      <c r="B3209" t="s">
        <v>2232</v>
      </c>
      <c r="C3209" t="s">
        <v>2244</v>
      </c>
      <c r="D3209" t="s">
        <v>2404</v>
      </c>
      <c r="E3209" t="s">
        <v>3087</v>
      </c>
      <c r="F3209" s="6">
        <v>16</v>
      </c>
      <c r="G3209" s="6">
        <v>78.786392211914063</v>
      </c>
      <c r="H3209" s="6">
        <v>71.908744812011719</v>
      </c>
      <c r="I3209" s="6">
        <v>18.498805999755859</v>
      </c>
      <c r="J3209" s="6">
        <v>90.393750000000011</v>
      </c>
      <c r="K3209">
        <f t="shared" si="100"/>
        <v>0</v>
      </c>
    </row>
    <row r="3210" spans="1:11" x14ac:dyDescent="0.25">
      <c r="A3210" s="5" t="str">
        <f t="shared" si="101"/>
        <v>IndustryOffices, Hotels, Finance, ServicesMonthly Peak DayJuly17</v>
      </c>
      <c r="B3210" t="s">
        <v>2232</v>
      </c>
      <c r="C3210" t="s">
        <v>2244</v>
      </c>
      <c r="D3210" t="s">
        <v>2404</v>
      </c>
      <c r="E3210" t="s">
        <v>3087</v>
      </c>
      <c r="F3210" s="6">
        <v>17</v>
      </c>
      <c r="G3210" s="6">
        <v>69.983802795410156</v>
      </c>
      <c r="H3210" s="6">
        <v>65.614631652832031</v>
      </c>
      <c r="I3210" s="6">
        <v>16.007949829101563</v>
      </c>
      <c r="J3210" s="6">
        <v>90.862499999999983</v>
      </c>
      <c r="K3210">
        <f t="shared" si="100"/>
        <v>0</v>
      </c>
    </row>
    <row r="3211" spans="1:11" x14ac:dyDescent="0.25">
      <c r="A3211" s="5" t="str">
        <f t="shared" si="101"/>
        <v>IndustryOffices, Hotels, Finance, ServicesMonthly Peak DayJuly18</v>
      </c>
      <c r="B3211" t="s">
        <v>2232</v>
      </c>
      <c r="C3211" t="s">
        <v>2244</v>
      </c>
      <c r="D3211" t="s">
        <v>2404</v>
      </c>
      <c r="E3211" t="s">
        <v>3087</v>
      </c>
      <c r="F3211" s="6">
        <v>18</v>
      </c>
      <c r="G3211" s="6">
        <v>59.938583374023438</v>
      </c>
      <c r="H3211" s="6">
        <v>56.236808776855469</v>
      </c>
      <c r="I3211" s="6">
        <v>15.222381591796875</v>
      </c>
      <c r="J3211" s="6">
        <v>89.812500000000014</v>
      </c>
      <c r="K3211">
        <f t="shared" si="100"/>
        <v>0</v>
      </c>
    </row>
    <row r="3212" spans="1:11" x14ac:dyDescent="0.25">
      <c r="A3212" s="5" t="str">
        <f t="shared" si="101"/>
        <v>IndustryOffices, Hotels, Finance, ServicesMonthly Peak DayJuly19</v>
      </c>
      <c r="B3212" t="s">
        <v>2232</v>
      </c>
      <c r="C3212" t="s">
        <v>2244</v>
      </c>
      <c r="D3212" t="s">
        <v>2404</v>
      </c>
      <c r="E3212" t="s">
        <v>3087</v>
      </c>
      <c r="F3212" s="6">
        <v>19</v>
      </c>
      <c r="G3212" s="6">
        <v>53.948612213134766</v>
      </c>
      <c r="H3212" s="6">
        <v>48.539005279541016</v>
      </c>
      <c r="I3212" s="6">
        <v>12.313191413879395</v>
      </c>
      <c r="J3212" s="6">
        <v>88.612500000000011</v>
      </c>
      <c r="K3212">
        <f t="shared" si="100"/>
        <v>0</v>
      </c>
    </row>
    <row r="3213" spans="1:11" x14ac:dyDescent="0.25">
      <c r="A3213" s="5" t="str">
        <f t="shared" si="101"/>
        <v>IndustryOffices, Hotels, Finance, ServicesMonthly Peak DayJuly20</v>
      </c>
      <c r="B3213" t="s">
        <v>2232</v>
      </c>
      <c r="C3213" t="s">
        <v>2244</v>
      </c>
      <c r="D3213" t="s">
        <v>2404</v>
      </c>
      <c r="E3213" t="s">
        <v>3087</v>
      </c>
      <c r="F3213" s="6">
        <v>20</v>
      </c>
      <c r="G3213" s="6">
        <v>51.148006439208984</v>
      </c>
      <c r="H3213" s="6">
        <v>45.898296356201172</v>
      </c>
      <c r="I3213" s="6">
        <v>15.150981903076172</v>
      </c>
      <c r="J3213" s="6">
        <v>86.418750000000003</v>
      </c>
      <c r="K3213">
        <f t="shared" si="100"/>
        <v>0</v>
      </c>
    </row>
    <row r="3214" spans="1:11" x14ac:dyDescent="0.25">
      <c r="A3214" s="5" t="str">
        <f t="shared" si="101"/>
        <v>IndustryOffices, Hotels, Finance, ServicesMonthly Peak DayJuly21</v>
      </c>
      <c r="B3214" t="s">
        <v>2232</v>
      </c>
      <c r="C3214" t="s">
        <v>2244</v>
      </c>
      <c r="D3214" t="s">
        <v>2404</v>
      </c>
      <c r="E3214" t="s">
        <v>3087</v>
      </c>
      <c r="F3214" s="6">
        <v>21</v>
      </c>
      <c r="G3214" s="6">
        <v>38.587459564208984</v>
      </c>
      <c r="H3214" s="6">
        <v>34.799442291259766</v>
      </c>
      <c r="I3214" s="6">
        <v>14.968063354492188</v>
      </c>
      <c r="J3214" s="6">
        <v>83.274999999999977</v>
      </c>
      <c r="K3214">
        <f t="shared" si="100"/>
        <v>0</v>
      </c>
    </row>
    <row r="3215" spans="1:11" x14ac:dyDescent="0.25">
      <c r="A3215" s="5" t="str">
        <f t="shared" si="101"/>
        <v>IndustryOffices, Hotels, Finance, ServicesMonthly Peak DayJuly22</v>
      </c>
      <c r="B3215" t="s">
        <v>2232</v>
      </c>
      <c r="C3215" t="s">
        <v>2244</v>
      </c>
      <c r="D3215" t="s">
        <v>2404</v>
      </c>
      <c r="E3215" t="s">
        <v>3087</v>
      </c>
      <c r="F3215" s="6">
        <v>22</v>
      </c>
      <c r="G3215" s="6">
        <v>36.059120178222656</v>
      </c>
      <c r="H3215" s="6">
        <v>33.350120544433594</v>
      </c>
      <c r="I3215" s="6">
        <v>10.605520248413086</v>
      </c>
      <c r="J3215" s="6">
        <v>79.824374999999989</v>
      </c>
      <c r="K3215">
        <f t="shared" si="100"/>
        <v>0</v>
      </c>
    </row>
    <row r="3216" spans="1:11" x14ac:dyDescent="0.25">
      <c r="A3216" s="5" t="str">
        <f t="shared" si="101"/>
        <v>IndustryOffices, Hotels, Finance, ServicesMonthly Peak DayJuly23</v>
      </c>
      <c r="B3216" t="s">
        <v>2232</v>
      </c>
      <c r="C3216" t="s">
        <v>2244</v>
      </c>
      <c r="D3216" t="s">
        <v>2404</v>
      </c>
      <c r="E3216" t="s">
        <v>3087</v>
      </c>
      <c r="F3216" s="6">
        <v>23</v>
      </c>
      <c r="G3216" s="6">
        <v>34.525234222412109</v>
      </c>
      <c r="H3216" s="6">
        <v>35.71539306640625</v>
      </c>
      <c r="I3216" s="6">
        <v>9.2471885681152344</v>
      </c>
      <c r="J3216" s="6">
        <v>78.014375000000001</v>
      </c>
      <c r="K3216">
        <f t="shared" si="100"/>
        <v>0</v>
      </c>
    </row>
    <row r="3217" spans="1:11" x14ac:dyDescent="0.25">
      <c r="A3217" s="5" t="str">
        <f t="shared" si="101"/>
        <v>IndustryOffices, Hotels, Finance, ServicesMonthly Peak DayJuly24</v>
      </c>
      <c r="B3217" t="s">
        <v>2232</v>
      </c>
      <c r="C3217" t="s">
        <v>2244</v>
      </c>
      <c r="D3217" t="s">
        <v>2404</v>
      </c>
      <c r="E3217" t="s">
        <v>3087</v>
      </c>
      <c r="F3217" s="6">
        <v>24</v>
      </c>
      <c r="G3217" s="6">
        <v>29.81854248046875</v>
      </c>
      <c r="H3217" s="6">
        <v>27.906826019287109</v>
      </c>
      <c r="I3217" s="6">
        <v>7.2105321884155273</v>
      </c>
      <c r="J3217" s="6">
        <v>76.701875000000001</v>
      </c>
      <c r="K3217">
        <f t="shared" si="100"/>
        <v>0</v>
      </c>
    </row>
    <row r="3218" spans="1:11" x14ac:dyDescent="0.25">
      <c r="A3218" s="5" t="str">
        <f t="shared" si="101"/>
        <v>IndustryOffices, Hotels, Finance, ServicesAverage WeekdayAugust1</v>
      </c>
      <c r="B3218" t="s">
        <v>2232</v>
      </c>
      <c r="C3218" t="s">
        <v>2244</v>
      </c>
      <c r="D3218" t="s">
        <v>2405</v>
      </c>
      <c r="E3218" t="s">
        <v>3088</v>
      </c>
      <c r="F3218" s="6">
        <v>1</v>
      </c>
      <c r="G3218" s="6">
        <v>30.918603897094727</v>
      </c>
      <c r="H3218" s="6">
        <v>29.425025939941406</v>
      </c>
      <c r="I3218" s="6">
        <v>6.3570981025695801</v>
      </c>
      <c r="J3218" s="6">
        <v>73.112500000000011</v>
      </c>
      <c r="K3218">
        <f t="shared" si="100"/>
        <v>0</v>
      </c>
    </row>
    <row r="3219" spans="1:11" x14ac:dyDescent="0.25">
      <c r="A3219" s="5" t="str">
        <f t="shared" si="101"/>
        <v>IndustryOffices, Hotels, Finance, ServicesAverage WeekdayAugust2</v>
      </c>
      <c r="B3219" t="s">
        <v>2232</v>
      </c>
      <c r="C3219" t="s">
        <v>2244</v>
      </c>
      <c r="D3219" t="s">
        <v>2405</v>
      </c>
      <c r="E3219" t="s">
        <v>3088</v>
      </c>
      <c r="F3219" s="6">
        <v>2</v>
      </c>
      <c r="G3219" s="6">
        <v>32.542530059814453</v>
      </c>
      <c r="H3219" s="6">
        <v>31.148111343383789</v>
      </c>
      <c r="I3219" s="6">
        <v>7.1139078140258789</v>
      </c>
      <c r="J3219" s="6">
        <v>72.161875000000009</v>
      </c>
      <c r="K3219">
        <f t="shared" si="100"/>
        <v>0</v>
      </c>
    </row>
    <row r="3220" spans="1:11" x14ac:dyDescent="0.25">
      <c r="A3220" s="5" t="str">
        <f t="shared" si="101"/>
        <v>IndustryOffices, Hotels, Finance, ServicesAverage WeekdayAugust3</v>
      </c>
      <c r="B3220" t="s">
        <v>2232</v>
      </c>
      <c r="C3220" t="s">
        <v>2244</v>
      </c>
      <c r="D3220" t="s">
        <v>2405</v>
      </c>
      <c r="E3220" t="s">
        <v>3088</v>
      </c>
      <c r="F3220" s="6">
        <v>3</v>
      </c>
      <c r="G3220" s="6">
        <v>31.969411849975586</v>
      </c>
      <c r="H3220" s="6">
        <v>30.313459396362305</v>
      </c>
      <c r="I3220" s="6">
        <v>6.6060519218444824</v>
      </c>
      <c r="J3220" s="6">
        <v>71.246875000000003</v>
      </c>
      <c r="K3220">
        <f t="shared" si="100"/>
        <v>0</v>
      </c>
    </row>
    <row r="3221" spans="1:11" x14ac:dyDescent="0.25">
      <c r="A3221" s="5" t="str">
        <f t="shared" si="101"/>
        <v>IndustryOffices, Hotels, Finance, ServicesAverage WeekdayAugust4</v>
      </c>
      <c r="B3221" t="s">
        <v>2232</v>
      </c>
      <c r="C3221" t="s">
        <v>2244</v>
      </c>
      <c r="D3221" t="s">
        <v>2405</v>
      </c>
      <c r="E3221" t="s">
        <v>3088</v>
      </c>
      <c r="F3221" s="6">
        <v>4</v>
      </c>
      <c r="G3221" s="6">
        <v>31.079212188720703</v>
      </c>
      <c r="H3221" s="6">
        <v>28.859455108642578</v>
      </c>
      <c r="I3221" s="6">
        <v>6.3511552810668945</v>
      </c>
      <c r="J3221" s="6">
        <v>70.581875000000025</v>
      </c>
      <c r="K3221">
        <f t="shared" si="100"/>
        <v>0</v>
      </c>
    </row>
    <row r="3222" spans="1:11" x14ac:dyDescent="0.25">
      <c r="A3222" s="5" t="str">
        <f t="shared" si="101"/>
        <v>IndustryOffices, Hotels, Finance, ServicesAverage WeekdayAugust5</v>
      </c>
      <c r="B3222" t="s">
        <v>2232</v>
      </c>
      <c r="C3222" t="s">
        <v>2244</v>
      </c>
      <c r="D3222" t="s">
        <v>2405</v>
      </c>
      <c r="E3222" t="s">
        <v>3088</v>
      </c>
      <c r="F3222" s="6">
        <v>5</v>
      </c>
      <c r="G3222" s="6">
        <v>33.985000610351563</v>
      </c>
      <c r="H3222" s="6">
        <v>33.03985595703125</v>
      </c>
      <c r="I3222" s="6">
        <v>11.151803970336914</v>
      </c>
      <c r="J3222" s="6">
        <v>69.796250000000001</v>
      </c>
      <c r="K3222">
        <f t="shared" si="100"/>
        <v>0</v>
      </c>
    </row>
    <row r="3223" spans="1:11" x14ac:dyDescent="0.25">
      <c r="A3223" s="5" t="str">
        <f t="shared" si="101"/>
        <v>IndustryOffices, Hotels, Finance, ServicesAverage WeekdayAugust6</v>
      </c>
      <c r="B3223" t="s">
        <v>2232</v>
      </c>
      <c r="C3223" t="s">
        <v>2244</v>
      </c>
      <c r="D3223" t="s">
        <v>2405</v>
      </c>
      <c r="E3223" t="s">
        <v>3088</v>
      </c>
      <c r="F3223" s="6">
        <v>6</v>
      </c>
      <c r="G3223" s="6">
        <v>40.532272338867188</v>
      </c>
      <c r="H3223" s="6">
        <v>38.5975341796875</v>
      </c>
      <c r="I3223" s="6">
        <v>11.467781066894531</v>
      </c>
      <c r="J3223" s="6">
        <v>68.984375</v>
      </c>
      <c r="K3223">
        <f t="shared" si="100"/>
        <v>0</v>
      </c>
    </row>
    <row r="3224" spans="1:11" x14ac:dyDescent="0.25">
      <c r="A3224" s="5" t="str">
        <f t="shared" si="101"/>
        <v>IndustryOffices, Hotels, Finance, ServicesAverage WeekdayAugust7</v>
      </c>
      <c r="B3224" t="s">
        <v>2232</v>
      </c>
      <c r="C3224" t="s">
        <v>2244</v>
      </c>
      <c r="D3224" t="s">
        <v>2405</v>
      </c>
      <c r="E3224" t="s">
        <v>3088</v>
      </c>
      <c r="F3224" s="6">
        <v>7</v>
      </c>
      <c r="G3224" s="6">
        <v>45.445770263671875</v>
      </c>
      <c r="H3224" s="6">
        <v>43.674797058105469</v>
      </c>
      <c r="I3224" s="6">
        <v>10.149477958679199</v>
      </c>
      <c r="J3224" s="6">
        <v>68.152500000000003</v>
      </c>
      <c r="K3224">
        <f t="shared" si="100"/>
        <v>0</v>
      </c>
    </row>
    <row r="3225" spans="1:11" x14ac:dyDescent="0.25">
      <c r="A3225" s="5" t="str">
        <f t="shared" si="101"/>
        <v>IndustryOffices, Hotels, Finance, ServicesAverage WeekdayAugust8</v>
      </c>
      <c r="B3225" t="s">
        <v>2232</v>
      </c>
      <c r="C3225" t="s">
        <v>2244</v>
      </c>
      <c r="D3225" t="s">
        <v>2405</v>
      </c>
      <c r="E3225" t="s">
        <v>3088</v>
      </c>
      <c r="F3225" s="6">
        <v>8</v>
      </c>
      <c r="G3225" s="6">
        <v>49.464218139648438</v>
      </c>
      <c r="H3225" s="6">
        <v>48.419116973876953</v>
      </c>
      <c r="I3225" s="6">
        <v>9.8393678665161133</v>
      </c>
      <c r="J3225" s="6">
        <v>68.169375000000016</v>
      </c>
      <c r="K3225">
        <f t="shared" si="100"/>
        <v>0</v>
      </c>
    </row>
    <row r="3226" spans="1:11" x14ac:dyDescent="0.25">
      <c r="A3226" s="5" t="str">
        <f t="shared" si="101"/>
        <v>IndustryOffices, Hotels, Finance, ServicesAverage WeekdayAugust9</v>
      </c>
      <c r="B3226" t="s">
        <v>2232</v>
      </c>
      <c r="C3226" t="s">
        <v>2244</v>
      </c>
      <c r="D3226" t="s">
        <v>2405</v>
      </c>
      <c r="E3226" t="s">
        <v>3088</v>
      </c>
      <c r="F3226" s="6">
        <v>9</v>
      </c>
      <c r="G3226" s="6">
        <v>58.988784790039063</v>
      </c>
      <c r="H3226" s="6">
        <v>59.057621002197266</v>
      </c>
      <c r="I3226" s="6">
        <v>13.88484001159668</v>
      </c>
      <c r="J3226" s="6">
        <v>70.299374999999998</v>
      </c>
      <c r="K3226">
        <f t="shared" si="100"/>
        <v>0</v>
      </c>
    </row>
    <row r="3227" spans="1:11" x14ac:dyDescent="0.25">
      <c r="A3227" s="5" t="str">
        <f t="shared" si="101"/>
        <v>IndustryOffices, Hotels, Finance, ServicesAverage WeekdayAugust10</v>
      </c>
      <c r="B3227" t="s">
        <v>2232</v>
      </c>
      <c r="C3227" t="s">
        <v>2244</v>
      </c>
      <c r="D3227" t="s">
        <v>2405</v>
      </c>
      <c r="E3227" t="s">
        <v>3088</v>
      </c>
      <c r="F3227" s="6">
        <v>10</v>
      </c>
      <c r="G3227" s="6">
        <v>63.590316772460938</v>
      </c>
      <c r="H3227" s="6">
        <v>68.851997375488281</v>
      </c>
      <c r="I3227" s="6">
        <v>15.990499496459961</v>
      </c>
      <c r="J3227" s="6">
        <v>73.811250000000001</v>
      </c>
      <c r="K3227">
        <f t="shared" si="100"/>
        <v>0</v>
      </c>
    </row>
    <row r="3228" spans="1:11" x14ac:dyDescent="0.25">
      <c r="A3228" s="5" t="str">
        <f t="shared" si="101"/>
        <v>IndustryOffices, Hotels, Finance, ServicesAverage WeekdayAugust11</v>
      </c>
      <c r="B3228" t="s">
        <v>2232</v>
      </c>
      <c r="C3228" t="s">
        <v>2244</v>
      </c>
      <c r="D3228" t="s">
        <v>2405</v>
      </c>
      <c r="E3228" t="s">
        <v>3088</v>
      </c>
      <c r="F3228" s="6">
        <v>11</v>
      </c>
      <c r="G3228" s="6">
        <v>68.520805358886719</v>
      </c>
      <c r="H3228" s="6">
        <v>75.34765625</v>
      </c>
      <c r="I3228" s="6">
        <v>16.497409820556641</v>
      </c>
      <c r="J3228" s="6">
        <v>77.962499999999991</v>
      </c>
      <c r="K3228">
        <f t="shared" si="100"/>
        <v>0</v>
      </c>
    </row>
    <row r="3229" spans="1:11" x14ac:dyDescent="0.25">
      <c r="A3229" s="5" t="str">
        <f t="shared" si="101"/>
        <v>IndustryOffices, Hotels, Finance, ServicesAverage WeekdayAugust12</v>
      </c>
      <c r="B3229" t="s">
        <v>2232</v>
      </c>
      <c r="C3229" t="s">
        <v>2244</v>
      </c>
      <c r="D3229" t="s">
        <v>2405</v>
      </c>
      <c r="E3229" t="s">
        <v>3088</v>
      </c>
      <c r="F3229" s="6">
        <v>12</v>
      </c>
      <c r="G3229" s="6">
        <v>73.110023498535156</v>
      </c>
      <c r="H3229" s="6">
        <v>78.180015563964844</v>
      </c>
      <c r="I3229" s="6">
        <v>16.394926071166992</v>
      </c>
      <c r="J3229" s="6">
        <v>82.106249999999989</v>
      </c>
      <c r="K3229">
        <f t="shared" si="100"/>
        <v>0</v>
      </c>
    </row>
    <row r="3230" spans="1:11" x14ac:dyDescent="0.25">
      <c r="A3230" s="5" t="str">
        <f t="shared" si="101"/>
        <v>IndustryOffices, Hotels, Finance, ServicesAverage WeekdayAugust13</v>
      </c>
      <c r="B3230" t="s">
        <v>2232</v>
      </c>
      <c r="C3230" t="s">
        <v>2244</v>
      </c>
      <c r="D3230" t="s">
        <v>2405</v>
      </c>
      <c r="E3230" t="s">
        <v>3088</v>
      </c>
      <c r="F3230" s="6">
        <v>13</v>
      </c>
      <c r="G3230" s="6">
        <v>72.535987854003906</v>
      </c>
      <c r="H3230" s="6">
        <v>71.70611572265625</v>
      </c>
      <c r="I3230" s="6">
        <v>14.53184700012207</v>
      </c>
      <c r="J3230" s="6">
        <v>84.481250000000003</v>
      </c>
      <c r="K3230">
        <f t="shared" si="100"/>
        <v>0</v>
      </c>
    </row>
    <row r="3231" spans="1:11" x14ac:dyDescent="0.25">
      <c r="A3231" s="5" t="str">
        <f t="shared" si="101"/>
        <v>IndustryOffices, Hotels, Finance, ServicesAverage WeekdayAugust14</v>
      </c>
      <c r="B3231" t="s">
        <v>2232</v>
      </c>
      <c r="C3231" t="s">
        <v>2244</v>
      </c>
      <c r="D3231" t="s">
        <v>2405</v>
      </c>
      <c r="E3231" t="s">
        <v>3088</v>
      </c>
      <c r="F3231" s="6">
        <v>14</v>
      </c>
      <c r="G3231" s="6">
        <v>75.614128112792969</v>
      </c>
      <c r="H3231" s="6">
        <v>70.914321899414063</v>
      </c>
      <c r="I3231" s="6">
        <v>16.72913932800293</v>
      </c>
      <c r="J3231" s="6">
        <v>85.031249999999972</v>
      </c>
      <c r="K3231">
        <f t="shared" si="100"/>
        <v>0</v>
      </c>
    </row>
    <row r="3232" spans="1:11" x14ac:dyDescent="0.25">
      <c r="A3232" s="5" t="str">
        <f t="shared" si="101"/>
        <v>IndustryOffices, Hotels, Finance, ServicesAverage WeekdayAugust15</v>
      </c>
      <c r="B3232" t="s">
        <v>2232</v>
      </c>
      <c r="C3232" t="s">
        <v>2244</v>
      </c>
      <c r="D3232" t="s">
        <v>2405</v>
      </c>
      <c r="E3232" t="s">
        <v>3088</v>
      </c>
      <c r="F3232" s="6">
        <v>15</v>
      </c>
      <c r="G3232" s="6">
        <v>81.0443115234375</v>
      </c>
      <c r="H3232" s="6">
        <v>75.946327209472656</v>
      </c>
      <c r="I3232" s="6">
        <v>17.169572830200195</v>
      </c>
      <c r="J3232" s="6">
        <v>86.443750000000009</v>
      </c>
      <c r="K3232">
        <f t="shared" si="100"/>
        <v>0</v>
      </c>
    </row>
    <row r="3233" spans="1:11" x14ac:dyDescent="0.25">
      <c r="A3233" s="5" t="str">
        <f t="shared" si="101"/>
        <v>IndustryOffices, Hotels, Finance, ServicesAverage WeekdayAugust16</v>
      </c>
      <c r="B3233" t="s">
        <v>2232</v>
      </c>
      <c r="C3233" t="s">
        <v>2244</v>
      </c>
      <c r="D3233" t="s">
        <v>2405</v>
      </c>
      <c r="E3233" t="s">
        <v>3088</v>
      </c>
      <c r="F3233" s="6">
        <v>16</v>
      </c>
      <c r="G3233" s="6">
        <v>79.6748046875</v>
      </c>
      <c r="H3233" s="6">
        <v>72.797149658203125</v>
      </c>
      <c r="I3233" s="6">
        <v>15.654470443725586</v>
      </c>
      <c r="J3233" s="6">
        <v>86.974999999999994</v>
      </c>
      <c r="K3233">
        <f t="shared" si="100"/>
        <v>0</v>
      </c>
    </row>
    <row r="3234" spans="1:11" x14ac:dyDescent="0.25">
      <c r="A3234" s="5" t="str">
        <f t="shared" si="101"/>
        <v>IndustryOffices, Hotels, Finance, ServicesAverage WeekdayAugust17</v>
      </c>
      <c r="B3234" t="s">
        <v>2232</v>
      </c>
      <c r="C3234" t="s">
        <v>2244</v>
      </c>
      <c r="D3234" t="s">
        <v>2405</v>
      </c>
      <c r="E3234" t="s">
        <v>3088</v>
      </c>
      <c r="F3234" s="6">
        <v>17</v>
      </c>
      <c r="G3234" s="6">
        <v>69.164695739746094</v>
      </c>
      <c r="H3234" s="6">
        <v>64.795524597167969</v>
      </c>
      <c r="I3234" s="6">
        <v>13.326360702514648</v>
      </c>
      <c r="J3234" s="6">
        <v>86.77500000000002</v>
      </c>
      <c r="K3234">
        <f t="shared" si="100"/>
        <v>0</v>
      </c>
    </row>
    <row r="3235" spans="1:11" x14ac:dyDescent="0.25">
      <c r="A3235" s="5" t="str">
        <f t="shared" si="101"/>
        <v>IndustryOffices, Hotels, Finance, ServicesAverage WeekdayAugust18</v>
      </c>
      <c r="B3235" t="s">
        <v>2232</v>
      </c>
      <c r="C3235" t="s">
        <v>2244</v>
      </c>
      <c r="D3235" t="s">
        <v>2405</v>
      </c>
      <c r="E3235" t="s">
        <v>3088</v>
      </c>
      <c r="F3235" s="6">
        <v>18</v>
      </c>
      <c r="G3235" s="6">
        <v>66.733139038085938</v>
      </c>
      <c r="H3235" s="6">
        <v>63.031360626220703</v>
      </c>
      <c r="I3235" s="6">
        <v>15.538835525512695</v>
      </c>
      <c r="J3235" s="6">
        <v>86.637500000000017</v>
      </c>
      <c r="K3235">
        <f t="shared" si="100"/>
        <v>0</v>
      </c>
    </row>
    <row r="3236" spans="1:11" x14ac:dyDescent="0.25">
      <c r="A3236" s="5" t="str">
        <f t="shared" si="101"/>
        <v>IndustryOffices, Hotels, Finance, ServicesAverage WeekdayAugust19</v>
      </c>
      <c r="B3236" t="s">
        <v>2232</v>
      </c>
      <c r="C3236" t="s">
        <v>2244</v>
      </c>
      <c r="D3236" t="s">
        <v>2405</v>
      </c>
      <c r="E3236" t="s">
        <v>3088</v>
      </c>
      <c r="F3236" s="6">
        <v>19</v>
      </c>
      <c r="G3236" s="6">
        <v>55.803230285644531</v>
      </c>
      <c r="H3236" s="6">
        <v>50.393623352050781</v>
      </c>
      <c r="I3236" s="6">
        <v>16.49662971496582</v>
      </c>
      <c r="J3236" s="6">
        <v>85.5</v>
      </c>
      <c r="K3236">
        <f t="shared" si="100"/>
        <v>0</v>
      </c>
    </row>
    <row r="3237" spans="1:11" x14ac:dyDescent="0.25">
      <c r="A3237" s="5" t="str">
        <f t="shared" si="101"/>
        <v>IndustryOffices, Hotels, Finance, ServicesAverage WeekdayAugust20</v>
      </c>
      <c r="B3237" t="s">
        <v>2232</v>
      </c>
      <c r="C3237" t="s">
        <v>2244</v>
      </c>
      <c r="D3237" t="s">
        <v>2405</v>
      </c>
      <c r="E3237" t="s">
        <v>3088</v>
      </c>
      <c r="F3237" s="6">
        <v>20</v>
      </c>
      <c r="G3237" s="6">
        <v>53.811367034912109</v>
      </c>
      <c r="H3237" s="6">
        <v>48.561653137207031</v>
      </c>
      <c r="I3237" s="6">
        <v>12.024990081787109</v>
      </c>
      <c r="J3237" s="6">
        <v>82.958749999999981</v>
      </c>
      <c r="K3237">
        <f t="shared" si="100"/>
        <v>0</v>
      </c>
    </row>
    <row r="3238" spans="1:11" x14ac:dyDescent="0.25">
      <c r="A3238" s="5" t="str">
        <f t="shared" si="101"/>
        <v>IndustryOffices, Hotels, Finance, ServicesAverage WeekdayAugust21</v>
      </c>
      <c r="B3238" t="s">
        <v>2232</v>
      </c>
      <c r="C3238" t="s">
        <v>2244</v>
      </c>
      <c r="D3238" t="s">
        <v>2405</v>
      </c>
      <c r="E3238" t="s">
        <v>3088</v>
      </c>
      <c r="F3238" s="6">
        <v>21</v>
      </c>
      <c r="G3238" s="6">
        <v>49.582355499267578</v>
      </c>
      <c r="H3238" s="6">
        <v>45.794338226318359</v>
      </c>
      <c r="I3238" s="6">
        <v>12.031721115112305</v>
      </c>
      <c r="J3238" s="6">
        <v>79.483125000000001</v>
      </c>
      <c r="K3238">
        <f t="shared" si="100"/>
        <v>0</v>
      </c>
    </row>
    <row r="3239" spans="1:11" x14ac:dyDescent="0.25">
      <c r="A3239" s="5" t="str">
        <f t="shared" si="101"/>
        <v>IndustryOffices, Hotels, Finance, ServicesAverage WeekdayAugust22</v>
      </c>
      <c r="B3239" t="s">
        <v>2232</v>
      </c>
      <c r="C3239" t="s">
        <v>2244</v>
      </c>
      <c r="D3239" t="s">
        <v>2405</v>
      </c>
      <c r="E3239" t="s">
        <v>3088</v>
      </c>
      <c r="F3239" s="6">
        <v>22</v>
      </c>
      <c r="G3239" s="6">
        <v>38.896999359130859</v>
      </c>
      <c r="H3239" s="6">
        <v>36.188003540039063</v>
      </c>
      <c r="I3239" s="6">
        <v>11.563517570495605</v>
      </c>
      <c r="J3239" s="6">
        <v>75.941249999999997</v>
      </c>
      <c r="K3239">
        <f t="shared" si="100"/>
        <v>0</v>
      </c>
    </row>
    <row r="3240" spans="1:11" x14ac:dyDescent="0.25">
      <c r="A3240" s="5" t="str">
        <f t="shared" si="101"/>
        <v>IndustryOffices, Hotels, Finance, ServicesAverage WeekdayAugust23</v>
      </c>
      <c r="B3240" t="s">
        <v>2232</v>
      </c>
      <c r="C3240" t="s">
        <v>2244</v>
      </c>
      <c r="D3240" t="s">
        <v>2405</v>
      </c>
      <c r="E3240" t="s">
        <v>3088</v>
      </c>
      <c r="F3240" s="6">
        <v>23</v>
      </c>
      <c r="G3240" s="6">
        <v>37.393547058105469</v>
      </c>
      <c r="H3240" s="6">
        <v>38.583705902099609</v>
      </c>
      <c r="I3240" s="6">
        <v>7.834019660949707</v>
      </c>
      <c r="J3240" s="6">
        <v>73.631875000000008</v>
      </c>
      <c r="K3240">
        <f t="shared" si="100"/>
        <v>0</v>
      </c>
    </row>
    <row r="3241" spans="1:11" x14ac:dyDescent="0.25">
      <c r="A3241" s="5" t="str">
        <f t="shared" si="101"/>
        <v>IndustryOffices, Hotels, Finance, ServicesAverage WeekdayAugust24</v>
      </c>
      <c r="B3241" t="s">
        <v>2232</v>
      </c>
      <c r="C3241" t="s">
        <v>2244</v>
      </c>
      <c r="D3241" t="s">
        <v>2405</v>
      </c>
      <c r="E3241" t="s">
        <v>3088</v>
      </c>
      <c r="F3241" s="6">
        <v>24</v>
      </c>
      <c r="G3241" s="6">
        <v>33.383934020996094</v>
      </c>
      <c r="H3241" s="6">
        <v>31.47221565246582</v>
      </c>
      <c r="I3241" s="6">
        <v>7.2255349159240723</v>
      </c>
      <c r="J3241" s="6">
        <v>71.998749999999987</v>
      </c>
      <c r="K3241">
        <f t="shared" si="100"/>
        <v>0</v>
      </c>
    </row>
    <row r="3242" spans="1:11" x14ac:dyDescent="0.25">
      <c r="A3242" s="5" t="str">
        <f t="shared" si="101"/>
        <v>IndustryOffices, Hotels, Finance, ServicesMonthly Peak DayAugust1</v>
      </c>
      <c r="B3242" t="s">
        <v>2232</v>
      </c>
      <c r="C3242" t="s">
        <v>2244</v>
      </c>
      <c r="D3242" t="s">
        <v>2406</v>
      </c>
      <c r="E3242" t="s">
        <v>3088</v>
      </c>
      <c r="F3242" s="6">
        <v>1</v>
      </c>
      <c r="G3242" s="6">
        <v>29.565177917480469</v>
      </c>
      <c r="H3242" s="6">
        <v>28.071599960327148</v>
      </c>
      <c r="I3242" s="6">
        <v>6.6260805130004883</v>
      </c>
      <c r="J3242" s="6">
        <v>74.7</v>
      </c>
      <c r="K3242">
        <f t="shared" si="100"/>
        <v>0</v>
      </c>
    </row>
    <row r="3243" spans="1:11" x14ac:dyDescent="0.25">
      <c r="A3243" s="5" t="str">
        <f t="shared" si="101"/>
        <v>IndustryOffices, Hotels, Finance, ServicesMonthly Peak DayAugust2</v>
      </c>
      <c r="B3243" t="s">
        <v>2232</v>
      </c>
      <c r="C3243" t="s">
        <v>2244</v>
      </c>
      <c r="D3243" t="s">
        <v>2406</v>
      </c>
      <c r="E3243" t="s">
        <v>3088</v>
      </c>
      <c r="F3243" s="6">
        <v>2</v>
      </c>
      <c r="G3243" s="6">
        <v>31.568666458129883</v>
      </c>
      <c r="H3243" s="6">
        <v>30.174245834350586</v>
      </c>
      <c r="I3243" s="6">
        <v>8.3725557327270508</v>
      </c>
      <c r="J3243" s="6">
        <v>73.581250000000011</v>
      </c>
      <c r="K3243">
        <f t="shared" si="100"/>
        <v>0</v>
      </c>
    </row>
    <row r="3244" spans="1:11" x14ac:dyDescent="0.25">
      <c r="A3244" s="5" t="str">
        <f t="shared" si="101"/>
        <v>IndustryOffices, Hotels, Finance, ServicesMonthly Peak DayAugust3</v>
      </c>
      <c r="B3244" t="s">
        <v>2232</v>
      </c>
      <c r="C3244" t="s">
        <v>2244</v>
      </c>
      <c r="D3244" t="s">
        <v>2406</v>
      </c>
      <c r="E3244" t="s">
        <v>3088</v>
      </c>
      <c r="F3244" s="6">
        <v>3</v>
      </c>
      <c r="G3244" s="6">
        <v>33.414203643798828</v>
      </c>
      <c r="H3244" s="6">
        <v>31.758251190185547</v>
      </c>
      <c r="I3244" s="6">
        <v>7.416257381439209</v>
      </c>
      <c r="J3244" s="6">
        <v>72.572499999999991</v>
      </c>
      <c r="K3244">
        <f t="shared" si="100"/>
        <v>0</v>
      </c>
    </row>
    <row r="3245" spans="1:11" x14ac:dyDescent="0.25">
      <c r="A3245" s="5" t="str">
        <f t="shared" si="101"/>
        <v>IndustryOffices, Hotels, Finance, ServicesMonthly Peak DayAugust4</v>
      </c>
      <c r="B3245" t="s">
        <v>2232</v>
      </c>
      <c r="C3245" t="s">
        <v>2244</v>
      </c>
      <c r="D3245" t="s">
        <v>2406</v>
      </c>
      <c r="E3245" t="s">
        <v>3088</v>
      </c>
      <c r="F3245" s="6">
        <v>4</v>
      </c>
      <c r="G3245" s="6">
        <v>31.213802337646484</v>
      </c>
      <c r="H3245" s="6">
        <v>28.994045257568359</v>
      </c>
      <c r="I3245" s="6">
        <v>7.6233119964599609</v>
      </c>
      <c r="J3245" s="6">
        <v>71.876250000000013</v>
      </c>
      <c r="K3245">
        <f t="shared" si="100"/>
        <v>0</v>
      </c>
    </row>
    <row r="3246" spans="1:11" x14ac:dyDescent="0.25">
      <c r="A3246" s="5" t="str">
        <f t="shared" si="101"/>
        <v>IndustryOffices, Hotels, Finance, ServicesMonthly Peak DayAugust5</v>
      </c>
      <c r="B3246" t="s">
        <v>2232</v>
      </c>
      <c r="C3246" t="s">
        <v>2244</v>
      </c>
      <c r="D3246" t="s">
        <v>2406</v>
      </c>
      <c r="E3246" t="s">
        <v>3088</v>
      </c>
      <c r="F3246" s="6">
        <v>5</v>
      </c>
      <c r="G3246" s="6">
        <v>31.494726181030273</v>
      </c>
      <c r="H3246" s="6">
        <v>30.549581527709961</v>
      </c>
      <c r="I3246" s="6">
        <v>9.1006965637207031</v>
      </c>
      <c r="J3246" s="6">
        <v>71.092500000000001</v>
      </c>
      <c r="K3246">
        <f t="shared" si="100"/>
        <v>0</v>
      </c>
    </row>
    <row r="3247" spans="1:11" x14ac:dyDescent="0.25">
      <c r="A3247" s="5" t="str">
        <f t="shared" si="101"/>
        <v>IndustryOffices, Hotels, Finance, ServicesMonthly Peak DayAugust6</v>
      </c>
      <c r="B3247" t="s">
        <v>2232</v>
      </c>
      <c r="C3247" t="s">
        <v>2244</v>
      </c>
      <c r="D3247" t="s">
        <v>2406</v>
      </c>
      <c r="E3247" t="s">
        <v>3088</v>
      </c>
      <c r="F3247" s="6">
        <v>6</v>
      </c>
      <c r="G3247" s="6">
        <v>43.995952606201172</v>
      </c>
      <c r="H3247" s="6">
        <v>42.061210632324219</v>
      </c>
      <c r="I3247" s="6">
        <v>11.244524002075195</v>
      </c>
      <c r="J3247" s="6">
        <v>70.547499999999999</v>
      </c>
      <c r="K3247">
        <f t="shared" si="100"/>
        <v>0</v>
      </c>
    </row>
    <row r="3248" spans="1:11" x14ac:dyDescent="0.25">
      <c r="A3248" s="5" t="str">
        <f t="shared" si="101"/>
        <v>IndustryOffices, Hotels, Finance, ServicesMonthly Peak DayAugust7</v>
      </c>
      <c r="B3248" t="s">
        <v>2232</v>
      </c>
      <c r="C3248" t="s">
        <v>2244</v>
      </c>
      <c r="D3248" t="s">
        <v>2406</v>
      </c>
      <c r="E3248" t="s">
        <v>3088</v>
      </c>
      <c r="F3248" s="6">
        <v>7</v>
      </c>
      <c r="G3248" s="6">
        <v>43.200183868408203</v>
      </c>
      <c r="H3248" s="6">
        <v>41.429210662841797</v>
      </c>
      <c r="I3248" s="6">
        <v>11.706489562988281</v>
      </c>
      <c r="J3248" s="6">
        <v>70.288125000000008</v>
      </c>
      <c r="K3248">
        <f t="shared" si="100"/>
        <v>0</v>
      </c>
    </row>
    <row r="3249" spans="1:11" x14ac:dyDescent="0.25">
      <c r="A3249" s="5" t="str">
        <f t="shared" si="101"/>
        <v>IndustryOffices, Hotels, Finance, ServicesMonthly Peak DayAugust8</v>
      </c>
      <c r="B3249" t="s">
        <v>2232</v>
      </c>
      <c r="C3249" t="s">
        <v>2244</v>
      </c>
      <c r="D3249" t="s">
        <v>2406</v>
      </c>
      <c r="E3249" t="s">
        <v>3088</v>
      </c>
      <c r="F3249" s="6">
        <v>8</v>
      </c>
      <c r="G3249" s="6">
        <v>43.436664581298828</v>
      </c>
      <c r="H3249" s="6">
        <v>42.391567230224609</v>
      </c>
      <c r="I3249" s="6">
        <v>11.063483238220215</v>
      </c>
      <c r="J3249" s="6">
        <v>70.496249999999989</v>
      </c>
      <c r="K3249">
        <f t="shared" si="100"/>
        <v>0</v>
      </c>
    </row>
    <row r="3250" spans="1:11" x14ac:dyDescent="0.25">
      <c r="A3250" s="5" t="str">
        <f t="shared" si="101"/>
        <v>IndustryOffices, Hotels, Finance, ServicesMonthly Peak DayAugust9</v>
      </c>
      <c r="B3250" t="s">
        <v>2232</v>
      </c>
      <c r="C3250" t="s">
        <v>2244</v>
      </c>
      <c r="D3250" t="s">
        <v>2406</v>
      </c>
      <c r="E3250" t="s">
        <v>3088</v>
      </c>
      <c r="F3250" s="6">
        <v>9</v>
      </c>
      <c r="G3250" s="6">
        <v>51.952739715576172</v>
      </c>
      <c r="H3250" s="6">
        <v>52.021575927734375</v>
      </c>
      <c r="I3250" s="6">
        <v>14.549430847167969</v>
      </c>
      <c r="J3250" s="6">
        <v>72.204999999999998</v>
      </c>
      <c r="K3250">
        <f t="shared" si="100"/>
        <v>0</v>
      </c>
    </row>
    <row r="3251" spans="1:11" x14ac:dyDescent="0.25">
      <c r="A3251" s="5" t="str">
        <f t="shared" si="101"/>
        <v>IndustryOffices, Hotels, Finance, ServicesMonthly Peak DayAugust10</v>
      </c>
      <c r="B3251" t="s">
        <v>2232</v>
      </c>
      <c r="C3251" t="s">
        <v>2244</v>
      </c>
      <c r="D3251" t="s">
        <v>2406</v>
      </c>
      <c r="E3251" t="s">
        <v>3088</v>
      </c>
      <c r="F3251" s="6">
        <v>10</v>
      </c>
      <c r="G3251" s="6">
        <v>58.232738494873047</v>
      </c>
      <c r="H3251" s="6">
        <v>63.494422912597656</v>
      </c>
      <c r="I3251" s="6">
        <v>17.095315933227539</v>
      </c>
      <c r="J3251" s="6">
        <v>75.784999999999997</v>
      </c>
      <c r="K3251">
        <f t="shared" si="100"/>
        <v>0</v>
      </c>
    </row>
    <row r="3252" spans="1:11" x14ac:dyDescent="0.25">
      <c r="A3252" s="5" t="str">
        <f t="shared" si="101"/>
        <v>IndustryOffices, Hotels, Finance, ServicesMonthly Peak DayAugust11</v>
      </c>
      <c r="B3252" t="s">
        <v>2232</v>
      </c>
      <c r="C3252" t="s">
        <v>2244</v>
      </c>
      <c r="D3252" t="s">
        <v>2406</v>
      </c>
      <c r="E3252" t="s">
        <v>3088</v>
      </c>
      <c r="F3252" s="6">
        <v>11</v>
      </c>
      <c r="G3252" s="6">
        <v>62.585666656494141</v>
      </c>
      <c r="H3252" s="6">
        <v>69.412521362304688</v>
      </c>
      <c r="I3252" s="6">
        <v>16.182193756103516</v>
      </c>
      <c r="J3252" s="6">
        <v>79.537499999999994</v>
      </c>
      <c r="K3252">
        <f t="shared" si="100"/>
        <v>0</v>
      </c>
    </row>
    <row r="3253" spans="1:11" x14ac:dyDescent="0.25">
      <c r="A3253" s="5" t="str">
        <f t="shared" si="101"/>
        <v>IndustryOffices, Hotels, Finance, ServicesMonthly Peak DayAugust12</v>
      </c>
      <c r="B3253" t="s">
        <v>2232</v>
      </c>
      <c r="C3253" t="s">
        <v>2244</v>
      </c>
      <c r="D3253" t="s">
        <v>2406</v>
      </c>
      <c r="E3253" t="s">
        <v>3088</v>
      </c>
      <c r="F3253" s="6">
        <v>12</v>
      </c>
      <c r="G3253" s="6">
        <v>69.906135559082031</v>
      </c>
      <c r="H3253" s="6">
        <v>74.97613525390625</v>
      </c>
      <c r="I3253" s="6">
        <v>15.93909740447998</v>
      </c>
      <c r="J3253" s="6">
        <v>83.537499999999994</v>
      </c>
      <c r="K3253">
        <f t="shared" si="100"/>
        <v>0</v>
      </c>
    </row>
    <row r="3254" spans="1:11" x14ac:dyDescent="0.25">
      <c r="A3254" s="5" t="str">
        <f t="shared" si="101"/>
        <v>IndustryOffices, Hotels, Finance, ServicesMonthly Peak DayAugust13</v>
      </c>
      <c r="B3254" t="s">
        <v>2232</v>
      </c>
      <c r="C3254" t="s">
        <v>2244</v>
      </c>
      <c r="D3254" t="s">
        <v>2406</v>
      </c>
      <c r="E3254" t="s">
        <v>3088</v>
      </c>
      <c r="F3254" s="6">
        <v>13</v>
      </c>
      <c r="G3254" s="6">
        <v>66.582534790039063</v>
      </c>
      <c r="H3254" s="6">
        <v>65.752662658691406</v>
      </c>
      <c r="I3254" s="6">
        <v>15.880302429199219</v>
      </c>
      <c r="J3254" s="6">
        <v>85.981250000000003</v>
      </c>
      <c r="K3254">
        <f t="shared" si="100"/>
        <v>0</v>
      </c>
    </row>
    <row r="3255" spans="1:11" x14ac:dyDescent="0.25">
      <c r="A3255" s="5" t="str">
        <f t="shared" si="101"/>
        <v>IndustryOffices, Hotels, Finance, ServicesMonthly Peak DayAugust14</v>
      </c>
      <c r="B3255" t="s">
        <v>2232</v>
      </c>
      <c r="C3255" t="s">
        <v>2244</v>
      </c>
      <c r="D3255" t="s">
        <v>2406</v>
      </c>
      <c r="E3255" t="s">
        <v>3088</v>
      </c>
      <c r="F3255" s="6">
        <v>14</v>
      </c>
      <c r="G3255" s="6">
        <v>70.456390380859375</v>
      </c>
      <c r="H3255" s="6">
        <v>65.756584167480469</v>
      </c>
      <c r="I3255" s="6">
        <v>16.282817840576172</v>
      </c>
      <c r="J3255" s="6">
        <v>87.399999999999977</v>
      </c>
      <c r="K3255">
        <f t="shared" si="100"/>
        <v>0</v>
      </c>
    </row>
    <row r="3256" spans="1:11" x14ac:dyDescent="0.25">
      <c r="A3256" s="5" t="str">
        <f t="shared" si="101"/>
        <v>IndustryOffices, Hotels, Finance, ServicesMonthly Peak DayAugust15</v>
      </c>
      <c r="B3256" t="s">
        <v>2232</v>
      </c>
      <c r="C3256" t="s">
        <v>2244</v>
      </c>
      <c r="D3256" t="s">
        <v>2406</v>
      </c>
      <c r="E3256" t="s">
        <v>3088</v>
      </c>
      <c r="F3256" s="6">
        <v>15</v>
      </c>
      <c r="G3256" s="6">
        <v>73.889968872070313</v>
      </c>
      <c r="H3256" s="6">
        <v>68.791984558105469</v>
      </c>
      <c r="I3256" s="6">
        <v>17.537881851196289</v>
      </c>
      <c r="J3256" s="6">
        <v>87.96875</v>
      </c>
      <c r="K3256">
        <f t="shared" si="100"/>
        <v>0</v>
      </c>
    </row>
    <row r="3257" spans="1:11" x14ac:dyDescent="0.25">
      <c r="A3257" s="5" t="str">
        <f t="shared" si="101"/>
        <v>IndustryOffices, Hotels, Finance, ServicesMonthly Peak DayAugust16</v>
      </c>
      <c r="B3257" t="s">
        <v>2232</v>
      </c>
      <c r="C3257" t="s">
        <v>2244</v>
      </c>
      <c r="D3257" t="s">
        <v>2406</v>
      </c>
      <c r="E3257" t="s">
        <v>3088</v>
      </c>
      <c r="F3257" s="6">
        <v>16</v>
      </c>
      <c r="G3257" s="6">
        <v>73.484001159667969</v>
      </c>
      <c r="H3257" s="6">
        <v>66.606353759765625</v>
      </c>
      <c r="I3257" s="6">
        <v>16.096134185791016</v>
      </c>
      <c r="J3257" s="6">
        <v>88.956249999999997</v>
      </c>
      <c r="K3257">
        <f t="shared" si="100"/>
        <v>0</v>
      </c>
    </row>
    <row r="3258" spans="1:11" x14ac:dyDescent="0.25">
      <c r="A3258" s="5" t="str">
        <f t="shared" si="101"/>
        <v>IndustryOffices, Hotels, Finance, ServicesMonthly Peak DayAugust17</v>
      </c>
      <c r="B3258" t="s">
        <v>2232</v>
      </c>
      <c r="C3258" t="s">
        <v>2244</v>
      </c>
      <c r="D3258" t="s">
        <v>2406</v>
      </c>
      <c r="E3258" t="s">
        <v>3088</v>
      </c>
      <c r="F3258" s="6">
        <v>17</v>
      </c>
      <c r="G3258" s="6">
        <v>68.652198791503906</v>
      </c>
      <c r="H3258" s="6">
        <v>64.283027648925781</v>
      </c>
      <c r="I3258" s="6">
        <v>14.414752960205078</v>
      </c>
      <c r="J3258" s="6">
        <v>88.412500000000009</v>
      </c>
      <c r="K3258">
        <f t="shared" si="100"/>
        <v>0</v>
      </c>
    </row>
    <row r="3259" spans="1:11" x14ac:dyDescent="0.25">
      <c r="A3259" s="5" t="str">
        <f t="shared" si="101"/>
        <v>IndustryOffices, Hotels, Finance, ServicesMonthly Peak DayAugust18</v>
      </c>
      <c r="B3259" t="s">
        <v>2232</v>
      </c>
      <c r="C3259" t="s">
        <v>2244</v>
      </c>
      <c r="D3259" t="s">
        <v>2406</v>
      </c>
      <c r="E3259" t="s">
        <v>3088</v>
      </c>
      <c r="F3259" s="6">
        <v>18</v>
      </c>
      <c r="G3259" s="6">
        <v>65.777114868164063</v>
      </c>
      <c r="H3259" s="6">
        <v>62.075332641601563</v>
      </c>
      <c r="I3259" s="6">
        <v>14.748442649841309</v>
      </c>
      <c r="J3259" s="6">
        <v>86.812500000000028</v>
      </c>
      <c r="K3259">
        <f t="shared" si="100"/>
        <v>0</v>
      </c>
    </row>
    <row r="3260" spans="1:11" x14ac:dyDescent="0.25">
      <c r="A3260" s="5" t="str">
        <f t="shared" si="101"/>
        <v>IndustryOffices, Hotels, Finance, ServicesMonthly Peak DayAugust19</v>
      </c>
      <c r="B3260" t="s">
        <v>2232</v>
      </c>
      <c r="C3260" t="s">
        <v>2244</v>
      </c>
      <c r="D3260" t="s">
        <v>2406</v>
      </c>
      <c r="E3260" t="s">
        <v>3088</v>
      </c>
      <c r="F3260" s="6">
        <v>19</v>
      </c>
      <c r="G3260" s="6">
        <v>56.207973480224609</v>
      </c>
      <c r="H3260" s="6">
        <v>50.798366546630859</v>
      </c>
      <c r="I3260" s="6">
        <v>13.146476745605469</v>
      </c>
      <c r="J3260" s="6">
        <v>85.268750000000026</v>
      </c>
      <c r="K3260">
        <f t="shared" si="100"/>
        <v>0</v>
      </c>
    </row>
    <row r="3261" spans="1:11" x14ac:dyDescent="0.25">
      <c r="A3261" s="5" t="str">
        <f t="shared" si="101"/>
        <v>IndustryOffices, Hotels, Finance, ServicesMonthly Peak DayAugust20</v>
      </c>
      <c r="B3261" t="s">
        <v>2232</v>
      </c>
      <c r="C3261" t="s">
        <v>2244</v>
      </c>
      <c r="D3261" t="s">
        <v>2406</v>
      </c>
      <c r="E3261" t="s">
        <v>3088</v>
      </c>
      <c r="F3261" s="6">
        <v>20</v>
      </c>
      <c r="G3261" s="6">
        <v>47.663852691650391</v>
      </c>
      <c r="H3261" s="6">
        <v>42.414142608642578</v>
      </c>
      <c r="I3261" s="6">
        <v>11.070350646972656</v>
      </c>
      <c r="J3261" s="6">
        <v>82.600000000000009</v>
      </c>
      <c r="K3261">
        <f t="shared" si="100"/>
        <v>0</v>
      </c>
    </row>
    <row r="3262" spans="1:11" x14ac:dyDescent="0.25">
      <c r="A3262" s="5" t="str">
        <f t="shared" si="101"/>
        <v>IndustryOffices, Hotels, Finance, ServicesMonthly Peak DayAugust21</v>
      </c>
      <c r="B3262" t="s">
        <v>2232</v>
      </c>
      <c r="C3262" t="s">
        <v>2244</v>
      </c>
      <c r="D3262" t="s">
        <v>2406</v>
      </c>
      <c r="E3262" t="s">
        <v>3088</v>
      </c>
      <c r="F3262" s="6">
        <v>21</v>
      </c>
      <c r="G3262" s="6">
        <v>45.987003326416016</v>
      </c>
      <c r="H3262" s="6">
        <v>42.198986053466797</v>
      </c>
      <c r="I3262" s="6">
        <v>12.698945999145508</v>
      </c>
      <c r="J3262" s="6">
        <v>79.449999999999989</v>
      </c>
      <c r="K3262">
        <f t="shared" si="100"/>
        <v>0</v>
      </c>
    </row>
    <row r="3263" spans="1:11" x14ac:dyDescent="0.25">
      <c r="A3263" s="5" t="str">
        <f t="shared" si="101"/>
        <v>IndustryOffices, Hotels, Finance, ServicesMonthly Peak DayAugust22</v>
      </c>
      <c r="B3263" t="s">
        <v>2232</v>
      </c>
      <c r="C3263" t="s">
        <v>2244</v>
      </c>
      <c r="D3263" t="s">
        <v>2406</v>
      </c>
      <c r="E3263" t="s">
        <v>3088</v>
      </c>
      <c r="F3263" s="6">
        <v>22</v>
      </c>
      <c r="G3263" s="6">
        <v>38.396678924560547</v>
      </c>
      <c r="H3263" s="6">
        <v>35.68768310546875</v>
      </c>
      <c r="I3263" s="6">
        <v>10.661080360412598</v>
      </c>
      <c r="J3263" s="6">
        <v>76.962499999999991</v>
      </c>
      <c r="K3263">
        <f t="shared" si="100"/>
        <v>0</v>
      </c>
    </row>
    <row r="3264" spans="1:11" x14ac:dyDescent="0.25">
      <c r="A3264" s="5" t="str">
        <f t="shared" si="101"/>
        <v>IndustryOffices, Hotels, Finance, ServicesMonthly Peak DayAugust23</v>
      </c>
      <c r="B3264" t="s">
        <v>2232</v>
      </c>
      <c r="C3264" t="s">
        <v>2244</v>
      </c>
      <c r="D3264" t="s">
        <v>2406</v>
      </c>
      <c r="E3264" t="s">
        <v>3088</v>
      </c>
      <c r="F3264" s="6">
        <v>23</v>
      </c>
      <c r="G3264" s="6">
        <v>31.673931121826172</v>
      </c>
      <c r="H3264" s="6">
        <v>32.864089965820313</v>
      </c>
      <c r="I3264" s="6">
        <v>11.231949806213379</v>
      </c>
      <c r="J3264" s="6">
        <v>75.705624999999984</v>
      </c>
      <c r="K3264">
        <f t="shared" si="100"/>
        <v>0</v>
      </c>
    </row>
    <row r="3265" spans="1:11" x14ac:dyDescent="0.25">
      <c r="A3265" s="5" t="str">
        <f t="shared" si="101"/>
        <v>IndustryOffices, Hotels, Finance, ServicesMonthly Peak DayAugust24</v>
      </c>
      <c r="B3265" t="s">
        <v>2232</v>
      </c>
      <c r="C3265" t="s">
        <v>2244</v>
      </c>
      <c r="D3265" t="s">
        <v>2406</v>
      </c>
      <c r="E3265" t="s">
        <v>3088</v>
      </c>
      <c r="F3265" s="6">
        <v>24</v>
      </c>
      <c r="G3265" s="6">
        <v>25.88636589050293</v>
      </c>
      <c r="H3265" s="6">
        <v>23.974647521972656</v>
      </c>
      <c r="I3265" s="6">
        <v>10.033141136169434</v>
      </c>
      <c r="J3265" s="6">
        <v>74.896875000000023</v>
      </c>
      <c r="K3265">
        <f t="shared" si="100"/>
        <v>0</v>
      </c>
    </row>
    <row r="3266" spans="1:11" x14ac:dyDescent="0.25">
      <c r="A3266" s="5" t="str">
        <f t="shared" si="101"/>
        <v>IndustryOffices, Hotels, Finance, ServicesAverage WeekdaySeptember1</v>
      </c>
      <c r="B3266" t="s">
        <v>2232</v>
      </c>
      <c r="C3266" t="s">
        <v>2244</v>
      </c>
      <c r="D3266" t="s">
        <v>2407</v>
      </c>
      <c r="E3266" t="s">
        <v>3089</v>
      </c>
      <c r="F3266" s="6">
        <v>1</v>
      </c>
      <c r="G3266" s="6">
        <v>36.184719085693359</v>
      </c>
      <c r="H3266" s="6">
        <v>37.554309844970703</v>
      </c>
      <c r="I3266" s="6">
        <v>11.376208305358887</v>
      </c>
      <c r="J3266" s="6">
        <v>71.912500000000009</v>
      </c>
      <c r="K3266">
        <f t="shared" ref="K3266:K3329" si="102">INDEX(events, MATCH(CONCATENATE(B3266, C3266, D3266, E3266), events_y, 0), MATCH("Confidential", events_x, 0))</f>
        <v>0</v>
      </c>
    </row>
    <row r="3267" spans="1:11" x14ac:dyDescent="0.25">
      <c r="A3267" s="5" t="str">
        <f t="shared" ref="A3267:A3330" si="103">CONCATENATE(B3267, C3267, D3267, E3267, F3267)</f>
        <v>IndustryOffices, Hotels, Finance, ServicesAverage WeekdaySeptember2</v>
      </c>
      <c r="B3267" t="s">
        <v>2232</v>
      </c>
      <c r="C3267" t="s">
        <v>2244</v>
      </c>
      <c r="D3267" t="s">
        <v>2407</v>
      </c>
      <c r="E3267" t="s">
        <v>3089</v>
      </c>
      <c r="F3267" s="6">
        <v>2</v>
      </c>
      <c r="G3267" s="6">
        <v>35.181636810302734</v>
      </c>
      <c r="H3267" s="6">
        <v>36.844482421875</v>
      </c>
      <c r="I3267" s="6">
        <v>10.145740509033203</v>
      </c>
      <c r="J3267" s="6">
        <v>70.989999999999995</v>
      </c>
      <c r="K3267">
        <f t="shared" si="102"/>
        <v>0</v>
      </c>
    </row>
    <row r="3268" spans="1:11" x14ac:dyDescent="0.25">
      <c r="A3268" s="5" t="str">
        <f t="shared" si="103"/>
        <v>IndustryOffices, Hotels, Finance, ServicesAverage WeekdaySeptember3</v>
      </c>
      <c r="B3268" t="s">
        <v>2232</v>
      </c>
      <c r="C3268" t="s">
        <v>2244</v>
      </c>
      <c r="D3268" t="s">
        <v>2407</v>
      </c>
      <c r="E3268" t="s">
        <v>3089</v>
      </c>
      <c r="F3268" s="6">
        <v>3</v>
      </c>
      <c r="G3268" s="6">
        <v>35.816177368164063</v>
      </c>
      <c r="H3268" s="6">
        <v>37.861984252929688</v>
      </c>
      <c r="I3268" s="6">
        <v>11.868832588195801</v>
      </c>
      <c r="J3268" s="6">
        <v>70.265000000000001</v>
      </c>
      <c r="K3268">
        <f t="shared" si="102"/>
        <v>0</v>
      </c>
    </row>
    <row r="3269" spans="1:11" x14ac:dyDescent="0.25">
      <c r="A3269" s="5" t="str">
        <f t="shared" si="103"/>
        <v>IndustryOffices, Hotels, Finance, ServicesAverage WeekdaySeptember4</v>
      </c>
      <c r="B3269" t="s">
        <v>2232</v>
      </c>
      <c r="C3269" t="s">
        <v>2244</v>
      </c>
      <c r="D3269" t="s">
        <v>2407</v>
      </c>
      <c r="E3269" t="s">
        <v>3089</v>
      </c>
      <c r="F3269" s="6">
        <v>4</v>
      </c>
      <c r="G3269" s="6">
        <v>34.260791778564453</v>
      </c>
      <c r="H3269" s="6">
        <v>36.246158599853516</v>
      </c>
      <c r="I3269" s="6">
        <v>9.9216890335083008</v>
      </c>
      <c r="J3269" s="6">
        <v>69.560625000000002</v>
      </c>
      <c r="K3269">
        <f t="shared" si="102"/>
        <v>0</v>
      </c>
    </row>
    <row r="3270" spans="1:11" x14ac:dyDescent="0.25">
      <c r="A3270" s="5" t="str">
        <f t="shared" si="103"/>
        <v>IndustryOffices, Hotels, Finance, ServicesAverage WeekdaySeptember5</v>
      </c>
      <c r="B3270" t="s">
        <v>2232</v>
      </c>
      <c r="C3270" t="s">
        <v>2244</v>
      </c>
      <c r="D3270" t="s">
        <v>2407</v>
      </c>
      <c r="E3270" t="s">
        <v>3089</v>
      </c>
      <c r="F3270" s="6">
        <v>5</v>
      </c>
      <c r="G3270" s="6">
        <v>35.918571472167969</v>
      </c>
      <c r="H3270" s="6">
        <v>38.271774291992188</v>
      </c>
      <c r="I3270" s="6">
        <v>10.977146148681641</v>
      </c>
      <c r="J3270" s="6">
        <v>68.673749999999984</v>
      </c>
      <c r="K3270">
        <f t="shared" si="102"/>
        <v>0</v>
      </c>
    </row>
    <row r="3271" spans="1:11" x14ac:dyDescent="0.25">
      <c r="A3271" s="5" t="str">
        <f t="shared" si="103"/>
        <v>IndustryOffices, Hotels, Finance, ServicesAverage WeekdaySeptember6</v>
      </c>
      <c r="B3271" t="s">
        <v>2232</v>
      </c>
      <c r="C3271" t="s">
        <v>2244</v>
      </c>
      <c r="D3271" t="s">
        <v>2407</v>
      </c>
      <c r="E3271" t="s">
        <v>3089</v>
      </c>
      <c r="F3271" s="6">
        <v>6</v>
      </c>
      <c r="G3271" s="6">
        <v>40.471359252929688</v>
      </c>
      <c r="H3271" s="6">
        <v>44.722526550292969</v>
      </c>
      <c r="I3271" s="6">
        <v>13.642481803894043</v>
      </c>
      <c r="J3271" s="6">
        <v>67.048124999999999</v>
      </c>
      <c r="K3271">
        <f t="shared" si="102"/>
        <v>0</v>
      </c>
    </row>
    <row r="3272" spans="1:11" x14ac:dyDescent="0.25">
      <c r="A3272" s="5" t="str">
        <f t="shared" si="103"/>
        <v>IndustryOffices, Hotels, Finance, ServicesAverage WeekdaySeptember7</v>
      </c>
      <c r="B3272" t="s">
        <v>2232</v>
      </c>
      <c r="C3272" t="s">
        <v>2244</v>
      </c>
      <c r="D3272" t="s">
        <v>2407</v>
      </c>
      <c r="E3272" t="s">
        <v>3089</v>
      </c>
      <c r="F3272" s="6">
        <v>7</v>
      </c>
      <c r="G3272" s="6">
        <v>48.884033203125</v>
      </c>
      <c r="H3272" s="6">
        <v>52.177558898925781</v>
      </c>
      <c r="I3272" s="6">
        <v>15.771958351135254</v>
      </c>
      <c r="J3272" s="6">
        <v>66.27624999999999</v>
      </c>
      <c r="K3272">
        <f t="shared" si="102"/>
        <v>0</v>
      </c>
    </row>
    <row r="3273" spans="1:11" x14ac:dyDescent="0.25">
      <c r="A3273" s="5" t="str">
        <f t="shared" si="103"/>
        <v>IndustryOffices, Hotels, Finance, ServicesAverage WeekdaySeptember8</v>
      </c>
      <c r="B3273" t="s">
        <v>2232</v>
      </c>
      <c r="C3273" t="s">
        <v>2244</v>
      </c>
      <c r="D3273" t="s">
        <v>2407</v>
      </c>
      <c r="E3273" t="s">
        <v>3089</v>
      </c>
      <c r="F3273" s="6">
        <v>8</v>
      </c>
      <c r="G3273" s="6">
        <v>62.990180969238281</v>
      </c>
      <c r="H3273" s="6">
        <v>72.203475952148438</v>
      </c>
      <c r="I3273" s="6">
        <v>21.7164306640625</v>
      </c>
      <c r="J3273" s="6">
        <v>65.486874999999998</v>
      </c>
      <c r="K3273">
        <f t="shared" si="102"/>
        <v>0</v>
      </c>
    </row>
    <row r="3274" spans="1:11" x14ac:dyDescent="0.25">
      <c r="A3274" s="5" t="str">
        <f t="shared" si="103"/>
        <v>IndustryOffices, Hotels, Finance, ServicesAverage WeekdaySeptember9</v>
      </c>
      <c r="B3274" t="s">
        <v>2232</v>
      </c>
      <c r="C3274" t="s">
        <v>2244</v>
      </c>
      <c r="D3274" t="s">
        <v>2407</v>
      </c>
      <c r="E3274" t="s">
        <v>3089</v>
      </c>
      <c r="F3274" s="6">
        <v>9</v>
      </c>
      <c r="G3274" s="6">
        <v>72.842254638671875</v>
      </c>
      <c r="H3274" s="6">
        <v>85.048126220703125</v>
      </c>
      <c r="I3274" s="6">
        <v>24.92884635925293</v>
      </c>
      <c r="J3274" s="6">
        <v>65.689374999999998</v>
      </c>
      <c r="K3274">
        <f t="shared" si="102"/>
        <v>0</v>
      </c>
    </row>
    <row r="3275" spans="1:11" x14ac:dyDescent="0.25">
      <c r="A3275" s="5" t="str">
        <f t="shared" si="103"/>
        <v>IndustryOffices, Hotels, Finance, ServicesAverage WeekdaySeptember10</v>
      </c>
      <c r="B3275" t="s">
        <v>2232</v>
      </c>
      <c r="C3275" t="s">
        <v>2244</v>
      </c>
      <c r="D3275" t="s">
        <v>2407</v>
      </c>
      <c r="E3275" t="s">
        <v>3089</v>
      </c>
      <c r="F3275" s="6">
        <v>10</v>
      </c>
      <c r="G3275" s="6">
        <v>77.735748291015625</v>
      </c>
      <c r="H3275" s="6">
        <v>90.581016540527344</v>
      </c>
      <c r="I3275" s="6">
        <v>25.917339324951172</v>
      </c>
      <c r="J3275" s="6">
        <v>69.355000000000004</v>
      </c>
      <c r="K3275">
        <f t="shared" si="102"/>
        <v>0</v>
      </c>
    </row>
    <row r="3276" spans="1:11" x14ac:dyDescent="0.25">
      <c r="A3276" s="5" t="str">
        <f t="shared" si="103"/>
        <v>IndustryOffices, Hotels, Finance, ServicesAverage WeekdaySeptember11</v>
      </c>
      <c r="B3276" t="s">
        <v>2232</v>
      </c>
      <c r="C3276" t="s">
        <v>2244</v>
      </c>
      <c r="D3276" t="s">
        <v>2407</v>
      </c>
      <c r="E3276" t="s">
        <v>3089</v>
      </c>
      <c r="F3276" s="6">
        <v>11</v>
      </c>
      <c r="G3276" s="6">
        <v>77.216896057128906</v>
      </c>
      <c r="H3276" s="6">
        <v>93.688636779785156</v>
      </c>
      <c r="I3276" s="6">
        <v>27.575666427612305</v>
      </c>
      <c r="J3276" s="6">
        <v>73.449375000000003</v>
      </c>
      <c r="K3276">
        <f t="shared" si="102"/>
        <v>0</v>
      </c>
    </row>
    <row r="3277" spans="1:11" x14ac:dyDescent="0.25">
      <c r="A3277" s="5" t="str">
        <f t="shared" si="103"/>
        <v>IndustryOffices, Hotels, Finance, ServicesAverage WeekdaySeptember12</v>
      </c>
      <c r="B3277" t="s">
        <v>2232</v>
      </c>
      <c r="C3277" t="s">
        <v>2244</v>
      </c>
      <c r="D3277" t="s">
        <v>2407</v>
      </c>
      <c r="E3277" t="s">
        <v>3089</v>
      </c>
      <c r="F3277" s="6">
        <v>12</v>
      </c>
      <c r="G3277" s="6">
        <v>81.642684936523438</v>
      </c>
      <c r="H3277" s="6">
        <v>97.861663818359375</v>
      </c>
      <c r="I3277" s="6">
        <v>28.592330932617188</v>
      </c>
      <c r="J3277" s="6">
        <v>76.981875000000002</v>
      </c>
      <c r="K3277">
        <f t="shared" si="102"/>
        <v>0</v>
      </c>
    </row>
    <row r="3278" spans="1:11" x14ac:dyDescent="0.25">
      <c r="A3278" s="5" t="str">
        <f t="shared" si="103"/>
        <v>IndustryOffices, Hotels, Finance, ServicesAverage WeekdaySeptember13</v>
      </c>
      <c r="B3278" t="s">
        <v>2232</v>
      </c>
      <c r="C3278" t="s">
        <v>2244</v>
      </c>
      <c r="D3278" t="s">
        <v>2407</v>
      </c>
      <c r="E3278" t="s">
        <v>3089</v>
      </c>
      <c r="F3278" s="6">
        <v>13</v>
      </c>
      <c r="G3278" s="6">
        <v>81.627494812011719</v>
      </c>
      <c r="H3278" s="6">
        <v>93.009361267089844</v>
      </c>
      <c r="I3278" s="6">
        <v>28.803421020507813</v>
      </c>
      <c r="J3278" s="6">
        <v>79.52000000000001</v>
      </c>
      <c r="K3278">
        <f t="shared" si="102"/>
        <v>0</v>
      </c>
    </row>
    <row r="3279" spans="1:11" x14ac:dyDescent="0.25">
      <c r="A3279" s="5" t="str">
        <f t="shared" si="103"/>
        <v>IndustryOffices, Hotels, Finance, ServicesAverage WeekdaySeptember14</v>
      </c>
      <c r="B3279" t="s">
        <v>2232</v>
      </c>
      <c r="C3279" t="s">
        <v>2244</v>
      </c>
      <c r="D3279" t="s">
        <v>2407</v>
      </c>
      <c r="E3279" t="s">
        <v>3089</v>
      </c>
      <c r="F3279" s="6">
        <v>14</v>
      </c>
      <c r="G3279" s="6">
        <v>75.715118408203125</v>
      </c>
      <c r="H3279" s="6">
        <v>74.462516784667969</v>
      </c>
      <c r="I3279" s="6">
        <v>23.864648818969727</v>
      </c>
      <c r="J3279" s="6">
        <v>81.166250000000019</v>
      </c>
      <c r="K3279">
        <f t="shared" si="102"/>
        <v>0</v>
      </c>
    </row>
    <row r="3280" spans="1:11" x14ac:dyDescent="0.25">
      <c r="A3280" s="5" t="str">
        <f t="shared" si="103"/>
        <v>IndustryOffices, Hotels, Finance, ServicesAverage WeekdaySeptember15</v>
      </c>
      <c r="B3280" t="s">
        <v>2232</v>
      </c>
      <c r="C3280" t="s">
        <v>2244</v>
      </c>
      <c r="D3280" t="s">
        <v>2407</v>
      </c>
      <c r="E3280" t="s">
        <v>3089</v>
      </c>
      <c r="F3280" s="6">
        <v>15</v>
      </c>
      <c r="G3280" s="6">
        <v>73.933357238769531</v>
      </c>
      <c r="H3280" s="6">
        <v>78.534233093261719</v>
      </c>
      <c r="I3280" s="6">
        <v>26.214956283569336</v>
      </c>
      <c r="J3280" s="6">
        <v>82.226874999999993</v>
      </c>
      <c r="K3280">
        <f t="shared" si="102"/>
        <v>0</v>
      </c>
    </row>
    <row r="3281" spans="1:11" x14ac:dyDescent="0.25">
      <c r="A3281" s="5" t="str">
        <f t="shared" si="103"/>
        <v>IndustryOffices, Hotels, Finance, ServicesAverage WeekdaySeptember16</v>
      </c>
      <c r="B3281" t="s">
        <v>2232</v>
      </c>
      <c r="C3281" t="s">
        <v>2244</v>
      </c>
      <c r="D3281" t="s">
        <v>2407</v>
      </c>
      <c r="E3281" t="s">
        <v>3089</v>
      </c>
      <c r="F3281" s="6">
        <v>16</v>
      </c>
      <c r="G3281" s="6">
        <v>80.346710205078125</v>
      </c>
      <c r="H3281" s="6">
        <v>90.455711364746094</v>
      </c>
      <c r="I3281" s="6">
        <v>26.447771072387695</v>
      </c>
      <c r="J3281" s="6">
        <v>82.505625000000009</v>
      </c>
      <c r="K3281">
        <f t="shared" si="102"/>
        <v>0</v>
      </c>
    </row>
    <row r="3282" spans="1:11" x14ac:dyDescent="0.25">
      <c r="A3282" s="5" t="str">
        <f t="shared" si="103"/>
        <v>IndustryOffices, Hotels, Finance, ServicesAverage WeekdaySeptember17</v>
      </c>
      <c r="B3282" t="s">
        <v>2232</v>
      </c>
      <c r="C3282" t="s">
        <v>2244</v>
      </c>
      <c r="D3282" t="s">
        <v>2407</v>
      </c>
      <c r="E3282" t="s">
        <v>3089</v>
      </c>
      <c r="F3282" s="6">
        <v>17</v>
      </c>
      <c r="G3282" s="6">
        <v>87.08905029296875</v>
      </c>
      <c r="H3282" s="6">
        <v>95.879196166992188</v>
      </c>
      <c r="I3282" s="6">
        <v>28.397645950317383</v>
      </c>
      <c r="J3282" s="6">
        <v>80.993125000000006</v>
      </c>
      <c r="K3282">
        <f t="shared" si="102"/>
        <v>0</v>
      </c>
    </row>
    <row r="3283" spans="1:11" x14ac:dyDescent="0.25">
      <c r="A3283" s="5" t="str">
        <f t="shared" si="103"/>
        <v>IndustryOffices, Hotels, Finance, ServicesAverage WeekdaySeptember18</v>
      </c>
      <c r="B3283" t="s">
        <v>2232</v>
      </c>
      <c r="C3283" t="s">
        <v>2244</v>
      </c>
      <c r="D3283" t="s">
        <v>2407</v>
      </c>
      <c r="E3283" t="s">
        <v>3089</v>
      </c>
      <c r="F3283" s="6">
        <v>18</v>
      </c>
      <c r="G3283" s="6">
        <v>82.6788330078125</v>
      </c>
      <c r="H3283" s="6">
        <v>88.545036315917969</v>
      </c>
      <c r="I3283" s="6">
        <v>25.515275955200195</v>
      </c>
      <c r="J3283" s="6">
        <v>79.046249999999986</v>
      </c>
      <c r="K3283">
        <f t="shared" si="102"/>
        <v>0</v>
      </c>
    </row>
    <row r="3284" spans="1:11" x14ac:dyDescent="0.25">
      <c r="A3284" s="5" t="str">
        <f t="shared" si="103"/>
        <v>IndustryOffices, Hotels, Finance, ServicesAverage WeekdaySeptember19</v>
      </c>
      <c r="B3284" t="s">
        <v>2232</v>
      </c>
      <c r="C3284" t="s">
        <v>2244</v>
      </c>
      <c r="D3284" t="s">
        <v>2407</v>
      </c>
      <c r="E3284" t="s">
        <v>3089</v>
      </c>
      <c r="F3284" s="6">
        <v>19</v>
      </c>
      <c r="G3284" s="6">
        <v>71.49267578125</v>
      </c>
      <c r="H3284" s="6">
        <v>76.31402587890625</v>
      </c>
      <c r="I3284" s="6">
        <v>24.786405563354492</v>
      </c>
      <c r="J3284" s="6">
        <v>77.046874999999986</v>
      </c>
      <c r="K3284">
        <f t="shared" si="102"/>
        <v>0</v>
      </c>
    </row>
    <row r="3285" spans="1:11" x14ac:dyDescent="0.25">
      <c r="A3285" s="5" t="str">
        <f t="shared" si="103"/>
        <v>IndustryOffices, Hotels, Finance, ServicesAverage WeekdaySeptember20</v>
      </c>
      <c r="B3285" t="s">
        <v>2232</v>
      </c>
      <c r="C3285" t="s">
        <v>2244</v>
      </c>
      <c r="D3285" t="s">
        <v>2407</v>
      </c>
      <c r="E3285" t="s">
        <v>3089</v>
      </c>
      <c r="F3285" s="6">
        <v>20</v>
      </c>
      <c r="G3285" s="6">
        <v>62.632785797119141</v>
      </c>
      <c r="H3285" s="6">
        <v>69.249320983886719</v>
      </c>
      <c r="I3285" s="6">
        <v>20.831689834594727</v>
      </c>
      <c r="J3285" s="6">
        <v>74.75</v>
      </c>
      <c r="K3285">
        <f t="shared" si="102"/>
        <v>0</v>
      </c>
    </row>
    <row r="3286" spans="1:11" x14ac:dyDescent="0.25">
      <c r="A3286" s="5" t="str">
        <f t="shared" si="103"/>
        <v>IndustryOffices, Hotels, Finance, ServicesAverage WeekdaySeptember21</v>
      </c>
      <c r="B3286" t="s">
        <v>2232</v>
      </c>
      <c r="C3286" t="s">
        <v>2244</v>
      </c>
      <c r="D3286" t="s">
        <v>2407</v>
      </c>
      <c r="E3286" t="s">
        <v>3089</v>
      </c>
      <c r="F3286" s="6">
        <v>21</v>
      </c>
      <c r="G3286" s="6">
        <v>58.363479614257813</v>
      </c>
      <c r="H3286" s="6">
        <v>67.359596252441406</v>
      </c>
      <c r="I3286" s="6">
        <v>19.22137451171875</v>
      </c>
      <c r="J3286" s="6">
        <v>71.759375000000006</v>
      </c>
      <c r="K3286">
        <f t="shared" si="102"/>
        <v>0</v>
      </c>
    </row>
    <row r="3287" spans="1:11" x14ac:dyDescent="0.25">
      <c r="A3287" s="5" t="str">
        <f t="shared" si="103"/>
        <v>IndustryOffices, Hotels, Finance, ServicesAverage WeekdaySeptember22</v>
      </c>
      <c r="B3287" t="s">
        <v>2232</v>
      </c>
      <c r="C3287" t="s">
        <v>2244</v>
      </c>
      <c r="D3287" t="s">
        <v>2407</v>
      </c>
      <c r="E3287" t="s">
        <v>3089</v>
      </c>
      <c r="F3287" s="6">
        <v>22</v>
      </c>
      <c r="G3287" s="6">
        <v>51.724624633789063</v>
      </c>
      <c r="H3287" s="6">
        <v>64.243385314941406</v>
      </c>
      <c r="I3287" s="6">
        <v>18.740764617919922</v>
      </c>
      <c r="J3287" s="6">
        <v>69.904375000000016</v>
      </c>
      <c r="K3287">
        <f t="shared" si="102"/>
        <v>0</v>
      </c>
    </row>
    <row r="3288" spans="1:11" x14ac:dyDescent="0.25">
      <c r="A3288" s="5" t="str">
        <f t="shared" si="103"/>
        <v>IndustryOffices, Hotels, Finance, ServicesAverage WeekdaySeptember23</v>
      </c>
      <c r="B3288" t="s">
        <v>2232</v>
      </c>
      <c r="C3288" t="s">
        <v>2244</v>
      </c>
      <c r="D3288" t="s">
        <v>2407</v>
      </c>
      <c r="E3288" t="s">
        <v>3089</v>
      </c>
      <c r="F3288" s="6">
        <v>23</v>
      </c>
      <c r="G3288" s="6">
        <v>48.165946960449219</v>
      </c>
      <c r="H3288" s="6">
        <v>62.143653869628906</v>
      </c>
      <c r="I3288" s="6">
        <v>20.1453857421875</v>
      </c>
      <c r="J3288" s="6">
        <v>68.651250000000005</v>
      </c>
      <c r="K3288">
        <f t="shared" si="102"/>
        <v>0</v>
      </c>
    </row>
    <row r="3289" spans="1:11" x14ac:dyDescent="0.25">
      <c r="A3289" s="5" t="str">
        <f t="shared" si="103"/>
        <v>IndustryOffices, Hotels, Finance, ServicesAverage WeekdaySeptember24</v>
      </c>
      <c r="B3289" t="s">
        <v>2232</v>
      </c>
      <c r="C3289" t="s">
        <v>2244</v>
      </c>
      <c r="D3289" t="s">
        <v>2407</v>
      </c>
      <c r="E3289" t="s">
        <v>3089</v>
      </c>
      <c r="F3289" s="6">
        <v>24</v>
      </c>
      <c r="G3289" s="6">
        <v>38.510875701904297</v>
      </c>
      <c r="H3289" s="6">
        <v>42.442558288574219</v>
      </c>
      <c r="I3289" s="6">
        <v>11.538005828857422</v>
      </c>
      <c r="J3289" s="6">
        <v>67.251875000000013</v>
      </c>
      <c r="K3289">
        <f t="shared" si="102"/>
        <v>0</v>
      </c>
    </row>
    <row r="3290" spans="1:11" x14ac:dyDescent="0.25">
      <c r="A3290" s="5" t="str">
        <f t="shared" si="103"/>
        <v>IndustryOffices, Hotels, Finance, ServicesMonthly Peak DaySeptember1</v>
      </c>
      <c r="B3290" t="s">
        <v>2232</v>
      </c>
      <c r="C3290" t="s">
        <v>2244</v>
      </c>
      <c r="D3290" t="s">
        <v>2408</v>
      </c>
      <c r="E3290" t="s">
        <v>3089</v>
      </c>
      <c r="F3290" s="6">
        <v>1</v>
      </c>
      <c r="G3290" s="6">
        <v>35.486049652099609</v>
      </c>
      <c r="H3290" s="6">
        <v>33.992469787597656</v>
      </c>
      <c r="I3290" s="6">
        <v>6.6707968711853027</v>
      </c>
      <c r="J3290" s="6">
        <v>72.089375000000004</v>
      </c>
      <c r="K3290">
        <f t="shared" si="102"/>
        <v>0</v>
      </c>
    </row>
    <row r="3291" spans="1:11" x14ac:dyDescent="0.25">
      <c r="A3291" s="5" t="str">
        <f t="shared" si="103"/>
        <v>IndustryOffices, Hotels, Finance, ServicesMonthly Peak DaySeptember2</v>
      </c>
      <c r="B3291" t="s">
        <v>2232</v>
      </c>
      <c r="C3291" t="s">
        <v>2244</v>
      </c>
      <c r="D3291" t="s">
        <v>2408</v>
      </c>
      <c r="E3291" t="s">
        <v>3089</v>
      </c>
      <c r="F3291" s="6">
        <v>2</v>
      </c>
      <c r="G3291" s="6">
        <v>35.147544860839844</v>
      </c>
      <c r="H3291" s="6">
        <v>33.753128051757813</v>
      </c>
      <c r="I3291" s="6">
        <v>6.904273509979248</v>
      </c>
      <c r="J3291" s="6">
        <v>71.309999999999988</v>
      </c>
      <c r="K3291">
        <f t="shared" si="102"/>
        <v>0</v>
      </c>
    </row>
    <row r="3292" spans="1:11" x14ac:dyDescent="0.25">
      <c r="A3292" s="5" t="str">
        <f t="shared" si="103"/>
        <v>IndustryOffices, Hotels, Finance, ServicesMonthly Peak DaySeptember3</v>
      </c>
      <c r="B3292" t="s">
        <v>2232</v>
      </c>
      <c r="C3292" t="s">
        <v>2244</v>
      </c>
      <c r="D3292" t="s">
        <v>2408</v>
      </c>
      <c r="E3292" t="s">
        <v>3089</v>
      </c>
      <c r="F3292" s="6">
        <v>3</v>
      </c>
      <c r="G3292" s="6">
        <v>36.260551452636719</v>
      </c>
      <c r="H3292" s="6">
        <v>34.604598999023438</v>
      </c>
      <c r="I3292" s="6">
        <v>7.9206171035766602</v>
      </c>
      <c r="J3292" s="6">
        <v>70.60437499999999</v>
      </c>
      <c r="K3292">
        <f t="shared" si="102"/>
        <v>0</v>
      </c>
    </row>
    <row r="3293" spans="1:11" x14ac:dyDescent="0.25">
      <c r="A3293" s="5" t="str">
        <f t="shared" si="103"/>
        <v>IndustryOffices, Hotels, Finance, ServicesMonthly Peak DaySeptember4</v>
      </c>
      <c r="B3293" t="s">
        <v>2232</v>
      </c>
      <c r="C3293" t="s">
        <v>2244</v>
      </c>
      <c r="D3293" t="s">
        <v>2408</v>
      </c>
      <c r="E3293" t="s">
        <v>3089</v>
      </c>
      <c r="F3293" s="6">
        <v>4</v>
      </c>
      <c r="G3293" s="6">
        <v>35.712024688720703</v>
      </c>
      <c r="H3293" s="6">
        <v>33.492267608642578</v>
      </c>
      <c r="I3293" s="6">
        <v>6.4400978088378906</v>
      </c>
      <c r="J3293" s="6">
        <v>70.133124999999993</v>
      </c>
      <c r="K3293">
        <f t="shared" si="102"/>
        <v>0</v>
      </c>
    </row>
    <row r="3294" spans="1:11" x14ac:dyDescent="0.25">
      <c r="A3294" s="5" t="str">
        <f t="shared" si="103"/>
        <v>IndustryOffices, Hotels, Finance, ServicesMonthly Peak DaySeptember5</v>
      </c>
      <c r="B3294" t="s">
        <v>2232</v>
      </c>
      <c r="C3294" t="s">
        <v>2244</v>
      </c>
      <c r="D3294" t="s">
        <v>2408</v>
      </c>
      <c r="E3294" t="s">
        <v>3089</v>
      </c>
      <c r="F3294" s="6">
        <v>5</v>
      </c>
      <c r="G3294" s="6">
        <v>35.232257843017578</v>
      </c>
      <c r="H3294" s="6">
        <v>34.287113189697266</v>
      </c>
      <c r="I3294" s="6">
        <v>6.8737339973449707</v>
      </c>
      <c r="J3294" s="6">
        <v>70.240624999999994</v>
      </c>
      <c r="K3294">
        <f t="shared" si="102"/>
        <v>0</v>
      </c>
    </row>
    <row r="3295" spans="1:11" x14ac:dyDescent="0.25">
      <c r="A3295" s="5" t="str">
        <f t="shared" si="103"/>
        <v>IndustryOffices, Hotels, Finance, ServicesMonthly Peak DaySeptember6</v>
      </c>
      <c r="B3295" t="s">
        <v>2232</v>
      </c>
      <c r="C3295" t="s">
        <v>2244</v>
      </c>
      <c r="D3295" t="s">
        <v>2408</v>
      </c>
      <c r="E3295" t="s">
        <v>3089</v>
      </c>
      <c r="F3295" s="6">
        <v>6</v>
      </c>
      <c r="G3295" s="6">
        <v>38.952583312988281</v>
      </c>
      <c r="H3295" s="6">
        <v>37.017841339111328</v>
      </c>
      <c r="I3295" s="6">
        <v>9.607335090637207</v>
      </c>
      <c r="J3295" s="6">
        <v>70.456250000000011</v>
      </c>
      <c r="K3295">
        <f t="shared" si="102"/>
        <v>0</v>
      </c>
    </row>
    <row r="3296" spans="1:11" x14ac:dyDescent="0.25">
      <c r="A3296" s="5" t="str">
        <f t="shared" si="103"/>
        <v>IndustryOffices, Hotels, Finance, ServicesMonthly Peak DaySeptember7</v>
      </c>
      <c r="B3296" t="s">
        <v>2232</v>
      </c>
      <c r="C3296" t="s">
        <v>2244</v>
      </c>
      <c r="D3296" t="s">
        <v>2408</v>
      </c>
      <c r="E3296" t="s">
        <v>3089</v>
      </c>
      <c r="F3296" s="6">
        <v>7</v>
      </c>
      <c r="G3296" s="6">
        <v>49.746807098388672</v>
      </c>
      <c r="H3296" s="6">
        <v>47.975833892822266</v>
      </c>
      <c r="I3296" s="6">
        <v>10.33720588684082</v>
      </c>
      <c r="J3296" s="6">
        <v>70.322500000000005</v>
      </c>
      <c r="K3296">
        <f t="shared" si="102"/>
        <v>0</v>
      </c>
    </row>
    <row r="3297" spans="1:11" x14ac:dyDescent="0.25">
      <c r="A3297" s="5" t="str">
        <f t="shared" si="103"/>
        <v>IndustryOffices, Hotels, Finance, ServicesMonthly Peak DaySeptember8</v>
      </c>
      <c r="B3297" t="s">
        <v>2232</v>
      </c>
      <c r="C3297" t="s">
        <v>2244</v>
      </c>
      <c r="D3297" t="s">
        <v>2408</v>
      </c>
      <c r="E3297" t="s">
        <v>3089</v>
      </c>
      <c r="F3297" s="6">
        <v>8</v>
      </c>
      <c r="G3297" s="6">
        <v>55.193893432617188</v>
      </c>
      <c r="H3297" s="6">
        <v>54.148796081542969</v>
      </c>
      <c r="I3297" s="6">
        <v>12.424726486206055</v>
      </c>
      <c r="J3297" s="6">
        <v>69.941249999999997</v>
      </c>
      <c r="K3297">
        <f t="shared" si="102"/>
        <v>0</v>
      </c>
    </row>
    <row r="3298" spans="1:11" x14ac:dyDescent="0.25">
      <c r="A3298" s="5" t="str">
        <f t="shared" si="103"/>
        <v>IndustryOffices, Hotels, Finance, ServicesMonthly Peak DaySeptember9</v>
      </c>
      <c r="B3298" t="s">
        <v>2232</v>
      </c>
      <c r="C3298" t="s">
        <v>2244</v>
      </c>
      <c r="D3298" t="s">
        <v>2408</v>
      </c>
      <c r="E3298" t="s">
        <v>3089</v>
      </c>
      <c r="F3298" s="6">
        <v>9</v>
      </c>
      <c r="G3298" s="6">
        <v>63.959087371826172</v>
      </c>
      <c r="H3298" s="6">
        <v>64.027923583984375</v>
      </c>
      <c r="I3298" s="6">
        <v>12.431995391845703</v>
      </c>
      <c r="J3298" s="6">
        <v>71.410624999999996</v>
      </c>
      <c r="K3298">
        <f t="shared" si="102"/>
        <v>0</v>
      </c>
    </row>
    <row r="3299" spans="1:11" x14ac:dyDescent="0.25">
      <c r="A3299" s="5" t="str">
        <f t="shared" si="103"/>
        <v>IndustryOffices, Hotels, Finance, ServicesMonthly Peak DaySeptember10</v>
      </c>
      <c r="B3299" t="s">
        <v>2232</v>
      </c>
      <c r="C3299" t="s">
        <v>2244</v>
      </c>
      <c r="D3299" t="s">
        <v>2408</v>
      </c>
      <c r="E3299" t="s">
        <v>3089</v>
      </c>
      <c r="F3299" s="6">
        <v>10</v>
      </c>
      <c r="G3299" s="6">
        <v>68.340621948242188</v>
      </c>
      <c r="H3299" s="6">
        <v>73.602302551269531</v>
      </c>
      <c r="I3299" s="6">
        <v>13.493918418884277</v>
      </c>
      <c r="J3299" s="6">
        <v>75.467500000000001</v>
      </c>
      <c r="K3299">
        <f t="shared" si="102"/>
        <v>0</v>
      </c>
    </row>
    <row r="3300" spans="1:11" x14ac:dyDescent="0.25">
      <c r="A3300" s="5" t="str">
        <f t="shared" si="103"/>
        <v>IndustryOffices, Hotels, Finance, ServicesMonthly Peak DaySeptember11</v>
      </c>
      <c r="B3300" t="s">
        <v>2232</v>
      </c>
      <c r="C3300" t="s">
        <v>2244</v>
      </c>
      <c r="D3300" t="s">
        <v>2408</v>
      </c>
      <c r="E3300" t="s">
        <v>3089</v>
      </c>
      <c r="F3300" s="6">
        <v>11</v>
      </c>
      <c r="G3300" s="6">
        <v>73.760322570800781</v>
      </c>
      <c r="H3300" s="6">
        <v>80.587173461914063</v>
      </c>
      <c r="I3300" s="6">
        <v>13.869592666625977</v>
      </c>
      <c r="J3300" s="6">
        <v>79.462500000000006</v>
      </c>
      <c r="K3300">
        <f t="shared" si="102"/>
        <v>0</v>
      </c>
    </row>
    <row r="3301" spans="1:11" x14ac:dyDescent="0.25">
      <c r="A3301" s="5" t="str">
        <f t="shared" si="103"/>
        <v>IndustryOffices, Hotels, Finance, ServicesMonthly Peak DaySeptember12</v>
      </c>
      <c r="B3301" t="s">
        <v>2232</v>
      </c>
      <c r="C3301" t="s">
        <v>2244</v>
      </c>
      <c r="D3301" t="s">
        <v>2408</v>
      </c>
      <c r="E3301" t="s">
        <v>3089</v>
      </c>
      <c r="F3301" s="6">
        <v>12</v>
      </c>
      <c r="G3301" s="6">
        <v>74.073333740234375</v>
      </c>
      <c r="H3301" s="6">
        <v>79.143333435058594</v>
      </c>
      <c r="I3301" s="6">
        <v>14.425806045532227</v>
      </c>
      <c r="J3301" s="6">
        <v>83.27500000000002</v>
      </c>
      <c r="K3301">
        <f t="shared" si="102"/>
        <v>0</v>
      </c>
    </row>
    <row r="3302" spans="1:11" x14ac:dyDescent="0.25">
      <c r="A3302" s="5" t="str">
        <f t="shared" si="103"/>
        <v>IndustryOffices, Hotels, Finance, ServicesMonthly Peak DaySeptember13</v>
      </c>
      <c r="B3302" t="s">
        <v>2232</v>
      </c>
      <c r="C3302" t="s">
        <v>2244</v>
      </c>
      <c r="D3302" t="s">
        <v>2408</v>
      </c>
      <c r="E3302" t="s">
        <v>3089</v>
      </c>
      <c r="F3302" s="6">
        <v>13</v>
      </c>
      <c r="G3302" s="6">
        <v>76.7518310546875</v>
      </c>
      <c r="H3302" s="6">
        <v>75.921958923339844</v>
      </c>
      <c r="I3302" s="6">
        <v>13.835090637207031</v>
      </c>
      <c r="J3302" s="6">
        <v>85.774999999999991</v>
      </c>
      <c r="K3302">
        <f t="shared" si="102"/>
        <v>0</v>
      </c>
    </row>
    <row r="3303" spans="1:11" x14ac:dyDescent="0.25">
      <c r="A3303" s="5" t="str">
        <f t="shared" si="103"/>
        <v>IndustryOffices, Hotels, Finance, ServicesMonthly Peak DaySeptember14</v>
      </c>
      <c r="B3303" t="s">
        <v>2232</v>
      </c>
      <c r="C3303" t="s">
        <v>2244</v>
      </c>
      <c r="D3303" t="s">
        <v>2408</v>
      </c>
      <c r="E3303" t="s">
        <v>3089</v>
      </c>
      <c r="F3303" s="6">
        <v>14</v>
      </c>
      <c r="G3303" s="6">
        <v>80.864982604980469</v>
      </c>
      <c r="H3303" s="6">
        <v>76.165176391601563</v>
      </c>
      <c r="I3303" s="6">
        <v>14.637216567993164</v>
      </c>
      <c r="J3303" s="6">
        <v>88.200000000000017</v>
      </c>
      <c r="K3303">
        <f t="shared" si="102"/>
        <v>0</v>
      </c>
    </row>
    <row r="3304" spans="1:11" x14ac:dyDescent="0.25">
      <c r="A3304" s="5" t="str">
        <f t="shared" si="103"/>
        <v>IndustryOffices, Hotels, Finance, ServicesMonthly Peak DaySeptember15</v>
      </c>
      <c r="B3304" t="s">
        <v>2232</v>
      </c>
      <c r="C3304" t="s">
        <v>2244</v>
      </c>
      <c r="D3304" t="s">
        <v>2408</v>
      </c>
      <c r="E3304" t="s">
        <v>3089</v>
      </c>
      <c r="F3304" s="6">
        <v>15</v>
      </c>
      <c r="G3304" s="6">
        <v>82.130622863769531</v>
      </c>
      <c r="H3304" s="6">
        <v>77.032646179199219</v>
      </c>
      <c r="I3304" s="6">
        <v>14.892950057983398</v>
      </c>
      <c r="J3304" s="6">
        <v>89.706249999999997</v>
      </c>
      <c r="K3304">
        <f t="shared" si="102"/>
        <v>0</v>
      </c>
    </row>
    <row r="3305" spans="1:11" x14ac:dyDescent="0.25">
      <c r="A3305" s="5" t="str">
        <f t="shared" si="103"/>
        <v>IndustryOffices, Hotels, Finance, ServicesMonthly Peak DaySeptember16</v>
      </c>
      <c r="B3305" t="s">
        <v>2232</v>
      </c>
      <c r="C3305" t="s">
        <v>2244</v>
      </c>
      <c r="D3305" t="s">
        <v>2408</v>
      </c>
      <c r="E3305" t="s">
        <v>3089</v>
      </c>
      <c r="F3305" s="6">
        <v>16</v>
      </c>
      <c r="G3305" s="6">
        <v>85.994873046875</v>
      </c>
      <c r="H3305" s="6">
        <v>79.117218017578125</v>
      </c>
      <c r="I3305" s="6">
        <v>15.596612930297852</v>
      </c>
      <c r="J3305" s="6">
        <v>91.643749999999983</v>
      </c>
      <c r="K3305">
        <f t="shared" si="102"/>
        <v>0</v>
      </c>
    </row>
    <row r="3306" spans="1:11" x14ac:dyDescent="0.25">
      <c r="A3306" s="5" t="str">
        <f t="shared" si="103"/>
        <v>IndustryOffices, Hotels, Finance, ServicesMonthly Peak DaySeptember17</v>
      </c>
      <c r="B3306" t="s">
        <v>2232</v>
      </c>
      <c r="C3306" t="s">
        <v>2244</v>
      </c>
      <c r="D3306" t="s">
        <v>2408</v>
      </c>
      <c r="E3306" t="s">
        <v>3089</v>
      </c>
      <c r="F3306" s="6">
        <v>17</v>
      </c>
      <c r="G3306" s="6">
        <v>84.234619140625</v>
      </c>
      <c r="H3306" s="6">
        <v>79.865447998046875</v>
      </c>
      <c r="I3306" s="6">
        <v>15.310271263122559</v>
      </c>
      <c r="J3306" s="6">
        <v>92.131249999999994</v>
      </c>
      <c r="K3306">
        <f t="shared" si="102"/>
        <v>0</v>
      </c>
    </row>
    <row r="3307" spans="1:11" x14ac:dyDescent="0.25">
      <c r="A3307" s="5" t="str">
        <f t="shared" si="103"/>
        <v>IndustryOffices, Hotels, Finance, ServicesMonthly Peak DaySeptember18</v>
      </c>
      <c r="B3307" t="s">
        <v>2232</v>
      </c>
      <c r="C3307" t="s">
        <v>2244</v>
      </c>
      <c r="D3307" t="s">
        <v>2408</v>
      </c>
      <c r="E3307" t="s">
        <v>3089</v>
      </c>
      <c r="F3307" s="6">
        <v>18</v>
      </c>
      <c r="G3307" s="6">
        <v>84.037666320800781</v>
      </c>
      <c r="H3307" s="6">
        <v>80.335891723632813</v>
      </c>
      <c r="I3307" s="6">
        <v>15.924023628234863</v>
      </c>
      <c r="J3307" s="6">
        <v>89.908749999999998</v>
      </c>
      <c r="K3307">
        <f t="shared" si="102"/>
        <v>0</v>
      </c>
    </row>
    <row r="3308" spans="1:11" x14ac:dyDescent="0.25">
      <c r="A3308" s="5" t="str">
        <f t="shared" si="103"/>
        <v>IndustryOffices, Hotels, Finance, ServicesMonthly Peak DaySeptember19</v>
      </c>
      <c r="B3308" t="s">
        <v>2232</v>
      </c>
      <c r="C3308" t="s">
        <v>2244</v>
      </c>
      <c r="D3308" t="s">
        <v>2408</v>
      </c>
      <c r="E3308" t="s">
        <v>3089</v>
      </c>
      <c r="F3308" s="6">
        <v>19</v>
      </c>
      <c r="G3308" s="6">
        <v>65.581214904785156</v>
      </c>
      <c r="H3308" s="6">
        <v>60.171611785888672</v>
      </c>
      <c r="I3308" s="6">
        <v>13.710370063781738</v>
      </c>
      <c r="J3308" s="6">
        <v>87.008749999999992</v>
      </c>
      <c r="K3308">
        <f t="shared" si="102"/>
        <v>0</v>
      </c>
    </row>
    <row r="3309" spans="1:11" x14ac:dyDescent="0.25">
      <c r="A3309" s="5" t="str">
        <f t="shared" si="103"/>
        <v>IndustryOffices, Hotels, Finance, ServicesMonthly Peak DaySeptember20</v>
      </c>
      <c r="B3309" t="s">
        <v>2232</v>
      </c>
      <c r="C3309" t="s">
        <v>2244</v>
      </c>
      <c r="D3309" t="s">
        <v>2408</v>
      </c>
      <c r="E3309" t="s">
        <v>3089</v>
      </c>
      <c r="F3309" s="6">
        <v>20</v>
      </c>
      <c r="G3309" s="6">
        <v>60.329364776611328</v>
      </c>
      <c r="H3309" s="6">
        <v>55.079654693603516</v>
      </c>
      <c r="I3309" s="6">
        <v>15.96769905090332</v>
      </c>
      <c r="J3309" s="6">
        <v>83.314999999999984</v>
      </c>
      <c r="K3309">
        <f t="shared" si="102"/>
        <v>0</v>
      </c>
    </row>
    <row r="3310" spans="1:11" x14ac:dyDescent="0.25">
      <c r="A3310" s="5" t="str">
        <f t="shared" si="103"/>
        <v>IndustryOffices, Hotels, Finance, ServicesMonthly Peak DaySeptember21</v>
      </c>
      <c r="B3310" t="s">
        <v>2232</v>
      </c>
      <c r="C3310" t="s">
        <v>2244</v>
      </c>
      <c r="D3310" t="s">
        <v>2408</v>
      </c>
      <c r="E3310" t="s">
        <v>3089</v>
      </c>
      <c r="F3310" s="6">
        <v>21</v>
      </c>
      <c r="G3310" s="6">
        <v>53.081829071044922</v>
      </c>
      <c r="H3310" s="6">
        <v>49.293811798095703</v>
      </c>
      <c r="I3310" s="6">
        <v>15.310541152954102</v>
      </c>
      <c r="J3310" s="6">
        <v>79.915624999999991</v>
      </c>
      <c r="K3310">
        <f t="shared" si="102"/>
        <v>0</v>
      </c>
    </row>
    <row r="3311" spans="1:11" x14ac:dyDescent="0.25">
      <c r="A3311" s="5" t="str">
        <f t="shared" si="103"/>
        <v>IndustryOffices, Hotels, Finance, ServicesMonthly Peak DaySeptember22</v>
      </c>
      <c r="B3311" t="s">
        <v>2232</v>
      </c>
      <c r="C3311" t="s">
        <v>2244</v>
      </c>
      <c r="D3311" t="s">
        <v>2408</v>
      </c>
      <c r="E3311" t="s">
        <v>3089</v>
      </c>
      <c r="F3311" s="6">
        <v>22</v>
      </c>
      <c r="G3311" s="6">
        <v>48.221755981445313</v>
      </c>
      <c r="H3311" s="6">
        <v>45.51275634765625</v>
      </c>
      <c r="I3311" s="6">
        <v>14.71489429473877</v>
      </c>
      <c r="J3311" s="6">
        <v>77.144374999999982</v>
      </c>
      <c r="K3311">
        <f t="shared" si="102"/>
        <v>0</v>
      </c>
    </row>
    <row r="3312" spans="1:11" x14ac:dyDescent="0.25">
      <c r="A3312" s="5" t="str">
        <f t="shared" si="103"/>
        <v>IndustryOffices, Hotels, Finance, ServicesMonthly Peak DaySeptember23</v>
      </c>
      <c r="B3312" t="s">
        <v>2232</v>
      </c>
      <c r="C3312" t="s">
        <v>2244</v>
      </c>
      <c r="D3312" t="s">
        <v>2408</v>
      </c>
      <c r="E3312" t="s">
        <v>3089</v>
      </c>
      <c r="F3312" s="6">
        <v>23</v>
      </c>
      <c r="G3312" s="6">
        <v>49.179271697998047</v>
      </c>
      <c r="H3312" s="6">
        <v>50.369426727294922</v>
      </c>
      <c r="I3312" s="6">
        <v>9.757105827331543</v>
      </c>
      <c r="J3312" s="6">
        <v>74.888750000000002</v>
      </c>
      <c r="K3312">
        <f t="shared" si="102"/>
        <v>0</v>
      </c>
    </row>
    <row r="3313" spans="1:11" x14ac:dyDescent="0.25">
      <c r="A3313" s="5" t="str">
        <f t="shared" si="103"/>
        <v>IndustryOffices, Hotels, Finance, ServicesMonthly Peak DaySeptember24</v>
      </c>
      <c r="B3313" t="s">
        <v>2232</v>
      </c>
      <c r="C3313" t="s">
        <v>2244</v>
      </c>
      <c r="D3313" t="s">
        <v>2408</v>
      </c>
      <c r="E3313" t="s">
        <v>3089</v>
      </c>
      <c r="F3313" s="6">
        <v>24</v>
      </c>
      <c r="G3313" s="6">
        <v>37.764530181884766</v>
      </c>
      <c r="H3313" s="6">
        <v>35.852813720703125</v>
      </c>
      <c r="I3313" s="6">
        <v>7.9343538284301758</v>
      </c>
      <c r="J3313" s="6">
        <v>73.77062500000001</v>
      </c>
      <c r="K3313">
        <f t="shared" si="102"/>
        <v>0</v>
      </c>
    </row>
    <row r="3314" spans="1:11" x14ac:dyDescent="0.25">
      <c r="A3314" s="5" t="str">
        <f t="shared" si="103"/>
        <v>IndustryOffices, Hotels, Finance, ServicesAverage WeekdayOctober1</v>
      </c>
      <c r="B3314" t="s">
        <v>2232</v>
      </c>
      <c r="C3314" t="s">
        <v>2244</v>
      </c>
      <c r="D3314" t="s">
        <v>2409</v>
      </c>
      <c r="E3314" t="s">
        <v>3090</v>
      </c>
      <c r="F3314" s="6">
        <v>1</v>
      </c>
      <c r="G3314" s="6">
        <v>36.227317810058594</v>
      </c>
      <c r="H3314" s="6">
        <v>36.227317810058594</v>
      </c>
      <c r="I3314" s="6">
        <v>6.8046360015869141</v>
      </c>
      <c r="J3314" s="6">
        <v>67.159374999999997</v>
      </c>
      <c r="K3314">
        <f t="shared" si="102"/>
        <v>0</v>
      </c>
    </row>
    <row r="3315" spans="1:11" x14ac:dyDescent="0.25">
      <c r="A3315" s="5" t="str">
        <f t="shared" si="103"/>
        <v>IndustryOffices, Hotels, Finance, ServicesAverage WeekdayOctober2</v>
      </c>
      <c r="B3315" t="s">
        <v>2232</v>
      </c>
      <c r="C3315" t="s">
        <v>2244</v>
      </c>
      <c r="D3315" t="s">
        <v>2409</v>
      </c>
      <c r="E3315" t="s">
        <v>3090</v>
      </c>
      <c r="F3315" s="6">
        <v>2</v>
      </c>
      <c r="G3315" s="6">
        <v>33.321842193603516</v>
      </c>
      <c r="H3315" s="6">
        <v>33.321842193603516</v>
      </c>
      <c r="I3315" s="6">
        <v>6.4244418144226074</v>
      </c>
      <c r="J3315" s="6">
        <v>66.287499999999994</v>
      </c>
      <c r="K3315">
        <f t="shared" si="102"/>
        <v>0</v>
      </c>
    </row>
    <row r="3316" spans="1:11" x14ac:dyDescent="0.25">
      <c r="A3316" s="5" t="str">
        <f t="shared" si="103"/>
        <v>IndustryOffices, Hotels, Finance, ServicesAverage WeekdayOctober3</v>
      </c>
      <c r="B3316" t="s">
        <v>2232</v>
      </c>
      <c r="C3316" t="s">
        <v>2244</v>
      </c>
      <c r="D3316" t="s">
        <v>2409</v>
      </c>
      <c r="E3316" t="s">
        <v>3090</v>
      </c>
      <c r="F3316" s="6">
        <v>3</v>
      </c>
      <c r="G3316" s="6">
        <v>32.999946594238281</v>
      </c>
      <c r="H3316" s="6">
        <v>32.999946594238281</v>
      </c>
      <c r="I3316" s="6">
        <v>7.2399373054504395</v>
      </c>
      <c r="J3316" s="6">
        <v>65.572499999999991</v>
      </c>
      <c r="K3316">
        <f t="shared" si="102"/>
        <v>0</v>
      </c>
    </row>
    <row r="3317" spans="1:11" x14ac:dyDescent="0.25">
      <c r="A3317" s="5" t="str">
        <f t="shared" si="103"/>
        <v>IndustryOffices, Hotels, Finance, ServicesAverage WeekdayOctober4</v>
      </c>
      <c r="B3317" t="s">
        <v>2232</v>
      </c>
      <c r="C3317" t="s">
        <v>2244</v>
      </c>
      <c r="D3317" t="s">
        <v>2409</v>
      </c>
      <c r="E3317" t="s">
        <v>3090</v>
      </c>
      <c r="F3317" s="6">
        <v>4</v>
      </c>
      <c r="G3317" s="6">
        <v>26.001455307006836</v>
      </c>
      <c r="H3317" s="6">
        <v>26.001455307006836</v>
      </c>
      <c r="I3317" s="6">
        <v>8.5368919372558594</v>
      </c>
      <c r="J3317" s="6">
        <v>64.844999999999985</v>
      </c>
      <c r="K3317">
        <f t="shared" si="102"/>
        <v>0</v>
      </c>
    </row>
    <row r="3318" spans="1:11" x14ac:dyDescent="0.25">
      <c r="A3318" s="5" t="str">
        <f t="shared" si="103"/>
        <v>IndustryOffices, Hotels, Finance, ServicesAverage WeekdayOctober5</v>
      </c>
      <c r="B3318" t="s">
        <v>2232</v>
      </c>
      <c r="C3318" t="s">
        <v>2244</v>
      </c>
      <c r="D3318" t="s">
        <v>2409</v>
      </c>
      <c r="E3318" t="s">
        <v>3090</v>
      </c>
      <c r="F3318" s="6">
        <v>5</v>
      </c>
      <c r="G3318" s="6">
        <v>27.693552017211914</v>
      </c>
      <c r="H3318" s="6">
        <v>27.693552017211914</v>
      </c>
      <c r="I3318" s="6">
        <v>8.5500335693359375</v>
      </c>
      <c r="J3318" s="6">
        <v>64.061874999999986</v>
      </c>
      <c r="K3318">
        <f t="shared" si="102"/>
        <v>0</v>
      </c>
    </row>
    <row r="3319" spans="1:11" x14ac:dyDescent="0.25">
      <c r="A3319" s="5" t="str">
        <f t="shared" si="103"/>
        <v>IndustryOffices, Hotels, Finance, ServicesAverage WeekdayOctober6</v>
      </c>
      <c r="B3319" t="s">
        <v>2232</v>
      </c>
      <c r="C3319" t="s">
        <v>2244</v>
      </c>
      <c r="D3319" t="s">
        <v>2409</v>
      </c>
      <c r="E3319" t="s">
        <v>3090</v>
      </c>
      <c r="F3319" s="6">
        <v>6</v>
      </c>
      <c r="G3319" s="6">
        <v>34.270294189453125</v>
      </c>
      <c r="H3319" s="6">
        <v>34.270294189453125</v>
      </c>
      <c r="I3319" s="6">
        <v>10.087306976318359</v>
      </c>
      <c r="J3319" s="6">
        <v>63.313124999999999</v>
      </c>
      <c r="K3319">
        <f t="shared" si="102"/>
        <v>0</v>
      </c>
    </row>
    <row r="3320" spans="1:11" x14ac:dyDescent="0.25">
      <c r="A3320" s="5" t="str">
        <f t="shared" si="103"/>
        <v>IndustryOffices, Hotels, Finance, ServicesAverage WeekdayOctober7</v>
      </c>
      <c r="B3320" t="s">
        <v>2232</v>
      </c>
      <c r="C3320" t="s">
        <v>2244</v>
      </c>
      <c r="D3320" t="s">
        <v>2409</v>
      </c>
      <c r="E3320" t="s">
        <v>3090</v>
      </c>
      <c r="F3320" s="6">
        <v>7</v>
      </c>
      <c r="G3320" s="6">
        <v>31.20768928527832</v>
      </c>
      <c r="H3320" s="6">
        <v>31.20768928527832</v>
      </c>
      <c r="I3320" s="6">
        <v>9.379180908203125</v>
      </c>
      <c r="J3320" s="6">
        <v>62.827500000000008</v>
      </c>
      <c r="K3320">
        <f t="shared" si="102"/>
        <v>0</v>
      </c>
    </row>
    <row r="3321" spans="1:11" x14ac:dyDescent="0.25">
      <c r="A3321" s="5" t="str">
        <f t="shared" si="103"/>
        <v>IndustryOffices, Hotels, Finance, ServicesAverage WeekdayOctober8</v>
      </c>
      <c r="B3321" t="s">
        <v>2232</v>
      </c>
      <c r="C3321" t="s">
        <v>2244</v>
      </c>
      <c r="D3321" t="s">
        <v>2409</v>
      </c>
      <c r="E3321" t="s">
        <v>3090</v>
      </c>
      <c r="F3321" s="6">
        <v>8</v>
      </c>
      <c r="G3321" s="6">
        <v>32.829093933105469</v>
      </c>
      <c r="H3321" s="6">
        <v>32.829093933105469</v>
      </c>
      <c r="I3321" s="6">
        <v>11.85349178314209</v>
      </c>
      <c r="J3321" s="6">
        <v>61.935000000000002</v>
      </c>
      <c r="K3321">
        <f t="shared" si="102"/>
        <v>0</v>
      </c>
    </row>
    <row r="3322" spans="1:11" x14ac:dyDescent="0.25">
      <c r="A3322" s="5" t="str">
        <f t="shared" si="103"/>
        <v>IndustryOffices, Hotels, Finance, ServicesAverage WeekdayOctober9</v>
      </c>
      <c r="B3322" t="s">
        <v>2232</v>
      </c>
      <c r="C3322" t="s">
        <v>2244</v>
      </c>
      <c r="D3322" t="s">
        <v>2409</v>
      </c>
      <c r="E3322" t="s">
        <v>3090</v>
      </c>
      <c r="F3322" s="6">
        <v>9</v>
      </c>
      <c r="G3322" s="6">
        <v>54.8887939453125</v>
      </c>
      <c r="H3322" s="6">
        <v>54.8887939453125</v>
      </c>
      <c r="I3322" s="6">
        <v>11.867531776428223</v>
      </c>
      <c r="J3322" s="6">
        <v>62.750624999999985</v>
      </c>
      <c r="K3322">
        <f t="shared" si="102"/>
        <v>0</v>
      </c>
    </row>
    <row r="3323" spans="1:11" x14ac:dyDescent="0.25">
      <c r="A3323" s="5" t="str">
        <f t="shared" si="103"/>
        <v>IndustryOffices, Hotels, Finance, ServicesAverage WeekdayOctober10</v>
      </c>
      <c r="B3323" t="s">
        <v>2232</v>
      </c>
      <c r="C3323" t="s">
        <v>2244</v>
      </c>
      <c r="D3323" t="s">
        <v>2409</v>
      </c>
      <c r="E3323" t="s">
        <v>3090</v>
      </c>
      <c r="F3323" s="6">
        <v>10</v>
      </c>
      <c r="G3323" s="6">
        <v>63.002700805664063</v>
      </c>
      <c r="H3323" s="6">
        <v>63.002700805664063</v>
      </c>
      <c r="I3323" s="6">
        <v>13.964012145996094</v>
      </c>
      <c r="J3323" s="6">
        <v>65.106250000000003</v>
      </c>
      <c r="K3323">
        <f t="shared" si="102"/>
        <v>0</v>
      </c>
    </row>
    <row r="3324" spans="1:11" x14ac:dyDescent="0.25">
      <c r="A3324" s="5" t="str">
        <f t="shared" si="103"/>
        <v>IndustryOffices, Hotels, Finance, ServicesAverage WeekdayOctober11</v>
      </c>
      <c r="B3324" t="s">
        <v>2232</v>
      </c>
      <c r="C3324" t="s">
        <v>2244</v>
      </c>
      <c r="D3324" t="s">
        <v>2409</v>
      </c>
      <c r="E3324" t="s">
        <v>3090</v>
      </c>
      <c r="F3324" s="6">
        <v>11</v>
      </c>
      <c r="G3324" s="6">
        <v>67.419548034667969</v>
      </c>
      <c r="H3324" s="6">
        <v>67.419548034667969</v>
      </c>
      <c r="I3324" s="6">
        <v>14.928292274475098</v>
      </c>
      <c r="J3324" s="6">
        <v>68.386874999999989</v>
      </c>
      <c r="K3324">
        <f t="shared" si="102"/>
        <v>0</v>
      </c>
    </row>
    <row r="3325" spans="1:11" x14ac:dyDescent="0.25">
      <c r="A3325" s="5" t="str">
        <f t="shared" si="103"/>
        <v>IndustryOffices, Hotels, Finance, ServicesAverage WeekdayOctober12</v>
      </c>
      <c r="B3325" t="s">
        <v>2232</v>
      </c>
      <c r="C3325" t="s">
        <v>2244</v>
      </c>
      <c r="D3325" t="s">
        <v>2409</v>
      </c>
      <c r="E3325" t="s">
        <v>3090</v>
      </c>
      <c r="F3325" s="6">
        <v>12</v>
      </c>
      <c r="G3325" s="6">
        <v>74.138069152832031</v>
      </c>
      <c r="H3325" s="6">
        <v>74.138069152832031</v>
      </c>
      <c r="I3325" s="6">
        <v>14.877354621887207</v>
      </c>
      <c r="J3325" s="6">
        <v>72.712500000000006</v>
      </c>
      <c r="K3325">
        <f t="shared" si="102"/>
        <v>0</v>
      </c>
    </row>
    <row r="3326" spans="1:11" x14ac:dyDescent="0.25">
      <c r="A3326" s="5" t="str">
        <f t="shared" si="103"/>
        <v>IndustryOffices, Hotels, Finance, ServicesAverage WeekdayOctober13</v>
      </c>
      <c r="B3326" t="s">
        <v>2232</v>
      </c>
      <c r="C3326" t="s">
        <v>2244</v>
      </c>
      <c r="D3326" t="s">
        <v>2409</v>
      </c>
      <c r="E3326" t="s">
        <v>3090</v>
      </c>
      <c r="F3326" s="6">
        <v>13</v>
      </c>
      <c r="G3326" s="6">
        <v>69.667800903320313</v>
      </c>
      <c r="H3326" s="6">
        <v>69.667800903320313</v>
      </c>
      <c r="I3326" s="6">
        <v>13.305520057678223</v>
      </c>
      <c r="J3326" s="6">
        <v>76.774375000000006</v>
      </c>
      <c r="K3326">
        <f t="shared" si="102"/>
        <v>0</v>
      </c>
    </row>
    <row r="3327" spans="1:11" x14ac:dyDescent="0.25">
      <c r="A3327" s="5" t="str">
        <f t="shared" si="103"/>
        <v>IndustryOffices, Hotels, Finance, ServicesAverage WeekdayOctober14</v>
      </c>
      <c r="B3327" t="s">
        <v>2232</v>
      </c>
      <c r="C3327" t="s">
        <v>2244</v>
      </c>
      <c r="D3327" t="s">
        <v>2409</v>
      </c>
      <c r="E3327" t="s">
        <v>3090</v>
      </c>
      <c r="F3327" s="6">
        <v>14</v>
      </c>
      <c r="G3327" s="6">
        <v>55.917633056640625</v>
      </c>
      <c r="H3327" s="6">
        <v>55.917633056640625</v>
      </c>
      <c r="I3327" s="6">
        <v>11.71367073059082</v>
      </c>
      <c r="J3327" s="6">
        <v>78.59375</v>
      </c>
      <c r="K3327">
        <f t="shared" si="102"/>
        <v>0</v>
      </c>
    </row>
    <row r="3328" spans="1:11" x14ac:dyDescent="0.25">
      <c r="A3328" s="5" t="str">
        <f t="shared" si="103"/>
        <v>IndustryOffices, Hotels, Finance, ServicesAverage WeekdayOctober15</v>
      </c>
      <c r="B3328" t="s">
        <v>2232</v>
      </c>
      <c r="C3328" t="s">
        <v>2244</v>
      </c>
      <c r="D3328" t="s">
        <v>2409</v>
      </c>
      <c r="E3328" t="s">
        <v>3090</v>
      </c>
      <c r="F3328" s="6">
        <v>15</v>
      </c>
      <c r="G3328" s="6">
        <v>60.411811828613281</v>
      </c>
      <c r="H3328" s="6">
        <v>60.411811828613281</v>
      </c>
      <c r="I3328" s="6">
        <v>11.581706047058105</v>
      </c>
      <c r="J3328" s="6">
        <v>79.343749999999986</v>
      </c>
      <c r="K3328">
        <f t="shared" si="102"/>
        <v>0</v>
      </c>
    </row>
    <row r="3329" spans="1:11" x14ac:dyDescent="0.25">
      <c r="A3329" s="5" t="str">
        <f t="shared" si="103"/>
        <v>IndustryOffices, Hotels, Finance, ServicesAverage WeekdayOctober16</v>
      </c>
      <c r="B3329" t="s">
        <v>2232</v>
      </c>
      <c r="C3329" t="s">
        <v>2244</v>
      </c>
      <c r="D3329" t="s">
        <v>2409</v>
      </c>
      <c r="E3329" t="s">
        <v>3090</v>
      </c>
      <c r="F3329" s="6">
        <v>16</v>
      </c>
      <c r="G3329" s="6">
        <v>61.370983123779297</v>
      </c>
      <c r="H3329" s="6">
        <v>61.370983123779297</v>
      </c>
      <c r="I3329" s="6">
        <v>11.213452339172363</v>
      </c>
      <c r="J3329" s="6">
        <v>79.743124999999978</v>
      </c>
      <c r="K3329">
        <f t="shared" si="102"/>
        <v>0</v>
      </c>
    </row>
    <row r="3330" spans="1:11" x14ac:dyDescent="0.25">
      <c r="A3330" s="5" t="str">
        <f t="shared" si="103"/>
        <v>IndustryOffices, Hotels, Finance, ServicesAverage WeekdayOctober17</v>
      </c>
      <c r="B3330" t="s">
        <v>2232</v>
      </c>
      <c r="C3330" t="s">
        <v>2244</v>
      </c>
      <c r="D3330" t="s">
        <v>2409</v>
      </c>
      <c r="E3330" t="s">
        <v>3090</v>
      </c>
      <c r="F3330" s="6">
        <v>17</v>
      </c>
      <c r="G3330" s="6">
        <v>64.652908325195313</v>
      </c>
      <c r="H3330" s="6">
        <v>64.652908325195313</v>
      </c>
      <c r="I3330" s="6">
        <v>11.157078742980957</v>
      </c>
      <c r="J3330" s="6">
        <v>79.548124999999985</v>
      </c>
      <c r="K3330">
        <f t="shared" ref="K3330:K3393" si="104">INDEX(events, MATCH(CONCATENATE(B3330, C3330, D3330, E3330), events_y, 0), MATCH("Confidential", events_x, 0))</f>
        <v>0</v>
      </c>
    </row>
    <row r="3331" spans="1:11" x14ac:dyDescent="0.25">
      <c r="A3331" s="5" t="str">
        <f t="shared" ref="A3331:A3394" si="105">CONCATENATE(B3331, C3331, D3331, E3331, F3331)</f>
        <v>IndustryOffices, Hotels, Finance, ServicesAverage WeekdayOctober18</v>
      </c>
      <c r="B3331" t="s">
        <v>2232</v>
      </c>
      <c r="C3331" t="s">
        <v>2244</v>
      </c>
      <c r="D3331" t="s">
        <v>2409</v>
      </c>
      <c r="E3331" t="s">
        <v>3090</v>
      </c>
      <c r="F3331" s="6">
        <v>18</v>
      </c>
      <c r="G3331" s="6">
        <v>60.424041748046875</v>
      </c>
      <c r="H3331" s="6">
        <v>60.424041748046875</v>
      </c>
      <c r="I3331" s="6">
        <v>9.8764286041259766</v>
      </c>
      <c r="J3331" s="6">
        <v>78.546249999999986</v>
      </c>
      <c r="K3331">
        <f t="shared" si="104"/>
        <v>0</v>
      </c>
    </row>
    <row r="3332" spans="1:11" x14ac:dyDescent="0.25">
      <c r="A3332" s="5" t="str">
        <f t="shared" si="105"/>
        <v>IndustryOffices, Hotels, Finance, ServicesAverage WeekdayOctober19</v>
      </c>
      <c r="B3332" t="s">
        <v>2232</v>
      </c>
      <c r="C3332" t="s">
        <v>2244</v>
      </c>
      <c r="D3332" t="s">
        <v>2409</v>
      </c>
      <c r="E3332" t="s">
        <v>3090</v>
      </c>
      <c r="F3332" s="6">
        <v>19</v>
      </c>
      <c r="G3332" s="6">
        <v>46.203327178955078</v>
      </c>
      <c r="H3332" s="6">
        <v>46.203327178955078</v>
      </c>
      <c r="I3332" s="6">
        <v>8.8049039840698242</v>
      </c>
      <c r="J3332" s="6">
        <v>76.484375</v>
      </c>
      <c r="K3332">
        <f t="shared" si="104"/>
        <v>0</v>
      </c>
    </row>
    <row r="3333" spans="1:11" x14ac:dyDescent="0.25">
      <c r="A3333" s="5" t="str">
        <f t="shared" si="105"/>
        <v>IndustryOffices, Hotels, Finance, ServicesAverage WeekdayOctober20</v>
      </c>
      <c r="B3333" t="s">
        <v>2232</v>
      </c>
      <c r="C3333" t="s">
        <v>2244</v>
      </c>
      <c r="D3333" t="s">
        <v>2409</v>
      </c>
      <c r="E3333" t="s">
        <v>3090</v>
      </c>
      <c r="F3333" s="6">
        <v>20</v>
      </c>
      <c r="G3333" s="6">
        <v>41.178066253662109</v>
      </c>
      <c r="H3333" s="6">
        <v>41.178066253662109</v>
      </c>
      <c r="I3333" s="6">
        <v>10.054241180419922</v>
      </c>
      <c r="J3333" s="6">
        <v>72.954374999999999</v>
      </c>
      <c r="K3333">
        <f t="shared" si="104"/>
        <v>0</v>
      </c>
    </row>
    <row r="3334" spans="1:11" x14ac:dyDescent="0.25">
      <c r="A3334" s="5" t="str">
        <f t="shared" si="105"/>
        <v>IndustryOffices, Hotels, Finance, ServicesAverage WeekdayOctober21</v>
      </c>
      <c r="B3334" t="s">
        <v>2232</v>
      </c>
      <c r="C3334" t="s">
        <v>2244</v>
      </c>
      <c r="D3334" t="s">
        <v>2409</v>
      </c>
      <c r="E3334" t="s">
        <v>3090</v>
      </c>
      <c r="F3334" s="6">
        <v>21</v>
      </c>
      <c r="G3334" s="6">
        <v>36.013813018798828</v>
      </c>
      <c r="H3334" s="6">
        <v>36.013813018798828</v>
      </c>
      <c r="I3334" s="6">
        <v>9.118682861328125</v>
      </c>
      <c r="J3334" s="6">
        <v>70.612500000000011</v>
      </c>
      <c r="K3334">
        <f t="shared" si="104"/>
        <v>0</v>
      </c>
    </row>
    <row r="3335" spans="1:11" x14ac:dyDescent="0.25">
      <c r="A3335" s="5" t="str">
        <f t="shared" si="105"/>
        <v>IndustryOffices, Hotels, Finance, ServicesAverage WeekdayOctober22</v>
      </c>
      <c r="B3335" t="s">
        <v>2232</v>
      </c>
      <c r="C3335" t="s">
        <v>2244</v>
      </c>
      <c r="D3335" t="s">
        <v>2409</v>
      </c>
      <c r="E3335" t="s">
        <v>3090</v>
      </c>
      <c r="F3335" s="6">
        <v>22</v>
      </c>
      <c r="G3335" s="6">
        <v>36.134014129638672</v>
      </c>
      <c r="H3335" s="6">
        <v>36.134014129638672</v>
      </c>
      <c r="I3335" s="6">
        <v>7.5487551689147949</v>
      </c>
      <c r="J3335" s="6">
        <v>68.789374999999993</v>
      </c>
      <c r="K3335">
        <f t="shared" si="104"/>
        <v>0</v>
      </c>
    </row>
    <row r="3336" spans="1:11" x14ac:dyDescent="0.25">
      <c r="A3336" s="5" t="str">
        <f t="shared" si="105"/>
        <v>IndustryOffices, Hotels, Finance, ServicesAverage WeekdayOctober23</v>
      </c>
      <c r="B3336" t="s">
        <v>2232</v>
      </c>
      <c r="C3336" t="s">
        <v>2244</v>
      </c>
      <c r="D3336" t="s">
        <v>2409</v>
      </c>
      <c r="E3336" t="s">
        <v>3090</v>
      </c>
      <c r="F3336" s="6">
        <v>23</v>
      </c>
      <c r="G3336" s="6">
        <v>32.242355346679688</v>
      </c>
      <c r="H3336" s="6">
        <v>32.242355346679688</v>
      </c>
      <c r="I3336" s="6">
        <v>7.694878101348877</v>
      </c>
      <c r="J3336" s="6">
        <v>66.763125000000002</v>
      </c>
      <c r="K3336">
        <f t="shared" si="104"/>
        <v>0</v>
      </c>
    </row>
    <row r="3337" spans="1:11" x14ac:dyDescent="0.25">
      <c r="A3337" s="5" t="str">
        <f t="shared" si="105"/>
        <v>IndustryOffices, Hotels, Finance, ServicesAverage WeekdayOctober24</v>
      </c>
      <c r="B3337" t="s">
        <v>2232</v>
      </c>
      <c r="C3337" t="s">
        <v>2244</v>
      </c>
      <c r="D3337" t="s">
        <v>2409</v>
      </c>
      <c r="E3337" t="s">
        <v>3090</v>
      </c>
      <c r="F3337" s="6">
        <v>24</v>
      </c>
      <c r="G3337" s="6">
        <v>27.67719841003418</v>
      </c>
      <c r="H3337" s="6">
        <v>27.67719841003418</v>
      </c>
      <c r="I3337" s="6">
        <v>6.7291641235351563</v>
      </c>
      <c r="J3337" s="6">
        <v>65.805625000000006</v>
      </c>
      <c r="K3337">
        <f t="shared" si="104"/>
        <v>0</v>
      </c>
    </row>
    <row r="3338" spans="1:11" x14ac:dyDescent="0.25">
      <c r="A3338" s="5" t="str">
        <f t="shared" si="105"/>
        <v>IndustryOffices, Hotels, Finance, ServicesMonthly Peak DayOctober1</v>
      </c>
      <c r="B3338" t="s">
        <v>2232</v>
      </c>
      <c r="C3338" t="s">
        <v>2244</v>
      </c>
      <c r="D3338" t="s">
        <v>2410</v>
      </c>
      <c r="E3338" t="s">
        <v>3090</v>
      </c>
      <c r="F3338" s="6">
        <v>1</v>
      </c>
      <c r="G3338" s="6">
        <v>40.775844573974609</v>
      </c>
      <c r="H3338" s="6">
        <v>37.479835510253906</v>
      </c>
      <c r="I3338" s="6">
        <v>9.5606098175048828</v>
      </c>
      <c r="J3338" s="6">
        <v>74.169375000000002</v>
      </c>
      <c r="K3338">
        <f t="shared" si="104"/>
        <v>0</v>
      </c>
    </row>
    <row r="3339" spans="1:11" x14ac:dyDescent="0.25">
      <c r="A3339" s="5" t="str">
        <f t="shared" si="105"/>
        <v>IndustryOffices, Hotels, Finance, ServicesMonthly Peak DayOctober2</v>
      </c>
      <c r="B3339" t="s">
        <v>2232</v>
      </c>
      <c r="C3339" t="s">
        <v>2244</v>
      </c>
      <c r="D3339" t="s">
        <v>2410</v>
      </c>
      <c r="E3339" t="s">
        <v>3090</v>
      </c>
      <c r="F3339" s="6">
        <v>2</v>
      </c>
      <c r="G3339" s="6">
        <v>45.347618103027344</v>
      </c>
      <c r="H3339" s="6">
        <v>40.4114990234375</v>
      </c>
      <c r="I3339" s="6">
        <v>9.6815309524536133</v>
      </c>
      <c r="J3339" s="6">
        <v>72.917500000000004</v>
      </c>
      <c r="K3339">
        <f t="shared" si="104"/>
        <v>0</v>
      </c>
    </row>
    <row r="3340" spans="1:11" x14ac:dyDescent="0.25">
      <c r="A3340" s="5" t="str">
        <f t="shared" si="105"/>
        <v>IndustryOffices, Hotels, Finance, ServicesMonthly Peak DayOctober3</v>
      </c>
      <c r="B3340" t="s">
        <v>2232</v>
      </c>
      <c r="C3340" t="s">
        <v>2244</v>
      </c>
      <c r="D3340" t="s">
        <v>2410</v>
      </c>
      <c r="E3340" t="s">
        <v>3090</v>
      </c>
      <c r="F3340" s="6">
        <v>3</v>
      </c>
      <c r="G3340" s="6">
        <v>35.980209350585938</v>
      </c>
      <c r="H3340" s="6">
        <v>34.014213562011719</v>
      </c>
      <c r="I3340" s="6">
        <v>8.9830389022827148</v>
      </c>
      <c r="J3340" s="6">
        <v>71.840625000000003</v>
      </c>
      <c r="K3340">
        <f t="shared" si="104"/>
        <v>0</v>
      </c>
    </row>
    <row r="3341" spans="1:11" x14ac:dyDescent="0.25">
      <c r="A3341" s="5" t="str">
        <f t="shared" si="105"/>
        <v>IndustryOffices, Hotels, Finance, ServicesMonthly Peak DayOctober4</v>
      </c>
      <c r="B3341" t="s">
        <v>2232</v>
      </c>
      <c r="C3341" t="s">
        <v>2244</v>
      </c>
      <c r="D3341" t="s">
        <v>2410</v>
      </c>
      <c r="E3341" t="s">
        <v>3090</v>
      </c>
      <c r="F3341" s="6">
        <v>4</v>
      </c>
      <c r="G3341" s="6">
        <v>31.977066040039063</v>
      </c>
      <c r="H3341" s="6">
        <v>32.566535949707031</v>
      </c>
      <c r="I3341" s="6">
        <v>8.458526611328125</v>
      </c>
      <c r="J3341" s="6">
        <v>70.47</v>
      </c>
      <c r="K3341">
        <f t="shared" si="104"/>
        <v>0</v>
      </c>
    </row>
    <row r="3342" spans="1:11" x14ac:dyDescent="0.25">
      <c r="A3342" s="5" t="str">
        <f t="shared" si="105"/>
        <v>IndustryOffices, Hotels, Finance, ServicesMonthly Peak DayOctober5</v>
      </c>
      <c r="B3342" t="s">
        <v>2232</v>
      </c>
      <c r="C3342" t="s">
        <v>2244</v>
      </c>
      <c r="D3342" t="s">
        <v>2410</v>
      </c>
      <c r="E3342" t="s">
        <v>3090</v>
      </c>
      <c r="F3342" s="6">
        <v>5</v>
      </c>
      <c r="G3342" s="6">
        <v>30.127069473266602</v>
      </c>
      <c r="H3342" s="6">
        <v>33.862117767333984</v>
      </c>
      <c r="I3342" s="6">
        <v>8.4813022613525391</v>
      </c>
      <c r="J3342" s="6">
        <v>69.462500000000006</v>
      </c>
      <c r="K3342">
        <f t="shared" si="104"/>
        <v>0</v>
      </c>
    </row>
    <row r="3343" spans="1:11" x14ac:dyDescent="0.25">
      <c r="A3343" s="5" t="str">
        <f t="shared" si="105"/>
        <v>IndustryOffices, Hotels, Finance, ServicesMonthly Peak DayOctober6</v>
      </c>
      <c r="B3343" t="s">
        <v>2232</v>
      </c>
      <c r="C3343" t="s">
        <v>2244</v>
      </c>
      <c r="D3343" t="s">
        <v>2410</v>
      </c>
      <c r="E3343" t="s">
        <v>3090</v>
      </c>
      <c r="F3343" s="6">
        <v>6</v>
      </c>
      <c r="G3343" s="6">
        <v>36.346549987792969</v>
      </c>
      <c r="H3343" s="6">
        <v>43.703090667724609</v>
      </c>
      <c r="I3343" s="6">
        <v>10.787920951843262</v>
      </c>
      <c r="J3343" s="6">
        <v>68.385625000000005</v>
      </c>
      <c r="K3343">
        <f t="shared" si="104"/>
        <v>0</v>
      </c>
    </row>
    <row r="3344" spans="1:11" x14ac:dyDescent="0.25">
      <c r="A3344" s="5" t="str">
        <f t="shared" si="105"/>
        <v>IndustryOffices, Hotels, Finance, ServicesMonthly Peak DayOctober7</v>
      </c>
      <c r="B3344" t="s">
        <v>2232</v>
      </c>
      <c r="C3344" t="s">
        <v>2244</v>
      </c>
      <c r="D3344" t="s">
        <v>2410</v>
      </c>
      <c r="E3344" t="s">
        <v>3090</v>
      </c>
      <c r="F3344" s="6">
        <v>7</v>
      </c>
      <c r="G3344" s="6">
        <v>44.216876983642578</v>
      </c>
      <c r="H3344" s="6">
        <v>55.492473602294922</v>
      </c>
      <c r="I3344" s="6">
        <v>13.770615577697754</v>
      </c>
      <c r="J3344" s="6">
        <v>67.767499999999998</v>
      </c>
      <c r="K3344">
        <f t="shared" si="104"/>
        <v>0</v>
      </c>
    </row>
    <row r="3345" spans="1:11" x14ac:dyDescent="0.25">
      <c r="A3345" s="5" t="str">
        <f t="shared" si="105"/>
        <v>IndustryOffices, Hotels, Finance, ServicesMonthly Peak DayOctober8</v>
      </c>
      <c r="B3345" t="s">
        <v>2232</v>
      </c>
      <c r="C3345" t="s">
        <v>2244</v>
      </c>
      <c r="D3345" t="s">
        <v>2410</v>
      </c>
      <c r="E3345" t="s">
        <v>3090</v>
      </c>
      <c r="F3345" s="6">
        <v>8</v>
      </c>
      <c r="G3345" s="6">
        <v>58.301185607910156</v>
      </c>
      <c r="H3345" s="6">
        <v>62.625034332275391</v>
      </c>
      <c r="I3345" s="6">
        <v>13.392738342285156</v>
      </c>
      <c r="J3345" s="6">
        <v>67.206874999999997</v>
      </c>
      <c r="K3345">
        <f t="shared" si="104"/>
        <v>0</v>
      </c>
    </row>
    <row r="3346" spans="1:11" x14ac:dyDescent="0.25">
      <c r="A3346" s="5" t="str">
        <f t="shared" si="105"/>
        <v>IndustryOffices, Hotels, Finance, ServicesMonthly Peak DayOctober9</v>
      </c>
      <c r="B3346" t="s">
        <v>2232</v>
      </c>
      <c r="C3346" t="s">
        <v>2244</v>
      </c>
      <c r="D3346" t="s">
        <v>2410</v>
      </c>
      <c r="E3346" t="s">
        <v>3090</v>
      </c>
      <c r="F3346" s="6">
        <v>9</v>
      </c>
      <c r="G3346" s="6">
        <v>77.509971618652344</v>
      </c>
      <c r="H3346" s="6">
        <v>71.225692749023438</v>
      </c>
      <c r="I3346" s="6">
        <v>14.249408721923828</v>
      </c>
      <c r="J3346" s="6">
        <v>69.156250000000014</v>
      </c>
      <c r="K3346">
        <f t="shared" si="104"/>
        <v>0</v>
      </c>
    </row>
    <row r="3347" spans="1:11" x14ac:dyDescent="0.25">
      <c r="A3347" s="5" t="str">
        <f t="shared" si="105"/>
        <v>IndustryOffices, Hotels, Finance, ServicesMonthly Peak DayOctober10</v>
      </c>
      <c r="B3347" t="s">
        <v>2232</v>
      </c>
      <c r="C3347" t="s">
        <v>2244</v>
      </c>
      <c r="D3347" t="s">
        <v>2410</v>
      </c>
      <c r="E3347" t="s">
        <v>3090</v>
      </c>
      <c r="F3347" s="6">
        <v>10</v>
      </c>
      <c r="G3347" s="6">
        <v>94.698432922363281</v>
      </c>
      <c r="H3347" s="6">
        <v>92.042083740234375</v>
      </c>
      <c r="I3347" s="6">
        <v>19.196372985839844</v>
      </c>
      <c r="J3347" s="6">
        <v>74.636875000000003</v>
      </c>
      <c r="K3347">
        <f t="shared" si="104"/>
        <v>0</v>
      </c>
    </row>
    <row r="3348" spans="1:11" x14ac:dyDescent="0.25">
      <c r="A3348" s="5" t="str">
        <f t="shared" si="105"/>
        <v>IndustryOffices, Hotels, Finance, ServicesMonthly Peak DayOctober11</v>
      </c>
      <c r="B3348" t="s">
        <v>2232</v>
      </c>
      <c r="C3348" t="s">
        <v>2244</v>
      </c>
      <c r="D3348" t="s">
        <v>2410</v>
      </c>
      <c r="E3348" t="s">
        <v>3090</v>
      </c>
      <c r="F3348" s="6">
        <v>11</v>
      </c>
      <c r="G3348" s="6">
        <v>98.575111389160156</v>
      </c>
      <c r="H3348" s="6">
        <v>99.153221130371094</v>
      </c>
      <c r="I3348" s="6">
        <v>22.072546005249023</v>
      </c>
      <c r="J3348" s="6">
        <v>81.547499999999999</v>
      </c>
      <c r="K3348">
        <f t="shared" si="104"/>
        <v>0</v>
      </c>
    </row>
    <row r="3349" spans="1:11" x14ac:dyDescent="0.25">
      <c r="A3349" s="5" t="str">
        <f t="shared" si="105"/>
        <v>IndustryOffices, Hotels, Finance, ServicesMonthly Peak DayOctober12</v>
      </c>
      <c r="B3349" t="s">
        <v>2232</v>
      </c>
      <c r="C3349" t="s">
        <v>2244</v>
      </c>
      <c r="D3349" t="s">
        <v>2410</v>
      </c>
      <c r="E3349" t="s">
        <v>3090</v>
      </c>
      <c r="F3349" s="6">
        <v>12</v>
      </c>
      <c r="G3349" s="6">
        <v>109.12319183349609</v>
      </c>
      <c r="H3349" s="6">
        <v>103.52993011474609</v>
      </c>
      <c r="I3349" s="6">
        <v>22.443025588989258</v>
      </c>
      <c r="J3349" s="6">
        <v>86.838125000000005</v>
      </c>
      <c r="K3349">
        <f t="shared" si="104"/>
        <v>0</v>
      </c>
    </row>
    <row r="3350" spans="1:11" x14ac:dyDescent="0.25">
      <c r="A3350" s="5" t="str">
        <f t="shared" si="105"/>
        <v>IndustryOffices, Hotels, Finance, ServicesMonthly Peak DayOctober13</v>
      </c>
      <c r="B3350" t="s">
        <v>2232</v>
      </c>
      <c r="C3350" t="s">
        <v>2244</v>
      </c>
      <c r="D3350" t="s">
        <v>2410</v>
      </c>
      <c r="E3350" t="s">
        <v>3090</v>
      </c>
      <c r="F3350" s="6">
        <v>13</v>
      </c>
      <c r="G3350" s="6">
        <v>91.037605285644531</v>
      </c>
      <c r="H3350" s="6">
        <v>98.849250793457031</v>
      </c>
      <c r="I3350" s="6">
        <v>23.014137268066406</v>
      </c>
      <c r="J3350" s="6">
        <v>90.912499999999994</v>
      </c>
      <c r="K3350">
        <f t="shared" si="104"/>
        <v>0</v>
      </c>
    </row>
    <row r="3351" spans="1:11" x14ac:dyDescent="0.25">
      <c r="A3351" s="5" t="str">
        <f t="shared" si="105"/>
        <v>IndustryOffices, Hotels, Finance, ServicesMonthly Peak DayOctober14</v>
      </c>
      <c r="B3351" t="s">
        <v>2232</v>
      </c>
      <c r="C3351" t="s">
        <v>2244</v>
      </c>
      <c r="D3351" t="s">
        <v>2410</v>
      </c>
      <c r="E3351" t="s">
        <v>3090</v>
      </c>
      <c r="F3351" s="6">
        <v>14</v>
      </c>
      <c r="G3351" s="6">
        <v>81.49346923828125</v>
      </c>
      <c r="H3351" s="6">
        <v>97.873497009277344</v>
      </c>
      <c r="I3351" s="6">
        <v>23.439870834350586</v>
      </c>
      <c r="J3351" s="6">
        <v>93.75</v>
      </c>
      <c r="K3351">
        <f t="shared" si="104"/>
        <v>0</v>
      </c>
    </row>
    <row r="3352" spans="1:11" x14ac:dyDescent="0.25">
      <c r="A3352" s="5" t="str">
        <f t="shared" si="105"/>
        <v>IndustryOffices, Hotels, Finance, ServicesMonthly Peak DayOctober15</v>
      </c>
      <c r="B3352" t="s">
        <v>2232</v>
      </c>
      <c r="C3352" t="s">
        <v>2244</v>
      </c>
      <c r="D3352" t="s">
        <v>2410</v>
      </c>
      <c r="E3352" t="s">
        <v>3090</v>
      </c>
      <c r="F3352" s="6">
        <v>15</v>
      </c>
      <c r="G3352" s="6">
        <v>82.434585571289063</v>
      </c>
      <c r="H3352" s="6">
        <v>97.213493347167969</v>
      </c>
      <c r="I3352" s="6">
        <v>25.715436935424805</v>
      </c>
      <c r="J3352" s="6">
        <v>95.431250000000006</v>
      </c>
      <c r="K3352">
        <f t="shared" si="104"/>
        <v>0</v>
      </c>
    </row>
    <row r="3353" spans="1:11" x14ac:dyDescent="0.25">
      <c r="A3353" s="5" t="str">
        <f t="shared" si="105"/>
        <v>IndustryOffices, Hotels, Finance, ServicesMonthly Peak DayOctober16</v>
      </c>
      <c r="B3353" t="s">
        <v>2232</v>
      </c>
      <c r="C3353" t="s">
        <v>2244</v>
      </c>
      <c r="D3353" t="s">
        <v>2410</v>
      </c>
      <c r="E3353" t="s">
        <v>3090</v>
      </c>
      <c r="F3353" s="6">
        <v>16</v>
      </c>
      <c r="G3353" s="6">
        <v>67.520744323730469</v>
      </c>
      <c r="H3353" s="6">
        <v>64.545845031738281</v>
      </c>
      <c r="I3353" s="6">
        <v>17.713129043579102</v>
      </c>
      <c r="J3353" s="6">
        <v>95.862499999999983</v>
      </c>
      <c r="K3353">
        <f t="shared" si="104"/>
        <v>0</v>
      </c>
    </row>
    <row r="3354" spans="1:11" x14ac:dyDescent="0.25">
      <c r="A3354" s="5" t="str">
        <f t="shared" si="105"/>
        <v>IndustryOffices, Hotels, Finance, ServicesMonthly Peak DayOctober17</v>
      </c>
      <c r="B3354" t="s">
        <v>2232</v>
      </c>
      <c r="C3354" t="s">
        <v>2244</v>
      </c>
      <c r="D3354" t="s">
        <v>2410</v>
      </c>
      <c r="E3354" t="s">
        <v>3090</v>
      </c>
      <c r="F3354" s="6">
        <v>17</v>
      </c>
      <c r="G3354" s="6">
        <v>69.849624633789063</v>
      </c>
      <c r="H3354" s="6">
        <v>68.081039428710938</v>
      </c>
      <c r="I3354" s="6">
        <v>16.613754272460938</v>
      </c>
      <c r="J3354" s="6">
        <v>95.074999999999974</v>
      </c>
      <c r="K3354">
        <f t="shared" si="104"/>
        <v>0</v>
      </c>
    </row>
    <row r="3355" spans="1:11" x14ac:dyDescent="0.25">
      <c r="A3355" s="5" t="str">
        <f t="shared" si="105"/>
        <v>IndustryOffices, Hotels, Finance, ServicesMonthly Peak DayOctober18</v>
      </c>
      <c r="B3355" t="s">
        <v>2232</v>
      </c>
      <c r="C3355" t="s">
        <v>2244</v>
      </c>
      <c r="D3355" t="s">
        <v>2410</v>
      </c>
      <c r="E3355" t="s">
        <v>3090</v>
      </c>
      <c r="F3355" s="6">
        <v>18</v>
      </c>
      <c r="G3355" s="6">
        <v>62.062889099121094</v>
      </c>
      <c r="H3355" s="6">
        <v>63.887138366699219</v>
      </c>
      <c r="I3355" s="6">
        <v>14.338848114013672</v>
      </c>
      <c r="J3355" s="6">
        <v>93.881249999999994</v>
      </c>
      <c r="K3355">
        <f t="shared" si="104"/>
        <v>0</v>
      </c>
    </row>
    <row r="3356" spans="1:11" x14ac:dyDescent="0.25">
      <c r="A3356" s="5" t="str">
        <f t="shared" si="105"/>
        <v>IndustryOffices, Hotels, Finance, ServicesMonthly Peak DayOctober19</v>
      </c>
      <c r="B3356" t="s">
        <v>2232</v>
      </c>
      <c r="C3356" t="s">
        <v>2244</v>
      </c>
      <c r="D3356" t="s">
        <v>2410</v>
      </c>
      <c r="E3356" t="s">
        <v>3090</v>
      </c>
      <c r="F3356" s="6">
        <v>19</v>
      </c>
      <c r="G3356" s="6">
        <v>49.573596954345703</v>
      </c>
      <c r="H3356" s="6">
        <v>58.897113800048828</v>
      </c>
      <c r="I3356" s="6">
        <v>12.639190673828125</v>
      </c>
      <c r="J3356" s="6">
        <v>90.813749999999985</v>
      </c>
      <c r="K3356">
        <f t="shared" si="104"/>
        <v>0</v>
      </c>
    </row>
    <row r="3357" spans="1:11" x14ac:dyDescent="0.25">
      <c r="A3357" s="5" t="str">
        <f t="shared" si="105"/>
        <v>IndustryOffices, Hotels, Finance, ServicesMonthly Peak DayOctober20</v>
      </c>
      <c r="B3357" t="s">
        <v>2232</v>
      </c>
      <c r="C3357" t="s">
        <v>2244</v>
      </c>
      <c r="D3357" t="s">
        <v>2410</v>
      </c>
      <c r="E3357" t="s">
        <v>3090</v>
      </c>
      <c r="F3357" s="6">
        <v>20</v>
      </c>
      <c r="G3357" s="6">
        <v>50.774688720703125</v>
      </c>
      <c r="H3357" s="6">
        <v>49.937026977539063</v>
      </c>
      <c r="I3357" s="6">
        <v>11.474085807800293</v>
      </c>
      <c r="J3357" s="6">
        <v>85.816249999999997</v>
      </c>
      <c r="K3357">
        <f t="shared" si="104"/>
        <v>0</v>
      </c>
    </row>
    <row r="3358" spans="1:11" x14ac:dyDescent="0.25">
      <c r="A3358" s="5" t="str">
        <f t="shared" si="105"/>
        <v>IndustryOffices, Hotels, Finance, ServicesMonthly Peak DayOctober21</v>
      </c>
      <c r="B3358" t="s">
        <v>2232</v>
      </c>
      <c r="C3358" t="s">
        <v>2244</v>
      </c>
      <c r="D3358" t="s">
        <v>2410</v>
      </c>
      <c r="E3358" t="s">
        <v>3090</v>
      </c>
      <c r="F3358" s="6">
        <v>21</v>
      </c>
      <c r="G3358" s="6">
        <v>49.294651031494141</v>
      </c>
      <c r="H3358" s="6">
        <v>48.753955841064453</v>
      </c>
      <c r="I3358" s="6">
        <v>11.633736610412598</v>
      </c>
      <c r="J3358" s="6">
        <v>82.117500000000007</v>
      </c>
      <c r="K3358">
        <f t="shared" si="104"/>
        <v>0</v>
      </c>
    </row>
    <row r="3359" spans="1:11" x14ac:dyDescent="0.25">
      <c r="A3359" s="5" t="str">
        <f t="shared" si="105"/>
        <v>IndustryOffices, Hotels, Finance, ServicesMonthly Peak DayOctober22</v>
      </c>
      <c r="B3359" t="s">
        <v>2232</v>
      </c>
      <c r="C3359" t="s">
        <v>2244</v>
      </c>
      <c r="D3359" t="s">
        <v>2410</v>
      </c>
      <c r="E3359" t="s">
        <v>3090</v>
      </c>
      <c r="F3359" s="6">
        <v>22</v>
      </c>
      <c r="G3359" s="6">
        <v>45.1163330078125</v>
      </c>
      <c r="H3359" s="6">
        <v>40.875083923339844</v>
      </c>
      <c r="I3359" s="6">
        <v>10.824262619018555</v>
      </c>
      <c r="J3359" s="6">
        <v>79.968124999999986</v>
      </c>
      <c r="K3359">
        <f t="shared" si="104"/>
        <v>0</v>
      </c>
    </row>
    <row r="3360" spans="1:11" x14ac:dyDescent="0.25">
      <c r="A3360" s="5" t="str">
        <f t="shared" si="105"/>
        <v>IndustryOffices, Hotels, Finance, ServicesMonthly Peak DayOctober23</v>
      </c>
      <c r="B3360" t="s">
        <v>2232</v>
      </c>
      <c r="C3360" t="s">
        <v>2244</v>
      </c>
      <c r="D3360" t="s">
        <v>2410</v>
      </c>
      <c r="E3360" t="s">
        <v>3090</v>
      </c>
      <c r="F3360" s="6">
        <v>23</v>
      </c>
      <c r="G3360" s="6">
        <v>49.741413116455078</v>
      </c>
      <c r="H3360" s="6">
        <v>45.933982849121094</v>
      </c>
      <c r="I3360" s="6">
        <v>9.87255859375</v>
      </c>
      <c r="J3360" s="6">
        <v>77.918749999999989</v>
      </c>
      <c r="K3360">
        <f t="shared" si="104"/>
        <v>0</v>
      </c>
    </row>
    <row r="3361" spans="1:11" x14ac:dyDescent="0.25">
      <c r="A3361" s="5" t="str">
        <f t="shared" si="105"/>
        <v>IndustryOffices, Hotels, Finance, ServicesMonthly Peak DayOctober24</v>
      </c>
      <c r="B3361" t="s">
        <v>2232</v>
      </c>
      <c r="C3361" t="s">
        <v>2244</v>
      </c>
      <c r="D3361" t="s">
        <v>2410</v>
      </c>
      <c r="E3361" t="s">
        <v>3090</v>
      </c>
      <c r="F3361" s="6">
        <v>24</v>
      </c>
      <c r="G3361" s="6">
        <v>45.7242431640625</v>
      </c>
      <c r="H3361" s="6">
        <v>41.448173522949219</v>
      </c>
      <c r="I3361" s="6">
        <v>9.3807220458984375</v>
      </c>
      <c r="J3361" s="6">
        <v>75.789374999999978</v>
      </c>
      <c r="K3361">
        <f t="shared" si="104"/>
        <v>0</v>
      </c>
    </row>
    <row r="3362" spans="1:11" x14ac:dyDescent="0.25">
      <c r="A3362" s="5" t="str">
        <f t="shared" si="105"/>
        <v>IndustryOffices, Hotels, Finance, ServicesAverage WeekdayNovember1</v>
      </c>
      <c r="B3362" t="s">
        <v>2232</v>
      </c>
      <c r="C3362" t="s">
        <v>2244</v>
      </c>
      <c r="D3362" t="s">
        <v>2411</v>
      </c>
      <c r="E3362" t="s">
        <v>3091</v>
      </c>
      <c r="F3362" s="6">
        <v>1</v>
      </c>
      <c r="G3362" s="6">
        <v>28.11976432800293</v>
      </c>
      <c r="H3362" s="6">
        <v>28.11976432800293</v>
      </c>
      <c r="I3362" s="6">
        <v>5.7009515762329102</v>
      </c>
      <c r="J3362" s="6">
        <v>50.979374999999997</v>
      </c>
      <c r="K3362">
        <f t="shared" si="104"/>
        <v>0</v>
      </c>
    </row>
    <row r="3363" spans="1:11" x14ac:dyDescent="0.25">
      <c r="A3363" s="5" t="str">
        <f t="shared" si="105"/>
        <v>IndustryOffices, Hotels, Finance, ServicesAverage WeekdayNovember2</v>
      </c>
      <c r="B3363" t="s">
        <v>2232</v>
      </c>
      <c r="C3363" t="s">
        <v>2244</v>
      </c>
      <c r="D3363" t="s">
        <v>2411</v>
      </c>
      <c r="E3363" t="s">
        <v>3091</v>
      </c>
      <c r="F3363" s="6">
        <v>2</v>
      </c>
      <c r="G3363" s="6">
        <v>28.423097610473633</v>
      </c>
      <c r="H3363" s="6">
        <v>28.423097610473633</v>
      </c>
      <c r="I3363" s="6">
        <v>8.0053892135620117</v>
      </c>
      <c r="J3363" s="6">
        <v>50.438749999999985</v>
      </c>
      <c r="K3363">
        <f t="shared" si="104"/>
        <v>0</v>
      </c>
    </row>
    <row r="3364" spans="1:11" x14ac:dyDescent="0.25">
      <c r="A3364" s="5" t="str">
        <f t="shared" si="105"/>
        <v>IndustryOffices, Hotels, Finance, ServicesAverage WeekdayNovember3</v>
      </c>
      <c r="B3364" t="s">
        <v>2232</v>
      </c>
      <c r="C3364" t="s">
        <v>2244</v>
      </c>
      <c r="D3364" t="s">
        <v>2411</v>
      </c>
      <c r="E3364" t="s">
        <v>3091</v>
      </c>
      <c r="F3364" s="6">
        <v>3</v>
      </c>
      <c r="G3364" s="6">
        <v>19.867088317871094</v>
      </c>
      <c r="H3364" s="6">
        <v>19.867088317871094</v>
      </c>
      <c r="I3364" s="6">
        <v>5.0364694595336914</v>
      </c>
      <c r="J3364" s="6">
        <v>49.786875000000002</v>
      </c>
      <c r="K3364">
        <f t="shared" si="104"/>
        <v>0</v>
      </c>
    </row>
    <row r="3365" spans="1:11" x14ac:dyDescent="0.25">
      <c r="A3365" s="5" t="str">
        <f t="shared" si="105"/>
        <v>IndustryOffices, Hotels, Finance, ServicesAverage WeekdayNovember4</v>
      </c>
      <c r="B3365" t="s">
        <v>2232</v>
      </c>
      <c r="C3365" t="s">
        <v>2244</v>
      </c>
      <c r="D3365" t="s">
        <v>2411</v>
      </c>
      <c r="E3365" t="s">
        <v>3091</v>
      </c>
      <c r="F3365" s="6">
        <v>4</v>
      </c>
      <c r="G3365" s="6">
        <v>25.708505630493164</v>
      </c>
      <c r="H3365" s="6">
        <v>25.708505630493164</v>
      </c>
      <c r="I3365" s="6">
        <v>5.3215970993041992</v>
      </c>
      <c r="J3365" s="6">
        <v>48.788750000000007</v>
      </c>
      <c r="K3365">
        <f t="shared" si="104"/>
        <v>0</v>
      </c>
    </row>
    <row r="3366" spans="1:11" x14ac:dyDescent="0.25">
      <c r="A3366" s="5" t="str">
        <f t="shared" si="105"/>
        <v>IndustryOffices, Hotels, Finance, ServicesAverage WeekdayNovember5</v>
      </c>
      <c r="B3366" t="s">
        <v>2232</v>
      </c>
      <c r="C3366" t="s">
        <v>2244</v>
      </c>
      <c r="D3366" t="s">
        <v>2411</v>
      </c>
      <c r="E3366" t="s">
        <v>3091</v>
      </c>
      <c r="F3366" s="6">
        <v>5</v>
      </c>
      <c r="G3366" s="6">
        <v>26.774227142333984</v>
      </c>
      <c r="H3366" s="6">
        <v>26.774227142333984</v>
      </c>
      <c r="I3366" s="6">
        <v>5.3986849784851074</v>
      </c>
      <c r="J3366" s="6">
        <v>48.166874999999997</v>
      </c>
      <c r="K3366">
        <f t="shared" si="104"/>
        <v>0</v>
      </c>
    </row>
    <row r="3367" spans="1:11" x14ac:dyDescent="0.25">
      <c r="A3367" s="5" t="str">
        <f t="shared" si="105"/>
        <v>IndustryOffices, Hotels, Finance, ServicesAverage WeekdayNovember6</v>
      </c>
      <c r="B3367" t="s">
        <v>2232</v>
      </c>
      <c r="C3367" t="s">
        <v>2244</v>
      </c>
      <c r="D3367" t="s">
        <v>2411</v>
      </c>
      <c r="E3367" t="s">
        <v>3091</v>
      </c>
      <c r="F3367" s="6">
        <v>6</v>
      </c>
      <c r="G3367" s="6">
        <v>36.078128814697266</v>
      </c>
      <c r="H3367" s="6">
        <v>36.078128814697266</v>
      </c>
      <c r="I3367" s="6">
        <v>9.0446968078613281</v>
      </c>
      <c r="J3367" s="6">
        <v>47.588750000000005</v>
      </c>
      <c r="K3367">
        <f t="shared" si="104"/>
        <v>0</v>
      </c>
    </row>
    <row r="3368" spans="1:11" x14ac:dyDescent="0.25">
      <c r="A3368" s="5" t="str">
        <f t="shared" si="105"/>
        <v>IndustryOffices, Hotels, Finance, ServicesAverage WeekdayNovember7</v>
      </c>
      <c r="B3368" t="s">
        <v>2232</v>
      </c>
      <c r="C3368" t="s">
        <v>2244</v>
      </c>
      <c r="D3368" t="s">
        <v>2411</v>
      </c>
      <c r="E3368" t="s">
        <v>3091</v>
      </c>
      <c r="F3368" s="6">
        <v>7</v>
      </c>
      <c r="G3368" s="6">
        <v>31.816425323486328</v>
      </c>
      <c r="H3368" s="6">
        <v>31.816425323486328</v>
      </c>
      <c r="I3368" s="6">
        <v>7.6670355796813965</v>
      </c>
      <c r="J3368" s="6">
        <v>47.174375000000005</v>
      </c>
      <c r="K3368">
        <f t="shared" si="104"/>
        <v>0</v>
      </c>
    </row>
    <row r="3369" spans="1:11" x14ac:dyDescent="0.25">
      <c r="A3369" s="5" t="str">
        <f t="shared" si="105"/>
        <v>IndustryOffices, Hotels, Finance, ServicesAverage WeekdayNovember8</v>
      </c>
      <c r="B3369" t="s">
        <v>2232</v>
      </c>
      <c r="C3369" t="s">
        <v>2244</v>
      </c>
      <c r="D3369" t="s">
        <v>2411</v>
      </c>
      <c r="E3369" t="s">
        <v>3091</v>
      </c>
      <c r="F3369" s="6">
        <v>8</v>
      </c>
      <c r="G3369" s="6">
        <v>50.86572265625</v>
      </c>
      <c r="H3369" s="6">
        <v>50.86572265625</v>
      </c>
      <c r="I3369" s="6">
        <v>10.496677398681641</v>
      </c>
      <c r="J3369" s="6">
        <v>47.210625000000014</v>
      </c>
      <c r="K3369">
        <f t="shared" si="104"/>
        <v>0</v>
      </c>
    </row>
    <row r="3370" spans="1:11" x14ac:dyDescent="0.25">
      <c r="A3370" s="5" t="str">
        <f t="shared" si="105"/>
        <v>IndustryOffices, Hotels, Finance, ServicesAverage WeekdayNovember9</v>
      </c>
      <c r="B3370" t="s">
        <v>2232</v>
      </c>
      <c r="C3370" t="s">
        <v>2244</v>
      </c>
      <c r="D3370" t="s">
        <v>2411</v>
      </c>
      <c r="E3370" t="s">
        <v>3091</v>
      </c>
      <c r="F3370" s="6">
        <v>9</v>
      </c>
      <c r="G3370" s="6">
        <v>52.026725769042969</v>
      </c>
      <c r="H3370" s="6">
        <v>52.026725769042969</v>
      </c>
      <c r="I3370" s="6">
        <v>10.521692276000977</v>
      </c>
      <c r="J3370" s="6">
        <v>48.965624999999989</v>
      </c>
      <c r="K3370">
        <f t="shared" si="104"/>
        <v>0</v>
      </c>
    </row>
    <row r="3371" spans="1:11" x14ac:dyDescent="0.25">
      <c r="A3371" s="5" t="str">
        <f t="shared" si="105"/>
        <v>IndustryOffices, Hotels, Finance, ServicesAverage WeekdayNovember10</v>
      </c>
      <c r="B3371" t="s">
        <v>2232</v>
      </c>
      <c r="C3371" t="s">
        <v>2244</v>
      </c>
      <c r="D3371" t="s">
        <v>2411</v>
      </c>
      <c r="E3371" t="s">
        <v>3091</v>
      </c>
      <c r="F3371" s="6">
        <v>10</v>
      </c>
      <c r="G3371" s="6">
        <v>63.961849212646484</v>
      </c>
      <c r="H3371" s="6">
        <v>63.961849212646484</v>
      </c>
      <c r="I3371" s="6">
        <v>11.383066177368164</v>
      </c>
      <c r="J3371" s="6">
        <v>53.213750000000005</v>
      </c>
      <c r="K3371">
        <f t="shared" si="104"/>
        <v>0</v>
      </c>
    </row>
    <row r="3372" spans="1:11" x14ac:dyDescent="0.25">
      <c r="A3372" s="5" t="str">
        <f t="shared" si="105"/>
        <v>IndustryOffices, Hotels, Finance, ServicesAverage WeekdayNovember11</v>
      </c>
      <c r="B3372" t="s">
        <v>2232</v>
      </c>
      <c r="C3372" t="s">
        <v>2244</v>
      </c>
      <c r="D3372" t="s">
        <v>2411</v>
      </c>
      <c r="E3372" t="s">
        <v>3091</v>
      </c>
      <c r="F3372" s="6">
        <v>11</v>
      </c>
      <c r="G3372" s="6">
        <v>73.669044494628906</v>
      </c>
      <c r="H3372" s="6">
        <v>73.669044494628906</v>
      </c>
      <c r="I3372" s="6">
        <v>13.018400192260742</v>
      </c>
      <c r="J3372" s="6">
        <v>57.441875000000003</v>
      </c>
      <c r="K3372">
        <f t="shared" si="104"/>
        <v>0</v>
      </c>
    </row>
    <row r="3373" spans="1:11" x14ac:dyDescent="0.25">
      <c r="A3373" s="5" t="str">
        <f t="shared" si="105"/>
        <v>IndustryOffices, Hotels, Finance, ServicesAverage WeekdayNovember12</v>
      </c>
      <c r="B3373" t="s">
        <v>2232</v>
      </c>
      <c r="C3373" t="s">
        <v>2244</v>
      </c>
      <c r="D3373" t="s">
        <v>2411</v>
      </c>
      <c r="E3373" t="s">
        <v>3091</v>
      </c>
      <c r="F3373" s="6">
        <v>12</v>
      </c>
      <c r="G3373" s="6">
        <v>70.369209289550781</v>
      </c>
      <c r="H3373" s="6">
        <v>70.369209289550781</v>
      </c>
      <c r="I3373" s="6">
        <v>12.973252296447754</v>
      </c>
      <c r="J3373" s="6">
        <v>60.356249999999989</v>
      </c>
      <c r="K3373">
        <f t="shared" si="104"/>
        <v>0</v>
      </c>
    </row>
    <row r="3374" spans="1:11" x14ac:dyDescent="0.25">
      <c r="A3374" s="5" t="str">
        <f t="shared" si="105"/>
        <v>IndustryOffices, Hotels, Finance, ServicesAverage WeekdayNovember13</v>
      </c>
      <c r="B3374" t="s">
        <v>2232</v>
      </c>
      <c r="C3374" t="s">
        <v>2244</v>
      </c>
      <c r="D3374" t="s">
        <v>2411</v>
      </c>
      <c r="E3374" t="s">
        <v>3091</v>
      </c>
      <c r="F3374" s="6">
        <v>13</v>
      </c>
      <c r="G3374" s="6">
        <v>76.011283874511719</v>
      </c>
      <c r="H3374" s="6">
        <v>76.011283874511719</v>
      </c>
      <c r="I3374" s="6">
        <v>13.100626945495605</v>
      </c>
      <c r="J3374" s="6">
        <v>61.699999999999989</v>
      </c>
      <c r="K3374">
        <f t="shared" si="104"/>
        <v>0</v>
      </c>
    </row>
    <row r="3375" spans="1:11" x14ac:dyDescent="0.25">
      <c r="A3375" s="5" t="str">
        <f t="shared" si="105"/>
        <v>IndustryOffices, Hotels, Finance, ServicesAverage WeekdayNovember14</v>
      </c>
      <c r="B3375" t="s">
        <v>2232</v>
      </c>
      <c r="C3375" t="s">
        <v>2244</v>
      </c>
      <c r="D3375" t="s">
        <v>2411</v>
      </c>
      <c r="E3375" t="s">
        <v>3091</v>
      </c>
      <c r="F3375" s="6">
        <v>14</v>
      </c>
      <c r="G3375" s="6">
        <v>76.157257080078125</v>
      </c>
      <c r="H3375" s="6">
        <v>76.157257080078125</v>
      </c>
      <c r="I3375" s="6">
        <v>12.188003540039063</v>
      </c>
      <c r="J3375" s="6">
        <v>63.418750000000003</v>
      </c>
      <c r="K3375">
        <f t="shared" si="104"/>
        <v>0</v>
      </c>
    </row>
    <row r="3376" spans="1:11" x14ac:dyDescent="0.25">
      <c r="A3376" s="5" t="str">
        <f t="shared" si="105"/>
        <v>IndustryOffices, Hotels, Finance, ServicesAverage WeekdayNovember15</v>
      </c>
      <c r="B3376" t="s">
        <v>2232</v>
      </c>
      <c r="C3376" t="s">
        <v>2244</v>
      </c>
      <c r="D3376" t="s">
        <v>2411</v>
      </c>
      <c r="E3376" t="s">
        <v>3091</v>
      </c>
      <c r="F3376" s="6">
        <v>15</v>
      </c>
      <c r="G3376" s="6">
        <v>69.502349853515625</v>
      </c>
      <c r="H3376" s="6">
        <v>69.502349853515625</v>
      </c>
      <c r="I3376" s="6">
        <v>11.715083122253418</v>
      </c>
      <c r="J3376" s="6">
        <v>64.71875</v>
      </c>
      <c r="K3376">
        <f t="shared" si="104"/>
        <v>0</v>
      </c>
    </row>
    <row r="3377" spans="1:11" x14ac:dyDescent="0.25">
      <c r="A3377" s="5" t="str">
        <f t="shared" si="105"/>
        <v>IndustryOffices, Hotels, Finance, ServicesAverage WeekdayNovember16</v>
      </c>
      <c r="B3377" t="s">
        <v>2232</v>
      </c>
      <c r="C3377" t="s">
        <v>2244</v>
      </c>
      <c r="D3377" t="s">
        <v>2411</v>
      </c>
      <c r="E3377" t="s">
        <v>3091</v>
      </c>
      <c r="F3377" s="6">
        <v>16</v>
      </c>
      <c r="G3377" s="6">
        <v>58.598579406738281</v>
      </c>
      <c r="H3377" s="6">
        <v>58.598579406738281</v>
      </c>
      <c r="I3377" s="6">
        <v>12.031564712524414</v>
      </c>
      <c r="J3377" s="6">
        <v>65.139999999999986</v>
      </c>
      <c r="K3377">
        <f t="shared" si="104"/>
        <v>0</v>
      </c>
    </row>
    <row r="3378" spans="1:11" x14ac:dyDescent="0.25">
      <c r="A3378" s="5" t="str">
        <f t="shared" si="105"/>
        <v>IndustryOffices, Hotels, Finance, ServicesAverage WeekdayNovember17</v>
      </c>
      <c r="B3378" t="s">
        <v>2232</v>
      </c>
      <c r="C3378" t="s">
        <v>2244</v>
      </c>
      <c r="D3378" t="s">
        <v>2411</v>
      </c>
      <c r="E3378" t="s">
        <v>3091</v>
      </c>
      <c r="F3378" s="6">
        <v>17</v>
      </c>
      <c r="G3378" s="6">
        <v>53.134235382080078</v>
      </c>
      <c r="H3378" s="6">
        <v>53.134235382080078</v>
      </c>
      <c r="I3378" s="6">
        <v>10.950113296508789</v>
      </c>
      <c r="J3378" s="6">
        <v>63.775624999999991</v>
      </c>
      <c r="K3378">
        <f t="shared" si="104"/>
        <v>0</v>
      </c>
    </row>
    <row r="3379" spans="1:11" x14ac:dyDescent="0.25">
      <c r="A3379" s="5" t="str">
        <f t="shared" si="105"/>
        <v>IndustryOffices, Hotels, Finance, ServicesAverage WeekdayNovember18</v>
      </c>
      <c r="B3379" t="s">
        <v>2232</v>
      </c>
      <c r="C3379" t="s">
        <v>2244</v>
      </c>
      <c r="D3379" t="s">
        <v>2411</v>
      </c>
      <c r="E3379" t="s">
        <v>3091</v>
      </c>
      <c r="F3379" s="6">
        <v>18</v>
      </c>
      <c r="G3379" s="6">
        <v>57.748313903808594</v>
      </c>
      <c r="H3379" s="6">
        <v>57.748313903808594</v>
      </c>
      <c r="I3379" s="6">
        <v>8.7998132705688477</v>
      </c>
      <c r="J3379" s="6">
        <v>60.628749999999989</v>
      </c>
      <c r="K3379">
        <f t="shared" si="104"/>
        <v>0</v>
      </c>
    </row>
    <row r="3380" spans="1:11" x14ac:dyDescent="0.25">
      <c r="A3380" s="5" t="str">
        <f t="shared" si="105"/>
        <v>IndustryOffices, Hotels, Finance, ServicesAverage WeekdayNovember19</v>
      </c>
      <c r="B3380" t="s">
        <v>2232</v>
      </c>
      <c r="C3380" t="s">
        <v>2244</v>
      </c>
      <c r="D3380" t="s">
        <v>2411</v>
      </c>
      <c r="E3380" t="s">
        <v>3091</v>
      </c>
      <c r="F3380" s="6">
        <v>19</v>
      </c>
      <c r="G3380" s="6">
        <v>51.786701202392578</v>
      </c>
      <c r="H3380" s="6">
        <v>51.786701202392578</v>
      </c>
      <c r="I3380" s="6">
        <v>8.3823385238647461</v>
      </c>
      <c r="J3380" s="6">
        <v>58.126249999999985</v>
      </c>
      <c r="K3380">
        <f t="shared" si="104"/>
        <v>0</v>
      </c>
    </row>
    <row r="3381" spans="1:11" x14ac:dyDescent="0.25">
      <c r="A3381" s="5" t="str">
        <f t="shared" si="105"/>
        <v>IndustryOffices, Hotels, Finance, ServicesAverage WeekdayNovember20</v>
      </c>
      <c r="B3381" t="s">
        <v>2232</v>
      </c>
      <c r="C3381" t="s">
        <v>2244</v>
      </c>
      <c r="D3381" t="s">
        <v>2411</v>
      </c>
      <c r="E3381" t="s">
        <v>3091</v>
      </c>
      <c r="F3381" s="6">
        <v>20</v>
      </c>
      <c r="G3381" s="6">
        <v>44.784656524658203</v>
      </c>
      <c r="H3381" s="6">
        <v>44.784656524658203</v>
      </c>
      <c r="I3381" s="6">
        <v>8.3623762130737305</v>
      </c>
      <c r="J3381" s="6">
        <v>57.025624999999998</v>
      </c>
      <c r="K3381">
        <f t="shared" si="104"/>
        <v>0</v>
      </c>
    </row>
    <row r="3382" spans="1:11" x14ac:dyDescent="0.25">
      <c r="A3382" s="5" t="str">
        <f t="shared" si="105"/>
        <v>IndustryOffices, Hotels, Finance, ServicesAverage WeekdayNovember21</v>
      </c>
      <c r="B3382" t="s">
        <v>2232</v>
      </c>
      <c r="C3382" t="s">
        <v>2244</v>
      </c>
      <c r="D3382" t="s">
        <v>2411</v>
      </c>
      <c r="E3382" t="s">
        <v>3091</v>
      </c>
      <c r="F3382" s="6">
        <v>21</v>
      </c>
      <c r="G3382" s="6">
        <v>47.186100006103516</v>
      </c>
      <c r="H3382" s="6">
        <v>47.186100006103516</v>
      </c>
      <c r="I3382" s="6">
        <v>7.8093266487121582</v>
      </c>
      <c r="J3382" s="6">
        <v>56.096250000000012</v>
      </c>
      <c r="K3382">
        <f t="shared" si="104"/>
        <v>0</v>
      </c>
    </row>
    <row r="3383" spans="1:11" x14ac:dyDescent="0.25">
      <c r="A3383" s="5" t="str">
        <f t="shared" si="105"/>
        <v>IndustryOffices, Hotels, Finance, ServicesAverage WeekdayNovember22</v>
      </c>
      <c r="B3383" t="s">
        <v>2232</v>
      </c>
      <c r="C3383" t="s">
        <v>2244</v>
      </c>
      <c r="D3383" t="s">
        <v>2411</v>
      </c>
      <c r="E3383" t="s">
        <v>3091</v>
      </c>
      <c r="F3383" s="6">
        <v>22</v>
      </c>
      <c r="G3383" s="6">
        <v>41.512985229492188</v>
      </c>
      <c r="H3383" s="6">
        <v>41.512985229492188</v>
      </c>
      <c r="I3383" s="6">
        <v>7.0918726921081543</v>
      </c>
      <c r="J3383" s="6">
        <v>55.531874999999992</v>
      </c>
      <c r="K3383">
        <f t="shared" si="104"/>
        <v>0</v>
      </c>
    </row>
    <row r="3384" spans="1:11" x14ac:dyDescent="0.25">
      <c r="A3384" s="5" t="str">
        <f t="shared" si="105"/>
        <v>IndustryOffices, Hotels, Finance, ServicesAverage WeekdayNovember23</v>
      </c>
      <c r="B3384" t="s">
        <v>2232</v>
      </c>
      <c r="C3384" t="s">
        <v>2244</v>
      </c>
      <c r="D3384" t="s">
        <v>2411</v>
      </c>
      <c r="E3384" t="s">
        <v>3091</v>
      </c>
      <c r="F3384" s="6">
        <v>23</v>
      </c>
      <c r="G3384" s="6">
        <v>33.975528717041016</v>
      </c>
      <c r="H3384" s="6">
        <v>33.975528717041016</v>
      </c>
      <c r="I3384" s="6">
        <v>6.5562343597412109</v>
      </c>
      <c r="J3384" s="6">
        <v>54.37062499999999</v>
      </c>
      <c r="K3384">
        <f t="shared" si="104"/>
        <v>0</v>
      </c>
    </row>
    <row r="3385" spans="1:11" x14ac:dyDescent="0.25">
      <c r="A3385" s="5" t="str">
        <f t="shared" si="105"/>
        <v>IndustryOffices, Hotels, Finance, ServicesAverage WeekdayNovember24</v>
      </c>
      <c r="B3385" t="s">
        <v>2232</v>
      </c>
      <c r="C3385" t="s">
        <v>2244</v>
      </c>
      <c r="D3385" t="s">
        <v>2411</v>
      </c>
      <c r="E3385" t="s">
        <v>3091</v>
      </c>
      <c r="F3385" s="6">
        <v>24</v>
      </c>
      <c r="G3385" s="6">
        <v>29.706878662109375</v>
      </c>
      <c r="H3385" s="6">
        <v>29.706878662109375</v>
      </c>
      <c r="I3385" s="6">
        <v>6.5525369644165039</v>
      </c>
      <c r="J3385" s="6">
        <v>53.103124999999999</v>
      </c>
      <c r="K3385">
        <f t="shared" si="104"/>
        <v>0</v>
      </c>
    </row>
    <row r="3386" spans="1:11" x14ac:dyDescent="0.25">
      <c r="A3386" s="5" t="str">
        <f t="shared" si="105"/>
        <v>IndustryOffices, Hotels, Finance, ServicesMonthly Peak DayNovember1</v>
      </c>
      <c r="B3386" t="s">
        <v>2232</v>
      </c>
      <c r="C3386" t="s">
        <v>2244</v>
      </c>
      <c r="D3386" t="s">
        <v>2412</v>
      </c>
      <c r="E3386" t="s">
        <v>3091</v>
      </c>
      <c r="F3386" s="6">
        <v>1</v>
      </c>
      <c r="G3386" s="6">
        <v>23.245281219482422</v>
      </c>
      <c r="H3386" s="6">
        <v>23.245281219482422</v>
      </c>
      <c r="I3386" s="6">
        <v>8.0029296875</v>
      </c>
      <c r="J3386" s="6">
        <v>62.79375000000001</v>
      </c>
      <c r="K3386">
        <f t="shared" si="104"/>
        <v>0</v>
      </c>
    </row>
    <row r="3387" spans="1:11" x14ac:dyDescent="0.25">
      <c r="A3387" s="5" t="str">
        <f t="shared" si="105"/>
        <v>IndustryOffices, Hotels, Finance, ServicesMonthly Peak DayNovember2</v>
      </c>
      <c r="B3387" t="s">
        <v>2232</v>
      </c>
      <c r="C3387" t="s">
        <v>2244</v>
      </c>
      <c r="D3387" t="s">
        <v>2412</v>
      </c>
      <c r="E3387" t="s">
        <v>3091</v>
      </c>
      <c r="F3387" s="6">
        <v>2</v>
      </c>
      <c r="G3387" s="6">
        <v>31.221796035766602</v>
      </c>
      <c r="H3387" s="6">
        <v>31.221796035766602</v>
      </c>
      <c r="I3387" s="6">
        <v>6.6350588798522949</v>
      </c>
      <c r="J3387" s="6">
        <v>61.201874999999994</v>
      </c>
      <c r="K3387">
        <f t="shared" si="104"/>
        <v>0</v>
      </c>
    </row>
    <row r="3388" spans="1:11" x14ac:dyDescent="0.25">
      <c r="A3388" s="5" t="str">
        <f t="shared" si="105"/>
        <v>IndustryOffices, Hotels, Finance, ServicesMonthly Peak DayNovember3</v>
      </c>
      <c r="B3388" t="s">
        <v>2232</v>
      </c>
      <c r="C3388" t="s">
        <v>2244</v>
      </c>
      <c r="D3388" t="s">
        <v>2412</v>
      </c>
      <c r="E3388" t="s">
        <v>3091</v>
      </c>
      <c r="F3388" s="6">
        <v>3</v>
      </c>
      <c r="G3388" s="6">
        <v>31.402399063110352</v>
      </c>
      <c r="H3388" s="6">
        <v>31.402399063110352</v>
      </c>
      <c r="I3388" s="6">
        <v>6.4675111770629883</v>
      </c>
      <c r="J3388" s="6">
        <v>60.371874999999996</v>
      </c>
      <c r="K3388">
        <f t="shared" si="104"/>
        <v>0</v>
      </c>
    </row>
    <row r="3389" spans="1:11" x14ac:dyDescent="0.25">
      <c r="A3389" s="5" t="str">
        <f t="shared" si="105"/>
        <v>IndustryOffices, Hotels, Finance, ServicesMonthly Peak DayNovember4</v>
      </c>
      <c r="B3389" t="s">
        <v>2232</v>
      </c>
      <c r="C3389" t="s">
        <v>2244</v>
      </c>
      <c r="D3389" t="s">
        <v>2412</v>
      </c>
      <c r="E3389" t="s">
        <v>3091</v>
      </c>
      <c r="F3389" s="6">
        <v>4</v>
      </c>
      <c r="G3389" s="6">
        <v>34.912879943847656</v>
      </c>
      <c r="H3389" s="6">
        <v>34.912879943847656</v>
      </c>
      <c r="I3389" s="6">
        <v>6.1382436752319336</v>
      </c>
      <c r="J3389" s="6">
        <v>59.438749999999999</v>
      </c>
      <c r="K3389">
        <f t="shared" si="104"/>
        <v>0</v>
      </c>
    </row>
    <row r="3390" spans="1:11" x14ac:dyDescent="0.25">
      <c r="A3390" s="5" t="str">
        <f t="shared" si="105"/>
        <v>IndustryOffices, Hotels, Finance, ServicesMonthly Peak DayNovember5</v>
      </c>
      <c r="B3390" t="s">
        <v>2232</v>
      </c>
      <c r="C3390" t="s">
        <v>2244</v>
      </c>
      <c r="D3390" t="s">
        <v>2412</v>
      </c>
      <c r="E3390" t="s">
        <v>3091</v>
      </c>
      <c r="F3390" s="6">
        <v>5</v>
      </c>
      <c r="G3390" s="6">
        <v>24.693719863891602</v>
      </c>
      <c r="H3390" s="6">
        <v>24.693719863891602</v>
      </c>
      <c r="I3390" s="6">
        <v>6.0165343284606934</v>
      </c>
      <c r="J3390" s="6">
        <v>58.733749999999979</v>
      </c>
      <c r="K3390">
        <f t="shared" si="104"/>
        <v>0</v>
      </c>
    </row>
    <row r="3391" spans="1:11" x14ac:dyDescent="0.25">
      <c r="A3391" s="5" t="str">
        <f t="shared" si="105"/>
        <v>IndustryOffices, Hotels, Finance, ServicesMonthly Peak DayNovember6</v>
      </c>
      <c r="B3391" t="s">
        <v>2232</v>
      </c>
      <c r="C3391" t="s">
        <v>2244</v>
      </c>
      <c r="D3391" t="s">
        <v>2412</v>
      </c>
      <c r="E3391" t="s">
        <v>3091</v>
      </c>
      <c r="F3391" s="6">
        <v>6</v>
      </c>
      <c r="G3391" s="6">
        <v>33.376655578613281</v>
      </c>
      <c r="H3391" s="6">
        <v>33.376655578613281</v>
      </c>
      <c r="I3391" s="6">
        <v>6.8927116394042969</v>
      </c>
      <c r="J3391" s="6">
        <v>59.156874999999999</v>
      </c>
      <c r="K3391">
        <f t="shared" si="104"/>
        <v>0</v>
      </c>
    </row>
    <row r="3392" spans="1:11" x14ac:dyDescent="0.25">
      <c r="A3392" s="5" t="str">
        <f t="shared" si="105"/>
        <v>IndustryOffices, Hotels, Finance, ServicesMonthly Peak DayNovember7</v>
      </c>
      <c r="B3392" t="s">
        <v>2232</v>
      </c>
      <c r="C3392" t="s">
        <v>2244</v>
      </c>
      <c r="D3392" t="s">
        <v>2412</v>
      </c>
      <c r="E3392" t="s">
        <v>3091</v>
      </c>
      <c r="F3392" s="6">
        <v>7</v>
      </c>
      <c r="G3392" s="6">
        <v>35.150115966796875</v>
      </c>
      <c r="H3392" s="6">
        <v>35.150115966796875</v>
      </c>
      <c r="I3392" s="6">
        <v>7.7100124359130859</v>
      </c>
      <c r="J3392" s="6">
        <v>58.89562500000001</v>
      </c>
      <c r="K3392">
        <f t="shared" si="104"/>
        <v>0</v>
      </c>
    </row>
    <row r="3393" spans="1:11" x14ac:dyDescent="0.25">
      <c r="A3393" s="5" t="str">
        <f t="shared" si="105"/>
        <v>IndustryOffices, Hotels, Finance, ServicesMonthly Peak DayNovember8</v>
      </c>
      <c r="B3393" t="s">
        <v>2232</v>
      </c>
      <c r="C3393" t="s">
        <v>2244</v>
      </c>
      <c r="D3393" t="s">
        <v>2412</v>
      </c>
      <c r="E3393" t="s">
        <v>3091</v>
      </c>
      <c r="F3393" s="6">
        <v>8</v>
      </c>
      <c r="G3393" s="6">
        <v>51.283313751220703</v>
      </c>
      <c r="H3393" s="6">
        <v>51.283313751220703</v>
      </c>
      <c r="I3393" s="6">
        <v>8.2765340805053711</v>
      </c>
      <c r="J3393" s="6">
        <v>59.314999999999998</v>
      </c>
      <c r="K3393">
        <f t="shared" si="104"/>
        <v>0</v>
      </c>
    </row>
    <row r="3394" spans="1:11" x14ac:dyDescent="0.25">
      <c r="A3394" s="5" t="str">
        <f t="shared" si="105"/>
        <v>IndustryOffices, Hotels, Finance, ServicesMonthly Peak DayNovember9</v>
      </c>
      <c r="B3394" t="s">
        <v>2232</v>
      </c>
      <c r="C3394" t="s">
        <v>2244</v>
      </c>
      <c r="D3394" t="s">
        <v>2412</v>
      </c>
      <c r="E3394" t="s">
        <v>3091</v>
      </c>
      <c r="F3394" s="6">
        <v>9</v>
      </c>
      <c r="G3394" s="6">
        <v>68.002288818359375</v>
      </c>
      <c r="H3394" s="6">
        <v>68.002288818359375</v>
      </c>
      <c r="I3394" s="6">
        <v>12.1434326171875</v>
      </c>
      <c r="J3394" s="6">
        <v>62.470000000000013</v>
      </c>
      <c r="K3394">
        <f t="shared" ref="K3394:K3457" si="106">INDEX(events, MATCH(CONCATENATE(B3394, C3394, D3394, E3394), events_y, 0), MATCH("Confidential", events_x, 0))</f>
        <v>0</v>
      </c>
    </row>
    <row r="3395" spans="1:11" x14ac:dyDescent="0.25">
      <c r="A3395" s="5" t="str">
        <f t="shared" ref="A3395:A3458" si="107">CONCATENATE(B3395, C3395, D3395, E3395, F3395)</f>
        <v>IndustryOffices, Hotels, Finance, ServicesMonthly Peak DayNovember10</v>
      </c>
      <c r="B3395" t="s">
        <v>2232</v>
      </c>
      <c r="C3395" t="s">
        <v>2244</v>
      </c>
      <c r="D3395" t="s">
        <v>2412</v>
      </c>
      <c r="E3395" t="s">
        <v>3091</v>
      </c>
      <c r="F3395" s="6">
        <v>10</v>
      </c>
      <c r="G3395" s="6">
        <v>73.801612854003906</v>
      </c>
      <c r="H3395" s="6">
        <v>73.801612854003906</v>
      </c>
      <c r="I3395" s="6">
        <v>12.141846656799316</v>
      </c>
      <c r="J3395" s="6">
        <v>67.563749999999999</v>
      </c>
      <c r="K3395">
        <f t="shared" si="106"/>
        <v>0</v>
      </c>
    </row>
    <row r="3396" spans="1:11" x14ac:dyDescent="0.25">
      <c r="A3396" s="5" t="str">
        <f t="shared" si="107"/>
        <v>IndustryOffices, Hotels, Finance, ServicesMonthly Peak DayNovember11</v>
      </c>
      <c r="B3396" t="s">
        <v>2232</v>
      </c>
      <c r="C3396" t="s">
        <v>2244</v>
      </c>
      <c r="D3396" t="s">
        <v>2412</v>
      </c>
      <c r="E3396" t="s">
        <v>3091</v>
      </c>
      <c r="F3396" s="6">
        <v>11</v>
      </c>
      <c r="G3396" s="6">
        <v>78.236045837402344</v>
      </c>
      <c r="H3396" s="6">
        <v>78.236045837402344</v>
      </c>
      <c r="I3396" s="6">
        <v>14.631409645080566</v>
      </c>
      <c r="J3396" s="6">
        <v>74.312500000000014</v>
      </c>
      <c r="K3396">
        <f t="shared" si="106"/>
        <v>0</v>
      </c>
    </row>
    <row r="3397" spans="1:11" x14ac:dyDescent="0.25">
      <c r="A3397" s="5" t="str">
        <f t="shared" si="107"/>
        <v>IndustryOffices, Hotels, Finance, ServicesMonthly Peak DayNovember12</v>
      </c>
      <c r="B3397" t="s">
        <v>2232</v>
      </c>
      <c r="C3397" t="s">
        <v>2244</v>
      </c>
      <c r="D3397" t="s">
        <v>2412</v>
      </c>
      <c r="E3397" t="s">
        <v>3091</v>
      </c>
      <c r="F3397" s="6">
        <v>12</v>
      </c>
      <c r="G3397" s="6">
        <v>77.596885681152344</v>
      </c>
      <c r="H3397" s="6">
        <v>77.596885681152344</v>
      </c>
      <c r="I3397" s="6">
        <v>14.951865196228027</v>
      </c>
      <c r="J3397" s="6">
        <v>79.434374999999989</v>
      </c>
      <c r="K3397">
        <f t="shared" si="106"/>
        <v>0</v>
      </c>
    </row>
    <row r="3398" spans="1:11" x14ac:dyDescent="0.25">
      <c r="A3398" s="5" t="str">
        <f t="shared" si="107"/>
        <v>IndustryOffices, Hotels, Finance, ServicesMonthly Peak DayNovember13</v>
      </c>
      <c r="B3398" t="s">
        <v>2232</v>
      </c>
      <c r="C3398" t="s">
        <v>2244</v>
      </c>
      <c r="D3398" t="s">
        <v>2412</v>
      </c>
      <c r="E3398" t="s">
        <v>3091</v>
      </c>
      <c r="F3398" s="6">
        <v>13</v>
      </c>
      <c r="G3398" s="6">
        <v>71.9921875</v>
      </c>
      <c r="H3398" s="6">
        <v>71.9921875</v>
      </c>
      <c r="I3398" s="6">
        <v>15.727199554443359</v>
      </c>
      <c r="J3398" s="6">
        <v>80.909374999999997</v>
      </c>
      <c r="K3398">
        <f t="shared" si="106"/>
        <v>0</v>
      </c>
    </row>
    <row r="3399" spans="1:11" x14ac:dyDescent="0.25">
      <c r="A3399" s="5" t="str">
        <f t="shared" si="107"/>
        <v>IndustryOffices, Hotels, Finance, ServicesMonthly Peak DayNovember14</v>
      </c>
      <c r="B3399" t="s">
        <v>2232</v>
      </c>
      <c r="C3399" t="s">
        <v>2244</v>
      </c>
      <c r="D3399" t="s">
        <v>2412</v>
      </c>
      <c r="E3399" t="s">
        <v>3091</v>
      </c>
      <c r="F3399" s="6">
        <v>14</v>
      </c>
      <c r="G3399" s="6">
        <v>55.884494781494141</v>
      </c>
      <c r="H3399" s="6">
        <v>55.884494781494141</v>
      </c>
      <c r="I3399" s="6">
        <v>15.42347526550293</v>
      </c>
      <c r="J3399" s="6">
        <v>83.711875000000006</v>
      </c>
      <c r="K3399">
        <f t="shared" si="106"/>
        <v>0</v>
      </c>
    </row>
    <row r="3400" spans="1:11" x14ac:dyDescent="0.25">
      <c r="A3400" s="5" t="str">
        <f t="shared" si="107"/>
        <v>IndustryOffices, Hotels, Finance, ServicesMonthly Peak DayNovember15</v>
      </c>
      <c r="B3400" t="s">
        <v>2232</v>
      </c>
      <c r="C3400" t="s">
        <v>2244</v>
      </c>
      <c r="D3400" t="s">
        <v>2412</v>
      </c>
      <c r="E3400" t="s">
        <v>3091</v>
      </c>
      <c r="F3400" s="6">
        <v>15</v>
      </c>
      <c r="G3400" s="6">
        <v>54.427036285400391</v>
      </c>
      <c r="H3400" s="6">
        <v>54.427036285400391</v>
      </c>
      <c r="I3400" s="6">
        <v>18.179948806762695</v>
      </c>
      <c r="J3400" s="6">
        <v>85.346249999999998</v>
      </c>
      <c r="K3400">
        <f t="shared" si="106"/>
        <v>0</v>
      </c>
    </row>
    <row r="3401" spans="1:11" x14ac:dyDescent="0.25">
      <c r="A3401" s="5" t="str">
        <f t="shared" si="107"/>
        <v>IndustryOffices, Hotels, Finance, ServicesMonthly Peak DayNovember16</v>
      </c>
      <c r="B3401" t="s">
        <v>2232</v>
      </c>
      <c r="C3401" t="s">
        <v>2244</v>
      </c>
      <c r="D3401" t="s">
        <v>2412</v>
      </c>
      <c r="E3401" t="s">
        <v>3091</v>
      </c>
      <c r="F3401" s="6">
        <v>16</v>
      </c>
      <c r="G3401" s="6">
        <v>49.792438507080078</v>
      </c>
      <c r="H3401" s="6">
        <v>49.792438507080078</v>
      </c>
      <c r="I3401" s="6">
        <v>13.265462875366211</v>
      </c>
      <c r="J3401" s="6">
        <v>85.254375000000024</v>
      </c>
      <c r="K3401">
        <f t="shared" si="106"/>
        <v>0</v>
      </c>
    </row>
    <row r="3402" spans="1:11" x14ac:dyDescent="0.25">
      <c r="A3402" s="5" t="str">
        <f t="shared" si="107"/>
        <v>IndustryOffices, Hotels, Finance, ServicesMonthly Peak DayNovember17</v>
      </c>
      <c r="B3402" t="s">
        <v>2232</v>
      </c>
      <c r="C3402" t="s">
        <v>2244</v>
      </c>
      <c r="D3402" t="s">
        <v>2412</v>
      </c>
      <c r="E3402" t="s">
        <v>3091</v>
      </c>
      <c r="F3402" s="6">
        <v>17</v>
      </c>
      <c r="G3402" s="6">
        <v>49.317977905273438</v>
      </c>
      <c r="H3402" s="6">
        <v>49.317977905273438</v>
      </c>
      <c r="I3402" s="6">
        <v>12.441622734069824</v>
      </c>
      <c r="J3402" s="6">
        <v>82.593750000000014</v>
      </c>
      <c r="K3402">
        <f t="shared" si="106"/>
        <v>0</v>
      </c>
    </row>
    <row r="3403" spans="1:11" x14ac:dyDescent="0.25">
      <c r="A3403" s="5" t="str">
        <f t="shared" si="107"/>
        <v>IndustryOffices, Hotels, Finance, ServicesMonthly Peak DayNovember18</v>
      </c>
      <c r="B3403" t="s">
        <v>2232</v>
      </c>
      <c r="C3403" t="s">
        <v>2244</v>
      </c>
      <c r="D3403" t="s">
        <v>2412</v>
      </c>
      <c r="E3403" t="s">
        <v>3091</v>
      </c>
      <c r="F3403" s="6">
        <v>18</v>
      </c>
      <c r="G3403" s="6">
        <v>40.840431213378906</v>
      </c>
      <c r="H3403" s="6">
        <v>40.840431213378906</v>
      </c>
      <c r="I3403" s="6">
        <v>12.791292190551758</v>
      </c>
      <c r="J3403" s="6">
        <v>80.77187499999998</v>
      </c>
      <c r="K3403">
        <f t="shared" si="106"/>
        <v>0</v>
      </c>
    </row>
    <row r="3404" spans="1:11" x14ac:dyDescent="0.25">
      <c r="A3404" s="5" t="str">
        <f t="shared" si="107"/>
        <v>IndustryOffices, Hotels, Finance, ServicesMonthly Peak DayNovember19</v>
      </c>
      <c r="B3404" t="s">
        <v>2232</v>
      </c>
      <c r="C3404" t="s">
        <v>2244</v>
      </c>
      <c r="D3404" t="s">
        <v>2412</v>
      </c>
      <c r="E3404" t="s">
        <v>3091</v>
      </c>
      <c r="F3404" s="6">
        <v>19</v>
      </c>
      <c r="G3404" s="6">
        <v>44.313278198242188</v>
      </c>
      <c r="H3404" s="6">
        <v>44.313278198242188</v>
      </c>
      <c r="I3404" s="6">
        <v>15.015016555786133</v>
      </c>
      <c r="J3404" s="6">
        <v>78.215625000000003</v>
      </c>
      <c r="K3404">
        <f t="shared" si="106"/>
        <v>0</v>
      </c>
    </row>
    <row r="3405" spans="1:11" x14ac:dyDescent="0.25">
      <c r="A3405" s="5" t="str">
        <f t="shared" si="107"/>
        <v>IndustryOffices, Hotels, Finance, ServicesMonthly Peak DayNovember20</v>
      </c>
      <c r="B3405" t="s">
        <v>2232</v>
      </c>
      <c r="C3405" t="s">
        <v>2244</v>
      </c>
      <c r="D3405" t="s">
        <v>2412</v>
      </c>
      <c r="E3405" t="s">
        <v>3091</v>
      </c>
      <c r="F3405" s="6">
        <v>20</v>
      </c>
      <c r="G3405" s="6">
        <v>38.412174224853516</v>
      </c>
      <c r="H3405" s="6">
        <v>38.412174224853516</v>
      </c>
      <c r="I3405" s="6">
        <v>9.7884759902954102</v>
      </c>
      <c r="J3405" s="6">
        <v>75.311875000000001</v>
      </c>
      <c r="K3405">
        <f t="shared" si="106"/>
        <v>0</v>
      </c>
    </row>
    <row r="3406" spans="1:11" x14ac:dyDescent="0.25">
      <c r="A3406" s="5" t="str">
        <f t="shared" si="107"/>
        <v>IndustryOffices, Hotels, Finance, ServicesMonthly Peak DayNovember21</v>
      </c>
      <c r="B3406" t="s">
        <v>2232</v>
      </c>
      <c r="C3406" t="s">
        <v>2244</v>
      </c>
      <c r="D3406" t="s">
        <v>2412</v>
      </c>
      <c r="E3406" t="s">
        <v>3091</v>
      </c>
      <c r="F3406" s="6">
        <v>21</v>
      </c>
      <c r="G3406" s="6">
        <v>32.324699401855469</v>
      </c>
      <c r="H3406" s="6">
        <v>32.324699401855469</v>
      </c>
      <c r="I3406" s="6">
        <v>8.8606319427490234</v>
      </c>
      <c r="J3406" s="6">
        <v>73.093125000000001</v>
      </c>
      <c r="K3406">
        <f t="shared" si="106"/>
        <v>0</v>
      </c>
    </row>
    <row r="3407" spans="1:11" x14ac:dyDescent="0.25">
      <c r="A3407" s="5" t="str">
        <f t="shared" si="107"/>
        <v>IndustryOffices, Hotels, Finance, ServicesMonthly Peak DayNovember22</v>
      </c>
      <c r="B3407" t="s">
        <v>2232</v>
      </c>
      <c r="C3407" t="s">
        <v>2244</v>
      </c>
      <c r="D3407" t="s">
        <v>2412</v>
      </c>
      <c r="E3407" t="s">
        <v>3091</v>
      </c>
      <c r="F3407" s="6">
        <v>22</v>
      </c>
      <c r="G3407" s="6">
        <v>33.063426971435547</v>
      </c>
      <c r="H3407" s="6">
        <v>33.063426971435547</v>
      </c>
      <c r="I3407" s="6">
        <v>9.0644321441650391</v>
      </c>
      <c r="J3407" s="6">
        <v>71.743749999999991</v>
      </c>
      <c r="K3407">
        <f t="shared" si="106"/>
        <v>0</v>
      </c>
    </row>
    <row r="3408" spans="1:11" x14ac:dyDescent="0.25">
      <c r="A3408" s="5" t="str">
        <f t="shared" si="107"/>
        <v>IndustryOffices, Hotels, Finance, ServicesMonthly Peak DayNovember23</v>
      </c>
      <c r="B3408" t="s">
        <v>2232</v>
      </c>
      <c r="C3408" t="s">
        <v>2244</v>
      </c>
      <c r="D3408" t="s">
        <v>2412</v>
      </c>
      <c r="E3408" t="s">
        <v>3091</v>
      </c>
      <c r="F3408" s="6">
        <v>23</v>
      </c>
      <c r="G3408" s="6">
        <v>34.350730895996094</v>
      </c>
      <c r="H3408" s="6">
        <v>34.350730895996094</v>
      </c>
      <c r="I3408" s="6">
        <v>9.1321210861206055</v>
      </c>
      <c r="J3408" s="6">
        <v>70.495000000000005</v>
      </c>
      <c r="K3408">
        <f t="shared" si="106"/>
        <v>0</v>
      </c>
    </row>
    <row r="3409" spans="1:11" x14ac:dyDescent="0.25">
      <c r="A3409" s="5" t="str">
        <f t="shared" si="107"/>
        <v>IndustryOffices, Hotels, Finance, ServicesMonthly Peak DayNovember24</v>
      </c>
      <c r="B3409" t="s">
        <v>2232</v>
      </c>
      <c r="C3409" t="s">
        <v>2244</v>
      </c>
      <c r="D3409" t="s">
        <v>2412</v>
      </c>
      <c r="E3409" t="s">
        <v>3091</v>
      </c>
      <c r="F3409" s="6">
        <v>24</v>
      </c>
      <c r="G3409" s="6">
        <v>26.420366287231445</v>
      </c>
      <c r="H3409" s="6">
        <v>26.420366287231445</v>
      </c>
      <c r="I3409" s="6">
        <v>7.4608039855957031</v>
      </c>
      <c r="J3409" s="6">
        <v>68.199374999999989</v>
      </c>
      <c r="K3409">
        <f t="shared" si="106"/>
        <v>0</v>
      </c>
    </row>
    <row r="3410" spans="1:11" x14ac:dyDescent="0.25">
      <c r="A3410" s="5" t="str">
        <f t="shared" si="107"/>
        <v>IndustryOffices, Hotels, Finance, ServicesAverage WeekdayDecember1</v>
      </c>
      <c r="B3410" t="s">
        <v>2232</v>
      </c>
      <c r="C3410" t="s">
        <v>2244</v>
      </c>
      <c r="D3410" t="s">
        <v>2413</v>
      </c>
      <c r="E3410" t="s">
        <v>3092</v>
      </c>
      <c r="F3410" s="6">
        <v>1</v>
      </c>
      <c r="G3410" s="6">
        <v>24.339885711669922</v>
      </c>
      <c r="H3410" s="6">
        <v>24.339885711669922</v>
      </c>
      <c r="I3410" s="6">
        <v>6.4579806327819824</v>
      </c>
      <c r="J3410" s="6">
        <v>49.090625000000003</v>
      </c>
      <c r="K3410">
        <f t="shared" si="106"/>
        <v>0</v>
      </c>
    </row>
    <row r="3411" spans="1:11" x14ac:dyDescent="0.25">
      <c r="A3411" s="5" t="str">
        <f t="shared" si="107"/>
        <v>IndustryOffices, Hotels, Finance, ServicesAverage WeekdayDecember2</v>
      </c>
      <c r="B3411" t="s">
        <v>2232</v>
      </c>
      <c r="C3411" t="s">
        <v>2244</v>
      </c>
      <c r="D3411" t="s">
        <v>2413</v>
      </c>
      <c r="E3411" t="s">
        <v>3092</v>
      </c>
      <c r="F3411" s="6">
        <v>2</v>
      </c>
      <c r="G3411" s="6">
        <v>25.502861022949219</v>
      </c>
      <c r="H3411" s="6">
        <v>25.502861022949219</v>
      </c>
      <c r="I3411" s="6">
        <v>6.2849984169006348</v>
      </c>
      <c r="J3411" s="6">
        <v>47.840624999999996</v>
      </c>
      <c r="K3411">
        <f t="shared" si="106"/>
        <v>0</v>
      </c>
    </row>
    <row r="3412" spans="1:11" x14ac:dyDescent="0.25">
      <c r="A3412" s="5" t="str">
        <f t="shared" si="107"/>
        <v>IndustryOffices, Hotels, Finance, ServicesAverage WeekdayDecember3</v>
      </c>
      <c r="B3412" t="s">
        <v>2232</v>
      </c>
      <c r="C3412" t="s">
        <v>2244</v>
      </c>
      <c r="D3412" t="s">
        <v>2413</v>
      </c>
      <c r="E3412" t="s">
        <v>3092</v>
      </c>
      <c r="F3412" s="6">
        <v>3</v>
      </c>
      <c r="G3412" s="6">
        <v>22.116693496704102</v>
      </c>
      <c r="H3412" s="6">
        <v>22.116693496704102</v>
      </c>
      <c r="I3412" s="6">
        <v>6.2741169929504395</v>
      </c>
      <c r="J3412" s="6">
        <v>47.274374999999992</v>
      </c>
      <c r="K3412">
        <f t="shared" si="106"/>
        <v>0</v>
      </c>
    </row>
    <row r="3413" spans="1:11" x14ac:dyDescent="0.25">
      <c r="A3413" s="5" t="str">
        <f t="shared" si="107"/>
        <v>IndustryOffices, Hotels, Finance, ServicesAverage WeekdayDecember4</v>
      </c>
      <c r="B3413" t="s">
        <v>2232</v>
      </c>
      <c r="C3413" t="s">
        <v>2244</v>
      </c>
      <c r="D3413" t="s">
        <v>2413</v>
      </c>
      <c r="E3413" t="s">
        <v>3092</v>
      </c>
      <c r="F3413" s="6">
        <v>4</v>
      </c>
      <c r="G3413" s="6">
        <v>25.144948959350586</v>
      </c>
      <c r="H3413" s="6">
        <v>25.144948959350586</v>
      </c>
      <c r="I3413" s="6">
        <v>6.4559926986694336</v>
      </c>
      <c r="J3413" s="6">
        <v>46.516250000000007</v>
      </c>
      <c r="K3413">
        <f t="shared" si="106"/>
        <v>0</v>
      </c>
    </row>
    <row r="3414" spans="1:11" x14ac:dyDescent="0.25">
      <c r="A3414" s="5" t="str">
        <f t="shared" si="107"/>
        <v>IndustryOffices, Hotels, Finance, ServicesAverage WeekdayDecember5</v>
      </c>
      <c r="B3414" t="s">
        <v>2232</v>
      </c>
      <c r="C3414" t="s">
        <v>2244</v>
      </c>
      <c r="D3414" t="s">
        <v>2413</v>
      </c>
      <c r="E3414" t="s">
        <v>3092</v>
      </c>
      <c r="F3414" s="6">
        <v>5</v>
      </c>
      <c r="G3414" s="6">
        <v>26.402500152587891</v>
      </c>
      <c r="H3414" s="6">
        <v>26.402500152587891</v>
      </c>
      <c r="I3414" s="6">
        <v>5.4972829818725586</v>
      </c>
      <c r="J3414" s="6">
        <v>45.304375</v>
      </c>
      <c r="K3414">
        <f t="shared" si="106"/>
        <v>0</v>
      </c>
    </row>
    <row r="3415" spans="1:11" x14ac:dyDescent="0.25">
      <c r="A3415" s="5" t="str">
        <f t="shared" si="107"/>
        <v>IndustryOffices, Hotels, Finance, ServicesAverage WeekdayDecember6</v>
      </c>
      <c r="B3415" t="s">
        <v>2232</v>
      </c>
      <c r="C3415" t="s">
        <v>2244</v>
      </c>
      <c r="D3415" t="s">
        <v>2413</v>
      </c>
      <c r="E3415" t="s">
        <v>3092</v>
      </c>
      <c r="F3415" s="6">
        <v>6</v>
      </c>
      <c r="G3415" s="6">
        <v>31.955114364624023</v>
      </c>
      <c r="H3415" s="6">
        <v>31.955114364624023</v>
      </c>
      <c r="I3415" s="6">
        <v>6.1081018447875977</v>
      </c>
      <c r="J3415" s="6">
        <v>45.341875000000002</v>
      </c>
      <c r="K3415">
        <f t="shared" si="106"/>
        <v>0</v>
      </c>
    </row>
    <row r="3416" spans="1:11" x14ac:dyDescent="0.25">
      <c r="A3416" s="5" t="str">
        <f t="shared" si="107"/>
        <v>IndustryOffices, Hotels, Finance, ServicesAverage WeekdayDecember7</v>
      </c>
      <c r="B3416" t="s">
        <v>2232</v>
      </c>
      <c r="C3416" t="s">
        <v>2244</v>
      </c>
      <c r="D3416" t="s">
        <v>2413</v>
      </c>
      <c r="E3416" t="s">
        <v>3092</v>
      </c>
      <c r="F3416" s="6">
        <v>7</v>
      </c>
      <c r="G3416" s="6">
        <v>31.550094604492188</v>
      </c>
      <c r="H3416" s="6">
        <v>31.550094604492188</v>
      </c>
      <c r="I3416" s="6">
        <v>7.571845531463623</v>
      </c>
      <c r="J3416" s="6">
        <v>45.441875000000003</v>
      </c>
      <c r="K3416">
        <f t="shared" si="106"/>
        <v>0</v>
      </c>
    </row>
    <row r="3417" spans="1:11" x14ac:dyDescent="0.25">
      <c r="A3417" s="5" t="str">
        <f t="shared" si="107"/>
        <v>IndustryOffices, Hotels, Finance, ServicesAverage WeekdayDecember8</v>
      </c>
      <c r="B3417" t="s">
        <v>2232</v>
      </c>
      <c r="C3417" t="s">
        <v>2244</v>
      </c>
      <c r="D3417" t="s">
        <v>2413</v>
      </c>
      <c r="E3417" t="s">
        <v>3092</v>
      </c>
      <c r="F3417" s="6">
        <v>8</v>
      </c>
      <c r="G3417" s="6">
        <v>35.215343475341797</v>
      </c>
      <c r="H3417" s="6">
        <v>35.215343475341797</v>
      </c>
      <c r="I3417" s="6">
        <v>10.309718132019043</v>
      </c>
      <c r="J3417" s="6">
        <v>45.168125000000011</v>
      </c>
      <c r="K3417">
        <f t="shared" si="106"/>
        <v>0</v>
      </c>
    </row>
    <row r="3418" spans="1:11" x14ac:dyDescent="0.25">
      <c r="A3418" s="5" t="str">
        <f t="shared" si="107"/>
        <v>IndustryOffices, Hotels, Finance, ServicesAverage WeekdayDecember9</v>
      </c>
      <c r="B3418" t="s">
        <v>2232</v>
      </c>
      <c r="C3418" t="s">
        <v>2244</v>
      </c>
      <c r="D3418" t="s">
        <v>2413</v>
      </c>
      <c r="E3418" t="s">
        <v>3092</v>
      </c>
      <c r="F3418" s="6">
        <v>9</v>
      </c>
      <c r="G3418" s="6">
        <v>33.865657806396484</v>
      </c>
      <c r="H3418" s="6">
        <v>33.865657806396484</v>
      </c>
      <c r="I3418" s="6">
        <v>8.0682010650634766</v>
      </c>
      <c r="J3418" s="6">
        <v>46.737499999999997</v>
      </c>
      <c r="K3418">
        <f t="shared" si="106"/>
        <v>0</v>
      </c>
    </row>
    <row r="3419" spans="1:11" x14ac:dyDescent="0.25">
      <c r="A3419" s="5" t="str">
        <f t="shared" si="107"/>
        <v>IndustryOffices, Hotels, Finance, ServicesAverage WeekdayDecember10</v>
      </c>
      <c r="B3419" t="s">
        <v>2232</v>
      </c>
      <c r="C3419" t="s">
        <v>2244</v>
      </c>
      <c r="D3419" t="s">
        <v>2413</v>
      </c>
      <c r="E3419" t="s">
        <v>3092</v>
      </c>
      <c r="F3419" s="6">
        <v>10</v>
      </c>
      <c r="G3419" s="6">
        <v>35.790119171142578</v>
      </c>
      <c r="H3419" s="6">
        <v>35.790119171142578</v>
      </c>
      <c r="I3419" s="6">
        <v>9.4229936599731445</v>
      </c>
      <c r="J3419" s="6">
        <v>50.770625000000003</v>
      </c>
      <c r="K3419">
        <f t="shared" si="106"/>
        <v>0</v>
      </c>
    </row>
    <row r="3420" spans="1:11" x14ac:dyDescent="0.25">
      <c r="A3420" s="5" t="str">
        <f t="shared" si="107"/>
        <v>IndustryOffices, Hotels, Finance, ServicesAverage WeekdayDecember11</v>
      </c>
      <c r="B3420" t="s">
        <v>2232</v>
      </c>
      <c r="C3420" t="s">
        <v>2244</v>
      </c>
      <c r="D3420" t="s">
        <v>2413</v>
      </c>
      <c r="E3420" t="s">
        <v>3092</v>
      </c>
      <c r="F3420" s="6">
        <v>11</v>
      </c>
      <c r="G3420" s="6">
        <v>34.879962921142578</v>
      </c>
      <c r="H3420" s="6">
        <v>34.879962921142578</v>
      </c>
      <c r="I3420" s="6">
        <v>11.577459335327148</v>
      </c>
      <c r="J3420" s="6">
        <v>55.37</v>
      </c>
      <c r="K3420">
        <f t="shared" si="106"/>
        <v>0</v>
      </c>
    </row>
    <row r="3421" spans="1:11" x14ac:dyDescent="0.25">
      <c r="A3421" s="5" t="str">
        <f t="shared" si="107"/>
        <v>IndustryOffices, Hotels, Finance, ServicesAverage WeekdayDecember12</v>
      </c>
      <c r="B3421" t="s">
        <v>2232</v>
      </c>
      <c r="C3421" t="s">
        <v>2244</v>
      </c>
      <c r="D3421" t="s">
        <v>2413</v>
      </c>
      <c r="E3421" t="s">
        <v>3092</v>
      </c>
      <c r="F3421" s="6">
        <v>12</v>
      </c>
      <c r="G3421" s="6">
        <v>36.794944763183594</v>
      </c>
      <c r="H3421" s="6">
        <v>36.794944763183594</v>
      </c>
      <c r="I3421" s="6">
        <v>12.447469711303711</v>
      </c>
      <c r="J3421" s="6">
        <v>59.535625000000003</v>
      </c>
      <c r="K3421">
        <f t="shared" si="106"/>
        <v>0</v>
      </c>
    </row>
    <row r="3422" spans="1:11" x14ac:dyDescent="0.25">
      <c r="A3422" s="5" t="str">
        <f t="shared" si="107"/>
        <v>IndustryOffices, Hotels, Finance, ServicesAverage WeekdayDecember13</v>
      </c>
      <c r="B3422" t="s">
        <v>2232</v>
      </c>
      <c r="C3422" t="s">
        <v>2244</v>
      </c>
      <c r="D3422" t="s">
        <v>2413</v>
      </c>
      <c r="E3422" t="s">
        <v>3092</v>
      </c>
      <c r="F3422" s="6">
        <v>13</v>
      </c>
      <c r="G3422" s="6">
        <v>39.27667236328125</v>
      </c>
      <c r="H3422" s="6">
        <v>39.27667236328125</v>
      </c>
      <c r="I3422" s="6">
        <v>11.648014068603516</v>
      </c>
      <c r="J3422" s="6">
        <v>62.344999999999985</v>
      </c>
      <c r="K3422">
        <f t="shared" si="106"/>
        <v>0</v>
      </c>
    </row>
    <row r="3423" spans="1:11" x14ac:dyDescent="0.25">
      <c r="A3423" s="5" t="str">
        <f t="shared" si="107"/>
        <v>IndustryOffices, Hotels, Finance, ServicesAverage WeekdayDecember14</v>
      </c>
      <c r="B3423" t="s">
        <v>2232</v>
      </c>
      <c r="C3423" t="s">
        <v>2244</v>
      </c>
      <c r="D3423" t="s">
        <v>2413</v>
      </c>
      <c r="E3423" t="s">
        <v>3092</v>
      </c>
      <c r="F3423" s="6">
        <v>14</v>
      </c>
      <c r="G3423" s="6">
        <v>42.569717407226563</v>
      </c>
      <c r="H3423" s="6">
        <v>42.569717407226563</v>
      </c>
      <c r="I3423" s="6">
        <v>10.640837669372559</v>
      </c>
      <c r="J3423" s="6">
        <v>63.494375000000026</v>
      </c>
      <c r="K3423">
        <f t="shared" si="106"/>
        <v>0</v>
      </c>
    </row>
    <row r="3424" spans="1:11" x14ac:dyDescent="0.25">
      <c r="A3424" s="5" t="str">
        <f t="shared" si="107"/>
        <v>IndustryOffices, Hotels, Finance, ServicesAverage WeekdayDecember15</v>
      </c>
      <c r="B3424" t="s">
        <v>2232</v>
      </c>
      <c r="C3424" t="s">
        <v>2244</v>
      </c>
      <c r="D3424" t="s">
        <v>2413</v>
      </c>
      <c r="E3424" t="s">
        <v>3092</v>
      </c>
      <c r="F3424" s="6">
        <v>15</v>
      </c>
      <c r="G3424" s="6">
        <v>38.797397613525391</v>
      </c>
      <c r="H3424" s="6">
        <v>38.797397613525391</v>
      </c>
      <c r="I3424" s="6">
        <v>10.854269027709961</v>
      </c>
      <c r="J3424" s="6">
        <v>64.284375000000011</v>
      </c>
      <c r="K3424">
        <f t="shared" si="106"/>
        <v>0</v>
      </c>
    </row>
    <row r="3425" spans="1:11" x14ac:dyDescent="0.25">
      <c r="A3425" s="5" t="str">
        <f t="shared" si="107"/>
        <v>IndustryOffices, Hotels, Finance, ServicesAverage WeekdayDecember16</v>
      </c>
      <c r="B3425" t="s">
        <v>2232</v>
      </c>
      <c r="C3425" t="s">
        <v>2244</v>
      </c>
      <c r="D3425" t="s">
        <v>2413</v>
      </c>
      <c r="E3425" t="s">
        <v>3092</v>
      </c>
      <c r="F3425" s="6">
        <v>16</v>
      </c>
      <c r="G3425" s="6">
        <v>43.618263244628906</v>
      </c>
      <c r="H3425" s="6">
        <v>43.618263244628906</v>
      </c>
      <c r="I3425" s="6">
        <v>10.456578254699707</v>
      </c>
      <c r="J3425" s="6">
        <v>65.413124999999994</v>
      </c>
      <c r="K3425">
        <f t="shared" si="106"/>
        <v>0</v>
      </c>
    </row>
    <row r="3426" spans="1:11" x14ac:dyDescent="0.25">
      <c r="A3426" s="5" t="str">
        <f t="shared" si="107"/>
        <v>IndustryOffices, Hotels, Finance, ServicesAverage WeekdayDecember17</v>
      </c>
      <c r="B3426" t="s">
        <v>2232</v>
      </c>
      <c r="C3426" t="s">
        <v>2244</v>
      </c>
      <c r="D3426" t="s">
        <v>2413</v>
      </c>
      <c r="E3426" t="s">
        <v>3092</v>
      </c>
      <c r="F3426" s="6">
        <v>17</v>
      </c>
      <c r="G3426" s="6">
        <v>46.025054931640625</v>
      </c>
      <c r="H3426" s="6">
        <v>46.025054931640625</v>
      </c>
      <c r="I3426" s="6">
        <v>11.480658531188965</v>
      </c>
      <c r="J3426" s="6">
        <v>65.210000000000008</v>
      </c>
      <c r="K3426">
        <f t="shared" si="106"/>
        <v>0</v>
      </c>
    </row>
    <row r="3427" spans="1:11" x14ac:dyDescent="0.25">
      <c r="A3427" s="5" t="str">
        <f t="shared" si="107"/>
        <v>IndustryOffices, Hotels, Finance, ServicesAverage WeekdayDecember18</v>
      </c>
      <c r="B3427" t="s">
        <v>2232</v>
      </c>
      <c r="C3427" t="s">
        <v>2244</v>
      </c>
      <c r="D3427" t="s">
        <v>2413</v>
      </c>
      <c r="E3427" t="s">
        <v>3092</v>
      </c>
      <c r="F3427" s="6">
        <v>18</v>
      </c>
      <c r="G3427" s="6">
        <v>44.888206481933594</v>
      </c>
      <c r="H3427" s="6">
        <v>44.888206481933594</v>
      </c>
      <c r="I3427" s="6">
        <v>11.926529884338379</v>
      </c>
      <c r="J3427" s="6">
        <v>63.422499999999985</v>
      </c>
      <c r="K3427">
        <f t="shared" si="106"/>
        <v>0</v>
      </c>
    </row>
    <row r="3428" spans="1:11" x14ac:dyDescent="0.25">
      <c r="A3428" s="5" t="str">
        <f t="shared" si="107"/>
        <v>IndustryOffices, Hotels, Finance, ServicesAverage WeekdayDecember19</v>
      </c>
      <c r="B3428" t="s">
        <v>2232</v>
      </c>
      <c r="C3428" t="s">
        <v>2244</v>
      </c>
      <c r="D3428" t="s">
        <v>2413</v>
      </c>
      <c r="E3428" t="s">
        <v>3092</v>
      </c>
      <c r="F3428" s="6">
        <v>19</v>
      </c>
      <c r="G3428" s="6">
        <v>38.934219360351563</v>
      </c>
      <c r="H3428" s="6">
        <v>38.934219360351563</v>
      </c>
      <c r="I3428" s="6">
        <v>8.2765789031982422</v>
      </c>
      <c r="J3428" s="6">
        <v>59.543125000000011</v>
      </c>
      <c r="K3428">
        <f t="shared" si="106"/>
        <v>0</v>
      </c>
    </row>
    <row r="3429" spans="1:11" x14ac:dyDescent="0.25">
      <c r="A3429" s="5" t="str">
        <f t="shared" si="107"/>
        <v>IndustryOffices, Hotels, Finance, ServicesAverage WeekdayDecember20</v>
      </c>
      <c r="B3429" t="s">
        <v>2232</v>
      </c>
      <c r="C3429" t="s">
        <v>2244</v>
      </c>
      <c r="D3429" t="s">
        <v>2413</v>
      </c>
      <c r="E3429" t="s">
        <v>3092</v>
      </c>
      <c r="F3429" s="6">
        <v>20</v>
      </c>
      <c r="G3429" s="6">
        <v>37.936481475830078</v>
      </c>
      <c r="H3429" s="6">
        <v>37.936481475830078</v>
      </c>
      <c r="I3429" s="6">
        <v>7.4948539733886719</v>
      </c>
      <c r="J3429" s="6">
        <v>57.11437500000001</v>
      </c>
      <c r="K3429">
        <f t="shared" si="106"/>
        <v>0</v>
      </c>
    </row>
    <row r="3430" spans="1:11" x14ac:dyDescent="0.25">
      <c r="A3430" s="5" t="str">
        <f t="shared" si="107"/>
        <v>IndustryOffices, Hotels, Finance, ServicesAverage WeekdayDecember21</v>
      </c>
      <c r="B3430" t="s">
        <v>2232</v>
      </c>
      <c r="C3430" t="s">
        <v>2244</v>
      </c>
      <c r="D3430" t="s">
        <v>2413</v>
      </c>
      <c r="E3430" t="s">
        <v>3092</v>
      </c>
      <c r="F3430" s="6">
        <v>21</v>
      </c>
      <c r="G3430" s="6">
        <v>34.640590667724609</v>
      </c>
      <c r="H3430" s="6">
        <v>34.640590667724609</v>
      </c>
      <c r="I3430" s="6">
        <v>7.1280999183654785</v>
      </c>
      <c r="J3430" s="6">
        <v>55.333749999999988</v>
      </c>
      <c r="K3430">
        <f t="shared" si="106"/>
        <v>0</v>
      </c>
    </row>
    <row r="3431" spans="1:11" x14ac:dyDescent="0.25">
      <c r="A3431" s="5" t="str">
        <f t="shared" si="107"/>
        <v>IndustryOffices, Hotels, Finance, ServicesAverage WeekdayDecember22</v>
      </c>
      <c r="B3431" t="s">
        <v>2232</v>
      </c>
      <c r="C3431" t="s">
        <v>2244</v>
      </c>
      <c r="D3431" t="s">
        <v>2413</v>
      </c>
      <c r="E3431" t="s">
        <v>3092</v>
      </c>
      <c r="F3431" s="6">
        <v>22</v>
      </c>
      <c r="G3431" s="6">
        <v>29.125221252441406</v>
      </c>
      <c r="H3431" s="6">
        <v>29.125221252441406</v>
      </c>
      <c r="I3431" s="6">
        <v>7.2170968055725098</v>
      </c>
      <c r="J3431" s="6">
        <v>52.998750000000001</v>
      </c>
      <c r="K3431">
        <f t="shared" si="106"/>
        <v>0</v>
      </c>
    </row>
    <row r="3432" spans="1:11" x14ac:dyDescent="0.25">
      <c r="A3432" s="5" t="str">
        <f t="shared" si="107"/>
        <v>IndustryOffices, Hotels, Finance, ServicesAverage WeekdayDecember23</v>
      </c>
      <c r="B3432" t="s">
        <v>2232</v>
      </c>
      <c r="C3432" t="s">
        <v>2244</v>
      </c>
      <c r="D3432" t="s">
        <v>2413</v>
      </c>
      <c r="E3432" t="s">
        <v>3092</v>
      </c>
      <c r="F3432" s="6">
        <v>23</v>
      </c>
      <c r="G3432" s="6">
        <v>28.464986801147461</v>
      </c>
      <c r="H3432" s="6">
        <v>28.464986801147461</v>
      </c>
      <c r="I3432" s="6">
        <v>5.9079246520996094</v>
      </c>
      <c r="J3432" s="6">
        <v>52.344375000000007</v>
      </c>
      <c r="K3432">
        <f t="shared" si="106"/>
        <v>0</v>
      </c>
    </row>
    <row r="3433" spans="1:11" x14ac:dyDescent="0.25">
      <c r="A3433" s="5" t="str">
        <f t="shared" si="107"/>
        <v>IndustryOffices, Hotels, Finance, ServicesAverage WeekdayDecember24</v>
      </c>
      <c r="B3433" t="s">
        <v>2232</v>
      </c>
      <c r="C3433" t="s">
        <v>2244</v>
      </c>
      <c r="D3433" t="s">
        <v>2413</v>
      </c>
      <c r="E3433" t="s">
        <v>3092</v>
      </c>
      <c r="F3433" s="6">
        <v>24</v>
      </c>
      <c r="G3433" s="6">
        <v>30.263944625854492</v>
      </c>
      <c r="H3433" s="6">
        <v>30.263944625854492</v>
      </c>
      <c r="I3433" s="6">
        <v>5.3847446441650391</v>
      </c>
      <c r="J3433" s="6">
        <v>55.813125000000007</v>
      </c>
      <c r="K3433">
        <f t="shared" si="106"/>
        <v>0</v>
      </c>
    </row>
    <row r="3434" spans="1:11" x14ac:dyDescent="0.25">
      <c r="A3434" s="5" t="str">
        <f t="shared" si="107"/>
        <v>IndustryOffices, Hotels, Finance, ServicesMonthly Peak DayDecember1</v>
      </c>
      <c r="B3434" t="s">
        <v>2232</v>
      </c>
      <c r="C3434" t="s">
        <v>2244</v>
      </c>
      <c r="D3434" t="s">
        <v>2414</v>
      </c>
      <c r="E3434" t="s">
        <v>3092</v>
      </c>
      <c r="F3434" s="6">
        <v>1</v>
      </c>
      <c r="G3434" s="6">
        <v>33.054180145263672</v>
      </c>
      <c r="H3434" s="6">
        <v>33.054180145263672</v>
      </c>
      <c r="I3434" s="6">
        <v>6.1707563400268555</v>
      </c>
      <c r="J3434" s="6">
        <v>47.636249999999997</v>
      </c>
      <c r="K3434">
        <f t="shared" si="106"/>
        <v>0</v>
      </c>
    </row>
    <row r="3435" spans="1:11" x14ac:dyDescent="0.25">
      <c r="A3435" s="5" t="str">
        <f t="shared" si="107"/>
        <v>IndustryOffices, Hotels, Finance, ServicesMonthly Peak DayDecember2</v>
      </c>
      <c r="B3435" t="s">
        <v>2232</v>
      </c>
      <c r="C3435" t="s">
        <v>2244</v>
      </c>
      <c r="D3435" t="s">
        <v>2414</v>
      </c>
      <c r="E3435" t="s">
        <v>3092</v>
      </c>
      <c r="F3435" s="6">
        <v>2</v>
      </c>
      <c r="G3435" s="6">
        <v>32.542839050292969</v>
      </c>
      <c r="H3435" s="6">
        <v>32.542839050292969</v>
      </c>
      <c r="I3435" s="6">
        <v>5.5857887268066406</v>
      </c>
      <c r="J3435" s="6">
        <v>47.086874999999999</v>
      </c>
      <c r="K3435">
        <f t="shared" si="106"/>
        <v>0</v>
      </c>
    </row>
    <row r="3436" spans="1:11" x14ac:dyDescent="0.25">
      <c r="A3436" s="5" t="str">
        <f t="shared" si="107"/>
        <v>IndustryOffices, Hotels, Finance, ServicesMonthly Peak DayDecember3</v>
      </c>
      <c r="B3436" t="s">
        <v>2232</v>
      </c>
      <c r="C3436" t="s">
        <v>2244</v>
      </c>
      <c r="D3436" t="s">
        <v>2414</v>
      </c>
      <c r="E3436" t="s">
        <v>3092</v>
      </c>
      <c r="F3436" s="6">
        <v>3</v>
      </c>
      <c r="G3436" s="6">
        <v>31.373205184936523</v>
      </c>
      <c r="H3436" s="6">
        <v>31.373205184936523</v>
      </c>
      <c r="I3436" s="6">
        <v>5.7480721473693848</v>
      </c>
      <c r="J3436" s="6">
        <v>45.525624999999984</v>
      </c>
      <c r="K3436">
        <f t="shared" si="106"/>
        <v>0</v>
      </c>
    </row>
    <row r="3437" spans="1:11" x14ac:dyDescent="0.25">
      <c r="A3437" s="5" t="str">
        <f t="shared" si="107"/>
        <v>IndustryOffices, Hotels, Finance, ServicesMonthly Peak DayDecember4</v>
      </c>
      <c r="B3437" t="s">
        <v>2232</v>
      </c>
      <c r="C3437" t="s">
        <v>2244</v>
      </c>
      <c r="D3437" t="s">
        <v>2414</v>
      </c>
      <c r="E3437" t="s">
        <v>3092</v>
      </c>
      <c r="F3437" s="6">
        <v>4</v>
      </c>
      <c r="G3437" s="6">
        <v>29.057231903076172</v>
      </c>
      <c r="H3437" s="6">
        <v>29.057231903076172</v>
      </c>
      <c r="I3437" s="6">
        <v>4.7571501731872559</v>
      </c>
      <c r="J3437" s="6">
        <v>45.383125000000007</v>
      </c>
      <c r="K3437">
        <f t="shared" si="106"/>
        <v>0</v>
      </c>
    </row>
    <row r="3438" spans="1:11" x14ac:dyDescent="0.25">
      <c r="A3438" s="5" t="str">
        <f t="shared" si="107"/>
        <v>IndustryOffices, Hotels, Finance, ServicesMonthly Peak DayDecember5</v>
      </c>
      <c r="B3438" t="s">
        <v>2232</v>
      </c>
      <c r="C3438" t="s">
        <v>2244</v>
      </c>
      <c r="D3438" t="s">
        <v>2414</v>
      </c>
      <c r="E3438" t="s">
        <v>3092</v>
      </c>
      <c r="F3438" s="6">
        <v>5</v>
      </c>
      <c r="G3438" s="6">
        <v>26.172622680664063</v>
      </c>
      <c r="H3438" s="6">
        <v>26.172622680664063</v>
      </c>
      <c r="I3438" s="6">
        <v>6.6434512138366699</v>
      </c>
      <c r="J3438" s="6">
        <v>44.957500000000003</v>
      </c>
      <c r="K3438">
        <f t="shared" si="106"/>
        <v>0</v>
      </c>
    </row>
    <row r="3439" spans="1:11" x14ac:dyDescent="0.25">
      <c r="A3439" s="5" t="str">
        <f t="shared" si="107"/>
        <v>IndustryOffices, Hotels, Finance, ServicesMonthly Peak DayDecember6</v>
      </c>
      <c r="B3439" t="s">
        <v>2232</v>
      </c>
      <c r="C3439" t="s">
        <v>2244</v>
      </c>
      <c r="D3439" t="s">
        <v>2414</v>
      </c>
      <c r="E3439" t="s">
        <v>3092</v>
      </c>
      <c r="F3439" s="6">
        <v>6</v>
      </c>
      <c r="G3439" s="6">
        <v>30.167539596557617</v>
      </c>
      <c r="H3439" s="6">
        <v>30.167539596557617</v>
      </c>
      <c r="I3439" s="6">
        <v>5.951568603515625</v>
      </c>
      <c r="J3439" s="6">
        <v>44.29</v>
      </c>
      <c r="K3439">
        <f t="shared" si="106"/>
        <v>0</v>
      </c>
    </row>
    <row r="3440" spans="1:11" x14ac:dyDescent="0.25">
      <c r="A3440" s="5" t="str">
        <f t="shared" si="107"/>
        <v>IndustryOffices, Hotels, Finance, ServicesMonthly Peak DayDecember7</v>
      </c>
      <c r="B3440" t="s">
        <v>2232</v>
      </c>
      <c r="C3440" t="s">
        <v>2244</v>
      </c>
      <c r="D3440" t="s">
        <v>2414</v>
      </c>
      <c r="E3440" t="s">
        <v>3092</v>
      </c>
      <c r="F3440" s="6">
        <v>7</v>
      </c>
      <c r="G3440" s="6">
        <v>31.340549468994141</v>
      </c>
      <c r="H3440" s="6">
        <v>31.340549468994141</v>
      </c>
      <c r="I3440" s="6">
        <v>6.2327847480773926</v>
      </c>
      <c r="J3440" s="6">
        <v>43.864999999999995</v>
      </c>
      <c r="K3440">
        <f t="shared" si="106"/>
        <v>0</v>
      </c>
    </row>
    <row r="3441" spans="1:11" x14ac:dyDescent="0.25">
      <c r="A3441" s="5" t="str">
        <f t="shared" si="107"/>
        <v>IndustryOffices, Hotels, Finance, ServicesMonthly Peak DayDecember8</v>
      </c>
      <c r="B3441" t="s">
        <v>2232</v>
      </c>
      <c r="C3441" t="s">
        <v>2244</v>
      </c>
      <c r="D3441" t="s">
        <v>2414</v>
      </c>
      <c r="E3441" t="s">
        <v>3092</v>
      </c>
      <c r="F3441" s="6">
        <v>8</v>
      </c>
      <c r="G3441" s="6">
        <v>44.158748626708984</v>
      </c>
      <c r="H3441" s="6">
        <v>44.158748626708984</v>
      </c>
      <c r="I3441" s="6">
        <v>7.4402952194213867</v>
      </c>
      <c r="J3441" s="6">
        <v>44.706249999999997</v>
      </c>
      <c r="K3441">
        <f t="shared" si="106"/>
        <v>0</v>
      </c>
    </row>
    <row r="3442" spans="1:11" x14ac:dyDescent="0.25">
      <c r="A3442" s="5" t="str">
        <f t="shared" si="107"/>
        <v>IndustryOffices, Hotels, Finance, ServicesMonthly Peak DayDecember9</v>
      </c>
      <c r="B3442" t="s">
        <v>2232</v>
      </c>
      <c r="C3442" t="s">
        <v>2244</v>
      </c>
      <c r="D3442" t="s">
        <v>2414</v>
      </c>
      <c r="E3442" t="s">
        <v>3092</v>
      </c>
      <c r="F3442" s="6">
        <v>9</v>
      </c>
      <c r="G3442" s="6">
        <v>56.352020263671875</v>
      </c>
      <c r="H3442" s="6">
        <v>56.352020263671875</v>
      </c>
      <c r="I3442" s="6">
        <v>8.3050308227539063</v>
      </c>
      <c r="J3442" s="6">
        <v>46.921875000000007</v>
      </c>
      <c r="K3442">
        <f t="shared" si="106"/>
        <v>0</v>
      </c>
    </row>
    <row r="3443" spans="1:11" x14ac:dyDescent="0.25">
      <c r="A3443" s="5" t="str">
        <f t="shared" si="107"/>
        <v>IndustryOffices, Hotels, Finance, ServicesMonthly Peak DayDecember10</v>
      </c>
      <c r="B3443" t="s">
        <v>2232</v>
      </c>
      <c r="C3443" t="s">
        <v>2244</v>
      </c>
      <c r="D3443" t="s">
        <v>2414</v>
      </c>
      <c r="E3443" t="s">
        <v>3092</v>
      </c>
      <c r="F3443" s="6">
        <v>10</v>
      </c>
      <c r="G3443" s="6">
        <v>59.352535247802734</v>
      </c>
      <c r="H3443" s="6">
        <v>59.352535247802734</v>
      </c>
      <c r="I3443" s="6">
        <v>9.4797344207763672</v>
      </c>
      <c r="J3443" s="6">
        <v>51.007249999999999</v>
      </c>
      <c r="K3443">
        <f t="shared" si="106"/>
        <v>0</v>
      </c>
    </row>
    <row r="3444" spans="1:11" x14ac:dyDescent="0.25">
      <c r="A3444" s="5" t="str">
        <f t="shared" si="107"/>
        <v>IndustryOffices, Hotels, Finance, ServicesMonthly Peak DayDecember11</v>
      </c>
      <c r="B3444" t="s">
        <v>2232</v>
      </c>
      <c r="C3444" t="s">
        <v>2244</v>
      </c>
      <c r="D3444" t="s">
        <v>2414</v>
      </c>
      <c r="E3444" t="s">
        <v>3092</v>
      </c>
      <c r="F3444" s="6">
        <v>11</v>
      </c>
      <c r="G3444" s="6">
        <v>57.139896392822266</v>
      </c>
      <c r="H3444" s="6">
        <v>57.139896392822266</v>
      </c>
      <c r="I3444" s="6">
        <v>9.4764156341552734</v>
      </c>
      <c r="J3444" s="6">
        <v>55.261187500000005</v>
      </c>
      <c r="K3444">
        <f t="shared" si="106"/>
        <v>0</v>
      </c>
    </row>
    <row r="3445" spans="1:11" x14ac:dyDescent="0.25">
      <c r="A3445" s="5" t="str">
        <f t="shared" si="107"/>
        <v>IndustryOffices, Hotels, Finance, ServicesMonthly Peak DayDecember12</v>
      </c>
      <c r="B3445" t="s">
        <v>2232</v>
      </c>
      <c r="C3445" t="s">
        <v>2244</v>
      </c>
      <c r="D3445" t="s">
        <v>2414</v>
      </c>
      <c r="E3445" t="s">
        <v>3092</v>
      </c>
      <c r="F3445" s="6">
        <v>12</v>
      </c>
      <c r="G3445" s="6">
        <v>51.822761535644531</v>
      </c>
      <c r="H3445" s="6">
        <v>51.822761535644531</v>
      </c>
      <c r="I3445" s="6">
        <v>8.5931596755981445</v>
      </c>
      <c r="J3445" s="6">
        <v>58.860750000000017</v>
      </c>
      <c r="K3445">
        <f t="shared" si="106"/>
        <v>0</v>
      </c>
    </row>
    <row r="3446" spans="1:11" x14ac:dyDescent="0.25">
      <c r="A3446" s="5" t="str">
        <f t="shared" si="107"/>
        <v>IndustryOffices, Hotels, Finance, ServicesMonthly Peak DayDecember13</v>
      </c>
      <c r="B3446" t="s">
        <v>2232</v>
      </c>
      <c r="C3446" t="s">
        <v>2244</v>
      </c>
      <c r="D3446" t="s">
        <v>2414</v>
      </c>
      <c r="E3446" t="s">
        <v>3092</v>
      </c>
      <c r="F3446" s="6">
        <v>13</v>
      </c>
      <c r="G3446" s="6">
        <v>51.940021514892578</v>
      </c>
      <c r="H3446" s="6">
        <v>51.940021514892578</v>
      </c>
      <c r="I3446" s="6">
        <v>8.6025295257568359</v>
      </c>
      <c r="J3446" s="6">
        <v>61.819687499999993</v>
      </c>
      <c r="K3446">
        <f t="shared" si="106"/>
        <v>0</v>
      </c>
    </row>
    <row r="3447" spans="1:11" x14ac:dyDescent="0.25">
      <c r="A3447" s="5" t="str">
        <f t="shared" si="107"/>
        <v>IndustryOffices, Hotels, Finance, ServicesMonthly Peak DayDecember14</v>
      </c>
      <c r="B3447" t="s">
        <v>2232</v>
      </c>
      <c r="C3447" t="s">
        <v>2244</v>
      </c>
      <c r="D3447" t="s">
        <v>2414</v>
      </c>
      <c r="E3447" t="s">
        <v>3092</v>
      </c>
      <c r="F3447" s="6">
        <v>14</v>
      </c>
      <c r="G3447" s="6">
        <v>42.861114501953125</v>
      </c>
      <c r="H3447" s="6">
        <v>42.861114501953125</v>
      </c>
      <c r="I3447" s="6">
        <v>8.2455911636352539</v>
      </c>
      <c r="J3447" s="6">
        <v>63.626874999999991</v>
      </c>
      <c r="K3447">
        <f t="shared" si="106"/>
        <v>0</v>
      </c>
    </row>
    <row r="3448" spans="1:11" x14ac:dyDescent="0.25">
      <c r="A3448" s="5" t="str">
        <f t="shared" si="107"/>
        <v>IndustryOffices, Hotels, Finance, ServicesMonthly Peak DayDecember15</v>
      </c>
      <c r="B3448" t="s">
        <v>2232</v>
      </c>
      <c r="C3448" t="s">
        <v>2244</v>
      </c>
      <c r="D3448" t="s">
        <v>2414</v>
      </c>
      <c r="E3448" t="s">
        <v>3092</v>
      </c>
      <c r="F3448" s="6">
        <v>15</v>
      </c>
      <c r="G3448" s="6">
        <v>47.068866729736328</v>
      </c>
      <c r="H3448" s="6">
        <v>47.068866729736328</v>
      </c>
      <c r="I3448" s="6">
        <v>7.833806037902832</v>
      </c>
      <c r="J3448" s="6">
        <v>64.608125000000001</v>
      </c>
      <c r="K3448">
        <f t="shared" si="106"/>
        <v>0</v>
      </c>
    </row>
    <row r="3449" spans="1:11" x14ac:dyDescent="0.25">
      <c r="A3449" s="5" t="str">
        <f t="shared" si="107"/>
        <v>IndustryOffices, Hotels, Finance, ServicesMonthly Peak DayDecember16</v>
      </c>
      <c r="B3449" t="s">
        <v>2232</v>
      </c>
      <c r="C3449" t="s">
        <v>2244</v>
      </c>
      <c r="D3449" t="s">
        <v>2414</v>
      </c>
      <c r="E3449" t="s">
        <v>3092</v>
      </c>
      <c r="F3449" s="6">
        <v>16</v>
      </c>
      <c r="G3449" s="6">
        <v>53.078243255615234</v>
      </c>
      <c r="H3449" s="6">
        <v>53.078243255615234</v>
      </c>
      <c r="I3449" s="6">
        <v>7.9723801612854004</v>
      </c>
      <c r="J3449" s="6">
        <v>64.824375000000018</v>
      </c>
      <c r="K3449">
        <f t="shared" si="106"/>
        <v>0</v>
      </c>
    </row>
    <row r="3450" spans="1:11" x14ac:dyDescent="0.25">
      <c r="A3450" s="5" t="str">
        <f t="shared" si="107"/>
        <v>IndustryOffices, Hotels, Finance, ServicesMonthly Peak DayDecember17</v>
      </c>
      <c r="B3450" t="s">
        <v>2232</v>
      </c>
      <c r="C3450" t="s">
        <v>2244</v>
      </c>
      <c r="D3450" t="s">
        <v>2414</v>
      </c>
      <c r="E3450" t="s">
        <v>3092</v>
      </c>
      <c r="F3450" s="6">
        <v>17</v>
      </c>
      <c r="G3450" s="6">
        <v>46.904533386230469</v>
      </c>
      <c r="H3450" s="6">
        <v>46.904533386230469</v>
      </c>
      <c r="I3450" s="6">
        <v>11.226508140563965</v>
      </c>
      <c r="J3450" s="6">
        <v>64.529999999999987</v>
      </c>
      <c r="K3450">
        <f t="shared" si="106"/>
        <v>0</v>
      </c>
    </row>
    <row r="3451" spans="1:11" x14ac:dyDescent="0.25">
      <c r="A3451" s="5" t="str">
        <f t="shared" si="107"/>
        <v>IndustryOffices, Hotels, Finance, ServicesMonthly Peak DayDecember18</v>
      </c>
      <c r="B3451" t="s">
        <v>2232</v>
      </c>
      <c r="C3451" t="s">
        <v>2244</v>
      </c>
      <c r="D3451" t="s">
        <v>2414</v>
      </c>
      <c r="E3451" t="s">
        <v>3092</v>
      </c>
      <c r="F3451" s="6">
        <v>18</v>
      </c>
      <c r="G3451" s="6">
        <v>46.860546112060547</v>
      </c>
      <c r="H3451" s="6">
        <v>46.860546112060547</v>
      </c>
      <c r="I3451" s="6">
        <v>8.2988977432250977</v>
      </c>
      <c r="J3451" s="6">
        <v>62.309375000000003</v>
      </c>
      <c r="K3451">
        <f t="shared" si="106"/>
        <v>0</v>
      </c>
    </row>
    <row r="3452" spans="1:11" x14ac:dyDescent="0.25">
      <c r="A3452" s="5" t="str">
        <f t="shared" si="107"/>
        <v>IndustryOffices, Hotels, Finance, ServicesMonthly Peak DayDecember19</v>
      </c>
      <c r="B3452" t="s">
        <v>2232</v>
      </c>
      <c r="C3452" t="s">
        <v>2244</v>
      </c>
      <c r="D3452" t="s">
        <v>2414</v>
      </c>
      <c r="E3452" t="s">
        <v>3092</v>
      </c>
      <c r="F3452" s="6">
        <v>19</v>
      </c>
      <c r="G3452" s="6">
        <v>39.956687927246094</v>
      </c>
      <c r="H3452" s="6">
        <v>39.956687927246094</v>
      </c>
      <c r="I3452" s="6">
        <v>8.3555269241333008</v>
      </c>
      <c r="J3452" s="6">
        <v>59.497500000000009</v>
      </c>
      <c r="K3452">
        <f t="shared" si="106"/>
        <v>0</v>
      </c>
    </row>
    <row r="3453" spans="1:11" x14ac:dyDescent="0.25">
      <c r="A3453" s="5" t="str">
        <f t="shared" si="107"/>
        <v>IndustryOffices, Hotels, Finance, ServicesMonthly Peak DayDecember20</v>
      </c>
      <c r="B3453" t="s">
        <v>2232</v>
      </c>
      <c r="C3453" t="s">
        <v>2244</v>
      </c>
      <c r="D3453" t="s">
        <v>2414</v>
      </c>
      <c r="E3453" t="s">
        <v>3092</v>
      </c>
      <c r="F3453" s="6">
        <v>20</v>
      </c>
      <c r="G3453" s="6">
        <v>36.009380340576172</v>
      </c>
      <c r="H3453" s="6">
        <v>36.009380340576172</v>
      </c>
      <c r="I3453" s="6">
        <v>6.4361405372619629</v>
      </c>
      <c r="J3453" s="6">
        <v>58.044999999999995</v>
      </c>
      <c r="K3453">
        <f t="shared" si="106"/>
        <v>0</v>
      </c>
    </row>
    <row r="3454" spans="1:11" x14ac:dyDescent="0.25">
      <c r="A3454" s="5" t="str">
        <f t="shared" si="107"/>
        <v>IndustryOffices, Hotels, Finance, ServicesMonthly Peak DayDecember21</v>
      </c>
      <c r="B3454" t="s">
        <v>2232</v>
      </c>
      <c r="C3454" t="s">
        <v>2244</v>
      </c>
      <c r="D3454" t="s">
        <v>2414</v>
      </c>
      <c r="E3454" t="s">
        <v>3092</v>
      </c>
      <c r="F3454" s="6">
        <v>21</v>
      </c>
      <c r="G3454" s="6">
        <v>27.470067977905273</v>
      </c>
      <c r="H3454" s="6">
        <v>27.470067977905273</v>
      </c>
      <c r="I3454" s="6">
        <v>5.9766597747802734</v>
      </c>
      <c r="J3454" s="6">
        <v>55.694374999999994</v>
      </c>
      <c r="K3454">
        <f t="shared" si="106"/>
        <v>0</v>
      </c>
    </row>
    <row r="3455" spans="1:11" x14ac:dyDescent="0.25">
      <c r="A3455" s="5" t="str">
        <f t="shared" si="107"/>
        <v>IndustryOffices, Hotels, Finance, ServicesMonthly Peak DayDecember22</v>
      </c>
      <c r="B3455" t="s">
        <v>2232</v>
      </c>
      <c r="C3455" t="s">
        <v>2244</v>
      </c>
      <c r="D3455" t="s">
        <v>2414</v>
      </c>
      <c r="E3455" t="s">
        <v>3092</v>
      </c>
      <c r="F3455" s="6">
        <v>22</v>
      </c>
      <c r="G3455" s="6">
        <v>24.543880462646484</v>
      </c>
      <c r="H3455" s="6">
        <v>24.543880462646484</v>
      </c>
      <c r="I3455" s="6">
        <v>5.5378046035766602</v>
      </c>
      <c r="J3455" s="6">
        <v>53.570625000000014</v>
      </c>
      <c r="K3455">
        <f t="shared" si="106"/>
        <v>0</v>
      </c>
    </row>
    <row r="3456" spans="1:11" x14ac:dyDescent="0.25">
      <c r="A3456" s="5" t="str">
        <f t="shared" si="107"/>
        <v>IndustryOffices, Hotels, Finance, ServicesMonthly Peak DayDecember23</v>
      </c>
      <c r="B3456" t="s">
        <v>2232</v>
      </c>
      <c r="C3456" t="s">
        <v>2244</v>
      </c>
      <c r="D3456" t="s">
        <v>2414</v>
      </c>
      <c r="E3456" t="s">
        <v>3092</v>
      </c>
      <c r="F3456" s="6">
        <v>23</v>
      </c>
      <c r="G3456" s="6">
        <v>25.238594055175781</v>
      </c>
      <c r="H3456" s="6">
        <v>25.238594055175781</v>
      </c>
      <c r="I3456" s="6">
        <v>5.4667563438415527</v>
      </c>
      <c r="J3456" s="6">
        <v>52.123750000000008</v>
      </c>
      <c r="K3456">
        <f t="shared" si="106"/>
        <v>0</v>
      </c>
    </row>
    <row r="3457" spans="1:11" x14ac:dyDescent="0.25">
      <c r="A3457" s="5" t="str">
        <f t="shared" si="107"/>
        <v>IndustryOffices, Hotels, Finance, ServicesMonthly Peak DayDecember24</v>
      </c>
      <c r="B3457" t="s">
        <v>2232</v>
      </c>
      <c r="C3457" t="s">
        <v>2244</v>
      </c>
      <c r="D3457" t="s">
        <v>2414</v>
      </c>
      <c r="E3457" t="s">
        <v>3092</v>
      </c>
      <c r="F3457" s="6">
        <v>24</v>
      </c>
      <c r="G3457" s="6">
        <v>25.733791351318359</v>
      </c>
      <c r="H3457" s="6">
        <v>25.733791351318359</v>
      </c>
      <c r="I3457" s="6">
        <v>5.2268476486206055</v>
      </c>
      <c r="J3457" s="6">
        <v>50.306875000000005</v>
      </c>
      <c r="K3457">
        <f t="shared" si="106"/>
        <v>0</v>
      </c>
    </row>
    <row r="3458" spans="1:11" x14ac:dyDescent="0.25">
      <c r="A3458" s="5" t="str">
        <f t="shared" si="107"/>
        <v>IndustryRetail StoresAverage WeekdayJanuary1</v>
      </c>
      <c r="B3458" t="s">
        <v>2232</v>
      </c>
      <c r="C3458" t="s">
        <v>2245</v>
      </c>
      <c r="D3458" t="s">
        <v>2415</v>
      </c>
      <c r="E3458" t="s">
        <v>3093</v>
      </c>
      <c r="F3458" s="6">
        <v>1</v>
      </c>
      <c r="G3458" s="6"/>
      <c r="H3458" s="6"/>
      <c r="I3458" s="6"/>
      <c r="J3458" s="6">
        <v>50.91</v>
      </c>
      <c r="K3458">
        <f t="shared" ref="K3458:K3521" si="108">INDEX(events, MATCH(CONCATENATE(B3458, C3458, D3458, E3458), events_y, 0), MATCH("Confidential", events_x, 0))</f>
        <v>1</v>
      </c>
    </row>
    <row r="3459" spans="1:11" x14ac:dyDescent="0.25">
      <c r="A3459" s="5" t="str">
        <f t="shared" ref="A3459:A3522" si="109">CONCATENATE(B3459, C3459, D3459, E3459, F3459)</f>
        <v>IndustryRetail StoresAverage WeekdayJanuary2</v>
      </c>
      <c r="B3459" t="s">
        <v>2232</v>
      </c>
      <c r="C3459" t="s">
        <v>2245</v>
      </c>
      <c r="D3459" t="s">
        <v>2415</v>
      </c>
      <c r="E3459" t="s">
        <v>3093</v>
      </c>
      <c r="F3459" s="6">
        <v>2</v>
      </c>
      <c r="G3459" s="6"/>
      <c r="H3459" s="6"/>
      <c r="I3459" s="6"/>
      <c r="J3459" s="6">
        <v>51</v>
      </c>
      <c r="K3459">
        <f t="shared" si="108"/>
        <v>1</v>
      </c>
    </row>
    <row r="3460" spans="1:11" x14ac:dyDescent="0.25">
      <c r="A3460" s="5" t="str">
        <f t="shared" si="109"/>
        <v>IndustryRetail StoresAverage WeekdayJanuary3</v>
      </c>
      <c r="B3460" t="s">
        <v>2232</v>
      </c>
      <c r="C3460" t="s">
        <v>2245</v>
      </c>
      <c r="D3460" t="s">
        <v>2415</v>
      </c>
      <c r="E3460" t="s">
        <v>3093</v>
      </c>
      <c r="F3460" s="6">
        <v>3</v>
      </c>
      <c r="G3460" s="6"/>
      <c r="H3460" s="6"/>
      <c r="I3460" s="6"/>
      <c r="J3460" s="6">
        <v>51.21</v>
      </c>
      <c r="K3460">
        <f t="shared" si="108"/>
        <v>1</v>
      </c>
    </row>
    <row r="3461" spans="1:11" x14ac:dyDescent="0.25">
      <c r="A3461" s="5" t="str">
        <f t="shared" si="109"/>
        <v>IndustryRetail StoresAverage WeekdayJanuary4</v>
      </c>
      <c r="B3461" t="s">
        <v>2232</v>
      </c>
      <c r="C3461" t="s">
        <v>2245</v>
      </c>
      <c r="D3461" t="s">
        <v>2415</v>
      </c>
      <c r="E3461" t="s">
        <v>3093</v>
      </c>
      <c r="F3461" s="6">
        <v>4</v>
      </c>
      <c r="G3461" s="6"/>
      <c r="H3461" s="6"/>
      <c r="I3461" s="6"/>
      <c r="J3461" s="6">
        <v>51.06</v>
      </c>
      <c r="K3461">
        <f t="shared" si="108"/>
        <v>1</v>
      </c>
    </row>
    <row r="3462" spans="1:11" x14ac:dyDescent="0.25">
      <c r="A3462" s="5" t="str">
        <f t="shared" si="109"/>
        <v>IndustryRetail StoresAverage WeekdayJanuary5</v>
      </c>
      <c r="B3462" t="s">
        <v>2232</v>
      </c>
      <c r="C3462" t="s">
        <v>2245</v>
      </c>
      <c r="D3462" t="s">
        <v>2415</v>
      </c>
      <c r="E3462" t="s">
        <v>3093</v>
      </c>
      <c r="F3462" s="6">
        <v>5</v>
      </c>
      <c r="G3462" s="6"/>
      <c r="H3462" s="6"/>
      <c r="I3462" s="6"/>
      <c r="J3462" s="6">
        <v>51.14</v>
      </c>
      <c r="K3462">
        <f t="shared" si="108"/>
        <v>1</v>
      </c>
    </row>
    <row r="3463" spans="1:11" x14ac:dyDescent="0.25">
      <c r="A3463" s="5" t="str">
        <f t="shared" si="109"/>
        <v>IndustryRetail StoresAverage WeekdayJanuary6</v>
      </c>
      <c r="B3463" t="s">
        <v>2232</v>
      </c>
      <c r="C3463" t="s">
        <v>2245</v>
      </c>
      <c r="D3463" t="s">
        <v>2415</v>
      </c>
      <c r="E3463" t="s">
        <v>3093</v>
      </c>
      <c r="F3463" s="6">
        <v>6</v>
      </c>
      <c r="G3463" s="6"/>
      <c r="H3463" s="6"/>
      <c r="I3463" s="6"/>
      <c r="J3463" s="6">
        <v>52.1</v>
      </c>
      <c r="K3463">
        <f t="shared" si="108"/>
        <v>1</v>
      </c>
    </row>
    <row r="3464" spans="1:11" x14ac:dyDescent="0.25">
      <c r="A3464" s="5" t="str">
        <f t="shared" si="109"/>
        <v>IndustryRetail StoresAverage WeekdayJanuary7</v>
      </c>
      <c r="B3464" t="s">
        <v>2232</v>
      </c>
      <c r="C3464" t="s">
        <v>2245</v>
      </c>
      <c r="D3464" t="s">
        <v>2415</v>
      </c>
      <c r="E3464" t="s">
        <v>3093</v>
      </c>
      <c r="F3464" s="6">
        <v>7</v>
      </c>
      <c r="G3464" s="6"/>
      <c r="H3464" s="6"/>
      <c r="I3464" s="6"/>
      <c r="J3464" s="6">
        <v>51.07</v>
      </c>
      <c r="K3464">
        <f t="shared" si="108"/>
        <v>1</v>
      </c>
    </row>
    <row r="3465" spans="1:11" x14ac:dyDescent="0.25">
      <c r="A3465" s="5" t="str">
        <f t="shared" si="109"/>
        <v>IndustryRetail StoresAverage WeekdayJanuary8</v>
      </c>
      <c r="B3465" t="s">
        <v>2232</v>
      </c>
      <c r="C3465" t="s">
        <v>2245</v>
      </c>
      <c r="D3465" t="s">
        <v>2415</v>
      </c>
      <c r="E3465" t="s">
        <v>3093</v>
      </c>
      <c r="F3465" s="6">
        <v>8</v>
      </c>
      <c r="G3465" s="6"/>
      <c r="H3465" s="6"/>
      <c r="I3465" s="6"/>
      <c r="J3465" s="6">
        <v>50.62</v>
      </c>
      <c r="K3465">
        <f t="shared" si="108"/>
        <v>1</v>
      </c>
    </row>
    <row r="3466" spans="1:11" x14ac:dyDescent="0.25">
      <c r="A3466" s="5" t="str">
        <f t="shared" si="109"/>
        <v>IndustryRetail StoresAverage WeekdayJanuary9</v>
      </c>
      <c r="B3466" t="s">
        <v>2232</v>
      </c>
      <c r="C3466" t="s">
        <v>2245</v>
      </c>
      <c r="D3466" t="s">
        <v>2415</v>
      </c>
      <c r="E3466" t="s">
        <v>3093</v>
      </c>
      <c r="F3466" s="6">
        <v>9</v>
      </c>
      <c r="G3466" s="6"/>
      <c r="H3466" s="6"/>
      <c r="I3466" s="6"/>
      <c r="J3466" s="6">
        <v>50.98</v>
      </c>
      <c r="K3466">
        <f t="shared" si="108"/>
        <v>1</v>
      </c>
    </row>
    <row r="3467" spans="1:11" x14ac:dyDescent="0.25">
      <c r="A3467" s="5" t="str">
        <f t="shared" si="109"/>
        <v>IndustryRetail StoresAverage WeekdayJanuary10</v>
      </c>
      <c r="B3467" t="s">
        <v>2232</v>
      </c>
      <c r="C3467" t="s">
        <v>2245</v>
      </c>
      <c r="D3467" t="s">
        <v>2415</v>
      </c>
      <c r="E3467" t="s">
        <v>3093</v>
      </c>
      <c r="F3467" s="6">
        <v>10</v>
      </c>
      <c r="G3467" s="6"/>
      <c r="H3467" s="6"/>
      <c r="I3467" s="6"/>
      <c r="J3467" s="6">
        <v>51.66</v>
      </c>
      <c r="K3467">
        <f t="shared" si="108"/>
        <v>1</v>
      </c>
    </row>
    <row r="3468" spans="1:11" x14ac:dyDescent="0.25">
      <c r="A3468" s="5" t="str">
        <f t="shared" si="109"/>
        <v>IndustryRetail StoresAverage WeekdayJanuary11</v>
      </c>
      <c r="B3468" t="s">
        <v>2232</v>
      </c>
      <c r="C3468" t="s">
        <v>2245</v>
      </c>
      <c r="D3468" t="s">
        <v>2415</v>
      </c>
      <c r="E3468" t="s">
        <v>3093</v>
      </c>
      <c r="F3468" s="6">
        <v>11</v>
      </c>
      <c r="G3468" s="6"/>
      <c r="H3468" s="6"/>
      <c r="I3468" s="6"/>
      <c r="J3468" s="6">
        <v>52.18</v>
      </c>
      <c r="K3468">
        <f t="shared" si="108"/>
        <v>1</v>
      </c>
    </row>
    <row r="3469" spans="1:11" x14ac:dyDescent="0.25">
      <c r="A3469" s="5" t="str">
        <f t="shared" si="109"/>
        <v>IndustryRetail StoresAverage WeekdayJanuary12</v>
      </c>
      <c r="B3469" t="s">
        <v>2232</v>
      </c>
      <c r="C3469" t="s">
        <v>2245</v>
      </c>
      <c r="D3469" t="s">
        <v>2415</v>
      </c>
      <c r="E3469" t="s">
        <v>3093</v>
      </c>
      <c r="F3469" s="6">
        <v>12</v>
      </c>
      <c r="G3469" s="6"/>
      <c r="H3469" s="6"/>
      <c r="I3469" s="6"/>
      <c r="J3469" s="6">
        <v>55.47</v>
      </c>
      <c r="K3469">
        <f t="shared" si="108"/>
        <v>1</v>
      </c>
    </row>
    <row r="3470" spans="1:11" x14ac:dyDescent="0.25">
      <c r="A3470" s="5" t="str">
        <f t="shared" si="109"/>
        <v>IndustryRetail StoresAverage WeekdayJanuary13</v>
      </c>
      <c r="B3470" t="s">
        <v>2232</v>
      </c>
      <c r="C3470" t="s">
        <v>2245</v>
      </c>
      <c r="D3470" t="s">
        <v>2415</v>
      </c>
      <c r="E3470" t="s">
        <v>3093</v>
      </c>
      <c r="F3470" s="6">
        <v>13</v>
      </c>
      <c r="G3470" s="6"/>
      <c r="H3470" s="6"/>
      <c r="I3470" s="6"/>
      <c r="J3470" s="6">
        <v>54.49</v>
      </c>
      <c r="K3470">
        <f t="shared" si="108"/>
        <v>1</v>
      </c>
    </row>
    <row r="3471" spans="1:11" x14ac:dyDescent="0.25">
      <c r="A3471" s="5" t="str">
        <f t="shared" si="109"/>
        <v>IndustryRetail StoresAverage WeekdayJanuary14</v>
      </c>
      <c r="B3471" t="s">
        <v>2232</v>
      </c>
      <c r="C3471" t="s">
        <v>2245</v>
      </c>
      <c r="D3471" t="s">
        <v>2415</v>
      </c>
      <c r="E3471" t="s">
        <v>3093</v>
      </c>
      <c r="F3471" s="6">
        <v>14</v>
      </c>
      <c r="G3471" s="6"/>
      <c r="H3471" s="6"/>
      <c r="I3471" s="6"/>
      <c r="J3471" s="6">
        <v>51.42</v>
      </c>
      <c r="K3471">
        <f t="shared" si="108"/>
        <v>1</v>
      </c>
    </row>
    <row r="3472" spans="1:11" x14ac:dyDescent="0.25">
      <c r="A3472" s="5" t="str">
        <f t="shared" si="109"/>
        <v>IndustryRetail StoresAverage WeekdayJanuary15</v>
      </c>
      <c r="B3472" t="s">
        <v>2232</v>
      </c>
      <c r="C3472" t="s">
        <v>2245</v>
      </c>
      <c r="D3472" t="s">
        <v>2415</v>
      </c>
      <c r="E3472" t="s">
        <v>3093</v>
      </c>
      <c r="F3472" s="6">
        <v>15</v>
      </c>
      <c r="G3472" s="6"/>
      <c r="H3472" s="6"/>
      <c r="I3472" s="6"/>
      <c r="J3472" s="6">
        <v>49.81</v>
      </c>
      <c r="K3472">
        <f t="shared" si="108"/>
        <v>1</v>
      </c>
    </row>
    <row r="3473" spans="1:11" x14ac:dyDescent="0.25">
      <c r="A3473" s="5" t="str">
        <f t="shared" si="109"/>
        <v>IndustryRetail StoresAverage WeekdayJanuary16</v>
      </c>
      <c r="B3473" t="s">
        <v>2232</v>
      </c>
      <c r="C3473" t="s">
        <v>2245</v>
      </c>
      <c r="D3473" t="s">
        <v>2415</v>
      </c>
      <c r="E3473" t="s">
        <v>3093</v>
      </c>
      <c r="F3473" s="6">
        <v>16</v>
      </c>
      <c r="G3473" s="6"/>
      <c r="H3473" s="6"/>
      <c r="I3473" s="6"/>
      <c r="J3473" s="6">
        <v>50.34</v>
      </c>
      <c r="K3473">
        <f t="shared" si="108"/>
        <v>1</v>
      </c>
    </row>
    <row r="3474" spans="1:11" x14ac:dyDescent="0.25">
      <c r="A3474" s="5" t="str">
        <f t="shared" si="109"/>
        <v>IndustryRetail StoresAverage WeekdayJanuary17</v>
      </c>
      <c r="B3474" t="s">
        <v>2232</v>
      </c>
      <c r="C3474" t="s">
        <v>2245</v>
      </c>
      <c r="D3474" t="s">
        <v>2415</v>
      </c>
      <c r="E3474" t="s">
        <v>3093</v>
      </c>
      <c r="F3474" s="6">
        <v>17</v>
      </c>
      <c r="G3474" s="6"/>
      <c r="H3474" s="6"/>
      <c r="I3474" s="6"/>
      <c r="J3474" s="6">
        <v>51.59</v>
      </c>
      <c r="K3474">
        <f t="shared" si="108"/>
        <v>1</v>
      </c>
    </row>
    <row r="3475" spans="1:11" x14ac:dyDescent="0.25">
      <c r="A3475" s="5" t="str">
        <f t="shared" si="109"/>
        <v>IndustryRetail StoresAverage WeekdayJanuary18</v>
      </c>
      <c r="B3475" t="s">
        <v>2232</v>
      </c>
      <c r="C3475" t="s">
        <v>2245</v>
      </c>
      <c r="D3475" t="s">
        <v>2415</v>
      </c>
      <c r="E3475" t="s">
        <v>3093</v>
      </c>
      <c r="F3475" s="6">
        <v>18</v>
      </c>
      <c r="G3475" s="6"/>
      <c r="H3475" s="6"/>
      <c r="I3475" s="6"/>
      <c r="J3475" s="6">
        <v>52.33</v>
      </c>
      <c r="K3475">
        <f t="shared" si="108"/>
        <v>1</v>
      </c>
    </row>
    <row r="3476" spans="1:11" x14ac:dyDescent="0.25">
      <c r="A3476" s="5" t="str">
        <f t="shared" si="109"/>
        <v>IndustryRetail StoresAverage WeekdayJanuary19</v>
      </c>
      <c r="B3476" t="s">
        <v>2232</v>
      </c>
      <c r="C3476" t="s">
        <v>2245</v>
      </c>
      <c r="D3476" t="s">
        <v>2415</v>
      </c>
      <c r="E3476" t="s">
        <v>3093</v>
      </c>
      <c r="F3476" s="6">
        <v>19</v>
      </c>
      <c r="G3476" s="6"/>
      <c r="H3476" s="6"/>
      <c r="I3476" s="6"/>
      <c r="J3476" s="6">
        <v>52.3</v>
      </c>
      <c r="K3476">
        <f t="shared" si="108"/>
        <v>1</v>
      </c>
    </row>
    <row r="3477" spans="1:11" x14ac:dyDescent="0.25">
      <c r="A3477" s="5" t="str">
        <f t="shared" si="109"/>
        <v>IndustryRetail StoresAverage WeekdayJanuary20</v>
      </c>
      <c r="B3477" t="s">
        <v>2232</v>
      </c>
      <c r="C3477" t="s">
        <v>2245</v>
      </c>
      <c r="D3477" t="s">
        <v>2415</v>
      </c>
      <c r="E3477" t="s">
        <v>3093</v>
      </c>
      <c r="F3477" s="6">
        <v>20</v>
      </c>
      <c r="G3477" s="6"/>
      <c r="H3477" s="6"/>
      <c r="I3477" s="6"/>
      <c r="J3477" s="6">
        <v>50.99</v>
      </c>
      <c r="K3477">
        <f t="shared" si="108"/>
        <v>1</v>
      </c>
    </row>
    <row r="3478" spans="1:11" x14ac:dyDescent="0.25">
      <c r="A3478" s="5" t="str">
        <f t="shared" si="109"/>
        <v>IndustryRetail StoresAverage WeekdayJanuary21</v>
      </c>
      <c r="B3478" t="s">
        <v>2232</v>
      </c>
      <c r="C3478" t="s">
        <v>2245</v>
      </c>
      <c r="D3478" t="s">
        <v>2415</v>
      </c>
      <c r="E3478" t="s">
        <v>3093</v>
      </c>
      <c r="F3478" s="6">
        <v>21</v>
      </c>
      <c r="G3478" s="6"/>
      <c r="H3478" s="6"/>
      <c r="I3478" s="6"/>
      <c r="J3478" s="6">
        <v>49.86</v>
      </c>
      <c r="K3478">
        <f t="shared" si="108"/>
        <v>1</v>
      </c>
    </row>
    <row r="3479" spans="1:11" x14ac:dyDescent="0.25">
      <c r="A3479" s="5" t="str">
        <f t="shared" si="109"/>
        <v>IndustryRetail StoresAverage WeekdayJanuary22</v>
      </c>
      <c r="B3479" t="s">
        <v>2232</v>
      </c>
      <c r="C3479" t="s">
        <v>2245</v>
      </c>
      <c r="D3479" t="s">
        <v>2415</v>
      </c>
      <c r="E3479" t="s">
        <v>3093</v>
      </c>
      <c r="F3479" s="6">
        <v>22</v>
      </c>
      <c r="G3479" s="6"/>
      <c r="H3479" s="6"/>
      <c r="I3479" s="6"/>
      <c r="J3479" s="6">
        <v>48.93</v>
      </c>
      <c r="K3479">
        <f t="shared" si="108"/>
        <v>1</v>
      </c>
    </row>
    <row r="3480" spans="1:11" x14ac:dyDescent="0.25">
      <c r="A3480" s="5" t="str">
        <f t="shared" si="109"/>
        <v>IndustryRetail StoresAverage WeekdayJanuary23</v>
      </c>
      <c r="B3480" t="s">
        <v>2232</v>
      </c>
      <c r="C3480" t="s">
        <v>2245</v>
      </c>
      <c r="D3480" t="s">
        <v>2415</v>
      </c>
      <c r="E3480" t="s">
        <v>3093</v>
      </c>
      <c r="F3480" s="6">
        <v>23</v>
      </c>
      <c r="G3480" s="6"/>
      <c r="H3480" s="6"/>
      <c r="I3480" s="6"/>
      <c r="J3480" s="6">
        <v>48.1</v>
      </c>
      <c r="K3480">
        <f t="shared" si="108"/>
        <v>1</v>
      </c>
    </row>
    <row r="3481" spans="1:11" x14ac:dyDescent="0.25">
      <c r="A3481" s="5" t="str">
        <f t="shared" si="109"/>
        <v>IndustryRetail StoresAverage WeekdayJanuary24</v>
      </c>
      <c r="B3481" t="s">
        <v>2232</v>
      </c>
      <c r="C3481" t="s">
        <v>2245</v>
      </c>
      <c r="D3481" t="s">
        <v>2415</v>
      </c>
      <c r="E3481" t="s">
        <v>3093</v>
      </c>
      <c r="F3481" s="6">
        <v>24</v>
      </c>
      <c r="G3481" s="6"/>
      <c r="H3481" s="6"/>
      <c r="I3481" s="6"/>
      <c r="J3481" s="6">
        <v>47.7</v>
      </c>
      <c r="K3481">
        <f t="shared" si="108"/>
        <v>1</v>
      </c>
    </row>
    <row r="3482" spans="1:11" x14ac:dyDescent="0.25">
      <c r="A3482" s="5" t="str">
        <f t="shared" si="109"/>
        <v>IndustryRetail StoresMonthly Peak DayJanuary1</v>
      </c>
      <c r="B3482" t="s">
        <v>2232</v>
      </c>
      <c r="C3482" t="s">
        <v>2245</v>
      </c>
      <c r="D3482" t="s">
        <v>2416</v>
      </c>
      <c r="E3482" t="s">
        <v>3093</v>
      </c>
      <c r="F3482" s="6">
        <v>1</v>
      </c>
      <c r="G3482" s="6"/>
      <c r="H3482" s="6"/>
      <c r="I3482" s="6"/>
      <c r="J3482" s="6">
        <v>53.32</v>
      </c>
      <c r="K3482">
        <f t="shared" si="108"/>
        <v>1</v>
      </c>
    </row>
    <row r="3483" spans="1:11" x14ac:dyDescent="0.25">
      <c r="A3483" s="5" t="str">
        <f t="shared" si="109"/>
        <v>IndustryRetail StoresMonthly Peak DayJanuary2</v>
      </c>
      <c r="B3483" t="s">
        <v>2232</v>
      </c>
      <c r="C3483" t="s">
        <v>2245</v>
      </c>
      <c r="D3483" t="s">
        <v>2416</v>
      </c>
      <c r="E3483" t="s">
        <v>3093</v>
      </c>
      <c r="F3483" s="6">
        <v>2</v>
      </c>
      <c r="G3483" s="6"/>
      <c r="H3483" s="6"/>
      <c r="I3483" s="6"/>
      <c r="J3483" s="6">
        <v>52.94</v>
      </c>
      <c r="K3483">
        <f t="shared" si="108"/>
        <v>1</v>
      </c>
    </row>
    <row r="3484" spans="1:11" x14ac:dyDescent="0.25">
      <c r="A3484" s="5" t="str">
        <f t="shared" si="109"/>
        <v>IndustryRetail StoresMonthly Peak DayJanuary3</v>
      </c>
      <c r="B3484" t="s">
        <v>2232</v>
      </c>
      <c r="C3484" t="s">
        <v>2245</v>
      </c>
      <c r="D3484" t="s">
        <v>2416</v>
      </c>
      <c r="E3484" t="s">
        <v>3093</v>
      </c>
      <c r="F3484" s="6">
        <v>3</v>
      </c>
      <c r="G3484" s="6"/>
      <c r="H3484" s="6"/>
      <c r="I3484" s="6"/>
      <c r="J3484" s="6">
        <v>52.55</v>
      </c>
      <c r="K3484">
        <f t="shared" si="108"/>
        <v>1</v>
      </c>
    </row>
    <row r="3485" spans="1:11" x14ac:dyDescent="0.25">
      <c r="A3485" s="5" t="str">
        <f t="shared" si="109"/>
        <v>IndustryRetail StoresMonthly Peak DayJanuary4</v>
      </c>
      <c r="B3485" t="s">
        <v>2232</v>
      </c>
      <c r="C3485" t="s">
        <v>2245</v>
      </c>
      <c r="D3485" t="s">
        <v>2416</v>
      </c>
      <c r="E3485" t="s">
        <v>3093</v>
      </c>
      <c r="F3485" s="6">
        <v>4</v>
      </c>
      <c r="G3485" s="6"/>
      <c r="H3485" s="6"/>
      <c r="I3485" s="6"/>
      <c r="J3485" s="6">
        <v>49.9</v>
      </c>
      <c r="K3485">
        <f t="shared" si="108"/>
        <v>1</v>
      </c>
    </row>
    <row r="3486" spans="1:11" x14ac:dyDescent="0.25">
      <c r="A3486" s="5" t="str">
        <f t="shared" si="109"/>
        <v>IndustryRetail StoresMonthly Peak DayJanuary5</v>
      </c>
      <c r="B3486" t="s">
        <v>2232</v>
      </c>
      <c r="C3486" t="s">
        <v>2245</v>
      </c>
      <c r="D3486" t="s">
        <v>2416</v>
      </c>
      <c r="E3486" t="s">
        <v>3093</v>
      </c>
      <c r="F3486" s="6">
        <v>5</v>
      </c>
      <c r="G3486" s="6"/>
      <c r="H3486" s="6"/>
      <c r="I3486" s="6"/>
      <c r="J3486" s="6">
        <v>48.4</v>
      </c>
      <c r="K3486">
        <f t="shared" si="108"/>
        <v>1</v>
      </c>
    </row>
    <row r="3487" spans="1:11" x14ac:dyDescent="0.25">
      <c r="A3487" s="5" t="str">
        <f t="shared" si="109"/>
        <v>IndustryRetail StoresMonthly Peak DayJanuary6</v>
      </c>
      <c r="B3487" t="s">
        <v>2232</v>
      </c>
      <c r="C3487" t="s">
        <v>2245</v>
      </c>
      <c r="D3487" t="s">
        <v>2416</v>
      </c>
      <c r="E3487" t="s">
        <v>3093</v>
      </c>
      <c r="F3487" s="6">
        <v>6</v>
      </c>
      <c r="G3487" s="6"/>
      <c r="H3487" s="6"/>
      <c r="I3487" s="6"/>
      <c r="J3487" s="6">
        <v>48.36</v>
      </c>
      <c r="K3487">
        <f t="shared" si="108"/>
        <v>1</v>
      </c>
    </row>
    <row r="3488" spans="1:11" x14ac:dyDescent="0.25">
      <c r="A3488" s="5" t="str">
        <f t="shared" si="109"/>
        <v>IndustryRetail StoresMonthly Peak DayJanuary7</v>
      </c>
      <c r="B3488" t="s">
        <v>2232</v>
      </c>
      <c r="C3488" t="s">
        <v>2245</v>
      </c>
      <c r="D3488" t="s">
        <v>2416</v>
      </c>
      <c r="E3488" t="s">
        <v>3093</v>
      </c>
      <c r="F3488" s="6">
        <v>7</v>
      </c>
      <c r="G3488" s="6"/>
      <c r="H3488" s="6"/>
      <c r="I3488" s="6"/>
      <c r="J3488" s="6">
        <v>49.58</v>
      </c>
      <c r="K3488">
        <f t="shared" si="108"/>
        <v>1</v>
      </c>
    </row>
    <row r="3489" spans="1:11" x14ac:dyDescent="0.25">
      <c r="A3489" s="5" t="str">
        <f t="shared" si="109"/>
        <v>IndustryRetail StoresMonthly Peak DayJanuary8</v>
      </c>
      <c r="B3489" t="s">
        <v>2232</v>
      </c>
      <c r="C3489" t="s">
        <v>2245</v>
      </c>
      <c r="D3489" t="s">
        <v>2416</v>
      </c>
      <c r="E3489" t="s">
        <v>3093</v>
      </c>
      <c r="F3489" s="6">
        <v>8</v>
      </c>
      <c r="G3489" s="6"/>
      <c r="H3489" s="6"/>
      <c r="I3489" s="6"/>
      <c r="J3489" s="6">
        <v>48.37</v>
      </c>
      <c r="K3489">
        <f t="shared" si="108"/>
        <v>1</v>
      </c>
    </row>
    <row r="3490" spans="1:11" x14ac:dyDescent="0.25">
      <c r="A3490" s="5" t="str">
        <f t="shared" si="109"/>
        <v>IndustryRetail StoresMonthly Peak DayJanuary9</v>
      </c>
      <c r="B3490" t="s">
        <v>2232</v>
      </c>
      <c r="C3490" t="s">
        <v>2245</v>
      </c>
      <c r="D3490" t="s">
        <v>2416</v>
      </c>
      <c r="E3490" t="s">
        <v>3093</v>
      </c>
      <c r="F3490" s="6">
        <v>9</v>
      </c>
      <c r="G3490" s="6"/>
      <c r="H3490" s="6"/>
      <c r="I3490" s="6"/>
      <c r="J3490" s="6">
        <v>46.79</v>
      </c>
      <c r="K3490">
        <f t="shared" si="108"/>
        <v>1</v>
      </c>
    </row>
    <row r="3491" spans="1:11" x14ac:dyDescent="0.25">
      <c r="A3491" s="5" t="str">
        <f t="shared" si="109"/>
        <v>IndustryRetail StoresMonthly Peak DayJanuary10</v>
      </c>
      <c r="B3491" t="s">
        <v>2232</v>
      </c>
      <c r="C3491" t="s">
        <v>2245</v>
      </c>
      <c r="D3491" t="s">
        <v>2416</v>
      </c>
      <c r="E3491" t="s">
        <v>3093</v>
      </c>
      <c r="F3491" s="6">
        <v>10</v>
      </c>
      <c r="G3491" s="6"/>
      <c r="H3491" s="6"/>
      <c r="I3491" s="6"/>
      <c r="J3491" s="6">
        <v>49.17</v>
      </c>
      <c r="K3491">
        <f t="shared" si="108"/>
        <v>1</v>
      </c>
    </row>
    <row r="3492" spans="1:11" x14ac:dyDescent="0.25">
      <c r="A3492" s="5" t="str">
        <f t="shared" si="109"/>
        <v>IndustryRetail StoresMonthly Peak DayJanuary11</v>
      </c>
      <c r="B3492" t="s">
        <v>2232</v>
      </c>
      <c r="C3492" t="s">
        <v>2245</v>
      </c>
      <c r="D3492" t="s">
        <v>2416</v>
      </c>
      <c r="E3492" t="s">
        <v>3093</v>
      </c>
      <c r="F3492" s="6">
        <v>11</v>
      </c>
      <c r="G3492" s="6"/>
      <c r="H3492" s="6"/>
      <c r="I3492" s="6"/>
      <c r="J3492" s="6">
        <v>51.58</v>
      </c>
      <c r="K3492">
        <f t="shared" si="108"/>
        <v>1</v>
      </c>
    </row>
    <row r="3493" spans="1:11" x14ac:dyDescent="0.25">
      <c r="A3493" s="5" t="str">
        <f t="shared" si="109"/>
        <v>IndustryRetail StoresMonthly Peak DayJanuary12</v>
      </c>
      <c r="B3493" t="s">
        <v>2232</v>
      </c>
      <c r="C3493" t="s">
        <v>2245</v>
      </c>
      <c r="D3493" t="s">
        <v>2416</v>
      </c>
      <c r="E3493" t="s">
        <v>3093</v>
      </c>
      <c r="F3493" s="6">
        <v>12</v>
      </c>
      <c r="G3493" s="6"/>
      <c r="H3493" s="6"/>
      <c r="I3493" s="6"/>
      <c r="J3493" s="6">
        <v>52.31</v>
      </c>
      <c r="K3493">
        <f t="shared" si="108"/>
        <v>1</v>
      </c>
    </row>
    <row r="3494" spans="1:11" x14ac:dyDescent="0.25">
      <c r="A3494" s="5" t="str">
        <f t="shared" si="109"/>
        <v>IndustryRetail StoresMonthly Peak DayJanuary13</v>
      </c>
      <c r="B3494" t="s">
        <v>2232</v>
      </c>
      <c r="C3494" t="s">
        <v>2245</v>
      </c>
      <c r="D3494" t="s">
        <v>2416</v>
      </c>
      <c r="E3494" t="s">
        <v>3093</v>
      </c>
      <c r="F3494" s="6">
        <v>13</v>
      </c>
      <c r="G3494" s="6"/>
      <c r="H3494" s="6"/>
      <c r="I3494" s="6"/>
      <c r="J3494" s="6">
        <v>52.56</v>
      </c>
      <c r="K3494">
        <f t="shared" si="108"/>
        <v>1</v>
      </c>
    </row>
    <row r="3495" spans="1:11" x14ac:dyDescent="0.25">
      <c r="A3495" s="5" t="str">
        <f t="shared" si="109"/>
        <v>IndustryRetail StoresMonthly Peak DayJanuary14</v>
      </c>
      <c r="B3495" t="s">
        <v>2232</v>
      </c>
      <c r="C3495" t="s">
        <v>2245</v>
      </c>
      <c r="D3495" t="s">
        <v>2416</v>
      </c>
      <c r="E3495" t="s">
        <v>3093</v>
      </c>
      <c r="F3495" s="6">
        <v>14</v>
      </c>
      <c r="G3495" s="6"/>
      <c r="H3495" s="6"/>
      <c r="I3495" s="6"/>
      <c r="J3495" s="6">
        <v>53.66</v>
      </c>
      <c r="K3495">
        <f t="shared" si="108"/>
        <v>1</v>
      </c>
    </row>
    <row r="3496" spans="1:11" x14ac:dyDescent="0.25">
      <c r="A3496" s="5" t="str">
        <f t="shared" si="109"/>
        <v>IndustryRetail StoresMonthly Peak DayJanuary15</v>
      </c>
      <c r="B3496" t="s">
        <v>2232</v>
      </c>
      <c r="C3496" t="s">
        <v>2245</v>
      </c>
      <c r="D3496" t="s">
        <v>2416</v>
      </c>
      <c r="E3496" t="s">
        <v>3093</v>
      </c>
      <c r="F3496" s="6">
        <v>15</v>
      </c>
      <c r="G3496" s="6"/>
      <c r="H3496" s="6"/>
      <c r="I3496" s="6"/>
      <c r="J3496" s="6">
        <v>53.43</v>
      </c>
      <c r="K3496">
        <f t="shared" si="108"/>
        <v>1</v>
      </c>
    </row>
    <row r="3497" spans="1:11" x14ac:dyDescent="0.25">
      <c r="A3497" s="5" t="str">
        <f t="shared" si="109"/>
        <v>IndustryRetail StoresMonthly Peak DayJanuary16</v>
      </c>
      <c r="B3497" t="s">
        <v>2232</v>
      </c>
      <c r="C3497" t="s">
        <v>2245</v>
      </c>
      <c r="D3497" t="s">
        <v>2416</v>
      </c>
      <c r="E3497" t="s">
        <v>3093</v>
      </c>
      <c r="F3497" s="6">
        <v>16</v>
      </c>
      <c r="G3497" s="6"/>
      <c r="H3497" s="6"/>
      <c r="I3497" s="6"/>
      <c r="J3497" s="6">
        <v>53.34</v>
      </c>
      <c r="K3497">
        <f t="shared" si="108"/>
        <v>1</v>
      </c>
    </row>
    <row r="3498" spans="1:11" x14ac:dyDescent="0.25">
      <c r="A3498" s="5" t="str">
        <f t="shared" si="109"/>
        <v>IndustryRetail StoresMonthly Peak DayJanuary17</v>
      </c>
      <c r="B3498" t="s">
        <v>2232</v>
      </c>
      <c r="C3498" t="s">
        <v>2245</v>
      </c>
      <c r="D3498" t="s">
        <v>2416</v>
      </c>
      <c r="E3498" t="s">
        <v>3093</v>
      </c>
      <c r="F3498" s="6">
        <v>17</v>
      </c>
      <c r="G3498" s="6"/>
      <c r="H3498" s="6"/>
      <c r="I3498" s="6"/>
      <c r="J3498" s="6">
        <v>52.9</v>
      </c>
      <c r="K3498">
        <f t="shared" si="108"/>
        <v>1</v>
      </c>
    </row>
    <row r="3499" spans="1:11" x14ac:dyDescent="0.25">
      <c r="A3499" s="5" t="str">
        <f t="shared" si="109"/>
        <v>IndustryRetail StoresMonthly Peak DayJanuary18</v>
      </c>
      <c r="B3499" t="s">
        <v>2232</v>
      </c>
      <c r="C3499" t="s">
        <v>2245</v>
      </c>
      <c r="D3499" t="s">
        <v>2416</v>
      </c>
      <c r="E3499" t="s">
        <v>3093</v>
      </c>
      <c r="F3499" s="6">
        <v>18</v>
      </c>
      <c r="G3499" s="6"/>
      <c r="H3499" s="6"/>
      <c r="I3499" s="6"/>
      <c r="J3499" s="6">
        <v>52.02</v>
      </c>
      <c r="K3499">
        <f t="shared" si="108"/>
        <v>1</v>
      </c>
    </row>
    <row r="3500" spans="1:11" x14ac:dyDescent="0.25">
      <c r="A3500" s="5" t="str">
        <f t="shared" si="109"/>
        <v>IndustryRetail StoresMonthly Peak DayJanuary19</v>
      </c>
      <c r="B3500" t="s">
        <v>2232</v>
      </c>
      <c r="C3500" t="s">
        <v>2245</v>
      </c>
      <c r="D3500" t="s">
        <v>2416</v>
      </c>
      <c r="E3500" t="s">
        <v>3093</v>
      </c>
      <c r="F3500" s="6">
        <v>19</v>
      </c>
      <c r="G3500" s="6"/>
      <c r="H3500" s="6"/>
      <c r="I3500" s="6"/>
      <c r="J3500" s="6">
        <v>50.82</v>
      </c>
      <c r="K3500">
        <f t="shared" si="108"/>
        <v>1</v>
      </c>
    </row>
    <row r="3501" spans="1:11" x14ac:dyDescent="0.25">
      <c r="A3501" s="5" t="str">
        <f t="shared" si="109"/>
        <v>IndustryRetail StoresMonthly Peak DayJanuary20</v>
      </c>
      <c r="B3501" t="s">
        <v>2232</v>
      </c>
      <c r="C3501" t="s">
        <v>2245</v>
      </c>
      <c r="D3501" t="s">
        <v>2416</v>
      </c>
      <c r="E3501" t="s">
        <v>3093</v>
      </c>
      <c r="F3501" s="6">
        <v>20</v>
      </c>
      <c r="G3501" s="6"/>
      <c r="H3501" s="6"/>
      <c r="I3501" s="6"/>
      <c r="J3501" s="6">
        <v>50.41</v>
      </c>
      <c r="K3501">
        <f t="shared" si="108"/>
        <v>1</v>
      </c>
    </row>
    <row r="3502" spans="1:11" x14ac:dyDescent="0.25">
      <c r="A3502" s="5" t="str">
        <f t="shared" si="109"/>
        <v>IndustryRetail StoresMonthly Peak DayJanuary21</v>
      </c>
      <c r="B3502" t="s">
        <v>2232</v>
      </c>
      <c r="C3502" t="s">
        <v>2245</v>
      </c>
      <c r="D3502" t="s">
        <v>2416</v>
      </c>
      <c r="E3502" t="s">
        <v>3093</v>
      </c>
      <c r="F3502" s="6">
        <v>21</v>
      </c>
      <c r="G3502" s="6"/>
      <c r="H3502" s="6"/>
      <c r="I3502" s="6"/>
      <c r="J3502" s="6">
        <v>48.87</v>
      </c>
      <c r="K3502">
        <f t="shared" si="108"/>
        <v>1</v>
      </c>
    </row>
    <row r="3503" spans="1:11" x14ac:dyDescent="0.25">
      <c r="A3503" s="5" t="str">
        <f t="shared" si="109"/>
        <v>IndustryRetail StoresMonthly Peak DayJanuary22</v>
      </c>
      <c r="B3503" t="s">
        <v>2232</v>
      </c>
      <c r="C3503" t="s">
        <v>2245</v>
      </c>
      <c r="D3503" t="s">
        <v>2416</v>
      </c>
      <c r="E3503" t="s">
        <v>3093</v>
      </c>
      <c r="F3503" s="6">
        <v>22</v>
      </c>
      <c r="G3503" s="6"/>
      <c r="H3503" s="6"/>
      <c r="I3503" s="6"/>
      <c r="J3503" s="6">
        <v>47.62</v>
      </c>
      <c r="K3503">
        <f t="shared" si="108"/>
        <v>1</v>
      </c>
    </row>
    <row r="3504" spans="1:11" x14ac:dyDescent="0.25">
      <c r="A3504" s="5" t="str">
        <f t="shared" si="109"/>
        <v>IndustryRetail StoresMonthly Peak DayJanuary23</v>
      </c>
      <c r="B3504" t="s">
        <v>2232</v>
      </c>
      <c r="C3504" t="s">
        <v>2245</v>
      </c>
      <c r="D3504" t="s">
        <v>2416</v>
      </c>
      <c r="E3504" t="s">
        <v>3093</v>
      </c>
      <c r="F3504" s="6">
        <v>23</v>
      </c>
      <c r="G3504" s="6"/>
      <c r="H3504" s="6"/>
      <c r="I3504" s="6"/>
      <c r="J3504" s="6">
        <v>46.36</v>
      </c>
      <c r="K3504">
        <f t="shared" si="108"/>
        <v>1</v>
      </c>
    </row>
    <row r="3505" spans="1:11" x14ac:dyDescent="0.25">
      <c r="A3505" s="5" t="str">
        <f t="shared" si="109"/>
        <v>IndustryRetail StoresMonthly Peak DayJanuary24</v>
      </c>
      <c r="B3505" t="s">
        <v>2232</v>
      </c>
      <c r="C3505" t="s">
        <v>2245</v>
      </c>
      <c r="D3505" t="s">
        <v>2416</v>
      </c>
      <c r="E3505" t="s">
        <v>3093</v>
      </c>
      <c r="F3505" s="6">
        <v>24</v>
      </c>
      <c r="G3505" s="6"/>
      <c r="H3505" s="6"/>
      <c r="I3505" s="6"/>
      <c r="J3505" s="6">
        <v>45.04</v>
      </c>
      <c r="K3505">
        <f t="shared" si="108"/>
        <v>1</v>
      </c>
    </row>
    <row r="3506" spans="1:11" x14ac:dyDescent="0.25">
      <c r="A3506" s="5" t="str">
        <f t="shared" si="109"/>
        <v>IndustryRetail StoresAverage WeekdayFebruary1</v>
      </c>
      <c r="B3506" t="s">
        <v>2232</v>
      </c>
      <c r="C3506" t="s">
        <v>2245</v>
      </c>
      <c r="D3506" t="s">
        <v>2417</v>
      </c>
      <c r="E3506" t="s">
        <v>3094</v>
      </c>
      <c r="F3506" s="6">
        <v>1</v>
      </c>
      <c r="G3506" s="6"/>
      <c r="H3506" s="6"/>
      <c r="I3506" s="6"/>
      <c r="J3506" s="6">
        <v>52.71</v>
      </c>
      <c r="K3506">
        <f t="shared" si="108"/>
        <v>1</v>
      </c>
    </row>
    <row r="3507" spans="1:11" x14ac:dyDescent="0.25">
      <c r="A3507" s="5" t="str">
        <f t="shared" si="109"/>
        <v>IndustryRetail StoresAverage WeekdayFebruary2</v>
      </c>
      <c r="B3507" t="s">
        <v>2232</v>
      </c>
      <c r="C3507" t="s">
        <v>2245</v>
      </c>
      <c r="D3507" t="s">
        <v>2417</v>
      </c>
      <c r="E3507" t="s">
        <v>3094</v>
      </c>
      <c r="F3507" s="6">
        <v>2</v>
      </c>
      <c r="G3507" s="6"/>
      <c r="H3507" s="6"/>
      <c r="I3507" s="6"/>
      <c r="J3507" s="6">
        <v>51.52</v>
      </c>
      <c r="K3507">
        <f t="shared" si="108"/>
        <v>1</v>
      </c>
    </row>
    <row r="3508" spans="1:11" x14ac:dyDescent="0.25">
      <c r="A3508" s="5" t="str">
        <f t="shared" si="109"/>
        <v>IndustryRetail StoresAverage WeekdayFebruary3</v>
      </c>
      <c r="B3508" t="s">
        <v>2232</v>
      </c>
      <c r="C3508" t="s">
        <v>2245</v>
      </c>
      <c r="D3508" t="s">
        <v>2417</v>
      </c>
      <c r="E3508" t="s">
        <v>3094</v>
      </c>
      <c r="F3508" s="6">
        <v>3</v>
      </c>
      <c r="G3508" s="6"/>
      <c r="H3508" s="6"/>
      <c r="I3508" s="6"/>
      <c r="J3508" s="6">
        <v>50.7</v>
      </c>
      <c r="K3508">
        <f t="shared" si="108"/>
        <v>1</v>
      </c>
    </row>
    <row r="3509" spans="1:11" x14ac:dyDescent="0.25">
      <c r="A3509" s="5" t="str">
        <f t="shared" si="109"/>
        <v>IndustryRetail StoresAverage WeekdayFebruary4</v>
      </c>
      <c r="B3509" t="s">
        <v>2232</v>
      </c>
      <c r="C3509" t="s">
        <v>2245</v>
      </c>
      <c r="D3509" t="s">
        <v>2417</v>
      </c>
      <c r="E3509" t="s">
        <v>3094</v>
      </c>
      <c r="F3509" s="6">
        <v>4</v>
      </c>
      <c r="G3509" s="6"/>
      <c r="H3509" s="6"/>
      <c r="I3509" s="6"/>
      <c r="J3509" s="6">
        <v>50.41</v>
      </c>
      <c r="K3509">
        <f t="shared" si="108"/>
        <v>1</v>
      </c>
    </row>
    <row r="3510" spans="1:11" x14ac:dyDescent="0.25">
      <c r="A3510" s="5" t="str">
        <f t="shared" si="109"/>
        <v>IndustryRetail StoresAverage WeekdayFebruary5</v>
      </c>
      <c r="B3510" t="s">
        <v>2232</v>
      </c>
      <c r="C3510" t="s">
        <v>2245</v>
      </c>
      <c r="D3510" t="s">
        <v>2417</v>
      </c>
      <c r="E3510" t="s">
        <v>3094</v>
      </c>
      <c r="F3510" s="6">
        <v>5</v>
      </c>
      <c r="G3510" s="6"/>
      <c r="H3510" s="6"/>
      <c r="I3510" s="6"/>
      <c r="J3510" s="6">
        <v>50.04</v>
      </c>
      <c r="K3510">
        <f t="shared" si="108"/>
        <v>1</v>
      </c>
    </row>
    <row r="3511" spans="1:11" x14ac:dyDescent="0.25">
      <c r="A3511" s="5" t="str">
        <f t="shared" si="109"/>
        <v>IndustryRetail StoresAverage WeekdayFebruary6</v>
      </c>
      <c r="B3511" t="s">
        <v>2232</v>
      </c>
      <c r="C3511" t="s">
        <v>2245</v>
      </c>
      <c r="D3511" t="s">
        <v>2417</v>
      </c>
      <c r="E3511" t="s">
        <v>3094</v>
      </c>
      <c r="F3511" s="6">
        <v>6</v>
      </c>
      <c r="G3511" s="6"/>
      <c r="H3511" s="6"/>
      <c r="I3511" s="6"/>
      <c r="J3511" s="6">
        <v>49.86</v>
      </c>
      <c r="K3511">
        <f t="shared" si="108"/>
        <v>1</v>
      </c>
    </row>
    <row r="3512" spans="1:11" x14ac:dyDescent="0.25">
      <c r="A3512" s="5" t="str">
        <f t="shared" si="109"/>
        <v>IndustryRetail StoresAverage WeekdayFebruary7</v>
      </c>
      <c r="B3512" t="s">
        <v>2232</v>
      </c>
      <c r="C3512" t="s">
        <v>2245</v>
      </c>
      <c r="D3512" t="s">
        <v>2417</v>
      </c>
      <c r="E3512" t="s">
        <v>3094</v>
      </c>
      <c r="F3512" s="6">
        <v>7</v>
      </c>
      <c r="G3512" s="6"/>
      <c r="H3512" s="6"/>
      <c r="I3512" s="6"/>
      <c r="J3512" s="6">
        <v>49.52</v>
      </c>
      <c r="K3512">
        <f t="shared" si="108"/>
        <v>1</v>
      </c>
    </row>
    <row r="3513" spans="1:11" x14ac:dyDescent="0.25">
      <c r="A3513" s="5" t="str">
        <f t="shared" si="109"/>
        <v>IndustryRetail StoresAverage WeekdayFebruary8</v>
      </c>
      <c r="B3513" t="s">
        <v>2232</v>
      </c>
      <c r="C3513" t="s">
        <v>2245</v>
      </c>
      <c r="D3513" t="s">
        <v>2417</v>
      </c>
      <c r="E3513" t="s">
        <v>3094</v>
      </c>
      <c r="F3513" s="6">
        <v>8</v>
      </c>
      <c r="G3513" s="6"/>
      <c r="H3513" s="6"/>
      <c r="I3513" s="6"/>
      <c r="J3513" s="6">
        <v>49.41</v>
      </c>
      <c r="K3513">
        <f t="shared" si="108"/>
        <v>1</v>
      </c>
    </row>
    <row r="3514" spans="1:11" x14ac:dyDescent="0.25">
      <c r="A3514" s="5" t="str">
        <f t="shared" si="109"/>
        <v>IndustryRetail StoresAverage WeekdayFebruary9</v>
      </c>
      <c r="B3514" t="s">
        <v>2232</v>
      </c>
      <c r="C3514" t="s">
        <v>2245</v>
      </c>
      <c r="D3514" t="s">
        <v>2417</v>
      </c>
      <c r="E3514" t="s">
        <v>3094</v>
      </c>
      <c r="F3514" s="6">
        <v>9</v>
      </c>
      <c r="G3514" s="6"/>
      <c r="H3514" s="6"/>
      <c r="I3514" s="6"/>
      <c r="J3514" s="6">
        <v>50.28</v>
      </c>
      <c r="K3514">
        <f t="shared" si="108"/>
        <v>1</v>
      </c>
    </row>
    <row r="3515" spans="1:11" x14ac:dyDescent="0.25">
      <c r="A3515" s="5" t="str">
        <f t="shared" si="109"/>
        <v>IndustryRetail StoresAverage WeekdayFebruary10</v>
      </c>
      <c r="B3515" t="s">
        <v>2232</v>
      </c>
      <c r="C3515" t="s">
        <v>2245</v>
      </c>
      <c r="D3515" t="s">
        <v>2417</v>
      </c>
      <c r="E3515" t="s">
        <v>3094</v>
      </c>
      <c r="F3515" s="6">
        <v>10</v>
      </c>
      <c r="G3515" s="6"/>
      <c r="H3515" s="6"/>
      <c r="I3515" s="6"/>
      <c r="J3515" s="6">
        <v>53.28</v>
      </c>
      <c r="K3515">
        <f t="shared" si="108"/>
        <v>1</v>
      </c>
    </row>
    <row r="3516" spans="1:11" x14ac:dyDescent="0.25">
      <c r="A3516" s="5" t="str">
        <f t="shared" si="109"/>
        <v>IndustryRetail StoresAverage WeekdayFebruary11</v>
      </c>
      <c r="B3516" t="s">
        <v>2232</v>
      </c>
      <c r="C3516" t="s">
        <v>2245</v>
      </c>
      <c r="D3516" t="s">
        <v>2417</v>
      </c>
      <c r="E3516" t="s">
        <v>3094</v>
      </c>
      <c r="F3516" s="6">
        <v>11</v>
      </c>
      <c r="G3516" s="6"/>
      <c r="H3516" s="6"/>
      <c r="I3516" s="6"/>
      <c r="J3516" s="6">
        <v>57.52</v>
      </c>
      <c r="K3516">
        <f t="shared" si="108"/>
        <v>1</v>
      </c>
    </row>
    <row r="3517" spans="1:11" x14ac:dyDescent="0.25">
      <c r="A3517" s="5" t="str">
        <f t="shared" si="109"/>
        <v>IndustryRetail StoresAverage WeekdayFebruary12</v>
      </c>
      <c r="B3517" t="s">
        <v>2232</v>
      </c>
      <c r="C3517" t="s">
        <v>2245</v>
      </c>
      <c r="D3517" t="s">
        <v>2417</v>
      </c>
      <c r="E3517" t="s">
        <v>3094</v>
      </c>
      <c r="F3517" s="6">
        <v>12</v>
      </c>
      <c r="G3517" s="6"/>
      <c r="H3517" s="6"/>
      <c r="I3517" s="6"/>
      <c r="J3517" s="6">
        <v>59.89</v>
      </c>
      <c r="K3517">
        <f t="shared" si="108"/>
        <v>1</v>
      </c>
    </row>
    <row r="3518" spans="1:11" x14ac:dyDescent="0.25">
      <c r="A3518" s="5" t="str">
        <f t="shared" si="109"/>
        <v>IndustryRetail StoresAverage WeekdayFebruary13</v>
      </c>
      <c r="B3518" t="s">
        <v>2232</v>
      </c>
      <c r="C3518" t="s">
        <v>2245</v>
      </c>
      <c r="D3518" t="s">
        <v>2417</v>
      </c>
      <c r="E3518" t="s">
        <v>3094</v>
      </c>
      <c r="F3518" s="6">
        <v>13</v>
      </c>
      <c r="G3518" s="6"/>
      <c r="H3518" s="6"/>
      <c r="I3518" s="6"/>
      <c r="J3518" s="6">
        <v>61.22</v>
      </c>
      <c r="K3518">
        <f t="shared" si="108"/>
        <v>1</v>
      </c>
    </row>
    <row r="3519" spans="1:11" x14ac:dyDescent="0.25">
      <c r="A3519" s="5" t="str">
        <f t="shared" si="109"/>
        <v>IndustryRetail StoresAverage WeekdayFebruary14</v>
      </c>
      <c r="B3519" t="s">
        <v>2232</v>
      </c>
      <c r="C3519" t="s">
        <v>2245</v>
      </c>
      <c r="D3519" t="s">
        <v>2417</v>
      </c>
      <c r="E3519" t="s">
        <v>3094</v>
      </c>
      <c r="F3519" s="6">
        <v>14</v>
      </c>
      <c r="G3519" s="6"/>
      <c r="H3519" s="6"/>
      <c r="I3519" s="6"/>
      <c r="J3519" s="6">
        <v>60.65</v>
      </c>
      <c r="K3519">
        <f t="shared" si="108"/>
        <v>1</v>
      </c>
    </row>
    <row r="3520" spans="1:11" x14ac:dyDescent="0.25">
      <c r="A3520" s="5" t="str">
        <f t="shared" si="109"/>
        <v>IndustryRetail StoresAverage WeekdayFebruary15</v>
      </c>
      <c r="B3520" t="s">
        <v>2232</v>
      </c>
      <c r="C3520" t="s">
        <v>2245</v>
      </c>
      <c r="D3520" t="s">
        <v>2417</v>
      </c>
      <c r="E3520" t="s">
        <v>3094</v>
      </c>
      <c r="F3520" s="6">
        <v>15</v>
      </c>
      <c r="G3520" s="6"/>
      <c r="H3520" s="6"/>
      <c r="I3520" s="6"/>
      <c r="J3520" s="6">
        <v>59.85</v>
      </c>
      <c r="K3520">
        <f t="shared" si="108"/>
        <v>1</v>
      </c>
    </row>
    <row r="3521" spans="1:11" x14ac:dyDescent="0.25">
      <c r="A3521" s="5" t="str">
        <f t="shared" si="109"/>
        <v>IndustryRetail StoresAverage WeekdayFebruary16</v>
      </c>
      <c r="B3521" t="s">
        <v>2232</v>
      </c>
      <c r="C3521" t="s">
        <v>2245</v>
      </c>
      <c r="D3521" t="s">
        <v>2417</v>
      </c>
      <c r="E3521" t="s">
        <v>3094</v>
      </c>
      <c r="F3521" s="6">
        <v>16</v>
      </c>
      <c r="G3521" s="6"/>
      <c r="H3521" s="6"/>
      <c r="I3521" s="6"/>
      <c r="J3521" s="6">
        <v>59.56</v>
      </c>
      <c r="K3521">
        <f t="shared" si="108"/>
        <v>1</v>
      </c>
    </row>
    <row r="3522" spans="1:11" x14ac:dyDescent="0.25">
      <c r="A3522" s="5" t="str">
        <f t="shared" si="109"/>
        <v>IndustryRetail StoresAverage WeekdayFebruary17</v>
      </c>
      <c r="B3522" t="s">
        <v>2232</v>
      </c>
      <c r="C3522" t="s">
        <v>2245</v>
      </c>
      <c r="D3522" t="s">
        <v>2417</v>
      </c>
      <c r="E3522" t="s">
        <v>3094</v>
      </c>
      <c r="F3522" s="6">
        <v>17</v>
      </c>
      <c r="G3522" s="6"/>
      <c r="H3522" s="6"/>
      <c r="I3522" s="6"/>
      <c r="J3522" s="6">
        <v>59.66</v>
      </c>
      <c r="K3522">
        <f t="shared" ref="K3522:K3585" si="110">INDEX(events, MATCH(CONCATENATE(B3522, C3522, D3522, E3522), events_y, 0), MATCH("Confidential", events_x, 0))</f>
        <v>1</v>
      </c>
    </row>
    <row r="3523" spans="1:11" x14ac:dyDescent="0.25">
      <c r="A3523" s="5" t="str">
        <f t="shared" ref="A3523:A3586" si="111">CONCATENATE(B3523, C3523, D3523, E3523, F3523)</f>
        <v>IndustryRetail StoresAverage WeekdayFebruary18</v>
      </c>
      <c r="B3523" t="s">
        <v>2232</v>
      </c>
      <c r="C3523" t="s">
        <v>2245</v>
      </c>
      <c r="D3523" t="s">
        <v>2417</v>
      </c>
      <c r="E3523" t="s">
        <v>3094</v>
      </c>
      <c r="F3523" s="6">
        <v>18</v>
      </c>
      <c r="G3523" s="6"/>
      <c r="H3523" s="6"/>
      <c r="I3523" s="6"/>
      <c r="J3523" s="6">
        <v>59.27</v>
      </c>
      <c r="K3523">
        <f t="shared" si="110"/>
        <v>1</v>
      </c>
    </row>
    <row r="3524" spans="1:11" x14ac:dyDescent="0.25">
      <c r="A3524" s="5" t="str">
        <f t="shared" si="111"/>
        <v>IndustryRetail StoresAverage WeekdayFebruary19</v>
      </c>
      <c r="B3524" t="s">
        <v>2232</v>
      </c>
      <c r="C3524" t="s">
        <v>2245</v>
      </c>
      <c r="D3524" t="s">
        <v>2417</v>
      </c>
      <c r="E3524" t="s">
        <v>3094</v>
      </c>
      <c r="F3524" s="6">
        <v>19</v>
      </c>
      <c r="G3524" s="6"/>
      <c r="H3524" s="6"/>
      <c r="I3524" s="6"/>
      <c r="J3524" s="6">
        <v>57.19</v>
      </c>
      <c r="K3524">
        <f t="shared" si="110"/>
        <v>1</v>
      </c>
    </row>
    <row r="3525" spans="1:11" x14ac:dyDescent="0.25">
      <c r="A3525" s="5" t="str">
        <f t="shared" si="111"/>
        <v>IndustryRetail StoresAverage WeekdayFebruary20</v>
      </c>
      <c r="B3525" t="s">
        <v>2232</v>
      </c>
      <c r="C3525" t="s">
        <v>2245</v>
      </c>
      <c r="D3525" t="s">
        <v>2417</v>
      </c>
      <c r="E3525" t="s">
        <v>3094</v>
      </c>
      <c r="F3525" s="6">
        <v>20</v>
      </c>
      <c r="G3525" s="6"/>
      <c r="H3525" s="6"/>
      <c r="I3525" s="6"/>
      <c r="J3525" s="6">
        <v>55.94</v>
      </c>
      <c r="K3525">
        <f t="shared" si="110"/>
        <v>1</v>
      </c>
    </row>
    <row r="3526" spans="1:11" x14ac:dyDescent="0.25">
      <c r="A3526" s="5" t="str">
        <f t="shared" si="111"/>
        <v>IndustryRetail StoresAverage WeekdayFebruary21</v>
      </c>
      <c r="B3526" t="s">
        <v>2232</v>
      </c>
      <c r="C3526" t="s">
        <v>2245</v>
      </c>
      <c r="D3526" t="s">
        <v>2417</v>
      </c>
      <c r="E3526" t="s">
        <v>3094</v>
      </c>
      <c r="F3526" s="6">
        <v>21</v>
      </c>
      <c r="G3526" s="6"/>
      <c r="H3526" s="6"/>
      <c r="I3526" s="6"/>
      <c r="J3526" s="6">
        <v>55.35</v>
      </c>
      <c r="K3526">
        <f t="shared" si="110"/>
        <v>1</v>
      </c>
    </row>
    <row r="3527" spans="1:11" x14ac:dyDescent="0.25">
      <c r="A3527" s="5" t="str">
        <f t="shared" si="111"/>
        <v>IndustryRetail StoresAverage WeekdayFebruary22</v>
      </c>
      <c r="B3527" t="s">
        <v>2232</v>
      </c>
      <c r="C3527" t="s">
        <v>2245</v>
      </c>
      <c r="D3527" t="s">
        <v>2417</v>
      </c>
      <c r="E3527" t="s">
        <v>3094</v>
      </c>
      <c r="F3527" s="6">
        <v>22</v>
      </c>
      <c r="G3527" s="6"/>
      <c r="H3527" s="6"/>
      <c r="I3527" s="6"/>
      <c r="J3527" s="6">
        <v>55.37</v>
      </c>
      <c r="K3527">
        <f t="shared" si="110"/>
        <v>1</v>
      </c>
    </row>
    <row r="3528" spans="1:11" x14ac:dyDescent="0.25">
      <c r="A3528" s="5" t="str">
        <f t="shared" si="111"/>
        <v>IndustryRetail StoresAverage WeekdayFebruary23</v>
      </c>
      <c r="B3528" t="s">
        <v>2232</v>
      </c>
      <c r="C3528" t="s">
        <v>2245</v>
      </c>
      <c r="D3528" t="s">
        <v>2417</v>
      </c>
      <c r="E3528" t="s">
        <v>3094</v>
      </c>
      <c r="F3528" s="6">
        <v>23</v>
      </c>
      <c r="G3528" s="6"/>
      <c r="H3528" s="6"/>
      <c r="I3528" s="6"/>
      <c r="J3528" s="6">
        <v>56.05</v>
      </c>
      <c r="K3528">
        <f t="shared" si="110"/>
        <v>1</v>
      </c>
    </row>
    <row r="3529" spans="1:11" x14ac:dyDescent="0.25">
      <c r="A3529" s="5" t="str">
        <f t="shared" si="111"/>
        <v>IndustryRetail StoresAverage WeekdayFebruary24</v>
      </c>
      <c r="B3529" t="s">
        <v>2232</v>
      </c>
      <c r="C3529" t="s">
        <v>2245</v>
      </c>
      <c r="D3529" t="s">
        <v>2417</v>
      </c>
      <c r="E3529" t="s">
        <v>3094</v>
      </c>
      <c r="F3529" s="6">
        <v>24</v>
      </c>
      <c r="G3529" s="6"/>
      <c r="H3529" s="6"/>
      <c r="I3529" s="6"/>
      <c r="J3529" s="6">
        <v>55.46</v>
      </c>
      <c r="K3529">
        <f t="shared" si="110"/>
        <v>1</v>
      </c>
    </row>
    <row r="3530" spans="1:11" x14ac:dyDescent="0.25">
      <c r="A3530" s="5" t="str">
        <f t="shared" si="111"/>
        <v>IndustryRetail StoresMonthly Peak DayFebruary1</v>
      </c>
      <c r="B3530" t="s">
        <v>2232</v>
      </c>
      <c r="C3530" t="s">
        <v>2245</v>
      </c>
      <c r="D3530" t="s">
        <v>2418</v>
      </c>
      <c r="E3530" t="s">
        <v>3094</v>
      </c>
      <c r="F3530" s="6">
        <v>1</v>
      </c>
      <c r="G3530" s="6"/>
      <c r="H3530" s="6"/>
      <c r="I3530" s="6"/>
      <c r="J3530" s="6">
        <v>54.64</v>
      </c>
      <c r="K3530">
        <f t="shared" si="110"/>
        <v>1</v>
      </c>
    </row>
    <row r="3531" spans="1:11" x14ac:dyDescent="0.25">
      <c r="A3531" s="5" t="str">
        <f t="shared" si="111"/>
        <v>IndustryRetail StoresMonthly Peak DayFebruary2</v>
      </c>
      <c r="B3531" t="s">
        <v>2232</v>
      </c>
      <c r="C3531" t="s">
        <v>2245</v>
      </c>
      <c r="D3531" t="s">
        <v>2418</v>
      </c>
      <c r="E3531" t="s">
        <v>3094</v>
      </c>
      <c r="F3531" s="6">
        <v>2</v>
      </c>
      <c r="G3531" s="6"/>
      <c r="H3531" s="6"/>
      <c r="I3531" s="6"/>
      <c r="J3531" s="6">
        <v>54.65</v>
      </c>
      <c r="K3531">
        <f t="shared" si="110"/>
        <v>1</v>
      </c>
    </row>
    <row r="3532" spans="1:11" x14ac:dyDescent="0.25">
      <c r="A3532" s="5" t="str">
        <f t="shared" si="111"/>
        <v>IndustryRetail StoresMonthly Peak DayFebruary3</v>
      </c>
      <c r="B3532" t="s">
        <v>2232</v>
      </c>
      <c r="C3532" t="s">
        <v>2245</v>
      </c>
      <c r="D3532" t="s">
        <v>2418</v>
      </c>
      <c r="E3532" t="s">
        <v>3094</v>
      </c>
      <c r="F3532" s="6">
        <v>3</v>
      </c>
      <c r="G3532" s="6"/>
      <c r="H3532" s="6"/>
      <c r="I3532" s="6"/>
      <c r="J3532" s="6">
        <v>54.41</v>
      </c>
      <c r="K3532">
        <f t="shared" si="110"/>
        <v>1</v>
      </c>
    </row>
    <row r="3533" spans="1:11" x14ac:dyDescent="0.25">
      <c r="A3533" s="5" t="str">
        <f t="shared" si="111"/>
        <v>IndustryRetail StoresMonthly Peak DayFebruary4</v>
      </c>
      <c r="B3533" t="s">
        <v>2232</v>
      </c>
      <c r="C3533" t="s">
        <v>2245</v>
      </c>
      <c r="D3533" t="s">
        <v>2418</v>
      </c>
      <c r="E3533" t="s">
        <v>3094</v>
      </c>
      <c r="F3533" s="6">
        <v>4</v>
      </c>
      <c r="G3533" s="6"/>
      <c r="H3533" s="6"/>
      <c r="I3533" s="6"/>
      <c r="J3533" s="6">
        <v>53.84</v>
      </c>
      <c r="K3533">
        <f t="shared" si="110"/>
        <v>1</v>
      </c>
    </row>
    <row r="3534" spans="1:11" x14ac:dyDescent="0.25">
      <c r="A3534" s="5" t="str">
        <f t="shared" si="111"/>
        <v>IndustryRetail StoresMonthly Peak DayFebruary5</v>
      </c>
      <c r="B3534" t="s">
        <v>2232</v>
      </c>
      <c r="C3534" t="s">
        <v>2245</v>
      </c>
      <c r="D3534" t="s">
        <v>2418</v>
      </c>
      <c r="E3534" t="s">
        <v>3094</v>
      </c>
      <c r="F3534" s="6">
        <v>5</v>
      </c>
      <c r="G3534" s="6"/>
      <c r="H3534" s="6"/>
      <c r="I3534" s="6"/>
      <c r="J3534" s="6">
        <v>53.5</v>
      </c>
      <c r="K3534">
        <f t="shared" si="110"/>
        <v>1</v>
      </c>
    </row>
    <row r="3535" spans="1:11" x14ac:dyDescent="0.25">
      <c r="A3535" s="5" t="str">
        <f t="shared" si="111"/>
        <v>IndustryRetail StoresMonthly Peak DayFebruary6</v>
      </c>
      <c r="B3535" t="s">
        <v>2232</v>
      </c>
      <c r="C3535" t="s">
        <v>2245</v>
      </c>
      <c r="D3535" t="s">
        <v>2418</v>
      </c>
      <c r="E3535" t="s">
        <v>3094</v>
      </c>
      <c r="F3535" s="6">
        <v>6</v>
      </c>
      <c r="G3535" s="6"/>
      <c r="H3535" s="6"/>
      <c r="I3535" s="6"/>
      <c r="J3535" s="6">
        <v>53.28</v>
      </c>
      <c r="K3535">
        <f t="shared" si="110"/>
        <v>1</v>
      </c>
    </row>
    <row r="3536" spans="1:11" x14ac:dyDescent="0.25">
      <c r="A3536" s="5" t="str">
        <f t="shared" si="111"/>
        <v>IndustryRetail StoresMonthly Peak DayFebruary7</v>
      </c>
      <c r="B3536" t="s">
        <v>2232</v>
      </c>
      <c r="C3536" t="s">
        <v>2245</v>
      </c>
      <c r="D3536" t="s">
        <v>2418</v>
      </c>
      <c r="E3536" t="s">
        <v>3094</v>
      </c>
      <c r="F3536" s="6">
        <v>7</v>
      </c>
      <c r="G3536" s="6"/>
      <c r="H3536" s="6"/>
      <c r="I3536" s="6"/>
      <c r="J3536" s="6">
        <v>53.2</v>
      </c>
      <c r="K3536">
        <f t="shared" si="110"/>
        <v>1</v>
      </c>
    </row>
    <row r="3537" spans="1:11" x14ac:dyDescent="0.25">
      <c r="A3537" s="5" t="str">
        <f t="shared" si="111"/>
        <v>IndustryRetail StoresMonthly Peak DayFebruary8</v>
      </c>
      <c r="B3537" t="s">
        <v>2232</v>
      </c>
      <c r="C3537" t="s">
        <v>2245</v>
      </c>
      <c r="D3537" t="s">
        <v>2418</v>
      </c>
      <c r="E3537" t="s">
        <v>3094</v>
      </c>
      <c r="F3537" s="6">
        <v>8</v>
      </c>
      <c r="G3537" s="6"/>
      <c r="H3537" s="6"/>
      <c r="I3537" s="6"/>
      <c r="J3537" s="6">
        <v>53.45</v>
      </c>
      <c r="K3537">
        <f t="shared" si="110"/>
        <v>1</v>
      </c>
    </row>
    <row r="3538" spans="1:11" x14ac:dyDescent="0.25">
      <c r="A3538" s="5" t="str">
        <f t="shared" si="111"/>
        <v>IndustryRetail StoresMonthly Peak DayFebruary9</v>
      </c>
      <c r="B3538" t="s">
        <v>2232</v>
      </c>
      <c r="C3538" t="s">
        <v>2245</v>
      </c>
      <c r="D3538" t="s">
        <v>2418</v>
      </c>
      <c r="E3538" t="s">
        <v>3094</v>
      </c>
      <c r="F3538" s="6">
        <v>9</v>
      </c>
      <c r="G3538" s="6"/>
      <c r="H3538" s="6"/>
      <c r="I3538" s="6"/>
      <c r="J3538" s="6">
        <v>54.01</v>
      </c>
      <c r="K3538">
        <f t="shared" si="110"/>
        <v>1</v>
      </c>
    </row>
    <row r="3539" spans="1:11" x14ac:dyDescent="0.25">
      <c r="A3539" s="5" t="str">
        <f t="shared" si="111"/>
        <v>IndustryRetail StoresMonthly Peak DayFebruary10</v>
      </c>
      <c r="B3539" t="s">
        <v>2232</v>
      </c>
      <c r="C3539" t="s">
        <v>2245</v>
      </c>
      <c r="D3539" t="s">
        <v>2418</v>
      </c>
      <c r="E3539" t="s">
        <v>3094</v>
      </c>
      <c r="F3539" s="6">
        <v>10</v>
      </c>
      <c r="G3539" s="6"/>
      <c r="H3539" s="6"/>
      <c r="I3539" s="6"/>
      <c r="J3539" s="6">
        <v>54.8</v>
      </c>
      <c r="K3539">
        <f t="shared" si="110"/>
        <v>1</v>
      </c>
    </row>
    <row r="3540" spans="1:11" x14ac:dyDescent="0.25">
      <c r="A3540" s="5" t="str">
        <f t="shared" si="111"/>
        <v>IndustryRetail StoresMonthly Peak DayFebruary11</v>
      </c>
      <c r="B3540" t="s">
        <v>2232</v>
      </c>
      <c r="C3540" t="s">
        <v>2245</v>
      </c>
      <c r="D3540" t="s">
        <v>2418</v>
      </c>
      <c r="E3540" t="s">
        <v>3094</v>
      </c>
      <c r="F3540" s="6">
        <v>11</v>
      </c>
      <c r="G3540" s="6"/>
      <c r="H3540" s="6"/>
      <c r="I3540" s="6"/>
      <c r="J3540" s="6">
        <v>55.16</v>
      </c>
      <c r="K3540">
        <f t="shared" si="110"/>
        <v>1</v>
      </c>
    </row>
    <row r="3541" spans="1:11" x14ac:dyDescent="0.25">
      <c r="A3541" s="5" t="str">
        <f t="shared" si="111"/>
        <v>IndustryRetail StoresMonthly Peak DayFebruary12</v>
      </c>
      <c r="B3541" t="s">
        <v>2232</v>
      </c>
      <c r="C3541" t="s">
        <v>2245</v>
      </c>
      <c r="D3541" t="s">
        <v>2418</v>
      </c>
      <c r="E3541" t="s">
        <v>3094</v>
      </c>
      <c r="F3541" s="6">
        <v>12</v>
      </c>
      <c r="G3541" s="6"/>
      <c r="H3541" s="6"/>
      <c r="I3541" s="6"/>
      <c r="J3541" s="6">
        <v>55.17</v>
      </c>
      <c r="K3541">
        <f t="shared" si="110"/>
        <v>1</v>
      </c>
    </row>
    <row r="3542" spans="1:11" x14ac:dyDescent="0.25">
      <c r="A3542" s="5" t="str">
        <f t="shared" si="111"/>
        <v>IndustryRetail StoresMonthly Peak DayFebruary13</v>
      </c>
      <c r="B3542" t="s">
        <v>2232</v>
      </c>
      <c r="C3542" t="s">
        <v>2245</v>
      </c>
      <c r="D3542" t="s">
        <v>2418</v>
      </c>
      <c r="E3542" t="s">
        <v>3094</v>
      </c>
      <c r="F3542" s="6">
        <v>13</v>
      </c>
      <c r="G3542" s="6"/>
      <c r="H3542" s="6"/>
      <c r="I3542" s="6"/>
      <c r="J3542" s="6">
        <v>55.46</v>
      </c>
      <c r="K3542">
        <f t="shared" si="110"/>
        <v>1</v>
      </c>
    </row>
    <row r="3543" spans="1:11" x14ac:dyDescent="0.25">
      <c r="A3543" s="5" t="str">
        <f t="shared" si="111"/>
        <v>IndustryRetail StoresMonthly Peak DayFebruary14</v>
      </c>
      <c r="B3543" t="s">
        <v>2232</v>
      </c>
      <c r="C3543" t="s">
        <v>2245</v>
      </c>
      <c r="D3543" t="s">
        <v>2418</v>
      </c>
      <c r="E3543" t="s">
        <v>3094</v>
      </c>
      <c r="F3543" s="6">
        <v>14</v>
      </c>
      <c r="G3543" s="6"/>
      <c r="H3543" s="6"/>
      <c r="I3543" s="6"/>
      <c r="J3543" s="6">
        <v>56.21</v>
      </c>
      <c r="K3543">
        <f t="shared" si="110"/>
        <v>1</v>
      </c>
    </row>
    <row r="3544" spans="1:11" x14ac:dyDescent="0.25">
      <c r="A3544" s="5" t="str">
        <f t="shared" si="111"/>
        <v>IndustryRetail StoresMonthly Peak DayFebruary15</v>
      </c>
      <c r="B3544" t="s">
        <v>2232</v>
      </c>
      <c r="C3544" t="s">
        <v>2245</v>
      </c>
      <c r="D3544" t="s">
        <v>2418</v>
      </c>
      <c r="E3544" t="s">
        <v>3094</v>
      </c>
      <c r="F3544" s="6">
        <v>15</v>
      </c>
      <c r="G3544" s="6"/>
      <c r="H3544" s="6"/>
      <c r="I3544" s="6"/>
      <c r="J3544" s="6">
        <v>58.43</v>
      </c>
      <c r="K3544">
        <f t="shared" si="110"/>
        <v>1</v>
      </c>
    </row>
    <row r="3545" spans="1:11" x14ac:dyDescent="0.25">
      <c r="A3545" s="5" t="str">
        <f t="shared" si="111"/>
        <v>IndustryRetail StoresMonthly Peak DayFebruary16</v>
      </c>
      <c r="B3545" t="s">
        <v>2232</v>
      </c>
      <c r="C3545" t="s">
        <v>2245</v>
      </c>
      <c r="D3545" t="s">
        <v>2418</v>
      </c>
      <c r="E3545" t="s">
        <v>3094</v>
      </c>
      <c r="F3545" s="6">
        <v>16</v>
      </c>
      <c r="G3545" s="6"/>
      <c r="H3545" s="6"/>
      <c r="I3545" s="6"/>
      <c r="J3545" s="6">
        <v>59.4</v>
      </c>
      <c r="K3545">
        <f t="shared" si="110"/>
        <v>1</v>
      </c>
    </row>
    <row r="3546" spans="1:11" x14ac:dyDescent="0.25">
      <c r="A3546" s="5" t="str">
        <f t="shared" si="111"/>
        <v>IndustryRetail StoresMonthly Peak DayFebruary17</v>
      </c>
      <c r="B3546" t="s">
        <v>2232</v>
      </c>
      <c r="C3546" t="s">
        <v>2245</v>
      </c>
      <c r="D3546" t="s">
        <v>2418</v>
      </c>
      <c r="E3546" t="s">
        <v>3094</v>
      </c>
      <c r="F3546" s="6">
        <v>17</v>
      </c>
      <c r="G3546" s="6"/>
      <c r="H3546" s="6"/>
      <c r="I3546" s="6"/>
      <c r="J3546" s="6">
        <v>57.74</v>
      </c>
      <c r="K3546">
        <f t="shared" si="110"/>
        <v>1</v>
      </c>
    </row>
    <row r="3547" spans="1:11" x14ac:dyDescent="0.25">
      <c r="A3547" s="5" t="str">
        <f t="shared" si="111"/>
        <v>IndustryRetail StoresMonthly Peak DayFebruary18</v>
      </c>
      <c r="B3547" t="s">
        <v>2232</v>
      </c>
      <c r="C3547" t="s">
        <v>2245</v>
      </c>
      <c r="D3547" t="s">
        <v>2418</v>
      </c>
      <c r="E3547" t="s">
        <v>3094</v>
      </c>
      <c r="F3547" s="6">
        <v>18</v>
      </c>
      <c r="G3547" s="6"/>
      <c r="H3547" s="6"/>
      <c r="I3547" s="6"/>
      <c r="J3547" s="6">
        <v>56.49</v>
      </c>
      <c r="K3547">
        <f t="shared" si="110"/>
        <v>1</v>
      </c>
    </row>
    <row r="3548" spans="1:11" x14ac:dyDescent="0.25">
      <c r="A3548" s="5" t="str">
        <f t="shared" si="111"/>
        <v>IndustryRetail StoresMonthly Peak DayFebruary19</v>
      </c>
      <c r="B3548" t="s">
        <v>2232</v>
      </c>
      <c r="C3548" t="s">
        <v>2245</v>
      </c>
      <c r="D3548" t="s">
        <v>2418</v>
      </c>
      <c r="E3548" t="s">
        <v>3094</v>
      </c>
      <c r="F3548" s="6">
        <v>19</v>
      </c>
      <c r="G3548" s="6"/>
      <c r="H3548" s="6"/>
      <c r="I3548" s="6"/>
      <c r="J3548" s="6">
        <v>55.75</v>
      </c>
      <c r="K3548">
        <f t="shared" si="110"/>
        <v>1</v>
      </c>
    </row>
    <row r="3549" spans="1:11" x14ac:dyDescent="0.25">
      <c r="A3549" s="5" t="str">
        <f t="shared" si="111"/>
        <v>IndustryRetail StoresMonthly Peak DayFebruary20</v>
      </c>
      <c r="B3549" t="s">
        <v>2232</v>
      </c>
      <c r="C3549" t="s">
        <v>2245</v>
      </c>
      <c r="D3549" t="s">
        <v>2418</v>
      </c>
      <c r="E3549" t="s">
        <v>3094</v>
      </c>
      <c r="F3549" s="6">
        <v>20</v>
      </c>
      <c r="G3549" s="6"/>
      <c r="H3549" s="6"/>
      <c r="I3549" s="6"/>
      <c r="J3549" s="6">
        <v>55.32</v>
      </c>
      <c r="K3549">
        <f t="shared" si="110"/>
        <v>1</v>
      </c>
    </row>
    <row r="3550" spans="1:11" x14ac:dyDescent="0.25">
      <c r="A3550" s="5" t="str">
        <f t="shared" si="111"/>
        <v>IndustryRetail StoresMonthly Peak DayFebruary21</v>
      </c>
      <c r="B3550" t="s">
        <v>2232</v>
      </c>
      <c r="C3550" t="s">
        <v>2245</v>
      </c>
      <c r="D3550" t="s">
        <v>2418</v>
      </c>
      <c r="E3550" t="s">
        <v>3094</v>
      </c>
      <c r="F3550" s="6">
        <v>21</v>
      </c>
      <c r="G3550" s="6"/>
      <c r="H3550" s="6"/>
      <c r="I3550" s="6"/>
      <c r="J3550" s="6">
        <v>54.85</v>
      </c>
      <c r="K3550">
        <f t="shared" si="110"/>
        <v>1</v>
      </c>
    </row>
    <row r="3551" spans="1:11" x14ac:dyDescent="0.25">
      <c r="A3551" s="5" t="str">
        <f t="shared" si="111"/>
        <v>IndustryRetail StoresMonthly Peak DayFebruary22</v>
      </c>
      <c r="B3551" t="s">
        <v>2232</v>
      </c>
      <c r="C3551" t="s">
        <v>2245</v>
      </c>
      <c r="D3551" t="s">
        <v>2418</v>
      </c>
      <c r="E3551" t="s">
        <v>3094</v>
      </c>
      <c r="F3551" s="6">
        <v>22</v>
      </c>
      <c r="G3551" s="6"/>
      <c r="H3551" s="6"/>
      <c r="I3551" s="6"/>
      <c r="J3551" s="6">
        <v>54.7</v>
      </c>
      <c r="K3551">
        <f t="shared" si="110"/>
        <v>1</v>
      </c>
    </row>
    <row r="3552" spans="1:11" x14ac:dyDescent="0.25">
      <c r="A3552" s="5" t="str">
        <f t="shared" si="111"/>
        <v>IndustryRetail StoresMonthly Peak DayFebruary23</v>
      </c>
      <c r="B3552" t="s">
        <v>2232</v>
      </c>
      <c r="C3552" t="s">
        <v>2245</v>
      </c>
      <c r="D3552" t="s">
        <v>2418</v>
      </c>
      <c r="E3552" t="s">
        <v>3094</v>
      </c>
      <c r="F3552" s="6">
        <v>23</v>
      </c>
      <c r="G3552" s="6"/>
      <c r="H3552" s="6"/>
      <c r="I3552" s="6"/>
      <c r="J3552" s="6">
        <v>54.56</v>
      </c>
      <c r="K3552">
        <f t="shared" si="110"/>
        <v>1</v>
      </c>
    </row>
    <row r="3553" spans="1:11" x14ac:dyDescent="0.25">
      <c r="A3553" s="5" t="str">
        <f t="shared" si="111"/>
        <v>IndustryRetail StoresMonthly Peak DayFebruary24</v>
      </c>
      <c r="B3553" t="s">
        <v>2232</v>
      </c>
      <c r="C3553" t="s">
        <v>2245</v>
      </c>
      <c r="D3553" t="s">
        <v>2418</v>
      </c>
      <c r="E3553" t="s">
        <v>3094</v>
      </c>
      <c r="F3553" s="6">
        <v>24</v>
      </c>
      <c r="G3553" s="6"/>
      <c r="H3553" s="6"/>
      <c r="I3553" s="6"/>
      <c r="J3553" s="6">
        <v>53.93</v>
      </c>
      <c r="K3553">
        <f t="shared" si="110"/>
        <v>1</v>
      </c>
    </row>
    <row r="3554" spans="1:11" x14ac:dyDescent="0.25">
      <c r="A3554" s="5" t="str">
        <f t="shared" si="111"/>
        <v>IndustryRetail StoresAverage WeekdayMarch1</v>
      </c>
      <c r="B3554" t="s">
        <v>2232</v>
      </c>
      <c r="C3554" t="s">
        <v>2245</v>
      </c>
      <c r="D3554" t="s">
        <v>2419</v>
      </c>
      <c r="E3554" t="s">
        <v>3095</v>
      </c>
      <c r="F3554" s="6">
        <v>1</v>
      </c>
      <c r="G3554" s="6"/>
      <c r="H3554" s="6"/>
      <c r="I3554" s="6"/>
      <c r="J3554" s="6">
        <v>49.97</v>
      </c>
      <c r="K3554">
        <f t="shared" si="110"/>
        <v>1</v>
      </c>
    </row>
    <row r="3555" spans="1:11" x14ac:dyDescent="0.25">
      <c r="A3555" s="5" t="str">
        <f t="shared" si="111"/>
        <v>IndustryRetail StoresAverage WeekdayMarch2</v>
      </c>
      <c r="B3555" t="s">
        <v>2232</v>
      </c>
      <c r="C3555" t="s">
        <v>2245</v>
      </c>
      <c r="D3555" t="s">
        <v>2419</v>
      </c>
      <c r="E3555" t="s">
        <v>3095</v>
      </c>
      <c r="F3555" s="6">
        <v>2</v>
      </c>
      <c r="G3555" s="6"/>
      <c r="H3555" s="6"/>
      <c r="I3555" s="6"/>
      <c r="J3555" s="6">
        <v>49.2</v>
      </c>
      <c r="K3555">
        <f t="shared" si="110"/>
        <v>1</v>
      </c>
    </row>
    <row r="3556" spans="1:11" x14ac:dyDescent="0.25">
      <c r="A3556" s="5" t="str">
        <f t="shared" si="111"/>
        <v>IndustryRetail StoresAverage WeekdayMarch3</v>
      </c>
      <c r="B3556" t="s">
        <v>2232</v>
      </c>
      <c r="C3556" t="s">
        <v>2245</v>
      </c>
      <c r="D3556" t="s">
        <v>2419</v>
      </c>
      <c r="E3556" t="s">
        <v>3095</v>
      </c>
      <c r="F3556" s="6">
        <v>3</v>
      </c>
      <c r="G3556" s="6"/>
      <c r="H3556" s="6"/>
      <c r="I3556" s="6"/>
      <c r="J3556" s="6">
        <v>47.67</v>
      </c>
      <c r="K3556">
        <f t="shared" si="110"/>
        <v>1</v>
      </c>
    </row>
    <row r="3557" spans="1:11" x14ac:dyDescent="0.25">
      <c r="A3557" s="5" t="str">
        <f t="shared" si="111"/>
        <v>IndustryRetail StoresAverage WeekdayMarch4</v>
      </c>
      <c r="B3557" t="s">
        <v>2232</v>
      </c>
      <c r="C3557" t="s">
        <v>2245</v>
      </c>
      <c r="D3557" t="s">
        <v>2419</v>
      </c>
      <c r="E3557" t="s">
        <v>3095</v>
      </c>
      <c r="F3557" s="6">
        <v>4</v>
      </c>
      <c r="G3557" s="6"/>
      <c r="H3557" s="6"/>
      <c r="I3557" s="6"/>
      <c r="J3557" s="6">
        <v>47.06</v>
      </c>
      <c r="K3557">
        <f t="shared" si="110"/>
        <v>1</v>
      </c>
    </row>
    <row r="3558" spans="1:11" x14ac:dyDescent="0.25">
      <c r="A3558" s="5" t="str">
        <f t="shared" si="111"/>
        <v>IndustryRetail StoresAverage WeekdayMarch5</v>
      </c>
      <c r="B3558" t="s">
        <v>2232</v>
      </c>
      <c r="C3558" t="s">
        <v>2245</v>
      </c>
      <c r="D3558" t="s">
        <v>2419</v>
      </c>
      <c r="E3558" t="s">
        <v>3095</v>
      </c>
      <c r="F3558" s="6">
        <v>5</v>
      </c>
      <c r="G3558" s="6"/>
      <c r="H3558" s="6"/>
      <c r="I3558" s="6"/>
      <c r="J3558" s="6">
        <v>46.25</v>
      </c>
      <c r="K3558">
        <f t="shared" si="110"/>
        <v>1</v>
      </c>
    </row>
    <row r="3559" spans="1:11" x14ac:dyDescent="0.25">
      <c r="A3559" s="5" t="str">
        <f t="shared" si="111"/>
        <v>IndustryRetail StoresAverage WeekdayMarch6</v>
      </c>
      <c r="B3559" t="s">
        <v>2232</v>
      </c>
      <c r="C3559" t="s">
        <v>2245</v>
      </c>
      <c r="D3559" t="s">
        <v>2419</v>
      </c>
      <c r="E3559" t="s">
        <v>3095</v>
      </c>
      <c r="F3559" s="6">
        <v>6</v>
      </c>
      <c r="G3559" s="6"/>
      <c r="H3559" s="6"/>
      <c r="I3559" s="6"/>
      <c r="J3559" s="6">
        <v>45.22</v>
      </c>
      <c r="K3559">
        <f t="shared" si="110"/>
        <v>1</v>
      </c>
    </row>
    <row r="3560" spans="1:11" x14ac:dyDescent="0.25">
      <c r="A3560" s="5" t="str">
        <f t="shared" si="111"/>
        <v>IndustryRetail StoresAverage WeekdayMarch7</v>
      </c>
      <c r="B3560" t="s">
        <v>2232</v>
      </c>
      <c r="C3560" t="s">
        <v>2245</v>
      </c>
      <c r="D3560" t="s">
        <v>2419</v>
      </c>
      <c r="E3560" t="s">
        <v>3095</v>
      </c>
      <c r="F3560" s="6">
        <v>7</v>
      </c>
      <c r="G3560" s="6"/>
      <c r="H3560" s="6"/>
      <c r="I3560" s="6"/>
      <c r="J3560" s="6">
        <v>44.92</v>
      </c>
      <c r="K3560">
        <f t="shared" si="110"/>
        <v>1</v>
      </c>
    </row>
    <row r="3561" spans="1:11" x14ac:dyDescent="0.25">
      <c r="A3561" s="5" t="str">
        <f t="shared" si="111"/>
        <v>IndustryRetail StoresAverage WeekdayMarch8</v>
      </c>
      <c r="B3561" t="s">
        <v>2232</v>
      </c>
      <c r="C3561" t="s">
        <v>2245</v>
      </c>
      <c r="D3561" t="s">
        <v>2419</v>
      </c>
      <c r="E3561" t="s">
        <v>3095</v>
      </c>
      <c r="F3561" s="6">
        <v>8</v>
      </c>
      <c r="G3561" s="6"/>
      <c r="H3561" s="6"/>
      <c r="I3561" s="6"/>
      <c r="J3561" s="6">
        <v>44.81</v>
      </c>
      <c r="K3561">
        <f t="shared" si="110"/>
        <v>1</v>
      </c>
    </row>
    <row r="3562" spans="1:11" x14ac:dyDescent="0.25">
      <c r="A3562" s="5" t="str">
        <f t="shared" si="111"/>
        <v>IndustryRetail StoresAverage WeekdayMarch9</v>
      </c>
      <c r="B3562" t="s">
        <v>2232</v>
      </c>
      <c r="C3562" t="s">
        <v>2245</v>
      </c>
      <c r="D3562" t="s">
        <v>2419</v>
      </c>
      <c r="E3562" t="s">
        <v>3095</v>
      </c>
      <c r="F3562" s="6">
        <v>9</v>
      </c>
      <c r="G3562" s="6"/>
      <c r="H3562" s="6"/>
      <c r="I3562" s="6"/>
      <c r="J3562" s="6">
        <v>45.27</v>
      </c>
      <c r="K3562">
        <f t="shared" si="110"/>
        <v>1</v>
      </c>
    </row>
    <row r="3563" spans="1:11" x14ac:dyDescent="0.25">
      <c r="A3563" s="5" t="str">
        <f t="shared" si="111"/>
        <v>IndustryRetail StoresAverage WeekdayMarch10</v>
      </c>
      <c r="B3563" t="s">
        <v>2232</v>
      </c>
      <c r="C3563" t="s">
        <v>2245</v>
      </c>
      <c r="D3563" t="s">
        <v>2419</v>
      </c>
      <c r="E3563" t="s">
        <v>3095</v>
      </c>
      <c r="F3563" s="6">
        <v>10</v>
      </c>
      <c r="G3563" s="6"/>
      <c r="H3563" s="6"/>
      <c r="I3563" s="6"/>
      <c r="J3563" s="6">
        <v>49.34</v>
      </c>
      <c r="K3563">
        <f t="shared" si="110"/>
        <v>1</v>
      </c>
    </row>
    <row r="3564" spans="1:11" x14ac:dyDescent="0.25">
      <c r="A3564" s="5" t="str">
        <f t="shared" si="111"/>
        <v>IndustryRetail StoresAverage WeekdayMarch11</v>
      </c>
      <c r="B3564" t="s">
        <v>2232</v>
      </c>
      <c r="C3564" t="s">
        <v>2245</v>
      </c>
      <c r="D3564" t="s">
        <v>2419</v>
      </c>
      <c r="E3564" t="s">
        <v>3095</v>
      </c>
      <c r="F3564" s="6">
        <v>11</v>
      </c>
      <c r="G3564" s="6"/>
      <c r="H3564" s="6"/>
      <c r="I3564" s="6"/>
      <c r="J3564" s="6">
        <v>54</v>
      </c>
      <c r="K3564">
        <f t="shared" si="110"/>
        <v>1</v>
      </c>
    </row>
    <row r="3565" spans="1:11" x14ac:dyDescent="0.25">
      <c r="A3565" s="5" t="str">
        <f t="shared" si="111"/>
        <v>IndustryRetail StoresAverage WeekdayMarch12</v>
      </c>
      <c r="B3565" t="s">
        <v>2232</v>
      </c>
      <c r="C3565" t="s">
        <v>2245</v>
      </c>
      <c r="D3565" t="s">
        <v>2419</v>
      </c>
      <c r="E3565" t="s">
        <v>3095</v>
      </c>
      <c r="F3565" s="6">
        <v>12</v>
      </c>
      <c r="G3565" s="6"/>
      <c r="H3565" s="6"/>
      <c r="I3565" s="6"/>
      <c r="J3565" s="6">
        <v>56.89</v>
      </c>
      <c r="K3565">
        <f t="shared" si="110"/>
        <v>1</v>
      </c>
    </row>
    <row r="3566" spans="1:11" x14ac:dyDescent="0.25">
      <c r="A3566" s="5" t="str">
        <f t="shared" si="111"/>
        <v>IndustryRetail StoresAverage WeekdayMarch13</v>
      </c>
      <c r="B3566" t="s">
        <v>2232</v>
      </c>
      <c r="C3566" t="s">
        <v>2245</v>
      </c>
      <c r="D3566" t="s">
        <v>2419</v>
      </c>
      <c r="E3566" t="s">
        <v>3095</v>
      </c>
      <c r="F3566" s="6">
        <v>13</v>
      </c>
      <c r="G3566" s="6"/>
      <c r="H3566" s="6"/>
      <c r="I3566" s="6"/>
      <c r="J3566" s="6">
        <v>58.35</v>
      </c>
      <c r="K3566">
        <f t="shared" si="110"/>
        <v>1</v>
      </c>
    </row>
    <row r="3567" spans="1:11" x14ac:dyDescent="0.25">
      <c r="A3567" s="5" t="str">
        <f t="shared" si="111"/>
        <v>IndustryRetail StoresAverage WeekdayMarch14</v>
      </c>
      <c r="B3567" t="s">
        <v>2232</v>
      </c>
      <c r="C3567" t="s">
        <v>2245</v>
      </c>
      <c r="D3567" t="s">
        <v>2419</v>
      </c>
      <c r="E3567" t="s">
        <v>3095</v>
      </c>
      <c r="F3567" s="6">
        <v>14</v>
      </c>
      <c r="G3567" s="6"/>
      <c r="H3567" s="6"/>
      <c r="I3567" s="6"/>
      <c r="J3567" s="6">
        <v>58.82</v>
      </c>
      <c r="K3567">
        <f t="shared" si="110"/>
        <v>1</v>
      </c>
    </row>
    <row r="3568" spans="1:11" x14ac:dyDescent="0.25">
      <c r="A3568" s="5" t="str">
        <f t="shared" si="111"/>
        <v>IndustryRetail StoresAverage WeekdayMarch15</v>
      </c>
      <c r="B3568" t="s">
        <v>2232</v>
      </c>
      <c r="C3568" t="s">
        <v>2245</v>
      </c>
      <c r="D3568" t="s">
        <v>2419</v>
      </c>
      <c r="E3568" t="s">
        <v>3095</v>
      </c>
      <c r="F3568" s="6">
        <v>15</v>
      </c>
      <c r="G3568" s="6"/>
      <c r="H3568" s="6"/>
      <c r="I3568" s="6"/>
      <c r="J3568" s="6">
        <v>60.31</v>
      </c>
      <c r="K3568">
        <f t="shared" si="110"/>
        <v>1</v>
      </c>
    </row>
    <row r="3569" spans="1:11" x14ac:dyDescent="0.25">
      <c r="A3569" s="5" t="str">
        <f t="shared" si="111"/>
        <v>IndustryRetail StoresAverage WeekdayMarch16</v>
      </c>
      <c r="B3569" t="s">
        <v>2232</v>
      </c>
      <c r="C3569" t="s">
        <v>2245</v>
      </c>
      <c r="D3569" t="s">
        <v>2419</v>
      </c>
      <c r="E3569" t="s">
        <v>3095</v>
      </c>
      <c r="F3569" s="6">
        <v>16</v>
      </c>
      <c r="G3569" s="6"/>
      <c r="H3569" s="6"/>
      <c r="I3569" s="6"/>
      <c r="J3569" s="6">
        <v>61.44</v>
      </c>
      <c r="K3569">
        <f t="shared" si="110"/>
        <v>1</v>
      </c>
    </row>
    <row r="3570" spans="1:11" x14ac:dyDescent="0.25">
      <c r="A3570" s="5" t="str">
        <f t="shared" si="111"/>
        <v>IndustryRetail StoresAverage WeekdayMarch17</v>
      </c>
      <c r="B3570" t="s">
        <v>2232</v>
      </c>
      <c r="C3570" t="s">
        <v>2245</v>
      </c>
      <c r="D3570" t="s">
        <v>2419</v>
      </c>
      <c r="E3570" t="s">
        <v>3095</v>
      </c>
      <c r="F3570" s="6">
        <v>17</v>
      </c>
      <c r="G3570" s="6"/>
      <c r="H3570" s="6"/>
      <c r="I3570" s="6"/>
      <c r="J3570" s="6">
        <v>60.47</v>
      </c>
      <c r="K3570">
        <f t="shared" si="110"/>
        <v>1</v>
      </c>
    </row>
    <row r="3571" spans="1:11" x14ac:dyDescent="0.25">
      <c r="A3571" s="5" t="str">
        <f t="shared" si="111"/>
        <v>IndustryRetail StoresAverage WeekdayMarch18</v>
      </c>
      <c r="B3571" t="s">
        <v>2232</v>
      </c>
      <c r="C3571" t="s">
        <v>2245</v>
      </c>
      <c r="D3571" t="s">
        <v>2419</v>
      </c>
      <c r="E3571" t="s">
        <v>3095</v>
      </c>
      <c r="F3571" s="6">
        <v>18</v>
      </c>
      <c r="G3571" s="6"/>
      <c r="H3571" s="6"/>
      <c r="I3571" s="6"/>
      <c r="J3571" s="6">
        <v>58.22</v>
      </c>
      <c r="K3571">
        <f t="shared" si="110"/>
        <v>1</v>
      </c>
    </row>
    <row r="3572" spans="1:11" x14ac:dyDescent="0.25">
      <c r="A3572" s="5" t="str">
        <f t="shared" si="111"/>
        <v>IndustryRetail StoresAverage WeekdayMarch19</v>
      </c>
      <c r="B3572" t="s">
        <v>2232</v>
      </c>
      <c r="C3572" t="s">
        <v>2245</v>
      </c>
      <c r="D3572" t="s">
        <v>2419</v>
      </c>
      <c r="E3572" t="s">
        <v>3095</v>
      </c>
      <c r="F3572" s="6">
        <v>19</v>
      </c>
      <c r="G3572" s="6"/>
      <c r="H3572" s="6"/>
      <c r="I3572" s="6"/>
      <c r="J3572" s="6">
        <v>59.11</v>
      </c>
      <c r="K3572">
        <f t="shared" si="110"/>
        <v>1</v>
      </c>
    </row>
    <row r="3573" spans="1:11" x14ac:dyDescent="0.25">
      <c r="A3573" s="5" t="str">
        <f t="shared" si="111"/>
        <v>IndustryRetail StoresAverage WeekdayMarch20</v>
      </c>
      <c r="B3573" t="s">
        <v>2232</v>
      </c>
      <c r="C3573" t="s">
        <v>2245</v>
      </c>
      <c r="D3573" t="s">
        <v>2419</v>
      </c>
      <c r="E3573" t="s">
        <v>3095</v>
      </c>
      <c r="F3573" s="6">
        <v>20</v>
      </c>
      <c r="G3573" s="6"/>
      <c r="H3573" s="6"/>
      <c r="I3573" s="6"/>
      <c r="J3573" s="6">
        <v>57.33</v>
      </c>
      <c r="K3573">
        <f t="shared" si="110"/>
        <v>1</v>
      </c>
    </row>
    <row r="3574" spans="1:11" x14ac:dyDescent="0.25">
      <c r="A3574" s="5" t="str">
        <f t="shared" si="111"/>
        <v>IndustryRetail StoresAverage WeekdayMarch21</v>
      </c>
      <c r="B3574" t="s">
        <v>2232</v>
      </c>
      <c r="C3574" t="s">
        <v>2245</v>
      </c>
      <c r="D3574" t="s">
        <v>2419</v>
      </c>
      <c r="E3574" t="s">
        <v>3095</v>
      </c>
      <c r="F3574" s="6">
        <v>21</v>
      </c>
      <c r="G3574" s="6"/>
      <c r="H3574" s="6"/>
      <c r="I3574" s="6"/>
      <c r="J3574" s="6">
        <v>54.97</v>
      </c>
      <c r="K3574">
        <f t="shared" si="110"/>
        <v>1</v>
      </c>
    </row>
    <row r="3575" spans="1:11" x14ac:dyDescent="0.25">
      <c r="A3575" s="5" t="str">
        <f t="shared" si="111"/>
        <v>IndustryRetail StoresAverage WeekdayMarch22</v>
      </c>
      <c r="B3575" t="s">
        <v>2232</v>
      </c>
      <c r="C3575" t="s">
        <v>2245</v>
      </c>
      <c r="D3575" t="s">
        <v>2419</v>
      </c>
      <c r="E3575" t="s">
        <v>3095</v>
      </c>
      <c r="F3575" s="6">
        <v>22</v>
      </c>
      <c r="G3575" s="6"/>
      <c r="H3575" s="6"/>
      <c r="I3575" s="6"/>
      <c r="J3575" s="6">
        <v>54.26</v>
      </c>
      <c r="K3575">
        <f t="shared" si="110"/>
        <v>1</v>
      </c>
    </row>
    <row r="3576" spans="1:11" x14ac:dyDescent="0.25">
      <c r="A3576" s="5" t="str">
        <f t="shared" si="111"/>
        <v>IndustryRetail StoresAverage WeekdayMarch23</v>
      </c>
      <c r="B3576" t="s">
        <v>2232</v>
      </c>
      <c r="C3576" t="s">
        <v>2245</v>
      </c>
      <c r="D3576" t="s">
        <v>2419</v>
      </c>
      <c r="E3576" t="s">
        <v>3095</v>
      </c>
      <c r="F3576" s="6">
        <v>23</v>
      </c>
      <c r="G3576" s="6"/>
      <c r="H3576" s="6"/>
      <c r="I3576" s="6"/>
      <c r="J3576" s="6">
        <v>53.45</v>
      </c>
      <c r="K3576">
        <f t="shared" si="110"/>
        <v>1</v>
      </c>
    </row>
    <row r="3577" spans="1:11" x14ac:dyDescent="0.25">
      <c r="A3577" s="5" t="str">
        <f t="shared" si="111"/>
        <v>IndustryRetail StoresAverage WeekdayMarch24</v>
      </c>
      <c r="B3577" t="s">
        <v>2232</v>
      </c>
      <c r="C3577" t="s">
        <v>2245</v>
      </c>
      <c r="D3577" t="s">
        <v>2419</v>
      </c>
      <c r="E3577" t="s">
        <v>3095</v>
      </c>
      <c r="F3577" s="6">
        <v>24</v>
      </c>
      <c r="G3577" s="6"/>
      <c r="H3577" s="6"/>
      <c r="I3577" s="6"/>
      <c r="J3577" s="6">
        <v>52.56</v>
      </c>
      <c r="K3577">
        <f t="shared" si="110"/>
        <v>1</v>
      </c>
    </row>
    <row r="3578" spans="1:11" x14ac:dyDescent="0.25">
      <c r="A3578" s="5" t="str">
        <f t="shared" si="111"/>
        <v>IndustryRetail StoresMonthly Peak DayMarch1</v>
      </c>
      <c r="B3578" t="s">
        <v>2232</v>
      </c>
      <c r="C3578" t="s">
        <v>2245</v>
      </c>
      <c r="D3578" t="s">
        <v>2420</v>
      </c>
      <c r="E3578" t="s">
        <v>3095</v>
      </c>
      <c r="F3578" s="6">
        <v>1</v>
      </c>
      <c r="G3578" s="6"/>
      <c r="H3578" s="6"/>
      <c r="I3578" s="6"/>
      <c r="J3578" s="6">
        <v>53.48</v>
      </c>
      <c r="K3578">
        <f t="shared" si="110"/>
        <v>1</v>
      </c>
    </row>
    <row r="3579" spans="1:11" x14ac:dyDescent="0.25">
      <c r="A3579" s="5" t="str">
        <f t="shared" si="111"/>
        <v>IndustryRetail StoresMonthly Peak DayMarch2</v>
      </c>
      <c r="B3579" t="s">
        <v>2232</v>
      </c>
      <c r="C3579" t="s">
        <v>2245</v>
      </c>
      <c r="D3579" t="s">
        <v>2420</v>
      </c>
      <c r="E3579" t="s">
        <v>3095</v>
      </c>
      <c r="F3579" s="6">
        <v>2</v>
      </c>
      <c r="G3579" s="6"/>
      <c r="H3579" s="6"/>
      <c r="I3579" s="6"/>
      <c r="J3579" s="6">
        <v>53.51</v>
      </c>
      <c r="K3579">
        <f t="shared" si="110"/>
        <v>1</v>
      </c>
    </row>
    <row r="3580" spans="1:11" x14ac:dyDescent="0.25">
      <c r="A3580" s="5" t="str">
        <f t="shared" si="111"/>
        <v>IndustryRetail StoresMonthly Peak DayMarch3</v>
      </c>
      <c r="B3580" t="s">
        <v>2232</v>
      </c>
      <c r="C3580" t="s">
        <v>2245</v>
      </c>
      <c r="D3580" t="s">
        <v>2420</v>
      </c>
      <c r="E3580" t="s">
        <v>3095</v>
      </c>
      <c r="F3580" s="6">
        <v>3</v>
      </c>
      <c r="G3580" s="6"/>
      <c r="H3580" s="6"/>
      <c r="I3580" s="6"/>
      <c r="J3580" s="6">
        <v>53.6</v>
      </c>
      <c r="K3580">
        <f t="shared" si="110"/>
        <v>1</v>
      </c>
    </row>
    <row r="3581" spans="1:11" x14ac:dyDescent="0.25">
      <c r="A3581" s="5" t="str">
        <f t="shared" si="111"/>
        <v>IndustryRetail StoresMonthly Peak DayMarch4</v>
      </c>
      <c r="B3581" t="s">
        <v>2232</v>
      </c>
      <c r="C3581" t="s">
        <v>2245</v>
      </c>
      <c r="D3581" t="s">
        <v>2420</v>
      </c>
      <c r="E3581" t="s">
        <v>3095</v>
      </c>
      <c r="F3581" s="6">
        <v>4</v>
      </c>
      <c r="G3581" s="6"/>
      <c r="H3581" s="6"/>
      <c r="I3581" s="6"/>
      <c r="J3581" s="6">
        <v>49.92</v>
      </c>
      <c r="K3581">
        <f t="shared" si="110"/>
        <v>1</v>
      </c>
    </row>
    <row r="3582" spans="1:11" x14ac:dyDescent="0.25">
      <c r="A3582" s="5" t="str">
        <f t="shared" si="111"/>
        <v>IndustryRetail StoresMonthly Peak DayMarch5</v>
      </c>
      <c r="B3582" t="s">
        <v>2232</v>
      </c>
      <c r="C3582" t="s">
        <v>2245</v>
      </c>
      <c r="D3582" t="s">
        <v>2420</v>
      </c>
      <c r="E3582" t="s">
        <v>3095</v>
      </c>
      <c r="F3582" s="6">
        <v>5</v>
      </c>
      <c r="G3582" s="6"/>
      <c r="H3582" s="6"/>
      <c r="I3582" s="6"/>
      <c r="J3582" s="6">
        <v>49.08</v>
      </c>
      <c r="K3582">
        <f t="shared" si="110"/>
        <v>1</v>
      </c>
    </row>
    <row r="3583" spans="1:11" x14ac:dyDescent="0.25">
      <c r="A3583" s="5" t="str">
        <f t="shared" si="111"/>
        <v>IndustryRetail StoresMonthly Peak DayMarch6</v>
      </c>
      <c r="B3583" t="s">
        <v>2232</v>
      </c>
      <c r="C3583" t="s">
        <v>2245</v>
      </c>
      <c r="D3583" t="s">
        <v>2420</v>
      </c>
      <c r="E3583" t="s">
        <v>3095</v>
      </c>
      <c r="F3583" s="6">
        <v>6</v>
      </c>
      <c r="G3583" s="6"/>
      <c r="H3583" s="6"/>
      <c r="I3583" s="6"/>
      <c r="J3583" s="6">
        <v>48.79</v>
      </c>
      <c r="K3583">
        <f t="shared" si="110"/>
        <v>1</v>
      </c>
    </row>
    <row r="3584" spans="1:11" x14ac:dyDescent="0.25">
      <c r="A3584" s="5" t="str">
        <f t="shared" si="111"/>
        <v>IndustryRetail StoresMonthly Peak DayMarch7</v>
      </c>
      <c r="B3584" t="s">
        <v>2232</v>
      </c>
      <c r="C3584" t="s">
        <v>2245</v>
      </c>
      <c r="D3584" t="s">
        <v>2420</v>
      </c>
      <c r="E3584" t="s">
        <v>3095</v>
      </c>
      <c r="F3584" s="6">
        <v>7</v>
      </c>
      <c r="G3584" s="6"/>
      <c r="H3584" s="6"/>
      <c r="I3584" s="6"/>
      <c r="J3584" s="6">
        <v>48.91</v>
      </c>
      <c r="K3584">
        <f t="shared" si="110"/>
        <v>1</v>
      </c>
    </row>
    <row r="3585" spans="1:11" x14ac:dyDescent="0.25">
      <c r="A3585" s="5" t="str">
        <f t="shared" si="111"/>
        <v>IndustryRetail StoresMonthly Peak DayMarch8</v>
      </c>
      <c r="B3585" t="s">
        <v>2232</v>
      </c>
      <c r="C3585" t="s">
        <v>2245</v>
      </c>
      <c r="D3585" t="s">
        <v>2420</v>
      </c>
      <c r="E3585" t="s">
        <v>3095</v>
      </c>
      <c r="F3585" s="6">
        <v>8</v>
      </c>
      <c r="G3585" s="6"/>
      <c r="H3585" s="6"/>
      <c r="I3585" s="6"/>
      <c r="J3585" s="6">
        <v>48.85</v>
      </c>
      <c r="K3585">
        <f t="shared" si="110"/>
        <v>1</v>
      </c>
    </row>
    <row r="3586" spans="1:11" x14ac:dyDescent="0.25">
      <c r="A3586" s="5" t="str">
        <f t="shared" si="111"/>
        <v>IndustryRetail StoresMonthly Peak DayMarch9</v>
      </c>
      <c r="B3586" t="s">
        <v>2232</v>
      </c>
      <c r="C3586" t="s">
        <v>2245</v>
      </c>
      <c r="D3586" t="s">
        <v>2420</v>
      </c>
      <c r="E3586" t="s">
        <v>3095</v>
      </c>
      <c r="F3586" s="6">
        <v>9</v>
      </c>
      <c r="G3586" s="6"/>
      <c r="H3586" s="6"/>
      <c r="I3586" s="6"/>
      <c r="J3586" s="6">
        <v>50.07</v>
      </c>
      <c r="K3586">
        <f t="shared" ref="K3586:K3649" si="112">INDEX(events, MATCH(CONCATENATE(B3586, C3586, D3586, E3586), events_y, 0), MATCH("Confidential", events_x, 0))</f>
        <v>1</v>
      </c>
    </row>
    <row r="3587" spans="1:11" x14ac:dyDescent="0.25">
      <c r="A3587" s="5" t="str">
        <f t="shared" ref="A3587:A3650" si="113">CONCATENATE(B3587, C3587, D3587, E3587, F3587)</f>
        <v>IndustryRetail StoresMonthly Peak DayMarch10</v>
      </c>
      <c r="B3587" t="s">
        <v>2232</v>
      </c>
      <c r="C3587" t="s">
        <v>2245</v>
      </c>
      <c r="D3587" t="s">
        <v>2420</v>
      </c>
      <c r="E3587" t="s">
        <v>3095</v>
      </c>
      <c r="F3587" s="6">
        <v>10</v>
      </c>
      <c r="G3587" s="6"/>
      <c r="H3587" s="6"/>
      <c r="I3587" s="6"/>
      <c r="J3587" s="6">
        <v>51.49</v>
      </c>
      <c r="K3587">
        <f t="shared" si="112"/>
        <v>1</v>
      </c>
    </row>
    <row r="3588" spans="1:11" x14ac:dyDescent="0.25">
      <c r="A3588" s="5" t="str">
        <f t="shared" si="113"/>
        <v>IndustryRetail StoresMonthly Peak DayMarch11</v>
      </c>
      <c r="B3588" t="s">
        <v>2232</v>
      </c>
      <c r="C3588" t="s">
        <v>2245</v>
      </c>
      <c r="D3588" t="s">
        <v>2420</v>
      </c>
      <c r="E3588" t="s">
        <v>3095</v>
      </c>
      <c r="F3588" s="6">
        <v>11</v>
      </c>
      <c r="G3588" s="6"/>
      <c r="H3588" s="6"/>
      <c r="I3588" s="6"/>
      <c r="J3588" s="6">
        <v>54.81</v>
      </c>
      <c r="K3588">
        <f t="shared" si="112"/>
        <v>1</v>
      </c>
    </row>
    <row r="3589" spans="1:11" x14ac:dyDescent="0.25">
      <c r="A3589" s="5" t="str">
        <f t="shared" si="113"/>
        <v>IndustryRetail StoresMonthly Peak DayMarch12</v>
      </c>
      <c r="B3589" t="s">
        <v>2232</v>
      </c>
      <c r="C3589" t="s">
        <v>2245</v>
      </c>
      <c r="D3589" t="s">
        <v>2420</v>
      </c>
      <c r="E3589" t="s">
        <v>3095</v>
      </c>
      <c r="F3589" s="6">
        <v>12</v>
      </c>
      <c r="G3589" s="6"/>
      <c r="H3589" s="6"/>
      <c r="I3589" s="6"/>
      <c r="J3589" s="6">
        <v>55.16</v>
      </c>
      <c r="K3589">
        <f t="shared" si="112"/>
        <v>1</v>
      </c>
    </row>
    <row r="3590" spans="1:11" x14ac:dyDescent="0.25">
      <c r="A3590" s="5" t="str">
        <f t="shared" si="113"/>
        <v>IndustryRetail StoresMonthly Peak DayMarch13</v>
      </c>
      <c r="B3590" t="s">
        <v>2232</v>
      </c>
      <c r="C3590" t="s">
        <v>2245</v>
      </c>
      <c r="D3590" t="s">
        <v>2420</v>
      </c>
      <c r="E3590" t="s">
        <v>3095</v>
      </c>
      <c r="F3590" s="6">
        <v>13</v>
      </c>
      <c r="G3590" s="6"/>
      <c r="H3590" s="6"/>
      <c r="I3590" s="6"/>
      <c r="J3590" s="6">
        <v>51.1</v>
      </c>
      <c r="K3590">
        <f t="shared" si="112"/>
        <v>1</v>
      </c>
    </row>
    <row r="3591" spans="1:11" x14ac:dyDescent="0.25">
      <c r="A3591" s="5" t="str">
        <f t="shared" si="113"/>
        <v>IndustryRetail StoresMonthly Peak DayMarch14</v>
      </c>
      <c r="B3591" t="s">
        <v>2232</v>
      </c>
      <c r="C3591" t="s">
        <v>2245</v>
      </c>
      <c r="D3591" t="s">
        <v>2420</v>
      </c>
      <c r="E3591" t="s">
        <v>3095</v>
      </c>
      <c r="F3591" s="6">
        <v>14</v>
      </c>
      <c r="G3591" s="6"/>
      <c r="H3591" s="6"/>
      <c r="I3591" s="6"/>
      <c r="J3591" s="6">
        <v>56.46</v>
      </c>
      <c r="K3591">
        <f t="shared" si="112"/>
        <v>1</v>
      </c>
    </row>
    <row r="3592" spans="1:11" x14ac:dyDescent="0.25">
      <c r="A3592" s="5" t="str">
        <f t="shared" si="113"/>
        <v>IndustryRetail StoresMonthly Peak DayMarch15</v>
      </c>
      <c r="B3592" t="s">
        <v>2232</v>
      </c>
      <c r="C3592" t="s">
        <v>2245</v>
      </c>
      <c r="D3592" t="s">
        <v>2420</v>
      </c>
      <c r="E3592" t="s">
        <v>3095</v>
      </c>
      <c r="F3592" s="6">
        <v>15</v>
      </c>
      <c r="G3592" s="6"/>
      <c r="H3592" s="6"/>
      <c r="I3592" s="6"/>
      <c r="J3592" s="6">
        <v>57.07</v>
      </c>
      <c r="K3592">
        <f t="shared" si="112"/>
        <v>1</v>
      </c>
    </row>
    <row r="3593" spans="1:11" x14ac:dyDescent="0.25">
      <c r="A3593" s="5" t="str">
        <f t="shared" si="113"/>
        <v>IndustryRetail StoresMonthly Peak DayMarch16</v>
      </c>
      <c r="B3593" t="s">
        <v>2232</v>
      </c>
      <c r="C3593" t="s">
        <v>2245</v>
      </c>
      <c r="D3593" t="s">
        <v>2420</v>
      </c>
      <c r="E3593" t="s">
        <v>3095</v>
      </c>
      <c r="F3593" s="6">
        <v>16</v>
      </c>
      <c r="G3593" s="6"/>
      <c r="H3593" s="6"/>
      <c r="I3593" s="6"/>
      <c r="J3593" s="6">
        <v>57.54</v>
      </c>
      <c r="K3593">
        <f t="shared" si="112"/>
        <v>1</v>
      </c>
    </row>
    <row r="3594" spans="1:11" x14ac:dyDescent="0.25">
      <c r="A3594" s="5" t="str">
        <f t="shared" si="113"/>
        <v>IndustryRetail StoresMonthly Peak DayMarch17</v>
      </c>
      <c r="B3594" t="s">
        <v>2232</v>
      </c>
      <c r="C3594" t="s">
        <v>2245</v>
      </c>
      <c r="D3594" t="s">
        <v>2420</v>
      </c>
      <c r="E3594" t="s">
        <v>3095</v>
      </c>
      <c r="F3594" s="6">
        <v>17</v>
      </c>
      <c r="G3594" s="6"/>
      <c r="H3594" s="6"/>
      <c r="I3594" s="6"/>
      <c r="J3594" s="6">
        <v>54.79</v>
      </c>
      <c r="K3594">
        <f t="shared" si="112"/>
        <v>1</v>
      </c>
    </row>
    <row r="3595" spans="1:11" x14ac:dyDescent="0.25">
      <c r="A3595" s="5" t="str">
        <f t="shared" si="113"/>
        <v>IndustryRetail StoresMonthly Peak DayMarch18</v>
      </c>
      <c r="B3595" t="s">
        <v>2232</v>
      </c>
      <c r="C3595" t="s">
        <v>2245</v>
      </c>
      <c r="D3595" t="s">
        <v>2420</v>
      </c>
      <c r="E3595" t="s">
        <v>3095</v>
      </c>
      <c r="F3595" s="6">
        <v>18</v>
      </c>
      <c r="G3595" s="6"/>
      <c r="H3595" s="6"/>
      <c r="I3595" s="6"/>
      <c r="J3595" s="6">
        <v>53.17</v>
      </c>
      <c r="K3595">
        <f t="shared" si="112"/>
        <v>1</v>
      </c>
    </row>
    <row r="3596" spans="1:11" x14ac:dyDescent="0.25">
      <c r="A3596" s="5" t="str">
        <f t="shared" si="113"/>
        <v>IndustryRetail StoresMonthly Peak DayMarch19</v>
      </c>
      <c r="B3596" t="s">
        <v>2232</v>
      </c>
      <c r="C3596" t="s">
        <v>2245</v>
      </c>
      <c r="D3596" t="s">
        <v>2420</v>
      </c>
      <c r="E3596" t="s">
        <v>3095</v>
      </c>
      <c r="F3596" s="6">
        <v>19</v>
      </c>
      <c r="G3596" s="6"/>
      <c r="H3596" s="6"/>
      <c r="I3596" s="6"/>
      <c r="J3596" s="6">
        <v>54.28</v>
      </c>
      <c r="K3596">
        <f t="shared" si="112"/>
        <v>1</v>
      </c>
    </row>
    <row r="3597" spans="1:11" x14ac:dyDescent="0.25">
      <c r="A3597" s="5" t="str">
        <f t="shared" si="113"/>
        <v>IndustryRetail StoresMonthly Peak DayMarch20</v>
      </c>
      <c r="B3597" t="s">
        <v>2232</v>
      </c>
      <c r="C3597" t="s">
        <v>2245</v>
      </c>
      <c r="D3597" t="s">
        <v>2420</v>
      </c>
      <c r="E3597" t="s">
        <v>3095</v>
      </c>
      <c r="F3597" s="6">
        <v>20</v>
      </c>
      <c r="G3597" s="6"/>
      <c r="H3597" s="6"/>
      <c r="I3597" s="6"/>
      <c r="J3597" s="6">
        <v>53.52</v>
      </c>
      <c r="K3597">
        <f t="shared" si="112"/>
        <v>1</v>
      </c>
    </row>
    <row r="3598" spans="1:11" x14ac:dyDescent="0.25">
      <c r="A3598" s="5" t="str">
        <f t="shared" si="113"/>
        <v>IndustryRetail StoresMonthly Peak DayMarch21</v>
      </c>
      <c r="B3598" t="s">
        <v>2232</v>
      </c>
      <c r="C3598" t="s">
        <v>2245</v>
      </c>
      <c r="D3598" t="s">
        <v>2420</v>
      </c>
      <c r="E3598" t="s">
        <v>3095</v>
      </c>
      <c r="F3598" s="6">
        <v>21</v>
      </c>
      <c r="G3598" s="6"/>
      <c r="H3598" s="6"/>
      <c r="I3598" s="6"/>
      <c r="J3598" s="6">
        <v>51.07</v>
      </c>
      <c r="K3598">
        <f t="shared" si="112"/>
        <v>1</v>
      </c>
    </row>
    <row r="3599" spans="1:11" x14ac:dyDescent="0.25">
      <c r="A3599" s="5" t="str">
        <f t="shared" si="113"/>
        <v>IndustryRetail StoresMonthly Peak DayMarch22</v>
      </c>
      <c r="B3599" t="s">
        <v>2232</v>
      </c>
      <c r="C3599" t="s">
        <v>2245</v>
      </c>
      <c r="D3599" t="s">
        <v>2420</v>
      </c>
      <c r="E3599" t="s">
        <v>3095</v>
      </c>
      <c r="F3599" s="6">
        <v>22</v>
      </c>
      <c r="G3599" s="6"/>
      <c r="H3599" s="6"/>
      <c r="I3599" s="6"/>
      <c r="J3599" s="6">
        <v>51.69</v>
      </c>
      <c r="K3599">
        <f t="shared" si="112"/>
        <v>1</v>
      </c>
    </row>
    <row r="3600" spans="1:11" x14ac:dyDescent="0.25">
      <c r="A3600" s="5" t="str">
        <f t="shared" si="113"/>
        <v>IndustryRetail StoresMonthly Peak DayMarch23</v>
      </c>
      <c r="B3600" t="s">
        <v>2232</v>
      </c>
      <c r="C3600" t="s">
        <v>2245</v>
      </c>
      <c r="D3600" t="s">
        <v>2420</v>
      </c>
      <c r="E3600" t="s">
        <v>3095</v>
      </c>
      <c r="F3600" s="6">
        <v>23</v>
      </c>
      <c r="G3600" s="6"/>
      <c r="H3600" s="6"/>
      <c r="I3600" s="6"/>
      <c r="J3600" s="6">
        <v>50.4</v>
      </c>
      <c r="K3600">
        <f t="shared" si="112"/>
        <v>1</v>
      </c>
    </row>
    <row r="3601" spans="1:11" x14ac:dyDescent="0.25">
      <c r="A3601" s="5" t="str">
        <f t="shared" si="113"/>
        <v>IndustryRetail StoresMonthly Peak DayMarch24</v>
      </c>
      <c r="B3601" t="s">
        <v>2232</v>
      </c>
      <c r="C3601" t="s">
        <v>2245</v>
      </c>
      <c r="D3601" t="s">
        <v>2420</v>
      </c>
      <c r="E3601" t="s">
        <v>3095</v>
      </c>
      <c r="F3601" s="6">
        <v>24</v>
      </c>
      <c r="G3601" s="6"/>
      <c r="H3601" s="6"/>
      <c r="I3601" s="6"/>
      <c r="J3601" s="6">
        <v>47.77</v>
      </c>
      <c r="K3601">
        <f t="shared" si="112"/>
        <v>1</v>
      </c>
    </row>
    <row r="3602" spans="1:11" x14ac:dyDescent="0.25">
      <c r="A3602" s="5" t="str">
        <f t="shared" si="113"/>
        <v>IndustryRetail StoresAverage WeekdayApril1</v>
      </c>
      <c r="B3602" t="s">
        <v>2232</v>
      </c>
      <c r="C3602" t="s">
        <v>2245</v>
      </c>
      <c r="D3602" t="s">
        <v>2421</v>
      </c>
      <c r="E3602" t="s">
        <v>3096</v>
      </c>
      <c r="F3602" s="6">
        <v>1</v>
      </c>
      <c r="G3602" s="6"/>
      <c r="H3602" s="6"/>
      <c r="I3602" s="6"/>
      <c r="J3602" s="6">
        <v>57.98</v>
      </c>
      <c r="K3602">
        <f t="shared" si="112"/>
        <v>1</v>
      </c>
    </row>
    <row r="3603" spans="1:11" x14ac:dyDescent="0.25">
      <c r="A3603" s="5" t="str">
        <f t="shared" si="113"/>
        <v>IndustryRetail StoresAverage WeekdayApril2</v>
      </c>
      <c r="B3603" t="s">
        <v>2232</v>
      </c>
      <c r="C3603" t="s">
        <v>2245</v>
      </c>
      <c r="D3603" t="s">
        <v>2421</v>
      </c>
      <c r="E3603" t="s">
        <v>3096</v>
      </c>
      <c r="F3603" s="6">
        <v>2</v>
      </c>
      <c r="G3603" s="6"/>
      <c r="H3603" s="6"/>
      <c r="I3603" s="6"/>
      <c r="J3603" s="6">
        <v>57.43</v>
      </c>
      <c r="K3603">
        <f t="shared" si="112"/>
        <v>1</v>
      </c>
    </row>
    <row r="3604" spans="1:11" x14ac:dyDescent="0.25">
      <c r="A3604" s="5" t="str">
        <f t="shared" si="113"/>
        <v>IndustryRetail StoresAverage WeekdayApril3</v>
      </c>
      <c r="B3604" t="s">
        <v>2232</v>
      </c>
      <c r="C3604" t="s">
        <v>2245</v>
      </c>
      <c r="D3604" t="s">
        <v>2421</v>
      </c>
      <c r="E3604" t="s">
        <v>3096</v>
      </c>
      <c r="F3604" s="6">
        <v>3</v>
      </c>
      <c r="G3604" s="6"/>
      <c r="H3604" s="6"/>
      <c r="I3604" s="6"/>
      <c r="J3604" s="6">
        <v>57.41</v>
      </c>
      <c r="K3604">
        <f t="shared" si="112"/>
        <v>1</v>
      </c>
    </row>
    <row r="3605" spans="1:11" x14ac:dyDescent="0.25">
      <c r="A3605" s="5" t="str">
        <f t="shared" si="113"/>
        <v>IndustryRetail StoresAverage WeekdayApril4</v>
      </c>
      <c r="B3605" t="s">
        <v>2232</v>
      </c>
      <c r="C3605" t="s">
        <v>2245</v>
      </c>
      <c r="D3605" t="s">
        <v>2421</v>
      </c>
      <c r="E3605" t="s">
        <v>3096</v>
      </c>
      <c r="F3605" s="6">
        <v>4</v>
      </c>
      <c r="G3605" s="6"/>
      <c r="H3605" s="6"/>
      <c r="I3605" s="6"/>
      <c r="J3605" s="6">
        <v>57.62</v>
      </c>
      <c r="K3605">
        <f t="shared" si="112"/>
        <v>1</v>
      </c>
    </row>
    <row r="3606" spans="1:11" x14ac:dyDescent="0.25">
      <c r="A3606" s="5" t="str">
        <f t="shared" si="113"/>
        <v>IndustryRetail StoresAverage WeekdayApril5</v>
      </c>
      <c r="B3606" t="s">
        <v>2232</v>
      </c>
      <c r="C3606" t="s">
        <v>2245</v>
      </c>
      <c r="D3606" t="s">
        <v>2421</v>
      </c>
      <c r="E3606" t="s">
        <v>3096</v>
      </c>
      <c r="F3606" s="6">
        <v>5</v>
      </c>
      <c r="G3606" s="6"/>
      <c r="H3606" s="6"/>
      <c r="I3606" s="6"/>
      <c r="J3606" s="6">
        <v>57.27</v>
      </c>
      <c r="K3606">
        <f t="shared" si="112"/>
        <v>1</v>
      </c>
    </row>
    <row r="3607" spans="1:11" x14ac:dyDescent="0.25">
      <c r="A3607" s="5" t="str">
        <f t="shared" si="113"/>
        <v>IndustryRetail StoresAverage WeekdayApril6</v>
      </c>
      <c r="B3607" t="s">
        <v>2232</v>
      </c>
      <c r="C3607" t="s">
        <v>2245</v>
      </c>
      <c r="D3607" t="s">
        <v>2421</v>
      </c>
      <c r="E3607" t="s">
        <v>3096</v>
      </c>
      <c r="F3607" s="6">
        <v>6</v>
      </c>
      <c r="G3607" s="6"/>
      <c r="H3607" s="6"/>
      <c r="I3607" s="6"/>
      <c r="J3607" s="6">
        <v>57.66</v>
      </c>
      <c r="K3607">
        <f t="shared" si="112"/>
        <v>1</v>
      </c>
    </row>
    <row r="3608" spans="1:11" x14ac:dyDescent="0.25">
      <c r="A3608" s="5" t="str">
        <f t="shared" si="113"/>
        <v>IndustryRetail StoresAverage WeekdayApril7</v>
      </c>
      <c r="B3608" t="s">
        <v>2232</v>
      </c>
      <c r="C3608" t="s">
        <v>2245</v>
      </c>
      <c r="D3608" t="s">
        <v>2421</v>
      </c>
      <c r="E3608" t="s">
        <v>3096</v>
      </c>
      <c r="F3608" s="6">
        <v>7</v>
      </c>
      <c r="G3608" s="6"/>
      <c r="H3608" s="6"/>
      <c r="I3608" s="6"/>
      <c r="J3608" s="6">
        <v>58.1</v>
      </c>
      <c r="K3608">
        <f t="shared" si="112"/>
        <v>1</v>
      </c>
    </row>
    <row r="3609" spans="1:11" x14ac:dyDescent="0.25">
      <c r="A3609" s="5" t="str">
        <f t="shared" si="113"/>
        <v>IndustryRetail StoresAverage WeekdayApril8</v>
      </c>
      <c r="B3609" t="s">
        <v>2232</v>
      </c>
      <c r="C3609" t="s">
        <v>2245</v>
      </c>
      <c r="D3609" t="s">
        <v>2421</v>
      </c>
      <c r="E3609" t="s">
        <v>3096</v>
      </c>
      <c r="F3609" s="6">
        <v>8</v>
      </c>
      <c r="G3609" s="6"/>
      <c r="H3609" s="6"/>
      <c r="I3609" s="6"/>
      <c r="J3609" s="6">
        <v>57.65</v>
      </c>
      <c r="K3609">
        <f t="shared" si="112"/>
        <v>1</v>
      </c>
    </row>
    <row r="3610" spans="1:11" x14ac:dyDescent="0.25">
      <c r="A3610" s="5" t="str">
        <f t="shared" si="113"/>
        <v>IndustryRetail StoresAverage WeekdayApril9</v>
      </c>
      <c r="B3610" t="s">
        <v>2232</v>
      </c>
      <c r="C3610" t="s">
        <v>2245</v>
      </c>
      <c r="D3610" t="s">
        <v>2421</v>
      </c>
      <c r="E3610" t="s">
        <v>3096</v>
      </c>
      <c r="F3610" s="6">
        <v>9</v>
      </c>
      <c r="G3610" s="6"/>
      <c r="H3610" s="6"/>
      <c r="I3610" s="6"/>
      <c r="J3610" s="6">
        <v>57.96</v>
      </c>
      <c r="K3610">
        <f t="shared" si="112"/>
        <v>1</v>
      </c>
    </row>
    <row r="3611" spans="1:11" x14ac:dyDescent="0.25">
      <c r="A3611" s="5" t="str">
        <f t="shared" si="113"/>
        <v>IndustryRetail StoresAverage WeekdayApril10</v>
      </c>
      <c r="B3611" t="s">
        <v>2232</v>
      </c>
      <c r="C3611" t="s">
        <v>2245</v>
      </c>
      <c r="D3611" t="s">
        <v>2421</v>
      </c>
      <c r="E3611" t="s">
        <v>3096</v>
      </c>
      <c r="F3611" s="6">
        <v>10</v>
      </c>
      <c r="G3611" s="6"/>
      <c r="H3611" s="6"/>
      <c r="I3611" s="6"/>
      <c r="J3611" s="6">
        <v>59.78</v>
      </c>
      <c r="K3611">
        <f t="shared" si="112"/>
        <v>1</v>
      </c>
    </row>
    <row r="3612" spans="1:11" x14ac:dyDescent="0.25">
      <c r="A3612" s="5" t="str">
        <f t="shared" si="113"/>
        <v>IndustryRetail StoresAverage WeekdayApril11</v>
      </c>
      <c r="B3612" t="s">
        <v>2232</v>
      </c>
      <c r="C3612" t="s">
        <v>2245</v>
      </c>
      <c r="D3612" t="s">
        <v>2421</v>
      </c>
      <c r="E3612" t="s">
        <v>3096</v>
      </c>
      <c r="F3612" s="6">
        <v>11</v>
      </c>
      <c r="G3612" s="6"/>
      <c r="H3612" s="6"/>
      <c r="I3612" s="6"/>
      <c r="J3612" s="6">
        <v>63.03</v>
      </c>
      <c r="K3612">
        <f t="shared" si="112"/>
        <v>1</v>
      </c>
    </row>
    <row r="3613" spans="1:11" x14ac:dyDescent="0.25">
      <c r="A3613" s="5" t="str">
        <f t="shared" si="113"/>
        <v>IndustryRetail StoresAverage WeekdayApril12</v>
      </c>
      <c r="B3613" t="s">
        <v>2232</v>
      </c>
      <c r="C3613" t="s">
        <v>2245</v>
      </c>
      <c r="D3613" t="s">
        <v>2421</v>
      </c>
      <c r="E3613" t="s">
        <v>3096</v>
      </c>
      <c r="F3613" s="6">
        <v>12</v>
      </c>
      <c r="G3613" s="6"/>
      <c r="H3613" s="6"/>
      <c r="I3613" s="6"/>
      <c r="J3613" s="6">
        <v>63.65</v>
      </c>
      <c r="K3613">
        <f t="shared" si="112"/>
        <v>1</v>
      </c>
    </row>
    <row r="3614" spans="1:11" x14ac:dyDescent="0.25">
      <c r="A3614" s="5" t="str">
        <f t="shared" si="113"/>
        <v>IndustryRetail StoresAverage WeekdayApril13</v>
      </c>
      <c r="B3614" t="s">
        <v>2232</v>
      </c>
      <c r="C3614" t="s">
        <v>2245</v>
      </c>
      <c r="D3614" t="s">
        <v>2421</v>
      </c>
      <c r="E3614" t="s">
        <v>3096</v>
      </c>
      <c r="F3614" s="6">
        <v>13</v>
      </c>
      <c r="G3614" s="6"/>
      <c r="H3614" s="6"/>
      <c r="I3614" s="6"/>
      <c r="J3614" s="6">
        <v>62.37</v>
      </c>
      <c r="K3614">
        <f t="shared" si="112"/>
        <v>1</v>
      </c>
    </row>
    <row r="3615" spans="1:11" x14ac:dyDescent="0.25">
      <c r="A3615" s="5" t="str">
        <f t="shared" si="113"/>
        <v>IndustryRetail StoresAverage WeekdayApril14</v>
      </c>
      <c r="B3615" t="s">
        <v>2232</v>
      </c>
      <c r="C3615" t="s">
        <v>2245</v>
      </c>
      <c r="D3615" t="s">
        <v>2421</v>
      </c>
      <c r="E3615" t="s">
        <v>3096</v>
      </c>
      <c r="F3615" s="6">
        <v>14</v>
      </c>
      <c r="G3615" s="6"/>
      <c r="H3615" s="6"/>
      <c r="I3615" s="6"/>
      <c r="J3615" s="6">
        <v>63.41</v>
      </c>
      <c r="K3615">
        <f t="shared" si="112"/>
        <v>1</v>
      </c>
    </row>
    <row r="3616" spans="1:11" x14ac:dyDescent="0.25">
      <c r="A3616" s="5" t="str">
        <f t="shared" si="113"/>
        <v>IndustryRetail StoresAverage WeekdayApril15</v>
      </c>
      <c r="B3616" t="s">
        <v>2232</v>
      </c>
      <c r="C3616" t="s">
        <v>2245</v>
      </c>
      <c r="D3616" t="s">
        <v>2421</v>
      </c>
      <c r="E3616" t="s">
        <v>3096</v>
      </c>
      <c r="F3616" s="6">
        <v>15</v>
      </c>
      <c r="G3616" s="6"/>
      <c r="H3616" s="6"/>
      <c r="I3616" s="6"/>
      <c r="J3616" s="6">
        <v>64.87</v>
      </c>
      <c r="K3616">
        <f t="shared" si="112"/>
        <v>1</v>
      </c>
    </row>
    <row r="3617" spans="1:11" x14ac:dyDescent="0.25">
      <c r="A3617" s="5" t="str">
        <f t="shared" si="113"/>
        <v>IndustryRetail StoresAverage WeekdayApril16</v>
      </c>
      <c r="B3617" t="s">
        <v>2232</v>
      </c>
      <c r="C3617" t="s">
        <v>2245</v>
      </c>
      <c r="D3617" t="s">
        <v>2421</v>
      </c>
      <c r="E3617" t="s">
        <v>3096</v>
      </c>
      <c r="F3617" s="6">
        <v>16</v>
      </c>
      <c r="G3617" s="6"/>
      <c r="H3617" s="6"/>
      <c r="I3617" s="6"/>
      <c r="J3617" s="6">
        <v>64</v>
      </c>
      <c r="K3617">
        <f t="shared" si="112"/>
        <v>1</v>
      </c>
    </row>
    <row r="3618" spans="1:11" x14ac:dyDescent="0.25">
      <c r="A3618" s="5" t="str">
        <f t="shared" si="113"/>
        <v>IndustryRetail StoresAverage WeekdayApril17</v>
      </c>
      <c r="B3618" t="s">
        <v>2232</v>
      </c>
      <c r="C3618" t="s">
        <v>2245</v>
      </c>
      <c r="D3618" t="s">
        <v>2421</v>
      </c>
      <c r="E3618" t="s">
        <v>3096</v>
      </c>
      <c r="F3618" s="6">
        <v>17</v>
      </c>
      <c r="G3618" s="6"/>
      <c r="H3618" s="6"/>
      <c r="I3618" s="6"/>
      <c r="J3618" s="6">
        <v>63.37</v>
      </c>
      <c r="K3618">
        <f t="shared" si="112"/>
        <v>1</v>
      </c>
    </row>
    <row r="3619" spans="1:11" x14ac:dyDescent="0.25">
      <c r="A3619" s="5" t="str">
        <f t="shared" si="113"/>
        <v>IndustryRetail StoresAverage WeekdayApril18</v>
      </c>
      <c r="B3619" t="s">
        <v>2232</v>
      </c>
      <c r="C3619" t="s">
        <v>2245</v>
      </c>
      <c r="D3619" t="s">
        <v>2421</v>
      </c>
      <c r="E3619" t="s">
        <v>3096</v>
      </c>
      <c r="F3619" s="6">
        <v>18</v>
      </c>
      <c r="G3619" s="6"/>
      <c r="H3619" s="6"/>
      <c r="I3619" s="6"/>
      <c r="J3619" s="6">
        <v>62.8</v>
      </c>
      <c r="K3619">
        <f t="shared" si="112"/>
        <v>1</v>
      </c>
    </row>
    <row r="3620" spans="1:11" x14ac:dyDescent="0.25">
      <c r="A3620" s="5" t="str">
        <f t="shared" si="113"/>
        <v>IndustryRetail StoresAverage WeekdayApril19</v>
      </c>
      <c r="B3620" t="s">
        <v>2232</v>
      </c>
      <c r="C3620" t="s">
        <v>2245</v>
      </c>
      <c r="D3620" t="s">
        <v>2421</v>
      </c>
      <c r="E3620" t="s">
        <v>3096</v>
      </c>
      <c r="F3620" s="6">
        <v>19</v>
      </c>
      <c r="G3620" s="6"/>
      <c r="H3620" s="6"/>
      <c r="I3620" s="6"/>
      <c r="J3620" s="6">
        <v>62.09</v>
      </c>
      <c r="K3620">
        <f t="shared" si="112"/>
        <v>1</v>
      </c>
    </row>
    <row r="3621" spans="1:11" x14ac:dyDescent="0.25">
      <c r="A3621" s="5" t="str">
        <f t="shared" si="113"/>
        <v>IndustryRetail StoresAverage WeekdayApril20</v>
      </c>
      <c r="B3621" t="s">
        <v>2232</v>
      </c>
      <c r="C3621" t="s">
        <v>2245</v>
      </c>
      <c r="D3621" t="s">
        <v>2421</v>
      </c>
      <c r="E3621" t="s">
        <v>3096</v>
      </c>
      <c r="F3621" s="6">
        <v>20</v>
      </c>
      <c r="G3621" s="6"/>
      <c r="H3621" s="6"/>
      <c r="I3621" s="6"/>
      <c r="J3621" s="6">
        <v>59.61</v>
      </c>
      <c r="K3621">
        <f t="shared" si="112"/>
        <v>1</v>
      </c>
    </row>
    <row r="3622" spans="1:11" x14ac:dyDescent="0.25">
      <c r="A3622" s="5" t="str">
        <f t="shared" si="113"/>
        <v>IndustryRetail StoresAverage WeekdayApril21</v>
      </c>
      <c r="B3622" t="s">
        <v>2232</v>
      </c>
      <c r="C3622" t="s">
        <v>2245</v>
      </c>
      <c r="D3622" t="s">
        <v>2421</v>
      </c>
      <c r="E3622" t="s">
        <v>3096</v>
      </c>
      <c r="F3622" s="6">
        <v>21</v>
      </c>
      <c r="G3622" s="6"/>
      <c r="H3622" s="6"/>
      <c r="I3622" s="6"/>
      <c r="J3622" s="6">
        <v>57.05</v>
      </c>
      <c r="K3622">
        <f t="shared" si="112"/>
        <v>1</v>
      </c>
    </row>
    <row r="3623" spans="1:11" x14ac:dyDescent="0.25">
      <c r="A3623" s="5" t="str">
        <f t="shared" si="113"/>
        <v>IndustryRetail StoresAverage WeekdayApril22</v>
      </c>
      <c r="B3623" t="s">
        <v>2232</v>
      </c>
      <c r="C3623" t="s">
        <v>2245</v>
      </c>
      <c r="D3623" t="s">
        <v>2421</v>
      </c>
      <c r="E3623" t="s">
        <v>3096</v>
      </c>
      <c r="F3623" s="6">
        <v>22</v>
      </c>
      <c r="G3623" s="6"/>
      <c r="H3623" s="6"/>
      <c r="I3623" s="6"/>
      <c r="J3623" s="6">
        <v>57.09</v>
      </c>
      <c r="K3623">
        <f t="shared" si="112"/>
        <v>1</v>
      </c>
    </row>
    <row r="3624" spans="1:11" x14ac:dyDescent="0.25">
      <c r="A3624" s="5" t="str">
        <f t="shared" si="113"/>
        <v>IndustryRetail StoresAverage WeekdayApril23</v>
      </c>
      <c r="B3624" t="s">
        <v>2232</v>
      </c>
      <c r="C3624" t="s">
        <v>2245</v>
      </c>
      <c r="D3624" t="s">
        <v>2421</v>
      </c>
      <c r="E3624" t="s">
        <v>3096</v>
      </c>
      <c r="F3624" s="6">
        <v>23</v>
      </c>
      <c r="G3624" s="6"/>
      <c r="H3624" s="6"/>
      <c r="I3624" s="6"/>
      <c r="J3624" s="6">
        <v>57.72</v>
      </c>
      <c r="K3624">
        <f t="shared" si="112"/>
        <v>1</v>
      </c>
    </row>
    <row r="3625" spans="1:11" x14ac:dyDescent="0.25">
      <c r="A3625" s="5" t="str">
        <f t="shared" si="113"/>
        <v>IndustryRetail StoresAverage WeekdayApril24</v>
      </c>
      <c r="B3625" t="s">
        <v>2232</v>
      </c>
      <c r="C3625" t="s">
        <v>2245</v>
      </c>
      <c r="D3625" t="s">
        <v>2421</v>
      </c>
      <c r="E3625" t="s">
        <v>3096</v>
      </c>
      <c r="F3625" s="6">
        <v>24</v>
      </c>
      <c r="G3625" s="6"/>
      <c r="H3625" s="6"/>
      <c r="I3625" s="6"/>
      <c r="J3625" s="6">
        <v>57.8</v>
      </c>
      <c r="K3625">
        <f t="shared" si="112"/>
        <v>1</v>
      </c>
    </row>
    <row r="3626" spans="1:11" x14ac:dyDescent="0.25">
      <c r="A3626" s="5" t="str">
        <f t="shared" si="113"/>
        <v>IndustryRetail StoresMonthly Peak DayApril1</v>
      </c>
      <c r="B3626" t="s">
        <v>2232</v>
      </c>
      <c r="C3626" t="s">
        <v>2245</v>
      </c>
      <c r="D3626" t="s">
        <v>2422</v>
      </c>
      <c r="E3626" t="s">
        <v>3096</v>
      </c>
      <c r="F3626" s="6">
        <v>1</v>
      </c>
      <c r="G3626" s="6"/>
      <c r="H3626" s="6"/>
      <c r="I3626" s="6"/>
      <c r="J3626" s="6">
        <v>62.7</v>
      </c>
      <c r="K3626">
        <f t="shared" si="112"/>
        <v>1</v>
      </c>
    </row>
    <row r="3627" spans="1:11" x14ac:dyDescent="0.25">
      <c r="A3627" s="5" t="str">
        <f t="shared" si="113"/>
        <v>IndustryRetail StoresMonthly Peak DayApril2</v>
      </c>
      <c r="B3627" t="s">
        <v>2232</v>
      </c>
      <c r="C3627" t="s">
        <v>2245</v>
      </c>
      <c r="D3627" t="s">
        <v>2422</v>
      </c>
      <c r="E3627" t="s">
        <v>3096</v>
      </c>
      <c r="F3627" s="6">
        <v>2</v>
      </c>
      <c r="G3627" s="6"/>
      <c r="H3627" s="6"/>
      <c r="I3627" s="6"/>
      <c r="J3627" s="6">
        <v>61.86</v>
      </c>
      <c r="K3627">
        <f t="shared" si="112"/>
        <v>1</v>
      </c>
    </row>
    <row r="3628" spans="1:11" x14ac:dyDescent="0.25">
      <c r="A3628" s="5" t="str">
        <f t="shared" si="113"/>
        <v>IndustryRetail StoresMonthly Peak DayApril3</v>
      </c>
      <c r="B3628" t="s">
        <v>2232</v>
      </c>
      <c r="C3628" t="s">
        <v>2245</v>
      </c>
      <c r="D3628" t="s">
        <v>2422</v>
      </c>
      <c r="E3628" t="s">
        <v>3096</v>
      </c>
      <c r="F3628" s="6">
        <v>3</v>
      </c>
      <c r="G3628" s="6"/>
      <c r="H3628" s="6"/>
      <c r="I3628" s="6"/>
      <c r="J3628" s="6">
        <v>61.3</v>
      </c>
      <c r="K3628">
        <f t="shared" si="112"/>
        <v>1</v>
      </c>
    </row>
    <row r="3629" spans="1:11" x14ac:dyDescent="0.25">
      <c r="A3629" s="5" t="str">
        <f t="shared" si="113"/>
        <v>IndustryRetail StoresMonthly Peak DayApril4</v>
      </c>
      <c r="B3629" t="s">
        <v>2232</v>
      </c>
      <c r="C3629" t="s">
        <v>2245</v>
      </c>
      <c r="D3629" t="s">
        <v>2422</v>
      </c>
      <c r="E3629" t="s">
        <v>3096</v>
      </c>
      <c r="F3629" s="6">
        <v>4</v>
      </c>
      <c r="G3629" s="6"/>
      <c r="H3629" s="6"/>
      <c r="I3629" s="6"/>
      <c r="J3629" s="6">
        <v>60.83</v>
      </c>
      <c r="K3629">
        <f t="shared" si="112"/>
        <v>1</v>
      </c>
    </row>
    <row r="3630" spans="1:11" x14ac:dyDescent="0.25">
      <c r="A3630" s="5" t="str">
        <f t="shared" si="113"/>
        <v>IndustryRetail StoresMonthly Peak DayApril5</v>
      </c>
      <c r="B3630" t="s">
        <v>2232</v>
      </c>
      <c r="C3630" t="s">
        <v>2245</v>
      </c>
      <c r="D3630" t="s">
        <v>2422</v>
      </c>
      <c r="E3630" t="s">
        <v>3096</v>
      </c>
      <c r="F3630" s="6">
        <v>5</v>
      </c>
      <c r="G3630" s="6"/>
      <c r="H3630" s="6"/>
      <c r="I3630" s="6"/>
      <c r="J3630" s="6">
        <v>59.86</v>
      </c>
      <c r="K3630">
        <f t="shared" si="112"/>
        <v>1</v>
      </c>
    </row>
    <row r="3631" spans="1:11" x14ac:dyDescent="0.25">
      <c r="A3631" s="5" t="str">
        <f t="shared" si="113"/>
        <v>IndustryRetail StoresMonthly Peak DayApril6</v>
      </c>
      <c r="B3631" t="s">
        <v>2232</v>
      </c>
      <c r="C3631" t="s">
        <v>2245</v>
      </c>
      <c r="D3631" t="s">
        <v>2422</v>
      </c>
      <c r="E3631" t="s">
        <v>3096</v>
      </c>
      <c r="F3631" s="6">
        <v>6</v>
      </c>
      <c r="G3631" s="6"/>
      <c r="H3631" s="6"/>
      <c r="I3631" s="6"/>
      <c r="J3631" s="6">
        <v>59.94</v>
      </c>
      <c r="K3631">
        <f t="shared" si="112"/>
        <v>1</v>
      </c>
    </row>
    <row r="3632" spans="1:11" x14ac:dyDescent="0.25">
      <c r="A3632" s="5" t="str">
        <f t="shared" si="113"/>
        <v>IndustryRetail StoresMonthly Peak DayApril7</v>
      </c>
      <c r="B3632" t="s">
        <v>2232</v>
      </c>
      <c r="C3632" t="s">
        <v>2245</v>
      </c>
      <c r="D3632" t="s">
        <v>2422</v>
      </c>
      <c r="E3632" t="s">
        <v>3096</v>
      </c>
      <c r="F3632" s="6">
        <v>7</v>
      </c>
      <c r="G3632" s="6"/>
      <c r="H3632" s="6"/>
      <c r="I3632" s="6"/>
      <c r="J3632" s="6">
        <v>59.79</v>
      </c>
      <c r="K3632">
        <f t="shared" si="112"/>
        <v>1</v>
      </c>
    </row>
    <row r="3633" spans="1:11" x14ac:dyDescent="0.25">
      <c r="A3633" s="5" t="str">
        <f t="shared" si="113"/>
        <v>IndustryRetail StoresMonthly Peak DayApril8</v>
      </c>
      <c r="B3633" t="s">
        <v>2232</v>
      </c>
      <c r="C3633" t="s">
        <v>2245</v>
      </c>
      <c r="D3633" t="s">
        <v>2422</v>
      </c>
      <c r="E3633" t="s">
        <v>3096</v>
      </c>
      <c r="F3633" s="6">
        <v>8</v>
      </c>
      <c r="G3633" s="6"/>
      <c r="H3633" s="6"/>
      <c r="I3633" s="6"/>
      <c r="J3633" s="6">
        <v>60.41</v>
      </c>
      <c r="K3633">
        <f t="shared" si="112"/>
        <v>1</v>
      </c>
    </row>
    <row r="3634" spans="1:11" x14ac:dyDescent="0.25">
      <c r="A3634" s="5" t="str">
        <f t="shared" si="113"/>
        <v>IndustryRetail StoresMonthly Peak DayApril9</v>
      </c>
      <c r="B3634" t="s">
        <v>2232</v>
      </c>
      <c r="C3634" t="s">
        <v>2245</v>
      </c>
      <c r="D3634" t="s">
        <v>2422</v>
      </c>
      <c r="E3634" t="s">
        <v>3096</v>
      </c>
      <c r="F3634" s="6">
        <v>9</v>
      </c>
      <c r="G3634" s="6"/>
      <c r="H3634" s="6"/>
      <c r="I3634" s="6"/>
      <c r="J3634" s="6">
        <v>64.2</v>
      </c>
      <c r="K3634">
        <f t="shared" si="112"/>
        <v>1</v>
      </c>
    </row>
    <row r="3635" spans="1:11" x14ac:dyDescent="0.25">
      <c r="A3635" s="5" t="str">
        <f t="shared" si="113"/>
        <v>IndustryRetail StoresMonthly Peak DayApril10</v>
      </c>
      <c r="B3635" t="s">
        <v>2232</v>
      </c>
      <c r="C3635" t="s">
        <v>2245</v>
      </c>
      <c r="D3635" t="s">
        <v>2422</v>
      </c>
      <c r="E3635" t="s">
        <v>3096</v>
      </c>
      <c r="F3635" s="6">
        <v>10</v>
      </c>
      <c r="G3635" s="6"/>
      <c r="H3635" s="6"/>
      <c r="I3635" s="6"/>
      <c r="J3635" s="6">
        <v>70.3</v>
      </c>
      <c r="K3635">
        <f t="shared" si="112"/>
        <v>1</v>
      </c>
    </row>
    <row r="3636" spans="1:11" x14ac:dyDescent="0.25">
      <c r="A3636" s="5" t="str">
        <f t="shared" si="113"/>
        <v>IndustryRetail StoresMonthly Peak DayApril11</v>
      </c>
      <c r="B3636" t="s">
        <v>2232</v>
      </c>
      <c r="C3636" t="s">
        <v>2245</v>
      </c>
      <c r="D3636" t="s">
        <v>2422</v>
      </c>
      <c r="E3636" t="s">
        <v>3096</v>
      </c>
      <c r="F3636" s="6">
        <v>11</v>
      </c>
      <c r="G3636" s="6"/>
      <c r="H3636" s="6"/>
      <c r="I3636" s="6"/>
      <c r="J3636" s="6">
        <v>76.400000000000006</v>
      </c>
      <c r="K3636">
        <f t="shared" si="112"/>
        <v>1</v>
      </c>
    </row>
    <row r="3637" spans="1:11" x14ac:dyDescent="0.25">
      <c r="A3637" s="5" t="str">
        <f t="shared" si="113"/>
        <v>IndustryRetail StoresMonthly Peak DayApril12</v>
      </c>
      <c r="B3637" t="s">
        <v>2232</v>
      </c>
      <c r="C3637" t="s">
        <v>2245</v>
      </c>
      <c r="D3637" t="s">
        <v>2422</v>
      </c>
      <c r="E3637" t="s">
        <v>3096</v>
      </c>
      <c r="F3637" s="6">
        <v>12</v>
      </c>
      <c r="G3637" s="6"/>
      <c r="H3637" s="6"/>
      <c r="I3637" s="6"/>
      <c r="J3637" s="6">
        <v>79.400000000000006</v>
      </c>
      <c r="K3637">
        <f t="shared" si="112"/>
        <v>1</v>
      </c>
    </row>
    <row r="3638" spans="1:11" x14ac:dyDescent="0.25">
      <c r="A3638" s="5" t="str">
        <f t="shared" si="113"/>
        <v>IndustryRetail StoresMonthly Peak DayApril13</v>
      </c>
      <c r="B3638" t="s">
        <v>2232</v>
      </c>
      <c r="C3638" t="s">
        <v>2245</v>
      </c>
      <c r="D3638" t="s">
        <v>2422</v>
      </c>
      <c r="E3638" t="s">
        <v>3096</v>
      </c>
      <c r="F3638" s="6">
        <v>13</v>
      </c>
      <c r="G3638" s="6"/>
      <c r="H3638" s="6"/>
      <c r="I3638" s="6"/>
      <c r="J3638" s="6">
        <v>78.3</v>
      </c>
      <c r="K3638">
        <f t="shared" si="112"/>
        <v>1</v>
      </c>
    </row>
    <row r="3639" spans="1:11" x14ac:dyDescent="0.25">
      <c r="A3639" s="5" t="str">
        <f t="shared" si="113"/>
        <v>IndustryRetail StoresMonthly Peak DayApril14</v>
      </c>
      <c r="B3639" t="s">
        <v>2232</v>
      </c>
      <c r="C3639" t="s">
        <v>2245</v>
      </c>
      <c r="D3639" t="s">
        <v>2422</v>
      </c>
      <c r="E3639" t="s">
        <v>3096</v>
      </c>
      <c r="F3639" s="6">
        <v>14</v>
      </c>
      <c r="G3639" s="6"/>
      <c r="H3639" s="6"/>
      <c r="I3639" s="6"/>
      <c r="J3639" s="6">
        <v>78.900000000000006</v>
      </c>
      <c r="K3639">
        <f t="shared" si="112"/>
        <v>1</v>
      </c>
    </row>
    <row r="3640" spans="1:11" x14ac:dyDescent="0.25">
      <c r="A3640" s="5" t="str">
        <f t="shared" si="113"/>
        <v>IndustryRetail StoresMonthly Peak DayApril15</v>
      </c>
      <c r="B3640" t="s">
        <v>2232</v>
      </c>
      <c r="C3640" t="s">
        <v>2245</v>
      </c>
      <c r="D3640" t="s">
        <v>2422</v>
      </c>
      <c r="E3640" t="s">
        <v>3096</v>
      </c>
      <c r="F3640" s="6">
        <v>15</v>
      </c>
      <c r="G3640" s="6"/>
      <c r="H3640" s="6"/>
      <c r="I3640" s="6"/>
      <c r="J3640" s="6">
        <v>79.599999999999994</v>
      </c>
      <c r="K3640">
        <f t="shared" si="112"/>
        <v>1</v>
      </c>
    </row>
    <row r="3641" spans="1:11" x14ac:dyDescent="0.25">
      <c r="A3641" s="5" t="str">
        <f t="shared" si="113"/>
        <v>IndustryRetail StoresMonthly Peak DayApril16</v>
      </c>
      <c r="B3641" t="s">
        <v>2232</v>
      </c>
      <c r="C3641" t="s">
        <v>2245</v>
      </c>
      <c r="D3641" t="s">
        <v>2422</v>
      </c>
      <c r="E3641" t="s">
        <v>3096</v>
      </c>
      <c r="F3641" s="6">
        <v>16</v>
      </c>
      <c r="G3641" s="6"/>
      <c r="H3641" s="6"/>
      <c r="I3641" s="6"/>
      <c r="J3641" s="6">
        <v>81.099999999999994</v>
      </c>
      <c r="K3641">
        <f t="shared" si="112"/>
        <v>1</v>
      </c>
    </row>
    <row r="3642" spans="1:11" x14ac:dyDescent="0.25">
      <c r="A3642" s="5" t="str">
        <f t="shared" si="113"/>
        <v>IndustryRetail StoresMonthly Peak DayApril17</v>
      </c>
      <c r="B3642" t="s">
        <v>2232</v>
      </c>
      <c r="C3642" t="s">
        <v>2245</v>
      </c>
      <c r="D3642" t="s">
        <v>2422</v>
      </c>
      <c r="E3642" t="s">
        <v>3096</v>
      </c>
      <c r="F3642" s="6">
        <v>17</v>
      </c>
      <c r="G3642" s="6"/>
      <c r="H3642" s="6"/>
      <c r="I3642" s="6"/>
      <c r="J3642" s="6">
        <v>79.7</v>
      </c>
      <c r="K3642">
        <f t="shared" si="112"/>
        <v>1</v>
      </c>
    </row>
    <row r="3643" spans="1:11" x14ac:dyDescent="0.25">
      <c r="A3643" s="5" t="str">
        <f t="shared" si="113"/>
        <v>IndustryRetail StoresMonthly Peak DayApril18</v>
      </c>
      <c r="B3643" t="s">
        <v>2232</v>
      </c>
      <c r="C3643" t="s">
        <v>2245</v>
      </c>
      <c r="D3643" t="s">
        <v>2422</v>
      </c>
      <c r="E3643" t="s">
        <v>3096</v>
      </c>
      <c r="F3643" s="6">
        <v>18</v>
      </c>
      <c r="G3643" s="6"/>
      <c r="H3643" s="6"/>
      <c r="I3643" s="6"/>
      <c r="J3643" s="6">
        <v>78.099999999999994</v>
      </c>
      <c r="K3643">
        <f t="shared" si="112"/>
        <v>1</v>
      </c>
    </row>
    <row r="3644" spans="1:11" x14ac:dyDescent="0.25">
      <c r="A3644" s="5" t="str">
        <f t="shared" si="113"/>
        <v>IndustryRetail StoresMonthly Peak DayApril19</v>
      </c>
      <c r="B3644" t="s">
        <v>2232</v>
      </c>
      <c r="C3644" t="s">
        <v>2245</v>
      </c>
      <c r="D3644" t="s">
        <v>2422</v>
      </c>
      <c r="E3644" t="s">
        <v>3096</v>
      </c>
      <c r="F3644" s="6">
        <v>19</v>
      </c>
      <c r="G3644" s="6"/>
      <c r="H3644" s="6"/>
      <c r="I3644" s="6"/>
      <c r="J3644" s="6">
        <v>74.900000000000006</v>
      </c>
      <c r="K3644">
        <f t="shared" si="112"/>
        <v>1</v>
      </c>
    </row>
    <row r="3645" spans="1:11" x14ac:dyDescent="0.25">
      <c r="A3645" s="5" t="str">
        <f t="shared" si="113"/>
        <v>IndustryRetail StoresMonthly Peak DayApril20</v>
      </c>
      <c r="B3645" t="s">
        <v>2232</v>
      </c>
      <c r="C3645" t="s">
        <v>2245</v>
      </c>
      <c r="D3645" t="s">
        <v>2422</v>
      </c>
      <c r="E3645" t="s">
        <v>3096</v>
      </c>
      <c r="F3645" s="6">
        <v>20</v>
      </c>
      <c r="G3645" s="6"/>
      <c r="H3645" s="6"/>
      <c r="I3645" s="6"/>
      <c r="J3645" s="6">
        <v>73.400000000000006</v>
      </c>
      <c r="K3645">
        <f t="shared" si="112"/>
        <v>1</v>
      </c>
    </row>
    <row r="3646" spans="1:11" x14ac:dyDescent="0.25">
      <c r="A3646" s="5" t="str">
        <f t="shared" si="113"/>
        <v>IndustryRetail StoresMonthly Peak DayApril21</v>
      </c>
      <c r="B3646" t="s">
        <v>2232</v>
      </c>
      <c r="C3646" t="s">
        <v>2245</v>
      </c>
      <c r="D3646" t="s">
        <v>2422</v>
      </c>
      <c r="E3646" t="s">
        <v>3096</v>
      </c>
      <c r="F3646" s="6">
        <v>21</v>
      </c>
      <c r="G3646" s="6"/>
      <c r="H3646" s="6"/>
      <c r="I3646" s="6"/>
      <c r="J3646" s="6">
        <v>69.56</v>
      </c>
      <c r="K3646">
        <f t="shared" si="112"/>
        <v>1</v>
      </c>
    </row>
    <row r="3647" spans="1:11" x14ac:dyDescent="0.25">
      <c r="A3647" s="5" t="str">
        <f t="shared" si="113"/>
        <v>IndustryRetail StoresMonthly Peak DayApril22</v>
      </c>
      <c r="B3647" t="s">
        <v>2232</v>
      </c>
      <c r="C3647" t="s">
        <v>2245</v>
      </c>
      <c r="D3647" t="s">
        <v>2422</v>
      </c>
      <c r="E3647" t="s">
        <v>3096</v>
      </c>
      <c r="F3647" s="6">
        <v>22</v>
      </c>
      <c r="G3647" s="6"/>
      <c r="H3647" s="6"/>
      <c r="I3647" s="6"/>
      <c r="J3647" s="6">
        <v>65.14</v>
      </c>
      <c r="K3647">
        <f t="shared" si="112"/>
        <v>1</v>
      </c>
    </row>
    <row r="3648" spans="1:11" x14ac:dyDescent="0.25">
      <c r="A3648" s="5" t="str">
        <f t="shared" si="113"/>
        <v>IndustryRetail StoresMonthly Peak DayApril23</v>
      </c>
      <c r="B3648" t="s">
        <v>2232</v>
      </c>
      <c r="C3648" t="s">
        <v>2245</v>
      </c>
      <c r="D3648" t="s">
        <v>2422</v>
      </c>
      <c r="E3648" t="s">
        <v>3096</v>
      </c>
      <c r="F3648" s="6">
        <v>23</v>
      </c>
      <c r="G3648" s="6"/>
      <c r="H3648" s="6"/>
      <c r="I3648" s="6"/>
      <c r="J3648" s="6">
        <v>63.07</v>
      </c>
      <c r="K3648">
        <f t="shared" si="112"/>
        <v>1</v>
      </c>
    </row>
    <row r="3649" spans="1:11" x14ac:dyDescent="0.25">
      <c r="A3649" s="5" t="str">
        <f t="shared" si="113"/>
        <v>IndustryRetail StoresMonthly Peak DayApril24</v>
      </c>
      <c r="B3649" t="s">
        <v>2232</v>
      </c>
      <c r="C3649" t="s">
        <v>2245</v>
      </c>
      <c r="D3649" t="s">
        <v>2422</v>
      </c>
      <c r="E3649" t="s">
        <v>3096</v>
      </c>
      <c r="F3649" s="6">
        <v>24</v>
      </c>
      <c r="G3649" s="6"/>
      <c r="H3649" s="6"/>
      <c r="I3649" s="6"/>
      <c r="J3649" s="6">
        <v>61.36</v>
      </c>
      <c r="K3649">
        <f t="shared" si="112"/>
        <v>1</v>
      </c>
    </row>
    <row r="3650" spans="1:11" x14ac:dyDescent="0.25">
      <c r="A3650" s="5" t="str">
        <f t="shared" si="113"/>
        <v>IndustryRetail StoresAverage WeekdayMay1</v>
      </c>
      <c r="B3650" t="s">
        <v>2232</v>
      </c>
      <c r="C3650" t="s">
        <v>2245</v>
      </c>
      <c r="D3650" t="s">
        <v>2423</v>
      </c>
      <c r="E3650" t="s">
        <v>3097</v>
      </c>
      <c r="F3650" s="6">
        <v>1</v>
      </c>
      <c r="G3650" s="6"/>
      <c r="H3650" s="6"/>
      <c r="I3650" s="6"/>
      <c r="J3650" s="6">
        <v>59.35</v>
      </c>
      <c r="K3650">
        <f t="shared" ref="K3650:K3713" si="114">INDEX(events, MATCH(CONCATENATE(B3650, C3650, D3650, E3650), events_y, 0), MATCH("Confidential", events_x, 0))</f>
        <v>1</v>
      </c>
    </row>
    <row r="3651" spans="1:11" x14ac:dyDescent="0.25">
      <c r="A3651" s="5" t="str">
        <f t="shared" ref="A3651:A3714" si="115">CONCATENATE(B3651, C3651, D3651, E3651, F3651)</f>
        <v>IndustryRetail StoresAverage WeekdayMay2</v>
      </c>
      <c r="B3651" t="s">
        <v>2232</v>
      </c>
      <c r="C3651" t="s">
        <v>2245</v>
      </c>
      <c r="D3651" t="s">
        <v>2423</v>
      </c>
      <c r="E3651" t="s">
        <v>3097</v>
      </c>
      <c r="F3651" s="6">
        <v>2</v>
      </c>
      <c r="G3651" s="6"/>
      <c r="H3651" s="6"/>
      <c r="I3651" s="6"/>
      <c r="J3651" s="6">
        <v>59.27</v>
      </c>
      <c r="K3651">
        <f t="shared" si="114"/>
        <v>1</v>
      </c>
    </row>
    <row r="3652" spans="1:11" x14ac:dyDescent="0.25">
      <c r="A3652" s="5" t="str">
        <f t="shared" si="115"/>
        <v>IndustryRetail StoresAverage WeekdayMay3</v>
      </c>
      <c r="B3652" t="s">
        <v>2232</v>
      </c>
      <c r="C3652" t="s">
        <v>2245</v>
      </c>
      <c r="D3652" t="s">
        <v>2423</v>
      </c>
      <c r="E3652" t="s">
        <v>3097</v>
      </c>
      <c r="F3652" s="6">
        <v>3</v>
      </c>
      <c r="G3652" s="6"/>
      <c r="H3652" s="6"/>
      <c r="I3652" s="6"/>
      <c r="J3652" s="6">
        <v>59.27</v>
      </c>
      <c r="K3652">
        <f t="shared" si="114"/>
        <v>1</v>
      </c>
    </row>
    <row r="3653" spans="1:11" x14ac:dyDescent="0.25">
      <c r="A3653" s="5" t="str">
        <f t="shared" si="115"/>
        <v>IndustryRetail StoresAverage WeekdayMay4</v>
      </c>
      <c r="B3653" t="s">
        <v>2232</v>
      </c>
      <c r="C3653" t="s">
        <v>2245</v>
      </c>
      <c r="D3653" t="s">
        <v>2423</v>
      </c>
      <c r="E3653" t="s">
        <v>3097</v>
      </c>
      <c r="F3653" s="6">
        <v>4</v>
      </c>
      <c r="G3653" s="6"/>
      <c r="H3653" s="6"/>
      <c r="I3653" s="6"/>
      <c r="J3653" s="6">
        <v>59.47</v>
      </c>
      <c r="K3653">
        <f t="shared" si="114"/>
        <v>1</v>
      </c>
    </row>
    <row r="3654" spans="1:11" x14ac:dyDescent="0.25">
      <c r="A3654" s="5" t="str">
        <f t="shared" si="115"/>
        <v>IndustryRetail StoresAverage WeekdayMay5</v>
      </c>
      <c r="B3654" t="s">
        <v>2232</v>
      </c>
      <c r="C3654" t="s">
        <v>2245</v>
      </c>
      <c r="D3654" t="s">
        <v>2423</v>
      </c>
      <c r="E3654" t="s">
        <v>3097</v>
      </c>
      <c r="F3654" s="6">
        <v>5</v>
      </c>
      <c r="G3654" s="6"/>
      <c r="H3654" s="6"/>
      <c r="I3654" s="6"/>
      <c r="J3654" s="6">
        <v>59.89</v>
      </c>
      <c r="K3654">
        <f t="shared" si="114"/>
        <v>1</v>
      </c>
    </row>
    <row r="3655" spans="1:11" x14ac:dyDescent="0.25">
      <c r="A3655" s="5" t="str">
        <f t="shared" si="115"/>
        <v>IndustryRetail StoresAverage WeekdayMay6</v>
      </c>
      <c r="B3655" t="s">
        <v>2232</v>
      </c>
      <c r="C3655" t="s">
        <v>2245</v>
      </c>
      <c r="D3655" t="s">
        <v>2423</v>
      </c>
      <c r="E3655" t="s">
        <v>3097</v>
      </c>
      <c r="F3655" s="6">
        <v>6</v>
      </c>
      <c r="G3655" s="6"/>
      <c r="H3655" s="6"/>
      <c r="I3655" s="6"/>
      <c r="J3655" s="6">
        <v>59.85</v>
      </c>
      <c r="K3655">
        <f t="shared" si="114"/>
        <v>1</v>
      </c>
    </row>
    <row r="3656" spans="1:11" x14ac:dyDescent="0.25">
      <c r="A3656" s="5" t="str">
        <f t="shared" si="115"/>
        <v>IndustryRetail StoresAverage WeekdayMay7</v>
      </c>
      <c r="B3656" t="s">
        <v>2232</v>
      </c>
      <c r="C3656" t="s">
        <v>2245</v>
      </c>
      <c r="D3656" t="s">
        <v>2423</v>
      </c>
      <c r="E3656" t="s">
        <v>3097</v>
      </c>
      <c r="F3656" s="6">
        <v>7</v>
      </c>
      <c r="G3656" s="6"/>
      <c r="H3656" s="6"/>
      <c r="I3656" s="6"/>
      <c r="J3656" s="6">
        <v>60.4</v>
      </c>
      <c r="K3656">
        <f t="shared" si="114"/>
        <v>1</v>
      </c>
    </row>
    <row r="3657" spans="1:11" x14ac:dyDescent="0.25">
      <c r="A3657" s="5" t="str">
        <f t="shared" si="115"/>
        <v>IndustryRetail StoresAverage WeekdayMay8</v>
      </c>
      <c r="B3657" t="s">
        <v>2232</v>
      </c>
      <c r="C3657" t="s">
        <v>2245</v>
      </c>
      <c r="D3657" t="s">
        <v>2423</v>
      </c>
      <c r="E3657" t="s">
        <v>3097</v>
      </c>
      <c r="F3657" s="6">
        <v>8</v>
      </c>
      <c r="G3657" s="6"/>
      <c r="H3657" s="6"/>
      <c r="I3657" s="6"/>
      <c r="J3657" s="6">
        <v>60.52</v>
      </c>
      <c r="K3657">
        <f t="shared" si="114"/>
        <v>1</v>
      </c>
    </row>
    <row r="3658" spans="1:11" x14ac:dyDescent="0.25">
      <c r="A3658" s="5" t="str">
        <f t="shared" si="115"/>
        <v>IndustryRetail StoresAverage WeekdayMay9</v>
      </c>
      <c r="B3658" t="s">
        <v>2232</v>
      </c>
      <c r="C3658" t="s">
        <v>2245</v>
      </c>
      <c r="D3658" t="s">
        <v>2423</v>
      </c>
      <c r="E3658" t="s">
        <v>3097</v>
      </c>
      <c r="F3658" s="6">
        <v>9</v>
      </c>
      <c r="G3658" s="6"/>
      <c r="H3658" s="6"/>
      <c r="I3658" s="6"/>
      <c r="J3658" s="6">
        <v>61.65</v>
      </c>
      <c r="K3658">
        <f t="shared" si="114"/>
        <v>1</v>
      </c>
    </row>
    <row r="3659" spans="1:11" x14ac:dyDescent="0.25">
      <c r="A3659" s="5" t="str">
        <f t="shared" si="115"/>
        <v>IndustryRetail StoresAverage WeekdayMay10</v>
      </c>
      <c r="B3659" t="s">
        <v>2232</v>
      </c>
      <c r="C3659" t="s">
        <v>2245</v>
      </c>
      <c r="D3659" t="s">
        <v>2423</v>
      </c>
      <c r="E3659" t="s">
        <v>3097</v>
      </c>
      <c r="F3659" s="6">
        <v>10</v>
      </c>
      <c r="G3659" s="6"/>
      <c r="H3659" s="6"/>
      <c r="I3659" s="6"/>
      <c r="J3659" s="6">
        <v>64.33</v>
      </c>
      <c r="K3659">
        <f t="shared" si="114"/>
        <v>1</v>
      </c>
    </row>
    <row r="3660" spans="1:11" x14ac:dyDescent="0.25">
      <c r="A3660" s="5" t="str">
        <f t="shared" si="115"/>
        <v>IndustryRetail StoresAverage WeekdayMay11</v>
      </c>
      <c r="B3660" t="s">
        <v>2232</v>
      </c>
      <c r="C3660" t="s">
        <v>2245</v>
      </c>
      <c r="D3660" t="s">
        <v>2423</v>
      </c>
      <c r="E3660" t="s">
        <v>3097</v>
      </c>
      <c r="F3660" s="6">
        <v>11</v>
      </c>
      <c r="G3660" s="6"/>
      <c r="H3660" s="6"/>
      <c r="I3660" s="6"/>
      <c r="J3660" s="6">
        <v>66.59</v>
      </c>
      <c r="K3660">
        <f t="shared" si="114"/>
        <v>1</v>
      </c>
    </row>
    <row r="3661" spans="1:11" x14ac:dyDescent="0.25">
      <c r="A3661" s="5" t="str">
        <f t="shared" si="115"/>
        <v>IndustryRetail StoresAverage WeekdayMay12</v>
      </c>
      <c r="B3661" t="s">
        <v>2232</v>
      </c>
      <c r="C3661" t="s">
        <v>2245</v>
      </c>
      <c r="D3661" t="s">
        <v>2423</v>
      </c>
      <c r="E3661" t="s">
        <v>3097</v>
      </c>
      <c r="F3661" s="6">
        <v>12</v>
      </c>
      <c r="G3661" s="6"/>
      <c r="H3661" s="6"/>
      <c r="I3661" s="6"/>
      <c r="J3661" s="6">
        <v>66.33</v>
      </c>
      <c r="K3661">
        <f t="shared" si="114"/>
        <v>1</v>
      </c>
    </row>
    <row r="3662" spans="1:11" x14ac:dyDescent="0.25">
      <c r="A3662" s="5" t="str">
        <f t="shared" si="115"/>
        <v>IndustryRetail StoresAverage WeekdayMay13</v>
      </c>
      <c r="B3662" t="s">
        <v>2232</v>
      </c>
      <c r="C3662" t="s">
        <v>2245</v>
      </c>
      <c r="D3662" t="s">
        <v>2423</v>
      </c>
      <c r="E3662" t="s">
        <v>3097</v>
      </c>
      <c r="F3662" s="6">
        <v>13</v>
      </c>
      <c r="G3662" s="6"/>
      <c r="H3662" s="6"/>
      <c r="I3662" s="6"/>
      <c r="J3662" s="6">
        <v>65.84</v>
      </c>
      <c r="K3662">
        <f t="shared" si="114"/>
        <v>1</v>
      </c>
    </row>
    <row r="3663" spans="1:11" x14ac:dyDescent="0.25">
      <c r="A3663" s="5" t="str">
        <f t="shared" si="115"/>
        <v>IndustryRetail StoresAverage WeekdayMay14</v>
      </c>
      <c r="B3663" t="s">
        <v>2232</v>
      </c>
      <c r="C3663" t="s">
        <v>2245</v>
      </c>
      <c r="D3663" t="s">
        <v>2423</v>
      </c>
      <c r="E3663" t="s">
        <v>3097</v>
      </c>
      <c r="F3663" s="6">
        <v>14</v>
      </c>
      <c r="G3663" s="6"/>
      <c r="H3663" s="6"/>
      <c r="I3663" s="6"/>
      <c r="J3663" s="6">
        <v>66.12</v>
      </c>
      <c r="K3663">
        <f t="shared" si="114"/>
        <v>1</v>
      </c>
    </row>
    <row r="3664" spans="1:11" x14ac:dyDescent="0.25">
      <c r="A3664" s="5" t="str">
        <f t="shared" si="115"/>
        <v>IndustryRetail StoresAverage WeekdayMay15</v>
      </c>
      <c r="B3664" t="s">
        <v>2232</v>
      </c>
      <c r="C3664" t="s">
        <v>2245</v>
      </c>
      <c r="D3664" t="s">
        <v>2423</v>
      </c>
      <c r="E3664" t="s">
        <v>3097</v>
      </c>
      <c r="F3664" s="6">
        <v>15</v>
      </c>
      <c r="G3664" s="6"/>
      <c r="H3664" s="6"/>
      <c r="I3664" s="6"/>
      <c r="J3664" s="6">
        <v>66.69</v>
      </c>
      <c r="K3664">
        <f t="shared" si="114"/>
        <v>1</v>
      </c>
    </row>
    <row r="3665" spans="1:11" x14ac:dyDescent="0.25">
      <c r="A3665" s="5" t="str">
        <f t="shared" si="115"/>
        <v>IndustryRetail StoresAverage WeekdayMay16</v>
      </c>
      <c r="B3665" t="s">
        <v>2232</v>
      </c>
      <c r="C3665" t="s">
        <v>2245</v>
      </c>
      <c r="D3665" t="s">
        <v>2423</v>
      </c>
      <c r="E3665" t="s">
        <v>3097</v>
      </c>
      <c r="F3665" s="6">
        <v>16</v>
      </c>
      <c r="G3665" s="6"/>
      <c r="H3665" s="6"/>
      <c r="I3665" s="6"/>
      <c r="J3665" s="6">
        <v>66.63</v>
      </c>
      <c r="K3665">
        <f t="shared" si="114"/>
        <v>1</v>
      </c>
    </row>
    <row r="3666" spans="1:11" x14ac:dyDescent="0.25">
      <c r="A3666" s="5" t="str">
        <f t="shared" si="115"/>
        <v>IndustryRetail StoresAverage WeekdayMay17</v>
      </c>
      <c r="B3666" t="s">
        <v>2232</v>
      </c>
      <c r="C3666" t="s">
        <v>2245</v>
      </c>
      <c r="D3666" t="s">
        <v>2423</v>
      </c>
      <c r="E3666" t="s">
        <v>3097</v>
      </c>
      <c r="F3666" s="6">
        <v>17</v>
      </c>
      <c r="G3666" s="6"/>
      <c r="H3666" s="6"/>
      <c r="I3666" s="6"/>
      <c r="J3666" s="6">
        <v>67.430000000000007</v>
      </c>
      <c r="K3666">
        <f t="shared" si="114"/>
        <v>1</v>
      </c>
    </row>
    <row r="3667" spans="1:11" x14ac:dyDescent="0.25">
      <c r="A3667" s="5" t="str">
        <f t="shared" si="115"/>
        <v>IndustryRetail StoresAverage WeekdayMay18</v>
      </c>
      <c r="B3667" t="s">
        <v>2232</v>
      </c>
      <c r="C3667" t="s">
        <v>2245</v>
      </c>
      <c r="D3667" t="s">
        <v>2423</v>
      </c>
      <c r="E3667" t="s">
        <v>3097</v>
      </c>
      <c r="F3667" s="6">
        <v>18</v>
      </c>
      <c r="G3667" s="6"/>
      <c r="H3667" s="6"/>
      <c r="I3667" s="6"/>
      <c r="J3667" s="6">
        <v>68.19</v>
      </c>
      <c r="K3667">
        <f t="shared" si="114"/>
        <v>1</v>
      </c>
    </row>
    <row r="3668" spans="1:11" x14ac:dyDescent="0.25">
      <c r="A3668" s="5" t="str">
        <f t="shared" si="115"/>
        <v>IndustryRetail StoresAverage WeekdayMay19</v>
      </c>
      <c r="B3668" t="s">
        <v>2232</v>
      </c>
      <c r="C3668" t="s">
        <v>2245</v>
      </c>
      <c r="D3668" t="s">
        <v>2423</v>
      </c>
      <c r="E3668" t="s">
        <v>3097</v>
      </c>
      <c r="F3668" s="6">
        <v>19</v>
      </c>
      <c r="G3668" s="6"/>
      <c r="H3668" s="6"/>
      <c r="I3668" s="6"/>
      <c r="J3668" s="6">
        <v>67.87</v>
      </c>
      <c r="K3668">
        <f t="shared" si="114"/>
        <v>1</v>
      </c>
    </row>
    <row r="3669" spans="1:11" x14ac:dyDescent="0.25">
      <c r="A3669" s="5" t="str">
        <f t="shared" si="115"/>
        <v>IndustryRetail StoresAverage WeekdayMay20</v>
      </c>
      <c r="B3669" t="s">
        <v>2232</v>
      </c>
      <c r="C3669" t="s">
        <v>2245</v>
      </c>
      <c r="D3669" t="s">
        <v>2423</v>
      </c>
      <c r="E3669" t="s">
        <v>3097</v>
      </c>
      <c r="F3669" s="6">
        <v>20</v>
      </c>
      <c r="G3669" s="6"/>
      <c r="H3669" s="6"/>
      <c r="I3669" s="6"/>
      <c r="J3669" s="6">
        <v>65.66</v>
      </c>
      <c r="K3669">
        <f t="shared" si="114"/>
        <v>1</v>
      </c>
    </row>
    <row r="3670" spans="1:11" x14ac:dyDescent="0.25">
      <c r="A3670" s="5" t="str">
        <f t="shared" si="115"/>
        <v>IndustryRetail StoresAverage WeekdayMay21</v>
      </c>
      <c r="B3670" t="s">
        <v>2232</v>
      </c>
      <c r="C3670" t="s">
        <v>2245</v>
      </c>
      <c r="D3670" t="s">
        <v>2423</v>
      </c>
      <c r="E3670" t="s">
        <v>3097</v>
      </c>
      <c r="F3670" s="6">
        <v>21</v>
      </c>
      <c r="G3670" s="6"/>
      <c r="H3670" s="6"/>
      <c r="I3670" s="6"/>
      <c r="J3670" s="6">
        <v>62.25</v>
      </c>
      <c r="K3670">
        <f t="shared" si="114"/>
        <v>1</v>
      </c>
    </row>
    <row r="3671" spans="1:11" x14ac:dyDescent="0.25">
      <c r="A3671" s="5" t="str">
        <f t="shared" si="115"/>
        <v>IndustryRetail StoresAverage WeekdayMay22</v>
      </c>
      <c r="B3671" t="s">
        <v>2232</v>
      </c>
      <c r="C3671" t="s">
        <v>2245</v>
      </c>
      <c r="D3671" t="s">
        <v>2423</v>
      </c>
      <c r="E3671" t="s">
        <v>3097</v>
      </c>
      <c r="F3671" s="6">
        <v>22</v>
      </c>
      <c r="G3671" s="6"/>
      <c r="H3671" s="6"/>
      <c r="I3671" s="6"/>
      <c r="J3671" s="6">
        <v>59.93</v>
      </c>
      <c r="K3671">
        <f t="shared" si="114"/>
        <v>1</v>
      </c>
    </row>
    <row r="3672" spans="1:11" x14ac:dyDescent="0.25">
      <c r="A3672" s="5" t="str">
        <f t="shared" si="115"/>
        <v>IndustryRetail StoresAverage WeekdayMay23</v>
      </c>
      <c r="B3672" t="s">
        <v>2232</v>
      </c>
      <c r="C3672" t="s">
        <v>2245</v>
      </c>
      <c r="D3672" t="s">
        <v>2423</v>
      </c>
      <c r="E3672" t="s">
        <v>3097</v>
      </c>
      <c r="F3672" s="6">
        <v>23</v>
      </c>
      <c r="G3672" s="6"/>
      <c r="H3672" s="6"/>
      <c r="I3672" s="6"/>
      <c r="J3672" s="6">
        <v>59.52</v>
      </c>
      <c r="K3672">
        <f t="shared" si="114"/>
        <v>1</v>
      </c>
    </row>
    <row r="3673" spans="1:11" x14ac:dyDescent="0.25">
      <c r="A3673" s="5" t="str">
        <f t="shared" si="115"/>
        <v>IndustryRetail StoresAverage WeekdayMay24</v>
      </c>
      <c r="B3673" t="s">
        <v>2232</v>
      </c>
      <c r="C3673" t="s">
        <v>2245</v>
      </c>
      <c r="D3673" t="s">
        <v>2423</v>
      </c>
      <c r="E3673" t="s">
        <v>3097</v>
      </c>
      <c r="F3673" s="6">
        <v>24</v>
      </c>
      <c r="G3673" s="6"/>
      <c r="H3673" s="6"/>
      <c r="I3673" s="6"/>
      <c r="J3673" s="6">
        <v>59.68</v>
      </c>
      <c r="K3673">
        <f t="shared" si="114"/>
        <v>1</v>
      </c>
    </row>
    <row r="3674" spans="1:11" x14ac:dyDescent="0.25">
      <c r="A3674" s="5" t="str">
        <f t="shared" si="115"/>
        <v>IndustryRetail StoresMonthly Peak DayMay1</v>
      </c>
      <c r="B3674" t="s">
        <v>2232</v>
      </c>
      <c r="C3674" t="s">
        <v>2245</v>
      </c>
      <c r="D3674" t="s">
        <v>2424</v>
      </c>
      <c r="E3674" t="s">
        <v>3097</v>
      </c>
      <c r="F3674" s="6">
        <v>1</v>
      </c>
      <c r="G3674" s="6"/>
      <c r="H3674" s="6"/>
      <c r="I3674" s="6"/>
      <c r="J3674" s="6">
        <v>61.42</v>
      </c>
      <c r="K3674">
        <f t="shared" si="114"/>
        <v>1</v>
      </c>
    </row>
    <row r="3675" spans="1:11" x14ac:dyDescent="0.25">
      <c r="A3675" s="5" t="str">
        <f t="shared" si="115"/>
        <v>IndustryRetail StoresMonthly Peak DayMay2</v>
      </c>
      <c r="B3675" t="s">
        <v>2232</v>
      </c>
      <c r="C3675" t="s">
        <v>2245</v>
      </c>
      <c r="D3675" t="s">
        <v>2424</v>
      </c>
      <c r="E3675" t="s">
        <v>3097</v>
      </c>
      <c r="F3675" s="6">
        <v>2</v>
      </c>
      <c r="G3675" s="6"/>
      <c r="H3675" s="6"/>
      <c r="I3675" s="6"/>
      <c r="J3675" s="6">
        <v>61.24</v>
      </c>
      <c r="K3675">
        <f t="shared" si="114"/>
        <v>1</v>
      </c>
    </row>
    <row r="3676" spans="1:11" x14ac:dyDescent="0.25">
      <c r="A3676" s="5" t="str">
        <f t="shared" si="115"/>
        <v>IndustryRetail StoresMonthly Peak DayMay3</v>
      </c>
      <c r="B3676" t="s">
        <v>2232</v>
      </c>
      <c r="C3676" t="s">
        <v>2245</v>
      </c>
      <c r="D3676" t="s">
        <v>2424</v>
      </c>
      <c r="E3676" t="s">
        <v>3097</v>
      </c>
      <c r="F3676" s="6">
        <v>3</v>
      </c>
      <c r="G3676" s="6"/>
      <c r="H3676" s="6"/>
      <c r="I3676" s="6"/>
      <c r="J3676" s="6">
        <v>60.83</v>
      </c>
      <c r="K3676">
        <f t="shared" si="114"/>
        <v>1</v>
      </c>
    </row>
    <row r="3677" spans="1:11" x14ac:dyDescent="0.25">
      <c r="A3677" s="5" t="str">
        <f t="shared" si="115"/>
        <v>IndustryRetail StoresMonthly Peak DayMay4</v>
      </c>
      <c r="B3677" t="s">
        <v>2232</v>
      </c>
      <c r="C3677" t="s">
        <v>2245</v>
      </c>
      <c r="D3677" t="s">
        <v>2424</v>
      </c>
      <c r="E3677" t="s">
        <v>3097</v>
      </c>
      <c r="F3677" s="6">
        <v>4</v>
      </c>
      <c r="G3677" s="6"/>
      <c r="H3677" s="6"/>
      <c r="I3677" s="6"/>
      <c r="J3677" s="6">
        <v>60.39</v>
      </c>
      <c r="K3677">
        <f t="shared" si="114"/>
        <v>1</v>
      </c>
    </row>
    <row r="3678" spans="1:11" x14ac:dyDescent="0.25">
      <c r="A3678" s="5" t="str">
        <f t="shared" si="115"/>
        <v>IndustryRetail StoresMonthly Peak DayMay5</v>
      </c>
      <c r="B3678" t="s">
        <v>2232</v>
      </c>
      <c r="C3678" t="s">
        <v>2245</v>
      </c>
      <c r="D3678" t="s">
        <v>2424</v>
      </c>
      <c r="E3678" t="s">
        <v>3097</v>
      </c>
      <c r="F3678" s="6">
        <v>5</v>
      </c>
      <c r="G3678" s="6"/>
      <c r="H3678" s="6"/>
      <c r="I3678" s="6"/>
      <c r="J3678" s="6">
        <v>60.27</v>
      </c>
      <c r="K3678">
        <f t="shared" si="114"/>
        <v>1</v>
      </c>
    </row>
    <row r="3679" spans="1:11" x14ac:dyDescent="0.25">
      <c r="A3679" s="5" t="str">
        <f t="shared" si="115"/>
        <v>IndustryRetail StoresMonthly Peak DayMay6</v>
      </c>
      <c r="B3679" t="s">
        <v>2232</v>
      </c>
      <c r="C3679" t="s">
        <v>2245</v>
      </c>
      <c r="D3679" t="s">
        <v>2424</v>
      </c>
      <c r="E3679" t="s">
        <v>3097</v>
      </c>
      <c r="F3679" s="6">
        <v>6</v>
      </c>
      <c r="G3679" s="6"/>
      <c r="H3679" s="6"/>
      <c r="I3679" s="6"/>
      <c r="J3679" s="6">
        <v>60.26</v>
      </c>
      <c r="K3679">
        <f t="shared" si="114"/>
        <v>1</v>
      </c>
    </row>
    <row r="3680" spans="1:11" x14ac:dyDescent="0.25">
      <c r="A3680" s="5" t="str">
        <f t="shared" si="115"/>
        <v>IndustryRetail StoresMonthly Peak DayMay7</v>
      </c>
      <c r="B3680" t="s">
        <v>2232</v>
      </c>
      <c r="C3680" t="s">
        <v>2245</v>
      </c>
      <c r="D3680" t="s">
        <v>2424</v>
      </c>
      <c r="E3680" t="s">
        <v>3097</v>
      </c>
      <c r="F3680" s="6">
        <v>7</v>
      </c>
      <c r="G3680" s="6"/>
      <c r="H3680" s="6"/>
      <c r="I3680" s="6"/>
      <c r="J3680" s="6">
        <v>60.24</v>
      </c>
      <c r="K3680">
        <f t="shared" si="114"/>
        <v>1</v>
      </c>
    </row>
    <row r="3681" spans="1:11" x14ac:dyDescent="0.25">
      <c r="A3681" s="5" t="str">
        <f t="shared" si="115"/>
        <v>IndustryRetail StoresMonthly Peak DayMay8</v>
      </c>
      <c r="B3681" t="s">
        <v>2232</v>
      </c>
      <c r="C3681" t="s">
        <v>2245</v>
      </c>
      <c r="D3681" t="s">
        <v>2424</v>
      </c>
      <c r="E3681" t="s">
        <v>3097</v>
      </c>
      <c r="F3681" s="6">
        <v>8</v>
      </c>
      <c r="G3681" s="6"/>
      <c r="H3681" s="6"/>
      <c r="I3681" s="6"/>
      <c r="J3681" s="6">
        <v>60.49</v>
      </c>
      <c r="K3681">
        <f t="shared" si="114"/>
        <v>1</v>
      </c>
    </row>
    <row r="3682" spans="1:11" x14ac:dyDescent="0.25">
      <c r="A3682" s="5" t="str">
        <f t="shared" si="115"/>
        <v>IndustryRetail StoresMonthly Peak DayMay9</v>
      </c>
      <c r="B3682" t="s">
        <v>2232</v>
      </c>
      <c r="C3682" t="s">
        <v>2245</v>
      </c>
      <c r="D3682" t="s">
        <v>2424</v>
      </c>
      <c r="E3682" t="s">
        <v>3097</v>
      </c>
      <c r="F3682" s="6">
        <v>9</v>
      </c>
      <c r="G3682" s="6"/>
      <c r="H3682" s="6"/>
      <c r="I3682" s="6"/>
      <c r="J3682" s="6">
        <v>60.58</v>
      </c>
      <c r="K3682">
        <f t="shared" si="114"/>
        <v>1</v>
      </c>
    </row>
    <row r="3683" spans="1:11" x14ac:dyDescent="0.25">
      <c r="A3683" s="5" t="str">
        <f t="shared" si="115"/>
        <v>IndustryRetail StoresMonthly Peak DayMay10</v>
      </c>
      <c r="B3683" t="s">
        <v>2232</v>
      </c>
      <c r="C3683" t="s">
        <v>2245</v>
      </c>
      <c r="D3683" t="s">
        <v>2424</v>
      </c>
      <c r="E3683" t="s">
        <v>3097</v>
      </c>
      <c r="F3683" s="6">
        <v>10</v>
      </c>
      <c r="G3683" s="6"/>
      <c r="H3683" s="6"/>
      <c r="I3683" s="6"/>
      <c r="J3683" s="6">
        <v>60.82</v>
      </c>
      <c r="K3683">
        <f t="shared" si="114"/>
        <v>1</v>
      </c>
    </row>
    <row r="3684" spans="1:11" x14ac:dyDescent="0.25">
      <c r="A3684" s="5" t="str">
        <f t="shared" si="115"/>
        <v>IndustryRetail StoresMonthly Peak DayMay11</v>
      </c>
      <c r="B3684" t="s">
        <v>2232</v>
      </c>
      <c r="C3684" t="s">
        <v>2245</v>
      </c>
      <c r="D3684" t="s">
        <v>2424</v>
      </c>
      <c r="E3684" t="s">
        <v>3097</v>
      </c>
      <c r="F3684" s="6">
        <v>11</v>
      </c>
      <c r="G3684" s="6"/>
      <c r="H3684" s="6"/>
      <c r="I3684" s="6"/>
      <c r="J3684" s="6">
        <v>61.89</v>
      </c>
      <c r="K3684">
        <f t="shared" si="114"/>
        <v>1</v>
      </c>
    </row>
    <row r="3685" spans="1:11" x14ac:dyDescent="0.25">
      <c r="A3685" s="5" t="str">
        <f t="shared" si="115"/>
        <v>IndustryRetail StoresMonthly Peak DayMay12</v>
      </c>
      <c r="B3685" t="s">
        <v>2232</v>
      </c>
      <c r="C3685" t="s">
        <v>2245</v>
      </c>
      <c r="D3685" t="s">
        <v>2424</v>
      </c>
      <c r="E3685" t="s">
        <v>3097</v>
      </c>
      <c r="F3685" s="6">
        <v>12</v>
      </c>
      <c r="G3685" s="6"/>
      <c r="H3685" s="6"/>
      <c r="I3685" s="6"/>
      <c r="J3685" s="6">
        <v>63.4</v>
      </c>
      <c r="K3685">
        <f t="shared" si="114"/>
        <v>1</v>
      </c>
    </row>
    <row r="3686" spans="1:11" x14ac:dyDescent="0.25">
      <c r="A3686" s="5" t="str">
        <f t="shared" si="115"/>
        <v>IndustryRetail StoresMonthly Peak DayMay13</v>
      </c>
      <c r="B3686" t="s">
        <v>2232</v>
      </c>
      <c r="C3686" t="s">
        <v>2245</v>
      </c>
      <c r="D3686" t="s">
        <v>2424</v>
      </c>
      <c r="E3686" t="s">
        <v>3097</v>
      </c>
      <c r="F3686" s="6">
        <v>13</v>
      </c>
      <c r="G3686" s="6"/>
      <c r="H3686" s="6"/>
      <c r="I3686" s="6"/>
      <c r="J3686" s="6">
        <v>64.67</v>
      </c>
      <c r="K3686">
        <f t="shared" si="114"/>
        <v>1</v>
      </c>
    </row>
    <row r="3687" spans="1:11" x14ac:dyDescent="0.25">
      <c r="A3687" s="5" t="str">
        <f t="shared" si="115"/>
        <v>IndustryRetail StoresMonthly Peak DayMay14</v>
      </c>
      <c r="B3687" t="s">
        <v>2232</v>
      </c>
      <c r="C3687" t="s">
        <v>2245</v>
      </c>
      <c r="D3687" t="s">
        <v>2424</v>
      </c>
      <c r="E3687" t="s">
        <v>3097</v>
      </c>
      <c r="F3687" s="6">
        <v>14</v>
      </c>
      <c r="G3687" s="6"/>
      <c r="H3687" s="6"/>
      <c r="I3687" s="6"/>
      <c r="J3687" s="6">
        <v>66.430000000000007</v>
      </c>
      <c r="K3687">
        <f t="shared" si="114"/>
        <v>1</v>
      </c>
    </row>
    <row r="3688" spans="1:11" x14ac:dyDescent="0.25">
      <c r="A3688" s="5" t="str">
        <f t="shared" si="115"/>
        <v>IndustryRetail StoresMonthly Peak DayMay15</v>
      </c>
      <c r="B3688" t="s">
        <v>2232</v>
      </c>
      <c r="C3688" t="s">
        <v>2245</v>
      </c>
      <c r="D3688" t="s">
        <v>2424</v>
      </c>
      <c r="E3688" t="s">
        <v>3097</v>
      </c>
      <c r="F3688" s="6">
        <v>15</v>
      </c>
      <c r="G3688" s="6"/>
      <c r="H3688" s="6"/>
      <c r="I3688" s="6"/>
      <c r="J3688" s="6">
        <v>67.11</v>
      </c>
      <c r="K3688">
        <f t="shared" si="114"/>
        <v>1</v>
      </c>
    </row>
    <row r="3689" spans="1:11" x14ac:dyDescent="0.25">
      <c r="A3689" s="5" t="str">
        <f t="shared" si="115"/>
        <v>IndustryRetail StoresMonthly Peak DayMay16</v>
      </c>
      <c r="B3689" t="s">
        <v>2232</v>
      </c>
      <c r="C3689" t="s">
        <v>2245</v>
      </c>
      <c r="D3689" t="s">
        <v>2424</v>
      </c>
      <c r="E3689" t="s">
        <v>3097</v>
      </c>
      <c r="F3689" s="6">
        <v>16</v>
      </c>
      <c r="G3689" s="6"/>
      <c r="H3689" s="6"/>
      <c r="I3689" s="6"/>
      <c r="J3689" s="6">
        <v>68.64</v>
      </c>
      <c r="K3689">
        <f t="shared" si="114"/>
        <v>1</v>
      </c>
    </row>
    <row r="3690" spans="1:11" x14ac:dyDescent="0.25">
      <c r="A3690" s="5" t="str">
        <f t="shared" si="115"/>
        <v>IndustryRetail StoresMonthly Peak DayMay17</v>
      </c>
      <c r="B3690" t="s">
        <v>2232</v>
      </c>
      <c r="C3690" t="s">
        <v>2245</v>
      </c>
      <c r="D3690" t="s">
        <v>2424</v>
      </c>
      <c r="E3690" t="s">
        <v>3097</v>
      </c>
      <c r="F3690" s="6">
        <v>17</v>
      </c>
      <c r="G3690" s="6"/>
      <c r="H3690" s="6"/>
      <c r="I3690" s="6"/>
      <c r="J3690" s="6">
        <v>68.040000000000006</v>
      </c>
      <c r="K3690">
        <f t="shared" si="114"/>
        <v>1</v>
      </c>
    </row>
    <row r="3691" spans="1:11" x14ac:dyDescent="0.25">
      <c r="A3691" s="5" t="str">
        <f t="shared" si="115"/>
        <v>IndustryRetail StoresMonthly Peak DayMay18</v>
      </c>
      <c r="B3691" t="s">
        <v>2232</v>
      </c>
      <c r="C3691" t="s">
        <v>2245</v>
      </c>
      <c r="D3691" t="s">
        <v>2424</v>
      </c>
      <c r="E3691" t="s">
        <v>3097</v>
      </c>
      <c r="F3691" s="6">
        <v>18</v>
      </c>
      <c r="G3691" s="6"/>
      <c r="H3691" s="6"/>
      <c r="I3691" s="6"/>
      <c r="J3691" s="6">
        <v>67.290000000000006</v>
      </c>
      <c r="K3691">
        <f t="shared" si="114"/>
        <v>1</v>
      </c>
    </row>
    <row r="3692" spans="1:11" x14ac:dyDescent="0.25">
      <c r="A3692" s="5" t="str">
        <f t="shared" si="115"/>
        <v>IndustryRetail StoresMonthly Peak DayMay19</v>
      </c>
      <c r="B3692" t="s">
        <v>2232</v>
      </c>
      <c r="C3692" t="s">
        <v>2245</v>
      </c>
      <c r="D3692" t="s">
        <v>2424</v>
      </c>
      <c r="E3692" t="s">
        <v>3097</v>
      </c>
      <c r="F3692" s="6">
        <v>19</v>
      </c>
      <c r="G3692" s="6"/>
      <c r="H3692" s="6"/>
      <c r="I3692" s="6"/>
      <c r="J3692" s="6">
        <v>65.930000000000007</v>
      </c>
      <c r="K3692">
        <f t="shared" si="114"/>
        <v>1</v>
      </c>
    </row>
    <row r="3693" spans="1:11" x14ac:dyDescent="0.25">
      <c r="A3693" s="5" t="str">
        <f t="shared" si="115"/>
        <v>IndustryRetail StoresMonthly Peak DayMay20</v>
      </c>
      <c r="B3693" t="s">
        <v>2232</v>
      </c>
      <c r="C3693" t="s">
        <v>2245</v>
      </c>
      <c r="D3693" t="s">
        <v>2424</v>
      </c>
      <c r="E3693" t="s">
        <v>3097</v>
      </c>
      <c r="F3693" s="6">
        <v>20</v>
      </c>
      <c r="G3693" s="6"/>
      <c r="H3693" s="6"/>
      <c r="I3693" s="6"/>
      <c r="J3693" s="6">
        <v>64.069999999999993</v>
      </c>
      <c r="K3693">
        <f t="shared" si="114"/>
        <v>1</v>
      </c>
    </row>
    <row r="3694" spans="1:11" x14ac:dyDescent="0.25">
      <c r="A3694" s="5" t="str">
        <f t="shared" si="115"/>
        <v>IndustryRetail StoresMonthly Peak DayMay21</v>
      </c>
      <c r="B3694" t="s">
        <v>2232</v>
      </c>
      <c r="C3694" t="s">
        <v>2245</v>
      </c>
      <c r="D3694" t="s">
        <v>2424</v>
      </c>
      <c r="E3694" t="s">
        <v>3097</v>
      </c>
      <c r="F3694" s="6">
        <v>21</v>
      </c>
      <c r="G3694" s="6"/>
      <c r="H3694" s="6"/>
      <c r="I3694" s="6"/>
      <c r="J3694" s="6">
        <v>62</v>
      </c>
      <c r="K3694">
        <f t="shared" si="114"/>
        <v>1</v>
      </c>
    </row>
    <row r="3695" spans="1:11" x14ac:dyDescent="0.25">
      <c r="A3695" s="5" t="str">
        <f t="shared" si="115"/>
        <v>IndustryRetail StoresMonthly Peak DayMay22</v>
      </c>
      <c r="B3695" t="s">
        <v>2232</v>
      </c>
      <c r="C3695" t="s">
        <v>2245</v>
      </c>
      <c r="D3695" t="s">
        <v>2424</v>
      </c>
      <c r="E3695" t="s">
        <v>3097</v>
      </c>
      <c r="F3695" s="6">
        <v>22</v>
      </c>
      <c r="G3695" s="6"/>
      <c r="H3695" s="6"/>
      <c r="I3695" s="6"/>
      <c r="J3695" s="6">
        <v>61.16</v>
      </c>
      <c r="K3695">
        <f t="shared" si="114"/>
        <v>1</v>
      </c>
    </row>
    <row r="3696" spans="1:11" x14ac:dyDescent="0.25">
      <c r="A3696" s="5" t="str">
        <f t="shared" si="115"/>
        <v>IndustryRetail StoresMonthly Peak DayMay23</v>
      </c>
      <c r="B3696" t="s">
        <v>2232</v>
      </c>
      <c r="C3696" t="s">
        <v>2245</v>
      </c>
      <c r="D3696" t="s">
        <v>2424</v>
      </c>
      <c r="E3696" t="s">
        <v>3097</v>
      </c>
      <c r="F3696" s="6">
        <v>23</v>
      </c>
      <c r="G3696" s="6"/>
      <c r="H3696" s="6"/>
      <c r="I3696" s="6"/>
      <c r="J3696" s="6">
        <v>61.19</v>
      </c>
      <c r="K3696">
        <f t="shared" si="114"/>
        <v>1</v>
      </c>
    </row>
    <row r="3697" spans="1:11" x14ac:dyDescent="0.25">
      <c r="A3697" s="5" t="str">
        <f t="shared" si="115"/>
        <v>IndustryRetail StoresMonthly Peak DayMay24</v>
      </c>
      <c r="B3697" t="s">
        <v>2232</v>
      </c>
      <c r="C3697" t="s">
        <v>2245</v>
      </c>
      <c r="D3697" t="s">
        <v>2424</v>
      </c>
      <c r="E3697" t="s">
        <v>3097</v>
      </c>
      <c r="F3697" s="6">
        <v>24</v>
      </c>
      <c r="G3697" s="6"/>
      <c r="H3697" s="6"/>
      <c r="I3697" s="6"/>
      <c r="J3697" s="6">
        <v>61.43</v>
      </c>
      <c r="K3697">
        <f t="shared" si="114"/>
        <v>1</v>
      </c>
    </row>
    <row r="3698" spans="1:11" x14ac:dyDescent="0.25">
      <c r="A3698" s="5" t="str">
        <f t="shared" si="115"/>
        <v>IndustryRetail StoresAverage WeekdayJune1</v>
      </c>
      <c r="B3698" t="s">
        <v>2232</v>
      </c>
      <c r="C3698" t="s">
        <v>2245</v>
      </c>
      <c r="D3698" t="s">
        <v>2425</v>
      </c>
      <c r="E3698" t="s">
        <v>3098</v>
      </c>
      <c r="F3698" s="6">
        <v>1</v>
      </c>
      <c r="G3698" s="6"/>
      <c r="H3698" s="6"/>
      <c r="I3698" s="6"/>
      <c r="J3698" s="6">
        <v>61.36</v>
      </c>
      <c r="K3698">
        <f t="shared" si="114"/>
        <v>1</v>
      </c>
    </row>
    <row r="3699" spans="1:11" x14ac:dyDescent="0.25">
      <c r="A3699" s="5" t="str">
        <f t="shared" si="115"/>
        <v>IndustryRetail StoresAverage WeekdayJune2</v>
      </c>
      <c r="B3699" t="s">
        <v>2232</v>
      </c>
      <c r="C3699" t="s">
        <v>2245</v>
      </c>
      <c r="D3699" t="s">
        <v>2425</v>
      </c>
      <c r="E3699" t="s">
        <v>3098</v>
      </c>
      <c r="F3699" s="6">
        <v>2</v>
      </c>
      <c r="G3699" s="6"/>
      <c r="H3699" s="6"/>
      <c r="I3699" s="6"/>
      <c r="J3699" s="6">
        <v>61.189999313354491</v>
      </c>
      <c r="K3699">
        <f t="shared" si="114"/>
        <v>1</v>
      </c>
    </row>
    <row r="3700" spans="1:11" x14ac:dyDescent="0.25">
      <c r="A3700" s="5" t="str">
        <f t="shared" si="115"/>
        <v>IndustryRetail StoresAverage WeekdayJune3</v>
      </c>
      <c r="B3700" t="s">
        <v>2232</v>
      </c>
      <c r="C3700" t="s">
        <v>2245</v>
      </c>
      <c r="D3700" t="s">
        <v>2425</v>
      </c>
      <c r="E3700" t="s">
        <v>3098</v>
      </c>
      <c r="F3700" s="6">
        <v>3</v>
      </c>
      <c r="G3700" s="6"/>
      <c r="H3700" s="6"/>
      <c r="I3700" s="6"/>
      <c r="J3700" s="6">
        <v>61.330001831054688</v>
      </c>
      <c r="K3700">
        <f t="shared" si="114"/>
        <v>1</v>
      </c>
    </row>
    <row r="3701" spans="1:11" x14ac:dyDescent="0.25">
      <c r="A3701" s="5" t="str">
        <f t="shared" si="115"/>
        <v>IndustryRetail StoresAverage WeekdayJune4</v>
      </c>
      <c r="B3701" t="s">
        <v>2232</v>
      </c>
      <c r="C3701" t="s">
        <v>2245</v>
      </c>
      <c r="D3701" t="s">
        <v>2425</v>
      </c>
      <c r="E3701" t="s">
        <v>3098</v>
      </c>
      <c r="F3701" s="6">
        <v>4</v>
      </c>
      <c r="G3701" s="6"/>
      <c r="H3701" s="6"/>
      <c r="I3701" s="6"/>
      <c r="J3701" s="6">
        <v>61.159999847412109</v>
      </c>
      <c r="K3701">
        <f t="shared" si="114"/>
        <v>1</v>
      </c>
    </row>
    <row r="3702" spans="1:11" x14ac:dyDescent="0.25">
      <c r="A3702" s="5" t="str">
        <f t="shared" si="115"/>
        <v>IndustryRetail StoresAverage WeekdayJune5</v>
      </c>
      <c r="B3702" t="s">
        <v>2232</v>
      </c>
      <c r="C3702" t="s">
        <v>2245</v>
      </c>
      <c r="D3702" t="s">
        <v>2425</v>
      </c>
      <c r="E3702" t="s">
        <v>3098</v>
      </c>
      <c r="F3702" s="6">
        <v>5</v>
      </c>
      <c r="G3702" s="6"/>
      <c r="H3702" s="6"/>
      <c r="I3702" s="6"/>
      <c r="J3702" s="6">
        <v>61.080001831054688</v>
      </c>
      <c r="K3702">
        <f t="shared" si="114"/>
        <v>1</v>
      </c>
    </row>
    <row r="3703" spans="1:11" x14ac:dyDescent="0.25">
      <c r="A3703" s="5" t="str">
        <f t="shared" si="115"/>
        <v>IndustryRetail StoresAverage WeekdayJune6</v>
      </c>
      <c r="B3703" t="s">
        <v>2232</v>
      </c>
      <c r="C3703" t="s">
        <v>2245</v>
      </c>
      <c r="D3703" t="s">
        <v>2425</v>
      </c>
      <c r="E3703" t="s">
        <v>3098</v>
      </c>
      <c r="F3703" s="6">
        <v>6</v>
      </c>
      <c r="G3703" s="6"/>
      <c r="H3703" s="6"/>
      <c r="I3703" s="6"/>
      <c r="J3703" s="6">
        <v>60.919998168945313</v>
      </c>
      <c r="K3703">
        <f t="shared" si="114"/>
        <v>1</v>
      </c>
    </row>
    <row r="3704" spans="1:11" x14ac:dyDescent="0.25">
      <c r="A3704" s="5" t="str">
        <f t="shared" si="115"/>
        <v>IndustryRetail StoresAverage WeekdayJune7</v>
      </c>
      <c r="B3704" t="s">
        <v>2232</v>
      </c>
      <c r="C3704" t="s">
        <v>2245</v>
      </c>
      <c r="D3704" t="s">
        <v>2425</v>
      </c>
      <c r="E3704" t="s">
        <v>3098</v>
      </c>
      <c r="F3704" s="6">
        <v>7</v>
      </c>
      <c r="G3704" s="6"/>
      <c r="H3704" s="6"/>
      <c r="I3704" s="6"/>
      <c r="J3704" s="6">
        <v>61.020000457763672</v>
      </c>
      <c r="K3704">
        <f t="shared" si="114"/>
        <v>1</v>
      </c>
    </row>
    <row r="3705" spans="1:11" x14ac:dyDescent="0.25">
      <c r="A3705" s="5" t="str">
        <f t="shared" si="115"/>
        <v>IndustryRetail StoresAverage WeekdayJune8</v>
      </c>
      <c r="B3705" t="s">
        <v>2232</v>
      </c>
      <c r="C3705" t="s">
        <v>2245</v>
      </c>
      <c r="D3705" t="s">
        <v>2425</v>
      </c>
      <c r="E3705" t="s">
        <v>3098</v>
      </c>
      <c r="F3705" s="6">
        <v>8</v>
      </c>
      <c r="G3705" s="6"/>
      <c r="H3705" s="6"/>
      <c r="I3705" s="6"/>
      <c r="J3705" s="6">
        <v>61.470001220703125</v>
      </c>
      <c r="K3705">
        <f t="shared" si="114"/>
        <v>1</v>
      </c>
    </row>
    <row r="3706" spans="1:11" x14ac:dyDescent="0.25">
      <c r="A3706" s="5" t="str">
        <f t="shared" si="115"/>
        <v>IndustryRetail StoresAverage WeekdayJune9</v>
      </c>
      <c r="B3706" t="s">
        <v>2232</v>
      </c>
      <c r="C3706" t="s">
        <v>2245</v>
      </c>
      <c r="D3706" t="s">
        <v>2425</v>
      </c>
      <c r="E3706" t="s">
        <v>3098</v>
      </c>
      <c r="F3706" s="6">
        <v>9</v>
      </c>
      <c r="G3706" s="6"/>
      <c r="H3706" s="6"/>
      <c r="I3706" s="6"/>
      <c r="J3706" s="6">
        <v>61.959999084472656</v>
      </c>
      <c r="K3706">
        <f t="shared" si="114"/>
        <v>1</v>
      </c>
    </row>
    <row r="3707" spans="1:11" x14ac:dyDescent="0.25">
      <c r="A3707" s="5" t="str">
        <f t="shared" si="115"/>
        <v>IndustryRetail StoresAverage WeekdayJune10</v>
      </c>
      <c r="B3707" t="s">
        <v>2232</v>
      </c>
      <c r="C3707" t="s">
        <v>2245</v>
      </c>
      <c r="D3707" t="s">
        <v>2425</v>
      </c>
      <c r="E3707" t="s">
        <v>3098</v>
      </c>
      <c r="F3707" s="6">
        <v>10</v>
      </c>
      <c r="G3707" s="6"/>
      <c r="H3707" s="6"/>
      <c r="I3707" s="6"/>
      <c r="J3707" s="6">
        <v>62.479999542236328</v>
      </c>
      <c r="K3707">
        <f t="shared" si="114"/>
        <v>1</v>
      </c>
    </row>
    <row r="3708" spans="1:11" x14ac:dyDescent="0.25">
      <c r="A3708" s="5" t="str">
        <f t="shared" si="115"/>
        <v>IndustryRetail StoresAverage WeekdayJune11</v>
      </c>
      <c r="B3708" t="s">
        <v>2232</v>
      </c>
      <c r="C3708" t="s">
        <v>2245</v>
      </c>
      <c r="D3708" t="s">
        <v>2425</v>
      </c>
      <c r="E3708" t="s">
        <v>3098</v>
      </c>
      <c r="F3708" s="6">
        <v>11</v>
      </c>
      <c r="G3708" s="6"/>
      <c r="H3708" s="6"/>
      <c r="I3708" s="6"/>
      <c r="J3708" s="6">
        <v>62.25</v>
      </c>
      <c r="K3708">
        <f t="shared" si="114"/>
        <v>1</v>
      </c>
    </row>
    <row r="3709" spans="1:11" x14ac:dyDescent="0.25">
      <c r="A3709" s="5" t="str">
        <f t="shared" si="115"/>
        <v>IndustryRetail StoresAverage WeekdayJune12</v>
      </c>
      <c r="B3709" t="s">
        <v>2232</v>
      </c>
      <c r="C3709" t="s">
        <v>2245</v>
      </c>
      <c r="D3709" t="s">
        <v>2425</v>
      </c>
      <c r="E3709" t="s">
        <v>3098</v>
      </c>
      <c r="F3709" s="6">
        <v>12</v>
      </c>
      <c r="G3709" s="6"/>
      <c r="H3709" s="6"/>
      <c r="I3709" s="6"/>
      <c r="J3709" s="6">
        <v>64.639999389648438</v>
      </c>
      <c r="K3709">
        <f t="shared" si="114"/>
        <v>1</v>
      </c>
    </row>
    <row r="3710" spans="1:11" x14ac:dyDescent="0.25">
      <c r="A3710" s="5" t="str">
        <f t="shared" si="115"/>
        <v>IndustryRetail StoresAverage WeekdayJune13</v>
      </c>
      <c r="B3710" t="s">
        <v>2232</v>
      </c>
      <c r="C3710" t="s">
        <v>2245</v>
      </c>
      <c r="D3710" t="s">
        <v>2425</v>
      </c>
      <c r="E3710" t="s">
        <v>3098</v>
      </c>
      <c r="F3710" s="6">
        <v>13</v>
      </c>
      <c r="G3710" s="6"/>
      <c r="H3710" s="6"/>
      <c r="I3710" s="6"/>
      <c r="J3710" s="6">
        <v>67.019996643066406</v>
      </c>
      <c r="K3710">
        <f t="shared" si="114"/>
        <v>1</v>
      </c>
    </row>
    <row r="3711" spans="1:11" x14ac:dyDescent="0.25">
      <c r="A3711" s="5" t="str">
        <f t="shared" si="115"/>
        <v>IndustryRetail StoresAverage WeekdayJune14</v>
      </c>
      <c r="B3711" t="s">
        <v>2232</v>
      </c>
      <c r="C3711" t="s">
        <v>2245</v>
      </c>
      <c r="D3711" t="s">
        <v>2425</v>
      </c>
      <c r="E3711" t="s">
        <v>3098</v>
      </c>
      <c r="F3711" s="6">
        <v>14</v>
      </c>
      <c r="G3711" s="6"/>
      <c r="H3711" s="6"/>
      <c r="I3711" s="6"/>
      <c r="J3711" s="6">
        <v>68.050003051757813</v>
      </c>
      <c r="K3711">
        <f t="shared" si="114"/>
        <v>1</v>
      </c>
    </row>
    <row r="3712" spans="1:11" x14ac:dyDescent="0.25">
      <c r="A3712" s="5" t="str">
        <f t="shared" si="115"/>
        <v>IndustryRetail StoresAverage WeekdayJune15</v>
      </c>
      <c r="B3712" t="s">
        <v>2232</v>
      </c>
      <c r="C3712" t="s">
        <v>2245</v>
      </c>
      <c r="D3712" t="s">
        <v>2425</v>
      </c>
      <c r="E3712" t="s">
        <v>3098</v>
      </c>
      <c r="F3712" s="6">
        <v>15</v>
      </c>
      <c r="G3712" s="6"/>
      <c r="H3712" s="6"/>
      <c r="I3712" s="6"/>
      <c r="J3712" s="6">
        <v>68.290000915527344</v>
      </c>
      <c r="K3712">
        <f t="shared" si="114"/>
        <v>1</v>
      </c>
    </row>
    <row r="3713" spans="1:11" x14ac:dyDescent="0.25">
      <c r="A3713" s="5" t="str">
        <f t="shared" si="115"/>
        <v>IndustryRetail StoresAverage WeekdayJune16</v>
      </c>
      <c r="B3713" t="s">
        <v>2232</v>
      </c>
      <c r="C3713" t="s">
        <v>2245</v>
      </c>
      <c r="D3713" t="s">
        <v>2425</v>
      </c>
      <c r="E3713" t="s">
        <v>3098</v>
      </c>
      <c r="F3713" s="6">
        <v>16</v>
      </c>
      <c r="G3713" s="6"/>
      <c r="H3713" s="6"/>
      <c r="I3713" s="6"/>
      <c r="J3713" s="6">
        <v>68.720001220703125</v>
      </c>
      <c r="K3713">
        <f t="shared" si="114"/>
        <v>1</v>
      </c>
    </row>
    <row r="3714" spans="1:11" x14ac:dyDescent="0.25">
      <c r="A3714" s="5" t="str">
        <f t="shared" si="115"/>
        <v>IndustryRetail StoresAverage WeekdayJune17</v>
      </c>
      <c r="B3714" t="s">
        <v>2232</v>
      </c>
      <c r="C3714" t="s">
        <v>2245</v>
      </c>
      <c r="D3714" t="s">
        <v>2425</v>
      </c>
      <c r="E3714" t="s">
        <v>3098</v>
      </c>
      <c r="F3714" s="6">
        <v>17</v>
      </c>
      <c r="G3714" s="6"/>
      <c r="H3714" s="6"/>
      <c r="I3714" s="6"/>
      <c r="J3714" s="6">
        <v>68.120002746582031</v>
      </c>
      <c r="K3714">
        <f t="shared" ref="K3714:K3777" si="116">INDEX(events, MATCH(CONCATENATE(B3714, C3714, D3714, E3714), events_y, 0), MATCH("Confidential", events_x, 0))</f>
        <v>1</v>
      </c>
    </row>
    <row r="3715" spans="1:11" x14ac:dyDescent="0.25">
      <c r="A3715" s="5" t="str">
        <f t="shared" ref="A3715:A3778" si="117">CONCATENATE(B3715, C3715, D3715, E3715, F3715)</f>
        <v>IndustryRetail StoresAverage WeekdayJune18</v>
      </c>
      <c r="B3715" t="s">
        <v>2232</v>
      </c>
      <c r="C3715" t="s">
        <v>2245</v>
      </c>
      <c r="D3715" t="s">
        <v>2425</v>
      </c>
      <c r="E3715" t="s">
        <v>3098</v>
      </c>
      <c r="F3715" s="6">
        <v>18</v>
      </c>
      <c r="G3715" s="6"/>
      <c r="H3715" s="6"/>
      <c r="I3715" s="6"/>
      <c r="J3715" s="6">
        <v>66.300003051757813</v>
      </c>
      <c r="K3715">
        <f t="shared" si="116"/>
        <v>1</v>
      </c>
    </row>
    <row r="3716" spans="1:11" x14ac:dyDescent="0.25">
      <c r="A3716" s="5" t="str">
        <f t="shared" si="117"/>
        <v>IndustryRetail StoresAverage WeekdayJune19</v>
      </c>
      <c r="B3716" t="s">
        <v>2232</v>
      </c>
      <c r="C3716" t="s">
        <v>2245</v>
      </c>
      <c r="D3716" t="s">
        <v>2425</v>
      </c>
      <c r="E3716" t="s">
        <v>3098</v>
      </c>
      <c r="F3716" s="6">
        <v>19</v>
      </c>
      <c r="G3716" s="6"/>
      <c r="H3716" s="6"/>
      <c r="I3716" s="6"/>
      <c r="J3716" s="6">
        <v>64.339996337890625</v>
      </c>
      <c r="K3716">
        <f t="shared" si="116"/>
        <v>1</v>
      </c>
    </row>
    <row r="3717" spans="1:11" x14ac:dyDescent="0.25">
      <c r="A3717" s="5" t="str">
        <f t="shared" si="117"/>
        <v>IndustryRetail StoresAverage WeekdayJune20</v>
      </c>
      <c r="B3717" t="s">
        <v>2232</v>
      </c>
      <c r="C3717" t="s">
        <v>2245</v>
      </c>
      <c r="D3717" t="s">
        <v>2425</v>
      </c>
      <c r="E3717" t="s">
        <v>3098</v>
      </c>
      <c r="F3717" s="6">
        <v>20</v>
      </c>
      <c r="G3717" s="6"/>
      <c r="H3717" s="6"/>
      <c r="I3717" s="6"/>
      <c r="J3717" s="6">
        <v>62.900001525878906</v>
      </c>
      <c r="K3717">
        <f t="shared" si="116"/>
        <v>1</v>
      </c>
    </row>
    <row r="3718" spans="1:11" x14ac:dyDescent="0.25">
      <c r="A3718" s="5" t="str">
        <f t="shared" si="117"/>
        <v>IndustryRetail StoresAverage WeekdayJune21</v>
      </c>
      <c r="B3718" t="s">
        <v>2232</v>
      </c>
      <c r="C3718" t="s">
        <v>2245</v>
      </c>
      <c r="D3718" t="s">
        <v>2425</v>
      </c>
      <c r="E3718" t="s">
        <v>3098</v>
      </c>
      <c r="F3718" s="6">
        <v>21</v>
      </c>
      <c r="G3718" s="6"/>
      <c r="H3718" s="6"/>
      <c r="I3718" s="6"/>
      <c r="J3718" s="6">
        <v>61.369998931884766</v>
      </c>
      <c r="K3718">
        <f t="shared" si="116"/>
        <v>1</v>
      </c>
    </row>
    <row r="3719" spans="1:11" x14ac:dyDescent="0.25">
      <c r="A3719" s="5" t="str">
        <f t="shared" si="117"/>
        <v>IndustryRetail StoresAverage WeekdayJune22</v>
      </c>
      <c r="B3719" t="s">
        <v>2232</v>
      </c>
      <c r="C3719" t="s">
        <v>2245</v>
      </c>
      <c r="D3719" t="s">
        <v>2425</v>
      </c>
      <c r="E3719" t="s">
        <v>3098</v>
      </c>
      <c r="F3719" s="6">
        <v>22</v>
      </c>
      <c r="G3719" s="6"/>
      <c r="H3719" s="6"/>
      <c r="I3719" s="6"/>
      <c r="J3719" s="6">
        <v>60.470001220703125</v>
      </c>
      <c r="K3719">
        <f t="shared" si="116"/>
        <v>1</v>
      </c>
    </row>
    <row r="3720" spans="1:11" x14ac:dyDescent="0.25">
      <c r="A3720" s="5" t="str">
        <f t="shared" si="117"/>
        <v>IndustryRetail StoresAverage WeekdayJune23</v>
      </c>
      <c r="B3720" t="s">
        <v>2232</v>
      </c>
      <c r="C3720" t="s">
        <v>2245</v>
      </c>
      <c r="D3720" t="s">
        <v>2425</v>
      </c>
      <c r="E3720" t="s">
        <v>3098</v>
      </c>
      <c r="F3720" s="6">
        <v>23</v>
      </c>
      <c r="G3720" s="6"/>
      <c r="H3720" s="6"/>
      <c r="I3720" s="6"/>
      <c r="J3720" s="6">
        <v>60.569999694824219</v>
      </c>
      <c r="K3720">
        <f t="shared" si="116"/>
        <v>1</v>
      </c>
    </row>
    <row r="3721" spans="1:11" x14ac:dyDescent="0.25">
      <c r="A3721" s="5" t="str">
        <f t="shared" si="117"/>
        <v>IndustryRetail StoresAverage WeekdayJune24</v>
      </c>
      <c r="B3721" t="s">
        <v>2232</v>
      </c>
      <c r="C3721" t="s">
        <v>2245</v>
      </c>
      <c r="D3721" t="s">
        <v>2425</v>
      </c>
      <c r="E3721" t="s">
        <v>3098</v>
      </c>
      <c r="F3721" s="6">
        <v>24</v>
      </c>
      <c r="G3721" s="6"/>
      <c r="H3721" s="6"/>
      <c r="I3721" s="6"/>
      <c r="J3721" s="6">
        <v>60.650001525878906</v>
      </c>
      <c r="K3721">
        <f t="shared" si="116"/>
        <v>1</v>
      </c>
    </row>
    <row r="3722" spans="1:11" x14ac:dyDescent="0.25">
      <c r="A3722" s="5" t="str">
        <f t="shared" si="117"/>
        <v>IndustryRetail StoresMonthly Peak DayJune1</v>
      </c>
      <c r="B3722" t="s">
        <v>2232</v>
      </c>
      <c r="C3722" t="s">
        <v>2245</v>
      </c>
      <c r="D3722" t="s">
        <v>2426</v>
      </c>
      <c r="E3722" t="s">
        <v>3098</v>
      </c>
      <c r="F3722" s="6">
        <v>1</v>
      </c>
      <c r="G3722" s="6"/>
      <c r="H3722" s="6"/>
      <c r="I3722" s="6"/>
      <c r="J3722" s="6">
        <v>64.279998779296875</v>
      </c>
      <c r="K3722">
        <f t="shared" si="116"/>
        <v>1</v>
      </c>
    </row>
    <row r="3723" spans="1:11" x14ac:dyDescent="0.25">
      <c r="A3723" s="5" t="str">
        <f t="shared" si="117"/>
        <v>IndustryRetail StoresMonthly Peak DayJune2</v>
      </c>
      <c r="B3723" t="s">
        <v>2232</v>
      </c>
      <c r="C3723" t="s">
        <v>2245</v>
      </c>
      <c r="D3723" t="s">
        <v>2426</v>
      </c>
      <c r="E3723" t="s">
        <v>3098</v>
      </c>
      <c r="F3723" s="6">
        <v>2</v>
      </c>
      <c r="G3723" s="6"/>
      <c r="H3723" s="6"/>
      <c r="I3723" s="6"/>
      <c r="J3723" s="6">
        <v>63.919998168945313</v>
      </c>
      <c r="K3723">
        <f t="shared" si="116"/>
        <v>1</v>
      </c>
    </row>
    <row r="3724" spans="1:11" x14ac:dyDescent="0.25">
      <c r="A3724" s="5" t="str">
        <f t="shared" si="117"/>
        <v>IndustryRetail StoresMonthly Peak DayJune3</v>
      </c>
      <c r="B3724" t="s">
        <v>2232</v>
      </c>
      <c r="C3724" t="s">
        <v>2245</v>
      </c>
      <c r="D3724" t="s">
        <v>2426</v>
      </c>
      <c r="E3724" t="s">
        <v>3098</v>
      </c>
      <c r="F3724" s="6">
        <v>3</v>
      </c>
      <c r="G3724" s="6"/>
      <c r="H3724" s="6"/>
      <c r="I3724" s="6"/>
      <c r="J3724" s="6">
        <v>63.159999847412109</v>
      </c>
      <c r="K3724">
        <f t="shared" si="116"/>
        <v>1</v>
      </c>
    </row>
    <row r="3725" spans="1:11" x14ac:dyDescent="0.25">
      <c r="A3725" s="5" t="str">
        <f t="shared" si="117"/>
        <v>IndustryRetail StoresMonthly Peak DayJune4</v>
      </c>
      <c r="B3725" t="s">
        <v>2232</v>
      </c>
      <c r="C3725" t="s">
        <v>2245</v>
      </c>
      <c r="D3725" t="s">
        <v>2426</v>
      </c>
      <c r="E3725" t="s">
        <v>3098</v>
      </c>
      <c r="F3725" s="6">
        <v>4</v>
      </c>
      <c r="G3725" s="6"/>
      <c r="H3725" s="6"/>
      <c r="I3725" s="6"/>
      <c r="J3725" s="6">
        <v>62.830001831054688</v>
      </c>
      <c r="K3725">
        <f t="shared" si="116"/>
        <v>1</v>
      </c>
    </row>
    <row r="3726" spans="1:11" x14ac:dyDescent="0.25">
      <c r="A3726" s="5" t="str">
        <f t="shared" si="117"/>
        <v>IndustryRetail StoresMonthly Peak DayJune5</v>
      </c>
      <c r="B3726" t="s">
        <v>2232</v>
      </c>
      <c r="C3726" t="s">
        <v>2245</v>
      </c>
      <c r="D3726" t="s">
        <v>2426</v>
      </c>
      <c r="E3726" t="s">
        <v>3098</v>
      </c>
      <c r="F3726" s="6">
        <v>5</v>
      </c>
      <c r="G3726" s="6"/>
      <c r="H3726" s="6"/>
      <c r="I3726" s="6"/>
      <c r="J3726" s="6">
        <v>62.599998474121094</v>
      </c>
      <c r="K3726">
        <f t="shared" si="116"/>
        <v>1</v>
      </c>
    </row>
    <row r="3727" spans="1:11" x14ac:dyDescent="0.25">
      <c r="A3727" s="5" t="str">
        <f t="shared" si="117"/>
        <v>IndustryRetail StoresMonthly Peak DayJune6</v>
      </c>
      <c r="B3727" t="s">
        <v>2232</v>
      </c>
      <c r="C3727" t="s">
        <v>2245</v>
      </c>
      <c r="D3727" t="s">
        <v>2426</v>
      </c>
      <c r="E3727" t="s">
        <v>3098</v>
      </c>
      <c r="F3727" s="6">
        <v>6</v>
      </c>
      <c r="G3727" s="6"/>
      <c r="H3727" s="6"/>
      <c r="I3727" s="6"/>
      <c r="J3727" s="6">
        <v>62.639999389648438</v>
      </c>
      <c r="K3727">
        <f t="shared" si="116"/>
        <v>1</v>
      </c>
    </row>
    <row r="3728" spans="1:11" x14ac:dyDescent="0.25">
      <c r="A3728" s="5" t="str">
        <f t="shared" si="117"/>
        <v>IndustryRetail StoresMonthly Peak DayJune7</v>
      </c>
      <c r="B3728" t="s">
        <v>2232</v>
      </c>
      <c r="C3728" t="s">
        <v>2245</v>
      </c>
      <c r="D3728" t="s">
        <v>2426</v>
      </c>
      <c r="E3728" t="s">
        <v>3098</v>
      </c>
      <c r="F3728" s="6">
        <v>7</v>
      </c>
      <c r="G3728" s="6"/>
      <c r="H3728" s="6"/>
      <c r="I3728" s="6"/>
      <c r="J3728" s="6">
        <v>62.650001525878906</v>
      </c>
      <c r="K3728">
        <f t="shared" si="116"/>
        <v>1</v>
      </c>
    </row>
    <row r="3729" spans="1:11" x14ac:dyDescent="0.25">
      <c r="A3729" s="5" t="str">
        <f t="shared" si="117"/>
        <v>IndustryRetail StoresMonthly Peak DayJune8</v>
      </c>
      <c r="B3729" t="s">
        <v>2232</v>
      </c>
      <c r="C3729" t="s">
        <v>2245</v>
      </c>
      <c r="D3729" t="s">
        <v>2426</v>
      </c>
      <c r="E3729" t="s">
        <v>3098</v>
      </c>
      <c r="F3729" s="6">
        <v>8</v>
      </c>
      <c r="G3729" s="6"/>
      <c r="H3729" s="6"/>
      <c r="I3729" s="6"/>
      <c r="J3729" s="6">
        <v>62.619998931884766</v>
      </c>
      <c r="K3729">
        <f t="shared" si="116"/>
        <v>1</v>
      </c>
    </row>
    <row r="3730" spans="1:11" x14ac:dyDescent="0.25">
      <c r="A3730" s="5" t="str">
        <f t="shared" si="117"/>
        <v>IndustryRetail StoresMonthly Peak DayJune9</v>
      </c>
      <c r="B3730" t="s">
        <v>2232</v>
      </c>
      <c r="C3730" t="s">
        <v>2245</v>
      </c>
      <c r="D3730" t="s">
        <v>2426</v>
      </c>
      <c r="E3730" t="s">
        <v>3098</v>
      </c>
      <c r="F3730" s="6">
        <v>9</v>
      </c>
      <c r="G3730" s="6"/>
      <c r="H3730" s="6"/>
      <c r="I3730" s="6"/>
      <c r="J3730" s="6">
        <v>64.639999389648438</v>
      </c>
      <c r="K3730">
        <f t="shared" si="116"/>
        <v>1</v>
      </c>
    </row>
    <row r="3731" spans="1:11" x14ac:dyDescent="0.25">
      <c r="A3731" s="5" t="str">
        <f t="shared" si="117"/>
        <v>IndustryRetail StoresMonthly Peak DayJune10</v>
      </c>
      <c r="B3731" t="s">
        <v>2232</v>
      </c>
      <c r="C3731" t="s">
        <v>2245</v>
      </c>
      <c r="D3731" t="s">
        <v>2426</v>
      </c>
      <c r="E3731" t="s">
        <v>3098</v>
      </c>
      <c r="F3731" s="6">
        <v>10</v>
      </c>
      <c r="G3731" s="6"/>
      <c r="H3731" s="6"/>
      <c r="I3731" s="6"/>
      <c r="J3731" s="6">
        <v>66.379997253417969</v>
      </c>
      <c r="K3731">
        <f t="shared" si="116"/>
        <v>1</v>
      </c>
    </row>
    <row r="3732" spans="1:11" x14ac:dyDescent="0.25">
      <c r="A3732" s="5" t="str">
        <f t="shared" si="117"/>
        <v>IndustryRetail StoresMonthly Peak DayJune11</v>
      </c>
      <c r="B3732" t="s">
        <v>2232</v>
      </c>
      <c r="C3732" t="s">
        <v>2245</v>
      </c>
      <c r="D3732" t="s">
        <v>2426</v>
      </c>
      <c r="E3732" t="s">
        <v>3098</v>
      </c>
      <c r="F3732" s="6">
        <v>11</v>
      </c>
      <c r="G3732" s="6"/>
      <c r="H3732" s="6"/>
      <c r="I3732" s="6"/>
      <c r="J3732" s="6">
        <v>65</v>
      </c>
      <c r="K3732">
        <f t="shared" si="116"/>
        <v>1</v>
      </c>
    </row>
    <row r="3733" spans="1:11" x14ac:dyDescent="0.25">
      <c r="A3733" s="5" t="str">
        <f t="shared" si="117"/>
        <v>IndustryRetail StoresMonthly Peak DayJune12</v>
      </c>
      <c r="B3733" t="s">
        <v>2232</v>
      </c>
      <c r="C3733" t="s">
        <v>2245</v>
      </c>
      <c r="D3733" t="s">
        <v>2426</v>
      </c>
      <c r="E3733" t="s">
        <v>3098</v>
      </c>
      <c r="F3733" s="6">
        <v>12</v>
      </c>
      <c r="G3733" s="6"/>
      <c r="H3733" s="6"/>
      <c r="I3733" s="6"/>
      <c r="J3733" s="6">
        <v>68.959999084472656</v>
      </c>
      <c r="K3733">
        <f t="shared" si="116"/>
        <v>1</v>
      </c>
    </row>
    <row r="3734" spans="1:11" x14ac:dyDescent="0.25">
      <c r="A3734" s="5" t="str">
        <f t="shared" si="117"/>
        <v>IndustryRetail StoresMonthly Peak DayJune13</v>
      </c>
      <c r="B3734" t="s">
        <v>2232</v>
      </c>
      <c r="C3734" t="s">
        <v>2245</v>
      </c>
      <c r="D3734" t="s">
        <v>2426</v>
      </c>
      <c r="E3734" t="s">
        <v>3098</v>
      </c>
      <c r="F3734" s="6">
        <v>13</v>
      </c>
      <c r="G3734" s="6"/>
      <c r="H3734" s="6"/>
      <c r="I3734" s="6"/>
      <c r="J3734" s="6">
        <v>73.199996948242188</v>
      </c>
      <c r="K3734">
        <f t="shared" si="116"/>
        <v>1</v>
      </c>
    </row>
    <row r="3735" spans="1:11" x14ac:dyDescent="0.25">
      <c r="A3735" s="5" t="str">
        <f t="shared" si="117"/>
        <v>IndustryRetail StoresMonthly Peak DayJune14</v>
      </c>
      <c r="B3735" t="s">
        <v>2232</v>
      </c>
      <c r="C3735" t="s">
        <v>2245</v>
      </c>
      <c r="D3735" t="s">
        <v>2426</v>
      </c>
      <c r="E3735" t="s">
        <v>3098</v>
      </c>
      <c r="F3735" s="6">
        <v>14</v>
      </c>
      <c r="G3735" s="6"/>
      <c r="H3735" s="6"/>
      <c r="I3735" s="6"/>
      <c r="J3735" s="6">
        <v>71.400001525878906</v>
      </c>
      <c r="K3735">
        <f t="shared" si="116"/>
        <v>1</v>
      </c>
    </row>
    <row r="3736" spans="1:11" x14ac:dyDescent="0.25">
      <c r="A3736" s="5" t="str">
        <f t="shared" si="117"/>
        <v>IndustryRetail StoresMonthly Peak DayJune15</v>
      </c>
      <c r="B3736" t="s">
        <v>2232</v>
      </c>
      <c r="C3736" t="s">
        <v>2245</v>
      </c>
      <c r="D3736" t="s">
        <v>2426</v>
      </c>
      <c r="E3736" t="s">
        <v>3098</v>
      </c>
      <c r="F3736" s="6">
        <v>15</v>
      </c>
      <c r="G3736" s="6"/>
      <c r="H3736" s="6"/>
      <c r="I3736" s="6"/>
      <c r="J3736" s="6">
        <v>71.099998474121094</v>
      </c>
      <c r="K3736">
        <f t="shared" si="116"/>
        <v>1</v>
      </c>
    </row>
    <row r="3737" spans="1:11" x14ac:dyDescent="0.25">
      <c r="A3737" s="5" t="str">
        <f t="shared" si="117"/>
        <v>IndustryRetail StoresMonthly Peak DayJune16</v>
      </c>
      <c r="B3737" t="s">
        <v>2232</v>
      </c>
      <c r="C3737" t="s">
        <v>2245</v>
      </c>
      <c r="D3737" t="s">
        <v>2426</v>
      </c>
      <c r="E3737" t="s">
        <v>3098</v>
      </c>
      <c r="F3737" s="6">
        <v>16</v>
      </c>
      <c r="G3737" s="6"/>
      <c r="H3737" s="6"/>
      <c r="I3737" s="6"/>
      <c r="J3737" s="6">
        <v>71.300003051757813</v>
      </c>
      <c r="K3737">
        <f t="shared" si="116"/>
        <v>1</v>
      </c>
    </row>
    <row r="3738" spans="1:11" x14ac:dyDescent="0.25">
      <c r="A3738" s="5" t="str">
        <f t="shared" si="117"/>
        <v>IndustryRetail StoresMonthly Peak DayJune17</v>
      </c>
      <c r="B3738" t="s">
        <v>2232</v>
      </c>
      <c r="C3738" t="s">
        <v>2245</v>
      </c>
      <c r="D3738" t="s">
        <v>2426</v>
      </c>
      <c r="E3738" t="s">
        <v>3098</v>
      </c>
      <c r="F3738" s="6">
        <v>17</v>
      </c>
      <c r="G3738" s="6"/>
      <c r="H3738" s="6"/>
      <c r="I3738" s="6"/>
      <c r="J3738" s="6">
        <v>72.599998474121094</v>
      </c>
      <c r="K3738">
        <f t="shared" si="116"/>
        <v>1</v>
      </c>
    </row>
    <row r="3739" spans="1:11" x14ac:dyDescent="0.25">
      <c r="A3739" s="5" t="str">
        <f t="shared" si="117"/>
        <v>IndustryRetail StoresMonthly Peak DayJune18</v>
      </c>
      <c r="B3739" t="s">
        <v>2232</v>
      </c>
      <c r="C3739" t="s">
        <v>2245</v>
      </c>
      <c r="D3739" t="s">
        <v>2426</v>
      </c>
      <c r="E3739" t="s">
        <v>3098</v>
      </c>
      <c r="F3739" s="6">
        <v>18</v>
      </c>
      <c r="G3739" s="6"/>
      <c r="H3739" s="6"/>
      <c r="I3739" s="6"/>
      <c r="J3739" s="6">
        <v>71.900001525878906</v>
      </c>
      <c r="K3739">
        <f t="shared" si="116"/>
        <v>1</v>
      </c>
    </row>
    <row r="3740" spans="1:11" x14ac:dyDescent="0.25">
      <c r="A3740" s="5" t="str">
        <f t="shared" si="117"/>
        <v>IndustryRetail StoresMonthly Peak DayJune19</v>
      </c>
      <c r="B3740" t="s">
        <v>2232</v>
      </c>
      <c r="C3740" t="s">
        <v>2245</v>
      </c>
      <c r="D3740" t="s">
        <v>2426</v>
      </c>
      <c r="E3740" t="s">
        <v>3098</v>
      </c>
      <c r="F3740" s="6">
        <v>19</v>
      </c>
      <c r="G3740" s="6"/>
      <c r="H3740" s="6"/>
      <c r="I3740" s="6"/>
      <c r="J3740" s="6">
        <v>70.599998474121094</v>
      </c>
      <c r="K3740">
        <f t="shared" si="116"/>
        <v>1</v>
      </c>
    </row>
    <row r="3741" spans="1:11" x14ac:dyDescent="0.25">
      <c r="A3741" s="5" t="str">
        <f t="shared" si="117"/>
        <v>IndustryRetail StoresMonthly Peak DayJune20</v>
      </c>
      <c r="B3741" t="s">
        <v>2232</v>
      </c>
      <c r="C3741" t="s">
        <v>2245</v>
      </c>
      <c r="D3741" t="s">
        <v>2426</v>
      </c>
      <c r="E3741" t="s">
        <v>3098</v>
      </c>
      <c r="F3741" s="6">
        <v>20</v>
      </c>
      <c r="G3741" s="6"/>
      <c r="H3741" s="6"/>
      <c r="I3741" s="6"/>
      <c r="J3741" s="6">
        <v>67.680000305175781</v>
      </c>
      <c r="K3741">
        <f t="shared" si="116"/>
        <v>1</v>
      </c>
    </row>
    <row r="3742" spans="1:11" x14ac:dyDescent="0.25">
      <c r="A3742" s="5" t="str">
        <f t="shared" si="117"/>
        <v>IndustryRetail StoresMonthly Peak DayJune21</v>
      </c>
      <c r="B3742" t="s">
        <v>2232</v>
      </c>
      <c r="C3742" t="s">
        <v>2245</v>
      </c>
      <c r="D3742" t="s">
        <v>2426</v>
      </c>
      <c r="E3742" t="s">
        <v>3098</v>
      </c>
      <c r="F3742" s="6">
        <v>21</v>
      </c>
      <c r="G3742" s="6"/>
      <c r="H3742" s="6"/>
      <c r="I3742" s="6"/>
      <c r="J3742" s="6">
        <v>65.080001831054688</v>
      </c>
      <c r="K3742">
        <f t="shared" si="116"/>
        <v>1</v>
      </c>
    </row>
    <row r="3743" spans="1:11" x14ac:dyDescent="0.25">
      <c r="A3743" s="5" t="str">
        <f t="shared" si="117"/>
        <v>IndustryRetail StoresMonthly Peak DayJune22</v>
      </c>
      <c r="B3743" t="s">
        <v>2232</v>
      </c>
      <c r="C3743" t="s">
        <v>2245</v>
      </c>
      <c r="D3743" t="s">
        <v>2426</v>
      </c>
      <c r="E3743" t="s">
        <v>3098</v>
      </c>
      <c r="F3743" s="6">
        <v>22</v>
      </c>
      <c r="G3743" s="6"/>
      <c r="H3743" s="6"/>
      <c r="I3743" s="6"/>
      <c r="J3743" s="6">
        <v>64.739997863769531</v>
      </c>
      <c r="K3743">
        <f t="shared" si="116"/>
        <v>1</v>
      </c>
    </row>
    <row r="3744" spans="1:11" x14ac:dyDescent="0.25">
      <c r="A3744" s="5" t="str">
        <f t="shared" si="117"/>
        <v>IndustryRetail StoresMonthly Peak DayJune23</v>
      </c>
      <c r="B3744" t="s">
        <v>2232</v>
      </c>
      <c r="C3744" t="s">
        <v>2245</v>
      </c>
      <c r="D3744" t="s">
        <v>2426</v>
      </c>
      <c r="E3744" t="s">
        <v>3098</v>
      </c>
      <c r="F3744" s="6">
        <v>23</v>
      </c>
      <c r="G3744" s="6"/>
      <c r="H3744" s="6"/>
      <c r="I3744" s="6"/>
      <c r="J3744" s="6">
        <v>64.129997253417969</v>
      </c>
      <c r="K3744">
        <f t="shared" si="116"/>
        <v>1</v>
      </c>
    </row>
    <row r="3745" spans="1:11" x14ac:dyDescent="0.25">
      <c r="A3745" s="5" t="str">
        <f t="shared" si="117"/>
        <v>IndustryRetail StoresMonthly Peak DayJune24</v>
      </c>
      <c r="B3745" t="s">
        <v>2232</v>
      </c>
      <c r="C3745" t="s">
        <v>2245</v>
      </c>
      <c r="D3745" t="s">
        <v>2426</v>
      </c>
      <c r="E3745" t="s">
        <v>3098</v>
      </c>
      <c r="F3745" s="6">
        <v>24</v>
      </c>
      <c r="G3745" s="6"/>
      <c r="H3745" s="6"/>
      <c r="I3745" s="6"/>
      <c r="J3745" s="6">
        <v>64.339996337890625</v>
      </c>
      <c r="K3745">
        <f t="shared" si="116"/>
        <v>1</v>
      </c>
    </row>
    <row r="3746" spans="1:11" x14ac:dyDescent="0.25">
      <c r="A3746" s="5" t="str">
        <f t="shared" si="117"/>
        <v>IndustryRetail StoresAverage WeekdayJuly1</v>
      </c>
      <c r="B3746" t="s">
        <v>2232</v>
      </c>
      <c r="C3746" t="s">
        <v>2245</v>
      </c>
      <c r="D3746" t="s">
        <v>2427</v>
      </c>
      <c r="E3746" t="s">
        <v>3099</v>
      </c>
      <c r="F3746" s="6">
        <v>1</v>
      </c>
      <c r="G3746" s="6"/>
      <c r="H3746" s="6"/>
      <c r="I3746" s="6"/>
      <c r="J3746" s="6">
        <v>68.12</v>
      </c>
      <c r="K3746">
        <f t="shared" si="116"/>
        <v>1</v>
      </c>
    </row>
    <row r="3747" spans="1:11" x14ac:dyDescent="0.25">
      <c r="A3747" s="5" t="str">
        <f t="shared" si="117"/>
        <v>IndustryRetail StoresAverage WeekdayJuly2</v>
      </c>
      <c r="B3747" t="s">
        <v>2232</v>
      </c>
      <c r="C3747" t="s">
        <v>2245</v>
      </c>
      <c r="D3747" t="s">
        <v>2427</v>
      </c>
      <c r="E3747" t="s">
        <v>3099</v>
      </c>
      <c r="F3747" s="6">
        <v>2</v>
      </c>
      <c r="G3747" s="6"/>
      <c r="H3747" s="6"/>
      <c r="I3747" s="6"/>
      <c r="J3747" s="6">
        <v>67.87</v>
      </c>
      <c r="K3747">
        <f t="shared" si="116"/>
        <v>1</v>
      </c>
    </row>
    <row r="3748" spans="1:11" x14ac:dyDescent="0.25">
      <c r="A3748" s="5" t="str">
        <f t="shared" si="117"/>
        <v>IndustryRetail StoresAverage WeekdayJuly3</v>
      </c>
      <c r="B3748" t="s">
        <v>2232</v>
      </c>
      <c r="C3748" t="s">
        <v>2245</v>
      </c>
      <c r="D3748" t="s">
        <v>2427</v>
      </c>
      <c r="E3748" t="s">
        <v>3099</v>
      </c>
      <c r="F3748" s="6">
        <v>3</v>
      </c>
      <c r="G3748" s="6"/>
      <c r="H3748" s="6"/>
      <c r="I3748" s="6"/>
      <c r="J3748" s="6">
        <v>67.540000000000006</v>
      </c>
      <c r="K3748">
        <f t="shared" si="116"/>
        <v>1</v>
      </c>
    </row>
    <row r="3749" spans="1:11" x14ac:dyDescent="0.25">
      <c r="A3749" s="5" t="str">
        <f t="shared" si="117"/>
        <v>IndustryRetail StoresAverage WeekdayJuly4</v>
      </c>
      <c r="B3749" t="s">
        <v>2232</v>
      </c>
      <c r="C3749" t="s">
        <v>2245</v>
      </c>
      <c r="D3749" t="s">
        <v>2427</v>
      </c>
      <c r="E3749" t="s">
        <v>3099</v>
      </c>
      <c r="F3749" s="6">
        <v>4</v>
      </c>
      <c r="G3749" s="6"/>
      <c r="H3749" s="6"/>
      <c r="I3749" s="6"/>
      <c r="J3749" s="6">
        <v>67.400000000000006</v>
      </c>
      <c r="K3749">
        <f t="shared" si="116"/>
        <v>1</v>
      </c>
    </row>
    <row r="3750" spans="1:11" x14ac:dyDescent="0.25">
      <c r="A3750" s="5" t="str">
        <f t="shared" si="117"/>
        <v>IndustryRetail StoresAverage WeekdayJuly5</v>
      </c>
      <c r="B3750" t="s">
        <v>2232</v>
      </c>
      <c r="C3750" t="s">
        <v>2245</v>
      </c>
      <c r="D3750" t="s">
        <v>2427</v>
      </c>
      <c r="E3750" t="s">
        <v>3099</v>
      </c>
      <c r="F3750" s="6">
        <v>5</v>
      </c>
      <c r="G3750" s="6"/>
      <c r="H3750" s="6"/>
      <c r="I3750" s="6"/>
      <c r="J3750" s="6">
        <v>67.06</v>
      </c>
      <c r="K3750">
        <f t="shared" si="116"/>
        <v>1</v>
      </c>
    </row>
    <row r="3751" spans="1:11" x14ac:dyDescent="0.25">
      <c r="A3751" s="5" t="str">
        <f t="shared" si="117"/>
        <v>IndustryRetail StoresAverage WeekdayJuly6</v>
      </c>
      <c r="B3751" t="s">
        <v>2232</v>
      </c>
      <c r="C3751" t="s">
        <v>2245</v>
      </c>
      <c r="D3751" t="s">
        <v>2427</v>
      </c>
      <c r="E3751" t="s">
        <v>3099</v>
      </c>
      <c r="F3751" s="6">
        <v>6</v>
      </c>
      <c r="G3751" s="6"/>
      <c r="H3751" s="6"/>
      <c r="I3751" s="6"/>
      <c r="J3751" s="6">
        <v>66.81</v>
      </c>
      <c r="K3751">
        <f t="shared" si="116"/>
        <v>1</v>
      </c>
    </row>
    <row r="3752" spans="1:11" x14ac:dyDescent="0.25">
      <c r="A3752" s="5" t="str">
        <f t="shared" si="117"/>
        <v>IndustryRetail StoresAverage WeekdayJuly7</v>
      </c>
      <c r="B3752" t="s">
        <v>2232</v>
      </c>
      <c r="C3752" t="s">
        <v>2245</v>
      </c>
      <c r="D3752" t="s">
        <v>2427</v>
      </c>
      <c r="E3752" t="s">
        <v>3099</v>
      </c>
      <c r="F3752" s="6">
        <v>7</v>
      </c>
      <c r="G3752" s="6"/>
      <c r="H3752" s="6"/>
      <c r="I3752" s="6"/>
      <c r="J3752" s="6">
        <v>66.62</v>
      </c>
      <c r="K3752">
        <f t="shared" si="116"/>
        <v>1</v>
      </c>
    </row>
    <row r="3753" spans="1:11" x14ac:dyDescent="0.25">
      <c r="A3753" s="5" t="str">
        <f t="shared" si="117"/>
        <v>IndustryRetail StoresAverage WeekdayJuly8</v>
      </c>
      <c r="B3753" t="s">
        <v>2232</v>
      </c>
      <c r="C3753" t="s">
        <v>2245</v>
      </c>
      <c r="D3753" t="s">
        <v>2427</v>
      </c>
      <c r="E3753" t="s">
        <v>3099</v>
      </c>
      <c r="F3753" s="6">
        <v>8</v>
      </c>
      <c r="G3753" s="6"/>
      <c r="H3753" s="6"/>
      <c r="I3753" s="6"/>
      <c r="J3753" s="6">
        <v>67.099999999999994</v>
      </c>
      <c r="K3753">
        <f t="shared" si="116"/>
        <v>1</v>
      </c>
    </row>
    <row r="3754" spans="1:11" x14ac:dyDescent="0.25">
      <c r="A3754" s="5" t="str">
        <f t="shared" si="117"/>
        <v>IndustryRetail StoresAverage WeekdayJuly9</v>
      </c>
      <c r="B3754" t="s">
        <v>2232</v>
      </c>
      <c r="C3754" t="s">
        <v>2245</v>
      </c>
      <c r="D3754" t="s">
        <v>2427</v>
      </c>
      <c r="E3754" t="s">
        <v>3099</v>
      </c>
      <c r="F3754" s="6">
        <v>9</v>
      </c>
      <c r="G3754" s="6"/>
      <c r="H3754" s="6"/>
      <c r="I3754" s="6"/>
      <c r="J3754" s="6">
        <v>68.599999999999994</v>
      </c>
      <c r="K3754">
        <f t="shared" si="116"/>
        <v>1</v>
      </c>
    </row>
    <row r="3755" spans="1:11" x14ac:dyDescent="0.25">
      <c r="A3755" s="5" t="str">
        <f t="shared" si="117"/>
        <v>IndustryRetail StoresAverage WeekdayJuly10</v>
      </c>
      <c r="B3755" t="s">
        <v>2232</v>
      </c>
      <c r="C3755" t="s">
        <v>2245</v>
      </c>
      <c r="D3755" t="s">
        <v>2427</v>
      </c>
      <c r="E3755" t="s">
        <v>3099</v>
      </c>
      <c r="F3755" s="6">
        <v>10</v>
      </c>
      <c r="G3755" s="6"/>
      <c r="H3755" s="6"/>
      <c r="I3755" s="6"/>
      <c r="J3755" s="6">
        <v>70.2</v>
      </c>
      <c r="K3755">
        <f t="shared" si="116"/>
        <v>1</v>
      </c>
    </row>
    <row r="3756" spans="1:11" x14ac:dyDescent="0.25">
      <c r="A3756" s="5" t="str">
        <f t="shared" si="117"/>
        <v>IndustryRetail StoresAverage WeekdayJuly11</v>
      </c>
      <c r="B3756" t="s">
        <v>2232</v>
      </c>
      <c r="C3756" t="s">
        <v>2245</v>
      </c>
      <c r="D3756" t="s">
        <v>2427</v>
      </c>
      <c r="E3756" t="s">
        <v>3099</v>
      </c>
      <c r="F3756" s="6">
        <v>11</v>
      </c>
      <c r="G3756" s="6"/>
      <c r="H3756" s="6"/>
      <c r="I3756" s="6"/>
      <c r="J3756" s="6">
        <v>72.099999999999994</v>
      </c>
      <c r="K3756">
        <f t="shared" si="116"/>
        <v>1</v>
      </c>
    </row>
    <row r="3757" spans="1:11" x14ac:dyDescent="0.25">
      <c r="A3757" s="5" t="str">
        <f t="shared" si="117"/>
        <v>IndustryRetail StoresAverage WeekdayJuly12</v>
      </c>
      <c r="B3757" t="s">
        <v>2232</v>
      </c>
      <c r="C3757" t="s">
        <v>2245</v>
      </c>
      <c r="D3757" t="s">
        <v>2427</v>
      </c>
      <c r="E3757" t="s">
        <v>3099</v>
      </c>
      <c r="F3757" s="6">
        <v>12</v>
      </c>
      <c r="G3757" s="6"/>
      <c r="H3757" s="6"/>
      <c r="I3757" s="6"/>
      <c r="J3757" s="6">
        <v>73.400000000000006</v>
      </c>
      <c r="K3757">
        <f t="shared" si="116"/>
        <v>1</v>
      </c>
    </row>
    <row r="3758" spans="1:11" x14ac:dyDescent="0.25">
      <c r="A3758" s="5" t="str">
        <f t="shared" si="117"/>
        <v>IndustryRetail StoresAverage WeekdayJuly13</v>
      </c>
      <c r="B3758" t="s">
        <v>2232</v>
      </c>
      <c r="C3758" t="s">
        <v>2245</v>
      </c>
      <c r="D3758" t="s">
        <v>2427</v>
      </c>
      <c r="E3758" t="s">
        <v>3099</v>
      </c>
      <c r="F3758" s="6">
        <v>13</v>
      </c>
      <c r="G3758" s="6"/>
      <c r="H3758" s="6"/>
      <c r="I3758" s="6"/>
      <c r="J3758" s="6">
        <v>74.8</v>
      </c>
      <c r="K3758">
        <f t="shared" si="116"/>
        <v>1</v>
      </c>
    </row>
    <row r="3759" spans="1:11" x14ac:dyDescent="0.25">
      <c r="A3759" s="5" t="str">
        <f t="shared" si="117"/>
        <v>IndustryRetail StoresAverage WeekdayJuly14</v>
      </c>
      <c r="B3759" t="s">
        <v>2232</v>
      </c>
      <c r="C3759" t="s">
        <v>2245</v>
      </c>
      <c r="D3759" t="s">
        <v>2427</v>
      </c>
      <c r="E3759" t="s">
        <v>3099</v>
      </c>
      <c r="F3759" s="6">
        <v>14</v>
      </c>
      <c r="G3759" s="6"/>
      <c r="H3759" s="6"/>
      <c r="I3759" s="6"/>
      <c r="J3759" s="6">
        <v>75.099999999999994</v>
      </c>
      <c r="K3759">
        <f t="shared" si="116"/>
        <v>1</v>
      </c>
    </row>
    <row r="3760" spans="1:11" x14ac:dyDescent="0.25">
      <c r="A3760" s="5" t="str">
        <f t="shared" si="117"/>
        <v>IndustryRetail StoresAverage WeekdayJuly15</v>
      </c>
      <c r="B3760" t="s">
        <v>2232</v>
      </c>
      <c r="C3760" t="s">
        <v>2245</v>
      </c>
      <c r="D3760" t="s">
        <v>2427</v>
      </c>
      <c r="E3760" t="s">
        <v>3099</v>
      </c>
      <c r="F3760" s="6">
        <v>15</v>
      </c>
      <c r="G3760" s="6"/>
      <c r="H3760" s="6"/>
      <c r="I3760" s="6"/>
      <c r="J3760" s="6">
        <v>76.900000000000006</v>
      </c>
      <c r="K3760">
        <f t="shared" si="116"/>
        <v>1</v>
      </c>
    </row>
    <row r="3761" spans="1:11" x14ac:dyDescent="0.25">
      <c r="A3761" s="5" t="str">
        <f t="shared" si="117"/>
        <v>IndustryRetail StoresAverage WeekdayJuly16</v>
      </c>
      <c r="B3761" t="s">
        <v>2232</v>
      </c>
      <c r="C3761" t="s">
        <v>2245</v>
      </c>
      <c r="D3761" t="s">
        <v>2427</v>
      </c>
      <c r="E3761" t="s">
        <v>3099</v>
      </c>
      <c r="F3761" s="6">
        <v>16</v>
      </c>
      <c r="G3761" s="6"/>
      <c r="H3761" s="6"/>
      <c r="I3761" s="6"/>
      <c r="J3761" s="6">
        <v>76.400000000000006</v>
      </c>
      <c r="K3761">
        <f t="shared" si="116"/>
        <v>1</v>
      </c>
    </row>
    <row r="3762" spans="1:11" x14ac:dyDescent="0.25">
      <c r="A3762" s="5" t="str">
        <f t="shared" si="117"/>
        <v>IndustryRetail StoresAverage WeekdayJuly17</v>
      </c>
      <c r="B3762" t="s">
        <v>2232</v>
      </c>
      <c r="C3762" t="s">
        <v>2245</v>
      </c>
      <c r="D3762" t="s">
        <v>2427</v>
      </c>
      <c r="E3762" t="s">
        <v>3099</v>
      </c>
      <c r="F3762" s="6">
        <v>17</v>
      </c>
      <c r="G3762" s="6"/>
      <c r="H3762" s="6"/>
      <c r="I3762" s="6"/>
      <c r="J3762" s="6">
        <v>76.599999999999994</v>
      </c>
      <c r="K3762">
        <f t="shared" si="116"/>
        <v>1</v>
      </c>
    </row>
    <row r="3763" spans="1:11" x14ac:dyDescent="0.25">
      <c r="A3763" s="5" t="str">
        <f t="shared" si="117"/>
        <v>IndustryRetail StoresAverage WeekdayJuly18</v>
      </c>
      <c r="B3763" t="s">
        <v>2232</v>
      </c>
      <c r="C3763" t="s">
        <v>2245</v>
      </c>
      <c r="D3763" t="s">
        <v>2427</v>
      </c>
      <c r="E3763" t="s">
        <v>3099</v>
      </c>
      <c r="F3763" s="6">
        <v>18</v>
      </c>
      <c r="G3763" s="6"/>
      <c r="H3763" s="6"/>
      <c r="I3763" s="6"/>
      <c r="J3763" s="6">
        <v>74.8</v>
      </c>
      <c r="K3763">
        <f t="shared" si="116"/>
        <v>1</v>
      </c>
    </row>
    <row r="3764" spans="1:11" x14ac:dyDescent="0.25">
      <c r="A3764" s="5" t="str">
        <f t="shared" si="117"/>
        <v>IndustryRetail StoresAverage WeekdayJuly19</v>
      </c>
      <c r="B3764" t="s">
        <v>2232</v>
      </c>
      <c r="C3764" t="s">
        <v>2245</v>
      </c>
      <c r="D3764" t="s">
        <v>2427</v>
      </c>
      <c r="E3764" t="s">
        <v>3099</v>
      </c>
      <c r="F3764" s="6">
        <v>19</v>
      </c>
      <c r="G3764" s="6"/>
      <c r="H3764" s="6"/>
      <c r="I3764" s="6"/>
      <c r="J3764" s="6">
        <v>73</v>
      </c>
      <c r="K3764">
        <f t="shared" si="116"/>
        <v>1</v>
      </c>
    </row>
    <row r="3765" spans="1:11" x14ac:dyDescent="0.25">
      <c r="A3765" s="5" t="str">
        <f t="shared" si="117"/>
        <v>IndustryRetail StoresAverage WeekdayJuly20</v>
      </c>
      <c r="B3765" t="s">
        <v>2232</v>
      </c>
      <c r="C3765" t="s">
        <v>2245</v>
      </c>
      <c r="D3765" t="s">
        <v>2427</v>
      </c>
      <c r="E3765" t="s">
        <v>3099</v>
      </c>
      <c r="F3765" s="6">
        <v>20</v>
      </c>
      <c r="G3765" s="6"/>
      <c r="H3765" s="6"/>
      <c r="I3765" s="6"/>
      <c r="J3765" s="6">
        <v>71.7</v>
      </c>
      <c r="K3765">
        <f t="shared" si="116"/>
        <v>1</v>
      </c>
    </row>
    <row r="3766" spans="1:11" x14ac:dyDescent="0.25">
      <c r="A3766" s="5" t="str">
        <f t="shared" si="117"/>
        <v>IndustryRetail StoresAverage WeekdayJuly21</v>
      </c>
      <c r="B3766" t="s">
        <v>2232</v>
      </c>
      <c r="C3766" t="s">
        <v>2245</v>
      </c>
      <c r="D3766" t="s">
        <v>2427</v>
      </c>
      <c r="E3766" t="s">
        <v>3099</v>
      </c>
      <c r="F3766" s="6">
        <v>21</v>
      </c>
      <c r="G3766" s="6"/>
      <c r="H3766" s="6"/>
      <c r="I3766" s="6"/>
      <c r="J3766" s="6">
        <v>69.41</v>
      </c>
      <c r="K3766">
        <f t="shared" si="116"/>
        <v>1</v>
      </c>
    </row>
    <row r="3767" spans="1:11" x14ac:dyDescent="0.25">
      <c r="A3767" s="5" t="str">
        <f t="shared" si="117"/>
        <v>IndustryRetail StoresAverage WeekdayJuly22</v>
      </c>
      <c r="B3767" t="s">
        <v>2232</v>
      </c>
      <c r="C3767" t="s">
        <v>2245</v>
      </c>
      <c r="D3767" t="s">
        <v>2427</v>
      </c>
      <c r="E3767" t="s">
        <v>3099</v>
      </c>
      <c r="F3767" s="6">
        <v>22</v>
      </c>
      <c r="G3767" s="6"/>
      <c r="H3767" s="6"/>
      <c r="I3767" s="6"/>
      <c r="J3767" s="6">
        <v>67.98</v>
      </c>
      <c r="K3767">
        <f t="shared" si="116"/>
        <v>1</v>
      </c>
    </row>
    <row r="3768" spans="1:11" x14ac:dyDescent="0.25">
      <c r="A3768" s="5" t="str">
        <f t="shared" si="117"/>
        <v>IndustryRetail StoresAverage WeekdayJuly23</v>
      </c>
      <c r="B3768" t="s">
        <v>2232</v>
      </c>
      <c r="C3768" t="s">
        <v>2245</v>
      </c>
      <c r="D3768" t="s">
        <v>2427</v>
      </c>
      <c r="E3768" t="s">
        <v>3099</v>
      </c>
      <c r="F3768" s="6">
        <v>23</v>
      </c>
      <c r="G3768" s="6"/>
      <c r="H3768" s="6"/>
      <c r="I3768" s="6"/>
      <c r="J3768" s="6">
        <v>67.28</v>
      </c>
      <c r="K3768">
        <f t="shared" si="116"/>
        <v>1</v>
      </c>
    </row>
    <row r="3769" spans="1:11" x14ac:dyDescent="0.25">
      <c r="A3769" s="5" t="str">
        <f t="shared" si="117"/>
        <v>IndustryRetail StoresAverage WeekdayJuly24</v>
      </c>
      <c r="B3769" t="s">
        <v>2232</v>
      </c>
      <c r="C3769" t="s">
        <v>2245</v>
      </c>
      <c r="D3769" t="s">
        <v>2427</v>
      </c>
      <c r="E3769" t="s">
        <v>3099</v>
      </c>
      <c r="F3769" s="6">
        <v>24</v>
      </c>
      <c r="G3769" s="6"/>
      <c r="H3769" s="6"/>
      <c r="I3769" s="6"/>
      <c r="J3769" s="6">
        <v>66.849999999999994</v>
      </c>
      <c r="K3769">
        <f t="shared" si="116"/>
        <v>1</v>
      </c>
    </row>
    <row r="3770" spans="1:11" x14ac:dyDescent="0.25">
      <c r="A3770" s="5" t="str">
        <f t="shared" si="117"/>
        <v>IndustryRetail StoresMonthly Peak DayJuly1</v>
      </c>
      <c r="B3770" t="s">
        <v>2232</v>
      </c>
      <c r="C3770" t="s">
        <v>2245</v>
      </c>
      <c r="D3770" t="s">
        <v>2428</v>
      </c>
      <c r="E3770" t="s">
        <v>3099</v>
      </c>
      <c r="F3770" s="6">
        <v>1</v>
      </c>
      <c r="G3770" s="6"/>
      <c r="H3770" s="6"/>
      <c r="I3770" s="6"/>
      <c r="J3770" s="6">
        <v>67.430000000000007</v>
      </c>
      <c r="K3770">
        <f t="shared" si="116"/>
        <v>1</v>
      </c>
    </row>
    <row r="3771" spans="1:11" x14ac:dyDescent="0.25">
      <c r="A3771" s="5" t="str">
        <f t="shared" si="117"/>
        <v>IndustryRetail StoresMonthly Peak DayJuly2</v>
      </c>
      <c r="B3771" t="s">
        <v>2232</v>
      </c>
      <c r="C3771" t="s">
        <v>2245</v>
      </c>
      <c r="D3771" t="s">
        <v>2428</v>
      </c>
      <c r="E3771" t="s">
        <v>3099</v>
      </c>
      <c r="F3771" s="6">
        <v>2</v>
      </c>
      <c r="G3771" s="6"/>
      <c r="H3771" s="6"/>
      <c r="I3771" s="6"/>
      <c r="J3771" s="6">
        <v>67.290000000000006</v>
      </c>
      <c r="K3771">
        <f t="shared" si="116"/>
        <v>1</v>
      </c>
    </row>
    <row r="3772" spans="1:11" x14ac:dyDescent="0.25">
      <c r="A3772" s="5" t="str">
        <f t="shared" si="117"/>
        <v>IndustryRetail StoresMonthly Peak DayJuly3</v>
      </c>
      <c r="B3772" t="s">
        <v>2232</v>
      </c>
      <c r="C3772" t="s">
        <v>2245</v>
      </c>
      <c r="D3772" t="s">
        <v>2428</v>
      </c>
      <c r="E3772" t="s">
        <v>3099</v>
      </c>
      <c r="F3772" s="6">
        <v>3</v>
      </c>
      <c r="G3772" s="6"/>
      <c r="H3772" s="6"/>
      <c r="I3772" s="6"/>
      <c r="J3772" s="6">
        <v>67.05</v>
      </c>
      <c r="K3772">
        <f t="shared" si="116"/>
        <v>1</v>
      </c>
    </row>
    <row r="3773" spans="1:11" x14ac:dyDescent="0.25">
      <c r="A3773" s="5" t="str">
        <f t="shared" si="117"/>
        <v>IndustryRetail StoresMonthly Peak DayJuly4</v>
      </c>
      <c r="B3773" t="s">
        <v>2232</v>
      </c>
      <c r="C3773" t="s">
        <v>2245</v>
      </c>
      <c r="D3773" t="s">
        <v>2428</v>
      </c>
      <c r="E3773" t="s">
        <v>3099</v>
      </c>
      <c r="F3773" s="6">
        <v>4</v>
      </c>
      <c r="G3773" s="6"/>
      <c r="H3773" s="6"/>
      <c r="I3773" s="6"/>
      <c r="J3773" s="6">
        <v>66.989999999999995</v>
      </c>
      <c r="K3773">
        <f t="shared" si="116"/>
        <v>1</v>
      </c>
    </row>
    <row r="3774" spans="1:11" x14ac:dyDescent="0.25">
      <c r="A3774" s="5" t="str">
        <f t="shared" si="117"/>
        <v>IndustryRetail StoresMonthly Peak DayJuly5</v>
      </c>
      <c r="B3774" t="s">
        <v>2232</v>
      </c>
      <c r="C3774" t="s">
        <v>2245</v>
      </c>
      <c r="D3774" t="s">
        <v>2428</v>
      </c>
      <c r="E3774" t="s">
        <v>3099</v>
      </c>
      <c r="F3774" s="6">
        <v>5</v>
      </c>
      <c r="G3774" s="6"/>
      <c r="H3774" s="6"/>
      <c r="I3774" s="6"/>
      <c r="J3774" s="6">
        <v>66.56</v>
      </c>
      <c r="K3774">
        <f t="shared" si="116"/>
        <v>1</v>
      </c>
    </row>
    <row r="3775" spans="1:11" x14ac:dyDescent="0.25">
      <c r="A3775" s="5" t="str">
        <f t="shared" si="117"/>
        <v>IndustryRetail StoresMonthly Peak DayJuly6</v>
      </c>
      <c r="B3775" t="s">
        <v>2232</v>
      </c>
      <c r="C3775" t="s">
        <v>2245</v>
      </c>
      <c r="D3775" t="s">
        <v>2428</v>
      </c>
      <c r="E3775" t="s">
        <v>3099</v>
      </c>
      <c r="F3775" s="6">
        <v>6</v>
      </c>
      <c r="G3775" s="6"/>
      <c r="H3775" s="6"/>
      <c r="I3775" s="6"/>
      <c r="J3775" s="6">
        <v>66.12</v>
      </c>
      <c r="K3775">
        <f t="shared" si="116"/>
        <v>1</v>
      </c>
    </row>
    <row r="3776" spans="1:11" x14ac:dyDescent="0.25">
      <c r="A3776" s="5" t="str">
        <f t="shared" si="117"/>
        <v>IndustryRetail StoresMonthly Peak DayJuly7</v>
      </c>
      <c r="B3776" t="s">
        <v>2232</v>
      </c>
      <c r="C3776" t="s">
        <v>2245</v>
      </c>
      <c r="D3776" t="s">
        <v>2428</v>
      </c>
      <c r="E3776" t="s">
        <v>3099</v>
      </c>
      <c r="F3776" s="6">
        <v>7</v>
      </c>
      <c r="G3776" s="6"/>
      <c r="H3776" s="6"/>
      <c r="I3776" s="6"/>
      <c r="J3776" s="6">
        <v>65.91</v>
      </c>
      <c r="K3776">
        <f t="shared" si="116"/>
        <v>1</v>
      </c>
    </row>
    <row r="3777" spans="1:11" x14ac:dyDescent="0.25">
      <c r="A3777" s="5" t="str">
        <f t="shared" si="117"/>
        <v>IndustryRetail StoresMonthly Peak DayJuly8</v>
      </c>
      <c r="B3777" t="s">
        <v>2232</v>
      </c>
      <c r="C3777" t="s">
        <v>2245</v>
      </c>
      <c r="D3777" t="s">
        <v>2428</v>
      </c>
      <c r="E3777" t="s">
        <v>3099</v>
      </c>
      <c r="F3777" s="6">
        <v>8</v>
      </c>
      <c r="G3777" s="6"/>
      <c r="H3777" s="6"/>
      <c r="I3777" s="6"/>
      <c r="J3777" s="6">
        <v>66.680000000000007</v>
      </c>
      <c r="K3777">
        <f t="shared" si="116"/>
        <v>1</v>
      </c>
    </row>
    <row r="3778" spans="1:11" x14ac:dyDescent="0.25">
      <c r="A3778" s="5" t="str">
        <f t="shared" si="117"/>
        <v>IndustryRetail StoresMonthly Peak DayJuly9</v>
      </c>
      <c r="B3778" t="s">
        <v>2232</v>
      </c>
      <c r="C3778" t="s">
        <v>2245</v>
      </c>
      <c r="D3778" t="s">
        <v>2428</v>
      </c>
      <c r="E3778" t="s">
        <v>3099</v>
      </c>
      <c r="F3778" s="6">
        <v>9</v>
      </c>
      <c r="G3778" s="6"/>
      <c r="H3778" s="6"/>
      <c r="I3778" s="6"/>
      <c r="J3778" s="6">
        <v>69.22</v>
      </c>
      <c r="K3778">
        <f t="shared" ref="K3778:K3841" si="118">INDEX(events, MATCH(CONCATENATE(B3778, C3778, D3778, E3778), events_y, 0), MATCH("Confidential", events_x, 0))</f>
        <v>1</v>
      </c>
    </row>
    <row r="3779" spans="1:11" x14ac:dyDescent="0.25">
      <c r="A3779" s="5" t="str">
        <f t="shared" ref="A3779:A3842" si="119">CONCATENATE(B3779, C3779, D3779, E3779, F3779)</f>
        <v>IndustryRetail StoresMonthly Peak DayJuly10</v>
      </c>
      <c r="B3779" t="s">
        <v>2232</v>
      </c>
      <c r="C3779" t="s">
        <v>2245</v>
      </c>
      <c r="D3779" t="s">
        <v>2428</v>
      </c>
      <c r="E3779" t="s">
        <v>3099</v>
      </c>
      <c r="F3779" s="6">
        <v>10</v>
      </c>
      <c r="G3779" s="6"/>
      <c r="H3779" s="6"/>
      <c r="I3779" s="6"/>
      <c r="J3779" s="6">
        <v>73.900000000000006</v>
      </c>
      <c r="K3779">
        <f t="shared" si="118"/>
        <v>1</v>
      </c>
    </row>
    <row r="3780" spans="1:11" x14ac:dyDescent="0.25">
      <c r="A3780" s="5" t="str">
        <f t="shared" si="119"/>
        <v>IndustryRetail StoresMonthly Peak DayJuly11</v>
      </c>
      <c r="B3780" t="s">
        <v>2232</v>
      </c>
      <c r="C3780" t="s">
        <v>2245</v>
      </c>
      <c r="D3780" t="s">
        <v>2428</v>
      </c>
      <c r="E3780" t="s">
        <v>3099</v>
      </c>
      <c r="F3780" s="6">
        <v>11</v>
      </c>
      <c r="G3780" s="6"/>
      <c r="H3780" s="6"/>
      <c r="I3780" s="6"/>
      <c r="J3780" s="6">
        <v>76.3</v>
      </c>
      <c r="K3780">
        <f t="shared" si="118"/>
        <v>1</v>
      </c>
    </row>
    <row r="3781" spans="1:11" x14ac:dyDescent="0.25">
      <c r="A3781" s="5" t="str">
        <f t="shared" si="119"/>
        <v>IndustryRetail StoresMonthly Peak DayJuly12</v>
      </c>
      <c r="B3781" t="s">
        <v>2232</v>
      </c>
      <c r="C3781" t="s">
        <v>2245</v>
      </c>
      <c r="D3781" t="s">
        <v>2428</v>
      </c>
      <c r="E3781" t="s">
        <v>3099</v>
      </c>
      <c r="F3781" s="6">
        <v>12</v>
      </c>
      <c r="G3781" s="6"/>
      <c r="H3781" s="6"/>
      <c r="I3781" s="6"/>
      <c r="J3781" s="6">
        <v>77.3</v>
      </c>
      <c r="K3781">
        <f t="shared" si="118"/>
        <v>1</v>
      </c>
    </row>
    <row r="3782" spans="1:11" x14ac:dyDescent="0.25">
      <c r="A3782" s="5" t="str">
        <f t="shared" si="119"/>
        <v>IndustryRetail StoresMonthly Peak DayJuly13</v>
      </c>
      <c r="B3782" t="s">
        <v>2232</v>
      </c>
      <c r="C3782" t="s">
        <v>2245</v>
      </c>
      <c r="D3782" t="s">
        <v>2428</v>
      </c>
      <c r="E3782" t="s">
        <v>3099</v>
      </c>
      <c r="F3782" s="6">
        <v>13</v>
      </c>
      <c r="G3782" s="6"/>
      <c r="H3782" s="6"/>
      <c r="I3782" s="6"/>
      <c r="J3782" s="6">
        <v>78</v>
      </c>
      <c r="K3782">
        <f t="shared" si="118"/>
        <v>1</v>
      </c>
    </row>
    <row r="3783" spans="1:11" x14ac:dyDescent="0.25">
      <c r="A3783" s="5" t="str">
        <f t="shared" si="119"/>
        <v>IndustryRetail StoresMonthly Peak DayJuly14</v>
      </c>
      <c r="B3783" t="s">
        <v>2232</v>
      </c>
      <c r="C3783" t="s">
        <v>2245</v>
      </c>
      <c r="D3783" t="s">
        <v>2428</v>
      </c>
      <c r="E3783" t="s">
        <v>3099</v>
      </c>
      <c r="F3783" s="6">
        <v>14</v>
      </c>
      <c r="G3783" s="6"/>
      <c r="H3783" s="6"/>
      <c r="I3783" s="6"/>
      <c r="J3783" s="6">
        <v>77.5</v>
      </c>
      <c r="K3783">
        <f t="shared" si="118"/>
        <v>1</v>
      </c>
    </row>
    <row r="3784" spans="1:11" x14ac:dyDescent="0.25">
      <c r="A3784" s="5" t="str">
        <f t="shared" si="119"/>
        <v>IndustryRetail StoresMonthly Peak DayJuly15</v>
      </c>
      <c r="B3784" t="s">
        <v>2232</v>
      </c>
      <c r="C3784" t="s">
        <v>2245</v>
      </c>
      <c r="D3784" t="s">
        <v>2428</v>
      </c>
      <c r="E3784" t="s">
        <v>3099</v>
      </c>
      <c r="F3784" s="6">
        <v>15</v>
      </c>
      <c r="G3784" s="6"/>
      <c r="H3784" s="6"/>
      <c r="I3784" s="6"/>
      <c r="J3784" s="6">
        <v>77.599999999999994</v>
      </c>
      <c r="K3784">
        <f t="shared" si="118"/>
        <v>1</v>
      </c>
    </row>
    <row r="3785" spans="1:11" x14ac:dyDescent="0.25">
      <c r="A3785" s="5" t="str">
        <f t="shared" si="119"/>
        <v>IndustryRetail StoresMonthly Peak DayJuly16</v>
      </c>
      <c r="B3785" t="s">
        <v>2232</v>
      </c>
      <c r="C3785" t="s">
        <v>2245</v>
      </c>
      <c r="D3785" t="s">
        <v>2428</v>
      </c>
      <c r="E3785" t="s">
        <v>3099</v>
      </c>
      <c r="F3785" s="6">
        <v>16</v>
      </c>
      <c r="G3785" s="6"/>
      <c r="H3785" s="6"/>
      <c r="I3785" s="6"/>
      <c r="J3785" s="6">
        <v>77.900000000000006</v>
      </c>
      <c r="K3785">
        <f t="shared" si="118"/>
        <v>1</v>
      </c>
    </row>
    <row r="3786" spans="1:11" x14ac:dyDescent="0.25">
      <c r="A3786" s="5" t="str">
        <f t="shared" si="119"/>
        <v>IndustryRetail StoresMonthly Peak DayJuly17</v>
      </c>
      <c r="B3786" t="s">
        <v>2232</v>
      </c>
      <c r="C3786" t="s">
        <v>2245</v>
      </c>
      <c r="D3786" t="s">
        <v>2428</v>
      </c>
      <c r="E3786" t="s">
        <v>3099</v>
      </c>
      <c r="F3786" s="6">
        <v>17</v>
      </c>
      <c r="G3786" s="6"/>
      <c r="H3786" s="6"/>
      <c r="I3786" s="6"/>
      <c r="J3786" s="6">
        <v>78.5</v>
      </c>
      <c r="K3786">
        <f t="shared" si="118"/>
        <v>1</v>
      </c>
    </row>
    <row r="3787" spans="1:11" x14ac:dyDescent="0.25">
      <c r="A3787" s="5" t="str">
        <f t="shared" si="119"/>
        <v>IndustryRetail StoresMonthly Peak DayJuly18</v>
      </c>
      <c r="B3787" t="s">
        <v>2232</v>
      </c>
      <c r="C3787" t="s">
        <v>2245</v>
      </c>
      <c r="D3787" t="s">
        <v>2428</v>
      </c>
      <c r="E3787" t="s">
        <v>3099</v>
      </c>
      <c r="F3787" s="6">
        <v>18</v>
      </c>
      <c r="G3787" s="6"/>
      <c r="H3787" s="6"/>
      <c r="I3787" s="6"/>
      <c r="J3787" s="6">
        <v>77.7</v>
      </c>
      <c r="K3787">
        <f t="shared" si="118"/>
        <v>1</v>
      </c>
    </row>
    <row r="3788" spans="1:11" x14ac:dyDescent="0.25">
      <c r="A3788" s="5" t="str">
        <f t="shared" si="119"/>
        <v>IndustryRetail StoresMonthly Peak DayJuly19</v>
      </c>
      <c r="B3788" t="s">
        <v>2232</v>
      </c>
      <c r="C3788" t="s">
        <v>2245</v>
      </c>
      <c r="D3788" t="s">
        <v>2428</v>
      </c>
      <c r="E3788" t="s">
        <v>3099</v>
      </c>
      <c r="F3788" s="6">
        <v>19</v>
      </c>
      <c r="G3788" s="6"/>
      <c r="H3788" s="6"/>
      <c r="I3788" s="6"/>
      <c r="J3788" s="6">
        <v>76.400000000000006</v>
      </c>
      <c r="K3788">
        <f t="shared" si="118"/>
        <v>1</v>
      </c>
    </row>
    <row r="3789" spans="1:11" x14ac:dyDescent="0.25">
      <c r="A3789" s="5" t="str">
        <f t="shared" si="119"/>
        <v>IndustryRetail StoresMonthly Peak DayJuly20</v>
      </c>
      <c r="B3789" t="s">
        <v>2232</v>
      </c>
      <c r="C3789" t="s">
        <v>2245</v>
      </c>
      <c r="D3789" t="s">
        <v>2428</v>
      </c>
      <c r="E3789" t="s">
        <v>3099</v>
      </c>
      <c r="F3789" s="6">
        <v>20</v>
      </c>
      <c r="G3789" s="6"/>
      <c r="H3789" s="6"/>
      <c r="I3789" s="6"/>
      <c r="J3789" s="6">
        <v>74.5</v>
      </c>
      <c r="K3789">
        <f t="shared" si="118"/>
        <v>1</v>
      </c>
    </row>
    <row r="3790" spans="1:11" x14ac:dyDescent="0.25">
      <c r="A3790" s="5" t="str">
        <f t="shared" si="119"/>
        <v>IndustryRetail StoresMonthly Peak DayJuly21</v>
      </c>
      <c r="B3790" t="s">
        <v>2232</v>
      </c>
      <c r="C3790" t="s">
        <v>2245</v>
      </c>
      <c r="D3790" t="s">
        <v>2428</v>
      </c>
      <c r="E3790" t="s">
        <v>3099</v>
      </c>
      <c r="F3790" s="6">
        <v>21</v>
      </c>
      <c r="G3790" s="6"/>
      <c r="H3790" s="6"/>
      <c r="I3790" s="6"/>
      <c r="J3790" s="6">
        <v>72.900000000000006</v>
      </c>
      <c r="K3790">
        <f t="shared" si="118"/>
        <v>1</v>
      </c>
    </row>
    <row r="3791" spans="1:11" x14ac:dyDescent="0.25">
      <c r="A3791" s="5" t="str">
        <f t="shared" si="119"/>
        <v>IndustryRetail StoresMonthly Peak DayJuly22</v>
      </c>
      <c r="B3791" t="s">
        <v>2232</v>
      </c>
      <c r="C3791" t="s">
        <v>2245</v>
      </c>
      <c r="D3791" t="s">
        <v>2428</v>
      </c>
      <c r="E3791" t="s">
        <v>3099</v>
      </c>
      <c r="F3791" s="6">
        <v>22</v>
      </c>
      <c r="G3791" s="6"/>
      <c r="H3791" s="6"/>
      <c r="I3791" s="6"/>
      <c r="J3791" s="6">
        <v>69.489999999999995</v>
      </c>
      <c r="K3791">
        <f t="shared" si="118"/>
        <v>1</v>
      </c>
    </row>
    <row r="3792" spans="1:11" x14ac:dyDescent="0.25">
      <c r="A3792" s="5" t="str">
        <f t="shared" si="119"/>
        <v>IndustryRetail StoresMonthly Peak DayJuly23</v>
      </c>
      <c r="B3792" t="s">
        <v>2232</v>
      </c>
      <c r="C3792" t="s">
        <v>2245</v>
      </c>
      <c r="D3792" t="s">
        <v>2428</v>
      </c>
      <c r="E3792" t="s">
        <v>3099</v>
      </c>
      <c r="F3792" s="6">
        <v>23</v>
      </c>
      <c r="G3792" s="6"/>
      <c r="H3792" s="6"/>
      <c r="I3792" s="6"/>
      <c r="J3792" s="6">
        <v>68.61</v>
      </c>
      <c r="K3792">
        <f t="shared" si="118"/>
        <v>1</v>
      </c>
    </row>
    <row r="3793" spans="1:11" x14ac:dyDescent="0.25">
      <c r="A3793" s="5" t="str">
        <f t="shared" si="119"/>
        <v>IndustryRetail StoresMonthly Peak DayJuly24</v>
      </c>
      <c r="B3793" t="s">
        <v>2232</v>
      </c>
      <c r="C3793" t="s">
        <v>2245</v>
      </c>
      <c r="D3793" t="s">
        <v>2428</v>
      </c>
      <c r="E3793" t="s">
        <v>3099</v>
      </c>
      <c r="F3793" s="6">
        <v>24</v>
      </c>
      <c r="G3793" s="6"/>
      <c r="H3793" s="6"/>
      <c r="I3793" s="6"/>
      <c r="J3793" s="6">
        <v>68.819999999999993</v>
      </c>
      <c r="K3793">
        <f t="shared" si="118"/>
        <v>1</v>
      </c>
    </row>
    <row r="3794" spans="1:11" x14ac:dyDescent="0.25">
      <c r="A3794" s="5" t="str">
        <f t="shared" si="119"/>
        <v>IndustryRetail StoresAverage WeekdayAugust1</v>
      </c>
      <c r="B3794" t="s">
        <v>2232</v>
      </c>
      <c r="C3794" t="s">
        <v>2245</v>
      </c>
      <c r="D3794" t="s">
        <v>2429</v>
      </c>
      <c r="E3794" t="s">
        <v>3100</v>
      </c>
      <c r="F3794" s="6">
        <v>1</v>
      </c>
      <c r="G3794" s="6"/>
      <c r="H3794" s="6"/>
      <c r="I3794" s="6"/>
      <c r="J3794" s="6">
        <v>65.62</v>
      </c>
      <c r="K3794">
        <f t="shared" si="118"/>
        <v>1</v>
      </c>
    </row>
    <row r="3795" spans="1:11" x14ac:dyDescent="0.25">
      <c r="A3795" s="5" t="str">
        <f t="shared" si="119"/>
        <v>IndustryRetail StoresAverage WeekdayAugust2</v>
      </c>
      <c r="B3795" t="s">
        <v>2232</v>
      </c>
      <c r="C3795" t="s">
        <v>2245</v>
      </c>
      <c r="D3795" t="s">
        <v>2429</v>
      </c>
      <c r="E3795" t="s">
        <v>3100</v>
      </c>
      <c r="F3795" s="6">
        <v>2</v>
      </c>
      <c r="G3795" s="6"/>
      <c r="H3795" s="6"/>
      <c r="I3795" s="6"/>
      <c r="J3795" s="6">
        <v>65.48</v>
      </c>
      <c r="K3795">
        <f t="shared" si="118"/>
        <v>1</v>
      </c>
    </row>
    <row r="3796" spans="1:11" x14ac:dyDescent="0.25">
      <c r="A3796" s="5" t="str">
        <f t="shared" si="119"/>
        <v>IndustryRetail StoresAverage WeekdayAugust3</v>
      </c>
      <c r="B3796" t="s">
        <v>2232</v>
      </c>
      <c r="C3796" t="s">
        <v>2245</v>
      </c>
      <c r="D3796" t="s">
        <v>2429</v>
      </c>
      <c r="E3796" t="s">
        <v>3100</v>
      </c>
      <c r="F3796" s="6">
        <v>3</v>
      </c>
      <c r="G3796" s="6"/>
      <c r="H3796" s="6"/>
      <c r="I3796" s="6"/>
      <c r="J3796" s="6">
        <v>65.17</v>
      </c>
      <c r="K3796">
        <f t="shared" si="118"/>
        <v>1</v>
      </c>
    </row>
    <row r="3797" spans="1:11" x14ac:dyDescent="0.25">
      <c r="A3797" s="5" t="str">
        <f t="shared" si="119"/>
        <v>IndustryRetail StoresAverage WeekdayAugust4</v>
      </c>
      <c r="B3797" t="s">
        <v>2232</v>
      </c>
      <c r="C3797" t="s">
        <v>2245</v>
      </c>
      <c r="D3797" t="s">
        <v>2429</v>
      </c>
      <c r="E3797" t="s">
        <v>3100</v>
      </c>
      <c r="F3797" s="6">
        <v>4</v>
      </c>
      <c r="G3797" s="6"/>
      <c r="H3797" s="6"/>
      <c r="I3797" s="6"/>
      <c r="J3797" s="6">
        <v>65.260000000000005</v>
      </c>
      <c r="K3797">
        <f t="shared" si="118"/>
        <v>1</v>
      </c>
    </row>
    <row r="3798" spans="1:11" x14ac:dyDescent="0.25">
      <c r="A3798" s="5" t="str">
        <f t="shared" si="119"/>
        <v>IndustryRetail StoresAverage WeekdayAugust5</v>
      </c>
      <c r="B3798" t="s">
        <v>2232</v>
      </c>
      <c r="C3798" t="s">
        <v>2245</v>
      </c>
      <c r="D3798" t="s">
        <v>2429</v>
      </c>
      <c r="E3798" t="s">
        <v>3100</v>
      </c>
      <c r="F3798" s="6">
        <v>5</v>
      </c>
      <c r="G3798" s="6"/>
      <c r="H3798" s="6"/>
      <c r="I3798" s="6"/>
      <c r="J3798" s="6">
        <v>65.5</v>
      </c>
      <c r="K3798">
        <f t="shared" si="118"/>
        <v>1</v>
      </c>
    </row>
    <row r="3799" spans="1:11" x14ac:dyDescent="0.25">
      <c r="A3799" s="5" t="str">
        <f t="shared" si="119"/>
        <v>IndustryRetail StoresAverage WeekdayAugust6</v>
      </c>
      <c r="B3799" t="s">
        <v>2232</v>
      </c>
      <c r="C3799" t="s">
        <v>2245</v>
      </c>
      <c r="D3799" t="s">
        <v>2429</v>
      </c>
      <c r="E3799" t="s">
        <v>3100</v>
      </c>
      <c r="F3799" s="6">
        <v>6</v>
      </c>
      <c r="G3799" s="6"/>
      <c r="H3799" s="6"/>
      <c r="I3799" s="6"/>
      <c r="J3799" s="6">
        <v>65.459999999999994</v>
      </c>
      <c r="K3799">
        <f t="shared" si="118"/>
        <v>1</v>
      </c>
    </row>
    <row r="3800" spans="1:11" x14ac:dyDescent="0.25">
      <c r="A3800" s="5" t="str">
        <f t="shared" si="119"/>
        <v>IndustryRetail StoresAverage WeekdayAugust7</v>
      </c>
      <c r="B3800" t="s">
        <v>2232</v>
      </c>
      <c r="C3800" t="s">
        <v>2245</v>
      </c>
      <c r="D3800" t="s">
        <v>2429</v>
      </c>
      <c r="E3800" t="s">
        <v>3100</v>
      </c>
      <c r="F3800" s="6">
        <v>7</v>
      </c>
      <c r="G3800" s="6"/>
      <c r="H3800" s="6"/>
      <c r="I3800" s="6"/>
      <c r="J3800" s="6">
        <v>65.5</v>
      </c>
      <c r="K3800">
        <f t="shared" si="118"/>
        <v>1</v>
      </c>
    </row>
    <row r="3801" spans="1:11" x14ac:dyDescent="0.25">
      <c r="A3801" s="5" t="str">
        <f t="shared" si="119"/>
        <v>IndustryRetail StoresAverage WeekdayAugust8</v>
      </c>
      <c r="B3801" t="s">
        <v>2232</v>
      </c>
      <c r="C3801" t="s">
        <v>2245</v>
      </c>
      <c r="D3801" t="s">
        <v>2429</v>
      </c>
      <c r="E3801" t="s">
        <v>3100</v>
      </c>
      <c r="F3801" s="6">
        <v>8</v>
      </c>
      <c r="G3801" s="6"/>
      <c r="H3801" s="6"/>
      <c r="I3801" s="6"/>
      <c r="J3801" s="6">
        <v>65.650000000000006</v>
      </c>
      <c r="K3801">
        <f t="shared" si="118"/>
        <v>1</v>
      </c>
    </row>
    <row r="3802" spans="1:11" x14ac:dyDescent="0.25">
      <c r="A3802" s="5" t="str">
        <f t="shared" si="119"/>
        <v>IndustryRetail StoresAverage WeekdayAugust9</v>
      </c>
      <c r="B3802" t="s">
        <v>2232</v>
      </c>
      <c r="C3802" t="s">
        <v>2245</v>
      </c>
      <c r="D3802" t="s">
        <v>2429</v>
      </c>
      <c r="E3802" t="s">
        <v>3100</v>
      </c>
      <c r="F3802" s="6">
        <v>9</v>
      </c>
      <c r="G3802" s="6"/>
      <c r="H3802" s="6"/>
      <c r="I3802" s="6"/>
      <c r="J3802" s="6">
        <v>67.83</v>
      </c>
      <c r="K3802">
        <f t="shared" si="118"/>
        <v>1</v>
      </c>
    </row>
    <row r="3803" spans="1:11" x14ac:dyDescent="0.25">
      <c r="A3803" s="5" t="str">
        <f t="shared" si="119"/>
        <v>IndustryRetail StoresAverage WeekdayAugust10</v>
      </c>
      <c r="B3803" t="s">
        <v>2232</v>
      </c>
      <c r="C3803" t="s">
        <v>2245</v>
      </c>
      <c r="D3803" t="s">
        <v>2429</v>
      </c>
      <c r="E3803" t="s">
        <v>3100</v>
      </c>
      <c r="F3803" s="6">
        <v>10</v>
      </c>
      <c r="G3803" s="6"/>
      <c r="H3803" s="6"/>
      <c r="I3803" s="6"/>
      <c r="J3803" s="6">
        <v>70.7</v>
      </c>
      <c r="K3803">
        <f t="shared" si="118"/>
        <v>1</v>
      </c>
    </row>
    <row r="3804" spans="1:11" x14ac:dyDescent="0.25">
      <c r="A3804" s="5" t="str">
        <f t="shared" si="119"/>
        <v>IndustryRetail StoresAverage WeekdayAugust11</v>
      </c>
      <c r="B3804" t="s">
        <v>2232</v>
      </c>
      <c r="C3804" t="s">
        <v>2245</v>
      </c>
      <c r="D3804" t="s">
        <v>2429</v>
      </c>
      <c r="E3804" t="s">
        <v>3100</v>
      </c>
      <c r="F3804" s="6">
        <v>11</v>
      </c>
      <c r="G3804" s="6"/>
      <c r="H3804" s="6"/>
      <c r="I3804" s="6"/>
      <c r="J3804" s="6">
        <v>74.099999999999994</v>
      </c>
      <c r="K3804">
        <f t="shared" si="118"/>
        <v>1</v>
      </c>
    </row>
    <row r="3805" spans="1:11" x14ac:dyDescent="0.25">
      <c r="A3805" s="5" t="str">
        <f t="shared" si="119"/>
        <v>IndustryRetail StoresAverage WeekdayAugust12</v>
      </c>
      <c r="B3805" t="s">
        <v>2232</v>
      </c>
      <c r="C3805" t="s">
        <v>2245</v>
      </c>
      <c r="D3805" t="s">
        <v>2429</v>
      </c>
      <c r="E3805" t="s">
        <v>3100</v>
      </c>
      <c r="F3805" s="6">
        <v>12</v>
      </c>
      <c r="G3805" s="6"/>
      <c r="H3805" s="6"/>
      <c r="I3805" s="6"/>
      <c r="J3805" s="6">
        <v>76.8</v>
      </c>
      <c r="K3805">
        <f t="shared" si="118"/>
        <v>1</v>
      </c>
    </row>
    <row r="3806" spans="1:11" x14ac:dyDescent="0.25">
      <c r="A3806" s="5" t="str">
        <f t="shared" si="119"/>
        <v>IndustryRetail StoresAverage WeekdayAugust13</v>
      </c>
      <c r="B3806" t="s">
        <v>2232</v>
      </c>
      <c r="C3806" t="s">
        <v>2245</v>
      </c>
      <c r="D3806" t="s">
        <v>2429</v>
      </c>
      <c r="E3806" t="s">
        <v>3100</v>
      </c>
      <c r="F3806" s="6">
        <v>13</v>
      </c>
      <c r="G3806" s="6"/>
      <c r="H3806" s="6"/>
      <c r="I3806" s="6"/>
      <c r="J3806" s="6">
        <v>74</v>
      </c>
      <c r="K3806">
        <f t="shared" si="118"/>
        <v>1</v>
      </c>
    </row>
    <row r="3807" spans="1:11" x14ac:dyDescent="0.25">
      <c r="A3807" s="5" t="str">
        <f t="shared" si="119"/>
        <v>IndustryRetail StoresAverage WeekdayAugust14</v>
      </c>
      <c r="B3807" t="s">
        <v>2232</v>
      </c>
      <c r="C3807" t="s">
        <v>2245</v>
      </c>
      <c r="D3807" t="s">
        <v>2429</v>
      </c>
      <c r="E3807" t="s">
        <v>3100</v>
      </c>
      <c r="F3807" s="6">
        <v>14</v>
      </c>
      <c r="G3807" s="6"/>
      <c r="H3807" s="6"/>
      <c r="I3807" s="6"/>
      <c r="J3807" s="6">
        <v>74</v>
      </c>
      <c r="K3807">
        <f t="shared" si="118"/>
        <v>1</v>
      </c>
    </row>
    <row r="3808" spans="1:11" x14ac:dyDescent="0.25">
      <c r="A3808" s="5" t="str">
        <f t="shared" si="119"/>
        <v>IndustryRetail StoresAverage WeekdayAugust15</v>
      </c>
      <c r="B3808" t="s">
        <v>2232</v>
      </c>
      <c r="C3808" t="s">
        <v>2245</v>
      </c>
      <c r="D3808" t="s">
        <v>2429</v>
      </c>
      <c r="E3808" t="s">
        <v>3100</v>
      </c>
      <c r="F3808" s="6">
        <v>15</v>
      </c>
      <c r="G3808" s="6"/>
      <c r="H3808" s="6"/>
      <c r="I3808" s="6"/>
      <c r="J3808" s="6">
        <v>75.900000000000006</v>
      </c>
      <c r="K3808">
        <f t="shared" si="118"/>
        <v>1</v>
      </c>
    </row>
    <row r="3809" spans="1:11" x14ac:dyDescent="0.25">
      <c r="A3809" s="5" t="str">
        <f t="shared" si="119"/>
        <v>IndustryRetail StoresAverage WeekdayAugust16</v>
      </c>
      <c r="B3809" t="s">
        <v>2232</v>
      </c>
      <c r="C3809" t="s">
        <v>2245</v>
      </c>
      <c r="D3809" t="s">
        <v>2429</v>
      </c>
      <c r="E3809" t="s">
        <v>3100</v>
      </c>
      <c r="F3809" s="6">
        <v>16</v>
      </c>
      <c r="G3809" s="6"/>
      <c r="H3809" s="6"/>
      <c r="I3809" s="6"/>
      <c r="J3809" s="6">
        <v>74</v>
      </c>
      <c r="K3809">
        <f t="shared" si="118"/>
        <v>1</v>
      </c>
    </row>
    <row r="3810" spans="1:11" x14ac:dyDescent="0.25">
      <c r="A3810" s="5" t="str">
        <f t="shared" si="119"/>
        <v>IndustryRetail StoresAverage WeekdayAugust17</v>
      </c>
      <c r="B3810" t="s">
        <v>2232</v>
      </c>
      <c r="C3810" t="s">
        <v>2245</v>
      </c>
      <c r="D3810" t="s">
        <v>2429</v>
      </c>
      <c r="E3810" t="s">
        <v>3100</v>
      </c>
      <c r="F3810" s="6">
        <v>17</v>
      </c>
      <c r="G3810" s="6"/>
      <c r="H3810" s="6"/>
      <c r="I3810" s="6"/>
      <c r="J3810" s="6">
        <v>74.900000000000006</v>
      </c>
      <c r="K3810">
        <f t="shared" si="118"/>
        <v>1</v>
      </c>
    </row>
    <row r="3811" spans="1:11" x14ac:dyDescent="0.25">
      <c r="A3811" s="5" t="str">
        <f t="shared" si="119"/>
        <v>IndustryRetail StoresAverage WeekdayAugust18</v>
      </c>
      <c r="B3811" t="s">
        <v>2232</v>
      </c>
      <c r="C3811" t="s">
        <v>2245</v>
      </c>
      <c r="D3811" t="s">
        <v>2429</v>
      </c>
      <c r="E3811" t="s">
        <v>3100</v>
      </c>
      <c r="F3811" s="6">
        <v>18</v>
      </c>
      <c r="G3811" s="6"/>
      <c r="H3811" s="6"/>
      <c r="I3811" s="6"/>
      <c r="J3811" s="6">
        <v>76</v>
      </c>
      <c r="K3811">
        <f t="shared" si="118"/>
        <v>1</v>
      </c>
    </row>
    <row r="3812" spans="1:11" x14ac:dyDescent="0.25">
      <c r="A3812" s="5" t="str">
        <f t="shared" si="119"/>
        <v>IndustryRetail StoresAverage WeekdayAugust19</v>
      </c>
      <c r="B3812" t="s">
        <v>2232</v>
      </c>
      <c r="C3812" t="s">
        <v>2245</v>
      </c>
      <c r="D3812" t="s">
        <v>2429</v>
      </c>
      <c r="E3812" t="s">
        <v>3100</v>
      </c>
      <c r="F3812" s="6">
        <v>19</v>
      </c>
      <c r="G3812" s="6"/>
      <c r="H3812" s="6"/>
      <c r="I3812" s="6"/>
      <c r="J3812" s="6">
        <v>75.099999999999994</v>
      </c>
      <c r="K3812">
        <f t="shared" si="118"/>
        <v>1</v>
      </c>
    </row>
    <row r="3813" spans="1:11" x14ac:dyDescent="0.25">
      <c r="A3813" s="5" t="str">
        <f t="shared" si="119"/>
        <v>IndustryRetail StoresAverage WeekdayAugust20</v>
      </c>
      <c r="B3813" t="s">
        <v>2232</v>
      </c>
      <c r="C3813" t="s">
        <v>2245</v>
      </c>
      <c r="D3813" t="s">
        <v>2429</v>
      </c>
      <c r="E3813" t="s">
        <v>3100</v>
      </c>
      <c r="F3813" s="6">
        <v>20</v>
      </c>
      <c r="G3813" s="6"/>
      <c r="H3813" s="6"/>
      <c r="I3813" s="6"/>
      <c r="J3813" s="6">
        <v>71.5</v>
      </c>
      <c r="K3813">
        <f t="shared" si="118"/>
        <v>1</v>
      </c>
    </row>
    <row r="3814" spans="1:11" x14ac:dyDescent="0.25">
      <c r="A3814" s="5" t="str">
        <f t="shared" si="119"/>
        <v>IndustryRetail StoresAverage WeekdayAugust21</v>
      </c>
      <c r="B3814" t="s">
        <v>2232</v>
      </c>
      <c r="C3814" t="s">
        <v>2245</v>
      </c>
      <c r="D3814" t="s">
        <v>2429</v>
      </c>
      <c r="E3814" t="s">
        <v>3100</v>
      </c>
      <c r="F3814" s="6">
        <v>21</v>
      </c>
      <c r="G3814" s="6"/>
      <c r="H3814" s="6"/>
      <c r="I3814" s="6"/>
      <c r="J3814" s="6">
        <v>68.58</v>
      </c>
      <c r="K3814">
        <f t="shared" si="118"/>
        <v>1</v>
      </c>
    </row>
    <row r="3815" spans="1:11" x14ac:dyDescent="0.25">
      <c r="A3815" s="5" t="str">
        <f t="shared" si="119"/>
        <v>IndustryRetail StoresAverage WeekdayAugust22</v>
      </c>
      <c r="B3815" t="s">
        <v>2232</v>
      </c>
      <c r="C3815" t="s">
        <v>2245</v>
      </c>
      <c r="D3815" t="s">
        <v>2429</v>
      </c>
      <c r="E3815" t="s">
        <v>3100</v>
      </c>
      <c r="F3815" s="6">
        <v>22</v>
      </c>
      <c r="G3815" s="6"/>
      <c r="H3815" s="6"/>
      <c r="I3815" s="6"/>
      <c r="J3815" s="6">
        <v>66.67</v>
      </c>
      <c r="K3815">
        <f t="shared" si="118"/>
        <v>1</v>
      </c>
    </row>
    <row r="3816" spans="1:11" x14ac:dyDescent="0.25">
      <c r="A3816" s="5" t="str">
        <f t="shared" si="119"/>
        <v>IndustryRetail StoresAverage WeekdayAugust23</v>
      </c>
      <c r="B3816" t="s">
        <v>2232</v>
      </c>
      <c r="C3816" t="s">
        <v>2245</v>
      </c>
      <c r="D3816" t="s">
        <v>2429</v>
      </c>
      <c r="E3816" t="s">
        <v>3100</v>
      </c>
      <c r="F3816" s="6">
        <v>23</v>
      </c>
      <c r="G3816" s="6"/>
      <c r="H3816" s="6"/>
      <c r="I3816" s="6"/>
      <c r="J3816" s="6">
        <v>66.569999999999993</v>
      </c>
      <c r="K3816">
        <f t="shared" si="118"/>
        <v>1</v>
      </c>
    </row>
    <row r="3817" spans="1:11" x14ac:dyDescent="0.25">
      <c r="A3817" s="5" t="str">
        <f t="shared" si="119"/>
        <v>IndustryRetail StoresAverage WeekdayAugust24</v>
      </c>
      <c r="B3817" t="s">
        <v>2232</v>
      </c>
      <c r="C3817" t="s">
        <v>2245</v>
      </c>
      <c r="D3817" t="s">
        <v>2429</v>
      </c>
      <c r="E3817" t="s">
        <v>3100</v>
      </c>
      <c r="F3817" s="6">
        <v>24</v>
      </c>
      <c r="G3817" s="6"/>
      <c r="H3817" s="6"/>
      <c r="I3817" s="6"/>
      <c r="J3817" s="6">
        <v>66.25</v>
      </c>
      <c r="K3817">
        <f t="shared" si="118"/>
        <v>1</v>
      </c>
    </row>
    <row r="3818" spans="1:11" x14ac:dyDescent="0.25">
      <c r="A3818" s="5" t="str">
        <f t="shared" si="119"/>
        <v>IndustryRetail StoresMonthly Peak DayAugust1</v>
      </c>
      <c r="B3818" t="s">
        <v>2232</v>
      </c>
      <c r="C3818" t="s">
        <v>2245</v>
      </c>
      <c r="D3818" t="s">
        <v>2430</v>
      </c>
      <c r="E3818" t="s">
        <v>3100</v>
      </c>
      <c r="F3818" s="6">
        <v>1</v>
      </c>
      <c r="G3818" s="6"/>
      <c r="H3818" s="6"/>
      <c r="I3818" s="6"/>
      <c r="J3818" s="6">
        <v>68.17</v>
      </c>
      <c r="K3818">
        <f t="shared" si="118"/>
        <v>1</v>
      </c>
    </row>
    <row r="3819" spans="1:11" x14ac:dyDescent="0.25">
      <c r="A3819" s="5" t="str">
        <f t="shared" si="119"/>
        <v>IndustryRetail StoresMonthly Peak DayAugust2</v>
      </c>
      <c r="B3819" t="s">
        <v>2232</v>
      </c>
      <c r="C3819" t="s">
        <v>2245</v>
      </c>
      <c r="D3819" t="s">
        <v>2430</v>
      </c>
      <c r="E3819" t="s">
        <v>3100</v>
      </c>
      <c r="F3819" s="6">
        <v>2</v>
      </c>
      <c r="G3819" s="6"/>
      <c r="H3819" s="6"/>
      <c r="I3819" s="6"/>
      <c r="J3819" s="6">
        <v>68.010000000000005</v>
      </c>
      <c r="K3819">
        <f t="shared" si="118"/>
        <v>1</v>
      </c>
    </row>
    <row r="3820" spans="1:11" x14ac:dyDescent="0.25">
      <c r="A3820" s="5" t="str">
        <f t="shared" si="119"/>
        <v>IndustryRetail StoresMonthly Peak DayAugust3</v>
      </c>
      <c r="B3820" t="s">
        <v>2232</v>
      </c>
      <c r="C3820" t="s">
        <v>2245</v>
      </c>
      <c r="D3820" t="s">
        <v>2430</v>
      </c>
      <c r="E3820" t="s">
        <v>3100</v>
      </c>
      <c r="F3820" s="6">
        <v>3</v>
      </c>
      <c r="G3820" s="6"/>
      <c r="H3820" s="6"/>
      <c r="I3820" s="6"/>
      <c r="J3820" s="6">
        <v>67.56</v>
      </c>
      <c r="K3820">
        <f t="shared" si="118"/>
        <v>1</v>
      </c>
    </row>
    <row r="3821" spans="1:11" x14ac:dyDescent="0.25">
      <c r="A3821" s="5" t="str">
        <f t="shared" si="119"/>
        <v>IndustryRetail StoresMonthly Peak DayAugust4</v>
      </c>
      <c r="B3821" t="s">
        <v>2232</v>
      </c>
      <c r="C3821" t="s">
        <v>2245</v>
      </c>
      <c r="D3821" t="s">
        <v>2430</v>
      </c>
      <c r="E3821" t="s">
        <v>3100</v>
      </c>
      <c r="F3821" s="6">
        <v>4</v>
      </c>
      <c r="G3821" s="6"/>
      <c r="H3821" s="6"/>
      <c r="I3821" s="6"/>
      <c r="J3821" s="6">
        <v>67.59</v>
      </c>
      <c r="K3821">
        <f t="shared" si="118"/>
        <v>1</v>
      </c>
    </row>
    <row r="3822" spans="1:11" x14ac:dyDescent="0.25">
      <c r="A3822" s="5" t="str">
        <f t="shared" si="119"/>
        <v>IndustryRetail StoresMonthly Peak DayAugust5</v>
      </c>
      <c r="B3822" t="s">
        <v>2232</v>
      </c>
      <c r="C3822" t="s">
        <v>2245</v>
      </c>
      <c r="D3822" t="s">
        <v>2430</v>
      </c>
      <c r="E3822" t="s">
        <v>3100</v>
      </c>
      <c r="F3822" s="6">
        <v>5</v>
      </c>
      <c r="G3822" s="6"/>
      <c r="H3822" s="6"/>
      <c r="I3822" s="6"/>
      <c r="J3822" s="6">
        <v>67.38</v>
      </c>
      <c r="K3822">
        <f t="shared" si="118"/>
        <v>1</v>
      </c>
    </row>
    <row r="3823" spans="1:11" x14ac:dyDescent="0.25">
      <c r="A3823" s="5" t="str">
        <f t="shared" si="119"/>
        <v>IndustryRetail StoresMonthly Peak DayAugust6</v>
      </c>
      <c r="B3823" t="s">
        <v>2232</v>
      </c>
      <c r="C3823" t="s">
        <v>2245</v>
      </c>
      <c r="D3823" t="s">
        <v>2430</v>
      </c>
      <c r="E3823" t="s">
        <v>3100</v>
      </c>
      <c r="F3823" s="6">
        <v>6</v>
      </c>
      <c r="G3823" s="6"/>
      <c r="H3823" s="6"/>
      <c r="I3823" s="6"/>
      <c r="J3823" s="6">
        <v>67.989999999999995</v>
      </c>
      <c r="K3823">
        <f t="shared" si="118"/>
        <v>1</v>
      </c>
    </row>
    <row r="3824" spans="1:11" x14ac:dyDescent="0.25">
      <c r="A3824" s="5" t="str">
        <f t="shared" si="119"/>
        <v>IndustryRetail StoresMonthly Peak DayAugust7</v>
      </c>
      <c r="B3824" t="s">
        <v>2232</v>
      </c>
      <c r="C3824" t="s">
        <v>2245</v>
      </c>
      <c r="D3824" t="s">
        <v>2430</v>
      </c>
      <c r="E3824" t="s">
        <v>3100</v>
      </c>
      <c r="F3824" s="6">
        <v>7</v>
      </c>
      <c r="G3824" s="6"/>
      <c r="H3824" s="6"/>
      <c r="I3824" s="6"/>
      <c r="J3824" s="6">
        <v>67.95</v>
      </c>
      <c r="K3824">
        <f t="shared" si="118"/>
        <v>1</v>
      </c>
    </row>
    <row r="3825" spans="1:11" x14ac:dyDescent="0.25">
      <c r="A3825" s="5" t="str">
        <f t="shared" si="119"/>
        <v>IndustryRetail StoresMonthly Peak DayAugust8</v>
      </c>
      <c r="B3825" t="s">
        <v>2232</v>
      </c>
      <c r="C3825" t="s">
        <v>2245</v>
      </c>
      <c r="D3825" t="s">
        <v>2430</v>
      </c>
      <c r="E3825" t="s">
        <v>3100</v>
      </c>
      <c r="F3825" s="6">
        <v>8</v>
      </c>
      <c r="G3825" s="6"/>
      <c r="H3825" s="6"/>
      <c r="I3825" s="6"/>
      <c r="J3825" s="6">
        <v>68.08</v>
      </c>
      <c r="K3825">
        <f t="shared" si="118"/>
        <v>1</v>
      </c>
    </row>
    <row r="3826" spans="1:11" x14ac:dyDescent="0.25">
      <c r="A3826" s="5" t="str">
        <f t="shared" si="119"/>
        <v>IndustryRetail StoresMonthly Peak DayAugust9</v>
      </c>
      <c r="B3826" t="s">
        <v>2232</v>
      </c>
      <c r="C3826" t="s">
        <v>2245</v>
      </c>
      <c r="D3826" t="s">
        <v>2430</v>
      </c>
      <c r="E3826" t="s">
        <v>3100</v>
      </c>
      <c r="F3826" s="6">
        <v>9</v>
      </c>
      <c r="G3826" s="6"/>
      <c r="H3826" s="6"/>
      <c r="I3826" s="6"/>
      <c r="J3826" s="6">
        <v>69.989999999999995</v>
      </c>
      <c r="K3826">
        <f t="shared" si="118"/>
        <v>1</v>
      </c>
    </row>
    <row r="3827" spans="1:11" x14ac:dyDescent="0.25">
      <c r="A3827" s="5" t="str">
        <f t="shared" si="119"/>
        <v>IndustryRetail StoresMonthly Peak DayAugust10</v>
      </c>
      <c r="B3827" t="s">
        <v>2232</v>
      </c>
      <c r="C3827" t="s">
        <v>2245</v>
      </c>
      <c r="D3827" t="s">
        <v>2430</v>
      </c>
      <c r="E3827" t="s">
        <v>3100</v>
      </c>
      <c r="F3827" s="6">
        <v>10</v>
      </c>
      <c r="G3827" s="6"/>
      <c r="H3827" s="6"/>
      <c r="I3827" s="6"/>
      <c r="J3827" s="6">
        <v>73.7</v>
      </c>
      <c r="K3827">
        <f t="shared" si="118"/>
        <v>1</v>
      </c>
    </row>
    <row r="3828" spans="1:11" x14ac:dyDescent="0.25">
      <c r="A3828" s="5" t="str">
        <f t="shared" si="119"/>
        <v>IndustryRetail StoresMonthly Peak DayAugust11</v>
      </c>
      <c r="B3828" t="s">
        <v>2232</v>
      </c>
      <c r="C3828" t="s">
        <v>2245</v>
      </c>
      <c r="D3828" t="s">
        <v>2430</v>
      </c>
      <c r="E3828" t="s">
        <v>3100</v>
      </c>
      <c r="F3828" s="6">
        <v>11</v>
      </c>
      <c r="G3828" s="6"/>
      <c r="H3828" s="6"/>
      <c r="I3828" s="6"/>
      <c r="J3828" s="6">
        <v>77</v>
      </c>
      <c r="K3828">
        <f t="shared" si="118"/>
        <v>1</v>
      </c>
    </row>
    <row r="3829" spans="1:11" x14ac:dyDescent="0.25">
      <c r="A3829" s="5" t="str">
        <f t="shared" si="119"/>
        <v>IndustryRetail StoresMonthly Peak DayAugust12</v>
      </c>
      <c r="B3829" t="s">
        <v>2232</v>
      </c>
      <c r="C3829" t="s">
        <v>2245</v>
      </c>
      <c r="D3829" t="s">
        <v>2430</v>
      </c>
      <c r="E3829" t="s">
        <v>3100</v>
      </c>
      <c r="F3829" s="6">
        <v>12</v>
      </c>
      <c r="G3829" s="6"/>
      <c r="H3829" s="6"/>
      <c r="I3829" s="6"/>
      <c r="J3829" s="6">
        <v>78.099999999999994</v>
      </c>
      <c r="K3829">
        <f t="shared" si="118"/>
        <v>1</v>
      </c>
    </row>
    <row r="3830" spans="1:11" x14ac:dyDescent="0.25">
      <c r="A3830" s="5" t="str">
        <f t="shared" si="119"/>
        <v>IndustryRetail StoresMonthly Peak DayAugust13</v>
      </c>
      <c r="B3830" t="s">
        <v>2232</v>
      </c>
      <c r="C3830" t="s">
        <v>2245</v>
      </c>
      <c r="D3830" t="s">
        <v>2430</v>
      </c>
      <c r="E3830" t="s">
        <v>3100</v>
      </c>
      <c r="F3830" s="6">
        <v>13</v>
      </c>
      <c r="G3830" s="6"/>
      <c r="H3830" s="6"/>
      <c r="I3830" s="6"/>
      <c r="J3830" s="6">
        <v>77.400000000000006</v>
      </c>
      <c r="K3830">
        <f t="shared" si="118"/>
        <v>1</v>
      </c>
    </row>
    <row r="3831" spans="1:11" x14ac:dyDescent="0.25">
      <c r="A3831" s="5" t="str">
        <f t="shared" si="119"/>
        <v>IndustryRetail StoresMonthly Peak DayAugust14</v>
      </c>
      <c r="B3831" t="s">
        <v>2232</v>
      </c>
      <c r="C3831" t="s">
        <v>2245</v>
      </c>
      <c r="D3831" t="s">
        <v>2430</v>
      </c>
      <c r="E3831" t="s">
        <v>3100</v>
      </c>
      <c r="F3831" s="6">
        <v>14</v>
      </c>
      <c r="G3831" s="6"/>
      <c r="H3831" s="6"/>
      <c r="I3831" s="6"/>
      <c r="J3831" s="6">
        <v>77.8</v>
      </c>
      <c r="K3831">
        <f t="shared" si="118"/>
        <v>1</v>
      </c>
    </row>
    <row r="3832" spans="1:11" x14ac:dyDescent="0.25">
      <c r="A3832" s="5" t="str">
        <f t="shared" si="119"/>
        <v>IndustryRetail StoresMonthly Peak DayAugust15</v>
      </c>
      <c r="B3832" t="s">
        <v>2232</v>
      </c>
      <c r="C3832" t="s">
        <v>2245</v>
      </c>
      <c r="D3832" t="s">
        <v>2430</v>
      </c>
      <c r="E3832" t="s">
        <v>3100</v>
      </c>
      <c r="F3832" s="6">
        <v>15</v>
      </c>
      <c r="G3832" s="6"/>
      <c r="H3832" s="6"/>
      <c r="I3832" s="6"/>
      <c r="J3832" s="6">
        <v>77.8</v>
      </c>
      <c r="K3832">
        <f t="shared" si="118"/>
        <v>1</v>
      </c>
    </row>
    <row r="3833" spans="1:11" x14ac:dyDescent="0.25">
      <c r="A3833" s="5" t="str">
        <f t="shared" si="119"/>
        <v>IndustryRetail StoresMonthly Peak DayAugust16</v>
      </c>
      <c r="B3833" t="s">
        <v>2232</v>
      </c>
      <c r="C3833" t="s">
        <v>2245</v>
      </c>
      <c r="D3833" t="s">
        <v>2430</v>
      </c>
      <c r="E3833" t="s">
        <v>3100</v>
      </c>
      <c r="F3833" s="6">
        <v>16</v>
      </c>
      <c r="G3833" s="6"/>
      <c r="H3833" s="6"/>
      <c r="I3833" s="6"/>
      <c r="J3833" s="6">
        <v>78.900000000000006</v>
      </c>
      <c r="K3833">
        <f t="shared" si="118"/>
        <v>1</v>
      </c>
    </row>
    <row r="3834" spans="1:11" x14ac:dyDescent="0.25">
      <c r="A3834" s="5" t="str">
        <f t="shared" si="119"/>
        <v>IndustryRetail StoresMonthly Peak DayAugust17</v>
      </c>
      <c r="B3834" t="s">
        <v>2232</v>
      </c>
      <c r="C3834" t="s">
        <v>2245</v>
      </c>
      <c r="D3834" t="s">
        <v>2430</v>
      </c>
      <c r="E3834" t="s">
        <v>3100</v>
      </c>
      <c r="F3834" s="6">
        <v>17</v>
      </c>
      <c r="G3834" s="6"/>
      <c r="H3834" s="6"/>
      <c r="I3834" s="6"/>
      <c r="J3834" s="6">
        <v>77.599999999999994</v>
      </c>
      <c r="K3834">
        <f t="shared" si="118"/>
        <v>1</v>
      </c>
    </row>
    <row r="3835" spans="1:11" x14ac:dyDescent="0.25">
      <c r="A3835" s="5" t="str">
        <f t="shared" si="119"/>
        <v>IndustryRetail StoresMonthly Peak DayAugust18</v>
      </c>
      <c r="B3835" t="s">
        <v>2232</v>
      </c>
      <c r="C3835" t="s">
        <v>2245</v>
      </c>
      <c r="D3835" t="s">
        <v>2430</v>
      </c>
      <c r="E3835" t="s">
        <v>3100</v>
      </c>
      <c r="F3835" s="6">
        <v>18</v>
      </c>
      <c r="G3835" s="6"/>
      <c r="H3835" s="6"/>
      <c r="I3835" s="6"/>
      <c r="J3835" s="6">
        <v>76.599999999999994</v>
      </c>
      <c r="K3835">
        <f t="shared" si="118"/>
        <v>1</v>
      </c>
    </row>
    <row r="3836" spans="1:11" x14ac:dyDescent="0.25">
      <c r="A3836" s="5" t="str">
        <f t="shared" si="119"/>
        <v>IndustryRetail StoresMonthly Peak DayAugust19</v>
      </c>
      <c r="B3836" t="s">
        <v>2232</v>
      </c>
      <c r="C3836" t="s">
        <v>2245</v>
      </c>
      <c r="D3836" t="s">
        <v>2430</v>
      </c>
      <c r="E3836" t="s">
        <v>3100</v>
      </c>
      <c r="F3836" s="6">
        <v>19</v>
      </c>
      <c r="G3836" s="6"/>
      <c r="H3836" s="6"/>
      <c r="I3836" s="6"/>
      <c r="J3836" s="6">
        <v>75.400000000000006</v>
      </c>
      <c r="K3836">
        <f t="shared" si="118"/>
        <v>1</v>
      </c>
    </row>
    <row r="3837" spans="1:11" x14ac:dyDescent="0.25">
      <c r="A3837" s="5" t="str">
        <f t="shared" si="119"/>
        <v>IndustryRetail StoresMonthly Peak DayAugust20</v>
      </c>
      <c r="B3837" t="s">
        <v>2232</v>
      </c>
      <c r="C3837" t="s">
        <v>2245</v>
      </c>
      <c r="D3837" t="s">
        <v>2430</v>
      </c>
      <c r="E3837" t="s">
        <v>3100</v>
      </c>
      <c r="F3837" s="6">
        <v>20</v>
      </c>
      <c r="G3837" s="6"/>
      <c r="H3837" s="6"/>
      <c r="I3837" s="6"/>
      <c r="J3837" s="6">
        <v>73.7</v>
      </c>
      <c r="K3837">
        <f t="shared" si="118"/>
        <v>1</v>
      </c>
    </row>
    <row r="3838" spans="1:11" x14ac:dyDescent="0.25">
      <c r="A3838" s="5" t="str">
        <f t="shared" si="119"/>
        <v>IndustryRetail StoresMonthly Peak DayAugust21</v>
      </c>
      <c r="B3838" t="s">
        <v>2232</v>
      </c>
      <c r="C3838" t="s">
        <v>2245</v>
      </c>
      <c r="D3838" t="s">
        <v>2430</v>
      </c>
      <c r="E3838" t="s">
        <v>3100</v>
      </c>
      <c r="F3838" s="6">
        <v>21</v>
      </c>
      <c r="G3838" s="6"/>
      <c r="H3838" s="6"/>
      <c r="I3838" s="6"/>
      <c r="J3838" s="6">
        <v>71.099999999999994</v>
      </c>
      <c r="K3838">
        <f t="shared" si="118"/>
        <v>1</v>
      </c>
    </row>
    <row r="3839" spans="1:11" x14ac:dyDescent="0.25">
      <c r="A3839" s="5" t="str">
        <f t="shared" si="119"/>
        <v>IndustryRetail StoresMonthly Peak DayAugust22</v>
      </c>
      <c r="B3839" t="s">
        <v>2232</v>
      </c>
      <c r="C3839" t="s">
        <v>2245</v>
      </c>
      <c r="D3839" t="s">
        <v>2430</v>
      </c>
      <c r="E3839" t="s">
        <v>3100</v>
      </c>
      <c r="F3839" s="6">
        <v>22</v>
      </c>
      <c r="G3839" s="6"/>
      <c r="H3839" s="6"/>
      <c r="I3839" s="6"/>
      <c r="J3839" s="6">
        <v>70.2</v>
      </c>
      <c r="K3839">
        <f t="shared" si="118"/>
        <v>1</v>
      </c>
    </row>
    <row r="3840" spans="1:11" x14ac:dyDescent="0.25">
      <c r="A3840" s="5" t="str">
        <f t="shared" si="119"/>
        <v>IndustryRetail StoresMonthly Peak DayAugust23</v>
      </c>
      <c r="B3840" t="s">
        <v>2232</v>
      </c>
      <c r="C3840" t="s">
        <v>2245</v>
      </c>
      <c r="D3840" t="s">
        <v>2430</v>
      </c>
      <c r="E3840" t="s">
        <v>3100</v>
      </c>
      <c r="F3840" s="6">
        <v>23</v>
      </c>
      <c r="G3840" s="6"/>
      <c r="H3840" s="6"/>
      <c r="I3840" s="6"/>
      <c r="J3840" s="6">
        <v>70.2</v>
      </c>
      <c r="K3840">
        <f t="shared" si="118"/>
        <v>1</v>
      </c>
    </row>
    <row r="3841" spans="1:11" x14ac:dyDescent="0.25">
      <c r="A3841" s="5" t="str">
        <f t="shared" si="119"/>
        <v>IndustryRetail StoresMonthly Peak DayAugust24</v>
      </c>
      <c r="B3841" t="s">
        <v>2232</v>
      </c>
      <c r="C3841" t="s">
        <v>2245</v>
      </c>
      <c r="D3841" t="s">
        <v>2430</v>
      </c>
      <c r="E3841" t="s">
        <v>3100</v>
      </c>
      <c r="F3841" s="6">
        <v>24</v>
      </c>
      <c r="G3841" s="6"/>
      <c r="H3841" s="6"/>
      <c r="I3841" s="6"/>
      <c r="J3841" s="6">
        <v>70.2</v>
      </c>
      <c r="K3841">
        <f t="shared" si="118"/>
        <v>1</v>
      </c>
    </row>
    <row r="3842" spans="1:11" x14ac:dyDescent="0.25">
      <c r="A3842" s="5" t="str">
        <f t="shared" si="119"/>
        <v>IndustryRetail StoresAverage WeekdaySeptember1</v>
      </c>
      <c r="B3842" t="s">
        <v>2232</v>
      </c>
      <c r="C3842" t="s">
        <v>2245</v>
      </c>
      <c r="D3842" t="s">
        <v>2431</v>
      </c>
      <c r="E3842" t="s">
        <v>3101</v>
      </c>
      <c r="F3842" s="6">
        <v>1</v>
      </c>
      <c r="G3842" s="6"/>
      <c r="H3842" s="6"/>
      <c r="I3842" s="6"/>
      <c r="J3842" s="6">
        <v>66.180000000000007</v>
      </c>
      <c r="K3842">
        <f t="shared" ref="K3842:K3905" si="120">INDEX(events, MATCH(CONCATENATE(B3842, C3842, D3842, E3842), events_y, 0), MATCH("Confidential", events_x, 0))</f>
        <v>1</v>
      </c>
    </row>
    <row r="3843" spans="1:11" x14ac:dyDescent="0.25">
      <c r="A3843" s="5" t="str">
        <f t="shared" ref="A3843:A3906" si="121">CONCATENATE(B3843, C3843, D3843, E3843, F3843)</f>
        <v>IndustryRetail StoresAverage WeekdaySeptember2</v>
      </c>
      <c r="B3843" t="s">
        <v>2232</v>
      </c>
      <c r="C3843" t="s">
        <v>2245</v>
      </c>
      <c r="D3843" t="s">
        <v>2431</v>
      </c>
      <c r="E3843" t="s">
        <v>3101</v>
      </c>
      <c r="F3843" s="6">
        <v>2</v>
      </c>
      <c r="G3843" s="6"/>
      <c r="H3843" s="6"/>
      <c r="I3843" s="6"/>
      <c r="J3843" s="6">
        <v>65.94</v>
      </c>
      <c r="K3843">
        <f t="shared" si="120"/>
        <v>1</v>
      </c>
    </row>
    <row r="3844" spans="1:11" x14ac:dyDescent="0.25">
      <c r="A3844" s="5" t="str">
        <f t="shared" si="121"/>
        <v>IndustryRetail StoresAverage WeekdaySeptember3</v>
      </c>
      <c r="B3844" t="s">
        <v>2232</v>
      </c>
      <c r="C3844" t="s">
        <v>2245</v>
      </c>
      <c r="D3844" t="s">
        <v>2431</v>
      </c>
      <c r="E3844" t="s">
        <v>3101</v>
      </c>
      <c r="F3844" s="6">
        <v>3</v>
      </c>
      <c r="G3844" s="6"/>
      <c r="H3844" s="6"/>
      <c r="I3844" s="6"/>
      <c r="J3844" s="6">
        <v>65.8</v>
      </c>
      <c r="K3844">
        <f t="shared" si="120"/>
        <v>1</v>
      </c>
    </row>
    <row r="3845" spans="1:11" x14ac:dyDescent="0.25">
      <c r="A3845" s="5" t="str">
        <f t="shared" si="121"/>
        <v>IndustryRetail StoresAverage WeekdaySeptember4</v>
      </c>
      <c r="B3845" t="s">
        <v>2232</v>
      </c>
      <c r="C3845" t="s">
        <v>2245</v>
      </c>
      <c r="D3845" t="s">
        <v>2431</v>
      </c>
      <c r="E3845" t="s">
        <v>3101</v>
      </c>
      <c r="F3845" s="6">
        <v>4</v>
      </c>
      <c r="G3845" s="6"/>
      <c r="H3845" s="6"/>
      <c r="I3845" s="6"/>
      <c r="J3845" s="6">
        <v>65.23</v>
      </c>
      <c r="K3845">
        <f t="shared" si="120"/>
        <v>1</v>
      </c>
    </row>
    <row r="3846" spans="1:11" x14ac:dyDescent="0.25">
      <c r="A3846" s="5" t="str">
        <f t="shared" si="121"/>
        <v>IndustryRetail StoresAverage WeekdaySeptember5</v>
      </c>
      <c r="B3846" t="s">
        <v>2232</v>
      </c>
      <c r="C3846" t="s">
        <v>2245</v>
      </c>
      <c r="D3846" t="s">
        <v>2431</v>
      </c>
      <c r="E3846" t="s">
        <v>3101</v>
      </c>
      <c r="F3846" s="6">
        <v>5</v>
      </c>
      <c r="G3846" s="6"/>
      <c r="H3846" s="6"/>
      <c r="I3846" s="6"/>
      <c r="J3846" s="6">
        <v>65.09</v>
      </c>
      <c r="K3846">
        <f t="shared" si="120"/>
        <v>1</v>
      </c>
    </row>
    <row r="3847" spans="1:11" x14ac:dyDescent="0.25">
      <c r="A3847" s="5" t="str">
        <f t="shared" si="121"/>
        <v>IndustryRetail StoresAverage WeekdaySeptember6</v>
      </c>
      <c r="B3847" t="s">
        <v>2232</v>
      </c>
      <c r="C3847" t="s">
        <v>2245</v>
      </c>
      <c r="D3847" t="s">
        <v>2431</v>
      </c>
      <c r="E3847" t="s">
        <v>3101</v>
      </c>
      <c r="F3847" s="6">
        <v>6</v>
      </c>
      <c r="G3847" s="6"/>
      <c r="H3847" s="6"/>
      <c r="I3847" s="6"/>
      <c r="J3847" s="6">
        <v>64.89</v>
      </c>
      <c r="K3847">
        <f t="shared" si="120"/>
        <v>1</v>
      </c>
    </row>
    <row r="3848" spans="1:11" x14ac:dyDescent="0.25">
      <c r="A3848" s="5" t="str">
        <f t="shared" si="121"/>
        <v>IndustryRetail StoresAverage WeekdaySeptember7</v>
      </c>
      <c r="B3848" t="s">
        <v>2232</v>
      </c>
      <c r="C3848" t="s">
        <v>2245</v>
      </c>
      <c r="D3848" t="s">
        <v>2431</v>
      </c>
      <c r="E3848" t="s">
        <v>3101</v>
      </c>
      <c r="F3848" s="6">
        <v>7</v>
      </c>
      <c r="G3848" s="6"/>
      <c r="H3848" s="6"/>
      <c r="I3848" s="6"/>
      <c r="J3848" s="6">
        <v>64.63</v>
      </c>
      <c r="K3848">
        <f t="shared" si="120"/>
        <v>1</v>
      </c>
    </row>
    <row r="3849" spans="1:11" x14ac:dyDescent="0.25">
      <c r="A3849" s="5" t="str">
        <f t="shared" si="121"/>
        <v>IndustryRetail StoresAverage WeekdaySeptember8</v>
      </c>
      <c r="B3849" t="s">
        <v>2232</v>
      </c>
      <c r="C3849" t="s">
        <v>2245</v>
      </c>
      <c r="D3849" t="s">
        <v>2431</v>
      </c>
      <c r="E3849" t="s">
        <v>3101</v>
      </c>
      <c r="F3849" s="6">
        <v>8</v>
      </c>
      <c r="G3849" s="6"/>
      <c r="H3849" s="6"/>
      <c r="I3849" s="6"/>
      <c r="J3849" s="6">
        <v>64.13</v>
      </c>
      <c r="K3849">
        <f t="shared" si="120"/>
        <v>1</v>
      </c>
    </row>
    <row r="3850" spans="1:11" x14ac:dyDescent="0.25">
      <c r="A3850" s="5" t="str">
        <f t="shared" si="121"/>
        <v>IndustryRetail StoresAverage WeekdaySeptember9</v>
      </c>
      <c r="B3850" t="s">
        <v>2232</v>
      </c>
      <c r="C3850" t="s">
        <v>2245</v>
      </c>
      <c r="D3850" t="s">
        <v>2431</v>
      </c>
      <c r="E3850" t="s">
        <v>3101</v>
      </c>
      <c r="F3850" s="6">
        <v>9</v>
      </c>
      <c r="G3850" s="6"/>
      <c r="H3850" s="6"/>
      <c r="I3850" s="6"/>
      <c r="J3850" s="6">
        <v>64.98</v>
      </c>
      <c r="K3850">
        <f t="shared" si="120"/>
        <v>1</v>
      </c>
    </row>
    <row r="3851" spans="1:11" x14ac:dyDescent="0.25">
      <c r="A3851" s="5" t="str">
        <f t="shared" si="121"/>
        <v>IndustryRetail StoresAverage WeekdaySeptember10</v>
      </c>
      <c r="B3851" t="s">
        <v>2232</v>
      </c>
      <c r="C3851" t="s">
        <v>2245</v>
      </c>
      <c r="D3851" t="s">
        <v>2431</v>
      </c>
      <c r="E3851" t="s">
        <v>3101</v>
      </c>
      <c r="F3851" s="6">
        <v>10</v>
      </c>
      <c r="G3851" s="6"/>
      <c r="H3851" s="6"/>
      <c r="I3851" s="6"/>
      <c r="J3851" s="6">
        <v>68.03</v>
      </c>
      <c r="K3851">
        <f t="shared" si="120"/>
        <v>1</v>
      </c>
    </row>
    <row r="3852" spans="1:11" x14ac:dyDescent="0.25">
      <c r="A3852" s="5" t="str">
        <f t="shared" si="121"/>
        <v>IndustryRetail StoresAverage WeekdaySeptember11</v>
      </c>
      <c r="B3852" t="s">
        <v>2232</v>
      </c>
      <c r="C3852" t="s">
        <v>2245</v>
      </c>
      <c r="D3852" t="s">
        <v>2431</v>
      </c>
      <c r="E3852" t="s">
        <v>3101</v>
      </c>
      <c r="F3852" s="6">
        <v>11</v>
      </c>
      <c r="G3852" s="6"/>
      <c r="H3852" s="6"/>
      <c r="I3852" s="6"/>
      <c r="J3852" s="6">
        <v>71</v>
      </c>
      <c r="K3852">
        <f t="shared" si="120"/>
        <v>1</v>
      </c>
    </row>
    <row r="3853" spans="1:11" x14ac:dyDescent="0.25">
      <c r="A3853" s="5" t="str">
        <f t="shared" si="121"/>
        <v>IndustryRetail StoresAverage WeekdaySeptember12</v>
      </c>
      <c r="B3853" t="s">
        <v>2232</v>
      </c>
      <c r="C3853" t="s">
        <v>2245</v>
      </c>
      <c r="D3853" t="s">
        <v>2431</v>
      </c>
      <c r="E3853" t="s">
        <v>3101</v>
      </c>
      <c r="F3853" s="6">
        <v>12</v>
      </c>
      <c r="G3853" s="6"/>
      <c r="H3853" s="6"/>
      <c r="I3853" s="6"/>
      <c r="J3853" s="6">
        <v>72</v>
      </c>
      <c r="K3853">
        <f t="shared" si="120"/>
        <v>1</v>
      </c>
    </row>
    <row r="3854" spans="1:11" x14ac:dyDescent="0.25">
      <c r="A3854" s="5" t="str">
        <f t="shared" si="121"/>
        <v>IndustryRetail StoresAverage WeekdaySeptember13</v>
      </c>
      <c r="B3854" t="s">
        <v>2232</v>
      </c>
      <c r="C3854" t="s">
        <v>2245</v>
      </c>
      <c r="D3854" t="s">
        <v>2431</v>
      </c>
      <c r="E3854" t="s">
        <v>3101</v>
      </c>
      <c r="F3854" s="6">
        <v>13</v>
      </c>
      <c r="G3854" s="6"/>
      <c r="H3854" s="6"/>
      <c r="I3854" s="6"/>
      <c r="J3854" s="6">
        <v>71</v>
      </c>
      <c r="K3854">
        <f t="shared" si="120"/>
        <v>1</v>
      </c>
    </row>
    <row r="3855" spans="1:11" x14ac:dyDescent="0.25">
      <c r="A3855" s="5" t="str">
        <f t="shared" si="121"/>
        <v>IndustryRetail StoresAverage WeekdaySeptember14</v>
      </c>
      <c r="B3855" t="s">
        <v>2232</v>
      </c>
      <c r="C3855" t="s">
        <v>2245</v>
      </c>
      <c r="D3855" t="s">
        <v>2431</v>
      </c>
      <c r="E3855" t="s">
        <v>3101</v>
      </c>
      <c r="F3855" s="6">
        <v>14</v>
      </c>
      <c r="G3855" s="6"/>
      <c r="H3855" s="6"/>
      <c r="I3855" s="6"/>
      <c r="J3855" s="6">
        <v>71.5</v>
      </c>
      <c r="K3855">
        <f t="shared" si="120"/>
        <v>1</v>
      </c>
    </row>
    <row r="3856" spans="1:11" x14ac:dyDescent="0.25">
      <c r="A3856" s="5" t="str">
        <f t="shared" si="121"/>
        <v>IndustryRetail StoresAverage WeekdaySeptember15</v>
      </c>
      <c r="B3856" t="s">
        <v>2232</v>
      </c>
      <c r="C3856" t="s">
        <v>2245</v>
      </c>
      <c r="D3856" t="s">
        <v>2431</v>
      </c>
      <c r="E3856" t="s">
        <v>3101</v>
      </c>
      <c r="F3856" s="6">
        <v>15</v>
      </c>
      <c r="G3856" s="6"/>
      <c r="H3856" s="6"/>
      <c r="I3856" s="6"/>
      <c r="J3856" s="6">
        <v>73.099999999999994</v>
      </c>
      <c r="K3856">
        <f t="shared" si="120"/>
        <v>1</v>
      </c>
    </row>
    <row r="3857" spans="1:11" x14ac:dyDescent="0.25">
      <c r="A3857" s="5" t="str">
        <f t="shared" si="121"/>
        <v>IndustryRetail StoresAverage WeekdaySeptember16</v>
      </c>
      <c r="B3857" t="s">
        <v>2232</v>
      </c>
      <c r="C3857" t="s">
        <v>2245</v>
      </c>
      <c r="D3857" t="s">
        <v>2431</v>
      </c>
      <c r="E3857" t="s">
        <v>3101</v>
      </c>
      <c r="F3857" s="6">
        <v>16</v>
      </c>
      <c r="G3857" s="6"/>
      <c r="H3857" s="6"/>
      <c r="I3857" s="6"/>
      <c r="J3857" s="6">
        <v>73.099999999999994</v>
      </c>
      <c r="K3857">
        <f t="shared" si="120"/>
        <v>1</v>
      </c>
    </row>
    <row r="3858" spans="1:11" x14ac:dyDescent="0.25">
      <c r="A3858" s="5" t="str">
        <f t="shared" si="121"/>
        <v>IndustryRetail StoresAverage WeekdaySeptember17</v>
      </c>
      <c r="B3858" t="s">
        <v>2232</v>
      </c>
      <c r="C3858" t="s">
        <v>2245</v>
      </c>
      <c r="D3858" t="s">
        <v>2431</v>
      </c>
      <c r="E3858" t="s">
        <v>3101</v>
      </c>
      <c r="F3858" s="6">
        <v>17</v>
      </c>
      <c r="G3858" s="6"/>
      <c r="H3858" s="6"/>
      <c r="I3858" s="6"/>
      <c r="J3858" s="6">
        <v>70.400000000000006</v>
      </c>
      <c r="K3858">
        <f t="shared" si="120"/>
        <v>1</v>
      </c>
    </row>
    <row r="3859" spans="1:11" x14ac:dyDescent="0.25">
      <c r="A3859" s="5" t="str">
        <f t="shared" si="121"/>
        <v>IndustryRetail StoresAverage WeekdaySeptember18</v>
      </c>
      <c r="B3859" t="s">
        <v>2232</v>
      </c>
      <c r="C3859" t="s">
        <v>2245</v>
      </c>
      <c r="D3859" t="s">
        <v>2431</v>
      </c>
      <c r="E3859" t="s">
        <v>3101</v>
      </c>
      <c r="F3859" s="6">
        <v>18</v>
      </c>
      <c r="G3859" s="6"/>
      <c r="H3859" s="6"/>
      <c r="I3859" s="6"/>
      <c r="J3859" s="6">
        <v>70.400000000000006</v>
      </c>
      <c r="K3859">
        <f t="shared" si="120"/>
        <v>1</v>
      </c>
    </row>
    <row r="3860" spans="1:11" x14ac:dyDescent="0.25">
      <c r="A3860" s="5" t="str">
        <f t="shared" si="121"/>
        <v>IndustryRetail StoresAverage WeekdaySeptember19</v>
      </c>
      <c r="B3860" t="s">
        <v>2232</v>
      </c>
      <c r="C3860" t="s">
        <v>2245</v>
      </c>
      <c r="D3860" t="s">
        <v>2431</v>
      </c>
      <c r="E3860" t="s">
        <v>3101</v>
      </c>
      <c r="F3860" s="6">
        <v>19</v>
      </c>
      <c r="G3860" s="6"/>
      <c r="H3860" s="6"/>
      <c r="I3860" s="6"/>
      <c r="J3860" s="6">
        <v>68.61</v>
      </c>
      <c r="K3860">
        <f t="shared" si="120"/>
        <v>1</v>
      </c>
    </row>
    <row r="3861" spans="1:11" x14ac:dyDescent="0.25">
      <c r="A3861" s="5" t="str">
        <f t="shared" si="121"/>
        <v>IndustryRetail StoresAverage WeekdaySeptember20</v>
      </c>
      <c r="B3861" t="s">
        <v>2232</v>
      </c>
      <c r="C3861" t="s">
        <v>2245</v>
      </c>
      <c r="D3861" t="s">
        <v>2431</v>
      </c>
      <c r="E3861" t="s">
        <v>3101</v>
      </c>
      <c r="F3861" s="6">
        <v>20</v>
      </c>
      <c r="G3861" s="6"/>
      <c r="H3861" s="6"/>
      <c r="I3861" s="6"/>
      <c r="J3861" s="6">
        <v>66.87</v>
      </c>
      <c r="K3861">
        <f t="shared" si="120"/>
        <v>1</v>
      </c>
    </row>
    <row r="3862" spans="1:11" x14ac:dyDescent="0.25">
      <c r="A3862" s="5" t="str">
        <f t="shared" si="121"/>
        <v>IndustryRetail StoresAverage WeekdaySeptember21</v>
      </c>
      <c r="B3862" t="s">
        <v>2232</v>
      </c>
      <c r="C3862" t="s">
        <v>2245</v>
      </c>
      <c r="D3862" t="s">
        <v>2431</v>
      </c>
      <c r="E3862" t="s">
        <v>3101</v>
      </c>
      <c r="F3862" s="6">
        <v>21</v>
      </c>
      <c r="G3862" s="6"/>
      <c r="H3862" s="6"/>
      <c r="I3862" s="6"/>
      <c r="J3862" s="6">
        <v>66.31</v>
      </c>
      <c r="K3862">
        <f t="shared" si="120"/>
        <v>1</v>
      </c>
    </row>
    <row r="3863" spans="1:11" x14ac:dyDescent="0.25">
      <c r="A3863" s="5" t="str">
        <f t="shared" si="121"/>
        <v>IndustryRetail StoresAverage WeekdaySeptember22</v>
      </c>
      <c r="B3863" t="s">
        <v>2232</v>
      </c>
      <c r="C3863" t="s">
        <v>2245</v>
      </c>
      <c r="D3863" t="s">
        <v>2431</v>
      </c>
      <c r="E3863" t="s">
        <v>3101</v>
      </c>
      <c r="F3863" s="6">
        <v>22</v>
      </c>
      <c r="G3863" s="6"/>
      <c r="H3863" s="6"/>
      <c r="I3863" s="6"/>
      <c r="J3863" s="6">
        <v>66.05</v>
      </c>
      <c r="K3863">
        <f t="shared" si="120"/>
        <v>1</v>
      </c>
    </row>
    <row r="3864" spans="1:11" x14ac:dyDescent="0.25">
      <c r="A3864" s="5" t="str">
        <f t="shared" si="121"/>
        <v>IndustryRetail StoresAverage WeekdaySeptember23</v>
      </c>
      <c r="B3864" t="s">
        <v>2232</v>
      </c>
      <c r="C3864" t="s">
        <v>2245</v>
      </c>
      <c r="D3864" t="s">
        <v>2431</v>
      </c>
      <c r="E3864" t="s">
        <v>3101</v>
      </c>
      <c r="F3864" s="6">
        <v>23</v>
      </c>
      <c r="G3864" s="6"/>
      <c r="H3864" s="6"/>
      <c r="I3864" s="6"/>
      <c r="J3864" s="6">
        <v>65.09</v>
      </c>
      <c r="K3864">
        <f t="shared" si="120"/>
        <v>1</v>
      </c>
    </row>
    <row r="3865" spans="1:11" x14ac:dyDescent="0.25">
      <c r="A3865" s="5" t="str">
        <f t="shared" si="121"/>
        <v>IndustryRetail StoresAverage WeekdaySeptember24</v>
      </c>
      <c r="B3865" t="s">
        <v>2232</v>
      </c>
      <c r="C3865" t="s">
        <v>2245</v>
      </c>
      <c r="D3865" t="s">
        <v>2431</v>
      </c>
      <c r="E3865" t="s">
        <v>3101</v>
      </c>
      <c r="F3865" s="6">
        <v>24</v>
      </c>
      <c r="G3865" s="6"/>
      <c r="H3865" s="6"/>
      <c r="I3865" s="6"/>
      <c r="J3865" s="6">
        <v>63.96</v>
      </c>
      <c r="K3865">
        <f t="shared" si="120"/>
        <v>1</v>
      </c>
    </row>
    <row r="3866" spans="1:11" x14ac:dyDescent="0.25">
      <c r="A3866" s="5" t="str">
        <f t="shared" si="121"/>
        <v>IndustryRetail StoresMonthly Peak DaySeptember1</v>
      </c>
      <c r="B3866" t="s">
        <v>2232</v>
      </c>
      <c r="C3866" t="s">
        <v>2245</v>
      </c>
      <c r="D3866" t="s">
        <v>2432</v>
      </c>
      <c r="E3866" t="s">
        <v>3101</v>
      </c>
      <c r="F3866" s="6">
        <v>1</v>
      </c>
      <c r="G3866" s="6"/>
      <c r="H3866" s="6"/>
      <c r="I3866" s="6"/>
      <c r="J3866" s="6">
        <v>66.3</v>
      </c>
      <c r="K3866">
        <f t="shared" si="120"/>
        <v>1</v>
      </c>
    </row>
    <row r="3867" spans="1:11" x14ac:dyDescent="0.25">
      <c r="A3867" s="5" t="str">
        <f t="shared" si="121"/>
        <v>IndustryRetail StoresMonthly Peak DaySeptember2</v>
      </c>
      <c r="B3867" t="s">
        <v>2232</v>
      </c>
      <c r="C3867" t="s">
        <v>2245</v>
      </c>
      <c r="D3867" t="s">
        <v>2432</v>
      </c>
      <c r="E3867" t="s">
        <v>3101</v>
      </c>
      <c r="F3867" s="6">
        <v>2</v>
      </c>
      <c r="G3867" s="6"/>
      <c r="H3867" s="6"/>
      <c r="I3867" s="6"/>
      <c r="J3867" s="6">
        <v>66.040000000000006</v>
      </c>
      <c r="K3867">
        <f t="shared" si="120"/>
        <v>1</v>
      </c>
    </row>
    <row r="3868" spans="1:11" x14ac:dyDescent="0.25">
      <c r="A3868" s="5" t="str">
        <f t="shared" si="121"/>
        <v>IndustryRetail StoresMonthly Peak DaySeptember3</v>
      </c>
      <c r="B3868" t="s">
        <v>2232</v>
      </c>
      <c r="C3868" t="s">
        <v>2245</v>
      </c>
      <c r="D3868" t="s">
        <v>2432</v>
      </c>
      <c r="E3868" t="s">
        <v>3101</v>
      </c>
      <c r="F3868" s="6">
        <v>3</v>
      </c>
      <c r="G3868" s="6"/>
      <c r="H3868" s="6"/>
      <c r="I3868" s="6"/>
      <c r="J3868" s="6">
        <v>65.86</v>
      </c>
      <c r="K3868">
        <f t="shared" si="120"/>
        <v>1</v>
      </c>
    </row>
    <row r="3869" spans="1:11" x14ac:dyDescent="0.25">
      <c r="A3869" s="5" t="str">
        <f t="shared" si="121"/>
        <v>IndustryRetail StoresMonthly Peak DaySeptember4</v>
      </c>
      <c r="B3869" t="s">
        <v>2232</v>
      </c>
      <c r="C3869" t="s">
        <v>2245</v>
      </c>
      <c r="D3869" t="s">
        <v>2432</v>
      </c>
      <c r="E3869" t="s">
        <v>3101</v>
      </c>
      <c r="F3869" s="6">
        <v>4</v>
      </c>
      <c r="G3869" s="6"/>
      <c r="H3869" s="6"/>
      <c r="I3869" s="6"/>
      <c r="J3869" s="6">
        <v>65.819999999999993</v>
      </c>
      <c r="K3869">
        <f t="shared" si="120"/>
        <v>1</v>
      </c>
    </row>
    <row r="3870" spans="1:11" x14ac:dyDescent="0.25">
      <c r="A3870" s="5" t="str">
        <f t="shared" si="121"/>
        <v>IndustryRetail StoresMonthly Peak DaySeptember5</v>
      </c>
      <c r="B3870" t="s">
        <v>2232</v>
      </c>
      <c r="C3870" t="s">
        <v>2245</v>
      </c>
      <c r="D3870" t="s">
        <v>2432</v>
      </c>
      <c r="E3870" t="s">
        <v>3101</v>
      </c>
      <c r="F3870" s="6">
        <v>5</v>
      </c>
      <c r="G3870" s="6"/>
      <c r="H3870" s="6"/>
      <c r="I3870" s="6"/>
      <c r="J3870" s="6">
        <v>66.180000000000007</v>
      </c>
      <c r="K3870">
        <f t="shared" si="120"/>
        <v>1</v>
      </c>
    </row>
    <row r="3871" spans="1:11" x14ac:dyDescent="0.25">
      <c r="A3871" s="5" t="str">
        <f t="shared" si="121"/>
        <v>IndustryRetail StoresMonthly Peak DaySeptember6</v>
      </c>
      <c r="B3871" t="s">
        <v>2232</v>
      </c>
      <c r="C3871" t="s">
        <v>2245</v>
      </c>
      <c r="D3871" t="s">
        <v>2432</v>
      </c>
      <c r="E3871" t="s">
        <v>3101</v>
      </c>
      <c r="F3871" s="6">
        <v>6</v>
      </c>
      <c r="G3871" s="6"/>
      <c r="H3871" s="6"/>
      <c r="I3871" s="6"/>
      <c r="J3871" s="6">
        <v>66.3</v>
      </c>
      <c r="K3871">
        <f t="shared" si="120"/>
        <v>1</v>
      </c>
    </row>
    <row r="3872" spans="1:11" x14ac:dyDescent="0.25">
      <c r="A3872" s="5" t="str">
        <f t="shared" si="121"/>
        <v>IndustryRetail StoresMonthly Peak DaySeptember7</v>
      </c>
      <c r="B3872" t="s">
        <v>2232</v>
      </c>
      <c r="C3872" t="s">
        <v>2245</v>
      </c>
      <c r="D3872" t="s">
        <v>2432</v>
      </c>
      <c r="E3872" t="s">
        <v>3101</v>
      </c>
      <c r="F3872" s="6">
        <v>7</v>
      </c>
      <c r="G3872" s="6"/>
      <c r="H3872" s="6"/>
      <c r="I3872" s="6"/>
      <c r="J3872" s="6">
        <v>66.11</v>
      </c>
      <c r="K3872">
        <f t="shared" si="120"/>
        <v>1</v>
      </c>
    </row>
    <row r="3873" spans="1:11" x14ac:dyDescent="0.25">
      <c r="A3873" s="5" t="str">
        <f t="shared" si="121"/>
        <v>IndustryRetail StoresMonthly Peak DaySeptember8</v>
      </c>
      <c r="B3873" t="s">
        <v>2232</v>
      </c>
      <c r="C3873" t="s">
        <v>2245</v>
      </c>
      <c r="D3873" t="s">
        <v>2432</v>
      </c>
      <c r="E3873" t="s">
        <v>3101</v>
      </c>
      <c r="F3873" s="6">
        <v>8</v>
      </c>
      <c r="G3873" s="6"/>
      <c r="H3873" s="6"/>
      <c r="I3873" s="6"/>
      <c r="J3873" s="6">
        <v>66.03</v>
      </c>
      <c r="K3873">
        <f t="shared" si="120"/>
        <v>1</v>
      </c>
    </row>
    <row r="3874" spans="1:11" x14ac:dyDescent="0.25">
      <c r="A3874" s="5" t="str">
        <f t="shared" si="121"/>
        <v>IndustryRetail StoresMonthly Peak DaySeptember9</v>
      </c>
      <c r="B3874" t="s">
        <v>2232</v>
      </c>
      <c r="C3874" t="s">
        <v>2245</v>
      </c>
      <c r="D3874" t="s">
        <v>2432</v>
      </c>
      <c r="E3874" t="s">
        <v>3101</v>
      </c>
      <c r="F3874" s="6">
        <v>9</v>
      </c>
      <c r="G3874" s="6"/>
      <c r="H3874" s="6"/>
      <c r="I3874" s="6"/>
      <c r="J3874" s="6">
        <v>67.510000000000005</v>
      </c>
      <c r="K3874">
        <f t="shared" si="120"/>
        <v>1</v>
      </c>
    </row>
    <row r="3875" spans="1:11" x14ac:dyDescent="0.25">
      <c r="A3875" s="5" t="str">
        <f t="shared" si="121"/>
        <v>IndustryRetail StoresMonthly Peak DaySeptember10</v>
      </c>
      <c r="B3875" t="s">
        <v>2232</v>
      </c>
      <c r="C3875" t="s">
        <v>2245</v>
      </c>
      <c r="D3875" t="s">
        <v>2432</v>
      </c>
      <c r="E3875" t="s">
        <v>3101</v>
      </c>
      <c r="F3875" s="6">
        <v>10</v>
      </c>
      <c r="G3875" s="6"/>
      <c r="H3875" s="6"/>
      <c r="I3875" s="6"/>
      <c r="J3875" s="6">
        <v>71.5</v>
      </c>
      <c r="K3875">
        <f t="shared" si="120"/>
        <v>1</v>
      </c>
    </row>
    <row r="3876" spans="1:11" x14ac:dyDescent="0.25">
      <c r="A3876" s="5" t="str">
        <f t="shared" si="121"/>
        <v>IndustryRetail StoresMonthly Peak DaySeptember11</v>
      </c>
      <c r="B3876" t="s">
        <v>2232</v>
      </c>
      <c r="C3876" t="s">
        <v>2245</v>
      </c>
      <c r="D3876" t="s">
        <v>2432</v>
      </c>
      <c r="E3876" t="s">
        <v>3101</v>
      </c>
      <c r="F3876" s="6">
        <v>11</v>
      </c>
      <c r="G3876" s="6"/>
      <c r="H3876" s="6"/>
      <c r="I3876" s="6"/>
      <c r="J3876" s="6">
        <v>73.900000000000006</v>
      </c>
      <c r="K3876">
        <f t="shared" si="120"/>
        <v>1</v>
      </c>
    </row>
    <row r="3877" spans="1:11" x14ac:dyDescent="0.25">
      <c r="A3877" s="5" t="str">
        <f t="shared" si="121"/>
        <v>IndustryRetail StoresMonthly Peak DaySeptember12</v>
      </c>
      <c r="B3877" t="s">
        <v>2232</v>
      </c>
      <c r="C3877" t="s">
        <v>2245</v>
      </c>
      <c r="D3877" t="s">
        <v>2432</v>
      </c>
      <c r="E3877" t="s">
        <v>3101</v>
      </c>
      <c r="F3877" s="6">
        <v>12</v>
      </c>
      <c r="G3877" s="6"/>
      <c r="H3877" s="6"/>
      <c r="I3877" s="6"/>
      <c r="J3877" s="6">
        <v>75.400000000000006</v>
      </c>
      <c r="K3877">
        <f t="shared" si="120"/>
        <v>1</v>
      </c>
    </row>
    <row r="3878" spans="1:11" x14ac:dyDescent="0.25">
      <c r="A3878" s="5" t="str">
        <f t="shared" si="121"/>
        <v>IndustryRetail StoresMonthly Peak DaySeptember13</v>
      </c>
      <c r="B3878" t="s">
        <v>2232</v>
      </c>
      <c r="C3878" t="s">
        <v>2245</v>
      </c>
      <c r="D3878" t="s">
        <v>2432</v>
      </c>
      <c r="E3878" t="s">
        <v>3101</v>
      </c>
      <c r="F3878" s="6">
        <v>13</v>
      </c>
      <c r="G3878" s="6"/>
      <c r="H3878" s="6"/>
      <c r="I3878" s="6"/>
      <c r="J3878" s="6">
        <v>75.3</v>
      </c>
      <c r="K3878">
        <f t="shared" si="120"/>
        <v>1</v>
      </c>
    </row>
    <row r="3879" spans="1:11" x14ac:dyDescent="0.25">
      <c r="A3879" s="5" t="str">
        <f t="shared" si="121"/>
        <v>IndustryRetail StoresMonthly Peak DaySeptember14</v>
      </c>
      <c r="B3879" t="s">
        <v>2232</v>
      </c>
      <c r="C3879" t="s">
        <v>2245</v>
      </c>
      <c r="D3879" t="s">
        <v>2432</v>
      </c>
      <c r="E3879" t="s">
        <v>3101</v>
      </c>
      <c r="F3879" s="6">
        <v>14</v>
      </c>
      <c r="G3879" s="6"/>
      <c r="H3879" s="6"/>
      <c r="I3879" s="6"/>
      <c r="J3879" s="6">
        <v>77.099999999999994</v>
      </c>
      <c r="K3879">
        <f t="shared" si="120"/>
        <v>1</v>
      </c>
    </row>
    <row r="3880" spans="1:11" x14ac:dyDescent="0.25">
      <c r="A3880" s="5" t="str">
        <f t="shared" si="121"/>
        <v>IndustryRetail StoresMonthly Peak DaySeptember15</v>
      </c>
      <c r="B3880" t="s">
        <v>2232</v>
      </c>
      <c r="C3880" t="s">
        <v>2245</v>
      </c>
      <c r="D3880" t="s">
        <v>2432</v>
      </c>
      <c r="E3880" t="s">
        <v>3101</v>
      </c>
      <c r="F3880" s="6">
        <v>15</v>
      </c>
      <c r="G3880" s="6"/>
      <c r="H3880" s="6"/>
      <c r="I3880" s="6"/>
      <c r="J3880" s="6">
        <v>82</v>
      </c>
      <c r="K3880">
        <f t="shared" si="120"/>
        <v>1</v>
      </c>
    </row>
    <row r="3881" spans="1:11" x14ac:dyDescent="0.25">
      <c r="A3881" s="5" t="str">
        <f t="shared" si="121"/>
        <v>IndustryRetail StoresMonthly Peak DaySeptember16</v>
      </c>
      <c r="B3881" t="s">
        <v>2232</v>
      </c>
      <c r="C3881" t="s">
        <v>2245</v>
      </c>
      <c r="D3881" t="s">
        <v>2432</v>
      </c>
      <c r="E3881" t="s">
        <v>3101</v>
      </c>
      <c r="F3881" s="6">
        <v>16</v>
      </c>
      <c r="G3881" s="6"/>
      <c r="H3881" s="6"/>
      <c r="I3881" s="6"/>
      <c r="J3881" s="6">
        <v>86.8</v>
      </c>
      <c r="K3881">
        <f t="shared" si="120"/>
        <v>1</v>
      </c>
    </row>
    <row r="3882" spans="1:11" x14ac:dyDescent="0.25">
      <c r="A3882" s="5" t="str">
        <f t="shared" si="121"/>
        <v>IndustryRetail StoresMonthly Peak DaySeptember17</v>
      </c>
      <c r="B3882" t="s">
        <v>2232</v>
      </c>
      <c r="C3882" t="s">
        <v>2245</v>
      </c>
      <c r="D3882" t="s">
        <v>2432</v>
      </c>
      <c r="E3882" t="s">
        <v>3101</v>
      </c>
      <c r="F3882" s="6">
        <v>17</v>
      </c>
      <c r="G3882" s="6"/>
      <c r="H3882" s="6"/>
      <c r="I3882" s="6"/>
      <c r="J3882" s="6">
        <v>84.2</v>
      </c>
      <c r="K3882">
        <f t="shared" si="120"/>
        <v>1</v>
      </c>
    </row>
    <row r="3883" spans="1:11" x14ac:dyDescent="0.25">
      <c r="A3883" s="5" t="str">
        <f t="shared" si="121"/>
        <v>IndustryRetail StoresMonthly Peak DaySeptember18</v>
      </c>
      <c r="B3883" t="s">
        <v>2232</v>
      </c>
      <c r="C3883" t="s">
        <v>2245</v>
      </c>
      <c r="D3883" t="s">
        <v>2432</v>
      </c>
      <c r="E3883" t="s">
        <v>3101</v>
      </c>
      <c r="F3883" s="6">
        <v>18</v>
      </c>
      <c r="G3883" s="6"/>
      <c r="H3883" s="6"/>
      <c r="I3883" s="6"/>
      <c r="J3883" s="6">
        <v>80.2</v>
      </c>
      <c r="K3883">
        <f t="shared" si="120"/>
        <v>1</v>
      </c>
    </row>
    <row r="3884" spans="1:11" x14ac:dyDescent="0.25">
      <c r="A3884" s="5" t="str">
        <f t="shared" si="121"/>
        <v>IndustryRetail StoresMonthly Peak DaySeptember19</v>
      </c>
      <c r="B3884" t="s">
        <v>2232</v>
      </c>
      <c r="C3884" t="s">
        <v>2245</v>
      </c>
      <c r="D3884" t="s">
        <v>2432</v>
      </c>
      <c r="E3884" t="s">
        <v>3101</v>
      </c>
      <c r="F3884" s="6">
        <v>19</v>
      </c>
      <c r="G3884" s="6"/>
      <c r="H3884" s="6"/>
      <c r="I3884" s="6"/>
      <c r="J3884" s="6">
        <v>77</v>
      </c>
      <c r="K3884">
        <f t="shared" si="120"/>
        <v>1</v>
      </c>
    </row>
    <row r="3885" spans="1:11" x14ac:dyDescent="0.25">
      <c r="A3885" s="5" t="str">
        <f t="shared" si="121"/>
        <v>IndustryRetail StoresMonthly Peak DaySeptember20</v>
      </c>
      <c r="B3885" t="s">
        <v>2232</v>
      </c>
      <c r="C3885" t="s">
        <v>2245</v>
      </c>
      <c r="D3885" t="s">
        <v>2432</v>
      </c>
      <c r="E3885" t="s">
        <v>3101</v>
      </c>
      <c r="F3885" s="6">
        <v>20</v>
      </c>
      <c r="G3885" s="6"/>
      <c r="H3885" s="6"/>
      <c r="I3885" s="6"/>
      <c r="J3885" s="6">
        <v>73.400000000000006</v>
      </c>
      <c r="K3885">
        <f t="shared" si="120"/>
        <v>1</v>
      </c>
    </row>
    <row r="3886" spans="1:11" x14ac:dyDescent="0.25">
      <c r="A3886" s="5" t="str">
        <f t="shared" si="121"/>
        <v>IndustryRetail StoresMonthly Peak DaySeptember21</v>
      </c>
      <c r="B3886" t="s">
        <v>2232</v>
      </c>
      <c r="C3886" t="s">
        <v>2245</v>
      </c>
      <c r="D3886" t="s">
        <v>2432</v>
      </c>
      <c r="E3886" t="s">
        <v>3101</v>
      </c>
      <c r="F3886" s="6">
        <v>21</v>
      </c>
      <c r="G3886" s="6"/>
      <c r="H3886" s="6"/>
      <c r="I3886" s="6"/>
      <c r="J3886" s="6">
        <v>71.599999999999994</v>
      </c>
      <c r="K3886">
        <f t="shared" si="120"/>
        <v>1</v>
      </c>
    </row>
    <row r="3887" spans="1:11" x14ac:dyDescent="0.25">
      <c r="A3887" s="5" t="str">
        <f t="shared" si="121"/>
        <v>IndustryRetail StoresMonthly Peak DaySeptember22</v>
      </c>
      <c r="B3887" t="s">
        <v>2232</v>
      </c>
      <c r="C3887" t="s">
        <v>2245</v>
      </c>
      <c r="D3887" t="s">
        <v>2432</v>
      </c>
      <c r="E3887" t="s">
        <v>3101</v>
      </c>
      <c r="F3887" s="6">
        <v>22</v>
      </c>
      <c r="G3887" s="6"/>
      <c r="H3887" s="6"/>
      <c r="I3887" s="6"/>
      <c r="J3887" s="6">
        <v>70.900000000000006</v>
      </c>
      <c r="K3887">
        <f t="shared" si="120"/>
        <v>1</v>
      </c>
    </row>
    <row r="3888" spans="1:11" x14ac:dyDescent="0.25">
      <c r="A3888" s="5" t="str">
        <f t="shared" si="121"/>
        <v>IndustryRetail StoresMonthly Peak DaySeptember23</v>
      </c>
      <c r="B3888" t="s">
        <v>2232</v>
      </c>
      <c r="C3888" t="s">
        <v>2245</v>
      </c>
      <c r="D3888" t="s">
        <v>2432</v>
      </c>
      <c r="E3888" t="s">
        <v>3101</v>
      </c>
      <c r="F3888" s="6">
        <v>23</v>
      </c>
      <c r="G3888" s="6"/>
      <c r="H3888" s="6"/>
      <c r="I3888" s="6"/>
      <c r="J3888" s="6">
        <v>69.61</v>
      </c>
      <c r="K3888">
        <f t="shared" si="120"/>
        <v>1</v>
      </c>
    </row>
    <row r="3889" spans="1:11" x14ac:dyDescent="0.25">
      <c r="A3889" s="5" t="str">
        <f t="shared" si="121"/>
        <v>IndustryRetail StoresMonthly Peak DaySeptember24</v>
      </c>
      <c r="B3889" t="s">
        <v>2232</v>
      </c>
      <c r="C3889" t="s">
        <v>2245</v>
      </c>
      <c r="D3889" t="s">
        <v>2432</v>
      </c>
      <c r="E3889" t="s">
        <v>3101</v>
      </c>
      <c r="F3889" s="6">
        <v>24</v>
      </c>
      <c r="G3889" s="6"/>
      <c r="H3889" s="6"/>
      <c r="I3889" s="6"/>
      <c r="J3889" s="6">
        <v>69.22</v>
      </c>
      <c r="K3889">
        <f t="shared" si="120"/>
        <v>1</v>
      </c>
    </row>
    <row r="3890" spans="1:11" x14ac:dyDescent="0.25">
      <c r="A3890" s="5" t="str">
        <f t="shared" si="121"/>
        <v>IndustryRetail StoresAverage WeekdayOctober1</v>
      </c>
      <c r="B3890" t="s">
        <v>2232</v>
      </c>
      <c r="C3890" t="s">
        <v>2245</v>
      </c>
      <c r="D3890" t="s">
        <v>2433</v>
      </c>
      <c r="E3890" t="s">
        <v>3102</v>
      </c>
      <c r="F3890" s="6">
        <v>1</v>
      </c>
      <c r="G3890" s="6"/>
      <c r="H3890" s="6"/>
      <c r="I3890" s="6"/>
      <c r="J3890" s="6">
        <v>66.900000000000006</v>
      </c>
      <c r="K3890">
        <f t="shared" si="120"/>
        <v>1</v>
      </c>
    </row>
    <row r="3891" spans="1:11" x14ac:dyDescent="0.25">
      <c r="A3891" s="5" t="str">
        <f t="shared" si="121"/>
        <v>IndustryRetail StoresAverage WeekdayOctober2</v>
      </c>
      <c r="B3891" t="s">
        <v>2232</v>
      </c>
      <c r="C3891" t="s">
        <v>2245</v>
      </c>
      <c r="D3891" t="s">
        <v>2433</v>
      </c>
      <c r="E3891" t="s">
        <v>3102</v>
      </c>
      <c r="F3891" s="6">
        <v>2</v>
      </c>
      <c r="G3891" s="6"/>
      <c r="H3891" s="6"/>
      <c r="I3891" s="6"/>
      <c r="J3891" s="6">
        <v>66.31</v>
      </c>
      <c r="K3891">
        <f t="shared" si="120"/>
        <v>1</v>
      </c>
    </row>
    <row r="3892" spans="1:11" x14ac:dyDescent="0.25">
      <c r="A3892" s="5" t="str">
        <f t="shared" si="121"/>
        <v>IndustryRetail StoresAverage WeekdayOctober3</v>
      </c>
      <c r="B3892" t="s">
        <v>2232</v>
      </c>
      <c r="C3892" t="s">
        <v>2245</v>
      </c>
      <c r="D3892" t="s">
        <v>2433</v>
      </c>
      <c r="E3892" t="s">
        <v>3102</v>
      </c>
      <c r="F3892" s="6">
        <v>3</v>
      </c>
      <c r="G3892" s="6"/>
      <c r="H3892" s="6"/>
      <c r="I3892" s="6"/>
      <c r="J3892" s="6">
        <v>65.599999999999994</v>
      </c>
      <c r="K3892">
        <f t="shared" si="120"/>
        <v>1</v>
      </c>
    </row>
    <row r="3893" spans="1:11" x14ac:dyDescent="0.25">
      <c r="A3893" s="5" t="str">
        <f t="shared" si="121"/>
        <v>IndustryRetail StoresAverage WeekdayOctober4</v>
      </c>
      <c r="B3893" t="s">
        <v>2232</v>
      </c>
      <c r="C3893" t="s">
        <v>2245</v>
      </c>
      <c r="D3893" t="s">
        <v>2433</v>
      </c>
      <c r="E3893" t="s">
        <v>3102</v>
      </c>
      <c r="F3893" s="6">
        <v>4</v>
      </c>
      <c r="G3893" s="6"/>
      <c r="H3893" s="6"/>
      <c r="I3893" s="6"/>
      <c r="J3893" s="6">
        <v>65.650000000000006</v>
      </c>
      <c r="K3893">
        <f t="shared" si="120"/>
        <v>1</v>
      </c>
    </row>
    <row r="3894" spans="1:11" x14ac:dyDescent="0.25">
      <c r="A3894" s="5" t="str">
        <f t="shared" si="121"/>
        <v>IndustryRetail StoresAverage WeekdayOctober5</v>
      </c>
      <c r="B3894" t="s">
        <v>2232</v>
      </c>
      <c r="C3894" t="s">
        <v>2245</v>
      </c>
      <c r="D3894" t="s">
        <v>2433</v>
      </c>
      <c r="E3894" t="s">
        <v>3102</v>
      </c>
      <c r="F3894" s="6">
        <v>5</v>
      </c>
      <c r="G3894" s="6"/>
      <c r="H3894" s="6"/>
      <c r="I3894" s="6"/>
      <c r="J3894" s="6">
        <v>66.27</v>
      </c>
      <c r="K3894">
        <f t="shared" si="120"/>
        <v>1</v>
      </c>
    </row>
    <row r="3895" spans="1:11" x14ac:dyDescent="0.25">
      <c r="A3895" s="5" t="str">
        <f t="shared" si="121"/>
        <v>IndustryRetail StoresAverage WeekdayOctober6</v>
      </c>
      <c r="B3895" t="s">
        <v>2232</v>
      </c>
      <c r="C3895" t="s">
        <v>2245</v>
      </c>
      <c r="D3895" t="s">
        <v>2433</v>
      </c>
      <c r="E3895" t="s">
        <v>3102</v>
      </c>
      <c r="F3895" s="6">
        <v>6</v>
      </c>
      <c r="G3895" s="6"/>
      <c r="H3895" s="6"/>
      <c r="I3895" s="6"/>
      <c r="J3895" s="6">
        <v>66.33</v>
      </c>
      <c r="K3895">
        <f t="shared" si="120"/>
        <v>1</v>
      </c>
    </row>
    <row r="3896" spans="1:11" x14ac:dyDescent="0.25">
      <c r="A3896" s="5" t="str">
        <f t="shared" si="121"/>
        <v>IndustryRetail StoresAverage WeekdayOctober7</v>
      </c>
      <c r="B3896" t="s">
        <v>2232</v>
      </c>
      <c r="C3896" t="s">
        <v>2245</v>
      </c>
      <c r="D3896" t="s">
        <v>2433</v>
      </c>
      <c r="E3896" t="s">
        <v>3102</v>
      </c>
      <c r="F3896" s="6">
        <v>7</v>
      </c>
      <c r="G3896" s="6"/>
      <c r="H3896" s="6"/>
      <c r="I3896" s="6"/>
      <c r="J3896" s="6">
        <v>66.44</v>
      </c>
      <c r="K3896">
        <f t="shared" si="120"/>
        <v>1</v>
      </c>
    </row>
    <row r="3897" spans="1:11" x14ac:dyDescent="0.25">
      <c r="A3897" s="5" t="str">
        <f t="shared" si="121"/>
        <v>IndustryRetail StoresAverage WeekdayOctober8</v>
      </c>
      <c r="B3897" t="s">
        <v>2232</v>
      </c>
      <c r="C3897" t="s">
        <v>2245</v>
      </c>
      <c r="D3897" t="s">
        <v>2433</v>
      </c>
      <c r="E3897" t="s">
        <v>3102</v>
      </c>
      <c r="F3897" s="6">
        <v>8</v>
      </c>
      <c r="G3897" s="6"/>
      <c r="H3897" s="6"/>
      <c r="I3897" s="6"/>
      <c r="J3897" s="6">
        <v>65.989999999999995</v>
      </c>
      <c r="K3897">
        <f t="shared" si="120"/>
        <v>1</v>
      </c>
    </row>
    <row r="3898" spans="1:11" x14ac:dyDescent="0.25">
      <c r="A3898" s="5" t="str">
        <f t="shared" si="121"/>
        <v>IndustryRetail StoresAverage WeekdayOctober9</v>
      </c>
      <c r="B3898" t="s">
        <v>2232</v>
      </c>
      <c r="C3898" t="s">
        <v>2245</v>
      </c>
      <c r="D3898" t="s">
        <v>2433</v>
      </c>
      <c r="E3898" t="s">
        <v>3102</v>
      </c>
      <c r="F3898" s="6">
        <v>9</v>
      </c>
      <c r="G3898" s="6"/>
      <c r="H3898" s="6"/>
      <c r="I3898" s="6"/>
      <c r="J3898" s="6">
        <v>65.95</v>
      </c>
      <c r="K3898">
        <f t="shared" si="120"/>
        <v>1</v>
      </c>
    </row>
    <row r="3899" spans="1:11" x14ac:dyDescent="0.25">
      <c r="A3899" s="5" t="str">
        <f t="shared" si="121"/>
        <v>IndustryRetail StoresAverage WeekdayOctober10</v>
      </c>
      <c r="B3899" t="s">
        <v>2232</v>
      </c>
      <c r="C3899" t="s">
        <v>2245</v>
      </c>
      <c r="D3899" t="s">
        <v>2433</v>
      </c>
      <c r="E3899" t="s">
        <v>3102</v>
      </c>
      <c r="F3899" s="6">
        <v>10</v>
      </c>
      <c r="G3899" s="6"/>
      <c r="H3899" s="6"/>
      <c r="I3899" s="6"/>
      <c r="J3899" s="6">
        <v>66.709999999999994</v>
      </c>
      <c r="K3899">
        <f t="shared" si="120"/>
        <v>1</v>
      </c>
    </row>
    <row r="3900" spans="1:11" x14ac:dyDescent="0.25">
      <c r="A3900" s="5" t="str">
        <f t="shared" si="121"/>
        <v>IndustryRetail StoresAverage WeekdayOctober11</v>
      </c>
      <c r="B3900" t="s">
        <v>2232</v>
      </c>
      <c r="C3900" t="s">
        <v>2245</v>
      </c>
      <c r="D3900" t="s">
        <v>2433</v>
      </c>
      <c r="E3900" t="s">
        <v>3102</v>
      </c>
      <c r="F3900" s="6">
        <v>11</v>
      </c>
      <c r="G3900" s="6"/>
      <c r="H3900" s="6"/>
      <c r="I3900" s="6"/>
      <c r="J3900" s="6">
        <v>67.69</v>
      </c>
      <c r="K3900">
        <f t="shared" si="120"/>
        <v>1</v>
      </c>
    </row>
    <row r="3901" spans="1:11" x14ac:dyDescent="0.25">
      <c r="A3901" s="5" t="str">
        <f t="shared" si="121"/>
        <v>IndustryRetail StoresAverage WeekdayOctober12</v>
      </c>
      <c r="B3901" t="s">
        <v>2232</v>
      </c>
      <c r="C3901" t="s">
        <v>2245</v>
      </c>
      <c r="D3901" t="s">
        <v>2433</v>
      </c>
      <c r="E3901" t="s">
        <v>3102</v>
      </c>
      <c r="F3901" s="6">
        <v>12</v>
      </c>
      <c r="G3901" s="6"/>
      <c r="H3901" s="6"/>
      <c r="I3901" s="6"/>
      <c r="J3901" s="6">
        <v>69.56</v>
      </c>
      <c r="K3901">
        <f t="shared" si="120"/>
        <v>1</v>
      </c>
    </row>
    <row r="3902" spans="1:11" x14ac:dyDescent="0.25">
      <c r="A3902" s="5" t="str">
        <f t="shared" si="121"/>
        <v>IndustryRetail StoresAverage WeekdayOctober13</v>
      </c>
      <c r="B3902" t="s">
        <v>2232</v>
      </c>
      <c r="C3902" t="s">
        <v>2245</v>
      </c>
      <c r="D3902" t="s">
        <v>2433</v>
      </c>
      <c r="E3902" t="s">
        <v>3102</v>
      </c>
      <c r="F3902" s="6">
        <v>13</v>
      </c>
      <c r="G3902" s="6"/>
      <c r="H3902" s="6"/>
      <c r="I3902" s="6"/>
      <c r="J3902" s="6">
        <v>72.599999999999994</v>
      </c>
      <c r="K3902">
        <f t="shared" si="120"/>
        <v>1</v>
      </c>
    </row>
    <row r="3903" spans="1:11" x14ac:dyDescent="0.25">
      <c r="A3903" s="5" t="str">
        <f t="shared" si="121"/>
        <v>IndustryRetail StoresAverage WeekdayOctober14</v>
      </c>
      <c r="B3903" t="s">
        <v>2232</v>
      </c>
      <c r="C3903" t="s">
        <v>2245</v>
      </c>
      <c r="D3903" t="s">
        <v>2433</v>
      </c>
      <c r="E3903" t="s">
        <v>3102</v>
      </c>
      <c r="F3903" s="6">
        <v>14</v>
      </c>
      <c r="G3903" s="6"/>
      <c r="H3903" s="6"/>
      <c r="I3903" s="6"/>
      <c r="J3903" s="6">
        <v>72.2</v>
      </c>
      <c r="K3903">
        <f t="shared" si="120"/>
        <v>1</v>
      </c>
    </row>
    <row r="3904" spans="1:11" x14ac:dyDescent="0.25">
      <c r="A3904" s="5" t="str">
        <f t="shared" si="121"/>
        <v>IndustryRetail StoresAverage WeekdayOctober15</v>
      </c>
      <c r="B3904" t="s">
        <v>2232</v>
      </c>
      <c r="C3904" t="s">
        <v>2245</v>
      </c>
      <c r="D3904" t="s">
        <v>2433</v>
      </c>
      <c r="E3904" t="s">
        <v>3102</v>
      </c>
      <c r="F3904" s="6">
        <v>15</v>
      </c>
      <c r="G3904" s="6"/>
      <c r="H3904" s="6"/>
      <c r="I3904" s="6"/>
      <c r="J3904" s="6">
        <v>72.7</v>
      </c>
      <c r="K3904">
        <f t="shared" si="120"/>
        <v>1</v>
      </c>
    </row>
    <row r="3905" spans="1:11" x14ac:dyDescent="0.25">
      <c r="A3905" s="5" t="str">
        <f t="shared" si="121"/>
        <v>IndustryRetail StoresAverage WeekdayOctober16</v>
      </c>
      <c r="B3905" t="s">
        <v>2232</v>
      </c>
      <c r="C3905" t="s">
        <v>2245</v>
      </c>
      <c r="D3905" t="s">
        <v>2433</v>
      </c>
      <c r="E3905" t="s">
        <v>3102</v>
      </c>
      <c r="F3905" s="6">
        <v>16</v>
      </c>
      <c r="G3905" s="6"/>
      <c r="H3905" s="6"/>
      <c r="I3905" s="6"/>
      <c r="J3905" s="6">
        <v>72.3</v>
      </c>
      <c r="K3905">
        <f t="shared" si="120"/>
        <v>1</v>
      </c>
    </row>
    <row r="3906" spans="1:11" x14ac:dyDescent="0.25">
      <c r="A3906" s="5" t="str">
        <f t="shared" si="121"/>
        <v>IndustryRetail StoresAverage WeekdayOctober17</v>
      </c>
      <c r="B3906" t="s">
        <v>2232</v>
      </c>
      <c r="C3906" t="s">
        <v>2245</v>
      </c>
      <c r="D3906" t="s">
        <v>2433</v>
      </c>
      <c r="E3906" t="s">
        <v>3102</v>
      </c>
      <c r="F3906" s="6">
        <v>17</v>
      </c>
      <c r="G3906" s="6"/>
      <c r="H3906" s="6"/>
      <c r="I3906" s="6"/>
      <c r="J3906" s="6">
        <v>71.8</v>
      </c>
      <c r="K3906">
        <f t="shared" ref="K3906:K3969" si="122">INDEX(events, MATCH(CONCATENATE(B3906, C3906, D3906, E3906), events_y, 0), MATCH("Confidential", events_x, 0))</f>
        <v>1</v>
      </c>
    </row>
    <row r="3907" spans="1:11" x14ac:dyDescent="0.25">
      <c r="A3907" s="5" t="str">
        <f t="shared" ref="A3907:A3970" si="123">CONCATENATE(B3907, C3907, D3907, E3907, F3907)</f>
        <v>IndustryRetail StoresAverage WeekdayOctober18</v>
      </c>
      <c r="B3907" t="s">
        <v>2232</v>
      </c>
      <c r="C3907" t="s">
        <v>2245</v>
      </c>
      <c r="D3907" t="s">
        <v>2433</v>
      </c>
      <c r="E3907" t="s">
        <v>3102</v>
      </c>
      <c r="F3907" s="6">
        <v>18</v>
      </c>
      <c r="G3907" s="6"/>
      <c r="H3907" s="6"/>
      <c r="I3907" s="6"/>
      <c r="J3907" s="6">
        <v>71.599999999999994</v>
      </c>
      <c r="K3907">
        <f t="shared" si="122"/>
        <v>1</v>
      </c>
    </row>
    <row r="3908" spans="1:11" x14ac:dyDescent="0.25">
      <c r="A3908" s="5" t="str">
        <f t="shared" si="123"/>
        <v>IndustryRetail StoresAverage WeekdayOctober19</v>
      </c>
      <c r="B3908" t="s">
        <v>2232</v>
      </c>
      <c r="C3908" t="s">
        <v>2245</v>
      </c>
      <c r="D3908" t="s">
        <v>2433</v>
      </c>
      <c r="E3908" t="s">
        <v>3102</v>
      </c>
      <c r="F3908" s="6">
        <v>19</v>
      </c>
      <c r="G3908" s="6"/>
      <c r="H3908" s="6"/>
      <c r="I3908" s="6"/>
      <c r="J3908" s="6">
        <v>70.3</v>
      </c>
      <c r="K3908">
        <f t="shared" si="122"/>
        <v>1</v>
      </c>
    </row>
    <row r="3909" spans="1:11" x14ac:dyDescent="0.25">
      <c r="A3909" s="5" t="str">
        <f t="shared" si="123"/>
        <v>IndustryRetail StoresAverage WeekdayOctober20</v>
      </c>
      <c r="B3909" t="s">
        <v>2232</v>
      </c>
      <c r="C3909" t="s">
        <v>2245</v>
      </c>
      <c r="D3909" t="s">
        <v>2433</v>
      </c>
      <c r="E3909" t="s">
        <v>3102</v>
      </c>
      <c r="F3909" s="6">
        <v>20</v>
      </c>
      <c r="G3909" s="6"/>
      <c r="H3909" s="6"/>
      <c r="I3909" s="6"/>
      <c r="J3909" s="6">
        <v>68.510000000000005</v>
      </c>
      <c r="K3909">
        <f t="shared" si="122"/>
        <v>1</v>
      </c>
    </row>
    <row r="3910" spans="1:11" x14ac:dyDescent="0.25">
      <c r="A3910" s="5" t="str">
        <f t="shared" si="123"/>
        <v>IndustryRetail StoresAverage WeekdayOctober21</v>
      </c>
      <c r="B3910" t="s">
        <v>2232</v>
      </c>
      <c r="C3910" t="s">
        <v>2245</v>
      </c>
      <c r="D3910" t="s">
        <v>2433</v>
      </c>
      <c r="E3910" t="s">
        <v>3102</v>
      </c>
      <c r="F3910" s="6">
        <v>21</v>
      </c>
      <c r="G3910" s="6"/>
      <c r="H3910" s="6"/>
      <c r="I3910" s="6"/>
      <c r="J3910" s="6">
        <v>67.819999999999993</v>
      </c>
      <c r="K3910">
        <f t="shared" si="122"/>
        <v>1</v>
      </c>
    </row>
    <row r="3911" spans="1:11" x14ac:dyDescent="0.25">
      <c r="A3911" s="5" t="str">
        <f t="shared" si="123"/>
        <v>IndustryRetail StoresAverage WeekdayOctober22</v>
      </c>
      <c r="B3911" t="s">
        <v>2232</v>
      </c>
      <c r="C3911" t="s">
        <v>2245</v>
      </c>
      <c r="D3911" t="s">
        <v>2433</v>
      </c>
      <c r="E3911" t="s">
        <v>3102</v>
      </c>
      <c r="F3911" s="6">
        <v>22</v>
      </c>
      <c r="G3911" s="6"/>
      <c r="H3911" s="6"/>
      <c r="I3911" s="6"/>
      <c r="J3911" s="6">
        <v>67.25</v>
      </c>
      <c r="K3911">
        <f t="shared" si="122"/>
        <v>1</v>
      </c>
    </row>
    <row r="3912" spans="1:11" x14ac:dyDescent="0.25">
      <c r="A3912" s="5" t="str">
        <f t="shared" si="123"/>
        <v>IndustryRetail StoresAverage WeekdayOctober23</v>
      </c>
      <c r="B3912" t="s">
        <v>2232</v>
      </c>
      <c r="C3912" t="s">
        <v>2245</v>
      </c>
      <c r="D3912" t="s">
        <v>2433</v>
      </c>
      <c r="E3912" t="s">
        <v>3102</v>
      </c>
      <c r="F3912" s="6">
        <v>23</v>
      </c>
      <c r="G3912" s="6"/>
      <c r="H3912" s="6"/>
      <c r="I3912" s="6"/>
      <c r="J3912" s="6">
        <v>65.760000000000005</v>
      </c>
      <c r="K3912">
        <f t="shared" si="122"/>
        <v>1</v>
      </c>
    </row>
    <row r="3913" spans="1:11" x14ac:dyDescent="0.25">
      <c r="A3913" s="5" t="str">
        <f t="shared" si="123"/>
        <v>IndustryRetail StoresAverage WeekdayOctober24</v>
      </c>
      <c r="B3913" t="s">
        <v>2232</v>
      </c>
      <c r="C3913" t="s">
        <v>2245</v>
      </c>
      <c r="D3913" t="s">
        <v>2433</v>
      </c>
      <c r="E3913" t="s">
        <v>3102</v>
      </c>
      <c r="F3913" s="6">
        <v>24</v>
      </c>
      <c r="G3913" s="6"/>
      <c r="H3913" s="6"/>
      <c r="I3913" s="6"/>
      <c r="J3913" s="6">
        <v>64.62</v>
      </c>
      <c r="K3913">
        <f t="shared" si="122"/>
        <v>1</v>
      </c>
    </row>
    <row r="3914" spans="1:11" x14ac:dyDescent="0.25">
      <c r="A3914" s="5" t="str">
        <f t="shared" si="123"/>
        <v>IndustryRetail StoresMonthly Peak DayOctober1</v>
      </c>
      <c r="B3914" t="s">
        <v>2232</v>
      </c>
      <c r="C3914" t="s">
        <v>2245</v>
      </c>
      <c r="D3914" t="s">
        <v>2434</v>
      </c>
      <c r="E3914" t="s">
        <v>3102</v>
      </c>
      <c r="F3914" s="6">
        <v>1</v>
      </c>
      <c r="G3914" s="6"/>
      <c r="H3914" s="6"/>
      <c r="I3914" s="6"/>
      <c r="J3914" s="6">
        <v>72.2</v>
      </c>
      <c r="K3914">
        <f t="shared" si="122"/>
        <v>1</v>
      </c>
    </row>
    <row r="3915" spans="1:11" x14ac:dyDescent="0.25">
      <c r="A3915" s="5" t="str">
        <f t="shared" si="123"/>
        <v>IndustryRetail StoresMonthly Peak DayOctober2</v>
      </c>
      <c r="B3915" t="s">
        <v>2232</v>
      </c>
      <c r="C3915" t="s">
        <v>2245</v>
      </c>
      <c r="D3915" t="s">
        <v>2434</v>
      </c>
      <c r="E3915" t="s">
        <v>3102</v>
      </c>
      <c r="F3915" s="6">
        <v>2</v>
      </c>
      <c r="G3915" s="6"/>
      <c r="H3915" s="6"/>
      <c r="I3915" s="6"/>
      <c r="J3915" s="6">
        <v>70.8</v>
      </c>
      <c r="K3915">
        <f t="shared" si="122"/>
        <v>1</v>
      </c>
    </row>
    <row r="3916" spans="1:11" x14ac:dyDescent="0.25">
      <c r="A3916" s="5" t="str">
        <f t="shared" si="123"/>
        <v>IndustryRetail StoresMonthly Peak DayOctober3</v>
      </c>
      <c r="B3916" t="s">
        <v>2232</v>
      </c>
      <c r="C3916" t="s">
        <v>2245</v>
      </c>
      <c r="D3916" t="s">
        <v>2434</v>
      </c>
      <c r="E3916" t="s">
        <v>3102</v>
      </c>
      <c r="F3916" s="6">
        <v>3</v>
      </c>
      <c r="G3916" s="6"/>
      <c r="H3916" s="6"/>
      <c r="I3916" s="6"/>
      <c r="J3916" s="6">
        <v>70.400000000000006</v>
      </c>
      <c r="K3916">
        <f t="shared" si="122"/>
        <v>1</v>
      </c>
    </row>
    <row r="3917" spans="1:11" x14ac:dyDescent="0.25">
      <c r="A3917" s="5" t="str">
        <f t="shared" si="123"/>
        <v>IndustryRetail StoresMonthly Peak DayOctober4</v>
      </c>
      <c r="B3917" t="s">
        <v>2232</v>
      </c>
      <c r="C3917" t="s">
        <v>2245</v>
      </c>
      <c r="D3917" t="s">
        <v>2434</v>
      </c>
      <c r="E3917" t="s">
        <v>3102</v>
      </c>
      <c r="F3917" s="6">
        <v>4</v>
      </c>
      <c r="G3917" s="6"/>
      <c r="H3917" s="6"/>
      <c r="I3917" s="6"/>
      <c r="J3917" s="6">
        <v>69.489999999999995</v>
      </c>
      <c r="K3917">
        <f t="shared" si="122"/>
        <v>1</v>
      </c>
    </row>
    <row r="3918" spans="1:11" x14ac:dyDescent="0.25">
      <c r="A3918" s="5" t="str">
        <f t="shared" si="123"/>
        <v>IndustryRetail StoresMonthly Peak DayOctober5</v>
      </c>
      <c r="B3918" t="s">
        <v>2232</v>
      </c>
      <c r="C3918" t="s">
        <v>2245</v>
      </c>
      <c r="D3918" t="s">
        <v>2434</v>
      </c>
      <c r="E3918" t="s">
        <v>3102</v>
      </c>
      <c r="F3918" s="6">
        <v>5</v>
      </c>
      <c r="G3918" s="6"/>
      <c r="H3918" s="6"/>
      <c r="I3918" s="6"/>
      <c r="J3918" s="6">
        <v>68.94</v>
      </c>
      <c r="K3918">
        <f t="shared" si="122"/>
        <v>1</v>
      </c>
    </row>
    <row r="3919" spans="1:11" x14ac:dyDescent="0.25">
      <c r="A3919" s="5" t="str">
        <f t="shared" si="123"/>
        <v>IndustryRetail StoresMonthly Peak DayOctober6</v>
      </c>
      <c r="B3919" t="s">
        <v>2232</v>
      </c>
      <c r="C3919" t="s">
        <v>2245</v>
      </c>
      <c r="D3919" t="s">
        <v>2434</v>
      </c>
      <c r="E3919" t="s">
        <v>3102</v>
      </c>
      <c r="F3919" s="6">
        <v>6</v>
      </c>
      <c r="G3919" s="6"/>
      <c r="H3919" s="6"/>
      <c r="I3919" s="6"/>
      <c r="J3919" s="6">
        <v>68.489999999999995</v>
      </c>
      <c r="K3919">
        <f t="shared" si="122"/>
        <v>1</v>
      </c>
    </row>
    <row r="3920" spans="1:11" x14ac:dyDescent="0.25">
      <c r="A3920" s="5" t="str">
        <f t="shared" si="123"/>
        <v>IndustryRetail StoresMonthly Peak DayOctober7</v>
      </c>
      <c r="B3920" t="s">
        <v>2232</v>
      </c>
      <c r="C3920" t="s">
        <v>2245</v>
      </c>
      <c r="D3920" t="s">
        <v>2434</v>
      </c>
      <c r="E3920" t="s">
        <v>3102</v>
      </c>
      <c r="F3920" s="6">
        <v>7</v>
      </c>
      <c r="G3920" s="6"/>
      <c r="H3920" s="6"/>
      <c r="I3920" s="6"/>
      <c r="J3920" s="6">
        <v>68.11</v>
      </c>
      <c r="K3920">
        <f t="shared" si="122"/>
        <v>1</v>
      </c>
    </row>
    <row r="3921" spans="1:11" x14ac:dyDescent="0.25">
      <c r="A3921" s="5" t="str">
        <f t="shared" si="123"/>
        <v>IndustryRetail StoresMonthly Peak DayOctober8</v>
      </c>
      <c r="B3921" t="s">
        <v>2232</v>
      </c>
      <c r="C3921" t="s">
        <v>2245</v>
      </c>
      <c r="D3921" t="s">
        <v>2434</v>
      </c>
      <c r="E3921" t="s">
        <v>3102</v>
      </c>
      <c r="F3921" s="6">
        <v>8</v>
      </c>
      <c r="G3921" s="6"/>
      <c r="H3921" s="6"/>
      <c r="I3921" s="6"/>
      <c r="J3921" s="6">
        <v>66.55</v>
      </c>
      <c r="K3921">
        <f t="shared" si="122"/>
        <v>1</v>
      </c>
    </row>
    <row r="3922" spans="1:11" x14ac:dyDescent="0.25">
      <c r="A3922" s="5" t="str">
        <f t="shared" si="123"/>
        <v>IndustryRetail StoresMonthly Peak DayOctober9</v>
      </c>
      <c r="B3922" t="s">
        <v>2232</v>
      </c>
      <c r="C3922" t="s">
        <v>2245</v>
      </c>
      <c r="D3922" t="s">
        <v>2434</v>
      </c>
      <c r="E3922" t="s">
        <v>3102</v>
      </c>
      <c r="F3922" s="6">
        <v>9</v>
      </c>
      <c r="G3922" s="6"/>
      <c r="H3922" s="6"/>
      <c r="I3922" s="6"/>
      <c r="J3922" s="6">
        <v>67.290000000000006</v>
      </c>
      <c r="K3922">
        <f t="shared" si="122"/>
        <v>1</v>
      </c>
    </row>
    <row r="3923" spans="1:11" x14ac:dyDescent="0.25">
      <c r="A3923" s="5" t="str">
        <f t="shared" si="123"/>
        <v>IndustryRetail StoresMonthly Peak DayOctober10</v>
      </c>
      <c r="B3923" t="s">
        <v>2232</v>
      </c>
      <c r="C3923" t="s">
        <v>2245</v>
      </c>
      <c r="D3923" t="s">
        <v>2434</v>
      </c>
      <c r="E3923" t="s">
        <v>3102</v>
      </c>
      <c r="F3923" s="6">
        <v>10</v>
      </c>
      <c r="G3923" s="6"/>
      <c r="H3923" s="6"/>
      <c r="I3923" s="6"/>
      <c r="J3923" s="6">
        <v>73.5</v>
      </c>
      <c r="K3923">
        <f t="shared" si="122"/>
        <v>1</v>
      </c>
    </row>
    <row r="3924" spans="1:11" x14ac:dyDescent="0.25">
      <c r="A3924" s="5" t="str">
        <f t="shared" si="123"/>
        <v>IndustryRetail StoresMonthly Peak DayOctober11</v>
      </c>
      <c r="B3924" t="s">
        <v>2232</v>
      </c>
      <c r="C3924" t="s">
        <v>2245</v>
      </c>
      <c r="D3924" t="s">
        <v>2434</v>
      </c>
      <c r="E3924" t="s">
        <v>3102</v>
      </c>
      <c r="F3924" s="6">
        <v>11</v>
      </c>
      <c r="G3924" s="6"/>
      <c r="H3924" s="6"/>
      <c r="I3924" s="6"/>
      <c r="J3924" s="6">
        <v>79</v>
      </c>
      <c r="K3924">
        <f t="shared" si="122"/>
        <v>1</v>
      </c>
    </row>
    <row r="3925" spans="1:11" x14ac:dyDescent="0.25">
      <c r="A3925" s="5" t="str">
        <f t="shared" si="123"/>
        <v>IndustryRetail StoresMonthly Peak DayOctober12</v>
      </c>
      <c r="B3925" t="s">
        <v>2232</v>
      </c>
      <c r="C3925" t="s">
        <v>2245</v>
      </c>
      <c r="D3925" t="s">
        <v>2434</v>
      </c>
      <c r="E3925" t="s">
        <v>3102</v>
      </c>
      <c r="F3925" s="6">
        <v>12</v>
      </c>
      <c r="G3925" s="6"/>
      <c r="H3925" s="6"/>
      <c r="I3925" s="6"/>
      <c r="J3925" s="6">
        <v>83.6</v>
      </c>
      <c r="K3925">
        <f t="shared" si="122"/>
        <v>1</v>
      </c>
    </row>
    <row r="3926" spans="1:11" x14ac:dyDescent="0.25">
      <c r="A3926" s="5" t="str">
        <f t="shared" si="123"/>
        <v>IndustryRetail StoresMonthly Peak DayOctober13</v>
      </c>
      <c r="B3926" t="s">
        <v>2232</v>
      </c>
      <c r="C3926" t="s">
        <v>2245</v>
      </c>
      <c r="D3926" t="s">
        <v>2434</v>
      </c>
      <c r="E3926" t="s">
        <v>3102</v>
      </c>
      <c r="F3926" s="6">
        <v>13</v>
      </c>
      <c r="G3926" s="6"/>
      <c r="H3926" s="6"/>
      <c r="I3926" s="6"/>
      <c r="J3926" s="6">
        <v>84.4</v>
      </c>
      <c r="K3926">
        <f t="shared" si="122"/>
        <v>1</v>
      </c>
    </row>
    <row r="3927" spans="1:11" x14ac:dyDescent="0.25">
      <c r="A3927" s="5" t="str">
        <f t="shared" si="123"/>
        <v>IndustryRetail StoresMonthly Peak DayOctober14</v>
      </c>
      <c r="B3927" t="s">
        <v>2232</v>
      </c>
      <c r="C3927" t="s">
        <v>2245</v>
      </c>
      <c r="D3927" t="s">
        <v>2434</v>
      </c>
      <c r="E3927" t="s">
        <v>3102</v>
      </c>
      <c r="F3927" s="6">
        <v>14</v>
      </c>
      <c r="G3927" s="6"/>
      <c r="H3927" s="6"/>
      <c r="I3927" s="6"/>
      <c r="J3927" s="6">
        <v>86.7</v>
      </c>
      <c r="K3927">
        <f t="shared" si="122"/>
        <v>1</v>
      </c>
    </row>
    <row r="3928" spans="1:11" x14ac:dyDescent="0.25">
      <c r="A3928" s="5" t="str">
        <f t="shared" si="123"/>
        <v>IndustryRetail StoresMonthly Peak DayOctober15</v>
      </c>
      <c r="B3928" t="s">
        <v>2232</v>
      </c>
      <c r="C3928" t="s">
        <v>2245</v>
      </c>
      <c r="D3928" t="s">
        <v>2434</v>
      </c>
      <c r="E3928" t="s">
        <v>3102</v>
      </c>
      <c r="F3928" s="6">
        <v>15</v>
      </c>
      <c r="G3928" s="6"/>
      <c r="H3928" s="6"/>
      <c r="I3928" s="6"/>
      <c r="J3928" s="6">
        <v>87.6</v>
      </c>
      <c r="K3928">
        <f t="shared" si="122"/>
        <v>1</v>
      </c>
    </row>
    <row r="3929" spans="1:11" x14ac:dyDescent="0.25">
      <c r="A3929" s="5" t="str">
        <f t="shared" si="123"/>
        <v>IndustryRetail StoresMonthly Peak DayOctober16</v>
      </c>
      <c r="B3929" t="s">
        <v>2232</v>
      </c>
      <c r="C3929" t="s">
        <v>2245</v>
      </c>
      <c r="D3929" t="s">
        <v>2434</v>
      </c>
      <c r="E3929" t="s">
        <v>3102</v>
      </c>
      <c r="F3929" s="6">
        <v>16</v>
      </c>
      <c r="G3929" s="6"/>
      <c r="H3929" s="6"/>
      <c r="I3929" s="6"/>
      <c r="J3929" s="6">
        <v>86.1</v>
      </c>
      <c r="K3929">
        <f t="shared" si="122"/>
        <v>1</v>
      </c>
    </row>
    <row r="3930" spans="1:11" x14ac:dyDescent="0.25">
      <c r="A3930" s="5" t="str">
        <f t="shared" si="123"/>
        <v>IndustryRetail StoresMonthly Peak DayOctober17</v>
      </c>
      <c r="B3930" t="s">
        <v>2232</v>
      </c>
      <c r="C3930" t="s">
        <v>2245</v>
      </c>
      <c r="D3930" t="s">
        <v>2434</v>
      </c>
      <c r="E3930" t="s">
        <v>3102</v>
      </c>
      <c r="F3930" s="6">
        <v>17</v>
      </c>
      <c r="G3930" s="6"/>
      <c r="H3930" s="6"/>
      <c r="I3930" s="6"/>
      <c r="J3930" s="6">
        <v>86.1</v>
      </c>
      <c r="K3930">
        <f t="shared" si="122"/>
        <v>1</v>
      </c>
    </row>
    <row r="3931" spans="1:11" x14ac:dyDescent="0.25">
      <c r="A3931" s="5" t="str">
        <f t="shared" si="123"/>
        <v>IndustryRetail StoresMonthly Peak DayOctober18</v>
      </c>
      <c r="B3931" t="s">
        <v>2232</v>
      </c>
      <c r="C3931" t="s">
        <v>2245</v>
      </c>
      <c r="D3931" t="s">
        <v>2434</v>
      </c>
      <c r="E3931" t="s">
        <v>3102</v>
      </c>
      <c r="F3931" s="6">
        <v>18</v>
      </c>
      <c r="G3931" s="6"/>
      <c r="H3931" s="6"/>
      <c r="I3931" s="6"/>
      <c r="J3931" s="6">
        <v>82.7</v>
      </c>
      <c r="K3931">
        <f t="shared" si="122"/>
        <v>1</v>
      </c>
    </row>
    <row r="3932" spans="1:11" x14ac:dyDescent="0.25">
      <c r="A3932" s="5" t="str">
        <f t="shared" si="123"/>
        <v>IndustryRetail StoresMonthly Peak DayOctober19</v>
      </c>
      <c r="B3932" t="s">
        <v>2232</v>
      </c>
      <c r="C3932" t="s">
        <v>2245</v>
      </c>
      <c r="D3932" t="s">
        <v>2434</v>
      </c>
      <c r="E3932" t="s">
        <v>3102</v>
      </c>
      <c r="F3932" s="6">
        <v>19</v>
      </c>
      <c r="G3932" s="6"/>
      <c r="H3932" s="6"/>
      <c r="I3932" s="6"/>
      <c r="J3932" s="6">
        <v>82.1</v>
      </c>
      <c r="K3932">
        <f t="shared" si="122"/>
        <v>1</v>
      </c>
    </row>
    <row r="3933" spans="1:11" x14ac:dyDescent="0.25">
      <c r="A3933" s="5" t="str">
        <f t="shared" si="123"/>
        <v>IndustryRetail StoresMonthly Peak DayOctober20</v>
      </c>
      <c r="B3933" t="s">
        <v>2232</v>
      </c>
      <c r="C3933" t="s">
        <v>2245</v>
      </c>
      <c r="D3933" t="s">
        <v>2434</v>
      </c>
      <c r="E3933" t="s">
        <v>3102</v>
      </c>
      <c r="F3933" s="6">
        <v>20</v>
      </c>
      <c r="G3933" s="6"/>
      <c r="H3933" s="6"/>
      <c r="I3933" s="6"/>
      <c r="J3933" s="6">
        <v>78.2</v>
      </c>
      <c r="K3933">
        <f t="shared" si="122"/>
        <v>1</v>
      </c>
    </row>
    <row r="3934" spans="1:11" x14ac:dyDescent="0.25">
      <c r="A3934" s="5" t="str">
        <f t="shared" si="123"/>
        <v>IndustryRetail StoresMonthly Peak DayOctober21</v>
      </c>
      <c r="B3934" t="s">
        <v>2232</v>
      </c>
      <c r="C3934" t="s">
        <v>2245</v>
      </c>
      <c r="D3934" t="s">
        <v>2434</v>
      </c>
      <c r="E3934" t="s">
        <v>3102</v>
      </c>
      <c r="F3934" s="6">
        <v>21</v>
      </c>
      <c r="G3934" s="6"/>
      <c r="H3934" s="6"/>
      <c r="I3934" s="6"/>
      <c r="J3934" s="6">
        <v>75.3</v>
      </c>
      <c r="K3934">
        <f t="shared" si="122"/>
        <v>1</v>
      </c>
    </row>
    <row r="3935" spans="1:11" x14ac:dyDescent="0.25">
      <c r="A3935" s="5" t="str">
        <f t="shared" si="123"/>
        <v>IndustryRetail StoresMonthly Peak DayOctober22</v>
      </c>
      <c r="B3935" t="s">
        <v>2232</v>
      </c>
      <c r="C3935" t="s">
        <v>2245</v>
      </c>
      <c r="D3935" t="s">
        <v>2434</v>
      </c>
      <c r="E3935" t="s">
        <v>3102</v>
      </c>
      <c r="F3935" s="6">
        <v>22</v>
      </c>
      <c r="G3935" s="6"/>
      <c r="H3935" s="6"/>
      <c r="I3935" s="6"/>
      <c r="J3935" s="6">
        <v>74.400000000000006</v>
      </c>
      <c r="K3935">
        <f t="shared" si="122"/>
        <v>1</v>
      </c>
    </row>
    <row r="3936" spans="1:11" x14ac:dyDescent="0.25">
      <c r="A3936" s="5" t="str">
        <f t="shared" si="123"/>
        <v>IndustryRetail StoresMonthly Peak DayOctober23</v>
      </c>
      <c r="B3936" t="s">
        <v>2232</v>
      </c>
      <c r="C3936" t="s">
        <v>2245</v>
      </c>
      <c r="D3936" t="s">
        <v>2434</v>
      </c>
      <c r="E3936" t="s">
        <v>3102</v>
      </c>
      <c r="F3936" s="6">
        <v>23</v>
      </c>
      <c r="G3936" s="6"/>
      <c r="H3936" s="6"/>
      <c r="I3936" s="6"/>
      <c r="J3936" s="6">
        <v>73.8</v>
      </c>
      <c r="K3936">
        <f t="shared" si="122"/>
        <v>1</v>
      </c>
    </row>
    <row r="3937" spans="1:11" x14ac:dyDescent="0.25">
      <c r="A3937" s="5" t="str">
        <f t="shared" si="123"/>
        <v>IndustryRetail StoresMonthly Peak DayOctober24</v>
      </c>
      <c r="B3937" t="s">
        <v>2232</v>
      </c>
      <c r="C3937" t="s">
        <v>2245</v>
      </c>
      <c r="D3937" t="s">
        <v>2434</v>
      </c>
      <c r="E3937" t="s">
        <v>3102</v>
      </c>
      <c r="F3937" s="6">
        <v>24</v>
      </c>
      <c r="G3937" s="6"/>
      <c r="H3937" s="6"/>
      <c r="I3937" s="6"/>
      <c r="J3937" s="6">
        <v>73.3</v>
      </c>
      <c r="K3937">
        <f t="shared" si="122"/>
        <v>1</v>
      </c>
    </row>
    <row r="3938" spans="1:11" x14ac:dyDescent="0.25">
      <c r="A3938" s="5" t="str">
        <f t="shared" si="123"/>
        <v>IndustryRetail StoresAverage WeekdayNovember1</v>
      </c>
      <c r="B3938" t="s">
        <v>2232</v>
      </c>
      <c r="C3938" t="s">
        <v>2245</v>
      </c>
      <c r="D3938" t="s">
        <v>2435</v>
      </c>
      <c r="E3938" t="s">
        <v>3103</v>
      </c>
      <c r="F3938" s="6">
        <v>1</v>
      </c>
      <c r="G3938" s="6"/>
      <c r="H3938" s="6"/>
      <c r="I3938" s="6"/>
      <c r="J3938" s="6">
        <v>54.02</v>
      </c>
      <c r="K3938">
        <f t="shared" si="122"/>
        <v>1</v>
      </c>
    </row>
    <row r="3939" spans="1:11" x14ac:dyDescent="0.25">
      <c r="A3939" s="5" t="str">
        <f t="shared" si="123"/>
        <v>IndustryRetail StoresAverage WeekdayNovember2</v>
      </c>
      <c r="B3939" t="s">
        <v>2232</v>
      </c>
      <c r="C3939" t="s">
        <v>2245</v>
      </c>
      <c r="D3939" t="s">
        <v>2435</v>
      </c>
      <c r="E3939" t="s">
        <v>3103</v>
      </c>
      <c r="F3939" s="6">
        <v>2</v>
      </c>
      <c r="G3939" s="6"/>
      <c r="H3939" s="6"/>
      <c r="I3939" s="6"/>
      <c r="J3939" s="6">
        <v>52.64</v>
      </c>
      <c r="K3939">
        <f t="shared" si="122"/>
        <v>1</v>
      </c>
    </row>
    <row r="3940" spans="1:11" x14ac:dyDescent="0.25">
      <c r="A3940" s="5" t="str">
        <f t="shared" si="123"/>
        <v>IndustryRetail StoresAverage WeekdayNovember3</v>
      </c>
      <c r="B3940" t="s">
        <v>2232</v>
      </c>
      <c r="C3940" t="s">
        <v>2245</v>
      </c>
      <c r="D3940" t="s">
        <v>2435</v>
      </c>
      <c r="E3940" t="s">
        <v>3103</v>
      </c>
      <c r="F3940" s="6">
        <v>3</v>
      </c>
      <c r="G3940" s="6"/>
      <c r="H3940" s="6"/>
      <c r="I3940" s="6"/>
      <c r="J3940" s="6">
        <v>51.86</v>
      </c>
      <c r="K3940">
        <f t="shared" si="122"/>
        <v>1</v>
      </c>
    </row>
    <row r="3941" spans="1:11" x14ac:dyDescent="0.25">
      <c r="A3941" s="5" t="str">
        <f t="shared" si="123"/>
        <v>IndustryRetail StoresAverage WeekdayNovember4</v>
      </c>
      <c r="B3941" t="s">
        <v>2232</v>
      </c>
      <c r="C3941" t="s">
        <v>2245</v>
      </c>
      <c r="D3941" t="s">
        <v>2435</v>
      </c>
      <c r="E3941" t="s">
        <v>3103</v>
      </c>
      <c r="F3941" s="6">
        <v>4</v>
      </c>
      <c r="G3941" s="6"/>
      <c r="H3941" s="6"/>
      <c r="I3941" s="6"/>
      <c r="J3941" s="6">
        <v>51.21</v>
      </c>
      <c r="K3941">
        <f t="shared" si="122"/>
        <v>1</v>
      </c>
    </row>
    <row r="3942" spans="1:11" x14ac:dyDescent="0.25">
      <c r="A3942" s="5" t="str">
        <f t="shared" si="123"/>
        <v>IndustryRetail StoresAverage WeekdayNovember5</v>
      </c>
      <c r="B3942" t="s">
        <v>2232</v>
      </c>
      <c r="C3942" t="s">
        <v>2245</v>
      </c>
      <c r="D3942" t="s">
        <v>2435</v>
      </c>
      <c r="E3942" t="s">
        <v>3103</v>
      </c>
      <c r="F3942" s="6">
        <v>5</v>
      </c>
      <c r="G3942" s="6"/>
      <c r="H3942" s="6"/>
      <c r="I3942" s="6"/>
      <c r="J3942" s="6">
        <v>50.42</v>
      </c>
      <c r="K3942">
        <f t="shared" si="122"/>
        <v>1</v>
      </c>
    </row>
    <row r="3943" spans="1:11" x14ac:dyDescent="0.25">
      <c r="A3943" s="5" t="str">
        <f t="shared" si="123"/>
        <v>IndustryRetail StoresAverage WeekdayNovember6</v>
      </c>
      <c r="B3943" t="s">
        <v>2232</v>
      </c>
      <c r="C3943" t="s">
        <v>2245</v>
      </c>
      <c r="D3943" t="s">
        <v>2435</v>
      </c>
      <c r="E3943" t="s">
        <v>3103</v>
      </c>
      <c r="F3943" s="6">
        <v>6</v>
      </c>
      <c r="G3943" s="6"/>
      <c r="H3943" s="6"/>
      <c r="I3943" s="6"/>
      <c r="J3943" s="6">
        <v>49.62</v>
      </c>
      <c r="K3943">
        <f t="shared" si="122"/>
        <v>1</v>
      </c>
    </row>
    <row r="3944" spans="1:11" x14ac:dyDescent="0.25">
      <c r="A3944" s="5" t="str">
        <f t="shared" si="123"/>
        <v>IndustryRetail StoresAverage WeekdayNovember7</v>
      </c>
      <c r="B3944" t="s">
        <v>2232</v>
      </c>
      <c r="C3944" t="s">
        <v>2245</v>
      </c>
      <c r="D3944" t="s">
        <v>2435</v>
      </c>
      <c r="E3944" t="s">
        <v>3103</v>
      </c>
      <c r="F3944" s="6">
        <v>7</v>
      </c>
      <c r="G3944" s="6"/>
      <c r="H3944" s="6"/>
      <c r="I3944" s="6"/>
      <c r="J3944" s="6">
        <v>49.04</v>
      </c>
      <c r="K3944">
        <f t="shared" si="122"/>
        <v>1</v>
      </c>
    </row>
    <row r="3945" spans="1:11" x14ac:dyDescent="0.25">
      <c r="A3945" s="5" t="str">
        <f t="shared" si="123"/>
        <v>IndustryRetail StoresAverage WeekdayNovember8</v>
      </c>
      <c r="B3945" t="s">
        <v>2232</v>
      </c>
      <c r="C3945" t="s">
        <v>2245</v>
      </c>
      <c r="D3945" t="s">
        <v>2435</v>
      </c>
      <c r="E3945" t="s">
        <v>3103</v>
      </c>
      <c r="F3945" s="6">
        <v>8</v>
      </c>
      <c r="G3945" s="6"/>
      <c r="H3945" s="6"/>
      <c r="I3945" s="6"/>
      <c r="J3945" s="6">
        <v>48.7</v>
      </c>
      <c r="K3945">
        <f t="shared" si="122"/>
        <v>1</v>
      </c>
    </row>
    <row r="3946" spans="1:11" x14ac:dyDescent="0.25">
      <c r="A3946" s="5" t="str">
        <f t="shared" si="123"/>
        <v>IndustryRetail StoresAverage WeekdayNovember9</v>
      </c>
      <c r="B3946" t="s">
        <v>2232</v>
      </c>
      <c r="C3946" t="s">
        <v>2245</v>
      </c>
      <c r="D3946" t="s">
        <v>2435</v>
      </c>
      <c r="E3946" t="s">
        <v>3103</v>
      </c>
      <c r="F3946" s="6">
        <v>9</v>
      </c>
      <c r="G3946" s="6"/>
      <c r="H3946" s="6"/>
      <c r="I3946" s="6"/>
      <c r="J3946" s="6">
        <v>49.85</v>
      </c>
      <c r="K3946">
        <f t="shared" si="122"/>
        <v>1</v>
      </c>
    </row>
    <row r="3947" spans="1:11" x14ac:dyDescent="0.25">
      <c r="A3947" s="5" t="str">
        <f t="shared" si="123"/>
        <v>IndustryRetail StoresAverage WeekdayNovember10</v>
      </c>
      <c r="B3947" t="s">
        <v>2232</v>
      </c>
      <c r="C3947" t="s">
        <v>2245</v>
      </c>
      <c r="D3947" t="s">
        <v>2435</v>
      </c>
      <c r="E3947" t="s">
        <v>3103</v>
      </c>
      <c r="F3947" s="6">
        <v>10</v>
      </c>
      <c r="G3947" s="6"/>
      <c r="H3947" s="6"/>
      <c r="I3947" s="6"/>
      <c r="J3947" s="6">
        <v>53.58</v>
      </c>
      <c r="K3947">
        <f t="shared" si="122"/>
        <v>1</v>
      </c>
    </row>
    <row r="3948" spans="1:11" x14ac:dyDescent="0.25">
      <c r="A3948" s="5" t="str">
        <f t="shared" si="123"/>
        <v>IndustryRetail StoresAverage WeekdayNovember11</v>
      </c>
      <c r="B3948" t="s">
        <v>2232</v>
      </c>
      <c r="C3948" t="s">
        <v>2245</v>
      </c>
      <c r="D3948" t="s">
        <v>2435</v>
      </c>
      <c r="E3948" t="s">
        <v>3103</v>
      </c>
      <c r="F3948" s="6">
        <v>11</v>
      </c>
      <c r="G3948" s="6"/>
      <c r="H3948" s="6"/>
      <c r="I3948" s="6"/>
      <c r="J3948" s="6">
        <v>58</v>
      </c>
      <c r="K3948">
        <f t="shared" si="122"/>
        <v>1</v>
      </c>
    </row>
    <row r="3949" spans="1:11" x14ac:dyDescent="0.25">
      <c r="A3949" s="5" t="str">
        <f t="shared" si="123"/>
        <v>IndustryRetail StoresAverage WeekdayNovember12</v>
      </c>
      <c r="B3949" t="s">
        <v>2232</v>
      </c>
      <c r="C3949" t="s">
        <v>2245</v>
      </c>
      <c r="D3949" t="s">
        <v>2435</v>
      </c>
      <c r="E3949" t="s">
        <v>3103</v>
      </c>
      <c r="F3949" s="6">
        <v>12</v>
      </c>
      <c r="G3949" s="6"/>
      <c r="H3949" s="6"/>
      <c r="I3949" s="6"/>
      <c r="J3949" s="6">
        <v>59.35</v>
      </c>
      <c r="K3949">
        <f t="shared" si="122"/>
        <v>1</v>
      </c>
    </row>
    <row r="3950" spans="1:11" x14ac:dyDescent="0.25">
      <c r="A3950" s="5" t="str">
        <f t="shared" si="123"/>
        <v>IndustryRetail StoresAverage WeekdayNovember13</v>
      </c>
      <c r="B3950" t="s">
        <v>2232</v>
      </c>
      <c r="C3950" t="s">
        <v>2245</v>
      </c>
      <c r="D3950" t="s">
        <v>2435</v>
      </c>
      <c r="E3950" t="s">
        <v>3103</v>
      </c>
      <c r="F3950" s="6">
        <v>13</v>
      </c>
      <c r="G3950" s="6"/>
      <c r="H3950" s="6"/>
      <c r="I3950" s="6"/>
      <c r="J3950" s="6">
        <v>60.54</v>
      </c>
      <c r="K3950">
        <f t="shared" si="122"/>
        <v>1</v>
      </c>
    </row>
    <row r="3951" spans="1:11" x14ac:dyDescent="0.25">
      <c r="A3951" s="5" t="str">
        <f t="shared" si="123"/>
        <v>IndustryRetail StoresAverage WeekdayNovember14</v>
      </c>
      <c r="B3951" t="s">
        <v>2232</v>
      </c>
      <c r="C3951" t="s">
        <v>2245</v>
      </c>
      <c r="D3951" t="s">
        <v>2435</v>
      </c>
      <c r="E3951" t="s">
        <v>3103</v>
      </c>
      <c r="F3951" s="6">
        <v>14</v>
      </c>
      <c r="G3951" s="6"/>
      <c r="H3951" s="6"/>
      <c r="I3951" s="6"/>
      <c r="J3951" s="6">
        <v>62.99</v>
      </c>
      <c r="K3951">
        <f t="shared" si="122"/>
        <v>1</v>
      </c>
    </row>
    <row r="3952" spans="1:11" x14ac:dyDescent="0.25">
      <c r="A3952" s="5" t="str">
        <f t="shared" si="123"/>
        <v>IndustryRetail StoresAverage WeekdayNovember15</v>
      </c>
      <c r="B3952" t="s">
        <v>2232</v>
      </c>
      <c r="C3952" t="s">
        <v>2245</v>
      </c>
      <c r="D3952" t="s">
        <v>2435</v>
      </c>
      <c r="E3952" t="s">
        <v>3103</v>
      </c>
      <c r="F3952" s="6">
        <v>15</v>
      </c>
      <c r="G3952" s="6"/>
      <c r="H3952" s="6"/>
      <c r="I3952" s="6"/>
      <c r="J3952" s="6">
        <v>63.39</v>
      </c>
      <c r="K3952">
        <f t="shared" si="122"/>
        <v>1</v>
      </c>
    </row>
    <row r="3953" spans="1:11" x14ac:dyDescent="0.25">
      <c r="A3953" s="5" t="str">
        <f t="shared" si="123"/>
        <v>IndustryRetail StoresAverage WeekdayNovember16</v>
      </c>
      <c r="B3953" t="s">
        <v>2232</v>
      </c>
      <c r="C3953" t="s">
        <v>2245</v>
      </c>
      <c r="D3953" t="s">
        <v>2435</v>
      </c>
      <c r="E3953" t="s">
        <v>3103</v>
      </c>
      <c r="F3953" s="6">
        <v>16</v>
      </c>
      <c r="G3953" s="6"/>
      <c r="H3953" s="6"/>
      <c r="I3953" s="6"/>
      <c r="J3953" s="6">
        <v>63.27</v>
      </c>
      <c r="K3953">
        <f t="shared" si="122"/>
        <v>1</v>
      </c>
    </row>
    <row r="3954" spans="1:11" x14ac:dyDescent="0.25">
      <c r="A3954" s="5" t="str">
        <f t="shared" si="123"/>
        <v>IndustryRetail StoresAverage WeekdayNovember17</v>
      </c>
      <c r="B3954" t="s">
        <v>2232</v>
      </c>
      <c r="C3954" t="s">
        <v>2245</v>
      </c>
      <c r="D3954" t="s">
        <v>2435</v>
      </c>
      <c r="E3954" t="s">
        <v>3103</v>
      </c>
      <c r="F3954" s="6">
        <v>17</v>
      </c>
      <c r="G3954" s="6"/>
      <c r="H3954" s="6"/>
      <c r="I3954" s="6"/>
      <c r="J3954" s="6">
        <v>61.58</v>
      </c>
      <c r="K3954">
        <f t="shared" si="122"/>
        <v>1</v>
      </c>
    </row>
    <row r="3955" spans="1:11" x14ac:dyDescent="0.25">
      <c r="A3955" s="5" t="str">
        <f t="shared" si="123"/>
        <v>IndustryRetail StoresAverage WeekdayNovember18</v>
      </c>
      <c r="B3955" t="s">
        <v>2232</v>
      </c>
      <c r="C3955" t="s">
        <v>2245</v>
      </c>
      <c r="D3955" t="s">
        <v>2435</v>
      </c>
      <c r="E3955" t="s">
        <v>3103</v>
      </c>
      <c r="F3955" s="6">
        <v>18</v>
      </c>
      <c r="G3955" s="6"/>
      <c r="H3955" s="6"/>
      <c r="I3955" s="6"/>
      <c r="J3955" s="6">
        <v>59.64</v>
      </c>
      <c r="K3955">
        <f t="shared" si="122"/>
        <v>1</v>
      </c>
    </row>
    <row r="3956" spans="1:11" x14ac:dyDescent="0.25">
      <c r="A3956" s="5" t="str">
        <f t="shared" si="123"/>
        <v>IndustryRetail StoresAverage WeekdayNovember19</v>
      </c>
      <c r="B3956" t="s">
        <v>2232</v>
      </c>
      <c r="C3956" t="s">
        <v>2245</v>
      </c>
      <c r="D3956" t="s">
        <v>2435</v>
      </c>
      <c r="E3956" t="s">
        <v>3103</v>
      </c>
      <c r="F3956" s="6">
        <v>19</v>
      </c>
      <c r="G3956" s="6"/>
      <c r="H3956" s="6"/>
      <c r="I3956" s="6"/>
      <c r="J3956" s="6">
        <v>58.34</v>
      </c>
      <c r="K3956">
        <f t="shared" si="122"/>
        <v>1</v>
      </c>
    </row>
    <row r="3957" spans="1:11" x14ac:dyDescent="0.25">
      <c r="A3957" s="5" t="str">
        <f t="shared" si="123"/>
        <v>IndustryRetail StoresAverage WeekdayNovember20</v>
      </c>
      <c r="B3957" t="s">
        <v>2232</v>
      </c>
      <c r="C3957" t="s">
        <v>2245</v>
      </c>
      <c r="D3957" t="s">
        <v>2435</v>
      </c>
      <c r="E3957" t="s">
        <v>3103</v>
      </c>
      <c r="F3957" s="6">
        <v>20</v>
      </c>
      <c r="G3957" s="6"/>
      <c r="H3957" s="6"/>
      <c r="I3957" s="6"/>
      <c r="J3957" s="6">
        <v>57.62</v>
      </c>
      <c r="K3957">
        <f t="shared" si="122"/>
        <v>1</v>
      </c>
    </row>
    <row r="3958" spans="1:11" x14ac:dyDescent="0.25">
      <c r="A3958" s="5" t="str">
        <f t="shared" si="123"/>
        <v>IndustryRetail StoresAverage WeekdayNovember21</v>
      </c>
      <c r="B3958" t="s">
        <v>2232</v>
      </c>
      <c r="C3958" t="s">
        <v>2245</v>
      </c>
      <c r="D3958" t="s">
        <v>2435</v>
      </c>
      <c r="E3958" t="s">
        <v>3103</v>
      </c>
      <c r="F3958" s="6">
        <v>21</v>
      </c>
      <c r="G3958" s="6"/>
      <c r="H3958" s="6"/>
      <c r="I3958" s="6"/>
      <c r="J3958" s="6">
        <v>57.11</v>
      </c>
      <c r="K3958">
        <f t="shared" si="122"/>
        <v>1</v>
      </c>
    </row>
    <row r="3959" spans="1:11" x14ac:dyDescent="0.25">
      <c r="A3959" s="5" t="str">
        <f t="shared" si="123"/>
        <v>IndustryRetail StoresAverage WeekdayNovember22</v>
      </c>
      <c r="B3959" t="s">
        <v>2232</v>
      </c>
      <c r="C3959" t="s">
        <v>2245</v>
      </c>
      <c r="D3959" t="s">
        <v>2435</v>
      </c>
      <c r="E3959" t="s">
        <v>3103</v>
      </c>
      <c r="F3959" s="6">
        <v>22</v>
      </c>
      <c r="G3959" s="6"/>
      <c r="H3959" s="6"/>
      <c r="I3959" s="6"/>
      <c r="J3959" s="6">
        <v>55.97</v>
      </c>
      <c r="K3959">
        <f t="shared" si="122"/>
        <v>1</v>
      </c>
    </row>
    <row r="3960" spans="1:11" x14ac:dyDescent="0.25">
      <c r="A3960" s="5" t="str">
        <f t="shared" si="123"/>
        <v>IndustryRetail StoresAverage WeekdayNovember23</v>
      </c>
      <c r="B3960" t="s">
        <v>2232</v>
      </c>
      <c r="C3960" t="s">
        <v>2245</v>
      </c>
      <c r="D3960" t="s">
        <v>2435</v>
      </c>
      <c r="E3960" t="s">
        <v>3103</v>
      </c>
      <c r="F3960" s="6">
        <v>23</v>
      </c>
      <c r="G3960" s="6"/>
      <c r="H3960" s="6"/>
      <c r="I3960" s="6"/>
      <c r="J3960" s="6">
        <v>54.66</v>
      </c>
      <c r="K3960">
        <f t="shared" si="122"/>
        <v>1</v>
      </c>
    </row>
    <row r="3961" spans="1:11" x14ac:dyDescent="0.25">
      <c r="A3961" s="5" t="str">
        <f t="shared" si="123"/>
        <v>IndustryRetail StoresAverage WeekdayNovember24</v>
      </c>
      <c r="B3961" t="s">
        <v>2232</v>
      </c>
      <c r="C3961" t="s">
        <v>2245</v>
      </c>
      <c r="D3961" t="s">
        <v>2435</v>
      </c>
      <c r="E3961" t="s">
        <v>3103</v>
      </c>
      <c r="F3961" s="6">
        <v>24</v>
      </c>
      <c r="G3961" s="6"/>
      <c r="H3961" s="6"/>
      <c r="I3961" s="6"/>
      <c r="J3961" s="6">
        <v>53.97</v>
      </c>
      <c r="K3961">
        <f t="shared" si="122"/>
        <v>1</v>
      </c>
    </row>
    <row r="3962" spans="1:11" x14ac:dyDescent="0.25">
      <c r="A3962" s="5" t="str">
        <f t="shared" si="123"/>
        <v>IndustryRetail StoresMonthly Peak DayNovember1</v>
      </c>
      <c r="B3962" t="s">
        <v>2232</v>
      </c>
      <c r="C3962" t="s">
        <v>2245</v>
      </c>
      <c r="D3962" t="s">
        <v>2436</v>
      </c>
      <c r="E3962" t="s">
        <v>3103</v>
      </c>
      <c r="F3962" s="6">
        <v>1</v>
      </c>
      <c r="G3962" s="6"/>
      <c r="H3962" s="6"/>
      <c r="I3962" s="6"/>
      <c r="J3962" s="6">
        <v>61.37</v>
      </c>
      <c r="K3962">
        <f t="shared" si="122"/>
        <v>1</v>
      </c>
    </row>
    <row r="3963" spans="1:11" x14ac:dyDescent="0.25">
      <c r="A3963" s="5" t="str">
        <f t="shared" si="123"/>
        <v>IndustryRetail StoresMonthly Peak DayNovember2</v>
      </c>
      <c r="B3963" t="s">
        <v>2232</v>
      </c>
      <c r="C3963" t="s">
        <v>2245</v>
      </c>
      <c r="D3963" t="s">
        <v>2436</v>
      </c>
      <c r="E3963" t="s">
        <v>3103</v>
      </c>
      <c r="F3963" s="6">
        <v>2</v>
      </c>
      <c r="G3963" s="6"/>
      <c r="H3963" s="6"/>
      <c r="I3963" s="6"/>
      <c r="J3963" s="6">
        <v>60.07</v>
      </c>
      <c r="K3963">
        <f t="shared" si="122"/>
        <v>1</v>
      </c>
    </row>
    <row r="3964" spans="1:11" x14ac:dyDescent="0.25">
      <c r="A3964" s="5" t="str">
        <f t="shared" si="123"/>
        <v>IndustryRetail StoresMonthly Peak DayNovember3</v>
      </c>
      <c r="B3964" t="s">
        <v>2232</v>
      </c>
      <c r="C3964" t="s">
        <v>2245</v>
      </c>
      <c r="D3964" t="s">
        <v>2436</v>
      </c>
      <c r="E3964" t="s">
        <v>3103</v>
      </c>
      <c r="F3964" s="6">
        <v>3</v>
      </c>
      <c r="G3964" s="6"/>
      <c r="H3964" s="6"/>
      <c r="I3964" s="6"/>
      <c r="J3964" s="6">
        <v>59.44</v>
      </c>
      <c r="K3964">
        <f t="shared" si="122"/>
        <v>1</v>
      </c>
    </row>
    <row r="3965" spans="1:11" x14ac:dyDescent="0.25">
      <c r="A3965" s="5" t="str">
        <f t="shared" si="123"/>
        <v>IndustryRetail StoresMonthly Peak DayNovember4</v>
      </c>
      <c r="B3965" t="s">
        <v>2232</v>
      </c>
      <c r="C3965" t="s">
        <v>2245</v>
      </c>
      <c r="D3965" t="s">
        <v>2436</v>
      </c>
      <c r="E3965" t="s">
        <v>3103</v>
      </c>
      <c r="F3965" s="6">
        <v>4</v>
      </c>
      <c r="G3965" s="6"/>
      <c r="H3965" s="6"/>
      <c r="I3965" s="6"/>
      <c r="J3965" s="6">
        <v>57.58</v>
      </c>
      <c r="K3965">
        <f t="shared" si="122"/>
        <v>1</v>
      </c>
    </row>
    <row r="3966" spans="1:11" x14ac:dyDescent="0.25">
      <c r="A3966" s="5" t="str">
        <f t="shared" si="123"/>
        <v>IndustryRetail StoresMonthly Peak DayNovember5</v>
      </c>
      <c r="B3966" t="s">
        <v>2232</v>
      </c>
      <c r="C3966" t="s">
        <v>2245</v>
      </c>
      <c r="D3966" t="s">
        <v>2436</v>
      </c>
      <c r="E3966" t="s">
        <v>3103</v>
      </c>
      <c r="F3966" s="6">
        <v>5</v>
      </c>
      <c r="G3966" s="6"/>
      <c r="H3966" s="6"/>
      <c r="I3966" s="6"/>
      <c r="J3966" s="6">
        <v>57.29</v>
      </c>
      <c r="K3966">
        <f t="shared" si="122"/>
        <v>1</v>
      </c>
    </row>
    <row r="3967" spans="1:11" x14ac:dyDescent="0.25">
      <c r="A3967" s="5" t="str">
        <f t="shared" si="123"/>
        <v>IndustryRetail StoresMonthly Peak DayNovember6</v>
      </c>
      <c r="B3967" t="s">
        <v>2232</v>
      </c>
      <c r="C3967" t="s">
        <v>2245</v>
      </c>
      <c r="D3967" t="s">
        <v>2436</v>
      </c>
      <c r="E3967" t="s">
        <v>3103</v>
      </c>
      <c r="F3967" s="6">
        <v>6</v>
      </c>
      <c r="G3967" s="6"/>
      <c r="H3967" s="6"/>
      <c r="I3967" s="6"/>
      <c r="J3967" s="6">
        <v>57.76</v>
      </c>
      <c r="K3967">
        <f t="shared" si="122"/>
        <v>1</v>
      </c>
    </row>
    <row r="3968" spans="1:11" x14ac:dyDescent="0.25">
      <c r="A3968" s="5" t="str">
        <f t="shared" si="123"/>
        <v>IndustryRetail StoresMonthly Peak DayNovember7</v>
      </c>
      <c r="B3968" t="s">
        <v>2232</v>
      </c>
      <c r="C3968" t="s">
        <v>2245</v>
      </c>
      <c r="D3968" t="s">
        <v>2436</v>
      </c>
      <c r="E3968" t="s">
        <v>3103</v>
      </c>
      <c r="F3968" s="6">
        <v>7</v>
      </c>
      <c r="G3968" s="6"/>
      <c r="H3968" s="6"/>
      <c r="I3968" s="6"/>
      <c r="J3968" s="6">
        <v>58.55</v>
      </c>
      <c r="K3968">
        <f t="shared" si="122"/>
        <v>1</v>
      </c>
    </row>
    <row r="3969" spans="1:11" x14ac:dyDescent="0.25">
      <c r="A3969" s="5" t="str">
        <f t="shared" si="123"/>
        <v>IndustryRetail StoresMonthly Peak DayNovember8</v>
      </c>
      <c r="B3969" t="s">
        <v>2232</v>
      </c>
      <c r="C3969" t="s">
        <v>2245</v>
      </c>
      <c r="D3969" t="s">
        <v>2436</v>
      </c>
      <c r="E3969" t="s">
        <v>3103</v>
      </c>
      <c r="F3969" s="6">
        <v>8</v>
      </c>
      <c r="G3969" s="6"/>
      <c r="H3969" s="6"/>
      <c r="I3969" s="6"/>
      <c r="J3969" s="6">
        <v>60.2</v>
      </c>
      <c r="K3969">
        <f t="shared" si="122"/>
        <v>1</v>
      </c>
    </row>
    <row r="3970" spans="1:11" x14ac:dyDescent="0.25">
      <c r="A3970" s="5" t="str">
        <f t="shared" si="123"/>
        <v>IndustryRetail StoresMonthly Peak DayNovember9</v>
      </c>
      <c r="B3970" t="s">
        <v>2232</v>
      </c>
      <c r="C3970" t="s">
        <v>2245</v>
      </c>
      <c r="D3970" t="s">
        <v>2436</v>
      </c>
      <c r="E3970" t="s">
        <v>3103</v>
      </c>
      <c r="F3970" s="6">
        <v>9</v>
      </c>
      <c r="G3970" s="6"/>
      <c r="H3970" s="6"/>
      <c r="I3970" s="6"/>
      <c r="J3970" s="6">
        <v>62.08</v>
      </c>
      <c r="K3970">
        <f t="shared" ref="K3970:K4033" si="124">INDEX(events, MATCH(CONCATENATE(B3970, C3970, D3970, E3970), events_y, 0), MATCH("Confidential", events_x, 0))</f>
        <v>1</v>
      </c>
    </row>
    <row r="3971" spans="1:11" x14ac:dyDescent="0.25">
      <c r="A3971" s="5" t="str">
        <f t="shared" ref="A3971:A4034" si="125">CONCATENATE(B3971, C3971, D3971, E3971, F3971)</f>
        <v>IndustryRetail StoresMonthly Peak DayNovember10</v>
      </c>
      <c r="B3971" t="s">
        <v>2232</v>
      </c>
      <c r="C3971" t="s">
        <v>2245</v>
      </c>
      <c r="D3971" t="s">
        <v>2436</v>
      </c>
      <c r="E3971" t="s">
        <v>3103</v>
      </c>
      <c r="F3971" s="6">
        <v>10</v>
      </c>
      <c r="G3971" s="6"/>
      <c r="H3971" s="6"/>
      <c r="I3971" s="6"/>
      <c r="J3971" s="6">
        <v>66.89</v>
      </c>
      <c r="K3971">
        <f t="shared" si="124"/>
        <v>1</v>
      </c>
    </row>
    <row r="3972" spans="1:11" x14ac:dyDescent="0.25">
      <c r="A3972" s="5" t="str">
        <f t="shared" si="125"/>
        <v>IndustryRetail StoresMonthly Peak DayNovember11</v>
      </c>
      <c r="B3972" t="s">
        <v>2232</v>
      </c>
      <c r="C3972" t="s">
        <v>2245</v>
      </c>
      <c r="D3972" t="s">
        <v>2436</v>
      </c>
      <c r="E3972" t="s">
        <v>3103</v>
      </c>
      <c r="F3972" s="6">
        <v>11</v>
      </c>
      <c r="G3972" s="6"/>
      <c r="H3972" s="6"/>
      <c r="I3972" s="6"/>
      <c r="J3972" s="6">
        <v>75.599999999999994</v>
      </c>
      <c r="K3972">
        <f t="shared" si="124"/>
        <v>1</v>
      </c>
    </row>
    <row r="3973" spans="1:11" x14ac:dyDescent="0.25">
      <c r="A3973" s="5" t="str">
        <f t="shared" si="125"/>
        <v>IndustryRetail StoresMonthly Peak DayNovember12</v>
      </c>
      <c r="B3973" t="s">
        <v>2232</v>
      </c>
      <c r="C3973" t="s">
        <v>2245</v>
      </c>
      <c r="D3973" t="s">
        <v>2436</v>
      </c>
      <c r="E3973" t="s">
        <v>3103</v>
      </c>
      <c r="F3973" s="6">
        <v>12</v>
      </c>
      <c r="G3973" s="6"/>
      <c r="H3973" s="6"/>
      <c r="I3973" s="6"/>
      <c r="J3973" s="6">
        <v>80.7</v>
      </c>
      <c r="K3973">
        <f t="shared" si="124"/>
        <v>1</v>
      </c>
    </row>
    <row r="3974" spans="1:11" x14ac:dyDescent="0.25">
      <c r="A3974" s="5" t="str">
        <f t="shared" si="125"/>
        <v>IndustryRetail StoresMonthly Peak DayNovember13</v>
      </c>
      <c r="B3974" t="s">
        <v>2232</v>
      </c>
      <c r="C3974" t="s">
        <v>2245</v>
      </c>
      <c r="D3974" t="s">
        <v>2436</v>
      </c>
      <c r="E3974" t="s">
        <v>3103</v>
      </c>
      <c r="F3974" s="6">
        <v>13</v>
      </c>
      <c r="G3974" s="6"/>
      <c r="H3974" s="6"/>
      <c r="I3974" s="6"/>
      <c r="J3974" s="6">
        <v>76.8</v>
      </c>
      <c r="K3974">
        <f t="shared" si="124"/>
        <v>1</v>
      </c>
    </row>
    <row r="3975" spans="1:11" x14ac:dyDescent="0.25">
      <c r="A3975" s="5" t="str">
        <f t="shared" si="125"/>
        <v>IndustryRetail StoresMonthly Peak DayNovember14</v>
      </c>
      <c r="B3975" t="s">
        <v>2232</v>
      </c>
      <c r="C3975" t="s">
        <v>2245</v>
      </c>
      <c r="D3975" t="s">
        <v>2436</v>
      </c>
      <c r="E3975" t="s">
        <v>3103</v>
      </c>
      <c r="F3975" s="6">
        <v>14</v>
      </c>
      <c r="G3975" s="6"/>
      <c r="H3975" s="6"/>
      <c r="I3975" s="6"/>
      <c r="J3975" s="6">
        <v>83.2</v>
      </c>
      <c r="K3975">
        <f t="shared" si="124"/>
        <v>1</v>
      </c>
    </row>
    <row r="3976" spans="1:11" x14ac:dyDescent="0.25">
      <c r="A3976" s="5" t="str">
        <f t="shared" si="125"/>
        <v>IndustryRetail StoresMonthly Peak DayNovember15</v>
      </c>
      <c r="B3976" t="s">
        <v>2232</v>
      </c>
      <c r="C3976" t="s">
        <v>2245</v>
      </c>
      <c r="D3976" t="s">
        <v>2436</v>
      </c>
      <c r="E3976" t="s">
        <v>3103</v>
      </c>
      <c r="F3976" s="6">
        <v>15</v>
      </c>
      <c r="G3976" s="6"/>
      <c r="H3976" s="6"/>
      <c r="I3976" s="6"/>
      <c r="J3976" s="6">
        <v>82.3</v>
      </c>
      <c r="K3976">
        <f t="shared" si="124"/>
        <v>1</v>
      </c>
    </row>
    <row r="3977" spans="1:11" x14ac:dyDescent="0.25">
      <c r="A3977" s="5" t="str">
        <f t="shared" si="125"/>
        <v>IndustryRetail StoresMonthly Peak DayNovember16</v>
      </c>
      <c r="B3977" t="s">
        <v>2232</v>
      </c>
      <c r="C3977" t="s">
        <v>2245</v>
      </c>
      <c r="D3977" t="s">
        <v>2436</v>
      </c>
      <c r="E3977" t="s">
        <v>3103</v>
      </c>
      <c r="F3977" s="6">
        <v>16</v>
      </c>
      <c r="G3977" s="6"/>
      <c r="H3977" s="6"/>
      <c r="I3977" s="6"/>
      <c r="J3977" s="6">
        <v>81.099999999999994</v>
      </c>
      <c r="K3977">
        <f t="shared" si="124"/>
        <v>1</v>
      </c>
    </row>
    <row r="3978" spans="1:11" x14ac:dyDescent="0.25">
      <c r="A3978" s="5" t="str">
        <f t="shared" si="125"/>
        <v>IndustryRetail StoresMonthly Peak DayNovember17</v>
      </c>
      <c r="B3978" t="s">
        <v>2232</v>
      </c>
      <c r="C3978" t="s">
        <v>2245</v>
      </c>
      <c r="D3978" t="s">
        <v>2436</v>
      </c>
      <c r="E3978" t="s">
        <v>3103</v>
      </c>
      <c r="F3978" s="6">
        <v>17</v>
      </c>
      <c r="G3978" s="6"/>
      <c r="H3978" s="6"/>
      <c r="I3978" s="6"/>
      <c r="J3978" s="6">
        <v>77.7</v>
      </c>
      <c r="K3978">
        <f t="shared" si="124"/>
        <v>1</v>
      </c>
    </row>
    <row r="3979" spans="1:11" x14ac:dyDescent="0.25">
      <c r="A3979" s="5" t="str">
        <f t="shared" si="125"/>
        <v>IndustryRetail StoresMonthly Peak DayNovember18</v>
      </c>
      <c r="B3979" t="s">
        <v>2232</v>
      </c>
      <c r="C3979" t="s">
        <v>2245</v>
      </c>
      <c r="D3979" t="s">
        <v>2436</v>
      </c>
      <c r="E3979" t="s">
        <v>3103</v>
      </c>
      <c r="F3979" s="6">
        <v>18</v>
      </c>
      <c r="G3979" s="6"/>
      <c r="H3979" s="6"/>
      <c r="I3979" s="6"/>
      <c r="J3979" s="6">
        <v>77.2</v>
      </c>
      <c r="K3979">
        <f t="shared" si="124"/>
        <v>1</v>
      </c>
    </row>
    <row r="3980" spans="1:11" x14ac:dyDescent="0.25">
      <c r="A3980" s="5" t="str">
        <f t="shared" si="125"/>
        <v>IndustryRetail StoresMonthly Peak DayNovember19</v>
      </c>
      <c r="B3980" t="s">
        <v>2232</v>
      </c>
      <c r="C3980" t="s">
        <v>2245</v>
      </c>
      <c r="D3980" t="s">
        <v>2436</v>
      </c>
      <c r="E3980" t="s">
        <v>3103</v>
      </c>
      <c r="F3980" s="6">
        <v>19</v>
      </c>
      <c r="G3980" s="6"/>
      <c r="H3980" s="6"/>
      <c r="I3980" s="6"/>
      <c r="J3980" s="6">
        <v>75.900000000000006</v>
      </c>
      <c r="K3980">
        <f t="shared" si="124"/>
        <v>1</v>
      </c>
    </row>
    <row r="3981" spans="1:11" x14ac:dyDescent="0.25">
      <c r="A3981" s="5" t="str">
        <f t="shared" si="125"/>
        <v>IndustryRetail StoresMonthly Peak DayNovember20</v>
      </c>
      <c r="B3981" t="s">
        <v>2232</v>
      </c>
      <c r="C3981" t="s">
        <v>2245</v>
      </c>
      <c r="D3981" t="s">
        <v>2436</v>
      </c>
      <c r="E3981" t="s">
        <v>3103</v>
      </c>
      <c r="F3981" s="6">
        <v>20</v>
      </c>
      <c r="G3981" s="6"/>
      <c r="H3981" s="6"/>
      <c r="I3981" s="6"/>
      <c r="J3981" s="6">
        <v>72.3</v>
      </c>
      <c r="K3981">
        <f t="shared" si="124"/>
        <v>1</v>
      </c>
    </row>
    <row r="3982" spans="1:11" x14ac:dyDescent="0.25">
      <c r="A3982" s="5" t="str">
        <f t="shared" si="125"/>
        <v>IndustryRetail StoresMonthly Peak DayNovember21</v>
      </c>
      <c r="B3982" t="s">
        <v>2232</v>
      </c>
      <c r="C3982" t="s">
        <v>2245</v>
      </c>
      <c r="D3982" t="s">
        <v>2436</v>
      </c>
      <c r="E3982" t="s">
        <v>3103</v>
      </c>
      <c r="F3982" s="6">
        <v>21</v>
      </c>
      <c r="G3982" s="6"/>
      <c r="H3982" s="6"/>
      <c r="I3982" s="6"/>
      <c r="J3982" s="6">
        <v>70</v>
      </c>
      <c r="K3982">
        <f t="shared" si="124"/>
        <v>1</v>
      </c>
    </row>
    <row r="3983" spans="1:11" x14ac:dyDescent="0.25">
      <c r="A3983" s="5" t="str">
        <f t="shared" si="125"/>
        <v>IndustryRetail StoresMonthly Peak DayNovember22</v>
      </c>
      <c r="B3983" t="s">
        <v>2232</v>
      </c>
      <c r="C3983" t="s">
        <v>2245</v>
      </c>
      <c r="D3983" t="s">
        <v>2436</v>
      </c>
      <c r="E3983" t="s">
        <v>3103</v>
      </c>
      <c r="F3983" s="6">
        <v>22</v>
      </c>
      <c r="G3983" s="6"/>
      <c r="H3983" s="6"/>
      <c r="I3983" s="6"/>
      <c r="J3983" s="6">
        <v>69.36</v>
      </c>
      <c r="K3983">
        <f t="shared" si="124"/>
        <v>1</v>
      </c>
    </row>
    <row r="3984" spans="1:11" x14ac:dyDescent="0.25">
      <c r="A3984" s="5" t="str">
        <f t="shared" si="125"/>
        <v>IndustryRetail StoresMonthly Peak DayNovember23</v>
      </c>
      <c r="B3984" t="s">
        <v>2232</v>
      </c>
      <c r="C3984" t="s">
        <v>2245</v>
      </c>
      <c r="D3984" t="s">
        <v>2436</v>
      </c>
      <c r="E3984" t="s">
        <v>3103</v>
      </c>
      <c r="F3984" s="6">
        <v>23</v>
      </c>
      <c r="G3984" s="6"/>
      <c r="H3984" s="6"/>
      <c r="I3984" s="6"/>
      <c r="J3984" s="6">
        <v>68.42</v>
      </c>
      <c r="K3984">
        <f t="shared" si="124"/>
        <v>1</v>
      </c>
    </row>
    <row r="3985" spans="1:11" x14ac:dyDescent="0.25">
      <c r="A3985" s="5" t="str">
        <f t="shared" si="125"/>
        <v>IndustryRetail StoresMonthly Peak DayNovember24</v>
      </c>
      <c r="B3985" t="s">
        <v>2232</v>
      </c>
      <c r="C3985" t="s">
        <v>2245</v>
      </c>
      <c r="D3985" t="s">
        <v>2436</v>
      </c>
      <c r="E3985" t="s">
        <v>3103</v>
      </c>
      <c r="F3985" s="6">
        <v>24</v>
      </c>
      <c r="G3985" s="6"/>
      <c r="H3985" s="6"/>
      <c r="I3985" s="6"/>
      <c r="J3985" s="6">
        <v>66.86</v>
      </c>
      <c r="K3985">
        <f t="shared" si="124"/>
        <v>1</v>
      </c>
    </row>
    <row r="3986" spans="1:11" x14ac:dyDescent="0.25">
      <c r="A3986" s="5" t="str">
        <f t="shared" si="125"/>
        <v>IndustryRetail StoresAverage WeekdayDecember1</v>
      </c>
      <c r="B3986" t="s">
        <v>2232</v>
      </c>
      <c r="C3986" t="s">
        <v>2245</v>
      </c>
      <c r="D3986" t="s">
        <v>2437</v>
      </c>
      <c r="E3986" t="s">
        <v>3104</v>
      </c>
      <c r="F3986" s="6">
        <v>1</v>
      </c>
      <c r="G3986" s="6"/>
      <c r="H3986" s="6"/>
      <c r="I3986" s="6"/>
      <c r="J3986" s="6">
        <v>50.71</v>
      </c>
      <c r="K3986">
        <f t="shared" si="124"/>
        <v>1</v>
      </c>
    </row>
    <row r="3987" spans="1:11" x14ac:dyDescent="0.25">
      <c r="A3987" s="5" t="str">
        <f t="shared" si="125"/>
        <v>IndustryRetail StoresAverage WeekdayDecember2</v>
      </c>
      <c r="B3987" t="s">
        <v>2232</v>
      </c>
      <c r="C3987" t="s">
        <v>2245</v>
      </c>
      <c r="D3987" t="s">
        <v>2437</v>
      </c>
      <c r="E3987" t="s">
        <v>3104</v>
      </c>
      <c r="F3987" s="6">
        <v>2</v>
      </c>
      <c r="G3987" s="6"/>
      <c r="H3987" s="6"/>
      <c r="I3987" s="6"/>
      <c r="J3987" s="6">
        <v>49.85</v>
      </c>
      <c r="K3987">
        <f t="shared" si="124"/>
        <v>1</v>
      </c>
    </row>
    <row r="3988" spans="1:11" x14ac:dyDescent="0.25">
      <c r="A3988" s="5" t="str">
        <f t="shared" si="125"/>
        <v>IndustryRetail StoresAverage WeekdayDecember3</v>
      </c>
      <c r="B3988" t="s">
        <v>2232</v>
      </c>
      <c r="C3988" t="s">
        <v>2245</v>
      </c>
      <c r="D3988" t="s">
        <v>2437</v>
      </c>
      <c r="E3988" t="s">
        <v>3104</v>
      </c>
      <c r="F3988" s="6">
        <v>3</v>
      </c>
      <c r="G3988" s="6"/>
      <c r="H3988" s="6"/>
      <c r="I3988" s="6"/>
      <c r="J3988" s="6">
        <v>49.3</v>
      </c>
      <c r="K3988">
        <f t="shared" si="124"/>
        <v>1</v>
      </c>
    </row>
    <row r="3989" spans="1:11" x14ac:dyDescent="0.25">
      <c r="A3989" s="5" t="str">
        <f t="shared" si="125"/>
        <v>IndustryRetail StoresAverage WeekdayDecember4</v>
      </c>
      <c r="B3989" t="s">
        <v>2232</v>
      </c>
      <c r="C3989" t="s">
        <v>2245</v>
      </c>
      <c r="D3989" t="s">
        <v>2437</v>
      </c>
      <c r="E3989" t="s">
        <v>3104</v>
      </c>
      <c r="F3989" s="6">
        <v>4</v>
      </c>
      <c r="G3989" s="6"/>
      <c r="H3989" s="6"/>
      <c r="I3989" s="6"/>
      <c r="J3989" s="6">
        <v>48.9</v>
      </c>
      <c r="K3989">
        <f t="shared" si="124"/>
        <v>1</v>
      </c>
    </row>
    <row r="3990" spans="1:11" x14ac:dyDescent="0.25">
      <c r="A3990" s="5" t="str">
        <f t="shared" si="125"/>
        <v>IndustryRetail StoresAverage WeekdayDecember5</v>
      </c>
      <c r="B3990" t="s">
        <v>2232</v>
      </c>
      <c r="C3990" t="s">
        <v>2245</v>
      </c>
      <c r="D3990" t="s">
        <v>2437</v>
      </c>
      <c r="E3990" t="s">
        <v>3104</v>
      </c>
      <c r="F3990" s="6">
        <v>5</v>
      </c>
      <c r="G3990" s="6"/>
      <c r="H3990" s="6"/>
      <c r="I3990" s="6"/>
      <c r="J3990" s="6">
        <v>48.54</v>
      </c>
      <c r="K3990">
        <f t="shared" si="124"/>
        <v>1</v>
      </c>
    </row>
    <row r="3991" spans="1:11" x14ac:dyDescent="0.25">
      <c r="A3991" s="5" t="str">
        <f t="shared" si="125"/>
        <v>IndustryRetail StoresAverage WeekdayDecember6</v>
      </c>
      <c r="B3991" t="s">
        <v>2232</v>
      </c>
      <c r="C3991" t="s">
        <v>2245</v>
      </c>
      <c r="D3991" t="s">
        <v>2437</v>
      </c>
      <c r="E3991" t="s">
        <v>3104</v>
      </c>
      <c r="F3991" s="6">
        <v>6</v>
      </c>
      <c r="G3991" s="6"/>
      <c r="H3991" s="6"/>
      <c r="I3991" s="6"/>
      <c r="J3991" s="6">
        <v>48.33</v>
      </c>
      <c r="K3991">
        <f t="shared" si="124"/>
        <v>1</v>
      </c>
    </row>
    <row r="3992" spans="1:11" x14ac:dyDescent="0.25">
      <c r="A3992" s="5" t="str">
        <f t="shared" si="125"/>
        <v>IndustryRetail StoresAverage WeekdayDecember7</v>
      </c>
      <c r="B3992" t="s">
        <v>2232</v>
      </c>
      <c r="C3992" t="s">
        <v>2245</v>
      </c>
      <c r="D3992" t="s">
        <v>2437</v>
      </c>
      <c r="E3992" t="s">
        <v>3104</v>
      </c>
      <c r="F3992" s="6">
        <v>7</v>
      </c>
      <c r="G3992" s="6"/>
      <c r="H3992" s="6"/>
      <c r="I3992" s="6"/>
      <c r="J3992" s="6">
        <v>47.46</v>
      </c>
      <c r="K3992">
        <f t="shared" si="124"/>
        <v>1</v>
      </c>
    </row>
    <row r="3993" spans="1:11" x14ac:dyDescent="0.25">
      <c r="A3993" s="5" t="str">
        <f t="shared" si="125"/>
        <v>IndustryRetail StoresAverage WeekdayDecember8</v>
      </c>
      <c r="B3993" t="s">
        <v>2232</v>
      </c>
      <c r="C3993" t="s">
        <v>2245</v>
      </c>
      <c r="D3993" t="s">
        <v>2437</v>
      </c>
      <c r="E3993" t="s">
        <v>3104</v>
      </c>
      <c r="F3993" s="6">
        <v>8</v>
      </c>
      <c r="G3993" s="6"/>
      <c r="H3993" s="6"/>
      <c r="I3993" s="6"/>
      <c r="J3993" s="6">
        <v>47.82</v>
      </c>
      <c r="K3993">
        <f t="shared" si="124"/>
        <v>1</v>
      </c>
    </row>
    <row r="3994" spans="1:11" x14ac:dyDescent="0.25">
      <c r="A3994" s="5" t="str">
        <f t="shared" si="125"/>
        <v>IndustryRetail StoresAverage WeekdayDecember9</v>
      </c>
      <c r="B3994" t="s">
        <v>2232</v>
      </c>
      <c r="C3994" t="s">
        <v>2245</v>
      </c>
      <c r="D3994" t="s">
        <v>2437</v>
      </c>
      <c r="E3994" t="s">
        <v>3104</v>
      </c>
      <c r="F3994" s="6">
        <v>9</v>
      </c>
      <c r="G3994" s="6"/>
      <c r="H3994" s="6"/>
      <c r="I3994" s="6"/>
      <c r="J3994" s="6">
        <v>49.22</v>
      </c>
      <c r="K3994">
        <f t="shared" si="124"/>
        <v>1</v>
      </c>
    </row>
    <row r="3995" spans="1:11" x14ac:dyDescent="0.25">
      <c r="A3995" s="5" t="str">
        <f t="shared" si="125"/>
        <v>IndustryRetail StoresAverage WeekdayDecember10</v>
      </c>
      <c r="B3995" t="s">
        <v>2232</v>
      </c>
      <c r="C3995" t="s">
        <v>2245</v>
      </c>
      <c r="D3995" t="s">
        <v>2437</v>
      </c>
      <c r="E3995" t="s">
        <v>3104</v>
      </c>
      <c r="F3995" s="6">
        <v>10</v>
      </c>
      <c r="G3995" s="6"/>
      <c r="H3995" s="6"/>
      <c r="I3995" s="6"/>
      <c r="J3995" s="6">
        <v>52.79</v>
      </c>
      <c r="K3995">
        <f t="shared" si="124"/>
        <v>1</v>
      </c>
    </row>
    <row r="3996" spans="1:11" x14ac:dyDescent="0.25">
      <c r="A3996" s="5" t="str">
        <f t="shared" si="125"/>
        <v>IndustryRetail StoresAverage WeekdayDecember11</v>
      </c>
      <c r="B3996" t="s">
        <v>2232</v>
      </c>
      <c r="C3996" t="s">
        <v>2245</v>
      </c>
      <c r="D3996" t="s">
        <v>2437</v>
      </c>
      <c r="E3996" t="s">
        <v>3104</v>
      </c>
      <c r="F3996" s="6">
        <v>11</v>
      </c>
      <c r="G3996" s="6"/>
      <c r="H3996" s="6"/>
      <c r="I3996" s="6"/>
      <c r="J3996" s="6">
        <v>57.13</v>
      </c>
      <c r="K3996">
        <f t="shared" si="124"/>
        <v>1</v>
      </c>
    </row>
    <row r="3997" spans="1:11" x14ac:dyDescent="0.25">
      <c r="A3997" s="5" t="str">
        <f t="shared" si="125"/>
        <v>IndustryRetail StoresAverage WeekdayDecember12</v>
      </c>
      <c r="B3997" t="s">
        <v>2232</v>
      </c>
      <c r="C3997" t="s">
        <v>2245</v>
      </c>
      <c r="D3997" t="s">
        <v>2437</v>
      </c>
      <c r="E3997" t="s">
        <v>3104</v>
      </c>
      <c r="F3997" s="6">
        <v>12</v>
      </c>
      <c r="G3997" s="6"/>
      <c r="H3997" s="6"/>
      <c r="I3997" s="6"/>
      <c r="J3997" s="6">
        <v>61.83</v>
      </c>
      <c r="K3997">
        <f t="shared" si="124"/>
        <v>1</v>
      </c>
    </row>
    <row r="3998" spans="1:11" x14ac:dyDescent="0.25">
      <c r="A3998" s="5" t="str">
        <f t="shared" si="125"/>
        <v>IndustryRetail StoresAverage WeekdayDecember13</v>
      </c>
      <c r="B3998" t="s">
        <v>2232</v>
      </c>
      <c r="C3998" t="s">
        <v>2245</v>
      </c>
      <c r="D3998" t="s">
        <v>2437</v>
      </c>
      <c r="E3998" t="s">
        <v>3104</v>
      </c>
      <c r="F3998" s="6">
        <v>13</v>
      </c>
      <c r="G3998" s="6"/>
      <c r="H3998" s="6"/>
      <c r="I3998" s="6"/>
      <c r="J3998" s="6">
        <v>64.56</v>
      </c>
      <c r="K3998">
        <f t="shared" si="124"/>
        <v>1</v>
      </c>
    </row>
    <row r="3999" spans="1:11" x14ac:dyDescent="0.25">
      <c r="A3999" s="5" t="str">
        <f t="shared" si="125"/>
        <v>IndustryRetail StoresAverage WeekdayDecember14</v>
      </c>
      <c r="B3999" t="s">
        <v>2232</v>
      </c>
      <c r="C3999" t="s">
        <v>2245</v>
      </c>
      <c r="D3999" t="s">
        <v>2437</v>
      </c>
      <c r="E3999" t="s">
        <v>3104</v>
      </c>
      <c r="F3999" s="6">
        <v>14</v>
      </c>
      <c r="G3999" s="6"/>
      <c r="H3999" s="6"/>
      <c r="I3999" s="6"/>
      <c r="J3999" s="6">
        <v>66.680000000000007</v>
      </c>
      <c r="K3999">
        <f t="shared" si="124"/>
        <v>1</v>
      </c>
    </row>
    <row r="4000" spans="1:11" x14ac:dyDescent="0.25">
      <c r="A4000" s="5" t="str">
        <f t="shared" si="125"/>
        <v>IndustryRetail StoresAverage WeekdayDecember15</v>
      </c>
      <c r="B4000" t="s">
        <v>2232</v>
      </c>
      <c r="C4000" t="s">
        <v>2245</v>
      </c>
      <c r="D4000" t="s">
        <v>2437</v>
      </c>
      <c r="E4000" t="s">
        <v>3104</v>
      </c>
      <c r="F4000" s="6">
        <v>15</v>
      </c>
      <c r="G4000" s="6"/>
      <c r="H4000" s="6"/>
      <c r="I4000" s="6"/>
      <c r="J4000" s="6">
        <v>68.64</v>
      </c>
      <c r="K4000">
        <f t="shared" si="124"/>
        <v>1</v>
      </c>
    </row>
    <row r="4001" spans="1:11" x14ac:dyDescent="0.25">
      <c r="A4001" s="5" t="str">
        <f t="shared" si="125"/>
        <v>IndustryRetail StoresAverage WeekdayDecember16</v>
      </c>
      <c r="B4001" t="s">
        <v>2232</v>
      </c>
      <c r="C4001" t="s">
        <v>2245</v>
      </c>
      <c r="D4001" t="s">
        <v>2437</v>
      </c>
      <c r="E4001" t="s">
        <v>3104</v>
      </c>
      <c r="F4001" s="6">
        <v>16</v>
      </c>
      <c r="G4001" s="6"/>
      <c r="H4001" s="6"/>
      <c r="I4001" s="6"/>
      <c r="J4001" s="6">
        <v>70.3</v>
      </c>
      <c r="K4001">
        <f t="shared" si="124"/>
        <v>1</v>
      </c>
    </row>
    <row r="4002" spans="1:11" x14ac:dyDescent="0.25">
      <c r="A4002" s="5" t="str">
        <f t="shared" si="125"/>
        <v>IndustryRetail StoresAverage WeekdayDecember17</v>
      </c>
      <c r="B4002" t="s">
        <v>2232</v>
      </c>
      <c r="C4002" t="s">
        <v>2245</v>
      </c>
      <c r="D4002" t="s">
        <v>2437</v>
      </c>
      <c r="E4002" t="s">
        <v>3104</v>
      </c>
      <c r="F4002" s="6">
        <v>17</v>
      </c>
      <c r="G4002" s="6"/>
      <c r="H4002" s="6"/>
      <c r="I4002" s="6"/>
      <c r="J4002" s="6">
        <v>69.67</v>
      </c>
      <c r="K4002">
        <f t="shared" si="124"/>
        <v>1</v>
      </c>
    </row>
    <row r="4003" spans="1:11" x14ac:dyDescent="0.25">
      <c r="A4003" s="5" t="str">
        <f t="shared" si="125"/>
        <v>IndustryRetail StoresAverage WeekdayDecember18</v>
      </c>
      <c r="B4003" t="s">
        <v>2232</v>
      </c>
      <c r="C4003" t="s">
        <v>2245</v>
      </c>
      <c r="D4003" t="s">
        <v>2437</v>
      </c>
      <c r="E4003" t="s">
        <v>3104</v>
      </c>
      <c r="F4003" s="6">
        <v>18</v>
      </c>
      <c r="G4003" s="6"/>
      <c r="H4003" s="6"/>
      <c r="I4003" s="6"/>
      <c r="J4003" s="6">
        <v>65.239999999999995</v>
      </c>
      <c r="K4003">
        <f t="shared" si="124"/>
        <v>1</v>
      </c>
    </row>
    <row r="4004" spans="1:11" x14ac:dyDescent="0.25">
      <c r="A4004" s="5" t="str">
        <f t="shared" si="125"/>
        <v>IndustryRetail StoresAverage WeekdayDecember19</v>
      </c>
      <c r="B4004" t="s">
        <v>2232</v>
      </c>
      <c r="C4004" t="s">
        <v>2245</v>
      </c>
      <c r="D4004" t="s">
        <v>2437</v>
      </c>
      <c r="E4004" t="s">
        <v>3104</v>
      </c>
      <c r="F4004" s="6">
        <v>19</v>
      </c>
      <c r="G4004" s="6"/>
      <c r="H4004" s="6"/>
      <c r="I4004" s="6"/>
      <c r="J4004" s="6">
        <v>60.87</v>
      </c>
      <c r="K4004">
        <f t="shared" si="124"/>
        <v>1</v>
      </c>
    </row>
    <row r="4005" spans="1:11" x14ac:dyDescent="0.25">
      <c r="A4005" s="5" t="str">
        <f t="shared" si="125"/>
        <v>IndustryRetail StoresAverage WeekdayDecember20</v>
      </c>
      <c r="B4005" t="s">
        <v>2232</v>
      </c>
      <c r="C4005" t="s">
        <v>2245</v>
      </c>
      <c r="D4005" t="s">
        <v>2437</v>
      </c>
      <c r="E4005" t="s">
        <v>3104</v>
      </c>
      <c r="F4005" s="6">
        <v>20</v>
      </c>
      <c r="G4005" s="6"/>
      <c r="H4005" s="6"/>
      <c r="I4005" s="6"/>
      <c r="J4005" s="6">
        <v>58.96</v>
      </c>
      <c r="K4005">
        <f t="shared" si="124"/>
        <v>1</v>
      </c>
    </row>
    <row r="4006" spans="1:11" x14ac:dyDescent="0.25">
      <c r="A4006" s="5" t="str">
        <f t="shared" si="125"/>
        <v>IndustryRetail StoresAverage WeekdayDecember21</v>
      </c>
      <c r="B4006" t="s">
        <v>2232</v>
      </c>
      <c r="C4006" t="s">
        <v>2245</v>
      </c>
      <c r="D4006" t="s">
        <v>2437</v>
      </c>
      <c r="E4006" t="s">
        <v>3104</v>
      </c>
      <c r="F4006" s="6">
        <v>21</v>
      </c>
      <c r="G4006" s="6"/>
      <c r="H4006" s="6"/>
      <c r="I4006" s="6"/>
      <c r="J4006" s="6">
        <v>56.87</v>
      </c>
      <c r="K4006">
        <f t="shared" si="124"/>
        <v>1</v>
      </c>
    </row>
    <row r="4007" spans="1:11" x14ac:dyDescent="0.25">
      <c r="A4007" s="5" t="str">
        <f t="shared" si="125"/>
        <v>IndustryRetail StoresAverage WeekdayDecember22</v>
      </c>
      <c r="B4007" t="s">
        <v>2232</v>
      </c>
      <c r="C4007" t="s">
        <v>2245</v>
      </c>
      <c r="D4007" t="s">
        <v>2437</v>
      </c>
      <c r="E4007" t="s">
        <v>3104</v>
      </c>
      <c r="F4007" s="6">
        <v>22</v>
      </c>
      <c r="G4007" s="6"/>
      <c r="H4007" s="6"/>
      <c r="I4007" s="6"/>
      <c r="J4007" s="6">
        <v>54.5</v>
      </c>
      <c r="K4007">
        <f t="shared" si="124"/>
        <v>1</v>
      </c>
    </row>
    <row r="4008" spans="1:11" x14ac:dyDescent="0.25">
      <c r="A4008" s="5" t="str">
        <f t="shared" si="125"/>
        <v>IndustryRetail StoresAverage WeekdayDecember23</v>
      </c>
      <c r="B4008" t="s">
        <v>2232</v>
      </c>
      <c r="C4008" t="s">
        <v>2245</v>
      </c>
      <c r="D4008" t="s">
        <v>2437</v>
      </c>
      <c r="E4008" t="s">
        <v>3104</v>
      </c>
      <c r="F4008" s="6">
        <v>23</v>
      </c>
      <c r="G4008" s="6"/>
      <c r="H4008" s="6"/>
      <c r="I4008" s="6"/>
      <c r="J4008" s="6">
        <v>53.33</v>
      </c>
      <c r="K4008">
        <f t="shared" si="124"/>
        <v>1</v>
      </c>
    </row>
    <row r="4009" spans="1:11" x14ac:dyDescent="0.25">
      <c r="A4009" s="5" t="str">
        <f t="shared" si="125"/>
        <v>IndustryRetail StoresAverage WeekdayDecember24</v>
      </c>
      <c r="B4009" t="s">
        <v>2232</v>
      </c>
      <c r="C4009" t="s">
        <v>2245</v>
      </c>
      <c r="D4009" t="s">
        <v>2437</v>
      </c>
      <c r="E4009" t="s">
        <v>3104</v>
      </c>
      <c r="F4009" s="6">
        <v>24</v>
      </c>
      <c r="G4009" s="6"/>
      <c r="H4009" s="6"/>
      <c r="I4009" s="6"/>
      <c r="J4009" s="6">
        <v>53.51</v>
      </c>
      <c r="K4009">
        <f t="shared" si="124"/>
        <v>1</v>
      </c>
    </row>
    <row r="4010" spans="1:11" x14ac:dyDescent="0.25">
      <c r="A4010" s="5" t="str">
        <f t="shared" si="125"/>
        <v>IndustryRetail StoresMonthly Peak DayDecember1</v>
      </c>
      <c r="B4010" t="s">
        <v>2232</v>
      </c>
      <c r="C4010" t="s">
        <v>2245</v>
      </c>
      <c r="D4010" t="s">
        <v>2438</v>
      </c>
      <c r="E4010" t="s">
        <v>3104</v>
      </c>
      <c r="F4010" s="6">
        <v>1</v>
      </c>
      <c r="G4010" s="6"/>
      <c r="H4010" s="6"/>
      <c r="I4010" s="6"/>
      <c r="J4010" s="6">
        <v>50.77</v>
      </c>
      <c r="K4010">
        <f t="shared" si="124"/>
        <v>1</v>
      </c>
    </row>
    <row r="4011" spans="1:11" x14ac:dyDescent="0.25">
      <c r="A4011" s="5" t="str">
        <f t="shared" si="125"/>
        <v>IndustryRetail StoresMonthly Peak DayDecember2</v>
      </c>
      <c r="B4011" t="s">
        <v>2232</v>
      </c>
      <c r="C4011" t="s">
        <v>2245</v>
      </c>
      <c r="D4011" t="s">
        <v>2438</v>
      </c>
      <c r="E4011" t="s">
        <v>3104</v>
      </c>
      <c r="F4011" s="6">
        <v>2</v>
      </c>
      <c r="G4011" s="6"/>
      <c r="H4011" s="6"/>
      <c r="I4011" s="6"/>
      <c r="J4011" s="6">
        <v>48.79</v>
      </c>
      <c r="K4011">
        <f t="shared" si="124"/>
        <v>1</v>
      </c>
    </row>
    <row r="4012" spans="1:11" x14ac:dyDescent="0.25">
      <c r="A4012" s="5" t="str">
        <f t="shared" si="125"/>
        <v>IndustryRetail StoresMonthly Peak DayDecember3</v>
      </c>
      <c r="B4012" t="s">
        <v>2232</v>
      </c>
      <c r="C4012" t="s">
        <v>2245</v>
      </c>
      <c r="D4012" t="s">
        <v>2438</v>
      </c>
      <c r="E4012" t="s">
        <v>3104</v>
      </c>
      <c r="F4012" s="6">
        <v>3</v>
      </c>
      <c r="G4012" s="6"/>
      <c r="H4012" s="6"/>
      <c r="I4012" s="6"/>
      <c r="J4012" s="6">
        <v>47.92</v>
      </c>
      <c r="K4012">
        <f t="shared" si="124"/>
        <v>1</v>
      </c>
    </row>
    <row r="4013" spans="1:11" x14ac:dyDescent="0.25">
      <c r="A4013" s="5" t="str">
        <f t="shared" si="125"/>
        <v>IndustryRetail StoresMonthly Peak DayDecember4</v>
      </c>
      <c r="B4013" t="s">
        <v>2232</v>
      </c>
      <c r="C4013" t="s">
        <v>2245</v>
      </c>
      <c r="D4013" t="s">
        <v>2438</v>
      </c>
      <c r="E4013" t="s">
        <v>3104</v>
      </c>
      <c r="F4013" s="6">
        <v>4</v>
      </c>
      <c r="G4013" s="6"/>
      <c r="H4013" s="6"/>
      <c r="I4013" s="6"/>
      <c r="J4013" s="6">
        <v>46.79</v>
      </c>
      <c r="K4013">
        <f t="shared" si="124"/>
        <v>1</v>
      </c>
    </row>
    <row r="4014" spans="1:11" x14ac:dyDescent="0.25">
      <c r="A4014" s="5" t="str">
        <f t="shared" si="125"/>
        <v>IndustryRetail StoresMonthly Peak DayDecember5</v>
      </c>
      <c r="B4014" t="s">
        <v>2232</v>
      </c>
      <c r="C4014" t="s">
        <v>2245</v>
      </c>
      <c r="D4014" t="s">
        <v>2438</v>
      </c>
      <c r="E4014" t="s">
        <v>3104</v>
      </c>
      <c r="F4014" s="6">
        <v>5</v>
      </c>
      <c r="G4014" s="6"/>
      <c r="H4014" s="6"/>
      <c r="I4014" s="6"/>
      <c r="J4014" s="6">
        <v>46.32</v>
      </c>
      <c r="K4014">
        <f t="shared" si="124"/>
        <v>1</v>
      </c>
    </row>
    <row r="4015" spans="1:11" x14ac:dyDescent="0.25">
      <c r="A4015" s="5" t="str">
        <f t="shared" si="125"/>
        <v>IndustryRetail StoresMonthly Peak DayDecember6</v>
      </c>
      <c r="B4015" t="s">
        <v>2232</v>
      </c>
      <c r="C4015" t="s">
        <v>2245</v>
      </c>
      <c r="D4015" t="s">
        <v>2438</v>
      </c>
      <c r="E4015" t="s">
        <v>3104</v>
      </c>
      <c r="F4015" s="6">
        <v>6</v>
      </c>
      <c r="G4015" s="6"/>
      <c r="H4015" s="6"/>
      <c r="I4015" s="6"/>
      <c r="J4015" s="6">
        <v>44.78</v>
      </c>
      <c r="K4015">
        <f t="shared" si="124"/>
        <v>1</v>
      </c>
    </row>
    <row r="4016" spans="1:11" x14ac:dyDescent="0.25">
      <c r="A4016" s="5" t="str">
        <f t="shared" si="125"/>
        <v>IndustryRetail StoresMonthly Peak DayDecember7</v>
      </c>
      <c r="B4016" t="s">
        <v>2232</v>
      </c>
      <c r="C4016" t="s">
        <v>2245</v>
      </c>
      <c r="D4016" t="s">
        <v>2438</v>
      </c>
      <c r="E4016" t="s">
        <v>3104</v>
      </c>
      <c r="F4016" s="6">
        <v>7</v>
      </c>
      <c r="G4016" s="6"/>
      <c r="H4016" s="6"/>
      <c r="I4016" s="6"/>
      <c r="J4016" s="6">
        <v>44.35</v>
      </c>
      <c r="K4016">
        <f t="shared" si="124"/>
        <v>1</v>
      </c>
    </row>
    <row r="4017" spans="1:11" x14ac:dyDescent="0.25">
      <c r="A4017" s="5" t="str">
        <f t="shared" si="125"/>
        <v>IndustryRetail StoresMonthly Peak DayDecember8</v>
      </c>
      <c r="B4017" t="s">
        <v>2232</v>
      </c>
      <c r="C4017" t="s">
        <v>2245</v>
      </c>
      <c r="D4017" t="s">
        <v>2438</v>
      </c>
      <c r="E4017" t="s">
        <v>3104</v>
      </c>
      <c r="F4017" s="6">
        <v>8</v>
      </c>
      <c r="G4017" s="6"/>
      <c r="H4017" s="6"/>
      <c r="I4017" s="6"/>
      <c r="J4017" s="6">
        <v>44.21</v>
      </c>
      <c r="K4017">
        <f t="shared" si="124"/>
        <v>1</v>
      </c>
    </row>
    <row r="4018" spans="1:11" x14ac:dyDescent="0.25">
      <c r="A4018" s="5" t="str">
        <f t="shared" si="125"/>
        <v>IndustryRetail StoresMonthly Peak DayDecember9</v>
      </c>
      <c r="B4018" t="s">
        <v>2232</v>
      </c>
      <c r="C4018" t="s">
        <v>2245</v>
      </c>
      <c r="D4018" t="s">
        <v>2438</v>
      </c>
      <c r="E4018" t="s">
        <v>3104</v>
      </c>
      <c r="F4018" s="6">
        <v>9</v>
      </c>
      <c r="G4018" s="6"/>
      <c r="H4018" s="6"/>
      <c r="I4018" s="6"/>
      <c r="J4018" s="6">
        <v>46.22</v>
      </c>
      <c r="K4018">
        <f t="shared" si="124"/>
        <v>1</v>
      </c>
    </row>
    <row r="4019" spans="1:11" x14ac:dyDescent="0.25">
      <c r="A4019" s="5" t="str">
        <f t="shared" si="125"/>
        <v>IndustryRetail StoresMonthly Peak DayDecember10</v>
      </c>
      <c r="B4019" t="s">
        <v>2232</v>
      </c>
      <c r="C4019" t="s">
        <v>2245</v>
      </c>
      <c r="D4019" t="s">
        <v>2438</v>
      </c>
      <c r="E4019" t="s">
        <v>3104</v>
      </c>
      <c r="F4019" s="6">
        <v>10</v>
      </c>
      <c r="G4019" s="6"/>
      <c r="H4019" s="6"/>
      <c r="I4019" s="6"/>
      <c r="J4019" s="6">
        <v>52.19</v>
      </c>
      <c r="K4019">
        <f t="shared" si="124"/>
        <v>1</v>
      </c>
    </row>
    <row r="4020" spans="1:11" x14ac:dyDescent="0.25">
      <c r="A4020" s="5" t="str">
        <f t="shared" si="125"/>
        <v>IndustryRetail StoresMonthly Peak DayDecember11</v>
      </c>
      <c r="B4020" t="s">
        <v>2232</v>
      </c>
      <c r="C4020" t="s">
        <v>2245</v>
      </c>
      <c r="D4020" t="s">
        <v>2438</v>
      </c>
      <c r="E4020" t="s">
        <v>3104</v>
      </c>
      <c r="F4020" s="6">
        <v>11</v>
      </c>
      <c r="G4020" s="6"/>
      <c r="H4020" s="6"/>
      <c r="I4020" s="6"/>
      <c r="J4020" s="6">
        <v>60.74</v>
      </c>
      <c r="K4020">
        <f t="shared" si="124"/>
        <v>1</v>
      </c>
    </row>
    <row r="4021" spans="1:11" x14ac:dyDescent="0.25">
      <c r="A4021" s="5" t="str">
        <f t="shared" si="125"/>
        <v>IndustryRetail StoresMonthly Peak DayDecember12</v>
      </c>
      <c r="B4021" t="s">
        <v>2232</v>
      </c>
      <c r="C4021" t="s">
        <v>2245</v>
      </c>
      <c r="D4021" t="s">
        <v>2438</v>
      </c>
      <c r="E4021" t="s">
        <v>3104</v>
      </c>
      <c r="F4021" s="6">
        <v>12</v>
      </c>
      <c r="G4021" s="6"/>
      <c r="H4021" s="6"/>
      <c r="I4021" s="6"/>
      <c r="J4021" s="6">
        <v>65.42</v>
      </c>
      <c r="K4021">
        <f t="shared" si="124"/>
        <v>1</v>
      </c>
    </row>
    <row r="4022" spans="1:11" x14ac:dyDescent="0.25">
      <c r="A4022" s="5" t="str">
        <f t="shared" si="125"/>
        <v>IndustryRetail StoresMonthly Peak DayDecember13</v>
      </c>
      <c r="B4022" t="s">
        <v>2232</v>
      </c>
      <c r="C4022" t="s">
        <v>2245</v>
      </c>
      <c r="D4022" t="s">
        <v>2438</v>
      </c>
      <c r="E4022" t="s">
        <v>3104</v>
      </c>
      <c r="F4022" s="6">
        <v>13</v>
      </c>
      <c r="G4022" s="6"/>
      <c r="H4022" s="6"/>
      <c r="I4022" s="6"/>
      <c r="J4022" s="6">
        <v>66.66</v>
      </c>
      <c r="K4022">
        <f t="shared" si="124"/>
        <v>1</v>
      </c>
    </row>
    <row r="4023" spans="1:11" x14ac:dyDescent="0.25">
      <c r="A4023" s="5" t="str">
        <f t="shared" si="125"/>
        <v>IndustryRetail StoresMonthly Peak DayDecember14</v>
      </c>
      <c r="B4023" t="s">
        <v>2232</v>
      </c>
      <c r="C4023" t="s">
        <v>2245</v>
      </c>
      <c r="D4023" t="s">
        <v>2438</v>
      </c>
      <c r="E4023" t="s">
        <v>3104</v>
      </c>
      <c r="F4023" s="6">
        <v>14</v>
      </c>
      <c r="G4023" s="6"/>
      <c r="H4023" s="6"/>
      <c r="I4023" s="6"/>
      <c r="J4023" s="6">
        <v>67.72</v>
      </c>
      <c r="K4023">
        <f t="shared" si="124"/>
        <v>1</v>
      </c>
    </row>
    <row r="4024" spans="1:11" x14ac:dyDescent="0.25">
      <c r="A4024" s="5" t="str">
        <f t="shared" si="125"/>
        <v>IndustryRetail StoresMonthly Peak DayDecember15</v>
      </c>
      <c r="B4024" t="s">
        <v>2232</v>
      </c>
      <c r="C4024" t="s">
        <v>2245</v>
      </c>
      <c r="D4024" t="s">
        <v>2438</v>
      </c>
      <c r="E4024" t="s">
        <v>3104</v>
      </c>
      <c r="F4024" s="6">
        <v>15</v>
      </c>
      <c r="G4024" s="6"/>
      <c r="H4024" s="6"/>
      <c r="I4024" s="6"/>
      <c r="J4024" s="6">
        <v>68.599999999999994</v>
      </c>
      <c r="K4024">
        <f t="shared" si="124"/>
        <v>1</v>
      </c>
    </row>
    <row r="4025" spans="1:11" x14ac:dyDescent="0.25">
      <c r="A4025" s="5" t="str">
        <f t="shared" si="125"/>
        <v>IndustryRetail StoresMonthly Peak DayDecember16</v>
      </c>
      <c r="B4025" t="s">
        <v>2232</v>
      </c>
      <c r="C4025" t="s">
        <v>2245</v>
      </c>
      <c r="D4025" t="s">
        <v>2438</v>
      </c>
      <c r="E4025" t="s">
        <v>3104</v>
      </c>
      <c r="F4025" s="6">
        <v>16</v>
      </c>
      <c r="G4025" s="6"/>
      <c r="H4025" s="6"/>
      <c r="I4025" s="6"/>
      <c r="J4025" s="6">
        <v>68.59</v>
      </c>
      <c r="K4025">
        <f t="shared" si="124"/>
        <v>1</v>
      </c>
    </row>
    <row r="4026" spans="1:11" x14ac:dyDescent="0.25">
      <c r="A4026" s="5" t="str">
        <f t="shared" si="125"/>
        <v>IndustryRetail StoresMonthly Peak DayDecember17</v>
      </c>
      <c r="B4026" t="s">
        <v>2232</v>
      </c>
      <c r="C4026" t="s">
        <v>2245</v>
      </c>
      <c r="D4026" t="s">
        <v>2438</v>
      </c>
      <c r="E4026" t="s">
        <v>3104</v>
      </c>
      <c r="F4026" s="6">
        <v>17</v>
      </c>
      <c r="G4026" s="6"/>
      <c r="H4026" s="6"/>
      <c r="I4026" s="6"/>
      <c r="J4026" s="6">
        <v>67.28</v>
      </c>
      <c r="K4026">
        <f t="shared" si="124"/>
        <v>1</v>
      </c>
    </row>
    <row r="4027" spans="1:11" x14ac:dyDescent="0.25">
      <c r="A4027" s="5" t="str">
        <f t="shared" si="125"/>
        <v>IndustryRetail StoresMonthly Peak DayDecember18</v>
      </c>
      <c r="B4027" t="s">
        <v>2232</v>
      </c>
      <c r="C4027" t="s">
        <v>2245</v>
      </c>
      <c r="D4027" t="s">
        <v>2438</v>
      </c>
      <c r="E4027" t="s">
        <v>3104</v>
      </c>
      <c r="F4027" s="6">
        <v>18</v>
      </c>
      <c r="G4027" s="6"/>
      <c r="H4027" s="6"/>
      <c r="I4027" s="6"/>
      <c r="J4027" s="6">
        <v>63.33</v>
      </c>
      <c r="K4027">
        <f t="shared" si="124"/>
        <v>1</v>
      </c>
    </row>
    <row r="4028" spans="1:11" x14ac:dyDescent="0.25">
      <c r="A4028" s="5" t="str">
        <f t="shared" si="125"/>
        <v>IndustryRetail StoresMonthly Peak DayDecember19</v>
      </c>
      <c r="B4028" t="s">
        <v>2232</v>
      </c>
      <c r="C4028" t="s">
        <v>2245</v>
      </c>
      <c r="D4028" t="s">
        <v>2438</v>
      </c>
      <c r="E4028" t="s">
        <v>3104</v>
      </c>
      <c r="F4028" s="6">
        <v>19</v>
      </c>
      <c r="G4028" s="6"/>
      <c r="H4028" s="6"/>
      <c r="I4028" s="6"/>
      <c r="J4028" s="6">
        <v>62.45</v>
      </c>
      <c r="K4028">
        <f t="shared" si="124"/>
        <v>1</v>
      </c>
    </row>
    <row r="4029" spans="1:11" x14ac:dyDescent="0.25">
      <c r="A4029" s="5" t="str">
        <f t="shared" si="125"/>
        <v>IndustryRetail StoresMonthly Peak DayDecember20</v>
      </c>
      <c r="B4029" t="s">
        <v>2232</v>
      </c>
      <c r="C4029" t="s">
        <v>2245</v>
      </c>
      <c r="D4029" t="s">
        <v>2438</v>
      </c>
      <c r="E4029" t="s">
        <v>3104</v>
      </c>
      <c r="F4029" s="6">
        <v>20</v>
      </c>
      <c r="G4029" s="6"/>
      <c r="H4029" s="6"/>
      <c r="I4029" s="6"/>
      <c r="J4029" s="6">
        <v>59.31</v>
      </c>
      <c r="K4029">
        <f t="shared" si="124"/>
        <v>1</v>
      </c>
    </row>
    <row r="4030" spans="1:11" x14ac:dyDescent="0.25">
      <c r="A4030" s="5" t="str">
        <f t="shared" si="125"/>
        <v>IndustryRetail StoresMonthly Peak DayDecember21</v>
      </c>
      <c r="B4030" t="s">
        <v>2232</v>
      </c>
      <c r="C4030" t="s">
        <v>2245</v>
      </c>
      <c r="D4030" t="s">
        <v>2438</v>
      </c>
      <c r="E4030" t="s">
        <v>3104</v>
      </c>
      <c r="F4030" s="6">
        <v>21</v>
      </c>
      <c r="G4030" s="6"/>
      <c r="H4030" s="6"/>
      <c r="I4030" s="6"/>
      <c r="J4030" s="6">
        <v>56.91</v>
      </c>
      <c r="K4030">
        <f t="shared" si="124"/>
        <v>1</v>
      </c>
    </row>
    <row r="4031" spans="1:11" x14ac:dyDescent="0.25">
      <c r="A4031" s="5" t="str">
        <f t="shared" si="125"/>
        <v>IndustryRetail StoresMonthly Peak DayDecember22</v>
      </c>
      <c r="B4031" t="s">
        <v>2232</v>
      </c>
      <c r="C4031" t="s">
        <v>2245</v>
      </c>
      <c r="D4031" t="s">
        <v>2438</v>
      </c>
      <c r="E4031" t="s">
        <v>3104</v>
      </c>
      <c r="F4031" s="6">
        <v>22</v>
      </c>
      <c r="G4031" s="6"/>
      <c r="H4031" s="6"/>
      <c r="I4031" s="6"/>
      <c r="J4031" s="6">
        <v>55.4</v>
      </c>
      <c r="K4031">
        <f t="shared" si="124"/>
        <v>1</v>
      </c>
    </row>
    <row r="4032" spans="1:11" x14ac:dyDescent="0.25">
      <c r="A4032" s="5" t="str">
        <f t="shared" si="125"/>
        <v>IndustryRetail StoresMonthly Peak DayDecember23</v>
      </c>
      <c r="B4032" t="s">
        <v>2232</v>
      </c>
      <c r="C4032" t="s">
        <v>2245</v>
      </c>
      <c r="D4032" t="s">
        <v>2438</v>
      </c>
      <c r="E4032" t="s">
        <v>3104</v>
      </c>
      <c r="F4032" s="6">
        <v>23</v>
      </c>
      <c r="G4032" s="6"/>
      <c r="H4032" s="6"/>
      <c r="I4032" s="6"/>
      <c r="J4032" s="6">
        <v>54.54</v>
      </c>
      <c r="K4032">
        <f t="shared" si="124"/>
        <v>1</v>
      </c>
    </row>
    <row r="4033" spans="1:11" x14ac:dyDescent="0.25">
      <c r="A4033" s="5" t="str">
        <f t="shared" si="125"/>
        <v>IndustryRetail StoresMonthly Peak DayDecember24</v>
      </c>
      <c r="B4033" t="s">
        <v>2232</v>
      </c>
      <c r="C4033" t="s">
        <v>2245</v>
      </c>
      <c r="D4033" t="s">
        <v>2438</v>
      </c>
      <c r="E4033" t="s">
        <v>3104</v>
      </c>
      <c r="F4033" s="6">
        <v>24</v>
      </c>
      <c r="G4033" s="6"/>
      <c r="H4033" s="6"/>
      <c r="I4033" s="6"/>
      <c r="J4033" s="6">
        <v>53.62</v>
      </c>
      <c r="K4033">
        <f t="shared" si="124"/>
        <v>1</v>
      </c>
    </row>
    <row r="4034" spans="1:11" x14ac:dyDescent="0.25">
      <c r="A4034" s="5" t="str">
        <f t="shared" si="125"/>
        <v>IndustrySchoolsAverage WeekdayJanuary1</v>
      </c>
      <c r="B4034" t="s">
        <v>2232</v>
      </c>
      <c r="C4034" t="s">
        <v>2246</v>
      </c>
      <c r="D4034" t="s">
        <v>2439</v>
      </c>
      <c r="E4034" t="s">
        <v>3105</v>
      </c>
      <c r="F4034" s="6">
        <v>1</v>
      </c>
      <c r="G4034" s="6"/>
      <c r="H4034" s="6"/>
      <c r="I4034" s="6"/>
      <c r="J4034" s="6">
        <v>48.65</v>
      </c>
      <c r="K4034">
        <f t="shared" ref="K4034:K4097" si="126">INDEX(events, MATCH(CONCATENATE(B4034, C4034, D4034, E4034), events_y, 0), MATCH("Confidential", events_x, 0))</f>
        <v>1</v>
      </c>
    </row>
    <row r="4035" spans="1:11" x14ac:dyDescent="0.25">
      <c r="A4035" s="5" t="str">
        <f t="shared" ref="A4035:A4098" si="127">CONCATENATE(B4035, C4035, D4035, E4035, F4035)</f>
        <v>IndustrySchoolsAverage WeekdayJanuary2</v>
      </c>
      <c r="B4035" t="s">
        <v>2232</v>
      </c>
      <c r="C4035" t="s">
        <v>2246</v>
      </c>
      <c r="D4035" t="s">
        <v>2439</v>
      </c>
      <c r="E4035" t="s">
        <v>3105</v>
      </c>
      <c r="F4035" s="6">
        <v>2</v>
      </c>
      <c r="G4035" s="6"/>
      <c r="H4035" s="6"/>
      <c r="I4035" s="6"/>
      <c r="J4035" s="6">
        <v>45.11</v>
      </c>
      <c r="K4035">
        <f t="shared" si="126"/>
        <v>1</v>
      </c>
    </row>
    <row r="4036" spans="1:11" x14ac:dyDescent="0.25">
      <c r="A4036" s="5" t="str">
        <f t="shared" si="127"/>
        <v>IndustrySchoolsAverage WeekdayJanuary3</v>
      </c>
      <c r="B4036" t="s">
        <v>2232</v>
      </c>
      <c r="C4036" t="s">
        <v>2246</v>
      </c>
      <c r="D4036" t="s">
        <v>2439</v>
      </c>
      <c r="E4036" t="s">
        <v>3105</v>
      </c>
      <c r="F4036" s="6">
        <v>3</v>
      </c>
      <c r="G4036" s="6"/>
      <c r="H4036" s="6"/>
      <c r="I4036" s="6"/>
      <c r="J4036" s="6">
        <v>44.83</v>
      </c>
      <c r="K4036">
        <f t="shared" si="126"/>
        <v>1</v>
      </c>
    </row>
    <row r="4037" spans="1:11" x14ac:dyDescent="0.25">
      <c r="A4037" s="5" t="str">
        <f t="shared" si="127"/>
        <v>IndustrySchoolsAverage WeekdayJanuary4</v>
      </c>
      <c r="B4037" t="s">
        <v>2232</v>
      </c>
      <c r="C4037" t="s">
        <v>2246</v>
      </c>
      <c r="D4037" t="s">
        <v>2439</v>
      </c>
      <c r="E4037" t="s">
        <v>3105</v>
      </c>
      <c r="F4037" s="6">
        <v>4</v>
      </c>
      <c r="G4037" s="6"/>
      <c r="H4037" s="6"/>
      <c r="I4037" s="6"/>
      <c r="J4037" s="6">
        <v>44.05</v>
      </c>
      <c r="K4037">
        <f t="shared" si="126"/>
        <v>1</v>
      </c>
    </row>
    <row r="4038" spans="1:11" x14ac:dyDescent="0.25">
      <c r="A4038" s="5" t="str">
        <f t="shared" si="127"/>
        <v>IndustrySchoolsAverage WeekdayJanuary5</v>
      </c>
      <c r="B4038" t="s">
        <v>2232</v>
      </c>
      <c r="C4038" t="s">
        <v>2246</v>
      </c>
      <c r="D4038" t="s">
        <v>2439</v>
      </c>
      <c r="E4038" t="s">
        <v>3105</v>
      </c>
      <c r="F4038" s="6">
        <v>5</v>
      </c>
      <c r="G4038" s="6"/>
      <c r="H4038" s="6"/>
      <c r="I4038" s="6"/>
      <c r="J4038" s="6">
        <v>44.28</v>
      </c>
      <c r="K4038">
        <f t="shared" si="126"/>
        <v>1</v>
      </c>
    </row>
    <row r="4039" spans="1:11" x14ac:dyDescent="0.25">
      <c r="A4039" s="5" t="str">
        <f t="shared" si="127"/>
        <v>IndustrySchoolsAverage WeekdayJanuary6</v>
      </c>
      <c r="B4039" t="s">
        <v>2232</v>
      </c>
      <c r="C4039" t="s">
        <v>2246</v>
      </c>
      <c r="D4039" t="s">
        <v>2439</v>
      </c>
      <c r="E4039" t="s">
        <v>3105</v>
      </c>
      <c r="F4039" s="6">
        <v>6</v>
      </c>
      <c r="G4039" s="6"/>
      <c r="H4039" s="6"/>
      <c r="I4039" s="6"/>
      <c r="J4039" s="6">
        <v>44.34</v>
      </c>
      <c r="K4039">
        <f t="shared" si="126"/>
        <v>1</v>
      </c>
    </row>
    <row r="4040" spans="1:11" x14ac:dyDescent="0.25">
      <c r="A4040" s="5" t="str">
        <f t="shared" si="127"/>
        <v>IndustrySchoolsAverage WeekdayJanuary7</v>
      </c>
      <c r="B4040" t="s">
        <v>2232</v>
      </c>
      <c r="C4040" t="s">
        <v>2246</v>
      </c>
      <c r="D4040" t="s">
        <v>2439</v>
      </c>
      <c r="E4040" t="s">
        <v>3105</v>
      </c>
      <c r="F4040" s="6">
        <v>7</v>
      </c>
      <c r="G4040" s="6"/>
      <c r="H4040" s="6"/>
      <c r="I4040" s="6"/>
      <c r="J4040" s="6">
        <v>44.46</v>
      </c>
      <c r="K4040">
        <f t="shared" si="126"/>
        <v>1</v>
      </c>
    </row>
    <row r="4041" spans="1:11" x14ac:dyDescent="0.25">
      <c r="A4041" s="5" t="str">
        <f t="shared" si="127"/>
        <v>IndustrySchoolsAverage WeekdayJanuary8</v>
      </c>
      <c r="B4041" t="s">
        <v>2232</v>
      </c>
      <c r="C4041" t="s">
        <v>2246</v>
      </c>
      <c r="D4041" t="s">
        <v>2439</v>
      </c>
      <c r="E4041" t="s">
        <v>3105</v>
      </c>
      <c r="F4041" s="6">
        <v>8</v>
      </c>
      <c r="G4041" s="6"/>
      <c r="H4041" s="6"/>
      <c r="I4041" s="6"/>
      <c r="J4041" s="6">
        <v>44.56</v>
      </c>
      <c r="K4041">
        <f t="shared" si="126"/>
        <v>1</v>
      </c>
    </row>
    <row r="4042" spans="1:11" x14ac:dyDescent="0.25">
      <c r="A4042" s="5" t="str">
        <f t="shared" si="127"/>
        <v>IndustrySchoolsAverage WeekdayJanuary9</v>
      </c>
      <c r="B4042" t="s">
        <v>2232</v>
      </c>
      <c r="C4042" t="s">
        <v>2246</v>
      </c>
      <c r="D4042" t="s">
        <v>2439</v>
      </c>
      <c r="E4042" t="s">
        <v>3105</v>
      </c>
      <c r="F4042" s="6">
        <v>9</v>
      </c>
      <c r="G4042" s="6"/>
      <c r="H4042" s="6"/>
      <c r="I4042" s="6"/>
      <c r="J4042" s="6">
        <v>45.22</v>
      </c>
      <c r="K4042">
        <f t="shared" si="126"/>
        <v>1</v>
      </c>
    </row>
    <row r="4043" spans="1:11" x14ac:dyDescent="0.25">
      <c r="A4043" s="5" t="str">
        <f t="shared" si="127"/>
        <v>IndustrySchoolsAverage WeekdayJanuary10</v>
      </c>
      <c r="B4043" t="s">
        <v>2232</v>
      </c>
      <c r="C4043" t="s">
        <v>2246</v>
      </c>
      <c r="D4043" t="s">
        <v>2439</v>
      </c>
      <c r="E4043" t="s">
        <v>3105</v>
      </c>
      <c r="F4043" s="6">
        <v>10</v>
      </c>
      <c r="G4043" s="6"/>
      <c r="H4043" s="6"/>
      <c r="I4043" s="6"/>
      <c r="J4043" s="6">
        <v>46.64</v>
      </c>
      <c r="K4043">
        <f t="shared" si="126"/>
        <v>1</v>
      </c>
    </row>
    <row r="4044" spans="1:11" x14ac:dyDescent="0.25">
      <c r="A4044" s="5" t="str">
        <f t="shared" si="127"/>
        <v>IndustrySchoolsAverage WeekdayJanuary11</v>
      </c>
      <c r="B4044" t="s">
        <v>2232</v>
      </c>
      <c r="C4044" t="s">
        <v>2246</v>
      </c>
      <c r="D4044" t="s">
        <v>2439</v>
      </c>
      <c r="E4044" t="s">
        <v>3105</v>
      </c>
      <c r="F4044" s="6">
        <v>11</v>
      </c>
      <c r="G4044" s="6"/>
      <c r="H4044" s="6"/>
      <c r="I4044" s="6"/>
      <c r="J4044" s="6">
        <v>47.21</v>
      </c>
      <c r="K4044">
        <f t="shared" si="126"/>
        <v>1</v>
      </c>
    </row>
    <row r="4045" spans="1:11" x14ac:dyDescent="0.25">
      <c r="A4045" s="5" t="str">
        <f t="shared" si="127"/>
        <v>IndustrySchoolsAverage WeekdayJanuary12</v>
      </c>
      <c r="B4045" t="s">
        <v>2232</v>
      </c>
      <c r="C4045" t="s">
        <v>2246</v>
      </c>
      <c r="D4045" t="s">
        <v>2439</v>
      </c>
      <c r="E4045" t="s">
        <v>3105</v>
      </c>
      <c r="F4045" s="6">
        <v>12</v>
      </c>
      <c r="G4045" s="6"/>
      <c r="H4045" s="6"/>
      <c r="I4045" s="6"/>
      <c r="J4045" s="6">
        <v>44.61</v>
      </c>
      <c r="K4045">
        <f t="shared" si="126"/>
        <v>1</v>
      </c>
    </row>
    <row r="4046" spans="1:11" x14ac:dyDescent="0.25">
      <c r="A4046" s="5" t="str">
        <f t="shared" si="127"/>
        <v>IndustrySchoolsAverage WeekdayJanuary13</v>
      </c>
      <c r="B4046" t="s">
        <v>2232</v>
      </c>
      <c r="C4046" t="s">
        <v>2246</v>
      </c>
      <c r="D4046" t="s">
        <v>2439</v>
      </c>
      <c r="E4046" t="s">
        <v>3105</v>
      </c>
      <c r="F4046" s="6">
        <v>13</v>
      </c>
      <c r="G4046" s="6"/>
      <c r="H4046" s="6"/>
      <c r="I4046" s="6"/>
      <c r="J4046" s="6">
        <v>45.83</v>
      </c>
      <c r="K4046">
        <f t="shared" si="126"/>
        <v>1</v>
      </c>
    </row>
    <row r="4047" spans="1:11" x14ac:dyDescent="0.25">
      <c r="A4047" s="5" t="str">
        <f t="shared" si="127"/>
        <v>IndustrySchoolsAverage WeekdayJanuary14</v>
      </c>
      <c r="B4047" t="s">
        <v>2232</v>
      </c>
      <c r="C4047" t="s">
        <v>2246</v>
      </c>
      <c r="D4047" t="s">
        <v>2439</v>
      </c>
      <c r="E4047" t="s">
        <v>3105</v>
      </c>
      <c r="F4047" s="6">
        <v>14</v>
      </c>
      <c r="G4047" s="6"/>
      <c r="H4047" s="6"/>
      <c r="I4047" s="6"/>
      <c r="J4047" s="6">
        <v>45.58</v>
      </c>
      <c r="K4047">
        <f t="shared" si="126"/>
        <v>1</v>
      </c>
    </row>
    <row r="4048" spans="1:11" x14ac:dyDescent="0.25">
      <c r="A4048" s="5" t="str">
        <f t="shared" si="127"/>
        <v>IndustrySchoolsAverage WeekdayJanuary15</v>
      </c>
      <c r="B4048" t="s">
        <v>2232</v>
      </c>
      <c r="C4048" t="s">
        <v>2246</v>
      </c>
      <c r="D4048" t="s">
        <v>2439</v>
      </c>
      <c r="E4048" t="s">
        <v>3105</v>
      </c>
      <c r="F4048" s="6">
        <v>15</v>
      </c>
      <c r="G4048" s="6"/>
      <c r="H4048" s="6"/>
      <c r="I4048" s="6"/>
      <c r="J4048" s="6">
        <v>45.26</v>
      </c>
      <c r="K4048">
        <f t="shared" si="126"/>
        <v>1</v>
      </c>
    </row>
    <row r="4049" spans="1:11" x14ac:dyDescent="0.25">
      <c r="A4049" s="5" t="str">
        <f t="shared" si="127"/>
        <v>IndustrySchoolsAverage WeekdayJanuary16</v>
      </c>
      <c r="B4049" t="s">
        <v>2232</v>
      </c>
      <c r="C4049" t="s">
        <v>2246</v>
      </c>
      <c r="D4049" t="s">
        <v>2439</v>
      </c>
      <c r="E4049" t="s">
        <v>3105</v>
      </c>
      <c r="F4049" s="6">
        <v>16</v>
      </c>
      <c r="G4049" s="6"/>
      <c r="H4049" s="6"/>
      <c r="I4049" s="6"/>
      <c r="J4049" s="6">
        <v>45.06</v>
      </c>
      <c r="K4049">
        <f t="shared" si="126"/>
        <v>1</v>
      </c>
    </row>
    <row r="4050" spans="1:11" x14ac:dyDescent="0.25">
      <c r="A4050" s="5" t="str">
        <f t="shared" si="127"/>
        <v>IndustrySchoolsAverage WeekdayJanuary17</v>
      </c>
      <c r="B4050" t="s">
        <v>2232</v>
      </c>
      <c r="C4050" t="s">
        <v>2246</v>
      </c>
      <c r="D4050" t="s">
        <v>2439</v>
      </c>
      <c r="E4050" t="s">
        <v>3105</v>
      </c>
      <c r="F4050" s="6">
        <v>17</v>
      </c>
      <c r="G4050" s="6"/>
      <c r="H4050" s="6"/>
      <c r="I4050" s="6"/>
      <c r="J4050" s="6">
        <v>44.88</v>
      </c>
      <c r="K4050">
        <f t="shared" si="126"/>
        <v>1</v>
      </c>
    </row>
    <row r="4051" spans="1:11" x14ac:dyDescent="0.25">
      <c r="A4051" s="5" t="str">
        <f t="shared" si="127"/>
        <v>IndustrySchoolsAverage WeekdayJanuary18</v>
      </c>
      <c r="B4051" t="s">
        <v>2232</v>
      </c>
      <c r="C4051" t="s">
        <v>2246</v>
      </c>
      <c r="D4051" t="s">
        <v>2439</v>
      </c>
      <c r="E4051" t="s">
        <v>3105</v>
      </c>
      <c r="F4051" s="6">
        <v>18</v>
      </c>
      <c r="G4051" s="6"/>
      <c r="H4051" s="6"/>
      <c r="I4051" s="6"/>
      <c r="J4051" s="6">
        <v>45.52</v>
      </c>
      <c r="K4051">
        <f t="shared" si="126"/>
        <v>1</v>
      </c>
    </row>
    <row r="4052" spans="1:11" x14ac:dyDescent="0.25">
      <c r="A4052" s="5" t="str">
        <f t="shared" si="127"/>
        <v>IndustrySchoolsAverage WeekdayJanuary19</v>
      </c>
      <c r="B4052" t="s">
        <v>2232</v>
      </c>
      <c r="C4052" t="s">
        <v>2246</v>
      </c>
      <c r="D4052" t="s">
        <v>2439</v>
      </c>
      <c r="E4052" t="s">
        <v>3105</v>
      </c>
      <c r="F4052" s="6">
        <v>19</v>
      </c>
      <c r="G4052" s="6"/>
      <c r="H4052" s="6"/>
      <c r="I4052" s="6"/>
      <c r="J4052" s="6">
        <v>44.02</v>
      </c>
      <c r="K4052">
        <f t="shared" si="126"/>
        <v>1</v>
      </c>
    </row>
    <row r="4053" spans="1:11" x14ac:dyDescent="0.25">
      <c r="A4053" s="5" t="str">
        <f t="shared" si="127"/>
        <v>IndustrySchoolsAverage WeekdayJanuary20</v>
      </c>
      <c r="B4053" t="s">
        <v>2232</v>
      </c>
      <c r="C4053" t="s">
        <v>2246</v>
      </c>
      <c r="D4053" t="s">
        <v>2439</v>
      </c>
      <c r="E4053" t="s">
        <v>3105</v>
      </c>
      <c r="F4053" s="6">
        <v>20</v>
      </c>
      <c r="G4053" s="6"/>
      <c r="H4053" s="6"/>
      <c r="I4053" s="6"/>
      <c r="J4053" s="6">
        <v>43.42</v>
      </c>
      <c r="K4053">
        <f t="shared" si="126"/>
        <v>1</v>
      </c>
    </row>
    <row r="4054" spans="1:11" x14ac:dyDescent="0.25">
      <c r="A4054" s="5" t="str">
        <f t="shared" si="127"/>
        <v>IndustrySchoolsAverage WeekdayJanuary21</v>
      </c>
      <c r="B4054" t="s">
        <v>2232</v>
      </c>
      <c r="C4054" t="s">
        <v>2246</v>
      </c>
      <c r="D4054" t="s">
        <v>2439</v>
      </c>
      <c r="E4054" t="s">
        <v>3105</v>
      </c>
      <c r="F4054" s="6">
        <v>21</v>
      </c>
      <c r="G4054" s="6"/>
      <c r="H4054" s="6"/>
      <c r="I4054" s="6"/>
      <c r="J4054" s="6">
        <v>43.5</v>
      </c>
      <c r="K4054">
        <f t="shared" si="126"/>
        <v>1</v>
      </c>
    </row>
    <row r="4055" spans="1:11" x14ac:dyDescent="0.25">
      <c r="A4055" s="5" t="str">
        <f t="shared" si="127"/>
        <v>IndustrySchoolsAverage WeekdayJanuary22</v>
      </c>
      <c r="B4055" t="s">
        <v>2232</v>
      </c>
      <c r="C4055" t="s">
        <v>2246</v>
      </c>
      <c r="D4055" t="s">
        <v>2439</v>
      </c>
      <c r="E4055" t="s">
        <v>3105</v>
      </c>
      <c r="F4055" s="6">
        <v>22</v>
      </c>
      <c r="G4055" s="6"/>
      <c r="H4055" s="6"/>
      <c r="I4055" s="6"/>
      <c r="J4055" s="6">
        <v>43.91</v>
      </c>
      <c r="K4055">
        <f t="shared" si="126"/>
        <v>1</v>
      </c>
    </row>
    <row r="4056" spans="1:11" x14ac:dyDescent="0.25">
      <c r="A4056" s="5" t="str">
        <f t="shared" si="127"/>
        <v>IndustrySchoolsAverage WeekdayJanuary23</v>
      </c>
      <c r="B4056" t="s">
        <v>2232</v>
      </c>
      <c r="C4056" t="s">
        <v>2246</v>
      </c>
      <c r="D4056" t="s">
        <v>2439</v>
      </c>
      <c r="E4056" t="s">
        <v>3105</v>
      </c>
      <c r="F4056" s="6">
        <v>23</v>
      </c>
      <c r="G4056" s="6"/>
      <c r="H4056" s="6"/>
      <c r="I4056" s="6"/>
      <c r="J4056" s="6">
        <v>43.5</v>
      </c>
      <c r="K4056">
        <f t="shared" si="126"/>
        <v>1</v>
      </c>
    </row>
    <row r="4057" spans="1:11" x14ac:dyDescent="0.25">
      <c r="A4057" s="5" t="str">
        <f t="shared" si="127"/>
        <v>IndustrySchoolsAverage WeekdayJanuary24</v>
      </c>
      <c r="B4057" t="s">
        <v>2232</v>
      </c>
      <c r="C4057" t="s">
        <v>2246</v>
      </c>
      <c r="D4057" t="s">
        <v>2439</v>
      </c>
      <c r="E4057" t="s">
        <v>3105</v>
      </c>
      <c r="F4057" s="6">
        <v>24</v>
      </c>
      <c r="G4057" s="6"/>
      <c r="H4057" s="6"/>
      <c r="I4057" s="6"/>
      <c r="J4057" s="6">
        <v>42.96</v>
      </c>
      <c r="K4057">
        <f t="shared" si="126"/>
        <v>1</v>
      </c>
    </row>
    <row r="4058" spans="1:11" x14ac:dyDescent="0.25">
      <c r="A4058" s="5" t="str">
        <f t="shared" si="127"/>
        <v>IndustrySchoolsMonthly Peak DayJanuary1</v>
      </c>
      <c r="B4058" t="s">
        <v>2232</v>
      </c>
      <c r="C4058" t="s">
        <v>2246</v>
      </c>
      <c r="D4058" t="s">
        <v>2440</v>
      </c>
      <c r="E4058" t="s">
        <v>3105</v>
      </c>
      <c r="F4058" s="6">
        <v>1</v>
      </c>
      <c r="G4058" s="6"/>
      <c r="H4058" s="6"/>
      <c r="I4058" s="6"/>
      <c r="J4058" s="6">
        <v>44.22</v>
      </c>
      <c r="K4058">
        <f t="shared" si="126"/>
        <v>1</v>
      </c>
    </row>
    <row r="4059" spans="1:11" x14ac:dyDescent="0.25">
      <c r="A4059" s="5" t="str">
        <f t="shared" si="127"/>
        <v>IndustrySchoolsMonthly Peak DayJanuary2</v>
      </c>
      <c r="B4059" t="s">
        <v>2232</v>
      </c>
      <c r="C4059" t="s">
        <v>2246</v>
      </c>
      <c r="D4059" t="s">
        <v>2440</v>
      </c>
      <c r="E4059" t="s">
        <v>3105</v>
      </c>
      <c r="F4059" s="6">
        <v>2</v>
      </c>
      <c r="G4059" s="6"/>
      <c r="H4059" s="6"/>
      <c r="I4059" s="6"/>
      <c r="J4059" s="6">
        <v>44.39</v>
      </c>
      <c r="K4059">
        <f t="shared" si="126"/>
        <v>1</v>
      </c>
    </row>
    <row r="4060" spans="1:11" x14ac:dyDescent="0.25">
      <c r="A4060" s="5" t="str">
        <f t="shared" si="127"/>
        <v>IndustrySchoolsMonthly Peak DayJanuary3</v>
      </c>
      <c r="B4060" t="s">
        <v>2232</v>
      </c>
      <c r="C4060" t="s">
        <v>2246</v>
      </c>
      <c r="D4060" t="s">
        <v>2440</v>
      </c>
      <c r="E4060" t="s">
        <v>3105</v>
      </c>
      <c r="F4060" s="6">
        <v>3</v>
      </c>
      <c r="G4060" s="6"/>
      <c r="H4060" s="6"/>
      <c r="I4060" s="6"/>
      <c r="J4060" s="6">
        <v>44.21</v>
      </c>
      <c r="K4060">
        <f t="shared" si="126"/>
        <v>1</v>
      </c>
    </row>
    <row r="4061" spans="1:11" x14ac:dyDescent="0.25">
      <c r="A4061" s="5" t="str">
        <f t="shared" si="127"/>
        <v>IndustrySchoolsMonthly Peak DayJanuary4</v>
      </c>
      <c r="B4061" t="s">
        <v>2232</v>
      </c>
      <c r="C4061" t="s">
        <v>2246</v>
      </c>
      <c r="D4061" t="s">
        <v>2440</v>
      </c>
      <c r="E4061" t="s">
        <v>3105</v>
      </c>
      <c r="F4061" s="6">
        <v>4</v>
      </c>
      <c r="G4061" s="6"/>
      <c r="H4061" s="6"/>
      <c r="I4061" s="6"/>
      <c r="J4061" s="6">
        <v>43.83</v>
      </c>
      <c r="K4061">
        <f t="shared" si="126"/>
        <v>1</v>
      </c>
    </row>
    <row r="4062" spans="1:11" x14ac:dyDescent="0.25">
      <c r="A4062" s="5" t="str">
        <f t="shared" si="127"/>
        <v>IndustrySchoolsMonthly Peak DayJanuary5</v>
      </c>
      <c r="B4062" t="s">
        <v>2232</v>
      </c>
      <c r="C4062" t="s">
        <v>2246</v>
      </c>
      <c r="D4062" t="s">
        <v>2440</v>
      </c>
      <c r="E4062" t="s">
        <v>3105</v>
      </c>
      <c r="F4062" s="6">
        <v>5</v>
      </c>
      <c r="G4062" s="6"/>
      <c r="H4062" s="6"/>
      <c r="I4062" s="6"/>
      <c r="J4062" s="6">
        <v>43.13</v>
      </c>
      <c r="K4062">
        <f t="shared" si="126"/>
        <v>1</v>
      </c>
    </row>
    <row r="4063" spans="1:11" x14ac:dyDescent="0.25">
      <c r="A4063" s="5" t="str">
        <f t="shared" si="127"/>
        <v>IndustrySchoolsMonthly Peak DayJanuary6</v>
      </c>
      <c r="B4063" t="s">
        <v>2232</v>
      </c>
      <c r="C4063" t="s">
        <v>2246</v>
      </c>
      <c r="D4063" t="s">
        <v>2440</v>
      </c>
      <c r="E4063" t="s">
        <v>3105</v>
      </c>
      <c r="F4063" s="6">
        <v>6</v>
      </c>
      <c r="G4063" s="6"/>
      <c r="H4063" s="6"/>
      <c r="I4063" s="6"/>
      <c r="J4063" s="6">
        <v>42.3</v>
      </c>
      <c r="K4063">
        <f t="shared" si="126"/>
        <v>1</v>
      </c>
    </row>
    <row r="4064" spans="1:11" x14ac:dyDescent="0.25">
      <c r="A4064" s="5" t="str">
        <f t="shared" si="127"/>
        <v>IndustrySchoolsMonthly Peak DayJanuary7</v>
      </c>
      <c r="B4064" t="s">
        <v>2232</v>
      </c>
      <c r="C4064" t="s">
        <v>2246</v>
      </c>
      <c r="D4064" t="s">
        <v>2440</v>
      </c>
      <c r="E4064" t="s">
        <v>3105</v>
      </c>
      <c r="F4064" s="6">
        <v>7</v>
      </c>
      <c r="G4064" s="6"/>
      <c r="H4064" s="6"/>
      <c r="I4064" s="6"/>
      <c r="J4064" s="6">
        <v>42.8</v>
      </c>
      <c r="K4064">
        <f t="shared" si="126"/>
        <v>1</v>
      </c>
    </row>
    <row r="4065" spans="1:11" x14ac:dyDescent="0.25">
      <c r="A4065" s="5" t="str">
        <f t="shared" si="127"/>
        <v>IndustrySchoolsMonthly Peak DayJanuary8</v>
      </c>
      <c r="B4065" t="s">
        <v>2232</v>
      </c>
      <c r="C4065" t="s">
        <v>2246</v>
      </c>
      <c r="D4065" t="s">
        <v>2440</v>
      </c>
      <c r="E4065" t="s">
        <v>3105</v>
      </c>
      <c r="F4065" s="6">
        <v>8</v>
      </c>
      <c r="G4065" s="6"/>
      <c r="H4065" s="6"/>
      <c r="I4065" s="6"/>
      <c r="J4065" s="6">
        <v>43.27</v>
      </c>
      <c r="K4065">
        <f t="shared" si="126"/>
        <v>1</v>
      </c>
    </row>
    <row r="4066" spans="1:11" x14ac:dyDescent="0.25">
      <c r="A4066" s="5" t="str">
        <f t="shared" si="127"/>
        <v>IndustrySchoolsMonthly Peak DayJanuary9</v>
      </c>
      <c r="B4066" t="s">
        <v>2232</v>
      </c>
      <c r="C4066" t="s">
        <v>2246</v>
      </c>
      <c r="D4066" t="s">
        <v>2440</v>
      </c>
      <c r="E4066" t="s">
        <v>3105</v>
      </c>
      <c r="F4066" s="6">
        <v>9</v>
      </c>
      <c r="G4066" s="6"/>
      <c r="H4066" s="6"/>
      <c r="I4066" s="6"/>
      <c r="J4066" s="6">
        <v>41.26</v>
      </c>
      <c r="K4066">
        <f t="shared" si="126"/>
        <v>1</v>
      </c>
    </row>
    <row r="4067" spans="1:11" x14ac:dyDescent="0.25">
      <c r="A4067" s="5" t="str">
        <f t="shared" si="127"/>
        <v>IndustrySchoolsMonthly Peak DayJanuary10</v>
      </c>
      <c r="B4067" t="s">
        <v>2232</v>
      </c>
      <c r="C4067" t="s">
        <v>2246</v>
      </c>
      <c r="D4067" t="s">
        <v>2440</v>
      </c>
      <c r="E4067" t="s">
        <v>3105</v>
      </c>
      <c r="F4067" s="6">
        <v>10</v>
      </c>
      <c r="G4067" s="6"/>
      <c r="H4067" s="6"/>
      <c r="I4067" s="6"/>
      <c r="J4067" s="6">
        <v>41.93</v>
      </c>
      <c r="K4067">
        <f t="shared" si="126"/>
        <v>1</v>
      </c>
    </row>
    <row r="4068" spans="1:11" x14ac:dyDescent="0.25">
      <c r="A4068" s="5" t="str">
        <f t="shared" si="127"/>
        <v>IndustrySchoolsMonthly Peak DayJanuary11</v>
      </c>
      <c r="B4068" t="s">
        <v>2232</v>
      </c>
      <c r="C4068" t="s">
        <v>2246</v>
      </c>
      <c r="D4068" t="s">
        <v>2440</v>
      </c>
      <c r="E4068" t="s">
        <v>3105</v>
      </c>
      <c r="F4068" s="6">
        <v>11</v>
      </c>
      <c r="G4068" s="6"/>
      <c r="H4068" s="6"/>
      <c r="I4068" s="6"/>
      <c r="J4068" s="6">
        <v>45.2</v>
      </c>
      <c r="K4068">
        <f t="shared" si="126"/>
        <v>1</v>
      </c>
    </row>
    <row r="4069" spans="1:11" x14ac:dyDescent="0.25">
      <c r="A4069" s="5" t="str">
        <f t="shared" si="127"/>
        <v>IndustrySchoolsMonthly Peak DayJanuary12</v>
      </c>
      <c r="B4069" t="s">
        <v>2232</v>
      </c>
      <c r="C4069" t="s">
        <v>2246</v>
      </c>
      <c r="D4069" t="s">
        <v>2440</v>
      </c>
      <c r="E4069" t="s">
        <v>3105</v>
      </c>
      <c r="F4069" s="6">
        <v>12</v>
      </c>
      <c r="G4069" s="6"/>
      <c r="H4069" s="6"/>
      <c r="I4069" s="6"/>
      <c r="J4069" s="6">
        <v>46.25</v>
      </c>
      <c r="K4069">
        <f t="shared" si="126"/>
        <v>1</v>
      </c>
    </row>
    <row r="4070" spans="1:11" x14ac:dyDescent="0.25">
      <c r="A4070" s="5" t="str">
        <f t="shared" si="127"/>
        <v>IndustrySchoolsMonthly Peak DayJanuary13</v>
      </c>
      <c r="B4070" t="s">
        <v>2232</v>
      </c>
      <c r="C4070" t="s">
        <v>2246</v>
      </c>
      <c r="D4070" t="s">
        <v>2440</v>
      </c>
      <c r="E4070" t="s">
        <v>3105</v>
      </c>
      <c r="F4070" s="6">
        <v>13</v>
      </c>
      <c r="G4070" s="6"/>
      <c r="H4070" s="6"/>
      <c r="I4070" s="6"/>
      <c r="J4070" s="6">
        <v>46.46</v>
      </c>
      <c r="K4070">
        <f t="shared" si="126"/>
        <v>1</v>
      </c>
    </row>
    <row r="4071" spans="1:11" x14ac:dyDescent="0.25">
      <c r="A4071" s="5" t="str">
        <f t="shared" si="127"/>
        <v>IndustrySchoolsMonthly Peak DayJanuary14</v>
      </c>
      <c r="B4071" t="s">
        <v>2232</v>
      </c>
      <c r="C4071" t="s">
        <v>2246</v>
      </c>
      <c r="D4071" t="s">
        <v>2440</v>
      </c>
      <c r="E4071" t="s">
        <v>3105</v>
      </c>
      <c r="F4071" s="6">
        <v>14</v>
      </c>
      <c r="G4071" s="6"/>
      <c r="H4071" s="6"/>
      <c r="I4071" s="6"/>
      <c r="J4071" s="6">
        <v>47.83</v>
      </c>
      <c r="K4071">
        <f t="shared" si="126"/>
        <v>1</v>
      </c>
    </row>
    <row r="4072" spans="1:11" x14ac:dyDescent="0.25">
      <c r="A4072" s="5" t="str">
        <f t="shared" si="127"/>
        <v>IndustrySchoolsMonthly Peak DayJanuary15</v>
      </c>
      <c r="B4072" t="s">
        <v>2232</v>
      </c>
      <c r="C4072" t="s">
        <v>2246</v>
      </c>
      <c r="D4072" t="s">
        <v>2440</v>
      </c>
      <c r="E4072" t="s">
        <v>3105</v>
      </c>
      <c r="F4072" s="6">
        <v>15</v>
      </c>
      <c r="G4072" s="6"/>
      <c r="H4072" s="6"/>
      <c r="I4072" s="6"/>
      <c r="J4072" s="6">
        <v>47.61</v>
      </c>
      <c r="K4072">
        <f t="shared" si="126"/>
        <v>1</v>
      </c>
    </row>
    <row r="4073" spans="1:11" x14ac:dyDescent="0.25">
      <c r="A4073" s="5" t="str">
        <f t="shared" si="127"/>
        <v>IndustrySchoolsMonthly Peak DayJanuary16</v>
      </c>
      <c r="B4073" t="s">
        <v>2232</v>
      </c>
      <c r="C4073" t="s">
        <v>2246</v>
      </c>
      <c r="D4073" t="s">
        <v>2440</v>
      </c>
      <c r="E4073" t="s">
        <v>3105</v>
      </c>
      <c r="F4073" s="6">
        <v>16</v>
      </c>
      <c r="G4073" s="6"/>
      <c r="H4073" s="6"/>
      <c r="I4073" s="6"/>
      <c r="J4073" s="6">
        <v>46.62</v>
      </c>
      <c r="K4073">
        <f t="shared" si="126"/>
        <v>1</v>
      </c>
    </row>
    <row r="4074" spans="1:11" x14ac:dyDescent="0.25">
      <c r="A4074" s="5" t="str">
        <f t="shared" si="127"/>
        <v>IndustrySchoolsMonthly Peak DayJanuary17</v>
      </c>
      <c r="B4074" t="s">
        <v>2232</v>
      </c>
      <c r="C4074" t="s">
        <v>2246</v>
      </c>
      <c r="D4074" t="s">
        <v>2440</v>
      </c>
      <c r="E4074" t="s">
        <v>3105</v>
      </c>
      <c r="F4074" s="6">
        <v>17</v>
      </c>
      <c r="G4074" s="6"/>
      <c r="H4074" s="6"/>
      <c r="I4074" s="6"/>
      <c r="J4074" s="6">
        <v>45.98</v>
      </c>
      <c r="K4074">
        <f t="shared" si="126"/>
        <v>1</v>
      </c>
    </row>
    <row r="4075" spans="1:11" x14ac:dyDescent="0.25">
      <c r="A4075" s="5" t="str">
        <f t="shared" si="127"/>
        <v>IndustrySchoolsMonthly Peak DayJanuary18</v>
      </c>
      <c r="B4075" t="s">
        <v>2232</v>
      </c>
      <c r="C4075" t="s">
        <v>2246</v>
      </c>
      <c r="D4075" t="s">
        <v>2440</v>
      </c>
      <c r="E4075" t="s">
        <v>3105</v>
      </c>
      <c r="F4075" s="6">
        <v>18</v>
      </c>
      <c r="G4075" s="6"/>
      <c r="H4075" s="6"/>
      <c r="I4075" s="6"/>
      <c r="J4075" s="6">
        <v>38.81</v>
      </c>
      <c r="K4075">
        <f t="shared" si="126"/>
        <v>1</v>
      </c>
    </row>
    <row r="4076" spans="1:11" x14ac:dyDescent="0.25">
      <c r="A4076" s="5" t="str">
        <f t="shared" si="127"/>
        <v>IndustrySchoolsMonthly Peak DayJanuary19</v>
      </c>
      <c r="B4076" t="s">
        <v>2232</v>
      </c>
      <c r="C4076" t="s">
        <v>2246</v>
      </c>
      <c r="D4076" t="s">
        <v>2440</v>
      </c>
      <c r="E4076" t="s">
        <v>3105</v>
      </c>
      <c r="F4076" s="6">
        <v>19</v>
      </c>
      <c r="G4076" s="6"/>
      <c r="H4076" s="6"/>
      <c r="I4076" s="6"/>
      <c r="J4076" s="6">
        <v>37.01</v>
      </c>
      <c r="K4076">
        <f t="shared" si="126"/>
        <v>1</v>
      </c>
    </row>
    <row r="4077" spans="1:11" x14ac:dyDescent="0.25">
      <c r="A4077" s="5" t="str">
        <f t="shared" si="127"/>
        <v>IndustrySchoolsMonthly Peak DayJanuary20</v>
      </c>
      <c r="B4077" t="s">
        <v>2232</v>
      </c>
      <c r="C4077" t="s">
        <v>2246</v>
      </c>
      <c r="D4077" t="s">
        <v>2440</v>
      </c>
      <c r="E4077" t="s">
        <v>3105</v>
      </c>
      <c r="F4077" s="6">
        <v>20</v>
      </c>
      <c r="G4077" s="6"/>
      <c r="H4077" s="6"/>
      <c r="I4077" s="6"/>
      <c r="J4077" s="6">
        <v>38.409999999999997</v>
      </c>
      <c r="K4077">
        <f t="shared" si="126"/>
        <v>1</v>
      </c>
    </row>
    <row r="4078" spans="1:11" x14ac:dyDescent="0.25">
      <c r="A4078" s="5" t="str">
        <f t="shared" si="127"/>
        <v>IndustrySchoolsMonthly Peak DayJanuary21</v>
      </c>
      <c r="B4078" t="s">
        <v>2232</v>
      </c>
      <c r="C4078" t="s">
        <v>2246</v>
      </c>
      <c r="D4078" t="s">
        <v>2440</v>
      </c>
      <c r="E4078" t="s">
        <v>3105</v>
      </c>
      <c r="F4078" s="6">
        <v>21</v>
      </c>
      <c r="G4078" s="6"/>
      <c r="H4078" s="6"/>
      <c r="I4078" s="6"/>
      <c r="J4078" s="6">
        <v>36.39</v>
      </c>
      <c r="K4078">
        <f t="shared" si="126"/>
        <v>1</v>
      </c>
    </row>
    <row r="4079" spans="1:11" x14ac:dyDescent="0.25">
      <c r="A4079" s="5" t="str">
        <f t="shared" si="127"/>
        <v>IndustrySchoolsMonthly Peak DayJanuary22</v>
      </c>
      <c r="B4079" t="s">
        <v>2232</v>
      </c>
      <c r="C4079" t="s">
        <v>2246</v>
      </c>
      <c r="D4079" t="s">
        <v>2440</v>
      </c>
      <c r="E4079" t="s">
        <v>3105</v>
      </c>
      <c r="F4079" s="6">
        <v>22</v>
      </c>
      <c r="G4079" s="6"/>
      <c r="H4079" s="6"/>
      <c r="I4079" s="6"/>
      <c r="J4079" s="6">
        <v>37.26</v>
      </c>
      <c r="K4079">
        <f t="shared" si="126"/>
        <v>1</v>
      </c>
    </row>
    <row r="4080" spans="1:11" x14ac:dyDescent="0.25">
      <c r="A4080" s="5" t="str">
        <f t="shared" si="127"/>
        <v>IndustrySchoolsMonthly Peak DayJanuary23</v>
      </c>
      <c r="B4080" t="s">
        <v>2232</v>
      </c>
      <c r="C4080" t="s">
        <v>2246</v>
      </c>
      <c r="D4080" t="s">
        <v>2440</v>
      </c>
      <c r="E4080" t="s">
        <v>3105</v>
      </c>
      <c r="F4080" s="6">
        <v>23</v>
      </c>
      <c r="G4080" s="6"/>
      <c r="H4080" s="6"/>
      <c r="I4080" s="6"/>
      <c r="J4080" s="6">
        <v>38.229999999999997</v>
      </c>
      <c r="K4080">
        <f t="shared" si="126"/>
        <v>1</v>
      </c>
    </row>
    <row r="4081" spans="1:11" x14ac:dyDescent="0.25">
      <c r="A4081" s="5" t="str">
        <f t="shared" si="127"/>
        <v>IndustrySchoolsMonthly Peak DayJanuary24</v>
      </c>
      <c r="B4081" t="s">
        <v>2232</v>
      </c>
      <c r="C4081" t="s">
        <v>2246</v>
      </c>
      <c r="D4081" t="s">
        <v>2440</v>
      </c>
      <c r="E4081" t="s">
        <v>3105</v>
      </c>
      <c r="F4081" s="6">
        <v>24</v>
      </c>
      <c r="G4081" s="6"/>
      <c r="H4081" s="6"/>
      <c r="I4081" s="6"/>
      <c r="J4081" s="6">
        <v>38.229999999999997</v>
      </c>
      <c r="K4081">
        <f t="shared" si="126"/>
        <v>1</v>
      </c>
    </row>
    <row r="4082" spans="1:11" x14ac:dyDescent="0.25">
      <c r="A4082" s="5" t="str">
        <f t="shared" si="127"/>
        <v>IndustrySchoolsAverage WeekdayFebruary1</v>
      </c>
      <c r="B4082" t="s">
        <v>2232</v>
      </c>
      <c r="C4082" t="s">
        <v>2246</v>
      </c>
      <c r="D4082" t="s">
        <v>2441</v>
      </c>
      <c r="E4082" t="s">
        <v>3106</v>
      </c>
      <c r="F4082" s="6">
        <v>1</v>
      </c>
      <c r="G4082" s="6"/>
      <c r="H4082" s="6"/>
      <c r="I4082" s="6"/>
      <c r="J4082" s="6">
        <v>46.22</v>
      </c>
      <c r="K4082">
        <f t="shared" si="126"/>
        <v>1</v>
      </c>
    </row>
    <row r="4083" spans="1:11" x14ac:dyDescent="0.25">
      <c r="A4083" s="5" t="str">
        <f t="shared" si="127"/>
        <v>IndustrySchoolsAverage WeekdayFebruary2</v>
      </c>
      <c r="B4083" t="s">
        <v>2232</v>
      </c>
      <c r="C4083" t="s">
        <v>2246</v>
      </c>
      <c r="D4083" t="s">
        <v>2441</v>
      </c>
      <c r="E4083" t="s">
        <v>3106</v>
      </c>
      <c r="F4083" s="6">
        <v>2</v>
      </c>
      <c r="G4083" s="6"/>
      <c r="H4083" s="6"/>
      <c r="I4083" s="6"/>
      <c r="J4083" s="6">
        <v>45.64</v>
      </c>
      <c r="K4083">
        <f t="shared" si="126"/>
        <v>1</v>
      </c>
    </row>
    <row r="4084" spans="1:11" x14ac:dyDescent="0.25">
      <c r="A4084" s="5" t="str">
        <f t="shared" si="127"/>
        <v>IndustrySchoolsAverage WeekdayFebruary3</v>
      </c>
      <c r="B4084" t="s">
        <v>2232</v>
      </c>
      <c r="C4084" t="s">
        <v>2246</v>
      </c>
      <c r="D4084" t="s">
        <v>2441</v>
      </c>
      <c r="E4084" t="s">
        <v>3106</v>
      </c>
      <c r="F4084" s="6">
        <v>3</v>
      </c>
      <c r="G4084" s="6"/>
      <c r="H4084" s="6"/>
      <c r="I4084" s="6"/>
      <c r="J4084" s="6">
        <v>44.43</v>
      </c>
      <c r="K4084">
        <f t="shared" si="126"/>
        <v>1</v>
      </c>
    </row>
    <row r="4085" spans="1:11" x14ac:dyDescent="0.25">
      <c r="A4085" s="5" t="str">
        <f t="shared" si="127"/>
        <v>IndustrySchoolsAverage WeekdayFebruary4</v>
      </c>
      <c r="B4085" t="s">
        <v>2232</v>
      </c>
      <c r="C4085" t="s">
        <v>2246</v>
      </c>
      <c r="D4085" t="s">
        <v>2441</v>
      </c>
      <c r="E4085" t="s">
        <v>3106</v>
      </c>
      <c r="F4085" s="6">
        <v>4</v>
      </c>
      <c r="G4085" s="6"/>
      <c r="H4085" s="6"/>
      <c r="I4085" s="6"/>
      <c r="J4085" s="6">
        <v>43.5</v>
      </c>
      <c r="K4085">
        <f t="shared" si="126"/>
        <v>1</v>
      </c>
    </row>
    <row r="4086" spans="1:11" x14ac:dyDescent="0.25">
      <c r="A4086" s="5" t="str">
        <f t="shared" si="127"/>
        <v>IndustrySchoolsAverage WeekdayFebruary5</v>
      </c>
      <c r="B4086" t="s">
        <v>2232</v>
      </c>
      <c r="C4086" t="s">
        <v>2246</v>
      </c>
      <c r="D4086" t="s">
        <v>2441</v>
      </c>
      <c r="E4086" t="s">
        <v>3106</v>
      </c>
      <c r="F4086" s="6">
        <v>5</v>
      </c>
      <c r="G4086" s="6"/>
      <c r="H4086" s="6"/>
      <c r="I4086" s="6"/>
      <c r="J4086" s="6">
        <v>44.47</v>
      </c>
      <c r="K4086">
        <f t="shared" si="126"/>
        <v>1</v>
      </c>
    </row>
    <row r="4087" spans="1:11" x14ac:dyDescent="0.25">
      <c r="A4087" s="5" t="str">
        <f t="shared" si="127"/>
        <v>IndustrySchoolsAverage WeekdayFebruary6</v>
      </c>
      <c r="B4087" t="s">
        <v>2232</v>
      </c>
      <c r="C4087" t="s">
        <v>2246</v>
      </c>
      <c r="D4087" t="s">
        <v>2441</v>
      </c>
      <c r="E4087" t="s">
        <v>3106</v>
      </c>
      <c r="F4087" s="6">
        <v>6</v>
      </c>
      <c r="G4087" s="6"/>
      <c r="H4087" s="6"/>
      <c r="I4087" s="6"/>
      <c r="J4087" s="6">
        <v>44.4</v>
      </c>
      <c r="K4087">
        <f t="shared" si="126"/>
        <v>1</v>
      </c>
    </row>
    <row r="4088" spans="1:11" x14ac:dyDescent="0.25">
      <c r="A4088" s="5" t="str">
        <f t="shared" si="127"/>
        <v>IndustrySchoolsAverage WeekdayFebruary7</v>
      </c>
      <c r="B4088" t="s">
        <v>2232</v>
      </c>
      <c r="C4088" t="s">
        <v>2246</v>
      </c>
      <c r="D4088" t="s">
        <v>2441</v>
      </c>
      <c r="E4088" t="s">
        <v>3106</v>
      </c>
      <c r="F4088" s="6">
        <v>7</v>
      </c>
      <c r="G4088" s="6"/>
      <c r="H4088" s="6"/>
      <c r="I4088" s="6"/>
      <c r="J4088" s="6">
        <v>45.2</v>
      </c>
      <c r="K4088">
        <f t="shared" si="126"/>
        <v>1</v>
      </c>
    </row>
    <row r="4089" spans="1:11" x14ac:dyDescent="0.25">
      <c r="A4089" s="5" t="str">
        <f t="shared" si="127"/>
        <v>IndustrySchoolsAverage WeekdayFebruary8</v>
      </c>
      <c r="B4089" t="s">
        <v>2232</v>
      </c>
      <c r="C4089" t="s">
        <v>2246</v>
      </c>
      <c r="D4089" t="s">
        <v>2441</v>
      </c>
      <c r="E4089" t="s">
        <v>3106</v>
      </c>
      <c r="F4089" s="6">
        <v>8</v>
      </c>
      <c r="G4089" s="6"/>
      <c r="H4089" s="6"/>
      <c r="I4089" s="6"/>
      <c r="J4089" s="6">
        <v>42.8</v>
      </c>
      <c r="K4089">
        <f t="shared" si="126"/>
        <v>1</v>
      </c>
    </row>
    <row r="4090" spans="1:11" x14ac:dyDescent="0.25">
      <c r="A4090" s="5" t="str">
        <f t="shared" si="127"/>
        <v>IndustrySchoolsAverage WeekdayFebruary9</v>
      </c>
      <c r="B4090" t="s">
        <v>2232</v>
      </c>
      <c r="C4090" t="s">
        <v>2246</v>
      </c>
      <c r="D4090" t="s">
        <v>2441</v>
      </c>
      <c r="E4090" t="s">
        <v>3106</v>
      </c>
      <c r="F4090" s="6">
        <v>9</v>
      </c>
      <c r="G4090" s="6"/>
      <c r="H4090" s="6"/>
      <c r="I4090" s="6"/>
      <c r="J4090" s="6">
        <v>42.95</v>
      </c>
      <c r="K4090">
        <f t="shared" si="126"/>
        <v>1</v>
      </c>
    </row>
    <row r="4091" spans="1:11" x14ac:dyDescent="0.25">
      <c r="A4091" s="5" t="str">
        <f t="shared" si="127"/>
        <v>IndustrySchoolsAverage WeekdayFebruary10</v>
      </c>
      <c r="B4091" t="s">
        <v>2232</v>
      </c>
      <c r="C4091" t="s">
        <v>2246</v>
      </c>
      <c r="D4091" t="s">
        <v>2441</v>
      </c>
      <c r="E4091" t="s">
        <v>3106</v>
      </c>
      <c r="F4091" s="6">
        <v>10</v>
      </c>
      <c r="G4091" s="6"/>
      <c r="H4091" s="6"/>
      <c r="I4091" s="6"/>
      <c r="J4091" s="6">
        <v>45.27</v>
      </c>
      <c r="K4091">
        <f t="shared" si="126"/>
        <v>1</v>
      </c>
    </row>
    <row r="4092" spans="1:11" x14ac:dyDescent="0.25">
      <c r="A4092" s="5" t="str">
        <f t="shared" si="127"/>
        <v>IndustrySchoolsAverage WeekdayFebruary11</v>
      </c>
      <c r="B4092" t="s">
        <v>2232</v>
      </c>
      <c r="C4092" t="s">
        <v>2246</v>
      </c>
      <c r="D4092" t="s">
        <v>2441</v>
      </c>
      <c r="E4092" t="s">
        <v>3106</v>
      </c>
      <c r="F4092" s="6">
        <v>11</v>
      </c>
      <c r="G4092" s="6"/>
      <c r="H4092" s="6"/>
      <c r="I4092" s="6"/>
      <c r="J4092" s="6">
        <v>48.18</v>
      </c>
      <c r="K4092">
        <f t="shared" si="126"/>
        <v>1</v>
      </c>
    </row>
    <row r="4093" spans="1:11" x14ac:dyDescent="0.25">
      <c r="A4093" s="5" t="str">
        <f t="shared" si="127"/>
        <v>IndustrySchoolsAverage WeekdayFebruary12</v>
      </c>
      <c r="B4093" t="s">
        <v>2232</v>
      </c>
      <c r="C4093" t="s">
        <v>2246</v>
      </c>
      <c r="D4093" t="s">
        <v>2441</v>
      </c>
      <c r="E4093" t="s">
        <v>3106</v>
      </c>
      <c r="F4093" s="6">
        <v>12</v>
      </c>
      <c r="G4093" s="6"/>
      <c r="H4093" s="6"/>
      <c r="I4093" s="6"/>
      <c r="J4093" s="6">
        <v>49.9</v>
      </c>
      <c r="K4093">
        <f t="shared" si="126"/>
        <v>1</v>
      </c>
    </row>
    <row r="4094" spans="1:11" x14ac:dyDescent="0.25">
      <c r="A4094" s="5" t="str">
        <f t="shared" si="127"/>
        <v>IndustrySchoolsAverage WeekdayFebruary13</v>
      </c>
      <c r="B4094" t="s">
        <v>2232</v>
      </c>
      <c r="C4094" t="s">
        <v>2246</v>
      </c>
      <c r="D4094" t="s">
        <v>2441</v>
      </c>
      <c r="E4094" t="s">
        <v>3106</v>
      </c>
      <c r="F4094" s="6">
        <v>13</v>
      </c>
      <c r="G4094" s="6"/>
      <c r="H4094" s="6"/>
      <c r="I4094" s="6"/>
      <c r="J4094" s="6">
        <v>52.32</v>
      </c>
      <c r="K4094">
        <f t="shared" si="126"/>
        <v>1</v>
      </c>
    </row>
    <row r="4095" spans="1:11" x14ac:dyDescent="0.25">
      <c r="A4095" s="5" t="str">
        <f t="shared" si="127"/>
        <v>IndustrySchoolsAverage WeekdayFebruary14</v>
      </c>
      <c r="B4095" t="s">
        <v>2232</v>
      </c>
      <c r="C4095" t="s">
        <v>2246</v>
      </c>
      <c r="D4095" t="s">
        <v>2441</v>
      </c>
      <c r="E4095" t="s">
        <v>3106</v>
      </c>
      <c r="F4095" s="6">
        <v>14</v>
      </c>
      <c r="G4095" s="6"/>
      <c r="H4095" s="6"/>
      <c r="I4095" s="6"/>
      <c r="J4095" s="6">
        <v>55.34</v>
      </c>
      <c r="K4095">
        <f t="shared" si="126"/>
        <v>1</v>
      </c>
    </row>
    <row r="4096" spans="1:11" x14ac:dyDescent="0.25">
      <c r="A4096" s="5" t="str">
        <f t="shared" si="127"/>
        <v>IndustrySchoolsAverage WeekdayFebruary15</v>
      </c>
      <c r="B4096" t="s">
        <v>2232</v>
      </c>
      <c r="C4096" t="s">
        <v>2246</v>
      </c>
      <c r="D4096" t="s">
        <v>2441</v>
      </c>
      <c r="E4096" t="s">
        <v>3106</v>
      </c>
      <c r="F4096" s="6">
        <v>15</v>
      </c>
      <c r="G4096" s="6"/>
      <c r="H4096" s="6"/>
      <c r="I4096" s="6"/>
      <c r="J4096" s="6">
        <v>57.84</v>
      </c>
      <c r="K4096">
        <f t="shared" si="126"/>
        <v>1</v>
      </c>
    </row>
    <row r="4097" spans="1:11" x14ac:dyDescent="0.25">
      <c r="A4097" s="5" t="str">
        <f t="shared" si="127"/>
        <v>IndustrySchoolsAverage WeekdayFebruary16</v>
      </c>
      <c r="B4097" t="s">
        <v>2232</v>
      </c>
      <c r="C4097" t="s">
        <v>2246</v>
      </c>
      <c r="D4097" t="s">
        <v>2441</v>
      </c>
      <c r="E4097" t="s">
        <v>3106</v>
      </c>
      <c r="F4097" s="6">
        <v>16</v>
      </c>
      <c r="G4097" s="6"/>
      <c r="H4097" s="6"/>
      <c r="I4097" s="6"/>
      <c r="J4097" s="6">
        <v>58.3</v>
      </c>
      <c r="K4097">
        <f t="shared" si="126"/>
        <v>1</v>
      </c>
    </row>
    <row r="4098" spans="1:11" x14ac:dyDescent="0.25">
      <c r="A4098" s="5" t="str">
        <f t="shared" si="127"/>
        <v>IndustrySchoolsAverage WeekdayFebruary17</v>
      </c>
      <c r="B4098" t="s">
        <v>2232</v>
      </c>
      <c r="C4098" t="s">
        <v>2246</v>
      </c>
      <c r="D4098" t="s">
        <v>2441</v>
      </c>
      <c r="E4098" t="s">
        <v>3106</v>
      </c>
      <c r="F4098" s="6">
        <v>17</v>
      </c>
      <c r="G4098" s="6"/>
      <c r="H4098" s="6"/>
      <c r="I4098" s="6"/>
      <c r="J4098" s="6">
        <v>58.03</v>
      </c>
      <c r="K4098">
        <f t="shared" ref="K4098:K4161" si="128">INDEX(events, MATCH(CONCATENATE(B4098, C4098, D4098, E4098), events_y, 0), MATCH("Confidential", events_x, 0))</f>
        <v>1</v>
      </c>
    </row>
    <row r="4099" spans="1:11" x14ac:dyDescent="0.25">
      <c r="A4099" s="5" t="str">
        <f t="shared" ref="A4099:A4162" si="129">CONCATENATE(B4099, C4099, D4099, E4099, F4099)</f>
        <v>IndustrySchoolsAverage WeekdayFebruary18</v>
      </c>
      <c r="B4099" t="s">
        <v>2232</v>
      </c>
      <c r="C4099" t="s">
        <v>2246</v>
      </c>
      <c r="D4099" t="s">
        <v>2441</v>
      </c>
      <c r="E4099" t="s">
        <v>3106</v>
      </c>
      <c r="F4099" s="6">
        <v>18</v>
      </c>
      <c r="G4099" s="6"/>
      <c r="H4099" s="6"/>
      <c r="I4099" s="6"/>
      <c r="J4099" s="6">
        <v>56.52</v>
      </c>
      <c r="K4099">
        <f t="shared" si="128"/>
        <v>1</v>
      </c>
    </row>
    <row r="4100" spans="1:11" x14ac:dyDescent="0.25">
      <c r="A4100" s="5" t="str">
        <f t="shared" si="129"/>
        <v>IndustrySchoolsAverage WeekdayFebruary19</v>
      </c>
      <c r="B4100" t="s">
        <v>2232</v>
      </c>
      <c r="C4100" t="s">
        <v>2246</v>
      </c>
      <c r="D4100" t="s">
        <v>2441</v>
      </c>
      <c r="E4100" t="s">
        <v>3106</v>
      </c>
      <c r="F4100" s="6">
        <v>19</v>
      </c>
      <c r="G4100" s="6"/>
      <c r="H4100" s="6"/>
      <c r="I4100" s="6"/>
      <c r="J4100" s="6">
        <v>55.27</v>
      </c>
      <c r="K4100">
        <f t="shared" si="128"/>
        <v>1</v>
      </c>
    </row>
    <row r="4101" spans="1:11" x14ac:dyDescent="0.25">
      <c r="A4101" s="5" t="str">
        <f t="shared" si="129"/>
        <v>IndustrySchoolsAverage WeekdayFebruary20</v>
      </c>
      <c r="B4101" t="s">
        <v>2232</v>
      </c>
      <c r="C4101" t="s">
        <v>2246</v>
      </c>
      <c r="D4101" t="s">
        <v>2441</v>
      </c>
      <c r="E4101" t="s">
        <v>3106</v>
      </c>
      <c r="F4101" s="6">
        <v>20</v>
      </c>
      <c r="G4101" s="6"/>
      <c r="H4101" s="6"/>
      <c r="I4101" s="6"/>
      <c r="J4101" s="6">
        <v>54.1</v>
      </c>
      <c r="K4101">
        <f t="shared" si="128"/>
        <v>1</v>
      </c>
    </row>
    <row r="4102" spans="1:11" x14ac:dyDescent="0.25">
      <c r="A4102" s="5" t="str">
        <f t="shared" si="129"/>
        <v>IndustrySchoolsAverage WeekdayFebruary21</v>
      </c>
      <c r="B4102" t="s">
        <v>2232</v>
      </c>
      <c r="C4102" t="s">
        <v>2246</v>
      </c>
      <c r="D4102" t="s">
        <v>2441</v>
      </c>
      <c r="E4102" t="s">
        <v>3106</v>
      </c>
      <c r="F4102" s="6">
        <v>21</v>
      </c>
      <c r="G4102" s="6"/>
      <c r="H4102" s="6"/>
      <c r="I4102" s="6"/>
      <c r="J4102" s="6">
        <v>51.17</v>
      </c>
      <c r="K4102">
        <f t="shared" si="128"/>
        <v>1</v>
      </c>
    </row>
    <row r="4103" spans="1:11" x14ac:dyDescent="0.25">
      <c r="A4103" s="5" t="str">
        <f t="shared" si="129"/>
        <v>IndustrySchoolsAverage WeekdayFebruary22</v>
      </c>
      <c r="B4103" t="s">
        <v>2232</v>
      </c>
      <c r="C4103" t="s">
        <v>2246</v>
      </c>
      <c r="D4103" t="s">
        <v>2441</v>
      </c>
      <c r="E4103" t="s">
        <v>3106</v>
      </c>
      <c r="F4103" s="6">
        <v>22</v>
      </c>
      <c r="G4103" s="6"/>
      <c r="H4103" s="6"/>
      <c r="I4103" s="6"/>
      <c r="J4103" s="6">
        <v>49.62</v>
      </c>
      <c r="K4103">
        <f t="shared" si="128"/>
        <v>1</v>
      </c>
    </row>
    <row r="4104" spans="1:11" x14ac:dyDescent="0.25">
      <c r="A4104" s="5" t="str">
        <f t="shared" si="129"/>
        <v>IndustrySchoolsAverage WeekdayFebruary23</v>
      </c>
      <c r="B4104" t="s">
        <v>2232</v>
      </c>
      <c r="C4104" t="s">
        <v>2246</v>
      </c>
      <c r="D4104" t="s">
        <v>2441</v>
      </c>
      <c r="E4104" t="s">
        <v>3106</v>
      </c>
      <c r="F4104" s="6">
        <v>23</v>
      </c>
      <c r="G4104" s="6"/>
      <c r="H4104" s="6"/>
      <c r="I4104" s="6"/>
      <c r="J4104" s="6">
        <v>49.08</v>
      </c>
      <c r="K4104">
        <f t="shared" si="128"/>
        <v>1</v>
      </c>
    </row>
    <row r="4105" spans="1:11" x14ac:dyDescent="0.25">
      <c r="A4105" s="5" t="str">
        <f t="shared" si="129"/>
        <v>IndustrySchoolsAverage WeekdayFebruary24</v>
      </c>
      <c r="B4105" t="s">
        <v>2232</v>
      </c>
      <c r="C4105" t="s">
        <v>2246</v>
      </c>
      <c r="D4105" t="s">
        <v>2441</v>
      </c>
      <c r="E4105" t="s">
        <v>3106</v>
      </c>
      <c r="F4105" s="6">
        <v>24</v>
      </c>
      <c r="G4105" s="6"/>
      <c r="H4105" s="6"/>
      <c r="I4105" s="6"/>
      <c r="J4105" s="6">
        <v>49.19</v>
      </c>
      <c r="K4105">
        <f t="shared" si="128"/>
        <v>1</v>
      </c>
    </row>
    <row r="4106" spans="1:11" x14ac:dyDescent="0.25">
      <c r="A4106" s="5" t="str">
        <f t="shared" si="129"/>
        <v>IndustrySchoolsMonthly Peak DayFebruary1</v>
      </c>
      <c r="B4106" t="s">
        <v>2232</v>
      </c>
      <c r="C4106" t="s">
        <v>2246</v>
      </c>
      <c r="D4106" t="s">
        <v>2442</v>
      </c>
      <c r="E4106" t="s">
        <v>3106</v>
      </c>
      <c r="F4106" s="6">
        <v>1</v>
      </c>
      <c r="G4106" s="6"/>
      <c r="H4106" s="6"/>
      <c r="I4106" s="6"/>
      <c r="J4106" s="6">
        <v>46.05</v>
      </c>
      <c r="K4106">
        <f t="shared" si="128"/>
        <v>1</v>
      </c>
    </row>
    <row r="4107" spans="1:11" x14ac:dyDescent="0.25">
      <c r="A4107" s="5" t="str">
        <f t="shared" si="129"/>
        <v>IndustrySchoolsMonthly Peak DayFebruary2</v>
      </c>
      <c r="B4107" t="s">
        <v>2232</v>
      </c>
      <c r="C4107" t="s">
        <v>2246</v>
      </c>
      <c r="D4107" t="s">
        <v>2442</v>
      </c>
      <c r="E4107" t="s">
        <v>3106</v>
      </c>
      <c r="F4107" s="6">
        <v>2</v>
      </c>
      <c r="G4107" s="6"/>
      <c r="H4107" s="6"/>
      <c r="I4107" s="6"/>
      <c r="J4107" s="6">
        <v>45.97</v>
      </c>
      <c r="K4107">
        <f t="shared" si="128"/>
        <v>1</v>
      </c>
    </row>
    <row r="4108" spans="1:11" x14ac:dyDescent="0.25">
      <c r="A4108" s="5" t="str">
        <f t="shared" si="129"/>
        <v>IndustrySchoolsMonthly Peak DayFebruary3</v>
      </c>
      <c r="B4108" t="s">
        <v>2232</v>
      </c>
      <c r="C4108" t="s">
        <v>2246</v>
      </c>
      <c r="D4108" t="s">
        <v>2442</v>
      </c>
      <c r="E4108" t="s">
        <v>3106</v>
      </c>
      <c r="F4108" s="6">
        <v>3</v>
      </c>
      <c r="G4108" s="6"/>
      <c r="H4108" s="6"/>
      <c r="I4108" s="6"/>
      <c r="J4108" s="6">
        <v>45.6</v>
      </c>
      <c r="K4108">
        <f t="shared" si="128"/>
        <v>1</v>
      </c>
    </row>
    <row r="4109" spans="1:11" x14ac:dyDescent="0.25">
      <c r="A4109" s="5" t="str">
        <f t="shared" si="129"/>
        <v>IndustrySchoolsMonthly Peak DayFebruary4</v>
      </c>
      <c r="B4109" t="s">
        <v>2232</v>
      </c>
      <c r="C4109" t="s">
        <v>2246</v>
      </c>
      <c r="D4109" t="s">
        <v>2442</v>
      </c>
      <c r="E4109" t="s">
        <v>3106</v>
      </c>
      <c r="F4109" s="6">
        <v>4</v>
      </c>
      <c r="G4109" s="6"/>
      <c r="H4109" s="6"/>
      <c r="I4109" s="6"/>
      <c r="J4109" s="6">
        <v>45.01</v>
      </c>
      <c r="K4109">
        <f t="shared" si="128"/>
        <v>1</v>
      </c>
    </row>
    <row r="4110" spans="1:11" x14ac:dyDescent="0.25">
      <c r="A4110" s="5" t="str">
        <f t="shared" si="129"/>
        <v>IndustrySchoolsMonthly Peak DayFebruary5</v>
      </c>
      <c r="B4110" t="s">
        <v>2232</v>
      </c>
      <c r="C4110" t="s">
        <v>2246</v>
      </c>
      <c r="D4110" t="s">
        <v>2442</v>
      </c>
      <c r="E4110" t="s">
        <v>3106</v>
      </c>
      <c r="F4110" s="6">
        <v>5</v>
      </c>
      <c r="G4110" s="6"/>
      <c r="H4110" s="6"/>
      <c r="I4110" s="6"/>
      <c r="J4110" s="6">
        <v>44.32</v>
      </c>
      <c r="K4110">
        <f t="shared" si="128"/>
        <v>1</v>
      </c>
    </row>
    <row r="4111" spans="1:11" x14ac:dyDescent="0.25">
      <c r="A4111" s="5" t="str">
        <f t="shared" si="129"/>
        <v>IndustrySchoolsMonthly Peak DayFebruary6</v>
      </c>
      <c r="B4111" t="s">
        <v>2232</v>
      </c>
      <c r="C4111" t="s">
        <v>2246</v>
      </c>
      <c r="D4111" t="s">
        <v>2442</v>
      </c>
      <c r="E4111" t="s">
        <v>3106</v>
      </c>
      <c r="F4111" s="6">
        <v>6</v>
      </c>
      <c r="G4111" s="6"/>
      <c r="H4111" s="6"/>
      <c r="I4111" s="6"/>
      <c r="J4111" s="6">
        <v>44.11</v>
      </c>
      <c r="K4111">
        <f t="shared" si="128"/>
        <v>1</v>
      </c>
    </row>
    <row r="4112" spans="1:11" x14ac:dyDescent="0.25">
      <c r="A4112" s="5" t="str">
        <f t="shared" si="129"/>
        <v>IndustrySchoolsMonthly Peak DayFebruary7</v>
      </c>
      <c r="B4112" t="s">
        <v>2232</v>
      </c>
      <c r="C4112" t="s">
        <v>2246</v>
      </c>
      <c r="D4112" t="s">
        <v>2442</v>
      </c>
      <c r="E4112" t="s">
        <v>3106</v>
      </c>
      <c r="F4112" s="6">
        <v>7</v>
      </c>
      <c r="G4112" s="6"/>
      <c r="H4112" s="6"/>
      <c r="I4112" s="6"/>
      <c r="J4112" s="6">
        <v>44.44</v>
      </c>
      <c r="K4112">
        <f t="shared" si="128"/>
        <v>1</v>
      </c>
    </row>
    <row r="4113" spans="1:11" x14ac:dyDescent="0.25">
      <c r="A4113" s="5" t="str">
        <f t="shared" si="129"/>
        <v>IndustrySchoolsMonthly Peak DayFebruary8</v>
      </c>
      <c r="B4113" t="s">
        <v>2232</v>
      </c>
      <c r="C4113" t="s">
        <v>2246</v>
      </c>
      <c r="D4113" t="s">
        <v>2442</v>
      </c>
      <c r="E4113" t="s">
        <v>3106</v>
      </c>
      <c r="F4113" s="6">
        <v>8</v>
      </c>
      <c r="G4113" s="6"/>
      <c r="H4113" s="6"/>
      <c r="I4113" s="6"/>
      <c r="J4113" s="6">
        <v>44.52</v>
      </c>
      <c r="K4113">
        <f t="shared" si="128"/>
        <v>1</v>
      </c>
    </row>
    <row r="4114" spans="1:11" x14ac:dyDescent="0.25">
      <c r="A4114" s="5" t="str">
        <f t="shared" si="129"/>
        <v>IndustrySchoolsMonthly Peak DayFebruary9</v>
      </c>
      <c r="B4114" t="s">
        <v>2232</v>
      </c>
      <c r="C4114" t="s">
        <v>2246</v>
      </c>
      <c r="D4114" t="s">
        <v>2442</v>
      </c>
      <c r="E4114" t="s">
        <v>3106</v>
      </c>
      <c r="F4114" s="6">
        <v>9</v>
      </c>
      <c r="G4114" s="6"/>
      <c r="H4114" s="6"/>
      <c r="I4114" s="6"/>
      <c r="J4114" s="6">
        <v>44.39</v>
      </c>
      <c r="K4114">
        <f t="shared" si="128"/>
        <v>1</v>
      </c>
    </row>
    <row r="4115" spans="1:11" x14ac:dyDescent="0.25">
      <c r="A4115" s="5" t="str">
        <f t="shared" si="129"/>
        <v>IndustrySchoolsMonthly Peak DayFebruary10</v>
      </c>
      <c r="B4115" t="s">
        <v>2232</v>
      </c>
      <c r="C4115" t="s">
        <v>2246</v>
      </c>
      <c r="D4115" t="s">
        <v>2442</v>
      </c>
      <c r="E4115" t="s">
        <v>3106</v>
      </c>
      <c r="F4115" s="6">
        <v>10</v>
      </c>
      <c r="G4115" s="6"/>
      <c r="H4115" s="6"/>
      <c r="I4115" s="6"/>
      <c r="J4115" s="6">
        <v>45.13</v>
      </c>
      <c r="K4115">
        <f t="shared" si="128"/>
        <v>1</v>
      </c>
    </row>
    <row r="4116" spans="1:11" x14ac:dyDescent="0.25">
      <c r="A4116" s="5" t="str">
        <f t="shared" si="129"/>
        <v>IndustrySchoolsMonthly Peak DayFebruary11</v>
      </c>
      <c r="B4116" t="s">
        <v>2232</v>
      </c>
      <c r="C4116" t="s">
        <v>2246</v>
      </c>
      <c r="D4116" t="s">
        <v>2442</v>
      </c>
      <c r="E4116" t="s">
        <v>3106</v>
      </c>
      <c r="F4116" s="6">
        <v>11</v>
      </c>
      <c r="G4116" s="6"/>
      <c r="H4116" s="6"/>
      <c r="I4116" s="6"/>
      <c r="J4116" s="6">
        <v>46.53</v>
      </c>
      <c r="K4116">
        <f t="shared" si="128"/>
        <v>1</v>
      </c>
    </row>
    <row r="4117" spans="1:11" x14ac:dyDescent="0.25">
      <c r="A4117" s="5" t="str">
        <f t="shared" si="129"/>
        <v>IndustrySchoolsMonthly Peak DayFebruary12</v>
      </c>
      <c r="B4117" t="s">
        <v>2232</v>
      </c>
      <c r="C4117" t="s">
        <v>2246</v>
      </c>
      <c r="D4117" t="s">
        <v>2442</v>
      </c>
      <c r="E4117" t="s">
        <v>3106</v>
      </c>
      <c r="F4117" s="6">
        <v>12</v>
      </c>
      <c r="G4117" s="6"/>
      <c r="H4117" s="6"/>
      <c r="I4117" s="6"/>
      <c r="J4117" s="6">
        <v>47.48</v>
      </c>
      <c r="K4117">
        <f t="shared" si="128"/>
        <v>1</v>
      </c>
    </row>
    <row r="4118" spans="1:11" x14ac:dyDescent="0.25">
      <c r="A4118" s="5" t="str">
        <f t="shared" si="129"/>
        <v>IndustrySchoolsMonthly Peak DayFebruary13</v>
      </c>
      <c r="B4118" t="s">
        <v>2232</v>
      </c>
      <c r="C4118" t="s">
        <v>2246</v>
      </c>
      <c r="D4118" t="s">
        <v>2442</v>
      </c>
      <c r="E4118" t="s">
        <v>3106</v>
      </c>
      <c r="F4118" s="6">
        <v>13</v>
      </c>
      <c r="G4118" s="6"/>
      <c r="H4118" s="6"/>
      <c r="I4118" s="6"/>
      <c r="J4118" s="6">
        <v>50.33</v>
      </c>
      <c r="K4118">
        <f t="shared" si="128"/>
        <v>1</v>
      </c>
    </row>
    <row r="4119" spans="1:11" x14ac:dyDescent="0.25">
      <c r="A4119" s="5" t="str">
        <f t="shared" si="129"/>
        <v>IndustrySchoolsMonthly Peak DayFebruary14</v>
      </c>
      <c r="B4119" t="s">
        <v>2232</v>
      </c>
      <c r="C4119" t="s">
        <v>2246</v>
      </c>
      <c r="D4119" t="s">
        <v>2442</v>
      </c>
      <c r="E4119" t="s">
        <v>3106</v>
      </c>
      <c r="F4119" s="6">
        <v>14</v>
      </c>
      <c r="G4119" s="6"/>
      <c r="H4119" s="6"/>
      <c r="I4119" s="6"/>
      <c r="J4119" s="6">
        <v>51.74</v>
      </c>
      <c r="K4119">
        <f t="shared" si="128"/>
        <v>1</v>
      </c>
    </row>
    <row r="4120" spans="1:11" x14ac:dyDescent="0.25">
      <c r="A4120" s="5" t="str">
        <f t="shared" si="129"/>
        <v>IndustrySchoolsMonthly Peak DayFebruary15</v>
      </c>
      <c r="B4120" t="s">
        <v>2232</v>
      </c>
      <c r="C4120" t="s">
        <v>2246</v>
      </c>
      <c r="D4120" t="s">
        <v>2442</v>
      </c>
      <c r="E4120" t="s">
        <v>3106</v>
      </c>
      <c r="F4120" s="6">
        <v>15</v>
      </c>
      <c r="G4120" s="6"/>
      <c r="H4120" s="6"/>
      <c r="I4120" s="6"/>
      <c r="J4120" s="6">
        <v>52.51</v>
      </c>
      <c r="K4120">
        <f t="shared" si="128"/>
        <v>1</v>
      </c>
    </row>
    <row r="4121" spans="1:11" x14ac:dyDescent="0.25">
      <c r="A4121" s="5" t="str">
        <f t="shared" si="129"/>
        <v>IndustrySchoolsMonthly Peak DayFebruary16</v>
      </c>
      <c r="B4121" t="s">
        <v>2232</v>
      </c>
      <c r="C4121" t="s">
        <v>2246</v>
      </c>
      <c r="D4121" t="s">
        <v>2442</v>
      </c>
      <c r="E4121" t="s">
        <v>3106</v>
      </c>
      <c r="F4121" s="6">
        <v>16</v>
      </c>
      <c r="G4121" s="6"/>
      <c r="H4121" s="6"/>
      <c r="I4121" s="6"/>
      <c r="J4121" s="6">
        <v>55.41</v>
      </c>
      <c r="K4121">
        <f t="shared" si="128"/>
        <v>1</v>
      </c>
    </row>
    <row r="4122" spans="1:11" x14ac:dyDescent="0.25">
      <c r="A4122" s="5" t="str">
        <f t="shared" si="129"/>
        <v>IndustrySchoolsMonthly Peak DayFebruary17</v>
      </c>
      <c r="B4122" t="s">
        <v>2232</v>
      </c>
      <c r="C4122" t="s">
        <v>2246</v>
      </c>
      <c r="D4122" t="s">
        <v>2442</v>
      </c>
      <c r="E4122" t="s">
        <v>3106</v>
      </c>
      <c r="F4122" s="6">
        <v>17</v>
      </c>
      <c r="G4122" s="6"/>
      <c r="H4122" s="6"/>
      <c r="I4122" s="6"/>
      <c r="J4122" s="6">
        <v>57.66</v>
      </c>
      <c r="K4122">
        <f t="shared" si="128"/>
        <v>1</v>
      </c>
    </row>
    <row r="4123" spans="1:11" x14ac:dyDescent="0.25">
      <c r="A4123" s="5" t="str">
        <f t="shared" si="129"/>
        <v>IndustrySchoolsMonthly Peak DayFebruary18</v>
      </c>
      <c r="B4123" t="s">
        <v>2232</v>
      </c>
      <c r="C4123" t="s">
        <v>2246</v>
      </c>
      <c r="D4123" t="s">
        <v>2442</v>
      </c>
      <c r="E4123" t="s">
        <v>3106</v>
      </c>
      <c r="F4123" s="6">
        <v>18</v>
      </c>
      <c r="G4123" s="6"/>
      <c r="H4123" s="6"/>
      <c r="I4123" s="6"/>
      <c r="J4123" s="6">
        <v>56.89</v>
      </c>
      <c r="K4123">
        <f t="shared" si="128"/>
        <v>1</v>
      </c>
    </row>
    <row r="4124" spans="1:11" x14ac:dyDescent="0.25">
      <c r="A4124" s="5" t="str">
        <f t="shared" si="129"/>
        <v>IndustrySchoolsMonthly Peak DayFebruary19</v>
      </c>
      <c r="B4124" t="s">
        <v>2232</v>
      </c>
      <c r="C4124" t="s">
        <v>2246</v>
      </c>
      <c r="D4124" t="s">
        <v>2442</v>
      </c>
      <c r="E4124" t="s">
        <v>3106</v>
      </c>
      <c r="F4124" s="6">
        <v>19</v>
      </c>
      <c r="G4124" s="6"/>
      <c r="H4124" s="6"/>
      <c r="I4124" s="6"/>
      <c r="J4124" s="6">
        <v>54.43</v>
      </c>
      <c r="K4124">
        <f t="shared" si="128"/>
        <v>1</v>
      </c>
    </row>
    <row r="4125" spans="1:11" x14ac:dyDescent="0.25">
      <c r="A4125" s="5" t="str">
        <f t="shared" si="129"/>
        <v>IndustrySchoolsMonthly Peak DayFebruary20</v>
      </c>
      <c r="B4125" t="s">
        <v>2232</v>
      </c>
      <c r="C4125" t="s">
        <v>2246</v>
      </c>
      <c r="D4125" t="s">
        <v>2442</v>
      </c>
      <c r="E4125" t="s">
        <v>3106</v>
      </c>
      <c r="F4125" s="6">
        <v>20</v>
      </c>
      <c r="G4125" s="6"/>
      <c r="H4125" s="6"/>
      <c r="I4125" s="6"/>
      <c r="J4125" s="6">
        <v>52.96</v>
      </c>
      <c r="K4125">
        <f t="shared" si="128"/>
        <v>1</v>
      </c>
    </row>
    <row r="4126" spans="1:11" x14ac:dyDescent="0.25">
      <c r="A4126" s="5" t="str">
        <f t="shared" si="129"/>
        <v>IndustrySchoolsMonthly Peak DayFebruary21</v>
      </c>
      <c r="B4126" t="s">
        <v>2232</v>
      </c>
      <c r="C4126" t="s">
        <v>2246</v>
      </c>
      <c r="D4126" t="s">
        <v>2442</v>
      </c>
      <c r="E4126" t="s">
        <v>3106</v>
      </c>
      <c r="F4126" s="6">
        <v>21</v>
      </c>
      <c r="G4126" s="6"/>
      <c r="H4126" s="6"/>
      <c r="I4126" s="6"/>
      <c r="J4126" s="6">
        <v>51.83</v>
      </c>
      <c r="K4126">
        <f t="shared" si="128"/>
        <v>1</v>
      </c>
    </row>
    <row r="4127" spans="1:11" x14ac:dyDescent="0.25">
      <c r="A4127" s="5" t="str">
        <f t="shared" si="129"/>
        <v>IndustrySchoolsMonthly Peak DayFebruary22</v>
      </c>
      <c r="B4127" t="s">
        <v>2232</v>
      </c>
      <c r="C4127" t="s">
        <v>2246</v>
      </c>
      <c r="D4127" t="s">
        <v>2442</v>
      </c>
      <c r="E4127" t="s">
        <v>3106</v>
      </c>
      <c r="F4127" s="6">
        <v>22</v>
      </c>
      <c r="G4127" s="6"/>
      <c r="H4127" s="6"/>
      <c r="I4127" s="6"/>
      <c r="J4127" s="6">
        <v>48.77</v>
      </c>
      <c r="K4127">
        <f t="shared" si="128"/>
        <v>1</v>
      </c>
    </row>
    <row r="4128" spans="1:11" x14ac:dyDescent="0.25">
      <c r="A4128" s="5" t="str">
        <f t="shared" si="129"/>
        <v>IndustrySchoolsMonthly Peak DayFebruary23</v>
      </c>
      <c r="B4128" t="s">
        <v>2232</v>
      </c>
      <c r="C4128" t="s">
        <v>2246</v>
      </c>
      <c r="D4128" t="s">
        <v>2442</v>
      </c>
      <c r="E4128" t="s">
        <v>3106</v>
      </c>
      <c r="F4128" s="6">
        <v>23</v>
      </c>
      <c r="G4128" s="6"/>
      <c r="H4128" s="6"/>
      <c r="I4128" s="6"/>
      <c r="J4128" s="6">
        <v>47.61</v>
      </c>
      <c r="K4128">
        <f t="shared" si="128"/>
        <v>1</v>
      </c>
    </row>
    <row r="4129" spans="1:11" x14ac:dyDescent="0.25">
      <c r="A4129" s="5" t="str">
        <f t="shared" si="129"/>
        <v>IndustrySchoolsMonthly Peak DayFebruary24</v>
      </c>
      <c r="B4129" t="s">
        <v>2232</v>
      </c>
      <c r="C4129" t="s">
        <v>2246</v>
      </c>
      <c r="D4129" t="s">
        <v>2442</v>
      </c>
      <c r="E4129" t="s">
        <v>3106</v>
      </c>
      <c r="F4129" s="6">
        <v>24</v>
      </c>
      <c r="G4129" s="6"/>
      <c r="H4129" s="6"/>
      <c r="I4129" s="6"/>
      <c r="J4129" s="6">
        <v>47.93</v>
      </c>
      <c r="K4129">
        <f t="shared" si="128"/>
        <v>1</v>
      </c>
    </row>
    <row r="4130" spans="1:11" x14ac:dyDescent="0.25">
      <c r="A4130" s="5" t="str">
        <f t="shared" si="129"/>
        <v>IndustrySchoolsAverage WeekdayMarch1</v>
      </c>
      <c r="B4130" t="s">
        <v>2232</v>
      </c>
      <c r="C4130" t="s">
        <v>2246</v>
      </c>
      <c r="D4130" t="s">
        <v>2443</v>
      </c>
      <c r="E4130" t="s">
        <v>3107</v>
      </c>
      <c r="F4130" s="6">
        <v>1</v>
      </c>
      <c r="G4130" s="6"/>
      <c r="H4130" s="6"/>
      <c r="I4130" s="6"/>
      <c r="J4130" s="6">
        <v>42.59</v>
      </c>
      <c r="K4130">
        <f t="shared" si="128"/>
        <v>1</v>
      </c>
    </row>
    <row r="4131" spans="1:11" x14ac:dyDescent="0.25">
      <c r="A4131" s="5" t="str">
        <f t="shared" si="129"/>
        <v>IndustrySchoolsAverage WeekdayMarch2</v>
      </c>
      <c r="B4131" t="s">
        <v>2232</v>
      </c>
      <c r="C4131" t="s">
        <v>2246</v>
      </c>
      <c r="D4131" t="s">
        <v>2443</v>
      </c>
      <c r="E4131" t="s">
        <v>3107</v>
      </c>
      <c r="F4131" s="6">
        <v>2</v>
      </c>
      <c r="G4131" s="6"/>
      <c r="H4131" s="6"/>
      <c r="I4131" s="6"/>
      <c r="J4131" s="6">
        <v>41.83</v>
      </c>
      <c r="K4131">
        <f t="shared" si="128"/>
        <v>1</v>
      </c>
    </row>
    <row r="4132" spans="1:11" x14ac:dyDescent="0.25">
      <c r="A4132" s="5" t="str">
        <f t="shared" si="129"/>
        <v>IndustrySchoolsAverage WeekdayMarch3</v>
      </c>
      <c r="B4132" t="s">
        <v>2232</v>
      </c>
      <c r="C4132" t="s">
        <v>2246</v>
      </c>
      <c r="D4132" t="s">
        <v>2443</v>
      </c>
      <c r="E4132" t="s">
        <v>3107</v>
      </c>
      <c r="F4132" s="6">
        <v>3</v>
      </c>
      <c r="G4132" s="6"/>
      <c r="H4132" s="6"/>
      <c r="I4132" s="6"/>
      <c r="J4132" s="6">
        <v>40.270000000000003</v>
      </c>
      <c r="K4132">
        <f t="shared" si="128"/>
        <v>1</v>
      </c>
    </row>
    <row r="4133" spans="1:11" x14ac:dyDescent="0.25">
      <c r="A4133" s="5" t="str">
        <f t="shared" si="129"/>
        <v>IndustrySchoolsAverage WeekdayMarch4</v>
      </c>
      <c r="B4133" t="s">
        <v>2232</v>
      </c>
      <c r="C4133" t="s">
        <v>2246</v>
      </c>
      <c r="D4133" t="s">
        <v>2443</v>
      </c>
      <c r="E4133" t="s">
        <v>3107</v>
      </c>
      <c r="F4133" s="6">
        <v>4</v>
      </c>
      <c r="G4133" s="6"/>
      <c r="H4133" s="6"/>
      <c r="I4133" s="6"/>
      <c r="J4133" s="6">
        <v>38.83</v>
      </c>
      <c r="K4133">
        <f t="shared" si="128"/>
        <v>1</v>
      </c>
    </row>
    <row r="4134" spans="1:11" x14ac:dyDescent="0.25">
      <c r="A4134" s="5" t="str">
        <f t="shared" si="129"/>
        <v>IndustrySchoolsAverage WeekdayMarch5</v>
      </c>
      <c r="B4134" t="s">
        <v>2232</v>
      </c>
      <c r="C4134" t="s">
        <v>2246</v>
      </c>
      <c r="D4134" t="s">
        <v>2443</v>
      </c>
      <c r="E4134" t="s">
        <v>3107</v>
      </c>
      <c r="F4134" s="6">
        <v>5</v>
      </c>
      <c r="G4134" s="6"/>
      <c r="H4134" s="6"/>
      <c r="I4134" s="6"/>
      <c r="J4134" s="6">
        <v>37.85</v>
      </c>
      <c r="K4134">
        <f t="shared" si="128"/>
        <v>1</v>
      </c>
    </row>
    <row r="4135" spans="1:11" x14ac:dyDescent="0.25">
      <c r="A4135" s="5" t="str">
        <f t="shared" si="129"/>
        <v>IndustrySchoolsAverage WeekdayMarch6</v>
      </c>
      <c r="B4135" t="s">
        <v>2232</v>
      </c>
      <c r="C4135" t="s">
        <v>2246</v>
      </c>
      <c r="D4135" t="s">
        <v>2443</v>
      </c>
      <c r="E4135" t="s">
        <v>3107</v>
      </c>
      <c r="F4135" s="6">
        <v>6</v>
      </c>
      <c r="G4135" s="6"/>
      <c r="H4135" s="6"/>
      <c r="I4135" s="6"/>
      <c r="J4135" s="6">
        <v>37.1</v>
      </c>
      <c r="K4135">
        <f t="shared" si="128"/>
        <v>1</v>
      </c>
    </row>
    <row r="4136" spans="1:11" x14ac:dyDescent="0.25">
      <c r="A4136" s="5" t="str">
        <f t="shared" si="129"/>
        <v>IndustrySchoolsAverage WeekdayMarch7</v>
      </c>
      <c r="B4136" t="s">
        <v>2232</v>
      </c>
      <c r="C4136" t="s">
        <v>2246</v>
      </c>
      <c r="D4136" t="s">
        <v>2443</v>
      </c>
      <c r="E4136" t="s">
        <v>3107</v>
      </c>
      <c r="F4136" s="6">
        <v>7</v>
      </c>
      <c r="G4136" s="6"/>
      <c r="H4136" s="6"/>
      <c r="I4136" s="6"/>
      <c r="J4136" s="6">
        <v>36.4</v>
      </c>
      <c r="K4136">
        <f t="shared" si="128"/>
        <v>1</v>
      </c>
    </row>
    <row r="4137" spans="1:11" x14ac:dyDescent="0.25">
      <c r="A4137" s="5" t="str">
        <f t="shared" si="129"/>
        <v>IndustrySchoolsAverage WeekdayMarch8</v>
      </c>
      <c r="B4137" t="s">
        <v>2232</v>
      </c>
      <c r="C4137" t="s">
        <v>2246</v>
      </c>
      <c r="D4137" t="s">
        <v>2443</v>
      </c>
      <c r="E4137" t="s">
        <v>3107</v>
      </c>
      <c r="F4137" s="6">
        <v>8</v>
      </c>
      <c r="G4137" s="6"/>
      <c r="H4137" s="6"/>
      <c r="I4137" s="6"/>
      <c r="J4137" s="6">
        <v>35.729999999999997</v>
      </c>
      <c r="K4137">
        <f t="shared" si="128"/>
        <v>1</v>
      </c>
    </row>
    <row r="4138" spans="1:11" x14ac:dyDescent="0.25">
      <c r="A4138" s="5" t="str">
        <f t="shared" si="129"/>
        <v>IndustrySchoolsAverage WeekdayMarch9</v>
      </c>
      <c r="B4138" t="s">
        <v>2232</v>
      </c>
      <c r="C4138" t="s">
        <v>2246</v>
      </c>
      <c r="D4138" t="s">
        <v>2443</v>
      </c>
      <c r="E4138" t="s">
        <v>3107</v>
      </c>
      <c r="F4138" s="6">
        <v>9</v>
      </c>
      <c r="G4138" s="6"/>
      <c r="H4138" s="6"/>
      <c r="I4138" s="6"/>
      <c r="J4138" s="6">
        <v>36.29</v>
      </c>
      <c r="K4138">
        <f t="shared" si="128"/>
        <v>1</v>
      </c>
    </row>
    <row r="4139" spans="1:11" x14ac:dyDescent="0.25">
      <c r="A4139" s="5" t="str">
        <f t="shared" si="129"/>
        <v>IndustrySchoolsAverage WeekdayMarch10</v>
      </c>
      <c r="B4139" t="s">
        <v>2232</v>
      </c>
      <c r="C4139" t="s">
        <v>2246</v>
      </c>
      <c r="D4139" t="s">
        <v>2443</v>
      </c>
      <c r="E4139" t="s">
        <v>3107</v>
      </c>
      <c r="F4139" s="6">
        <v>10</v>
      </c>
      <c r="G4139" s="6"/>
      <c r="H4139" s="6"/>
      <c r="I4139" s="6"/>
      <c r="J4139" s="6">
        <v>40.64</v>
      </c>
      <c r="K4139">
        <f t="shared" si="128"/>
        <v>1</v>
      </c>
    </row>
    <row r="4140" spans="1:11" x14ac:dyDescent="0.25">
      <c r="A4140" s="5" t="str">
        <f t="shared" si="129"/>
        <v>IndustrySchoolsAverage WeekdayMarch11</v>
      </c>
      <c r="B4140" t="s">
        <v>2232</v>
      </c>
      <c r="C4140" t="s">
        <v>2246</v>
      </c>
      <c r="D4140" t="s">
        <v>2443</v>
      </c>
      <c r="E4140" t="s">
        <v>3107</v>
      </c>
      <c r="F4140" s="6">
        <v>11</v>
      </c>
      <c r="G4140" s="6"/>
      <c r="H4140" s="6"/>
      <c r="I4140" s="6"/>
      <c r="J4140" s="6">
        <v>45.85</v>
      </c>
      <c r="K4140">
        <f t="shared" si="128"/>
        <v>1</v>
      </c>
    </row>
    <row r="4141" spans="1:11" x14ac:dyDescent="0.25">
      <c r="A4141" s="5" t="str">
        <f t="shared" si="129"/>
        <v>IndustrySchoolsAverage WeekdayMarch12</v>
      </c>
      <c r="B4141" t="s">
        <v>2232</v>
      </c>
      <c r="C4141" t="s">
        <v>2246</v>
      </c>
      <c r="D4141" t="s">
        <v>2443</v>
      </c>
      <c r="E4141" t="s">
        <v>3107</v>
      </c>
      <c r="F4141" s="6">
        <v>12</v>
      </c>
      <c r="G4141" s="6"/>
      <c r="H4141" s="6"/>
      <c r="I4141" s="6"/>
      <c r="J4141" s="6">
        <v>50.61</v>
      </c>
      <c r="K4141">
        <f t="shared" si="128"/>
        <v>1</v>
      </c>
    </row>
    <row r="4142" spans="1:11" x14ac:dyDescent="0.25">
      <c r="A4142" s="5" t="str">
        <f t="shared" si="129"/>
        <v>IndustrySchoolsAverage WeekdayMarch13</v>
      </c>
      <c r="B4142" t="s">
        <v>2232</v>
      </c>
      <c r="C4142" t="s">
        <v>2246</v>
      </c>
      <c r="D4142" t="s">
        <v>2443</v>
      </c>
      <c r="E4142" t="s">
        <v>3107</v>
      </c>
      <c r="F4142" s="6">
        <v>13</v>
      </c>
      <c r="G4142" s="6"/>
      <c r="H4142" s="6"/>
      <c r="I4142" s="6"/>
      <c r="J4142" s="6">
        <v>55.24</v>
      </c>
      <c r="K4142">
        <f t="shared" si="128"/>
        <v>1</v>
      </c>
    </row>
    <row r="4143" spans="1:11" x14ac:dyDescent="0.25">
      <c r="A4143" s="5" t="str">
        <f t="shared" si="129"/>
        <v>IndustrySchoolsAverage WeekdayMarch14</v>
      </c>
      <c r="B4143" t="s">
        <v>2232</v>
      </c>
      <c r="C4143" t="s">
        <v>2246</v>
      </c>
      <c r="D4143" t="s">
        <v>2443</v>
      </c>
      <c r="E4143" t="s">
        <v>3107</v>
      </c>
      <c r="F4143" s="6">
        <v>14</v>
      </c>
      <c r="G4143" s="6"/>
      <c r="H4143" s="6"/>
      <c r="I4143" s="6"/>
      <c r="J4143" s="6">
        <v>60.16</v>
      </c>
      <c r="K4143">
        <f t="shared" si="128"/>
        <v>1</v>
      </c>
    </row>
    <row r="4144" spans="1:11" x14ac:dyDescent="0.25">
      <c r="A4144" s="5" t="str">
        <f t="shared" si="129"/>
        <v>IndustrySchoolsAverage WeekdayMarch15</v>
      </c>
      <c r="B4144" t="s">
        <v>2232</v>
      </c>
      <c r="C4144" t="s">
        <v>2246</v>
      </c>
      <c r="D4144" t="s">
        <v>2443</v>
      </c>
      <c r="E4144" t="s">
        <v>3107</v>
      </c>
      <c r="F4144" s="6">
        <v>15</v>
      </c>
      <c r="G4144" s="6"/>
      <c r="H4144" s="6"/>
      <c r="I4144" s="6"/>
      <c r="J4144" s="6">
        <v>63.1</v>
      </c>
      <c r="K4144">
        <f t="shared" si="128"/>
        <v>1</v>
      </c>
    </row>
    <row r="4145" spans="1:11" x14ac:dyDescent="0.25">
      <c r="A4145" s="5" t="str">
        <f t="shared" si="129"/>
        <v>IndustrySchoolsAverage WeekdayMarch16</v>
      </c>
      <c r="B4145" t="s">
        <v>2232</v>
      </c>
      <c r="C4145" t="s">
        <v>2246</v>
      </c>
      <c r="D4145" t="s">
        <v>2443</v>
      </c>
      <c r="E4145" t="s">
        <v>3107</v>
      </c>
      <c r="F4145" s="6">
        <v>16</v>
      </c>
      <c r="G4145" s="6"/>
      <c r="H4145" s="6"/>
      <c r="I4145" s="6"/>
      <c r="J4145" s="6">
        <v>64.3</v>
      </c>
      <c r="K4145">
        <f t="shared" si="128"/>
        <v>1</v>
      </c>
    </row>
    <row r="4146" spans="1:11" x14ac:dyDescent="0.25">
      <c r="A4146" s="5" t="str">
        <f t="shared" si="129"/>
        <v>IndustrySchoolsAverage WeekdayMarch17</v>
      </c>
      <c r="B4146" t="s">
        <v>2232</v>
      </c>
      <c r="C4146" t="s">
        <v>2246</v>
      </c>
      <c r="D4146" t="s">
        <v>2443</v>
      </c>
      <c r="E4146" t="s">
        <v>3107</v>
      </c>
      <c r="F4146" s="6">
        <v>17</v>
      </c>
      <c r="G4146" s="6"/>
      <c r="H4146" s="6"/>
      <c r="I4146" s="6"/>
      <c r="J4146" s="6">
        <v>65.930000000000007</v>
      </c>
      <c r="K4146">
        <f t="shared" si="128"/>
        <v>1</v>
      </c>
    </row>
    <row r="4147" spans="1:11" x14ac:dyDescent="0.25">
      <c r="A4147" s="5" t="str">
        <f t="shared" si="129"/>
        <v>IndustrySchoolsAverage WeekdayMarch18</v>
      </c>
      <c r="B4147" t="s">
        <v>2232</v>
      </c>
      <c r="C4147" t="s">
        <v>2246</v>
      </c>
      <c r="D4147" t="s">
        <v>2443</v>
      </c>
      <c r="E4147" t="s">
        <v>3107</v>
      </c>
      <c r="F4147" s="6">
        <v>18</v>
      </c>
      <c r="G4147" s="6"/>
      <c r="H4147" s="6"/>
      <c r="I4147" s="6"/>
      <c r="J4147" s="6">
        <v>67.11</v>
      </c>
      <c r="K4147">
        <f t="shared" si="128"/>
        <v>1</v>
      </c>
    </row>
    <row r="4148" spans="1:11" x14ac:dyDescent="0.25">
      <c r="A4148" s="5" t="str">
        <f t="shared" si="129"/>
        <v>IndustrySchoolsAverage WeekdayMarch19</v>
      </c>
      <c r="B4148" t="s">
        <v>2232</v>
      </c>
      <c r="C4148" t="s">
        <v>2246</v>
      </c>
      <c r="D4148" t="s">
        <v>2443</v>
      </c>
      <c r="E4148" t="s">
        <v>3107</v>
      </c>
      <c r="F4148" s="6">
        <v>19</v>
      </c>
      <c r="G4148" s="6"/>
      <c r="H4148" s="6"/>
      <c r="I4148" s="6"/>
      <c r="J4148" s="6">
        <v>66.239999999999995</v>
      </c>
      <c r="K4148">
        <f t="shared" si="128"/>
        <v>1</v>
      </c>
    </row>
    <row r="4149" spans="1:11" x14ac:dyDescent="0.25">
      <c r="A4149" s="5" t="str">
        <f t="shared" si="129"/>
        <v>IndustrySchoolsAverage WeekdayMarch20</v>
      </c>
      <c r="B4149" t="s">
        <v>2232</v>
      </c>
      <c r="C4149" t="s">
        <v>2246</v>
      </c>
      <c r="D4149" t="s">
        <v>2443</v>
      </c>
      <c r="E4149" t="s">
        <v>3107</v>
      </c>
      <c r="F4149" s="6">
        <v>20</v>
      </c>
      <c r="G4149" s="6"/>
      <c r="H4149" s="6"/>
      <c r="I4149" s="6"/>
      <c r="J4149" s="6">
        <v>63.33</v>
      </c>
      <c r="K4149">
        <f t="shared" si="128"/>
        <v>1</v>
      </c>
    </row>
    <row r="4150" spans="1:11" x14ac:dyDescent="0.25">
      <c r="A4150" s="5" t="str">
        <f t="shared" si="129"/>
        <v>IndustrySchoolsAverage WeekdayMarch21</v>
      </c>
      <c r="B4150" t="s">
        <v>2232</v>
      </c>
      <c r="C4150" t="s">
        <v>2246</v>
      </c>
      <c r="D4150" t="s">
        <v>2443</v>
      </c>
      <c r="E4150" t="s">
        <v>3107</v>
      </c>
      <c r="F4150" s="6">
        <v>21</v>
      </c>
      <c r="G4150" s="6"/>
      <c r="H4150" s="6"/>
      <c r="I4150" s="6"/>
      <c r="J4150" s="6">
        <v>57.69</v>
      </c>
      <c r="K4150">
        <f t="shared" si="128"/>
        <v>1</v>
      </c>
    </row>
    <row r="4151" spans="1:11" x14ac:dyDescent="0.25">
      <c r="A4151" s="5" t="str">
        <f t="shared" si="129"/>
        <v>IndustrySchoolsAverage WeekdayMarch22</v>
      </c>
      <c r="B4151" t="s">
        <v>2232</v>
      </c>
      <c r="C4151" t="s">
        <v>2246</v>
      </c>
      <c r="D4151" t="s">
        <v>2443</v>
      </c>
      <c r="E4151" t="s">
        <v>3107</v>
      </c>
      <c r="F4151" s="6">
        <v>22</v>
      </c>
      <c r="G4151" s="6"/>
      <c r="H4151" s="6"/>
      <c r="I4151" s="6"/>
      <c r="J4151" s="6">
        <v>55.05</v>
      </c>
      <c r="K4151">
        <f t="shared" si="128"/>
        <v>1</v>
      </c>
    </row>
    <row r="4152" spans="1:11" x14ac:dyDescent="0.25">
      <c r="A4152" s="5" t="str">
        <f t="shared" si="129"/>
        <v>IndustrySchoolsAverage WeekdayMarch23</v>
      </c>
      <c r="B4152" t="s">
        <v>2232</v>
      </c>
      <c r="C4152" t="s">
        <v>2246</v>
      </c>
      <c r="D4152" t="s">
        <v>2443</v>
      </c>
      <c r="E4152" t="s">
        <v>3107</v>
      </c>
      <c r="F4152" s="6">
        <v>23</v>
      </c>
      <c r="G4152" s="6"/>
      <c r="H4152" s="6"/>
      <c r="I4152" s="6"/>
      <c r="J4152" s="6">
        <v>51.99</v>
      </c>
      <c r="K4152">
        <f t="shared" si="128"/>
        <v>1</v>
      </c>
    </row>
    <row r="4153" spans="1:11" x14ac:dyDescent="0.25">
      <c r="A4153" s="5" t="str">
        <f t="shared" si="129"/>
        <v>IndustrySchoolsAverage WeekdayMarch24</v>
      </c>
      <c r="B4153" t="s">
        <v>2232</v>
      </c>
      <c r="C4153" t="s">
        <v>2246</v>
      </c>
      <c r="D4153" t="s">
        <v>2443</v>
      </c>
      <c r="E4153" t="s">
        <v>3107</v>
      </c>
      <c r="F4153" s="6">
        <v>24</v>
      </c>
      <c r="G4153" s="6"/>
      <c r="H4153" s="6"/>
      <c r="I4153" s="6"/>
      <c r="J4153" s="6">
        <v>50.37</v>
      </c>
      <c r="K4153">
        <f t="shared" si="128"/>
        <v>1</v>
      </c>
    </row>
    <row r="4154" spans="1:11" x14ac:dyDescent="0.25">
      <c r="A4154" s="5" t="str">
        <f t="shared" si="129"/>
        <v>IndustrySchoolsMonthly Peak DayMarch1</v>
      </c>
      <c r="B4154" t="s">
        <v>2232</v>
      </c>
      <c r="C4154" t="s">
        <v>2246</v>
      </c>
      <c r="D4154" t="s">
        <v>2444</v>
      </c>
      <c r="E4154" t="s">
        <v>3107</v>
      </c>
      <c r="F4154" s="6">
        <v>1</v>
      </c>
      <c r="G4154" s="6"/>
      <c r="H4154" s="6"/>
      <c r="I4154" s="6"/>
      <c r="J4154" s="6">
        <v>46.73</v>
      </c>
      <c r="K4154">
        <f t="shared" si="128"/>
        <v>1</v>
      </c>
    </row>
    <row r="4155" spans="1:11" x14ac:dyDescent="0.25">
      <c r="A4155" s="5" t="str">
        <f t="shared" si="129"/>
        <v>IndustrySchoolsMonthly Peak DayMarch2</v>
      </c>
      <c r="B4155" t="s">
        <v>2232</v>
      </c>
      <c r="C4155" t="s">
        <v>2246</v>
      </c>
      <c r="D4155" t="s">
        <v>2444</v>
      </c>
      <c r="E4155" t="s">
        <v>3107</v>
      </c>
      <c r="F4155" s="6">
        <v>2</v>
      </c>
      <c r="G4155" s="6"/>
      <c r="H4155" s="6"/>
      <c r="I4155" s="6"/>
      <c r="J4155" s="6">
        <v>45.43</v>
      </c>
      <c r="K4155">
        <f t="shared" si="128"/>
        <v>1</v>
      </c>
    </row>
    <row r="4156" spans="1:11" x14ac:dyDescent="0.25">
      <c r="A4156" s="5" t="str">
        <f t="shared" si="129"/>
        <v>IndustrySchoolsMonthly Peak DayMarch3</v>
      </c>
      <c r="B4156" t="s">
        <v>2232</v>
      </c>
      <c r="C4156" t="s">
        <v>2246</v>
      </c>
      <c r="D4156" t="s">
        <v>2444</v>
      </c>
      <c r="E4156" t="s">
        <v>3107</v>
      </c>
      <c r="F4156" s="6">
        <v>3</v>
      </c>
      <c r="G4156" s="6"/>
      <c r="H4156" s="6"/>
      <c r="I4156" s="6"/>
      <c r="J4156" s="6">
        <v>44.73</v>
      </c>
      <c r="K4156">
        <f t="shared" si="128"/>
        <v>1</v>
      </c>
    </row>
    <row r="4157" spans="1:11" x14ac:dyDescent="0.25">
      <c r="A4157" s="5" t="str">
        <f t="shared" si="129"/>
        <v>IndustrySchoolsMonthly Peak DayMarch4</v>
      </c>
      <c r="B4157" t="s">
        <v>2232</v>
      </c>
      <c r="C4157" t="s">
        <v>2246</v>
      </c>
      <c r="D4157" t="s">
        <v>2444</v>
      </c>
      <c r="E4157" t="s">
        <v>3107</v>
      </c>
      <c r="F4157" s="6">
        <v>4</v>
      </c>
      <c r="G4157" s="6"/>
      <c r="H4157" s="6"/>
      <c r="I4157" s="6"/>
      <c r="J4157" s="6">
        <v>44.61</v>
      </c>
      <c r="K4157">
        <f t="shared" si="128"/>
        <v>1</v>
      </c>
    </row>
    <row r="4158" spans="1:11" x14ac:dyDescent="0.25">
      <c r="A4158" s="5" t="str">
        <f t="shared" si="129"/>
        <v>IndustrySchoolsMonthly Peak DayMarch5</v>
      </c>
      <c r="B4158" t="s">
        <v>2232</v>
      </c>
      <c r="C4158" t="s">
        <v>2246</v>
      </c>
      <c r="D4158" t="s">
        <v>2444</v>
      </c>
      <c r="E4158" t="s">
        <v>3107</v>
      </c>
      <c r="F4158" s="6">
        <v>5</v>
      </c>
      <c r="G4158" s="6"/>
      <c r="H4158" s="6"/>
      <c r="I4158" s="6"/>
      <c r="J4158" s="6">
        <v>44.71</v>
      </c>
      <c r="K4158">
        <f t="shared" si="128"/>
        <v>1</v>
      </c>
    </row>
    <row r="4159" spans="1:11" x14ac:dyDescent="0.25">
      <c r="A4159" s="5" t="str">
        <f t="shared" si="129"/>
        <v>IndustrySchoolsMonthly Peak DayMarch6</v>
      </c>
      <c r="B4159" t="s">
        <v>2232</v>
      </c>
      <c r="C4159" t="s">
        <v>2246</v>
      </c>
      <c r="D4159" t="s">
        <v>2444</v>
      </c>
      <c r="E4159" t="s">
        <v>3107</v>
      </c>
      <c r="F4159" s="6">
        <v>6</v>
      </c>
      <c r="G4159" s="6"/>
      <c r="H4159" s="6"/>
      <c r="I4159" s="6"/>
      <c r="J4159" s="6">
        <v>44.08</v>
      </c>
      <c r="K4159">
        <f t="shared" si="128"/>
        <v>1</v>
      </c>
    </row>
    <row r="4160" spans="1:11" x14ac:dyDescent="0.25">
      <c r="A4160" s="5" t="str">
        <f t="shared" si="129"/>
        <v>IndustrySchoolsMonthly Peak DayMarch7</v>
      </c>
      <c r="B4160" t="s">
        <v>2232</v>
      </c>
      <c r="C4160" t="s">
        <v>2246</v>
      </c>
      <c r="D4160" t="s">
        <v>2444</v>
      </c>
      <c r="E4160" t="s">
        <v>3107</v>
      </c>
      <c r="F4160" s="6">
        <v>7</v>
      </c>
      <c r="G4160" s="6"/>
      <c r="H4160" s="6"/>
      <c r="I4160" s="6"/>
      <c r="J4160" s="6">
        <v>42.79</v>
      </c>
      <c r="K4160">
        <f t="shared" si="128"/>
        <v>1</v>
      </c>
    </row>
    <row r="4161" spans="1:11" x14ac:dyDescent="0.25">
      <c r="A4161" s="5" t="str">
        <f t="shared" si="129"/>
        <v>IndustrySchoolsMonthly Peak DayMarch8</v>
      </c>
      <c r="B4161" t="s">
        <v>2232</v>
      </c>
      <c r="C4161" t="s">
        <v>2246</v>
      </c>
      <c r="D4161" t="s">
        <v>2444</v>
      </c>
      <c r="E4161" t="s">
        <v>3107</v>
      </c>
      <c r="F4161" s="6">
        <v>8</v>
      </c>
      <c r="G4161" s="6"/>
      <c r="H4161" s="6"/>
      <c r="I4161" s="6"/>
      <c r="J4161" s="6">
        <v>43.63</v>
      </c>
      <c r="K4161">
        <f t="shared" si="128"/>
        <v>1</v>
      </c>
    </row>
    <row r="4162" spans="1:11" x14ac:dyDescent="0.25">
      <c r="A4162" s="5" t="str">
        <f t="shared" si="129"/>
        <v>IndustrySchoolsMonthly Peak DayMarch9</v>
      </c>
      <c r="B4162" t="s">
        <v>2232</v>
      </c>
      <c r="C4162" t="s">
        <v>2246</v>
      </c>
      <c r="D4162" t="s">
        <v>2444</v>
      </c>
      <c r="E4162" t="s">
        <v>3107</v>
      </c>
      <c r="F4162" s="6">
        <v>9</v>
      </c>
      <c r="G4162" s="6"/>
      <c r="H4162" s="6"/>
      <c r="I4162" s="6"/>
      <c r="J4162" s="6">
        <v>44.5</v>
      </c>
      <c r="K4162">
        <f t="shared" ref="K4162:K4225" si="130">INDEX(events, MATCH(CONCATENATE(B4162, C4162, D4162, E4162), events_y, 0), MATCH("Confidential", events_x, 0))</f>
        <v>1</v>
      </c>
    </row>
    <row r="4163" spans="1:11" x14ac:dyDescent="0.25">
      <c r="A4163" s="5" t="str">
        <f t="shared" ref="A4163:A4226" si="131">CONCATENATE(B4163, C4163, D4163, E4163, F4163)</f>
        <v>IndustrySchoolsMonthly Peak DayMarch10</v>
      </c>
      <c r="B4163" t="s">
        <v>2232</v>
      </c>
      <c r="C4163" t="s">
        <v>2246</v>
      </c>
      <c r="D4163" t="s">
        <v>2444</v>
      </c>
      <c r="E4163" t="s">
        <v>3107</v>
      </c>
      <c r="F4163" s="6">
        <v>10</v>
      </c>
      <c r="G4163" s="6"/>
      <c r="H4163" s="6"/>
      <c r="I4163" s="6"/>
      <c r="J4163" s="6">
        <v>45.58</v>
      </c>
      <c r="K4163">
        <f t="shared" si="130"/>
        <v>1</v>
      </c>
    </row>
    <row r="4164" spans="1:11" x14ac:dyDescent="0.25">
      <c r="A4164" s="5" t="str">
        <f t="shared" si="131"/>
        <v>IndustrySchoolsMonthly Peak DayMarch11</v>
      </c>
      <c r="B4164" t="s">
        <v>2232</v>
      </c>
      <c r="C4164" t="s">
        <v>2246</v>
      </c>
      <c r="D4164" t="s">
        <v>2444</v>
      </c>
      <c r="E4164" t="s">
        <v>3107</v>
      </c>
      <c r="F4164" s="6">
        <v>11</v>
      </c>
      <c r="G4164" s="6"/>
      <c r="H4164" s="6"/>
      <c r="I4164" s="6"/>
      <c r="J4164" s="6">
        <v>49.24</v>
      </c>
      <c r="K4164">
        <f t="shared" si="130"/>
        <v>1</v>
      </c>
    </row>
    <row r="4165" spans="1:11" x14ac:dyDescent="0.25">
      <c r="A4165" s="5" t="str">
        <f t="shared" si="131"/>
        <v>IndustrySchoolsMonthly Peak DayMarch12</v>
      </c>
      <c r="B4165" t="s">
        <v>2232</v>
      </c>
      <c r="C4165" t="s">
        <v>2246</v>
      </c>
      <c r="D4165" t="s">
        <v>2444</v>
      </c>
      <c r="E4165" t="s">
        <v>3107</v>
      </c>
      <c r="F4165" s="6">
        <v>12</v>
      </c>
      <c r="G4165" s="6"/>
      <c r="H4165" s="6"/>
      <c r="I4165" s="6"/>
      <c r="J4165" s="6">
        <v>46.71</v>
      </c>
      <c r="K4165">
        <f t="shared" si="130"/>
        <v>1</v>
      </c>
    </row>
    <row r="4166" spans="1:11" x14ac:dyDescent="0.25">
      <c r="A4166" s="5" t="str">
        <f t="shared" si="131"/>
        <v>IndustrySchoolsMonthly Peak DayMarch13</v>
      </c>
      <c r="B4166" t="s">
        <v>2232</v>
      </c>
      <c r="C4166" t="s">
        <v>2246</v>
      </c>
      <c r="D4166" t="s">
        <v>2444</v>
      </c>
      <c r="E4166" t="s">
        <v>3107</v>
      </c>
      <c r="F4166" s="6">
        <v>13</v>
      </c>
      <c r="G4166" s="6"/>
      <c r="H4166" s="6"/>
      <c r="I4166" s="6"/>
      <c r="J4166" s="6">
        <v>50.99</v>
      </c>
      <c r="K4166">
        <f t="shared" si="130"/>
        <v>1</v>
      </c>
    </row>
    <row r="4167" spans="1:11" x14ac:dyDescent="0.25">
      <c r="A4167" s="5" t="str">
        <f t="shared" si="131"/>
        <v>IndustrySchoolsMonthly Peak DayMarch14</v>
      </c>
      <c r="B4167" t="s">
        <v>2232</v>
      </c>
      <c r="C4167" t="s">
        <v>2246</v>
      </c>
      <c r="D4167" t="s">
        <v>2444</v>
      </c>
      <c r="E4167" t="s">
        <v>3107</v>
      </c>
      <c r="F4167" s="6">
        <v>14</v>
      </c>
      <c r="G4167" s="6"/>
      <c r="H4167" s="6"/>
      <c r="I4167" s="6"/>
      <c r="J4167" s="6">
        <v>49.59</v>
      </c>
      <c r="K4167">
        <f t="shared" si="130"/>
        <v>1</v>
      </c>
    </row>
    <row r="4168" spans="1:11" x14ac:dyDescent="0.25">
      <c r="A4168" s="5" t="str">
        <f t="shared" si="131"/>
        <v>IndustrySchoolsMonthly Peak DayMarch15</v>
      </c>
      <c r="B4168" t="s">
        <v>2232</v>
      </c>
      <c r="C4168" t="s">
        <v>2246</v>
      </c>
      <c r="D4168" t="s">
        <v>2444</v>
      </c>
      <c r="E4168" t="s">
        <v>3107</v>
      </c>
      <c r="F4168" s="6">
        <v>15</v>
      </c>
      <c r="G4168" s="6"/>
      <c r="H4168" s="6"/>
      <c r="I4168" s="6"/>
      <c r="J4168" s="6">
        <v>51.85</v>
      </c>
      <c r="K4168">
        <f t="shared" si="130"/>
        <v>1</v>
      </c>
    </row>
    <row r="4169" spans="1:11" x14ac:dyDescent="0.25">
      <c r="A4169" s="5" t="str">
        <f t="shared" si="131"/>
        <v>IndustrySchoolsMonthly Peak DayMarch16</v>
      </c>
      <c r="B4169" t="s">
        <v>2232</v>
      </c>
      <c r="C4169" t="s">
        <v>2246</v>
      </c>
      <c r="D4169" t="s">
        <v>2444</v>
      </c>
      <c r="E4169" t="s">
        <v>3107</v>
      </c>
      <c r="F4169" s="6">
        <v>16</v>
      </c>
      <c r="G4169" s="6"/>
      <c r="H4169" s="6"/>
      <c r="I4169" s="6"/>
      <c r="J4169" s="6">
        <v>51.86</v>
      </c>
      <c r="K4169">
        <f t="shared" si="130"/>
        <v>1</v>
      </c>
    </row>
    <row r="4170" spans="1:11" x14ac:dyDescent="0.25">
      <c r="A4170" s="5" t="str">
        <f t="shared" si="131"/>
        <v>IndustrySchoolsMonthly Peak DayMarch17</v>
      </c>
      <c r="B4170" t="s">
        <v>2232</v>
      </c>
      <c r="C4170" t="s">
        <v>2246</v>
      </c>
      <c r="D4170" t="s">
        <v>2444</v>
      </c>
      <c r="E4170" t="s">
        <v>3107</v>
      </c>
      <c r="F4170" s="6">
        <v>17</v>
      </c>
      <c r="G4170" s="6"/>
      <c r="H4170" s="6"/>
      <c r="I4170" s="6"/>
      <c r="J4170" s="6">
        <v>52.76</v>
      </c>
      <c r="K4170">
        <f t="shared" si="130"/>
        <v>1</v>
      </c>
    </row>
    <row r="4171" spans="1:11" x14ac:dyDescent="0.25">
      <c r="A4171" s="5" t="str">
        <f t="shared" si="131"/>
        <v>IndustrySchoolsMonthly Peak DayMarch18</v>
      </c>
      <c r="B4171" t="s">
        <v>2232</v>
      </c>
      <c r="C4171" t="s">
        <v>2246</v>
      </c>
      <c r="D4171" t="s">
        <v>2444</v>
      </c>
      <c r="E4171" t="s">
        <v>3107</v>
      </c>
      <c r="F4171" s="6">
        <v>18</v>
      </c>
      <c r="G4171" s="6"/>
      <c r="H4171" s="6"/>
      <c r="I4171" s="6"/>
      <c r="J4171" s="6">
        <v>51.22</v>
      </c>
      <c r="K4171">
        <f t="shared" si="130"/>
        <v>1</v>
      </c>
    </row>
    <row r="4172" spans="1:11" x14ac:dyDescent="0.25">
      <c r="A4172" s="5" t="str">
        <f t="shared" si="131"/>
        <v>IndustrySchoolsMonthly Peak DayMarch19</v>
      </c>
      <c r="B4172" t="s">
        <v>2232</v>
      </c>
      <c r="C4172" t="s">
        <v>2246</v>
      </c>
      <c r="D4172" t="s">
        <v>2444</v>
      </c>
      <c r="E4172" t="s">
        <v>3107</v>
      </c>
      <c r="F4172" s="6">
        <v>19</v>
      </c>
      <c r="G4172" s="6"/>
      <c r="H4172" s="6"/>
      <c r="I4172" s="6"/>
      <c r="J4172" s="6">
        <v>48.16</v>
      </c>
      <c r="K4172">
        <f t="shared" si="130"/>
        <v>1</v>
      </c>
    </row>
    <row r="4173" spans="1:11" x14ac:dyDescent="0.25">
      <c r="A4173" s="5" t="str">
        <f t="shared" si="131"/>
        <v>IndustrySchoolsMonthly Peak DayMarch20</v>
      </c>
      <c r="B4173" t="s">
        <v>2232</v>
      </c>
      <c r="C4173" t="s">
        <v>2246</v>
      </c>
      <c r="D4173" t="s">
        <v>2444</v>
      </c>
      <c r="E4173" t="s">
        <v>3107</v>
      </c>
      <c r="F4173" s="6">
        <v>20</v>
      </c>
      <c r="G4173" s="6"/>
      <c r="H4173" s="6"/>
      <c r="I4173" s="6"/>
      <c r="J4173" s="6">
        <v>44.52</v>
      </c>
      <c r="K4173">
        <f t="shared" si="130"/>
        <v>1</v>
      </c>
    </row>
    <row r="4174" spans="1:11" x14ac:dyDescent="0.25">
      <c r="A4174" s="5" t="str">
        <f t="shared" si="131"/>
        <v>IndustrySchoolsMonthly Peak DayMarch21</v>
      </c>
      <c r="B4174" t="s">
        <v>2232</v>
      </c>
      <c r="C4174" t="s">
        <v>2246</v>
      </c>
      <c r="D4174" t="s">
        <v>2444</v>
      </c>
      <c r="E4174" t="s">
        <v>3107</v>
      </c>
      <c r="F4174" s="6">
        <v>21</v>
      </c>
      <c r="G4174" s="6"/>
      <c r="H4174" s="6"/>
      <c r="I4174" s="6"/>
      <c r="J4174" s="6">
        <v>43.71</v>
      </c>
      <c r="K4174">
        <f t="shared" si="130"/>
        <v>1</v>
      </c>
    </row>
    <row r="4175" spans="1:11" x14ac:dyDescent="0.25">
      <c r="A4175" s="5" t="str">
        <f t="shared" si="131"/>
        <v>IndustrySchoolsMonthly Peak DayMarch22</v>
      </c>
      <c r="B4175" t="s">
        <v>2232</v>
      </c>
      <c r="C4175" t="s">
        <v>2246</v>
      </c>
      <c r="D4175" t="s">
        <v>2444</v>
      </c>
      <c r="E4175" t="s">
        <v>3107</v>
      </c>
      <c r="F4175" s="6">
        <v>22</v>
      </c>
      <c r="G4175" s="6"/>
      <c r="H4175" s="6"/>
      <c r="I4175" s="6"/>
      <c r="J4175" s="6">
        <v>43.35</v>
      </c>
      <c r="K4175">
        <f t="shared" si="130"/>
        <v>1</v>
      </c>
    </row>
    <row r="4176" spans="1:11" x14ac:dyDescent="0.25">
      <c r="A4176" s="5" t="str">
        <f t="shared" si="131"/>
        <v>IndustrySchoolsMonthly Peak DayMarch23</v>
      </c>
      <c r="B4176" t="s">
        <v>2232</v>
      </c>
      <c r="C4176" t="s">
        <v>2246</v>
      </c>
      <c r="D4176" t="s">
        <v>2444</v>
      </c>
      <c r="E4176" t="s">
        <v>3107</v>
      </c>
      <c r="F4176" s="6">
        <v>23</v>
      </c>
      <c r="G4176" s="6"/>
      <c r="H4176" s="6"/>
      <c r="I4176" s="6"/>
      <c r="J4176" s="6">
        <v>42.69</v>
      </c>
      <c r="K4176">
        <f t="shared" si="130"/>
        <v>1</v>
      </c>
    </row>
    <row r="4177" spans="1:11" x14ac:dyDescent="0.25">
      <c r="A4177" s="5" t="str">
        <f t="shared" si="131"/>
        <v>IndustrySchoolsMonthly Peak DayMarch24</v>
      </c>
      <c r="B4177" t="s">
        <v>2232</v>
      </c>
      <c r="C4177" t="s">
        <v>2246</v>
      </c>
      <c r="D4177" t="s">
        <v>2444</v>
      </c>
      <c r="E4177" t="s">
        <v>3107</v>
      </c>
      <c r="F4177" s="6">
        <v>24</v>
      </c>
      <c r="G4177" s="6"/>
      <c r="H4177" s="6"/>
      <c r="I4177" s="6"/>
      <c r="J4177" s="6">
        <v>42.65</v>
      </c>
      <c r="K4177">
        <f t="shared" si="130"/>
        <v>1</v>
      </c>
    </row>
    <row r="4178" spans="1:11" x14ac:dyDescent="0.25">
      <c r="A4178" s="5" t="str">
        <f t="shared" si="131"/>
        <v>IndustrySchoolsAverage WeekdayApril1</v>
      </c>
      <c r="B4178" t="s">
        <v>2232</v>
      </c>
      <c r="C4178" t="s">
        <v>2246</v>
      </c>
      <c r="D4178" t="s">
        <v>2445</v>
      </c>
      <c r="E4178" t="s">
        <v>3108</v>
      </c>
      <c r="F4178" s="6">
        <v>1</v>
      </c>
      <c r="G4178" s="6"/>
      <c r="H4178" s="6"/>
      <c r="I4178" s="6"/>
      <c r="J4178" s="6">
        <v>61.43</v>
      </c>
      <c r="K4178">
        <f t="shared" si="130"/>
        <v>1</v>
      </c>
    </row>
    <row r="4179" spans="1:11" x14ac:dyDescent="0.25">
      <c r="A4179" s="5" t="str">
        <f t="shared" si="131"/>
        <v>IndustrySchoolsAverage WeekdayApril2</v>
      </c>
      <c r="B4179" t="s">
        <v>2232</v>
      </c>
      <c r="C4179" t="s">
        <v>2246</v>
      </c>
      <c r="D4179" t="s">
        <v>2445</v>
      </c>
      <c r="E4179" t="s">
        <v>3108</v>
      </c>
      <c r="F4179" s="6">
        <v>2</v>
      </c>
      <c r="G4179" s="6"/>
      <c r="H4179" s="6"/>
      <c r="I4179" s="6"/>
      <c r="J4179" s="6">
        <v>59.09</v>
      </c>
      <c r="K4179">
        <f t="shared" si="130"/>
        <v>1</v>
      </c>
    </row>
    <row r="4180" spans="1:11" x14ac:dyDescent="0.25">
      <c r="A4180" s="5" t="str">
        <f t="shared" si="131"/>
        <v>IndustrySchoolsAverage WeekdayApril3</v>
      </c>
      <c r="B4180" t="s">
        <v>2232</v>
      </c>
      <c r="C4180" t="s">
        <v>2246</v>
      </c>
      <c r="D4180" t="s">
        <v>2445</v>
      </c>
      <c r="E4180" t="s">
        <v>3108</v>
      </c>
      <c r="F4180" s="6">
        <v>3</v>
      </c>
      <c r="G4180" s="6"/>
      <c r="H4180" s="6"/>
      <c r="I4180" s="6"/>
      <c r="J4180" s="6">
        <v>58.96</v>
      </c>
      <c r="K4180">
        <f t="shared" si="130"/>
        <v>1</v>
      </c>
    </row>
    <row r="4181" spans="1:11" x14ac:dyDescent="0.25">
      <c r="A4181" s="5" t="str">
        <f t="shared" si="131"/>
        <v>IndustrySchoolsAverage WeekdayApril4</v>
      </c>
      <c r="B4181" t="s">
        <v>2232</v>
      </c>
      <c r="C4181" t="s">
        <v>2246</v>
      </c>
      <c r="D4181" t="s">
        <v>2445</v>
      </c>
      <c r="E4181" t="s">
        <v>3108</v>
      </c>
      <c r="F4181" s="6">
        <v>4</v>
      </c>
      <c r="G4181" s="6"/>
      <c r="H4181" s="6"/>
      <c r="I4181" s="6"/>
      <c r="J4181" s="6">
        <v>56.34</v>
      </c>
      <c r="K4181">
        <f t="shared" si="130"/>
        <v>1</v>
      </c>
    </row>
    <row r="4182" spans="1:11" x14ac:dyDescent="0.25">
      <c r="A4182" s="5" t="str">
        <f t="shared" si="131"/>
        <v>IndustrySchoolsAverage WeekdayApril5</v>
      </c>
      <c r="B4182" t="s">
        <v>2232</v>
      </c>
      <c r="C4182" t="s">
        <v>2246</v>
      </c>
      <c r="D4182" t="s">
        <v>2445</v>
      </c>
      <c r="E4182" t="s">
        <v>3108</v>
      </c>
      <c r="F4182" s="6">
        <v>5</v>
      </c>
      <c r="G4182" s="6"/>
      <c r="H4182" s="6"/>
      <c r="I4182" s="6"/>
      <c r="J4182" s="6">
        <v>52.9</v>
      </c>
      <c r="K4182">
        <f t="shared" si="130"/>
        <v>1</v>
      </c>
    </row>
    <row r="4183" spans="1:11" x14ac:dyDescent="0.25">
      <c r="A4183" s="5" t="str">
        <f t="shared" si="131"/>
        <v>IndustrySchoolsAverage WeekdayApril6</v>
      </c>
      <c r="B4183" t="s">
        <v>2232</v>
      </c>
      <c r="C4183" t="s">
        <v>2246</v>
      </c>
      <c r="D4183" t="s">
        <v>2445</v>
      </c>
      <c r="E4183" t="s">
        <v>3108</v>
      </c>
      <c r="F4183" s="6">
        <v>6</v>
      </c>
      <c r="G4183" s="6"/>
      <c r="H4183" s="6"/>
      <c r="I4183" s="6"/>
      <c r="J4183" s="6">
        <v>51.26</v>
      </c>
      <c r="K4183">
        <f t="shared" si="130"/>
        <v>1</v>
      </c>
    </row>
    <row r="4184" spans="1:11" x14ac:dyDescent="0.25">
      <c r="A4184" s="5" t="str">
        <f t="shared" si="131"/>
        <v>IndustrySchoolsAverage WeekdayApril7</v>
      </c>
      <c r="B4184" t="s">
        <v>2232</v>
      </c>
      <c r="C4184" t="s">
        <v>2246</v>
      </c>
      <c r="D4184" t="s">
        <v>2445</v>
      </c>
      <c r="E4184" t="s">
        <v>3108</v>
      </c>
      <c r="F4184" s="6">
        <v>7</v>
      </c>
      <c r="G4184" s="6"/>
      <c r="H4184" s="6"/>
      <c r="I4184" s="6"/>
      <c r="J4184" s="6">
        <v>49.52</v>
      </c>
      <c r="K4184">
        <f t="shared" si="130"/>
        <v>1</v>
      </c>
    </row>
    <row r="4185" spans="1:11" x14ac:dyDescent="0.25">
      <c r="A4185" s="5" t="str">
        <f t="shared" si="131"/>
        <v>IndustrySchoolsAverage WeekdayApril8</v>
      </c>
      <c r="B4185" t="s">
        <v>2232</v>
      </c>
      <c r="C4185" t="s">
        <v>2246</v>
      </c>
      <c r="D4185" t="s">
        <v>2445</v>
      </c>
      <c r="E4185" t="s">
        <v>3108</v>
      </c>
      <c r="F4185" s="6">
        <v>8</v>
      </c>
      <c r="G4185" s="6"/>
      <c r="H4185" s="6"/>
      <c r="I4185" s="6"/>
      <c r="J4185" s="6">
        <v>49.44</v>
      </c>
      <c r="K4185">
        <f t="shared" si="130"/>
        <v>1</v>
      </c>
    </row>
    <row r="4186" spans="1:11" x14ac:dyDescent="0.25">
      <c r="A4186" s="5" t="str">
        <f t="shared" si="131"/>
        <v>IndustrySchoolsAverage WeekdayApril9</v>
      </c>
      <c r="B4186" t="s">
        <v>2232</v>
      </c>
      <c r="C4186" t="s">
        <v>2246</v>
      </c>
      <c r="D4186" t="s">
        <v>2445</v>
      </c>
      <c r="E4186" t="s">
        <v>3108</v>
      </c>
      <c r="F4186" s="6">
        <v>9</v>
      </c>
      <c r="G4186" s="6"/>
      <c r="H4186" s="6"/>
      <c r="I4186" s="6"/>
      <c r="J4186" s="6">
        <v>53.34</v>
      </c>
      <c r="K4186">
        <f t="shared" si="130"/>
        <v>1</v>
      </c>
    </row>
    <row r="4187" spans="1:11" x14ac:dyDescent="0.25">
      <c r="A4187" s="5" t="str">
        <f t="shared" si="131"/>
        <v>IndustrySchoolsAverage WeekdayApril10</v>
      </c>
      <c r="B4187" t="s">
        <v>2232</v>
      </c>
      <c r="C4187" t="s">
        <v>2246</v>
      </c>
      <c r="D4187" t="s">
        <v>2445</v>
      </c>
      <c r="E4187" t="s">
        <v>3108</v>
      </c>
      <c r="F4187" s="6">
        <v>10</v>
      </c>
      <c r="G4187" s="6"/>
      <c r="H4187" s="6"/>
      <c r="I4187" s="6"/>
      <c r="J4187" s="6">
        <v>59.57</v>
      </c>
      <c r="K4187">
        <f t="shared" si="130"/>
        <v>1</v>
      </c>
    </row>
    <row r="4188" spans="1:11" x14ac:dyDescent="0.25">
      <c r="A4188" s="5" t="str">
        <f t="shared" si="131"/>
        <v>IndustrySchoolsAverage WeekdayApril11</v>
      </c>
      <c r="B4188" t="s">
        <v>2232</v>
      </c>
      <c r="C4188" t="s">
        <v>2246</v>
      </c>
      <c r="D4188" t="s">
        <v>2445</v>
      </c>
      <c r="E4188" t="s">
        <v>3108</v>
      </c>
      <c r="F4188" s="6">
        <v>11</v>
      </c>
      <c r="G4188" s="6"/>
      <c r="H4188" s="6"/>
      <c r="I4188" s="6"/>
      <c r="J4188" s="6">
        <v>65.290000000000006</v>
      </c>
      <c r="K4188">
        <f t="shared" si="130"/>
        <v>1</v>
      </c>
    </row>
    <row r="4189" spans="1:11" x14ac:dyDescent="0.25">
      <c r="A4189" s="5" t="str">
        <f t="shared" si="131"/>
        <v>IndustrySchoolsAverage WeekdayApril12</v>
      </c>
      <c r="B4189" t="s">
        <v>2232</v>
      </c>
      <c r="C4189" t="s">
        <v>2246</v>
      </c>
      <c r="D4189" t="s">
        <v>2445</v>
      </c>
      <c r="E4189" t="s">
        <v>3108</v>
      </c>
      <c r="F4189" s="6">
        <v>12</v>
      </c>
      <c r="G4189" s="6"/>
      <c r="H4189" s="6"/>
      <c r="I4189" s="6"/>
      <c r="J4189" s="6">
        <v>70.400000000000006</v>
      </c>
      <c r="K4189">
        <f t="shared" si="130"/>
        <v>1</v>
      </c>
    </row>
    <row r="4190" spans="1:11" x14ac:dyDescent="0.25">
      <c r="A4190" s="5" t="str">
        <f t="shared" si="131"/>
        <v>IndustrySchoolsAverage WeekdayApril13</v>
      </c>
      <c r="B4190" t="s">
        <v>2232</v>
      </c>
      <c r="C4190" t="s">
        <v>2246</v>
      </c>
      <c r="D4190" t="s">
        <v>2445</v>
      </c>
      <c r="E4190" t="s">
        <v>3108</v>
      </c>
      <c r="F4190" s="6">
        <v>13</v>
      </c>
      <c r="G4190" s="6"/>
      <c r="H4190" s="6"/>
      <c r="I4190" s="6"/>
      <c r="J4190" s="6">
        <v>71.8</v>
      </c>
      <c r="K4190">
        <f t="shared" si="130"/>
        <v>1</v>
      </c>
    </row>
    <row r="4191" spans="1:11" x14ac:dyDescent="0.25">
      <c r="A4191" s="5" t="str">
        <f t="shared" si="131"/>
        <v>IndustrySchoolsAverage WeekdayApril14</v>
      </c>
      <c r="B4191" t="s">
        <v>2232</v>
      </c>
      <c r="C4191" t="s">
        <v>2246</v>
      </c>
      <c r="D4191" t="s">
        <v>2445</v>
      </c>
      <c r="E4191" t="s">
        <v>3108</v>
      </c>
      <c r="F4191" s="6">
        <v>14</v>
      </c>
      <c r="G4191" s="6"/>
      <c r="H4191" s="6"/>
      <c r="I4191" s="6"/>
      <c r="J4191" s="6">
        <v>74</v>
      </c>
      <c r="K4191">
        <f t="shared" si="130"/>
        <v>1</v>
      </c>
    </row>
    <row r="4192" spans="1:11" x14ac:dyDescent="0.25">
      <c r="A4192" s="5" t="str">
        <f t="shared" si="131"/>
        <v>IndustrySchoolsAverage WeekdayApril15</v>
      </c>
      <c r="B4192" t="s">
        <v>2232</v>
      </c>
      <c r="C4192" t="s">
        <v>2246</v>
      </c>
      <c r="D4192" t="s">
        <v>2445</v>
      </c>
      <c r="E4192" t="s">
        <v>3108</v>
      </c>
      <c r="F4192" s="6">
        <v>15</v>
      </c>
      <c r="G4192" s="6"/>
      <c r="H4192" s="6"/>
      <c r="I4192" s="6"/>
      <c r="J4192" s="6">
        <v>76.400000000000006</v>
      </c>
      <c r="K4192">
        <f t="shared" si="130"/>
        <v>1</v>
      </c>
    </row>
    <row r="4193" spans="1:11" x14ac:dyDescent="0.25">
      <c r="A4193" s="5" t="str">
        <f t="shared" si="131"/>
        <v>IndustrySchoolsAverage WeekdayApril16</v>
      </c>
      <c r="B4193" t="s">
        <v>2232</v>
      </c>
      <c r="C4193" t="s">
        <v>2246</v>
      </c>
      <c r="D4193" t="s">
        <v>2445</v>
      </c>
      <c r="E4193" t="s">
        <v>3108</v>
      </c>
      <c r="F4193" s="6">
        <v>16</v>
      </c>
      <c r="G4193" s="6"/>
      <c r="H4193" s="6"/>
      <c r="I4193" s="6"/>
      <c r="J4193" s="6">
        <v>77.099999999999994</v>
      </c>
      <c r="K4193">
        <f t="shared" si="130"/>
        <v>1</v>
      </c>
    </row>
    <row r="4194" spans="1:11" x14ac:dyDescent="0.25">
      <c r="A4194" s="5" t="str">
        <f t="shared" si="131"/>
        <v>IndustrySchoolsAverage WeekdayApril17</v>
      </c>
      <c r="B4194" t="s">
        <v>2232</v>
      </c>
      <c r="C4194" t="s">
        <v>2246</v>
      </c>
      <c r="D4194" t="s">
        <v>2445</v>
      </c>
      <c r="E4194" t="s">
        <v>3108</v>
      </c>
      <c r="F4194" s="6">
        <v>17</v>
      </c>
      <c r="G4194" s="6"/>
      <c r="H4194" s="6"/>
      <c r="I4194" s="6"/>
      <c r="J4194" s="6">
        <v>76.7</v>
      </c>
      <c r="K4194">
        <f t="shared" si="130"/>
        <v>1</v>
      </c>
    </row>
    <row r="4195" spans="1:11" x14ac:dyDescent="0.25">
      <c r="A4195" s="5" t="str">
        <f t="shared" si="131"/>
        <v>IndustrySchoolsAverage WeekdayApril18</v>
      </c>
      <c r="B4195" t="s">
        <v>2232</v>
      </c>
      <c r="C4195" t="s">
        <v>2246</v>
      </c>
      <c r="D4195" t="s">
        <v>2445</v>
      </c>
      <c r="E4195" t="s">
        <v>3108</v>
      </c>
      <c r="F4195" s="6">
        <v>18</v>
      </c>
      <c r="G4195" s="6"/>
      <c r="H4195" s="6"/>
      <c r="I4195" s="6"/>
      <c r="J4195" s="6">
        <v>74.099999999999994</v>
      </c>
      <c r="K4195">
        <f t="shared" si="130"/>
        <v>1</v>
      </c>
    </row>
    <row r="4196" spans="1:11" x14ac:dyDescent="0.25">
      <c r="A4196" s="5" t="str">
        <f t="shared" si="131"/>
        <v>IndustrySchoolsAverage WeekdayApril19</v>
      </c>
      <c r="B4196" t="s">
        <v>2232</v>
      </c>
      <c r="C4196" t="s">
        <v>2246</v>
      </c>
      <c r="D4196" t="s">
        <v>2445</v>
      </c>
      <c r="E4196" t="s">
        <v>3108</v>
      </c>
      <c r="F4196" s="6">
        <v>19</v>
      </c>
      <c r="G4196" s="6"/>
      <c r="H4196" s="6"/>
      <c r="I4196" s="6"/>
      <c r="J4196" s="6">
        <v>71.3</v>
      </c>
      <c r="K4196">
        <f t="shared" si="130"/>
        <v>1</v>
      </c>
    </row>
    <row r="4197" spans="1:11" x14ac:dyDescent="0.25">
      <c r="A4197" s="5" t="str">
        <f t="shared" si="131"/>
        <v>IndustrySchoolsAverage WeekdayApril20</v>
      </c>
      <c r="B4197" t="s">
        <v>2232</v>
      </c>
      <c r="C4197" t="s">
        <v>2246</v>
      </c>
      <c r="D4197" t="s">
        <v>2445</v>
      </c>
      <c r="E4197" t="s">
        <v>3108</v>
      </c>
      <c r="F4197" s="6">
        <v>20</v>
      </c>
      <c r="G4197" s="6"/>
      <c r="H4197" s="6"/>
      <c r="I4197" s="6"/>
      <c r="J4197" s="6">
        <v>67.069999999999993</v>
      </c>
      <c r="K4197">
        <f t="shared" si="130"/>
        <v>1</v>
      </c>
    </row>
    <row r="4198" spans="1:11" x14ac:dyDescent="0.25">
      <c r="A4198" s="5" t="str">
        <f t="shared" si="131"/>
        <v>IndustrySchoolsAverage WeekdayApril21</v>
      </c>
      <c r="B4198" t="s">
        <v>2232</v>
      </c>
      <c r="C4198" t="s">
        <v>2246</v>
      </c>
      <c r="D4198" t="s">
        <v>2445</v>
      </c>
      <c r="E4198" t="s">
        <v>3108</v>
      </c>
      <c r="F4198" s="6">
        <v>21</v>
      </c>
      <c r="G4198" s="6"/>
      <c r="H4198" s="6"/>
      <c r="I4198" s="6"/>
      <c r="J4198" s="6">
        <v>60.78</v>
      </c>
      <c r="K4198">
        <f t="shared" si="130"/>
        <v>1</v>
      </c>
    </row>
    <row r="4199" spans="1:11" x14ac:dyDescent="0.25">
      <c r="A4199" s="5" t="str">
        <f t="shared" si="131"/>
        <v>IndustrySchoolsAverage WeekdayApril22</v>
      </c>
      <c r="B4199" t="s">
        <v>2232</v>
      </c>
      <c r="C4199" t="s">
        <v>2246</v>
      </c>
      <c r="D4199" t="s">
        <v>2445</v>
      </c>
      <c r="E4199" t="s">
        <v>3108</v>
      </c>
      <c r="F4199" s="6">
        <v>22</v>
      </c>
      <c r="G4199" s="6"/>
      <c r="H4199" s="6"/>
      <c r="I4199" s="6"/>
      <c r="J4199" s="6">
        <v>55.61</v>
      </c>
      <c r="K4199">
        <f t="shared" si="130"/>
        <v>1</v>
      </c>
    </row>
    <row r="4200" spans="1:11" x14ac:dyDescent="0.25">
      <c r="A4200" s="5" t="str">
        <f t="shared" si="131"/>
        <v>IndustrySchoolsAverage WeekdayApril23</v>
      </c>
      <c r="B4200" t="s">
        <v>2232</v>
      </c>
      <c r="C4200" t="s">
        <v>2246</v>
      </c>
      <c r="D4200" t="s">
        <v>2445</v>
      </c>
      <c r="E4200" t="s">
        <v>3108</v>
      </c>
      <c r="F4200" s="6">
        <v>23</v>
      </c>
      <c r="G4200" s="6"/>
      <c r="H4200" s="6"/>
      <c r="I4200" s="6"/>
      <c r="J4200" s="6">
        <v>52.25</v>
      </c>
      <c r="K4200">
        <f t="shared" si="130"/>
        <v>1</v>
      </c>
    </row>
    <row r="4201" spans="1:11" x14ac:dyDescent="0.25">
      <c r="A4201" s="5" t="str">
        <f t="shared" si="131"/>
        <v>IndustrySchoolsAverage WeekdayApril24</v>
      </c>
      <c r="B4201" t="s">
        <v>2232</v>
      </c>
      <c r="C4201" t="s">
        <v>2246</v>
      </c>
      <c r="D4201" t="s">
        <v>2445</v>
      </c>
      <c r="E4201" t="s">
        <v>3108</v>
      </c>
      <c r="F4201" s="6">
        <v>24</v>
      </c>
      <c r="G4201" s="6"/>
      <c r="H4201" s="6"/>
      <c r="I4201" s="6"/>
      <c r="J4201" s="6">
        <v>50.81</v>
      </c>
      <c r="K4201">
        <f t="shared" si="130"/>
        <v>1</v>
      </c>
    </row>
    <row r="4202" spans="1:11" x14ac:dyDescent="0.25">
      <c r="A4202" s="5" t="str">
        <f t="shared" si="131"/>
        <v>IndustrySchoolsMonthly Peak DayApril1</v>
      </c>
      <c r="B4202" t="s">
        <v>2232</v>
      </c>
      <c r="C4202" t="s">
        <v>2246</v>
      </c>
      <c r="D4202" t="s">
        <v>2446</v>
      </c>
      <c r="E4202" t="s">
        <v>3108</v>
      </c>
      <c r="F4202" s="6">
        <v>1</v>
      </c>
      <c r="G4202" s="6"/>
      <c r="H4202" s="6"/>
      <c r="I4202" s="6"/>
      <c r="J4202" s="6">
        <v>67.28</v>
      </c>
      <c r="K4202">
        <f t="shared" si="130"/>
        <v>1</v>
      </c>
    </row>
    <row r="4203" spans="1:11" x14ac:dyDescent="0.25">
      <c r="A4203" s="5" t="str">
        <f t="shared" si="131"/>
        <v>IndustrySchoolsMonthly Peak DayApril2</v>
      </c>
      <c r="B4203" t="s">
        <v>2232</v>
      </c>
      <c r="C4203" t="s">
        <v>2246</v>
      </c>
      <c r="D4203" t="s">
        <v>2446</v>
      </c>
      <c r="E4203" t="s">
        <v>3108</v>
      </c>
      <c r="F4203" s="6">
        <v>2</v>
      </c>
      <c r="G4203" s="6"/>
      <c r="H4203" s="6"/>
      <c r="I4203" s="6"/>
      <c r="J4203" s="6">
        <v>64.66</v>
      </c>
      <c r="K4203">
        <f t="shared" si="130"/>
        <v>1</v>
      </c>
    </row>
    <row r="4204" spans="1:11" x14ac:dyDescent="0.25">
      <c r="A4204" s="5" t="str">
        <f t="shared" si="131"/>
        <v>IndustrySchoolsMonthly Peak DayApril3</v>
      </c>
      <c r="B4204" t="s">
        <v>2232</v>
      </c>
      <c r="C4204" t="s">
        <v>2246</v>
      </c>
      <c r="D4204" t="s">
        <v>2446</v>
      </c>
      <c r="E4204" t="s">
        <v>3108</v>
      </c>
      <c r="F4204" s="6">
        <v>3</v>
      </c>
      <c r="G4204" s="6"/>
      <c r="H4204" s="6"/>
      <c r="I4204" s="6"/>
      <c r="J4204" s="6">
        <v>61.38</v>
      </c>
      <c r="K4204">
        <f t="shared" si="130"/>
        <v>1</v>
      </c>
    </row>
    <row r="4205" spans="1:11" x14ac:dyDescent="0.25">
      <c r="A4205" s="5" t="str">
        <f t="shared" si="131"/>
        <v>IndustrySchoolsMonthly Peak DayApril4</v>
      </c>
      <c r="B4205" t="s">
        <v>2232</v>
      </c>
      <c r="C4205" t="s">
        <v>2246</v>
      </c>
      <c r="D4205" t="s">
        <v>2446</v>
      </c>
      <c r="E4205" t="s">
        <v>3108</v>
      </c>
      <c r="F4205" s="6">
        <v>4</v>
      </c>
      <c r="G4205" s="6"/>
      <c r="H4205" s="6"/>
      <c r="I4205" s="6"/>
      <c r="J4205" s="6">
        <v>60.09</v>
      </c>
      <c r="K4205">
        <f t="shared" si="130"/>
        <v>1</v>
      </c>
    </row>
    <row r="4206" spans="1:11" x14ac:dyDescent="0.25">
      <c r="A4206" s="5" t="str">
        <f t="shared" si="131"/>
        <v>IndustrySchoolsMonthly Peak DayApril5</v>
      </c>
      <c r="B4206" t="s">
        <v>2232</v>
      </c>
      <c r="C4206" t="s">
        <v>2246</v>
      </c>
      <c r="D4206" t="s">
        <v>2446</v>
      </c>
      <c r="E4206" t="s">
        <v>3108</v>
      </c>
      <c r="F4206" s="6">
        <v>5</v>
      </c>
      <c r="G4206" s="6"/>
      <c r="H4206" s="6"/>
      <c r="I4206" s="6"/>
      <c r="J4206" s="6">
        <v>58.02</v>
      </c>
      <c r="K4206">
        <f t="shared" si="130"/>
        <v>1</v>
      </c>
    </row>
    <row r="4207" spans="1:11" x14ac:dyDescent="0.25">
      <c r="A4207" s="5" t="str">
        <f t="shared" si="131"/>
        <v>IndustrySchoolsMonthly Peak DayApril6</v>
      </c>
      <c r="B4207" t="s">
        <v>2232</v>
      </c>
      <c r="C4207" t="s">
        <v>2246</v>
      </c>
      <c r="D4207" t="s">
        <v>2446</v>
      </c>
      <c r="E4207" t="s">
        <v>3108</v>
      </c>
      <c r="F4207" s="6">
        <v>6</v>
      </c>
      <c r="G4207" s="6"/>
      <c r="H4207" s="6"/>
      <c r="I4207" s="6"/>
      <c r="J4207" s="6">
        <v>56.14</v>
      </c>
      <c r="K4207">
        <f t="shared" si="130"/>
        <v>1</v>
      </c>
    </row>
    <row r="4208" spans="1:11" x14ac:dyDescent="0.25">
      <c r="A4208" s="5" t="str">
        <f t="shared" si="131"/>
        <v>IndustrySchoolsMonthly Peak DayApril7</v>
      </c>
      <c r="B4208" t="s">
        <v>2232</v>
      </c>
      <c r="C4208" t="s">
        <v>2246</v>
      </c>
      <c r="D4208" t="s">
        <v>2446</v>
      </c>
      <c r="E4208" t="s">
        <v>3108</v>
      </c>
      <c r="F4208" s="6">
        <v>7</v>
      </c>
      <c r="G4208" s="6"/>
      <c r="H4208" s="6"/>
      <c r="I4208" s="6"/>
      <c r="J4208" s="6">
        <v>56.2</v>
      </c>
      <c r="K4208">
        <f t="shared" si="130"/>
        <v>1</v>
      </c>
    </row>
    <row r="4209" spans="1:11" x14ac:dyDescent="0.25">
      <c r="A4209" s="5" t="str">
        <f t="shared" si="131"/>
        <v>IndustrySchoolsMonthly Peak DayApril8</v>
      </c>
      <c r="B4209" t="s">
        <v>2232</v>
      </c>
      <c r="C4209" t="s">
        <v>2246</v>
      </c>
      <c r="D4209" t="s">
        <v>2446</v>
      </c>
      <c r="E4209" t="s">
        <v>3108</v>
      </c>
      <c r="F4209" s="6">
        <v>8</v>
      </c>
      <c r="G4209" s="6"/>
      <c r="H4209" s="6"/>
      <c r="I4209" s="6"/>
      <c r="J4209" s="6">
        <v>55.84</v>
      </c>
      <c r="K4209">
        <f t="shared" si="130"/>
        <v>1</v>
      </c>
    </row>
    <row r="4210" spans="1:11" x14ac:dyDescent="0.25">
      <c r="A4210" s="5" t="str">
        <f t="shared" si="131"/>
        <v>IndustrySchoolsMonthly Peak DayApril9</v>
      </c>
      <c r="B4210" t="s">
        <v>2232</v>
      </c>
      <c r="C4210" t="s">
        <v>2246</v>
      </c>
      <c r="D4210" t="s">
        <v>2446</v>
      </c>
      <c r="E4210" t="s">
        <v>3108</v>
      </c>
      <c r="F4210" s="6">
        <v>9</v>
      </c>
      <c r="G4210" s="6"/>
      <c r="H4210" s="6"/>
      <c r="I4210" s="6"/>
      <c r="J4210" s="6">
        <v>60.56</v>
      </c>
      <c r="K4210">
        <f t="shared" si="130"/>
        <v>1</v>
      </c>
    </row>
    <row r="4211" spans="1:11" x14ac:dyDescent="0.25">
      <c r="A4211" s="5" t="str">
        <f t="shared" si="131"/>
        <v>IndustrySchoolsMonthly Peak DayApril10</v>
      </c>
      <c r="B4211" t="s">
        <v>2232</v>
      </c>
      <c r="C4211" t="s">
        <v>2246</v>
      </c>
      <c r="D4211" t="s">
        <v>2446</v>
      </c>
      <c r="E4211" t="s">
        <v>3108</v>
      </c>
      <c r="F4211" s="6">
        <v>10</v>
      </c>
      <c r="G4211" s="6"/>
      <c r="H4211" s="6"/>
      <c r="I4211" s="6"/>
      <c r="J4211" s="6">
        <v>68.3</v>
      </c>
      <c r="K4211">
        <f t="shared" si="130"/>
        <v>1</v>
      </c>
    </row>
    <row r="4212" spans="1:11" x14ac:dyDescent="0.25">
      <c r="A4212" s="5" t="str">
        <f t="shared" si="131"/>
        <v>IndustrySchoolsMonthly Peak DayApril11</v>
      </c>
      <c r="B4212" t="s">
        <v>2232</v>
      </c>
      <c r="C4212" t="s">
        <v>2246</v>
      </c>
      <c r="D4212" t="s">
        <v>2446</v>
      </c>
      <c r="E4212" t="s">
        <v>3108</v>
      </c>
      <c r="F4212" s="6">
        <v>11</v>
      </c>
      <c r="G4212" s="6"/>
      <c r="H4212" s="6"/>
      <c r="I4212" s="6"/>
      <c r="J4212" s="6">
        <v>77.5</v>
      </c>
      <c r="K4212">
        <f t="shared" si="130"/>
        <v>1</v>
      </c>
    </row>
    <row r="4213" spans="1:11" x14ac:dyDescent="0.25">
      <c r="A4213" s="5" t="str">
        <f t="shared" si="131"/>
        <v>IndustrySchoolsMonthly Peak DayApril12</v>
      </c>
      <c r="B4213" t="s">
        <v>2232</v>
      </c>
      <c r="C4213" t="s">
        <v>2246</v>
      </c>
      <c r="D4213" t="s">
        <v>2446</v>
      </c>
      <c r="E4213" t="s">
        <v>3108</v>
      </c>
      <c r="F4213" s="6">
        <v>12</v>
      </c>
      <c r="G4213" s="6"/>
      <c r="H4213" s="6"/>
      <c r="I4213" s="6"/>
      <c r="J4213" s="6">
        <v>86.4</v>
      </c>
      <c r="K4213">
        <f t="shared" si="130"/>
        <v>1</v>
      </c>
    </row>
    <row r="4214" spans="1:11" x14ac:dyDescent="0.25">
      <c r="A4214" s="5" t="str">
        <f t="shared" si="131"/>
        <v>IndustrySchoolsMonthly Peak DayApril13</v>
      </c>
      <c r="B4214" t="s">
        <v>2232</v>
      </c>
      <c r="C4214" t="s">
        <v>2246</v>
      </c>
      <c r="D4214" t="s">
        <v>2446</v>
      </c>
      <c r="E4214" t="s">
        <v>3108</v>
      </c>
      <c r="F4214" s="6">
        <v>13</v>
      </c>
      <c r="G4214" s="6"/>
      <c r="H4214" s="6"/>
      <c r="I4214" s="6"/>
      <c r="J4214" s="6">
        <v>90.4</v>
      </c>
      <c r="K4214">
        <f t="shared" si="130"/>
        <v>1</v>
      </c>
    </row>
    <row r="4215" spans="1:11" x14ac:dyDescent="0.25">
      <c r="A4215" s="5" t="str">
        <f t="shared" si="131"/>
        <v>IndustrySchoolsMonthly Peak DayApril14</v>
      </c>
      <c r="B4215" t="s">
        <v>2232</v>
      </c>
      <c r="C4215" t="s">
        <v>2246</v>
      </c>
      <c r="D4215" t="s">
        <v>2446</v>
      </c>
      <c r="E4215" t="s">
        <v>3108</v>
      </c>
      <c r="F4215" s="6">
        <v>14</v>
      </c>
      <c r="G4215" s="6"/>
      <c r="H4215" s="6"/>
      <c r="I4215" s="6"/>
      <c r="J4215" s="6">
        <v>93.4</v>
      </c>
      <c r="K4215">
        <f t="shared" si="130"/>
        <v>1</v>
      </c>
    </row>
    <row r="4216" spans="1:11" x14ac:dyDescent="0.25">
      <c r="A4216" s="5" t="str">
        <f t="shared" si="131"/>
        <v>IndustrySchoolsMonthly Peak DayApril15</v>
      </c>
      <c r="B4216" t="s">
        <v>2232</v>
      </c>
      <c r="C4216" t="s">
        <v>2246</v>
      </c>
      <c r="D4216" t="s">
        <v>2446</v>
      </c>
      <c r="E4216" t="s">
        <v>3108</v>
      </c>
      <c r="F4216" s="6">
        <v>15</v>
      </c>
      <c r="G4216" s="6"/>
      <c r="H4216" s="6"/>
      <c r="I4216" s="6"/>
      <c r="J4216" s="6">
        <v>94.7</v>
      </c>
      <c r="K4216">
        <f t="shared" si="130"/>
        <v>1</v>
      </c>
    </row>
    <row r="4217" spans="1:11" x14ac:dyDescent="0.25">
      <c r="A4217" s="5" t="str">
        <f t="shared" si="131"/>
        <v>IndustrySchoolsMonthly Peak DayApril16</v>
      </c>
      <c r="B4217" t="s">
        <v>2232</v>
      </c>
      <c r="C4217" t="s">
        <v>2246</v>
      </c>
      <c r="D4217" t="s">
        <v>2446</v>
      </c>
      <c r="E4217" t="s">
        <v>3108</v>
      </c>
      <c r="F4217" s="6">
        <v>16</v>
      </c>
      <c r="G4217" s="6"/>
      <c r="H4217" s="6"/>
      <c r="I4217" s="6"/>
      <c r="J4217" s="6">
        <v>95.9</v>
      </c>
      <c r="K4217">
        <f t="shared" si="130"/>
        <v>1</v>
      </c>
    </row>
    <row r="4218" spans="1:11" x14ac:dyDescent="0.25">
      <c r="A4218" s="5" t="str">
        <f t="shared" si="131"/>
        <v>IndustrySchoolsMonthly Peak DayApril17</v>
      </c>
      <c r="B4218" t="s">
        <v>2232</v>
      </c>
      <c r="C4218" t="s">
        <v>2246</v>
      </c>
      <c r="D4218" t="s">
        <v>2446</v>
      </c>
      <c r="E4218" t="s">
        <v>3108</v>
      </c>
      <c r="F4218" s="6">
        <v>17</v>
      </c>
      <c r="G4218" s="6"/>
      <c r="H4218" s="6"/>
      <c r="I4218" s="6"/>
      <c r="J4218" s="6">
        <v>94.8</v>
      </c>
      <c r="K4218">
        <f t="shared" si="130"/>
        <v>1</v>
      </c>
    </row>
    <row r="4219" spans="1:11" x14ac:dyDescent="0.25">
      <c r="A4219" s="5" t="str">
        <f t="shared" si="131"/>
        <v>IndustrySchoolsMonthly Peak DayApril18</v>
      </c>
      <c r="B4219" t="s">
        <v>2232</v>
      </c>
      <c r="C4219" t="s">
        <v>2246</v>
      </c>
      <c r="D4219" t="s">
        <v>2446</v>
      </c>
      <c r="E4219" t="s">
        <v>3108</v>
      </c>
      <c r="F4219" s="6">
        <v>18</v>
      </c>
      <c r="G4219" s="6"/>
      <c r="H4219" s="6"/>
      <c r="I4219" s="6"/>
      <c r="J4219" s="6">
        <v>94.2</v>
      </c>
      <c r="K4219">
        <f t="shared" si="130"/>
        <v>1</v>
      </c>
    </row>
    <row r="4220" spans="1:11" x14ac:dyDescent="0.25">
      <c r="A4220" s="5" t="str">
        <f t="shared" si="131"/>
        <v>IndustrySchoolsMonthly Peak DayApril19</v>
      </c>
      <c r="B4220" t="s">
        <v>2232</v>
      </c>
      <c r="C4220" t="s">
        <v>2246</v>
      </c>
      <c r="D4220" t="s">
        <v>2446</v>
      </c>
      <c r="E4220" t="s">
        <v>3108</v>
      </c>
      <c r="F4220" s="6">
        <v>19</v>
      </c>
      <c r="G4220" s="6"/>
      <c r="H4220" s="6"/>
      <c r="I4220" s="6"/>
      <c r="J4220" s="6">
        <v>92.9</v>
      </c>
      <c r="K4220">
        <f t="shared" si="130"/>
        <v>1</v>
      </c>
    </row>
    <row r="4221" spans="1:11" x14ac:dyDescent="0.25">
      <c r="A4221" s="5" t="str">
        <f t="shared" si="131"/>
        <v>IndustrySchoolsMonthly Peak DayApril20</v>
      </c>
      <c r="B4221" t="s">
        <v>2232</v>
      </c>
      <c r="C4221" t="s">
        <v>2246</v>
      </c>
      <c r="D4221" t="s">
        <v>2446</v>
      </c>
      <c r="E4221" t="s">
        <v>3108</v>
      </c>
      <c r="F4221" s="6">
        <v>20</v>
      </c>
      <c r="G4221" s="6"/>
      <c r="H4221" s="6"/>
      <c r="I4221" s="6"/>
      <c r="J4221" s="6">
        <v>89</v>
      </c>
      <c r="K4221">
        <f t="shared" si="130"/>
        <v>1</v>
      </c>
    </row>
    <row r="4222" spans="1:11" x14ac:dyDescent="0.25">
      <c r="A4222" s="5" t="str">
        <f t="shared" si="131"/>
        <v>IndustrySchoolsMonthly Peak DayApril21</v>
      </c>
      <c r="B4222" t="s">
        <v>2232</v>
      </c>
      <c r="C4222" t="s">
        <v>2246</v>
      </c>
      <c r="D4222" t="s">
        <v>2446</v>
      </c>
      <c r="E4222" t="s">
        <v>3108</v>
      </c>
      <c r="F4222" s="6">
        <v>21</v>
      </c>
      <c r="G4222" s="6"/>
      <c r="H4222" s="6"/>
      <c r="I4222" s="6"/>
      <c r="J4222" s="6">
        <v>80.400000000000006</v>
      </c>
      <c r="K4222">
        <f t="shared" si="130"/>
        <v>1</v>
      </c>
    </row>
    <row r="4223" spans="1:11" x14ac:dyDescent="0.25">
      <c r="A4223" s="5" t="str">
        <f t="shared" si="131"/>
        <v>IndustrySchoolsMonthly Peak DayApril22</v>
      </c>
      <c r="B4223" t="s">
        <v>2232</v>
      </c>
      <c r="C4223" t="s">
        <v>2246</v>
      </c>
      <c r="D4223" t="s">
        <v>2446</v>
      </c>
      <c r="E4223" t="s">
        <v>3108</v>
      </c>
      <c r="F4223" s="6">
        <v>22</v>
      </c>
      <c r="G4223" s="6"/>
      <c r="H4223" s="6"/>
      <c r="I4223" s="6"/>
      <c r="J4223" s="6">
        <v>75.5</v>
      </c>
      <c r="K4223">
        <f t="shared" si="130"/>
        <v>1</v>
      </c>
    </row>
    <row r="4224" spans="1:11" x14ac:dyDescent="0.25">
      <c r="A4224" s="5" t="str">
        <f t="shared" si="131"/>
        <v>IndustrySchoolsMonthly Peak DayApril23</v>
      </c>
      <c r="B4224" t="s">
        <v>2232</v>
      </c>
      <c r="C4224" t="s">
        <v>2246</v>
      </c>
      <c r="D4224" t="s">
        <v>2446</v>
      </c>
      <c r="E4224" t="s">
        <v>3108</v>
      </c>
      <c r="F4224" s="6">
        <v>23</v>
      </c>
      <c r="G4224" s="6"/>
      <c r="H4224" s="6"/>
      <c r="I4224" s="6"/>
      <c r="J4224" s="6">
        <v>74.599999999999994</v>
      </c>
      <c r="K4224">
        <f t="shared" si="130"/>
        <v>1</v>
      </c>
    </row>
    <row r="4225" spans="1:11" x14ac:dyDescent="0.25">
      <c r="A4225" s="5" t="str">
        <f t="shared" si="131"/>
        <v>IndustrySchoolsMonthly Peak DayApril24</v>
      </c>
      <c r="B4225" t="s">
        <v>2232</v>
      </c>
      <c r="C4225" t="s">
        <v>2246</v>
      </c>
      <c r="D4225" t="s">
        <v>2446</v>
      </c>
      <c r="E4225" t="s">
        <v>3108</v>
      </c>
      <c r="F4225" s="6">
        <v>24</v>
      </c>
      <c r="G4225" s="6"/>
      <c r="H4225" s="6"/>
      <c r="I4225" s="6"/>
      <c r="J4225" s="6">
        <v>72.2</v>
      </c>
      <c r="K4225">
        <f t="shared" si="130"/>
        <v>1</v>
      </c>
    </row>
    <row r="4226" spans="1:11" x14ac:dyDescent="0.25">
      <c r="A4226" s="5" t="str">
        <f t="shared" si="131"/>
        <v>IndustrySchoolsAverage WeekdayMay1</v>
      </c>
      <c r="B4226" t="s">
        <v>2232</v>
      </c>
      <c r="C4226" t="s">
        <v>2246</v>
      </c>
      <c r="D4226" t="s">
        <v>2447</v>
      </c>
      <c r="E4226" t="s">
        <v>3109</v>
      </c>
      <c r="F4226" s="6">
        <v>1</v>
      </c>
      <c r="G4226" s="6"/>
      <c r="H4226" s="6"/>
      <c r="I4226" s="6"/>
      <c r="J4226" s="6">
        <v>58.66</v>
      </c>
      <c r="K4226">
        <f t="shared" ref="K4226:K4289" si="132">INDEX(events, MATCH(CONCATENATE(B4226, C4226, D4226, E4226), events_y, 0), MATCH("Confidential", events_x, 0))</f>
        <v>1</v>
      </c>
    </row>
    <row r="4227" spans="1:11" x14ac:dyDescent="0.25">
      <c r="A4227" s="5" t="str">
        <f t="shared" ref="A4227:A4290" si="133">CONCATENATE(B4227, C4227, D4227, E4227, F4227)</f>
        <v>IndustrySchoolsAverage WeekdayMay2</v>
      </c>
      <c r="B4227" t="s">
        <v>2232</v>
      </c>
      <c r="C4227" t="s">
        <v>2246</v>
      </c>
      <c r="D4227" t="s">
        <v>2447</v>
      </c>
      <c r="E4227" t="s">
        <v>3109</v>
      </c>
      <c r="F4227" s="6">
        <v>2</v>
      </c>
      <c r="G4227" s="6"/>
      <c r="H4227" s="6"/>
      <c r="I4227" s="6"/>
      <c r="J4227" s="6">
        <v>57.05</v>
      </c>
      <c r="K4227">
        <f t="shared" si="132"/>
        <v>1</v>
      </c>
    </row>
    <row r="4228" spans="1:11" x14ac:dyDescent="0.25">
      <c r="A4228" s="5" t="str">
        <f t="shared" si="133"/>
        <v>IndustrySchoolsAverage WeekdayMay3</v>
      </c>
      <c r="B4228" t="s">
        <v>2232</v>
      </c>
      <c r="C4228" t="s">
        <v>2246</v>
      </c>
      <c r="D4228" t="s">
        <v>2447</v>
      </c>
      <c r="E4228" t="s">
        <v>3109</v>
      </c>
      <c r="F4228" s="6">
        <v>3</v>
      </c>
      <c r="G4228" s="6"/>
      <c r="H4228" s="6"/>
      <c r="I4228" s="6"/>
      <c r="J4228" s="6">
        <v>55.49</v>
      </c>
      <c r="K4228">
        <f t="shared" si="132"/>
        <v>1</v>
      </c>
    </row>
    <row r="4229" spans="1:11" x14ac:dyDescent="0.25">
      <c r="A4229" s="5" t="str">
        <f t="shared" si="133"/>
        <v>IndustrySchoolsAverage WeekdayMay4</v>
      </c>
      <c r="B4229" t="s">
        <v>2232</v>
      </c>
      <c r="C4229" t="s">
        <v>2246</v>
      </c>
      <c r="D4229" t="s">
        <v>2447</v>
      </c>
      <c r="E4229" t="s">
        <v>3109</v>
      </c>
      <c r="F4229" s="6">
        <v>4</v>
      </c>
      <c r="G4229" s="6"/>
      <c r="H4229" s="6"/>
      <c r="I4229" s="6"/>
      <c r="J4229" s="6">
        <v>54.66</v>
      </c>
      <c r="K4229">
        <f t="shared" si="132"/>
        <v>1</v>
      </c>
    </row>
    <row r="4230" spans="1:11" x14ac:dyDescent="0.25">
      <c r="A4230" s="5" t="str">
        <f t="shared" si="133"/>
        <v>IndustrySchoolsAverage WeekdayMay5</v>
      </c>
      <c r="B4230" t="s">
        <v>2232</v>
      </c>
      <c r="C4230" t="s">
        <v>2246</v>
      </c>
      <c r="D4230" t="s">
        <v>2447</v>
      </c>
      <c r="E4230" t="s">
        <v>3109</v>
      </c>
      <c r="F4230" s="6">
        <v>5</v>
      </c>
      <c r="G4230" s="6"/>
      <c r="H4230" s="6"/>
      <c r="I4230" s="6"/>
      <c r="J4230" s="6">
        <v>53.63</v>
      </c>
      <c r="K4230">
        <f t="shared" si="132"/>
        <v>1</v>
      </c>
    </row>
    <row r="4231" spans="1:11" x14ac:dyDescent="0.25">
      <c r="A4231" s="5" t="str">
        <f t="shared" si="133"/>
        <v>IndustrySchoolsAverage WeekdayMay6</v>
      </c>
      <c r="B4231" t="s">
        <v>2232</v>
      </c>
      <c r="C4231" t="s">
        <v>2246</v>
      </c>
      <c r="D4231" t="s">
        <v>2447</v>
      </c>
      <c r="E4231" t="s">
        <v>3109</v>
      </c>
      <c r="F4231" s="6">
        <v>6</v>
      </c>
      <c r="G4231" s="6"/>
      <c r="H4231" s="6"/>
      <c r="I4231" s="6"/>
      <c r="J4231" s="6">
        <v>52.6</v>
      </c>
      <c r="K4231">
        <f t="shared" si="132"/>
        <v>1</v>
      </c>
    </row>
    <row r="4232" spans="1:11" x14ac:dyDescent="0.25">
      <c r="A4232" s="5" t="str">
        <f t="shared" si="133"/>
        <v>IndustrySchoolsAverage WeekdayMay7</v>
      </c>
      <c r="B4232" t="s">
        <v>2232</v>
      </c>
      <c r="C4232" t="s">
        <v>2246</v>
      </c>
      <c r="D4232" t="s">
        <v>2447</v>
      </c>
      <c r="E4232" t="s">
        <v>3109</v>
      </c>
      <c r="F4232" s="6">
        <v>7</v>
      </c>
      <c r="G4232" s="6"/>
      <c r="H4232" s="6"/>
      <c r="I4232" s="6"/>
      <c r="J4232" s="6">
        <v>51.45</v>
      </c>
      <c r="K4232">
        <f t="shared" si="132"/>
        <v>1</v>
      </c>
    </row>
    <row r="4233" spans="1:11" x14ac:dyDescent="0.25">
      <c r="A4233" s="5" t="str">
        <f t="shared" si="133"/>
        <v>IndustrySchoolsAverage WeekdayMay8</v>
      </c>
      <c r="B4233" t="s">
        <v>2232</v>
      </c>
      <c r="C4233" t="s">
        <v>2246</v>
      </c>
      <c r="D4233" t="s">
        <v>2447</v>
      </c>
      <c r="E4233" t="s">
        <v>3109</v>
      </c>
      <c r="F4233" s="6">
        <v>8</v>
      </c>
      <c r="G4233" s="6"/>
      <c r="H4233" s="6"/>
      <c r="I4233" s="6"/>
      <c r="J4233" s="6">
        <v>52.97</v>
      </c>
      <c r="K4233">
        <f t="shared" si="132"/>
        <v>1</v>
      </c>
    </row>
    <row r="4234" spans="1:11" x14ac:dyDescent="0.25">
      <c r="A4234" s="5" t="str">
        <f t="shared" si="133"/>
        <v>IndustrySchoolsAverage WeekdayMay9</v>
      </c>
      <c r="B4234" t="s">
        <v>2232</v>
      </c>
      <c r="C4234" t="s">
        <v>2246</v>
      </c>
      <c r="D4234" t="s">
        <v>2447</v>
      </c>
      <c r="E4234" t="s">
        <v>3109</v>
      </c>
      <c r="F4234" s="6">
        <v>9</v>
      </c>
      <c r="G4234" s="6"/>
      <c r="H4234" s="6"/>
      <c r="I4234" s="6"/>
      <c r="J4234" s="6">
        <v>56.23</v>
      </c>
      <c r="K4234">
        <f t="shared" si="132"/>
        <v>1</v>
      </c>
    </row>
    <row r="4235" spans="1:11" x14ac:dyDescent="0.25">
      <c r="A4235" s="5" t="str">
        <f t="shared" si="133"/>
        <v>IndustrySchoolsAverage WeekdayMay10</v>
      </c>
      <c r="B4235" t="s">
        <v>2232</v>
      </c>
      <c r="C4235" t="s">
        <v>2246</v>
      </c>
      <c r="D4235" t="s">
        <v>2447</v>
      </c>
      <c r="E4235" t="s">
        <v>3109</v>
      </c>
      <c r="F4235" s="6">
        <v>10</v>
      </c>
      <c r="G4235" s="6"/>
      <c r="H4235" s="6"/>
      <c r="I4235" s="6"/>
      <c r="J4235" s="6">
        <v>60.94</v>
      </c>
      <c r="K4235">
        <f t="shared" si="132"/>
        <v>1</v>
      </c>
    </row>
    <row r="4236" spans="1:11" x14ac:dyDescent="0.25">
      <c r="A4236" s="5" t="str">
        <f t="shared" si="133"/>
        <v>IndustrySchoolsAverage WeekdayMay11</v>
      </c>
      <c r="B4236" t="s">
        <v>2232</v>
      </c>
      <c r="C4236" t="s">
        <v>2246</v>
      </c>
      <c r="D4236" t="s">
        <v>2447</v>
      </c>
      <c r="E4236" t="s">
        <v>3109</v>
      </c>
      <c r="F4236" s="6">
        <v>11</v>
      </c>
      <c r="G4236" s="6"/>
      <c r="H4236" s="6"/>
      <c r="I4236" s="6"/>
      <c r="J4236" s="6">
        <v>66.5</v>
      </c>
      <c r="K4236">
        <f t="shared" si="132"/>
        <v>1</v>
      </c>
    </row>
    <row r="4237" spans="1:11" x14ac:dyDescent="0.25">
      <c r="A4237" s="5" t="str">
        <f t="shared" si="133"/>
        <v>IndustrySchoolsAverage WeekdayMay12</v>
      </c>
      <c r="B4237" t="s">
        <v>2232</v>
      </c>
      <c r="C4237" t="s">
        <v>2246</v>
      </c>
      <c r="D4237" t="s">
        <v>2447</v>
      </c>
      <c r="E4237" t="s">
        <v>3109</v>
      </c>
      <c r="F4237" s="6">
        <v>12</v>
      </c>
      <c r="G4237" s="6"/>
      <c r="H4237" s="6"/>
      <c r="I4237" s="6"/>
      <c r="J4237" s="6">
        <v>71.8</v>
      </c>
      <c r="K4237">
        <f t="shared" si="132"/>
        <v>1</v>
      </c>
    </row>
    <row r="4238" spans="1:11" x14ac:dyDescent="0.25">
      <c r="A4238" s="5" t="str">
        <f t="shared" si="133"/>
        <v>IndustrySchoolsAverage WeekdayMay13</v>
      </c>
      <c r="B4238" t="s">
        <v>2232</v>
      </c>
      <c r="C4238" t="s">
        <v>2246</v>
      </c>
      <c r="D4238" t="s">
        <v>2447</v>
      </c>
      <c r="E4238" t="s">
        <v>3109</v>
      </c>
      <c r="F4238" s="6">
        <v>13</v>
      </c>
      <c r="G4238" s="6"/>
      <c r="H4238" s="6"/>
      <c r="I4238" s="6"/>
      <c r="J4238" s="6">
        <v>76.5</v>
      </c>
      <c r="K4238">
        <f t="shared" si="132"/>
        <v>1</v>
      </c>
    </row>
    <row r="4239" spans="1:11" x14ac:dyDescent="0.25">
      <c r="A4239" s="5" t="str">
        <f t="shared" si="133"/>
        <v>IndustrySchoolsAverage WeekdayMay14</v>
      </c>
      <c r="B4239" t="s">
        <v>2232</v>
      </c>
      <c r="C4239" t="s">
        <v>2246</v>
      </c>
      <c r="D4239" t="s">
        <v>2447</v>
      </c>
      <c r="E4239" t="s">
        <v>3109</v>
      </c>
      <c r="F4239" s="6">
        <v>14</v>
      </c>
      <c r="G4239" s="6"/>
      <c r="H4239" s="6"/>
      <c r="I4239" s="6"/>
      <c r="J4239" s="6">
        <v>79.5</v>
      </c>
      <c r="K4239">
        <f t="shared" si="132"/>
        <v>1</v>
      </c>
    </row>
    <row r="4240" spans="1:11" x14ac:dyDescent="0.25">
      <c r="A4240" s="5" t="str">
        <f t="shared" si="133"/>
        <v>IndustrySchoolsAverage WeekdayMay15</v>
      </c>
      <c r="B4240" t="s">
        <v>2232</v>
      </c>
      <c r="C4240" t="s">
        <v>2246</v>
      </c>
      <c r="D4240" t="s">
        <v>2447</v>
      </c>
      <c r="E4240" t="s">
        <v>3109</v>
      </c>
      <c r="F4240" s="6">
        <v>15</v>
      </c>
      <c r="G4240" s="6"/>
      <c r="H4240" s="6"/>
      <c r="I4240" s="6"/>
      <c r="J4240" s="6">
        <v>81.599999999999994</v>
      </c>
      <c r="K4240">
        <f t="shared" si="132"/>
        <v>1</v>
      </c>
    </row>
    <row r="4241" spans="1:11" x14ac:dyDescent="0.25">
      <c r="A4241" s="5" t="str">
        <f t="shared" si="133"/>
        <v>IndustrySchoolsAverage WeekdayMay16</v>
      </c>
      <c r="B4241" t="s">
        <v>2232</v>
      </c>
      <c r="C4241" t="s">
        <v>2246</v>
      </c>
      <c r="D4241" t="s">
        <v>2447</v>
      </c>
      <c r="E4241" t="s">
        <v>3109</v>
      </c>
      <c r="F4241" s="6">
        <v>16</v>
      </c>
      <c r="G4241" s="6"/>
      <c r="H4241" s="6"/>
      <c r="I4241" s="6"/>
      <c r="J4241" s="6">
        <v>83.7</v>
      </c>
      <c r="K4241">
        <f t="shared" si="132"/>
        <v>1</v>
      </c>
    </row>
    <row r="4242" spans="1:11" x14ac:dyDescent="0.25">
      <c r="A4242" s="5" t="str">
        <f t="shared" si="133"/>
        <v>IndustrySchoolsAverage WeekdayMay17</v>
      </c>
      <c r="B4242" t="s">
        <v>2232</v>
      </c>
      <c r="C4242" t="s">
        <v>2246</v>
      </c>
      <c r="D4242" t="s">
        <v>2447</v>
      </c>
      <c r="E4242" t="s">
        <v>3109</v>
      </c>
      <c r="F4242" s="6">
        <v>17</v>
      </c>
      <c r="G4242" s="6"/>
      <c r="H4242" s="6"/>
      <c r="I4242" s="6"/>
      <c r="J4242" s="6">
        <v>82.8</v>
      </c>
      <c r="K4242">
        <f t="shared" si="132"/>
        <v>1</v>
      </c>
    </row>
    <row r="4243" spans="1:11" x14ac:dyDescent="0.25">
      <c r="A4243" s="5" t="str">
        <f t="shared" si="133"/>
        <v>IndustrySchoolsAverage WeekdayMay18</v>
      </c>
      <c r="B4243" t="s">
        <v>2232</v>
      </c>
      <c r="C4243" t="s">
        <v>2246</v>
      </c>
      <c r="D4243" t="s">
        <v>2447</v>
      </c>
      <c r="E4243" t="s">
        <v>3109</v>
      </c>
      <c r="F4243" s="6">
        <v>18</v>
      </c>
      <c r="G4243" s="6"/>
      <c r="H4243" s="6"/>
      <c r="I4243" s="6"/>
      <c r="J4243" s="6">
        <v>81.8</v>
      </c>
      <c r="K4243">
        <f t="shared" si="132"/>
        <v>1</v>
      </c>
    </row>
    <row r="4244" spans="1:11" x14ac:dyDescent="0.25">
      <c r="A4244" s="5" t="str">
        <f t="shared" si="133"/>
        <v>IndustrySchoolsAverage WeekdayMay19</v>
      </c>
      <c r="B4244" t="s">
        <v>2232</v>
      </c>
      <c r="C4244" t="s">
        <v>2246</v>
      </c>
      <c r="D4244" t="s">
        <v>2447</v>
      </c>
      <c r="E4244" t="s">
        <v>3109</v>
      </c>
      <c r="F4244" s="6">
        <v>19</v>
      </c>
      <c r="G4244" s="6"/>
      <c r="H4244" s="6"/>
      <c r="I4244" s="6"/>
      <c r="J4244" s="6">
        <v>78.099999999999994</v>
      </c>
      <c r="K4244">
        <f t="shared" si="132"/>
        <v>1</v>
      </c>
    </row>
    <row r="4245" spans="1:11" x14ac:dyDescent="0.25">
      <c r="A4245" s="5" t="str">
        <f t="shared" si="133"/>
        <v>IndustrySchoolsAverage WeekdayMay20</v>
      </c>
      <c r="B4245" t="s">
        <v>2232</v>
      </c>
      <c r="C4245" t="s">
        <v>2246</v>
      </c>
      <c r="D4245" t="s">
        <v>2447</v>
      </c>
      <c r="E4245" t="s">
        <v>3109</v>
      </c>
      <c r="F4245" s="6">
        <v>20</v>
      </c>
      <c r="G4245" s="6"/>
      <c r="H4245" s="6"/>
      <c r="I4245" s="6"/>
      <c r="J4245" s="6">
        <v>73.8</v>
      </c>
      <c r="K4245">
        <f t="shared" si="132"/>
        <v>1</v>
      </c>
    </row>
    <row r="4246" spans="1:11" x14ac:dyDescent="0.25">
      <c r="A4246" s="5" t="str">
        <f t="shared" si="133"/>
        <v>IndustrySchoolsAverage WeekdayMay21</v>
      </c>
      <c r="B4246" t="s">
        <v>2232</v>
      </c>
      <c r="C4246" t="s">
        <v>2246</v>
      </c>
      <c r="D4246" t="s">
        <v>2447</v>
      </c>
      <c r="E4246" t="s">
        <v>3109</v>
      </c>
      <c r="F4246" s="6">
        <v>21</v>
      </c>
      <c r="G4246" s="6"/>
      <c r="H4246" s="6"/>
      <c r="I4246" s="6"/>
      <c r="J4246" s="6">
        <v>69.010000000000005</v>
      </c>
      <c r="K4246">
        <f t="shared" si="132"/>
        <v>1</v>
      </c>
    </row>
    <row r="4247" spans="1:11" x14ac:dyDescent="0.25">
      <c r="A4247" s="5" t="str">
        <f t="shared" si="133"/>
        <v>IndustrySchoolsAverage WeekdayMay22</v>
      </c>
      <c r="B4247" t="s">
        <v>2232</v>
      </c>
      <c r="C4247" t="s">
        <v>2246</v>
      </c>
      <c r="D4247" t="s">
        <v>2447</v>
      </c>
      <c r="E4247" t="s">
        <v>3109</v>
      </c>
      <c r="F4247" s="6">
        <v>22</v>
      </c>
      <c r="G4247" s="6"/>
      <c r="H4247" s="6"/>
      <c r="I4247" s="6"/>
      <c r="J4247" s="6">
        <v>64.5</v>
      </c>
      <c r="K4247">
        <f t="shared" si="132"/>
        <v>1</v>
      </c>
    </row>
    <row r="4248" spans="1:11" x14ac:dyDescent="0.25">
      <c r="A4248" s="5" t="str">
        <f t="shared" si="133"/>
        <v>IndustrySchoolsAverage WeekdayMay23</v>
      </c>
      <c r="B4248" t="s">
        <v>2232</v>
      </c>
      <c r="C4248" t="s">
        <v>2246</v>
      </c>
      <c r="D4248" t="s">
        <v>2447</v>
      </c>
      <c r="E4248" t="s">
        <v>3109</v>
      </c>
      <c r="F4248" s="6">
        <v>23</v>
      </c>
      <c r="G4248" s="6"/>
      <c r="H4248" s="6"/>
      <c r="I4248" s="6"/>
      <c r="J4248" s="6">
        <v>61.55</v>
      </c>
      <c r="K4248">
        <f t="shared" si="132"/>
        <v>1</v>
      </c>
    </row>
    <row r="4249" spans="1:11" x14ac:dyDescent="0.25">
      <c r="A4249" s="5" t="str">
        <f t="shared" si="133"/>
        <v>IndustrySchoolsAverage WeekdayMay24</v>
      </c>
      <c r="B4249" t="s">
        <v>2232</v>
      </c>
      <c r="C4249" t="s">
        <v>2246</v>
      </c>
      <c r="D4249" t="s">
        <v>2447</v>
      </c>
      <c r="E4249" t="s">
        <v>3109</v>
      </c>
      <c r="F4249" s="6">
        <v>24</v>
      </c>
      <c r="G4249" s="6"/>
      <c r="H4249" s="6"/>
      <c r="I4249" s="6"/>
      <c r="J4249" s="6">
        <v>59.17</v>
      </c>
      <c r="K4249">
        <f t="shared" si="132"/>
        <v>1</v>
      </c>
    </row>
    <row r="4250" spans="1:11" x14ac:dyDescent="0.25">
      <c r="A4250" s="5" t="str">
        <f t="shared" si="133"/>
        <v>IndustrySchoolsMonthly Peak DayMay1</v>
      </c>
      <c r="B4250" t="s">
        <v>2232</v>
      </c>
      <c r="C4250" t="s">
        <v>2246</v>
      </c>
      <c r="D4250" t="s">
        <v>2448</v>
      </c>
      <c r="E4250" t="s">
        <v>3109</v>
      </c>
      <c r="F4250" s="6">
        <v>1</v>
      </c>
      <c r="G4250" s="6"/>
      <c r="H4250" s="6"/>
      <c r="I4250" s="6"/>
      <c r="J4250" s="6">
        <v>57.76</v>
      </c>
      <c r="K4250">
        <f t="shared" si="132"/>
        <v>1</v>
      </c>
    </row>
    <row r="4251" spans="1:11" x14ac:dyDescent="0.25">
      <c r="A4251" s="5" t="str">
        <f t="shared" si="133"/>
        <v>IndustrySchoolsMonthly Peak DayMay2</v>
      </c>
      <c r="B4251" t="s">
        <v>2232</v>
      </c>
      <c r="C4251" t="s">
        <v>2246</v>
      </c>
      <c r="D4251" t="s">
        <v>2448</v>
      </c>
      <c r="E4251" t="s">
        <v>3109</v>
      </c>
      <c r="F4251" s="6">
        <v>2</v>
      </c>
      <c r="G4251" s="6"/>
      <c r="H4251" s="6"/>
      <c r="I4251" s="6"/>
      <c r="J4251" s="6">
        <v>56.77</v>
      </c>
      <c r="K4251">
        <f t="shared" si="132"/>
        <v>1</v>
      </c>
    </row>
    <row r="4252" spans="1:11" x14ac:dyDescent="0.25">
      <c r="A4252" s="5" t="str">
        <f t="shared" si="133"/>
        <v>IndustrySchoolsMonthly Peak DayMay3</v>
      </c>
      <c r="B4252" t="s">
        <v>2232</v>
      </c>
      <c r="C4252" t="s">
        <v>2246</v>
      </c>
      <c r="D4252" t="s">
        <v>2448</v>
      </c>
      <c r="E4252" t="s">
        <v>3109</v>
      </c>
      <c r="F4252" s="6">
        <v>3</v>
      </c>
      <c r="G4252" s="6"/>
      <c r="H4252" s="6"/>
      <c r="I4252" s="6"/>
      <c r="J4252" s="6">
        <v>55.51</v>
      </c>
      <c r="K4252">
        <f t="shared" si="132"/>
        <v>1</v>
      </c>
    </row>
    <row r="4253" spans="1:11" x14ac:dyDescent="0.25">
      <c r="A4253" s="5" t="str">
        <f t="shared" si="133"/>
        <v>IndustrySchoolsMonthly Peak DayMay4</v>
      </c>
      <c r="B4253" t="s">
        <v>2232</v>
      </c>
      <c r="C4253" t="s">
        <v>2246</v>
      </c>
      <c r="D4253" t="s">
        <v>2448</v>
      </c>
      <c r="E4253" t="s">
        <v>3109</v>
      </c>
      <c r="F4253" s="6">
        <v>4</v>
      </c>
      <c r="G4253" s="6"/>
      <c r="H4253" s="6"/>
      <c r="I4253" s="6"/>
      <c r="J4253" s="6">
        <v>54.46</v>
      </c>
      <c r="K4253">
        <f t="shared" si="132"/>
        <v>1</v>
      </c>
    </row>
    <row r="4254" spans="1:11" x14ac:dyDescent="0.25">
      <c r="A4254" s="5" t="str">
        <f t="shared" si="133"/>
        <v>IndustrySchoolsMonthly Peak DayMay5</v>
      </c>
      <c r="B4254" t="s">
        <v>2232</v>
      </c>
      <c r="C4254" t="s">
        <v>2246</v>
      </c>
      <c r="D4254" t="s">
        <v>2448</v>
      </c>
      <c r="E4254" t="s">
        <v>3109</v>
      </c>
      <c r="F4254" s="6">
        <v>5</v>
      </c>
      <c r="G4254" s="6"/>
      <c r="H4254" s="6"/>
      <c r="I4254" s="6"/>
      <c r="J4254" s="6">
        <v>53.71</v>
      </c>
      <c r="K4254">
        <f t="shared" si="132"/>
        <v>1</v>
      </c>
    </row>
    <row r="4255" spans="1:11" x14ac:dyDescent="0.25">
      <c r="A4255" s="5" t="str">
        <f t="shared" si="133"/>
        <v>IndustrySchoolsMonthly Peak DayMay6</v>
      </c>
      <c r="B4255" t="s">
        <v>2232</v>
      </c>
      <c r="C4255" t="s">
        <v>2246</v>
      </c>
      <c r="D4255" t="s">
        <v>2448</v>
      </c>
      <c r="E4255" t="s">
        <v>3109</v>
      </c>
      <c r="F4255" s="6">
        <v>6</v>
      </c>
      <c r="G4255" s="6"/>
      <c r="H4255" s="6"/>
      <c r="I4255" s="6"/>
      <c r="J4255" s="6">
        <v>53.31</v>
      </c>
      <c r="K4255">
        <f t="shared" si="132"/>
        <v>1</v>
      </c>
    </row>
    <row r="4256" spans="1:11" x14ac:dyDescent="0.25">
      <c r="A4256" s="5" t="str">
        <f t="shared" si="133"/>
        <v>IndustrySchoolsMonthly Peak DayMay7</v>
      </c>
      <c r="B4256" t="s">
        <v>2232</v>
      </c>
      <c r="C4256" t="s">
        <v>2246</v>
      </c>
      <c r="D4256" t="s">
        <v>2448</v>
      </c>
      <c r="E4256" t="s">
        <v>3109</v>
      </c>
      <c r="F4256" s="6">
        <v>7</v>
      </c>
      <c r="G4256" s="6"/>
      <c r="H4256" s="6"/>
      <c r="I4256" s="6"/>
      <c r="J4256" s="6">
        <v>52.4</v>
      </c>
      <c r="K4256">
        <f t="shared" si="132"/>
        <v>1</v>
      </c>
    </row>
    <row r="4257" spans="1:11" x14ac:dyDescent="0.25">
      <c r="A4257" s="5" t="str">
        <f t="shared" si="133"/>
        <v>IndustrySchoolsMonthly Peak DayMay8</v>
      </c>
      <c r="B4257" t="s">
        <v>2232</v>
      </c>
      <c r="C4257" t="s">
        <v>2246</v>
      </c>
      <c r="D4257" t="s">
        <v>2448</v>
      </c>
      <c r="E4257" t="s">
        <v>3109</v>
      </c>
      <c r="F4257" s="6">
        <v>8</v>
      </c>
      <c r="G4257" s="6"/>
      <c r="H4257" s="6"/>
      <c r="I4257" s="6"/>
      <c r="J4257" s="6">
        <v>52.08</v>
      </c>
      <c r="K4257">
        <f t="shared" si="132"/>
        <v>1</v>
      </c>
    </row>
    <row r="4258" spans="1:11" x14ac:dyDescent="0.25">
      <c r="A4258" s="5" t="str">
        <f t="shared" si="133"/>
        <v>IndustrySchoolsMonthly Peak DayMay9</v>
      </c>
      <c r="B4258" t="s">
        <v>2232</v>
      </c>
      <c r="C4258" t="s">
        <v>2246</v>
      </c>
      <c r="D4258" t="s">
        <v>2448</v>
      </c>
      <c r="E4258" t="s">
        <v>3109</v>
      </c>
      <c r="F4258" s="6">
        <v>9</v>
      </c>
      <c r="G4258" s="6"/>
      <c r="H4258" s="6"/>
      <c r="I4258" s="6"/>
      <c r="J4258" s="6">
        <v>54.43</v>
      </c>
      <c r="K4258">
        <f t="shared" si="132"/>
        <v>1</v>
      </c>
    </row>
    <row r="4259" spans="1:11" x14ac:dyDescent="0.25">
      <c r="A4259" s="5" t="str">
        <f t="shared" si="133"/>
        <v>IndustrySchoolsMonthly Peak DayMay10</v>
      </c>
      <c r="B4259" t="s">
        <v>2232</v>
      </c>
      <c r="C4259" t="s">
        <v>2246</v>
      </c>
      <c r="D4259" t="s">
        <v>2448</v>
      </c>
      <c r="E4259" t="s">
        <v>3109</v>
      </c>
      <c r="F4259" s="6">
        <v>10</v>
      </c>
      <c r="G4259" s="6"/>
      <c r="H4259" s="6"/>
      <c r="I4259" s="6"/>
      <c r="J4259" s="6">
        <v>58.59</v>
      </c>
      <c r="K4259">
        <f t="shared" si="132"/>
        <v>1</v>
      </c>
    </row>
    <row r="4260" spans="1:11" x14ac:dyDescent="0.25">
      <c r="A4260" s="5" t="str">
        <f t="shared" si="133"/>
        <v>IndustrySchoolsMonthly Peak DayMay11</v>
      </c>
      <c r="B4260" t="s">
        <v>2232</v>
      </c>
      <c r="C4260" t="s">
        <v>2246</v>
      </c>
      <c r="D4260" t="s">
        <v>2448</v>
      </c>
      <c r="E4260" t="s">
        <v>3109</v>
      </c>
      <c r="F4260" s="6">
        <v>11</v>
      </c>
      <c r="G4260" s="6"/>
      <c r="H4260" s="6"/>
      <c r="I4260" s="6"/>
      <c r="J4260" s="6">
        <v>64.2</v>
      </c>
      <c r="K4260">
        <f t="shared" si="132"/>
        <v>1</v>
      </c>
    </row>
    <row r="4261" spans="1:11" x14ac:dyDescent="0.25">
      <c r="A4261" s="5" t="str">
        <f t="shared" si="133"/>
        <v>IndustrySchoolsMonthly Peak DayMay12</v>
      </c>
      <c r="B4261" t="s">
        <v>2232</v>
      </c>
      <c r="C4261" t="s">
        <v>2246</v>
      </c>
      <c r="D4261" t="s">
        <v>2448</v>
      </c>
      <c r="E4261" t="s">
        <v>3109</v>
      </c>
      <c r="F4261" s="6">
        <v>12</v>
      </c>
      <c r="G4261" s="6"/>
      <c r="H4261" s="6"/>
      <c r="I4261" s="6"/>
      <c r="J4261" s="6">
        <v>70.099999999999994</v>
      </c>
      <c r="K4261">
        <f t="shared" si="132"/>
        <v>1</v>
      </c>
    </row>
    <row r="4262" spans="1:11" x14ac:dyDescent="0.25">
      <c r="A4262" s="5" t="str">
        <f t="shared" si="133"/>
        <v>IndustrySchoolsMonthly Peak DayMay13</v>
      </c>
      <c r="B4262" t="s">
        <v>2232</v>
      </c>
      <c r="C4262" t="s">
        <v>2246</v>
      </c>
      <c r="D4262" t="s">
        <v>2448</v>
      </c>
      <c r="E4262" t="s">
        <v>3109</v>
      </c>
      <c r="F4262" s="6">
        <v>13</v>
      </c>
      <c r="G4262" s="6"/>
      <c r="H4262" s="6"/>
      <c r="I4262" s="6"/>
      <c r="J4262" s="6">
        <v>75.900000000000006</v>
      </c>
      <c r="K4262">
        <f t="shared" si="132"/>
        <v>1</v>
      </c>
    </row>
    <row r="4263" spans="1:11" x14ac:dyDescent="0.25">
      <c r="A4263" s="5" t="str">
        <f t="shared" si="133"/>
        <v>IndustrySchoolsMonthly Peak DayMay14</v>
      </c>
      <c r="B4263" t="s">
        <v>2232</v>
      </c>
      <c r="C4263" t="s">
        <v>2246</v>
      </c>
      <c r="D4263" t="s">
        <v>2448</v>
      </c>
      <c r="E4263" t="s">
        <v>3109</v>
      </c>
      <c r="F4263" s="6">
        <v>14</v>
      </c>
      <c r="G4263" s="6"/>
      <c r="H4263" s="6"/>
      <c r="I4263" s="6"/>
      <c r="J4263" s="6">
        <v>81.3</v>
      </c>
      <c r="K4263">
        <f t="shared" si="132"/>
        <v>1</v>
      </c>
    </row>
    <row r="4264" spans="1:11" x14ac:dyDescent="0.25">
      <c r="A4264" s="5" t="str">
        <f t="shared" si="133"/>
        <v>IndustrySchoolsMonthly Peak DayMay15</v>
      </c>
      <c r="B4264" t="s">
        <v>2232</v>
      </c>
      <c r="C4264" t="s">
        <v>2246</v>
      </c>
      <c r="D4264" t="s">
        <v>2448</v>
      </c>
      <c r="E4264" t="s">
        <v>3109</v>
      </c>
      <c r="F4264" s="6">
        <v>15</v>
      </c>
      <c r="G4264" s="6"/>
      <c r="H4264" s="6"/>
      <c r="I4264" s="6"/>
      <c r="J4264" s="6">
        <v>85</v>
      </c>
      <c r="K4264">
        <f t="shared" si="132"/>
        <v>1</v>
      </c>
    </row>
    <row r="4265" spans="1:11" x14ac:dyDescent="0.25">
      <c r="A4265" s="5" t="str">
        <f t="shared" si="133"/>
        <v>IndustrySchoolsMonthly Peak DayMay16</v>
      </c>
      <c r="B4265" t="s">
        <v>2232</v>
      </c>
      <c r="C4265" t="s">
        <v>2246</v>
      </c>
      <c r="D4265" t="s">
        <v>2448</v>
      </c>
      <c r="E4265" t="s">
        <v>3109</v>
      </c>
      <c r="F4265" s="6">
        <v>16</v>
      </c>
      <c r="G4265" s="6"/>
      <c r="H4265" s="6"/>
      <c r="I4265" s="6"/>
      <c r="J4265" s="6">
        <v>89.3</v>
      </c>
      <c r="K4265">
        <f t="shared" si="132"/>
        <v>1</v>
      </c>
    </row>
    <row r="4266" spans="1:11" x14ac:dyDescent="0.25">
      <c r="A4266" s="5" t="str">
        <f t="shared" si="133"/>
        <v>IndustrySchoolsMonthly Peak DayMay17</v>
      </c>
      <c r="B4266" t="s">
        <v>2232</v>
      </c>
      <c r="C4266" t="s">
        <v>2246</v>
      </c>
      <c r="D4266" t="s">
        <v>2448</v>
      </c>
      <c r="E4266" t="s">
        <v>3109</v>
      </c>
      <c r="F4266" s="6">
        <v>17</v>
      </c>
      <c r="G4266" s="6"/>
      <c r="H4266" s="6"/>
      <c r="I4266" s="6"/>
      <c r="J4266" s="6">
        <v>90.2</v>
      </c>
      <c r="K4266">
        <f t="shared" si="132"/>
        <v>1</v>
      </c>
    </row>
    <row r="4267" spans="1:11" x14ac:dyDescent="0.25">
      <c r="A4267" s="5" t="str">
        <f t="shared" si="133"/>
        <v>IndustrySchoolsMonthly Peak DayMay18</v>
      </c>
      <c r="B4267" t="s">
        <v>2232</v>
      </c>
      <c r="C4267" t="s">
        <v>2246</v>
      </c>
      <c r="D4267" t="s">
        <v>2448</v>
      </c>
      <c r="E4267" t="s">
        <v>3109</v>
      </c>
      <c r="F4267" s="6">
        <v>18</v>
      </c>
      <c r="G4267" s="6"/>
      <c r="H4267" s="6"/>
      <c r="I4267" s="6"/>
      <c r="J4267" s="6">
        <v>88.5</v>
      </c>
      <c r="K4267">
        <f t="shared" si="132"/>
        <v>1</v>
      </c>
    </row>
    <row r="4268" spans="1:11" x14ac:dyDescent="0.25">
      <c r="A4268" s="5" t="str">
        <f t="shared" si="133"/>
        <v>IndustrySchoolsMonthly Peak DayMay19</v>
      </c>
      <c r="B4268" t="s">
        <v>2232</v>
      </c>
      <c r="C4268" t="s">
        <v>2246</v>
      </c>
      <c r="D4268" t="s">
        <v>2448</v>
      </c>
      <c r="E4268" t="s">
        <v>3109</v>
      </c>
      <c r="F4268" s="6">
        <v>19</v>
      </c>
      <c r="G4268" s="6"/>
      <c r="H4268" s="6"/>
      <c r="I4268" s="6"/>
      <c r="J4268" s="6">
        <v>84.8</v>
      </c>
      <c r="K4268">
        <f t="shared" si="132"/>
        <v>1</v>
      </c>
    </row>
    <row r="4269" spans="1:11" x14ac:dyDescent="0.25">
      <c r="A4269" s="5" t="str">
        <f t="shared" si="133"/>
        <v>IndustrySchoolsMonthly Peak DayMay20</v>
      </c>
      <c r="B4269" t="s">
        <v>2232</v>
      </c>
      <c r="C4269" t="s">
        <v>2246</v>
      </c>
      <c r="D4269" t="s">
        <v>2448</v>
      </c>
      <c r="E4269" t="s">
        <v>3109</v>
      </c>
      <c r="F4269" s="6">
        <v>20</v>
      </c>
      <c r="G4269" s="6"/>
      <c r="H4269" s="6"/>
      <c r="I4269" s="6"/>
      <c r="J4269" s="6">
        <v>79.8</v>
      </c>
      <c r="K4269">
        <f t="shared" si="132"/>
        <v>1</v>
      </c>
    </row>
    <row r="4270" spans="1:11" x14ac:dyDescent="0.25">
      <c r="A4270" s="5" t="str">
        <f t="shared" si="133"/>
        <v>IndustrySchoolsMonthly Peak DayMay21</v>
      </c>
      <c r="B4270" t="s">
        <v>2232</v>
      </c>
      <c r="C4270" t="s">
        <v>2246</v>
      </c>
      <c r="D4270" t="s">
        <v>2448</v>
      </c>
      <c r="E4270" t="s">
        <v>3109</v>
      </c>
      <c r="F4270" s="6">
        <v>21</v>
      </c>
      <c r="G4270" s="6"/>
      <c r="H4270" s="6"/>
      <c r="I4270" s="6"/>
      <c r="J4270" s="6">
        <v>73.7</v>
      </c>
      <c r="K4270">
        <f t="shared" si="132"/>
        <v>1</v>
      </c>
    </row>
    <row r="4271" spans="1:11" x14ac:dyDescent="0.25">
      <c r="A4271" s="5" t="str">
        <f t="shared" si="133"/>
        <v>IndustrySchoolsMonthly Peak DayMay22</v>
      </c>
      <c r="B4271" t="s">
        <v>2232</v>
      </c>
      <c r="C4271" t="s">
        <v>2246</v>
      </c>
      <c r="D4271" t="s">
        <v>2448</v>
      </c>
      <c r="E4271" t="s">
        <v>3109</v>
      </c>
      <c r="F4271" s="6">
        <v>22</v>
      </c>
      <c r="G4271" s="6"/>
      <c r="H4271" s="6"/>
      <c r="I4271" s="6"/>
      <c r="J4271" s="6">
        <v>69.16</v>
      </c>
      <c r="K4271">
        <f t="shared" si="132"/>
        <v>1</v>
      </c>
    </row>
    <row r="4272" spans="1:11" x14ac:dyDescent="0.25">
      <c r="A4272" s="5" t="str">
        <f t="shared" si="133"/>
        <v>IndustrySchoolsMonthly Peak DayMay23</v>
      </c>
      <c r="B4272" t="s">
        <v>2232</v>
      </c>
      <c r="C4272" t="s">
        <v>2246</v>
      </c>
      <c r="D4272" t="s">
        <v>2448</v>
      </c>
      <c r="E4272" t="s">
        <v>3109</v>
      </c>
      <c r="F4272" s="6">
        <v>23</v>
      </c>
      <c r="G4272" s="6"/>
      <c r="H4272" s="6"/>
      <c r="I4272" s="6"/>
      <c r="J4272" s="6">
        <v>66.650000000000006</v>
      </c>
      <c r="K4272">
        <f t="shared" si="132"/>
        <v>1</v>
      </c>
    </row>
    <row r="4273" spans="1:11" x14ac:dyDescent="0.25">
      <c r="A4273" s="5" t="str">
        <f t="shared" si="133"/>
        <v>IndustrySchoolsMonthly Peak DayMay24</v>
      </c>
      <c r="B4273" t="s">
        <v>2232</v>
      </c>
      <c r="C4273" t="s">
        <v>2246</v>
      </c>
      <c r="D4273" t="s">
        <v>2448</v>
      </c>
      <c r="E4273" t="s">
        <v>3109</v>
      </c>
      <c r="F4273" s="6">
        <v>24</v>
      </c>
      <c r="G4273" s="6"/>
      <c r="H4273" s="6"/>
      <c r="I4273" s="6"/>
      <c r="J4273" s="6">
        <v>64.709999999999994</v>
      </c>
      <c r="K4273">
        <f t="shared" si="132"/>
        <v>1</v>
      </c>
    </row>
    <row r="4274" spans="1:11" x14ac:dyDescent="0.25">
      <c r="A4274" s="5" t="str">
        <f t="shared" si="133"/>
        <v>IndustrySchoolsAverage WeekdayJune1</v>
      </c>
      <c r="B4274" t="s">
        <v>2232</v>
      </c>
      <c r="C4274" t="s">
        <v>2246</v>
      </c>
      <c r="D4274" t="s">
        <v>2449</v>
      </c>
      <c r="E4274" t="s">
        <v>3110</v>
      </c>
      <c r="F4274" s="6">
        <v>1</v>
      </c>
      <c r="G4274" s="6"/>
      <c r="H4274" s="6"/>
      <c r="I4274" s="6"/>
      <c r="J4274" s="6">
        <v>63.7</v>
      </c>
      <c r="K4274">
        <f t="shared" si="132"/>
        <v>1</v>
      </c>
    </row>
    <row r="4275" spans="1:11" x14ac:dyDescent="0.25">
      <c r="A4275" s="5" t="str">
        <f t="shared" si="133"/>
        <v>IndustrySchoolsAverage WeekdayJune2</v>
      </c>
      <c r="B4275" t="s">
        <v>2232</v>
      </c>
      <c r="C4275" t="s">
        <v>2246</v>
      </c>
      <c r="D4275" t="s">
        <v>2449</v>
      </c>
      <c r="E4275" t="s">
        <v>3110</v>
      </c>
      <c r="F4275" s="6">
        <v>2</v>
      </c>
      <c r="G4275" s="6"/>
      <c r="H4275" s="6"/>
      <c r="I4275" s="6"/>
      <c r="J4275" s="6">
        <v>64.180000152587894</v>
      </c>
      <c r="K4275">
        <f t="shared" si="132"/>
        <v>1</v>
      </c>
    </row>
    <row r="4276" spans="1:11" x14ac:dyDescent="0.25">
      <c r="A4276" s="5" t="str">
        <f t="shared" si="133"/>
        <v>IndustrySchoolsAverage WeekdayJune3</v>
      </c>
      <c r="B4276" t="s">
        <v>2232</v>
      </c>
      <c r="C4276" t="s">
        <v>2246</v>
      </c>
      <c r="D4276" t="s">
        <v>2449</v>
      </c>
      <c r="E4276" t="s">
        <v>3110</v>
      </c>
      <c r="F4276" s="6">
        <v>3</v>
      </c>
      <c r="G4276" s="6"/>
      <c r="H4276" s="6"/>
      <c r="I4276" s="6"/>
      <c r="J4276" s="6">
        <v>62.869998931884766</v>
      </c>
      <c r="K4276">
        <f t="shared" si="132"/>
        <v>1</v>
      </c>
    </row>
    <row r="4277" spans="1:11" x14ac:dyDescent="0.25">
      <c r="A4277" s="5" t="str">
        <f t="shared" si="133"/>
        <v>IndustrySchoolsAverage WeekdayJune4</v>
      </c>
      <c r="B4277" t="s">
        <v>2232</v>
      </c>
      <c r="C4277" t="s">
        <v>2246</v>
      </c>
      <c r="D4277" t="s">
        <v>2449</v>
      </c>
      <c r="E4277" t="s">
        <v>3110</v>
      </c>
      <c r="F4277" s="6">
        <v>4</v>
      </c>
      <c r="G4277" s="6"/>
      <c r="H4277" s="6"/>
      <c r="I4277" s="6"/>
      <c r="J4277" s="6">
        <v>60.919998168945313</v>
      </c>
      <c r="K4277">
        <f t="shared" si="132"/>
        <v>1</v>
      </c>
    </row>
    <row r="4278" spans="1:11" x14ac:dyDescent="0.25">
      <c r="A4278" s="5" t="str">
        <f t="shared" si="133"/>
        <v>IndustrySchoolsAverage WeekdayJune5</v>
      </c>
      <c r="B4278" t="s">
        <v>2232</v>
      </c>
      <c r="C4278" t="s">
        <v>2246</v>
      </c>
      <c r="D4278" t="s">
        <v>2449</v>
      </c>
      <c r="E4278" t="s">
        <v>3110</v>
      </c>
      <c r="F4278" s="6">
        <v>5</v>
      </c>
      <c r="G4278" s="6"/>
      <c r="H4278" s="6"/>
      <c r="I4278" s="6"/>
      <c r="J4278" s="6">
        <v>57.110000610351563</v>
      </c>
      <c r="K4278">
        <f t="shared" si="132"/>
        <v>1</v>
      </c>
    </row>
    <row r="4279" spans="1:11" x14ac:dyDescent="0.25">
      <c r="A4279" s="5" t="str">
        <f t="shared" si="133"/>
        <v>IndustrySchoolsAverage WeekdayJune6</v>
      </c>
      <c r="B4279" t="s">
        <v>2232</v>
      </c>
      <c r="C4279" t="s">
        <v>2246</v>
      </c>
      <c r="D4279" t="s">
        <v>2449</v>
      </c>
      <c r="E4279" t="s">
        <v>3110</v>
      </c>
      <c r="F4279" s="6">
        <v>6</v>
      </c>
      <c r="G4279" s="6"/>
      <c r="H4279" s="6"/>
      <c r="I4279" s="6"/>
      <c r="J4279" s="6">
        <v>57.630001068115234</v>
      </c>
      <c r="K4279">
        <f t="shared" si="132"/>
        <v>1</v>
      </c>
    </row>
    <row r="4280" spans="1:11" x14ac:dyDescent="0.25">
      <c r="A4280" s="5" t="str">
        <f t="shared" si="133"/>
        <v>IndustrySchoolsAverage WeekdayJune7</v>
      </c>
      <c r="B4280" t="s">
        <v>2232</v>
      </c>
      <c r="C4280" t="s">
        <v>2246</v>
      </c>
      <c r="D4280" t="s">
        <v>2449</v>
      </c>
      <c r="E4280" t="s">
        <v>3110</v>
      </c>
      <c r="F4280" s="6">
        <v>7</v>
      </c>
      <c r="G4280" s="6"/>
      <c r="H4280" s="6"/>
      <c r="I4280" s="6"/>
      <c r="J4280" s="6">
        <v>56.639999389648438</v>
      </c>
      <c r="K4280">
        <f t="shared" si="132"/>
        <v>1</v>
      </c>
    </row>
    <row r="4281" spans="1:11" x14ac:dyDescent="0.25">
      <c r="A4281" s="5" t="str">
        <f t="shared" si="133"/>
        <v>IndustrySchoolsAverage WeekdayJune8</v>
      </c>
      <c r="B4281" t="s">
        <v>2232</v>
      </c>
      <c r="C4281" t="s">
        <v>2246</v>
      </c>
      <c r="D4281" t="s">
        <v>2449</v>
      </c>
      <c r="E4281" t="s">
        <v>3110</v>
      </c>
      <c r="F4281" s="6">
        <v>8</v>
      </c>
      <c r="G4281" s="6"/>
      <c r="H4281" s="6"/>
      <c r="I4281" s="6"/>
      <c r="J4281" s="6">
        <v>57.669998168945313</v>
      </c>
      <c r="K4281">
        <f t="shared" si="132"/>
        <v>1</v>
      </c>
    </row>
    <row r="4282" spans="1:11" x14ac:dyDescent="0.25">
      <c r="A4282" s="5" t="str">
        <f t="shared" si="133"/>
        <v>IndustrySchoolsAverage WeekdayJune9</v>
      </c>
      <c r="B4282" t="s">
        <v>2232</v>
      </c>
      <c r="C4282" t="s">
        <v>2246</v>
      </c>
      <c r="D4282" t="s">
        <v>2449</v>
      </c>
      <c r="E4282" t="s">
        <v>3110</v>
      </c>
      <c r="F4282" s="6">
        <v>9</v>
      </c>
      <c r="G4282" s="6"/>
      <c r="H4282" s="6"/>
      <c r="I4282" s="6"/>
      <c r="J4282" s="6">
        <v>61.680000305175781</v>
      </c>
      <c r="K4282">
        <f t="shared" si="132"/>
        <v>1</v>
      </c>
    </row>
    <row r="4283" spans="1:11" x14ac:dyDescent="0.25">
      <c r="A4283" s="5" t="str">
        <f t="shared" si="133"/>
        <v>IndustrySchoolsAverage WeekdayJune10</v>
      </c>
      <c r="B4283" t="s">
        <v>2232</v>
      </c>
      <c r="C4283" t="s">
        <v>2246</v>
      </c>
      <c r="D4283" t="s">
        <v>2449</v>
      </c>
      <c r="E4283" t="s">
        <v>3110</v>
      </c>
      <c r="F4283" s="6">
        <v>10</v>
      </c>
      <c r="G4283" s="6"/>
      <c r="H4283" s="6"/>
      <c r="I4283" s="6"/>
      <c r="J4283" s="6">
        <v>67.269996643066406</v>
      </c>
      <c r="K4283">
        <f t="shared" si="132"/>
        <v>1</v>
      </c>
    </row>
    <row r="4284" spans="1:11" x14ac:dyDescent="0.25">
      <c r="A4284" s="5" t="str">
        <f t="shared" si="133"/>
        <v>IndustrySchoolsAverage WeekdayJune11</v>
      </c>
      <c r="B4284" t="s">
        <v>2232</v>
      </c>
      <c r="C4284" t="s">
        <v>2246</v>
      </c>
      <c r="D4284" t="s">
        <v>2449</v>
      </c>
      <c r="E4284" t="s">
        <v>3110</v>
      </c>
      <c r="F4284" s="6">
        <v>11</v>
      </c>
      <c r="G4284" s="6"/>
      <c r="H4284" s="6"/>
      <c r="I4284" s="6"/>
      <c r="J4284" s="6">
        <v>74.400001525878906</v>
      </c>
      <c r="K4284">
        <f t="shared" si="132"/>
        <v>1</v>
      </c>
    </row>
    <row r="4285" spans="1:11" x14ac:dyDescent="0.25">
      <c r="A4285" s="5" t="str">
        <f t="shared" si="133"/>
        <v>IndustrySchoolsAverage WeekdayJune12</v>
      </c>
      <c r="B4285" t="s">
        <v>2232</v>
      </c>
      <c r="C4285" t="s">
        <v>2246</v>
      </c>
      <c r="D4285" t="s">
        <v>2449</v>
      </c>
      <c r="E4285" t="s">
        <v>3110</v>
      </c>
      <c r="F4285" s="6">
        <v>12</v>
      </c>
      <c r="G4285" s="6"/>
      <c r="H4285" s="6"/>
      <c r="I4285" s="6"/>
      <c r="J4285" s="6">
        <v>82</v>
      </c>
      <c r="K4285">
        <f t="shared" si="132"/>
        <v>1</v>
      </c>
    </row>
    <row r="4286" spans="1:11" x14ac:dyDescent="0.25">
      <c r="A4286" s="5" t="str">
        <f t="shared" si="133"/>
        <v>IndustrySchoolsAverage WeekdayJune13</v>
      </c>
      <c r="B4286" t="s">
        <v>2232</v>
      </c>
      <c r="C4286" t="s">
        <v>2246</v>
      </c>
      <c r="D4286" t="s">
        <v>2449</v>
      </c>
      <c r="E4286" t="s">
        <v>3110</v>
      </c>
      <c r="F4286" s="6">
        <v>13</v>
      </c>
      <c r="G4286" s="6"/>
      <c r="H4286" s="6"/>
      <c r="I4286" s="6"/>
      <c r="J4286" s="6">
        <v>88.599998474121094</v>
      </c>
      <c r="K4286">
        <f t="shared" si="132"/>
        <v>1</v>
      </c>
    </row>
    <row r="4287" spans="1:11" x14ac:dyDescent="0.25">
      <c r="A4287" s="5" t="str">
        <f t="shared" si="133"/>
        <v>IndustrySchoolsAverage WeekdayJune14</v>
      </c>
      <c r="B4287" t="s">
        <v>2232</v>
      </c>
      <c r="C4287" t="s">
        <v>2246</v>
      </c>
      <c r="D4287" t="s">
        <v>2449</v>
      </c>
      <c r="E4287" t="s">
        <v>3110</v>
      </c>
      <c r="F4287" s="6">
        <v>14</v>
      </c>
      <c r="G4287" s="6"/>
      <c r="H4287" s="6"/>
      <c r="I4287" s="6"/>
      <c r="J4287" s="6">
        <v>91.099998474121094</v>
      </c>
      <c r="K4287">
        <f t="shared" si="132"/>
        <v>1</v>
      </c>
    </row>
    <row r="4288" spans="1:11" x14ac:dyDescent="0.25">
      <c r="A4288" s="5" t="str">
        <f t="shared" si="133"/>
        <v>IndustrySchoolsAverage WeekdayJune15</v>
      </c>
      <c r="B4288" t="s">
        <v>2232</v>
      </c>
      <c r="C4288" t="s">
        <v>2246</v>
      </c>
      <c r="D4288" t="s">
        <v>2449</v>
      </c>
      <c r="E4288" t="s">
        <v>3110</v>
      </c>
      <c r="F4288" s="6">
        <v>15</v>
      </c>
      <c r="G4288" s="6"/>
      <c r="H4288" s="6"/>
      <c r="I4288" s="6"/>
      <c r="J4288" s="6">
        <v>93.199996948242188</v>
      </c>
      <c r="K4288">
        <f t="shared" si="132"/>
        <v>1</v>
      </c>
    </row>
    <row r="4289" spans="1:11" x14ac:dyDescent="0.25">
      <c r="A4289" s="5" t="str">
        <f t="shared" si="133"/>
        <v>IndustrySchoolsAverage WeekdayJune16</v>
      </c>
      <c r="B4289" t="s">
        <v>2232</v>
      </c>
      <c r="C4289" t="s">
        <v>2246</v>
      </c>
      <c r="D4289" t="s">
        <v>2449</v>
      </c>
      <c r="E4289" t="s">
        <v>3110</v>
      </c>
      <c r="F4289" s="6">
        <v>16</v>
      </c>
      <c r="G4289" s="6"/>
      <c r="H4289" s="6"/>
      <c r="I4289" s="6"/>
      <c r="J4289" s="6">
        <v>94.599998474121094</v>
      </c>
      <c r="K4289">
        <f t="shared" si="132"/>
        <v>1</v>
      </c>
    </row>
    <row r="4290" spans="1:11" x14ac:dyDescent="0.25">
      <c r="A4290" s="5" t="str">
        <f t="shared" si="133"/>
        <v>IndustrySchoolsAverage WeekdayJune17</v>
      </c>
      <c r="B4290" t="s">
        <v>2232</v>
      </c>
      <c r="C4290" t="s">
        <v>2246</v>
      </c>
      <c r="D4290" t="s">
        <v>2449</v>
      </c>
      <c r="E4290" t="s">
        <v>3110</v>
      </c>
      <c r="F4290" s="6">
        <v>17</v>
      </c>
      <c r="G4290" s="6"/>
      <c r="H4290" s="6"/>
      <c r="I4290" s="6"/>
      <c r="J4290" s="6">
        <v>93.400001525878906</v>
      </c>
      <c r="K4290">
        <f t="shared" ref="K4290:K4353" si="134">INDEX(events, MATCH(CONCATENATE(B4290, C4290, D4290, E4290), events_y, 0), MATCH("Confidential", events_x, 0))</f>
        <v>1</v>
      </c>
    </row>
    <row r="4291" spans="1:11" x14ac:dyDescent="0.25">
      <c r="A4291" s="5" t="str">
        <f t="shared" ref="A4291:A4354" si="135">CONCATENATE(B4291, C4291, D4291, E4291, F4291)</f>
        <v>IndustrySchoolsAverage WeekdayJune18</v>
      </c>
      <c r="B4291" t="s">
        <v>2232</v>
      </c>
      <c r="C4291" t="s">
        <v>2246</v>
      </c>
      <c r="D4291" t="s">
        <v>2449</v>
      </c>
      <c r="E4291" t="s">
        <v>3110</v>
      </c>
      <c r="F4291" s="6">
        <v>18</v>
      </c>
      <c r="G4291" s="6"/>
      <c r="H4291" s="6"/>
      <c r="I4291" s="6"/>
      <c r="J4291" s="6">
        <v>87.699996948242188</v>
      </c>
      <c r="K4291">
        <f t="shared" si="134"/>
        <v>1</v>
      </c>
    </row>
    <row r="4292" spans="1:11" x14ac:dyDescent="0.25">
      <c r="A4292" s="5" t="str">
        <f t="shared" si="135"/>
        <v>IndustrySchoolsAverage WeekdayJune19</v>
      </c>
      <c r="B4292" t="s">
        <v>2232</v>
      </c>
      <c r="C4292" t="s">
        <v>2246</v>
      </c>
      <c r="D4292" t="s">
        <v>2449</v>
      </c>
      <c r="E4292" t="s">
        <v>3110</v>
      </c>
      <c r="F4292" s="6">
        <v>19</v>
      </c>
      <c r="G4292" s="6"/>
      <c r="H4292" s="6"/>
      <c r="I4292" s="6"/>
      <c r="J4292" s="6">
        <v>84.5</v>
      </c>
      <c r="K4292">
        <f t="shared" si="134"/>
        <v>1</v>
      </c>
    </row>
    <row r="4293" spans="1:11" x14ac:dyDescent="0.25">
      <c r="A4293" s="5" t="str">
        <f t="shared" si="135"/>
        <v>IndustrySchoolsAverage WeekdayJune20</v>
      </c>
      <c r="B4293" t="s">
        <v>2232</v>
      </c>
      <c r="C4293" t="s">
        <v>2246</v>
      </c>
      <c r="D4293" t="s">
        <v>2449</v>
      </c>
      <c r="E4293" t="s">
        <v>3110</v>
      </c>
      <c r="F4293" s="6">
        <v>20</v>
      </c>
      <c r="G4293" s="6"/>
      <c r="H4293" s="6"/>
      <c r="I4293" s="6"/>
      <c r="J4293" s="6">
        <v>80.599998474121094</v>
      </c>
      <c r="K4293">
        <f t="shared" si="134"/>
        <v>1</v>
      </c>
    </row>
    <row r="4294" spans="1:11" x14ac:dyDescent="0.25">
      <c r="A4294" s="5" t="str">
        <f t="shared" si="135"/>
        <v>IndustrySchoolsAverage WeekdayJune21</v>
      </c>
      <c r="B4294" t="s">
        <v>2232</v>
      </c>
      <c r="C4294" t="s">
        <v>2246</v>
      </c>
      <c r="D4294" t="s">
        <v>2449</v>
      </c>
      <c r="E4294" t="s">
        <v>3110</v>
      </c>
      <c r="F4294" s="6">
        <v>21</v>
      </c>
      <c r="G4294" s="6"/>
      <c r="H4294" s="6"/>
      <c r="I4294" s="6"/>
      <c r="J4294" s="6">
        <v>75.099998474121094</v>
      </c>
      <c r="K4294">
        <f t="shared" si="134"/>
        <v>1</v>
      </c>
    </row>
    <row r="4295" spans="1:11" x14ac:dyDescent="0.25">
      <c r="A4295" s="5" t="str">
        <f t="shared" si="135"/>
        <v>IndustrySchoolsAverage WeekdayJune22</v>
      </c>
      <c r="B4295" t="s">
        <v>2232</v>
      </c>
      <c r="C4295" t="s">
        <v>2246</v>
      </c>
      <c r="D4295" t="s">
        <v>2449</v>
      </c>
      <c r="E4295" t="s">
        <v>3110</v>
      </c>
      <c r="F4295" s="6">
        <v>22</v>
      </c>
      <c r="G4295" s="6"/>
      <c r="H4295" s="6"/>
      <c r="I4295" s="6"/>
      <c r="J4295" s="6">
        <v>72.099998474121094</v>
      </c>
      <c r="K4295">
        <f t="shared" si="134"/>
        <v>1</v>
      </c>
    </row>
    <row r="4296" spans="1:11" x14ac:dyDescent="0.25">
      <c r="A4296" s="5" t="str">
        <f t="shared" si="135"/>
        <v>IndustrySchoolsAverage WeekdayJune23</v>
      </c>
      <c r="B4296" t="s">
        <v>2232</v>
      </c>
      <c r="C4296" t="s">
        <v>2246</v>
      </c>
      <c r="D4296" t="s">
        <v>2449</v>
      </c>
      <c r="E4296" t="s">
        <v>3110</v>
      </c>
      <c r="F4296" s="6">
        <v>23</v>
      </c>
      <c r="G4296" s="6"/>
      <c r="H4296" s="6"/>
      <c r="I4296" s="6"/>
      <c r="J4296" s="6">
        <v>70.099998474121094</v>
      </c>
      <c r="K4296">
        <f t="shared" si="134"/>
        <v>1</v>
      </c>
    </row>
    <row r="4297" spans="1:11" x14ac:dyDescent="0.25">
      <c r="A4297" s="5" t="str">
        <f t="shared" si="135"/>
        <v>IndustrySchoolsAverage WeekdayJune24</v>
      </c>
      <c r="B4297" t="s">
        <v>2232</v>
      </c>
      <c r="C4297" t="s">
        <v>2246</v>
      </c>
      <c r="D4297" t="s">
        <v>2449</v>
      </c>
      <c r="E4297" t="s">
        <v>3110</v>
      </c>
      <c r="F4297" s="6">
        <v>24</v>
      </c>
      <c r="G4297" s="6"/>
      <c r="H4297" s="6"/>
      <c r="I4297" s="6"/>
      <c r="J4297" s="6">
        <v>69.180000305175781</v>
      </c>
      <c r="K4297">
        <f t="shared" si="134"/>
        <v>1</v>
      </c>
    </row>
    <row r="4298" spans="1:11" x14ac:dyDescent="0.25">
      <c r="A4298" s="5" t="str">
        <f t="shared" si="135"/>
        <v>IndustrySchoolsMonthly Peak DayJune1</v>
      </c>
      <c r="B4298" t="s">
        <v>2232</v>
      </c>
      <c r="C4298" t="s">
        <v>2246</v>
      </c>
      <c r="D4298" t="s">
        <v>2450</v>
      </c>
      <c r="E4298" t="s">
        <v>3110</v>
      </c>
      <c r="F4298" s="6">
        <v>1</v>
      </c>
      <c r="G4298" s="6"/>
      <c r="H4298" s="6"/>
      <c r="I4298" s="6"/>
      <c r="J4298" s="6">
        <v>75.300003051757813</v>
      </c>
      <c r="K4298">
        <f t="shared" si="134"/>
        <v>1</v>
      </c>
    </row>
    <row r="4299" spans="1:11" x14ac:dyDescent="0.25">
      <c r="A4299" s="5" t="str">
        <f t="shared" si="135"/>
        <v>IndustrySchoolsMonthly Peak DayJune2</v>
      </c>
      <c r="B4299" t="s">
        <v>2232</v>
      </c>
      <c r="C4299" t="s">
        <v>2246</v>
      </c>
      <c r="D4299" t="s">
        <v>2450</v>
      </c>
      <c r="E4299" t="s">
        <v>3110</v>
      </c>
      <c r="F4299" s="6">
        <v>2</v>
      </c>
      <c r="G4299" s="6"/>
      <c r="H4299" s="6"/>
      <c r="I4299" s="6"/>
      <c r="J4299" s="6">
        <v>73.5</v>
      </c>
      <c r="K4299">
        <f t="shared" si="134"/>
        <v>1</v>
      </c>
    </row>
    <row r="4300" spans="1:11" x14ac:dyDescent="0.25">
      <c r="A4300" s="5" t="str">
        <f t="shared" si="135"/>
        <v>IndustrySchoolsMonthly Peak DayJune3</v>
      </c>
      <c r="B4300" t="s">
        <v>2232</v>
      </c>
      <c r="C4300" t="s">
        <v>2246</v>
      </c>
      <c r="D4300" t="s">
        <v>2450</v>
      </c>
      <c r="E4300" t="s">
        <v>3110</v>
      </c>
      <c r="F4300" s="6">
        <v>3</v>
      </c>
      <c r="G4300" s="6"/>
      <c r="H4300" s="6"/>
      <c r="I4300" s="6"/>
      <c r="J4300" s="6">
        <v>71.5</v>
      </c>
      <c r="K4300">
        <f t="shared" si="134"/>
        <v>1</v>
      </c>
    </row>
    <row r="4301" spans="1:11" x14ac:dyDescent="0.25">
      <c r="A4301" s="5" t="str">
        <f t="shared" si="135"/>
        <v>IndustrySchoolsMonthly Peak DayJune4</v>
      </c>
      <c r="B4301" t="s">
        <v>2232</v>
      </c>
      <c r="C4301" t="s">
        <v>2246</v>
      </c>
      <c r="D4301" t="s">
        <v>2450</v>
      </c>
      <c r="E4301" t="s">
        <v>3110</v>
      </c>
      <c r="F4301" s="6">
        <v>4</v>
      </c>
      <c r="G4301" s="6"/>
      <c r="H4301" s="6"/>
      <c r="I4301" s="6"/>
      <c r="J4301" s="6">
        <v>71.599998474121094</v>
      </c>
      <c r="K4301">
        <f t="shared" si="134"/>
        <v>1</v>
      </c>
    </row>
    <row r="4302" spans="1:11" x14ac:dyDescent="0.25">
      <c r="A4302" s="5" t="str">
        <f t="shared" si="135"/>
        <v>IndustrySchoolsMonthly Peak DayJune5</v>
      </c>
      <c r="B4302" t="s">
        <v>2232</v>
      </c>
      <c r="C4302" t="s">
        <v>2246</v>
      </c>
      <c r="D4302" t="s">
        <v>2450</v>
      </c>
      <c r="E4302" t="s">
        <v>3110</v>
      </c>
      <c r="F4302" s="6">
        <v>5</v>
      </c>
      <c r="G4302" s="6"/>
      <c r="H4302" s="6"/>
      <c r="I4302" s="6"/>
      <c r="J4302" s="6">
        <v>69.730003356933594</v>
      </c>
      <c r="K4302">
        <f t="shared" si="134"/>
        <v>1</v>
      </c>
    </row>
    <row r="4303" spans="1:11" x14ac:dyDescent="0.25">
      <c r="A4303" s="5" t="str">
        <f t="shared" si="135"/>
        <v>IndustrySchoolsMonthly Peak DayJune6</v>
      </c>
      <c r="B4303" t="s">
        <v>2232</v>
      </c>
      <c r="C4303" t="s">
        <v>2246</v>
      </c>
      <c r="D4303" t="s">
        <v>2450</v>
      </c>
      <c r="E4303" t="s">
        <v>3110</v>
      </c>
      <c r="F4303" s="6">
        <v>6</v>
      </c>
      <c r="G4303" s="6"/>
      <c r="H4303" s="6"/>
      <c r="I4303" s="6"/>
      <c r="J4303" s="6">
        <v>69.419998168945313</v>
      </c>
      <c r="K4303">
        <f t="shared" si="134"/>
        <v>1</v>
      </c>
    </row>
    <row r="4304" spans="1:11" x14ac:dyDescent="0.25">
      <c r="A4304" s="5" t="str">
        <f t="shared" si="135"/>
        <v>IndustrySchoolsMonthly Peak DayJune7</v>
      </c>
      <c r="B4304" t="s">
        <v>2232</v>
      </c>
      <c r="C4304" t="s">
        <v>2246</v>
      </c>
      <c r="D4304" t="s">
        <v>2450</v>
      </c>
      <c r="E4304" t="s">
        <v>3110</v>
      </c>
      <c r="F4304" s="6">
        <v>7</v>
      </c>
      <c r="G4304" s="6"/>
      <c r="H4304" s="6"/>
      <c r="I4304" s="6"/>
      <c r="J4304" s="6">
        <v>68.239997863769531</v>
      </c>
      <c r="K4304">
        <f t="shared" si="134"/>
        <v>1</v>
      </c>
    </row>
    <row r="4305" spans="1:11" x14ac:dyDescent="0.25">
      <c r="A4305" s="5" t="str">
        <f t="shared" si="135"/>
        <v>IndustrySchoolsMonthly Peak DayJune8</v>
      </c>
      <c r="B4305" t="s">
        <v>2232</v>
      </c>
      <c r="C4305" t="s">
        <v>2246</v>
      </c>
      <c r="D4305" t="s">
        <v>2450</v>
      </c>
      <c r="E4305" t="s">
        <v>3110</v>
      </c>
      <c r="F4305" s="6">
        <v>8</v>
      </c>
      <c r="G4305" s="6"/>
      <c r="H4305" s="6"/>
      <c r="I4305" s="6"/>
      <c r="J4305" s="6">
        <v>68.370002746582031</v>
      </c>
      <c r="K4305">
        <f t="shared" si="134"/>
        <v>1</v>
      </c>
    </row>
    <row r="4306" spans="1:11" x14ac:dyDescent="0.25">
      <c r="A4306" s="5" t="str">
        <f t="shared" si="135"/>
        <v>IndustrySchoolsMonthly Peak DayJune9</v>
      </c>
      <c r="B4306" t="s">
        <v>2232</v>
      </c>
      <c r="C4306" t="s">
        <v>2246</v>
      </c>
      <c r="D4306" t="s">
        <v>2450</v>
      </c>
      <c r="E4306" t="s">
        <v>3110</v>
      </c>
      <c r="F4306" s="6">
        <v>9</v>
      </c>
      <c r="G4306" s="6"/>
      <c r="H4306" s="6"/>
      <c r="I4306" s="6"/>
      <c r="J4306" s="6">
        <v>74.599998474121094</v>
      </c>
      <c r="K4306">
        <f t="shared" si="134"/>
        <v>1</v>
      </c>
    </row>
    <row r="4307" spans="1:11" x14ac:dyDescent="0.25">
      <c r="A4307" s="5" t="str">
        <f t="shared" si="135"/>
        <v>IndustrySchoolsMonthly Peak DayJune10</v>
      </c>
      <c r="B4307" t="s">
        <v>2232</v>
      </c>
      <c r="C4307" t="s">
        <v>2246</v>
      </c>
      <c r="D4307" t="s">
        <v>2450</v>
      </c>
      <c r="E4307" t="s">
        <v>3110</v>
      </c>
      <c r="F4307" s="6">
        <v>10</v>
      </c>
      <c r="G4307" s="6"/>
      <c r="H4307" s="6"/>
      <c r="I4307" s="6"/>
      <c r="J4307" s="6">
        <v>80.800003051757813</v>
      </c>
      <c r="K4307">
        <f t="shared" si="134"/>
        <v>1</v>
      </c>
    </row>
    <row r="4308" spans="1:11" x14ac:dyDescent="0.25">
      <c r="A4308" s="5" t="str">
        <f t="shared" si="135"/>
        <v>IndustrySchoolsMonthly Peak DayJune11</v>
      </c>
      <c r="B4308" t="s">
        <v>2232</v>
      </c>
      <c r="C4308" t="s">
        <v>2246</v>
      </c>
      <c r="D4308" t="s">
        <v>2450</v>
      </c>
      <c r="E4308" t="s">
        <v>3110</v>
      </c>
      <c r="F4308" s="6">
        <v>11</v>
      </c>
      <c r="G4308" s="6"/>
      <c r="H4308" s="6"/>
      <c r="I4308" s="6"/>
      <c r="J4308" s="6">
        <v>86.599998474121094</v>
      </c>
      <c r="K4308">
        <f t="shared" si="134"/>
        <v>1</v>
      </c>
    </row>
    <row r="4309" spans="1:11" x14ac:dyDescent="0.25">
      <c r="A4309" s="5" t="str">
        <f t="shared" si="135"/>
        <v>IndustrySchoolsMonthly Peak DayJune12</v>
      </c>
      <c r="B4309" t="s">
        <v>2232</v>
      </c>
      <c r="C4309" t="s">
        <v>2246</v>
      </c>
      <c r="D4309" t="s">
        <v>2450</v>
      </c>
      <c r="E4309" t="s">
        <v>3110</v>
      </c>
      <c r="F4309" s="6">
        <v>12</v>
      </c>
      <c r="G4309" s="6"/>
      <c r="H4309" s="6"/>
      <c r="I4309" s="6"/>
      <c r="J4309" s="6">
        <v>92.800003051757813</v>
      </c>
      <c r="K4309">
        <f t="shared" si="134"/>
        <v>1</v>
      </c>
    </row>
    <row r="4310" spans="1:11" x14ac:dyDescent="0.25">
      <c r="A4310" s="5" t="str">
        <f t="shared" si="135"/>
        <v>IndustrySchoolsMonthly Peak DayJune13</v>
      </c>
      <c r="B4310" t="s">
        <v>2232</v>
      </c>
      <c r="C4310" t="s">
        <v>2246</v>
      </c>
      <c r="D4310" t="s">
        <v>2450</v>
      </c>
      <c r="E4310" t="s">
        <v>3110</v>
      </c>
      <c r="F4310" s="6">
        <v>13</v>
      </c>
      <c r="G4310" s="6"/>
      <c r="H4310" s="6"/>
      <c r="I4310" s="6"/>
      <c r="J4310" s="6">
        <v>97.400001525878906</v>
      </c>
      <c r="K4310">
        <f t="shared" si="134"/>
        <v>1</v>
      </c>
    </row>
    <row r="4311" spans="1:11" x14ac:dyDescent="0.25">
      <c r="A4311" s="5" t="str">
        <f t="shared" si="135"/>
        <v>IndustrySchoolsMonthly Peak DayJune14</v>
      </c>
      <c r="B4311" t="s">
        <v>2232</v>
      </c>
      <c r="C4311" t="s">
        <v>2246</v>
      </c>
      <c r="D4311" t="s">
        <v>2450</v>
      </c>
      <c r="E4311" t="s">
        <v>3110</v>
      </c>
      <c r="F4311" s="6">
        <v>14</v>
      </c>
      <c r="G4311" s="6"/>
      <c r="H4311" s="6"/>
      <c r="I4311" s="6"/>
      <c r="J4311" s="6">
        <v>100</v>
      </c>
      <c r="K4311">
        <f t="shared" si="134"/>
        <v>1</v>
      </c>
    </row>
    <row r="4312" spans="1:11" x14ac:dyDescent="0.25">
      <c r="A4312" s="5" t="str">
        <f t="shared" si="135"/>
        <v>IndustrySchoolsMonthly Peak DayJune15</v>
      </c>
      <c r="B4312" t="s">
        <v>2232</v>
      </c>
      <c r="C4312" t="s">
        <v>2246</v>
      </c>
      <c r="D4312" t="s">
        <v>2450</v>
      </c>
      <c r="E4312" t="s">
        <v>3110</v>
      </c>
      <c r="F4312" s="6">
        <v>15</v>
      </c>
      <c r="G4312" s="6"/>
      <c r="H4312" s="6"/>
      <c r="I4312" s="6"/>
      <c r="J4312" s="6">
        <v>101.90000152587891</v>
      </c>
      <c r="K4312">
        <f t="shared" si="134"/>
        <v>1</v>
      </c>
    </row>
    <row r="4313" spans="1:11" x14ac:dyDescent="0.25">
      <c r="A4313" s="5" t="str">
        <f t="shared" si="135"/>
        <v>IndustrySchoolsMonthly Peak DayJune16</v>
      </c>
      <c r="B4313" t="s">
        <v>2232</v>
      </c>
      <c r="C4313" t="s">
        <v>2246</v>
      </c>
      <c r="D4313" t="s">
        <v>2450</v>
      </c>
      <c r="E4313" t="s">
        <v>3110</v>
      </c>
      <c r="F4313" s="6">
        <v>16</v>
      </c>
      <c r="G4313" s="6"/>
      <c r="H4313" s="6"/>
      <c r="I4313" s="6"/>
      <c r="J4313" s="6">
        <v>101.5</v>
      </c>
      <c r="K4313">
        <f t="shared" si="134"/>
        <v>1</v>
      </c>
    </row>
    <row r="4314" spans="1:11" x14ac:dyDescent="0.25">
      <c r="A4314" s="5" t="str">
        <f t="shared" si="135"/>
        <v>IndustrySchoolsMonthly Peak DayJune17</v>
      </c>
      <c r="B4314" t="s">
        <v>2232</v>
      </c>
      <c r="C4314" t="s">
        <v>2246</v>
      </c>
      <c r="D4314" t="s">
        <v>2450</v>
      </c>
      <c r="E4314" t="s">
        <v>3110</v>
      </c>
      <c r="F4314" s="6">
        <v>17</v>
      </c>
      <c r="G4314" s="6"/>
      <c r="H4314" s="6"/>
      <c r="I4314" s="6"/>
      <c r="J4314" s="6">
        <v>98.199996948242188</v>
      </c>
      <c r="K4314">
        <f t="shared" si="134"/>
        <v>1</v>
      </c>
    </row>
    <row r="4315" spans="1:11" x14ac:dyDescent="0.25">
      <c r="A4315" s="5" t="str">
        <f t="shared" si="135"/>
        <v>IndustrySchoolsMonthly Peak DayJune18</v>
      </c>
      <c r="B4315" t="s">
        <v>2232</v>
      </c>
      <c r="C4315" t="s">
        <v>2246</v>
      </c>
      <c r="D4315" t="s">
        <v>2450</v>
      </c>
      <c r="E4315" t="s">
        <v>3110</v>
      </c>
      <c r="F4315" s="6">
        <v>18</v>
      </c>
      <c r="G4315" s="6"/>
      <c r="H4315" s="6"/>
      <c r="I4315" s="6"/>
      <c r="J4315" s="6">
        <v>95.699996948242188</v>
      </c>
      <c r="K4315">
        <f t="shared" si="134"/>
        <v>1</v>
      </c>
    </row>
    <row r="4316" spans="1:11" x14ac:dyDescent="0.25">
      <c r="A4316" s="5" t="str">
        <f t="shared" si="135"/>
        <v>IndustrySchoolsMonthly Peak DayJune19</v>
      </c>
      <c r="B4316" t="s">
        <v>2232</v>
      </c>
      <c r="C4316" t="s">
        <v>2246</v>
      </c>
      <c r="D4316" t="s">
        <v>2450</v>
      </c>
      <c r="E4316" t="s">
        <v>3110</v>
      </c>
      <c r="F4316" s="6">
        <v>19</v>
      </c>
      <c r="G4316" s="6"/>
      <c r="H4316" s="6"/>
      <c r="I4316" s="6"/>
      <c r="J4316" s="6">
        <v>93.5</v>
      </c>
      <c r="K4316">
        <f t="shared" si="134"/>
        <v>1</v>
      </c>
    </row>
    <row r="4317" spans="1:11" x14ac:dyDescent="0.25">
      <c r="A4317" s="5" t="str">
        <f t="shared" si="135"/>
        <v>IndustrySchoolsMonthly Peak DayJune20</v>
      </c>
      <c r="B4317" t="s">
        <v>2232</v>
      </c>
      <c r="C4317" t="s">
        <v>2246</v>
      </c>
      <c r="D4317" t="s">
        <v>2450</v>
      </c>
      <c r="E4317" t="s">
        <v>3110</v>
      </c>
      <c r="F4317" s="6">
        <v>20</v>
      </c>
      <c r="G4317" s="6"/>
      <c r="H4317" s="6"/>
      <c r="I4317" s="6"/>
      <c r="J4317" s="6">
        <v>90.5</v>
      </c>
      <c r="K4317">
        <f t="shared" si="134"/>
        <v>1</v>
      </c>
    </row>
    <row r="4318" spans="1:11" x14ac:dyDescent="0.25">
      <c r="A4318" s="5" t="str">
        <f t="shared" si="135"/>
        <v>IndustrySchoolsMonthly Peak DayJune21</v>
      </c>
      <c r="B4318" t="s">
        <v>2232</v>
      </c>
      <c r="C4318" t="s">
        <v>2246</v>
      </c>
      <c r="D4318" t="s">
        <v>2450</v>
      </c>
      <c r="E4318" t="s">
        <v>3110</v>
      </c>
      <c r="F4318" s="6">
        <v>21</v>
      </c>
      <c r="G4318" s="6"/>
      <c r="H4318" s="6"/>
      <c r="I4318" s="6"/>
      <c r="J4318" s="6">
        <v>86.099998474121094</v>
      </c>
      <c r="K4318">
        <f t="shared" si="134"/>
        <v>1</v>
      </c>
    </row>
    <row r="4319" spans="1:11" x14ac:dyDescent="0.25">
      <c r="A4319" s="5" t="str">
        <f t="shared" si="135"/>
        <v>IndustrySchoolsMonthly Peak DayJune22</v>
      </c>
      <c r="B4319" t="s">
        <v>2232</v>
      </c>
      <c r="C4319" t="s">
        <v>2246</v>
      </c>
      <c r="D4319" t="s">
        <v>2450</v>
      </c>
      <c r="E4319" t="s">
        <v>3110</v>
      </c>
      <c r="F4319" s="6">
        <v>22</v>
      </c>
      <c r="G4319" s="6"/>
      <c r="H4319" s="6"/>
      <c r="I4319" s="6"/>
      <c r="J4319" s="6">
        <v>82.099998474121094</v>
      </c>
      <c r="K4319">
        <f t="shared" si="134"/>
        <v>1</v>
      </c>
    </row>
    <row r="4320" spans="1:11" x14ac:dyDescent="0.25">
      <c r="A4320" s="5" t="str">
        <f t="shared" si="135"/>
        <v>IndustrySchoolsMonthly Peak DayJune23</v>
      </c>
      <c r="B4320" t="s">
        <v>2232</v>
      </c>
      <c r="C4320" t="s">
        <v>2246</v>
      </c>
      <c r="D4320" t="s">
        <v>2450</v>
      </c>
      <c r="E4320" t="s">
        <v>3110</v>
      </c>
      <c r="F4320" s="6">
        <v>23</v>
      </c>
      <c r="G4320" s="6"/>
      <c r="H4320" s="6"/>
      <c r="I4320" s="6"/>
      <c r="J4320" s="6">
        <v>81.099998474121094</v>
      </c>
      <c r="K4320">
        <f t="shared" si="134"/>
        <v>1</v>
      </c>
    </row>
    <row r="4321" spans="1:11" x14ac:dyDescent="0.25">
      <c r="A4321" s="5" t="str">
        <f t="shared" si="135"/>
        <v>IndustrySchoolsMonthly Peak DayJune24</v>
      </c>
      <c r="B4321" t="s">
        <v>2232</v>
      </c>
      <c r="C4321" t="s">
        <v>2246</v>
      </c>
      <c r="D4321" t="s">
        <v>2450</v>
      </c>
      <c r="E4321" t="s">
        <v>3110</v>
      </c>
      <c r="F4321" s="6">
        <v>24</v>
      </c>
      <c r="G4321" s="6"/>
      <c r="H4321" s="6"/>
      <c r="I4321" s="6"/>
      <c r="J4321" s="6">
        <v>78.5</v>
      </c>
      <c r="K4321">
        <f t="shared" si="134"/>
        <v>1</v>
      </c>
    </row>
    <row r="4322" spans="1:11" x14ac:dyDescent="0.25">
      <c r="A4322" s="5" t="str">
        <f t="shared" si="135"/>
        <v>IndustrySchoolsAverage WeekdayJuly1</v>
      </c>
      <c r="B4322" t="s">
        <v>2232</v>
      </c>
      <c r="C4322" t="s">
        <v>2246</v>
      </c>
      <c r="D4322" t="s">
        <v>2451</v>
      </c>
      <c r="E4322" t="s">
        <v>3111</v>
      </c>
      <c r="F4322" s="6">
        <v>1</v>
      </c>
      <c r="G4322" s="6"/>
      <c r="H4322" s="6"/>
      <c r="I4322" s="6"/>
      <c r="J4322" s="6">
        <v>69.900000000000006</v>
      </c>
      <c r="K4322">
        <f t="shared" si="134"/>
        <v>1</v>
      </c>
    </row>
    <row r="4323" spans="1:11" x14ac:dyDescent="0.25">
      <c r="A4323" s="5" t="str">
        <f t="shared" si="135"/>
        <v>IndustrySchoolsAverage WeekdayJuly2</v>
      </c>
      <c r="B4323" t="s">
        <v>2232</v>
      </c>
      <c r="C4323" t="s">
        <v>2246</v>
      </c>
      <c r="D4323" t="s">
        <v>2451</v>
      </c>
      <c r="E4323" t="s">
        <v>3111</v>
      </c>
      <c r="F4323" s="6">
        <v>2</v>
      </c>
      <c r="G4323" s="6"/>
      <c r="H4323" s="6"/>
      <c r="I4323" s="6"/>
      <c r="J4323" s="6">
        <v>70.099999999999994</v>
      </c>
      <c r="K4323">
        <f t="shared" si="134"/>
        <v>1</v>
      </c>
    </row>
    <row r="4324" spans="1:11" x14ac:dyDescent="0.25">
      <c r="A4324" s="5" t="str">
        <f t="shared" si="135"/>
        <v>IndustrySchoolsAverage WeekdayJuly3</v>
      </c>
      <c r="B4324" t="s">
        <v>2232</v>
      </c>
      <c r="C4324" t="s">
        <v>2246</v>
      </c>
      <c r="D4324" t="s">
        <v>2451</v>
      </c>
      <c r="E4324" t="s">
        <v>3111</v>
      </c>
      <c r="F4324" s="6">
        <v>3</v>
      </c>
      <c r="G4324" s="6"/>
      <c r="H4324" s="6"/>
      <c r="I4324" s="6"/>
      <c r="J4324" s="6">
        <v>70.400000000000006</v>
      </c>
      <c r="K4324">
        <f t="shared" si="134"/>
        <v>1</v>
      </c>
    </row>
    <row r="4325" spans="1:11" x14ac:dyDescent="0.25">
      <c r="A4325" s="5" t="str">
        <f t="shared" si="135"/>
        <v>IndustrySchoolsAverage WeekdayJuly4</v>
      </c>
      <c r="B4325" t="s">
        <v>2232</v>
      </c>
      <c r="C4325" t="s">
        <v>2246</v>
      </c>
      <c r="D4325" t="s">
        <v>2451</v>
      </c>
      <c r="E4325" t="s">
        <v>3111</v>
      </c>
      <c r="F4325" s="6">
        <v>4</v>
      </c>
      <c r="G4325" s="6"/>
      <c r="H4325" s="6"/>
      <c r="I4325" s="6"/>
      <c r="J4325" s="6">
        <v>70.099999999999994</v>
      </c>
      <c r="K4325">
        <f t="shared" si="134"/>
        <v>1</v>
      </c>
    </row>
    <row r="4326" spans="1:11" x14ac:dyDescent="0.25">
      <c r="A4326" s="5" t="str">
        <f t="shared" si="135"/>
        <v>IndustrySchoolsAverage WeekdayJuly5</v>
      </c>
      <c r="B4326" t="s">
        <v>2232</v>
      </c>
      <c r="C4326" t="s">
        <v>2246</v>
      </c>
      <c r="D4326" t="s">
        <v>2451</v>
      </c>
      <c r="E4326" t="s">
        <v>3111</v>
      </c>
      <c r="F4326" s="6">
        <v>5</v>
      </c>
      <c r="G4326" s="6"/>
      <c r="H4326" s="6"/>
      <c r="I4326" s="6"/>
      <c r="J4326" s="6">
        <v>69.209999999999994</v>
      </c>
      <c r="K4326">
        <f t="shared" si="134"/>
        <v>1</v>
      </c>
    </row>
    <row r="4327" spans="1:11" x14ac:dyDescent="0.25">
      <c r="A4327" s="5" t="str">
        <f t="shared" si="135"/>
        <v>IndustrySchoolsAverage WeekdayJuly6</v>
      </c>
      <c r="B4327" t="s">
        <v>2232</v>
      </c>
      <c r="C4327" t="s">
        <v>2246</v>
      </c>
      <c r="D4327" t="s">
        <v>2451</v>
      </c>
      <c r="E4327" t="s">
        <v>3111</v>
      </c>
      <c r="F4327" s="6">
        <v>6</v>
      </c>
      <c r="G4327" s="6"/>
      <c r="H4327" s="6"/>
      <c r="I4327" s="6"/>
      <c r="J4327" s="6">
        <v>68.040000000000006</v>
      </c>
      <c r="K4327">
        <f t="shared" si="134"/>
        <v>1</v>
      </c>
    </row>
    <row r="4328" spans="1:11" x14ac:dyDescent="0.25">
      <c r="A4328" s="5" t="str">
        <f t="shared" si="135"/>
        <v>IndustrySchoolsAverage WeekdayJuly7</v>
      </c>
      <c r="B4328" t="s">
        <v>2232</v>
      </c>
      <c r="C4328" t="s">
        <v>2246</v>
      </c>
      <c r="D4328" t="s">
        <v>2451</v>
      </c>
      <c r="E4328" t="s">
        <v>3111</v>
      </c>
      <c r="F4328" s="6">
        <v>7</v>
      </c>
      <c r="G4328" s="6"/>
      <c r="H4328" s="6"/>
      <c r="I4328" s="6"/>
      <c r="J4328" s="6">
        <v>67.81</v>
      </c>
      <c r="K4328">
        <f t="shared" si="134"/>
        <v>1</v>
      </c>
    </row>
    <row r="4329" spans="1:11" x14ac:dyDescent="0.25">
      <c r="A4329" s="5" t="str">
        <f t="shared" si="135"/>
        <v>IndustrySchoolsAverage WeekdayJuly8</v>
      </c>
      <c r="B4329" t="s">
        <v>2232</v>
      </c>
      <c r="C4329" t="s">
        <v>2246</v>
      </c>
      <c r="D4329" t="s">
        <v>2451</v>
      </c>
      <c r="E4329" t="s">
        <v>3111</v>
      </c>
      <c r="F4329" s="6">
        <v>8</v>
      </c>
      <c r="G4329" s="6"/>
      <c r="H4329" s="6"/>
      <c r="I4329" s="6"/>
      <c r="J4329" s="6">
        <v>67.86</v>
      </c>
      <c r="K4329">
        <f t="shared" si="134"/>
        <v>1</v>
      </c>
    </row>
    <row r="4330" spans="1:11" x14ac:dyDescent="0.25">
      <c r="A4330" s="5" t="str">
        <f t="shared" si="135"/>
        <v>IndustrySchoolsAverage WeekdayJuly9</v>
      </c>
      <c r="B4330" t="s">
        <v>2232</v>
      </c>
      <c r="C4330" t="s">
        <v>2246</v>
      </c>
      <c r="D4330" t="s">
        <v>2451</v>
      </c>
      <c r="E4330" t="s">
        <v>3111</v>
      </c>
      <c r="F4330" s="6">
        <v>9</v>
      </c>
      <c r="G4330" s="6"/>
      <c r="H4330" s="6"/>
      <c r="I4330" s="6"/>
      <c r="J4330" s="6">
        <v>69.94</v>
      </c>
      <c r="K4330">
        <f t="shared" si="134"/>
        <v>1</v>
      </c>
    </row>
    <row r="4331" spans="1:11" x14ac:dyDescent="0.25">
      <c r="A4331" s="5" t="str">
        <f t="shared" si="135"/>
        <v>IndustrySchoolsAverage WeekdayJuly10</v>
      </c>
      <c r="B4331" t="s">
        <v>2232</v>
      </c>
      <c r="C4331" t="s">
        <v>2246</v>
      </c>
      <c r="D4331" t="s">
        <v>2451</v>
      </c>
      <c r="E4331" t="s">
        <v>3111</v>
      </c>
      <c r="F4331" s="6">
        <v>10</v>
      </c>
      <c r="G4331" s="6"/>
      <c r="H4331" s="6"/>
      <c r="I4331" s="6"/>
      <c r="J4331" s="6">
        <v>74.3</v>
      </c>
      <c r="K4331">
        <f t="shared" si="134"/>
        <v>1</v>
      </c>
    </row>
    <row r="4332" spans="1:11" x14ac:dyDescent="0.25">
      <c r="A4332" s="5" t="str">
        <f t="shared" si="135"/>
        <v>IndustrySchoolsAverage WeekdayJuly11</v>
      </c>
      <c r="B4332" t="s">
        <v>2232</v>
      </c>
      <c r="C4332" t="s">
        <v>2246</v>
      </c>
      <c r="D4332" t="s">
        <v>2451</v>
      </c>
      <c r="E4332" t="s">
        <v>3111</v>
      </c>
      <c r="F4332" s="6">
        <v>11</v>
      </c>
      <c r="G4332" s="6"/>
      <c r="H4332" s="6"/>
      <c r="I4332" s="6"/>
      <c r="J4332" s="6">
        <v>80.7</v>
      </c>
      <c r="K4332">
        <f t="shared" si="134"/>
        <v>1</v>
      </c>
    </row>
    <row r="4333" spans="1:11" x14ac:dyDescent="0.25">
      <c r="A4333" s="5" t="str">
        <f t="shared" si="135"/>
        <v>IndustrySchoolsAverage WeekdayJuly12</v>
      </c>
      <c r="B4333" t="s">
        <v>2232</v>
      </c>
      <c r="C4333" t="s">
        <v>2246</v>
      </c>
      <c r="D4333" t="s">
        <v>2451</v>
      </c>
      <c r="E4333" t="s">
        <v>3111</v>
      </c>
      <c r="F4333" s="6">
        <v>12</v>
      </c>
      <c r="G4333" s="6"/>
      <c r="H4333" s="6"/>
      <c r="I4333" s="6"/>
      <c r="J4333" s="6">
        <v>86.6</v>
      </c>
      <c r="K4333">
        <f t="shared" si="134"/>
        <v>1</v>
      </c>
    </row>
    <row r="4334" spans="1:11" x14ac:dyDescent="0.25">
      <c r="A4334" s="5" t="str">
        <f t="shared" si="135"/>
        <v>IndustrySchoolsAverage WeekdayJuly13</v>
      </c>
      <c r="B4334" t="s">
        <v>2232</v>
      </c>
      <c r="C4334" t="s">
        <v>2246</v>
      </c>
      <c r="D4334" t="s">
        <v>2451</v>
      </c>
      <c r="E4334" t="s">
        <v>3111</v>
      </c>
      <c r="F4334" s="6">
        <v>13</v>
      </c>
      <c r="G4334" s="6"/>
      <c r="H4334" s="6"/>
      <c r="I4334" s="6"/>
      <c r="J4334" s="6">
        <v>88.5</v>
      </c>
      <c r="K4334">
        <f t="shared" si="134"/>
        <v>1</v>
      </c>
    </row>
    <row r="4335" spans="1:11" x14ac:dyDescent="0.25">
      <c r="A4335" s="5" t="str">
        <f t="shared" si="135"/>
        <v>IndustrySchoolsAverage WeekdayJuly14</v>
      </c>
      <c r="B4335" t="s">
        <v>2232</v>
      </c>
      <c r="C4335" t="s">
        <v>2246</v>
      </c>
      <c r="D4335" t="s">
        <v>2451</v>
      </c>
      <c r="E4335" t="s">
        <v>3111</v>
      </c>
      <c r="F4335" s="6">
        <v>14</v>
      </c>
      <c r="G4335" s="6"/>
      <c r="H4335" s="6"/>
      <c r="I4335" s="6"/>
      <c r="J4335" s="6">
        <v>91.6</v>
      </c>
      <c r="K4335">
        <f t="shared" si="134"/>
        <v>1</v>
      </c>
    </row>
    <row r="4336" spans="1:11" x14ac:dyDescent="0.25">
      <c r="A4336" s="5" t="str">
        <f t="shared" si="135"/>
        <v>IndustrySchoolsAverage WeekdayJuly15</v>
      </c>
      <c r="B4336" t="s">
        <v>2232</v>
      </c>
      <c r="C4336" t="s">
        <v>2246</v>
      </c>
      <c r="D4336" t="s">
        <v>2451</v>
      </c>
      <c r="E4336" t="s">
        <v>3111</v>
      </c>
      <c r="F4336" s="6">
        <v>15</v>
      </c>
      <c r="G4336" s="6"/>
      <c r="H4336" s="6"/>
      <c r="I4336" s="6"/>
      <c r="J4336" s="6">
        <v>95.2</v>
      </c>
      <c r="K4336">
        <f t="shared" si="134"/>
        <v>1</v>
      </c>
    </row>
    <row r="4337" spans="1:11" x14ac:dyDescent="0.25">
      <c r="A4337" s="5" t="str">
        <f t="shared" si="135"/>
        <v>IndustrySchoolsAverage WeekdayJuly16</v>
      </c>
      <c r="B4337" t="s">
        <v>2232</v>
      </c>
      <c r="C4337" t="s">
        <v>2246</v>
      </c>
      <c r="D4337" t="s">
        <v>2451</v>
      </c>
      <c r="E4337" t="s">
        <v>3111</v>
      </c>
      <c r="F4337" s="6">
        <v>16</v>
      </c>
      <c r="G4337" s="6"/>
      <c r="H4337" s="6"/>
      <c r="I4337" s="6"/>
      <c r="J4337" s="6">
        <v>93.6</v>
      </c>
      <c r="K4337">
        <f t="shared" si="134"/>
        <v>1</v>
      </c>
    </row>
    <row r="4338" spans="1:11" x14ac:dyDescent="0.25">
      <c r="A4338" s="5" t="str">
        <f t="shared" si="135"/>
        <v>IndustrySchoolsAverage WeekdayJuly17</v>
      </c>
      <c r="B4338" t="s">
        <v>2232</v>
      </c>
      <c r="C4338" t="s">
        <v>2246</v>
      </c>
      <c r="D4338" t="s">
        <v>2451</v>
      </c>
      <c r="E4338" t="s">
        <v>3111</v>
      </c>
      <c r="F4338" s="6">
        <v>17</v>
      </c>
      <c r="G4338" s="6"/>
      <c r="H4338" s="6"/>
      <c r="I4338" s="6"/>
      <c r="J4338" s="6">
        <v>90</v>
      </c>
      <c r="K4338">
        <f t="shared" si="134"/>
        <v>1</v>
      </c>
    </row>
    <row r="4339" spans="1:11" x14ac:dyDescent="0.25">
      <c r="A4339" s="5" t="str">
        <f t="shared" si="135"/>
        <v>IndustrySchoolsAverage WeekdayJuly18</v>
      </c>
      <c r="B4339" t="s">
        <v>2232</v>
      </c>
      <c r="C4339" t="s">
        <v>2246</v>
      </c>
      <c r="D4339" t="s">
        <v>2451</v>
      </c>
      <c r="E4339" t="s">
        <v>3111</v>
      </c>
      <c r="F4339" s="6">
        <v>18</v>
      </c>
      <c r="G4339" s="6"/>
      <c r="H4339" s="6"/>
      <c r="I4339" s="6"/>
      <c r="J4339" s="6">
        <v>91.6</v>
      </c>
      <c r="K4339">
        <f t="shared" si="134"/>
        <v>1</v>
      </c>
    </row>
    <row r="4340" spans="1:11" x14ac:dyDescent="0.25">
      <c r="A4340" s="5" t="str">
        <f t="shared" si="135"/>
        <v>IndustrySchoolsAverage WeekdayJuly19</v>
      </c>
      <c r="B4340" t="s">
        <v>2232</v>
      </c>
      <c r="C4340" t="s">
        <v>2246</v>
      </c>
      <c r="D4340" t="s">
        <v>2451</v>
      </c>
      <c r="E4340" t="s">
        <v>3111</v>
      </c>
      <c r="F4340" s="6">
        <v>19</v>
      </c>
      <c r="G4340" s="6"/>
      <c r="H4340" s="6"/>
      <c r="I4340" s="6"/>
      <c r="J4340" s="6">
        <v>87</v>
      </c>
      <c r="K4340">
        <f t="shared" si="134"/>
        <v>1</v>
      </c>
    </row>
    <row r="4341" spans="1:11" x14ac:dyDescent="0.25">
      <c r="A4341" s="5" t="str">
        <f t="shared" si="135"/>
        <v>IndustrySchoolsAverage WeekdayJuly20</v>
      </c>
      <c r="B4341" t="s">
        <v>2232</v>
      </c>
      <c r="C4341" t="s">
        <v>2246</v>
      </c>
      <c r="D4341" t="s">
        <v>2451</v>
      </c>
      <c r="E4341" t="s">
        <v>3111</v>
      </c>
      <c r="F4341" s="6">
        <v>20</v>
      </c>
      <c r="G4341" s="6"/>
      <c r="H4341" s="6"/>
      <c r="I4341" s="6"/>
      <c r="J4341" s="6">
        <v>83.2</v>
      </c>
      <c r="K4341">
        <f t="shared" si="134"/>
        <v>1</v>
      </c>
    </row>
    <row r="4342" spans="1:11" x14ac:dyDescent="0.25">
      <c r="A4342" s="5" t="str">
        <f t="shared" si="135"/>
        <v>IndustrySchoolsAverage WeekdayJuly21</v>
      </c>
      <c r="B4342" t="s">
        <v>2232</v>
      </c>
      <c r="C4342" t="s">
        <v>2246</v>
      </c>
      <c r="D4342" t="s">
        <v>2451</v>
      </c>
      <c r="E4342" t="s">
        <v>3111</v>
      </c>
      <c r="F4342" s="6">
        <v>21</v>
      </c>
      <c r="G4342" s="6"/>
      <c r="H4342" s="6"/>
      <c r="I4342" s="6"/>
      <c r="J4342" s="6">
        <v>78.3</v>
      </c>
      <c r="K4342">
        <f t="shared" si="134"/>
        <v>1</v>
      </c>
    </row>
    <row r="4343" spans="1:11" x14ac:dyDescent="0.25">
      <c r="A4343" s="5" t="str">
        <f t="shared" si="135"/>
        <v>IndustrySchoolsAverage WeekdayJuly22</v>
      </c>
      <c r="B4343" t="s">
        <v>2232</v>
      </c>
      <c r="C4343" t="s">
        <v>2246</v>
      </c>
      <c r="D4343" t="s">
        <v>2451</v>
      </c>
      <c r="E4343" t="s">
        <v>3111</v>
      </c>
      <c r="F4343" s="6">
        <v>22</v>
      </c>
      <c r="G4343" s="6"/>
      <c r="H4343" s="6"/>
      <c r="I4343" s="6"/>
      <c r="J4343" s="6">
        <v>74.2</v>
      </c>
      <c r="K4343">
        <f t="shared" si="134"/>
        <v>1</v>
      </c>
    </row>
    <row r="4344" spans="1:11" x14ac:dyDescent="0.25">
      <c r="A4344" s="5" t="str">
        <f t="shared" si="135"/>
        <v>IndustrySchoolsAverage WeekdayJuly23</v>
      </c>
      <c r="B4344" t="s">
        <v>2232</v>
      </c>
      <c r="C4344" t="s">
        <v>2246</v>
      </c>
      <c r="D4344" t="s">
        <v>2451</v>
      </c>
      <c r="E4344" t="s">
        <v>3111</v>
      </c>
      <c r="F4344" s="6">
        <v>23</v>
      </c>
      <c r="G4344" s="6"/>
      <c r="H4344" s="6"/>
      <c r="I4344" s="6"/>
      <c r="J4344" s="6">
        <v>71.5</v>
      </c>
      <c r="K4344">
        <f t="shared" si="134"/>
        <v>1</v>
      </c>
    </row>
    <row r="4345" spans="1:11" x14ac:dyDescent="0.25">
      <c r="A4345" s="5" t="str">
        <f t="shared" si="135"/>
        <v>IndustrySchoolsAverage WeekdayJuly24</v>
      </c>
      <c r="B4345" t="s">
        <v>2232</v>
      </c>
      <c r="C4345" t="s">
        <v>2246</v>
      </c>
      <c r="D4345" t="s">
        <v>2451</v>
      </c>
      <c r="E4345" t="s">
        <v>3111</v>
      </c>
      <c r="F4345" s="6">
        <v>24</v>
      </c>
      <c r="G4345" s="6"/>
      <c r="H4345" s="6"/>
      <c r="I4345" s="6"/>
      <c r="J4345" s="6">
        <v>69.739999999999995</v>
      </c>
      <c r="K4345">
        <f t="shared" si="134"/>
        <v>1</v>
      </c>
    </row>
    <row r="4346" spans="1:11" x14ac:dyDescent="0.25">
      <c r="A4346" s="5" t="str">
        <f t="shared" si="135"/>
        <v>IndustrySchoolsMonthly Peak DayJuly1</v>
      </c>
      <c r="B4346" t="s">
        <v>2232</v>
      </c>
      <c r="C4346" t="s">
        <v>2246</v>
      </c>
      <c r="D4346" t="s">
        <v>2452</v>
      </c>
      <c r="E4346" t="s">
        <v>3111</v>
      </c>
      <c r="F4346" s="6">
        <v>1</v>
      </c>
      <c r="G4346" s="6"/>
      <c r="H4346" s="6"/>
      <c r="I4346" s="6"/>
      <c r="J4346" s="6">
        <v>76</v>
      </c>
      <c r="K4346">
        <f t="shared" si="134"/>
        <v>1</v>
      </c>
    </row>
    <row r="4347" spans="1:11" x14ac:dyDescent="0.25">
      <c r="A4347" s="5" t="str">
        <f t="shared" si="135"/>
        <v>IndustrySchoolsMonthly Peak DayJuly2</v>
      </c>
      <c r="B4347" t="s">
        <v>2232</v>
      </c>
      <c r="C4347" t="s">
        <v>2246</v>
      </c>
      <c r="D4347" t="s">
        <v>2452</v>
      </c>
      <c r="E4347" t="s">
        <v>3111</v>
      </c>
      <c r="F4347" s="6">
        <v>2</v>
      </c>
      <c r="G4347" s="6"/>
      <c r="H4347" s="6"/>
      <c r="I4347" s="6"/>
      <c r="J4347" s="6">
        <v>75.400000000000006</v>
      </c>
      <c r="K4347">
        <f t="shared" si="134"/>
        <v>1</v>
      </c>
    </row>
    <row r="4348" spans="1:11" x14ac:dyDescent="0.25">
      <c r="A4348" s="5" t="str">
        <f t="shared" si="135"/>
        <v>IndustrySchoolsMonthly Peak DayJuly3</v>
      </c>
      <c r="B4348" t="s">
        <v>2232</v>
      </c>
      <c r="C4348" t="s">
        <v>2246</v>
      </c>
      <c r="D4348" t="s">
        <v>2452</v>
      </c>
      <c r="E4348" t="s">
        <v>3111</v>
      </c>
      <c r="F4348" s="6">
        <v>3</v>
      </c>
      <c r="G4348" s="6"/>
      <c r="H4348" s="6"/>
      <c r="I4348" s="6"/>
      <c r="J4348" s="6">
        <v>73.900000000000006</v>
      </c>
      <c r="K4348">
        <f t="shared" si="134"/>
        <v>1</v>
      </c>
    </row>
    <row r="4349" spans="1:11" x14ac:dyDescent="0.25">
      <c r="A4349" s="5" t="str">
        <f t="shared" si="135"/>
        <v>IndustrySchoolsMonthly Peak DayJuly4</v>
      </c>
      <c r="B4349" t="s">
        <v>2232</v>
      </c>
      <c r="C4349" t="s">
        <v>2246</v>
      </c>
      <c r="D4349" t="s">
        <v>2452</v>
      </c>
      <c r="E4349" t="s">
        <v>3111</v>
      </c>
      <c r="F4349" s="6">
        <v>4</v>
      </c>
      <c r="G4349" s="6"/>
      <c r="H4349" s="6"/>
      <c r="I4349" s="6"/>
      <c r="J4349" s="6">
        <v>73</v>
      </c>
      <c r="K4349">
        <f t="shared" si="134"/>
        <v>1</v>
      </c>
    </row>
    <row r="4350" spans="1:11" x14ac:dyDescent="0.25">
      <c r="A4350" s="5" t="str">
        <f t="shared" si="135"/>
        <v>IndustrySchoolsMonthly Peak DayJuly5</v>
      </c>
      <c r="B4350" t="s">
        <v>2232</v>
      </c>
      <c r="C4350" t="s">
        <v>2246</v>
      </c>
      <c r="D4350" t="s">
        <v>2452</v>
      </c>
      <c r="E4350" t="s">
        <v>3111</v>
      </c>
      <c r="F4350" s="6">
        <v>5</v>
      </c>
      <c r="G4350" s="6"/>
      <c r="H4350" s="6"/>
      <c r="I4350" s="6"/>
      <c r="J4350" s="6">
        <v>72.2</v>
      </c>
      <c r="K4350">
        <f t="shared" si="134"/>
        <v>1</v>
      </c>
    </row>
    <row r="4351" spans="1:11" x14ac:dyDescent="0.25">
      <c r="A4351" s="5" t="str">
        <f t="shared" si="135"/>
        <v>IndustrySchoolsMonthly Peak DayJuly6</v>
      </c>
      <c r="B4351" t="s">
        <v>2232</v>
      </c>
      <c r="C4351" t="s">
        <v>2246</v>
      </c>
      <c r="D4351" t="s">
        <v>2452</v>
      </c>
      <c r="E4351" t="s">
        <v>3111</v>
      </c>
      <c r="F4351" s="6">
        <v>6</v>
      </c>
      <c r="G4351" s="6"/>
      <c r="H4351" s="6"/>
      <c r="I4351" s="6"/>
      <c r="J4351" s="6">
        <v>71.400000000000006</v>
      </c>
      <c r="K4351">
        <f t="shared" si="134"/>
        <v>1</v>
      </c>
    </row>
    <row r="4352" spans="1:11" x14ac:dyDescent="0.25">
      <c r="A4352" s="5" t="str">
        <f t="shared" si="135"/>
        <v>IndustrySchoolsMonthly Peak DayJuly7</v>
      </c>
      <c r="B4352" t="s">
        <v>2232</v>
      </c>
      <c r="C4352" t="s">
        <v>2246</v>
      </c>
      <c r="D4352" t="s">
        <v>2452</v>
      </c>
      <c r="E4352" t="s">
        <v>3111</v>
      </c>
      <c r="F4352" s="6">
        <v>7</v>
      </c>
      <c r="G4352" s="6"/>
      <c r="H4352" s="6"/>
      <c r="I4352" s="6"/>
      <c r="J4352" s="6">
        <v>70.900000000000006</v>
      </c>
      <c r="K4352">
        <f t="shared" si="134"/>
        <v>1</v>
      </c>
    </row>
    <row r="4353" spans="1:11" x14ac:dyDescent="0.25">
      <c r="A4353" s="5" t="str">
        <f t="shared" si="135"/>
        <v>IndustrySchoolsMonthly Peak DayJuly8</v>
      </c>
      <c r="B4353" t="s">
        <v>2232</v>
      </c>
      <c r="C4353" t="s">
        <v>2246</v>
      </c>
      <c r="D4353" t="s">
        <v>2452</v>
      </c>
      <c r="E4353" t="s">
        <v>3111</v>
      </c>
      <c r="F4353" s="6">
        <v>8</v>
      </c>
      <c r="G4353" s="6"/>
      <c r="H4353" s="6"/>
      <c r="I4353" s="6"/>
      <c r="J4353" s="6">
        <v>72.099999999999994</v>
      </c>
      <c r="K4353">
        <f t="shared" si="134"/>
        <v>1</v>
      </c>
    </row>
    <row r="4354" spans="1:11" x14ac:dyDescent="0.25">
      <c r="A4354" s="5" t="str">
        <f t="shared" si="135"/>
        <v>IndustrySchoolsMonthly Peak DayJuly9</v>
      </c>
      <c r="B4354" t="s">
        <v>2232</v>
      </c>
      <c r="C4354" t="s">
        <v>2246</v>
      </c>
      <c r="D4354" t="s">
        <v>2452</v>
      </c>
      <c r="E4354" t="s">
        <v>3111</v>
      </c>
      <c r="F4354" s="6">
        <v>9</v>
      </c>
      <c r="G4354" s="6"/>
      <c r="H4354" s="6"/>
      <c r="I4354" s="6"/>
      <c r="J4354" s="6">
        <v>75.099999999999994</v>
      </c>
      <c r="K4354">
        <f t="shared" ref="K4354:K4417" si="136">INDEX(events, MATCH(CONCATENATE(B4354, C4354, D4354, E4354), events_y, 0), MATCH("Confidential", events_x, 0))</f>
        <v>1</v>
      </c>
    </row>
    <row r="4355" spans="1:11" x14ac:dyDescent="0.25">
      <c r="A4355" s="5" t="str">
        <f t="shared" ref="A4355:A4418" si="137">CONCATENATE(B4355, C4355, D4355, E4355, F4355)</f>
        <v>IndustrySchoolsMonthly Peak DayJuly10</v>
      </c>
      <c r="B4355" t="s">
        <v>2232</v>
      </c>
      <c r="C4355" t="s">
        <v>2246</v>
      </c>
      <c r="D4355" t="s">
        <v>2452</v>
      </c>
      <c r="E4355" t="s">
        <v>3111</v>
      </c>
      <c r="F4355" s="6">
        <v>10</v>
      </c>
      <c r="G4355" s="6"/>
      <c r="H4355" s="6"/>
      <c r="I4355" s="6"/>
      <c r="J4355" s="6">
        <v>78.8</v>
      </c>
      <c r="K4355">
        <f t="shared" si="136"/>
        <v>1</v>
      </c>
    </row>
    <row r="4356" spans="1:11" x14ac:dyDescent="0.25">
      <c r="A4356" s="5" t="str">
        <f t="shared" si="137"/>
        <v>IndustrySchoolsMonthly Peak DayJuly11</v>
      </c>
      <c r="B4356" t="s">
        <v>2232</v>
      </c>
      <c r="C4356" t="s">
        <v>2246</v>
      </c>
      <c r="D4356" t="s">
        <v>2452</v>
      </c>
      <c r="E4356" t="s">
        <v>3111</v>
      </c>
      <c r="F4356" s="6">
        <v>11</v>
      </c>
      <c r="G4356" s="6"/>
      <c r="H4356" s="6"/>
      <c r="I4356" s="6"/>
      <c r="J4356" s="6">
        <v>84.1</v>
      </c>
      <c r="K4356">
        <f t="shared" si="136"/>
        <v>1</v>
      </c>
    </row>
    <row r="4357" spans="1:11" x14ac:dyDescent="0.25">
      <c r="A4357" s="5" t="str">
        <f t="shared" si="137"/>
        <v>IndustrySchoolsMonthly Peak DayJuly12</v>
      </c>
      <c r="B4357" t="s">
        <v>2232</v>
      </c>
      <c r="C4357" t="s">
        <v>2246</v>
      </c>
      <c r="D4357" t="s">
        <v>2452</v>
      </c>
      <c r="E4357" t="s">
        <v>3111</v>
      </c>
      <c r="F4357" s="6">
        <v>12</v>
      </c>
      <c r="G4357" s="6"/>
      <c r="H4357" s="6"/>
      <c r="I4357" s="6"/>
      <c r="J4357" s="6">
        <v>88.9</v>
      </c>
      <c r="K4357">
        <f t="shared" si="136"/>
        <v>1</v>
      </c>
    </row>
    <row r="4358" spans="1:11" x14ac:dyDescent="0.25">
      <c r="A4358" s="5" t="str">
        <f t="shared" si="137"/>
        <v>IndustrySchoolsMonthly Peak DayJuly13</v>
      </c>
      <c r="B4358" t="s">
        <v>2232</v>
      </c>
      <c r="C4358" t="s">
        <v>2246</v>
      </c>
      <c r="D4358" t="s">
        <v>2452</v>
      </c>
      <c r="E4358" t="s">
        <v>3111</v>
      </c>
      <c r="F4358" s="6">
        <v>13</v>
      </c>
      <c r="G4358" s="6"/>
      <c r="H4358" s="6"/>
      <c r="I4358" s="6"/>
      <c r="J4358" s="6">
        <v>92.1</v>
      </c>
      <c r="K4358">
        <f t="shared" si="136"/>
        <v>1</v>
      </c>
    </row>
    <row r="4359" spans="1:11" x14ac:dyDescent="0.25">
      <c r="A4359" s="5" t="str">
        <f t="shared" si="137"/>
        <v>IndustrySchoolsMonthly Peak DayJuly14</v>
      </c>
      <c r="B4359" t="s">
        <v>2232</v>
      </c>
      <c r="C4359" t="s">
        <v>2246</v>
      </c>
      <c r="D4359" t="s">
        <v>2452</v>
      </c>
      <c r="E4359" t="s">
        <v>3111</v>
      </c>
      <c r="F4359" s="6">
        <v>14</v>
      </c>
      <c r="G4359" s="6"/>
      <c r="H4359" s="6"/>
      <c r="I4359" s="6"/>
      <c r="J4359" s="6">
        <v>95.3</v>
      </c>
      <c r="K4359">
        <f t="shared" si="136"/>
        <v>1</v>
      </c>
    </row>
    <row r="4360" spans="1:11" x14ac:dyDescent="0.25">
      <c r="A4360" s="5" t="str">
        <f t="shared" si="137"/>
        <v>IndustrySchoolsMonthly Peak DayJuly15</v>
      </c>
      <c r="B4360" t="s">
        <v>2232</v>
      </c>
      <c r="C4360" t="s">
        <v>2246</v>
      </c>
      <c r="D4360" t="s">
        <v>2452</v>
      </c>
      <c r="E4360" t="s">
        <v>3111</v>
      </c>
      <c r="F4360" s="6">
        <v>15</v>
      </c>
      <c r="G4360" s="6"/>
      <c r="H4360" s="6"/>
      <c r="I4360" s="6"/>
      <c r="J4360" s="6">
        <v>96.5</v>
      </c>
      <c r="K4360">
        <f t="shared" si="136"/>
        <v>1</v>
      </c>
    </row>
    <row r="4361" spans="1:11" x14ac:dyDescent="0.25">
      <c r="A4361" s="5" t="str">
        <f t="shared" si="137"/>
        <v>IndustrySchoolsMonthly Peak DayJuly16</v>
      </c>
      <c r="B4361" t="s">
        <v>2232</v>
      </c>
      <c r="C4361" t="s">
        <v>2246</v>
      </c>
      <c r="D4361" t="s">
        <v>2452</v>
      </c>
      <c r="E4361" t="s">
        <v>3111</v>
      </c>
      <c r="F4361" s="6">
        <v>16</v>
      </c>
      <c r="G4361" s="6"/>
      <c r="H4361" s="6"/>
      <c r="I4361" s="6"/>
      <c r="J4361" s="6">
        <v>98.7</v>
      </c>
      <c r="K4361">
        <f t="shared" si="136"/>
        <v>1</v>
      </c>
    </row>
    <row r="4362" spans="1:11" x14ac:dyDescent="0.25">
      <c r="A4362" s="5" t="str">
        <f t="shared" si="137"/>
        <v>IndustrySchoolsMonthly Peak DayJuly17</v>
      </c>
      <c r="B4362" t="s">
        <v>2232</v>
      </c>
      <c r="C4362" t="s">
        <v>2246</v>
      </c>
      <c r="D4362" t="s">
        <v>2452</v>
      </c>
      <c r="E4362" t="s">
        <v>3111</v>
      </c>
      <c r="F4362" s="6">
        <v>17</v>
      </c>
      <c r="G4362" s="6"/>
      <c r="H4362" s="6"/>
      <c r="I4362" s="6"/>
      <c r="J4362" s="6">
        <v>99.6</v>
      </c>
      <c r="K4362">
        <f t="shared" si="136"/>
        <v>1</v>
      </c>
    </row>
    <row r="4363" spans="1:11" x14ac:dyDescent="0.25">
      <c r="A4363" s="5" t="str">
        <f t="shared" si="137"/>
        <v>IndustrySchoolsMonthly Peak DayJuly18</v>
      </c>
      <c r="B4363" t="s">
        <v>2232</v>
      </c>
      <c r="C4363" t="s">
        <v>2246</v>
      </c>
      <c r="D4363" t="s">
        <v>2452</v>
      </c>
      <c r="E4363" t="s">
        <v>3111</v>
      </c>
      <c r="F4363" s="6">
        <v>18</v>
      </c>
      <c r="G4363" s="6"/>
      <c r="H4363" s="6"/>
      <c r="I4363" s="6"/>
      <c r="J4363" s="6">
        <v>98.5</v>
      </c>
      <c r="K4363">
        <f t="shared" si="136"/>
        <v>1</v>
      </c>
    </row>
    <row r="4364" spans="1:11" x14ac:dyDescent="0.25">
      <c r="A4364" s="5" t="str">
        <f t="shared" si="137"/>
        <v>IndustrySchoolsMonthly Peak DayJuly19</v>
      </c>
      <c r="B4364" t="s">
        <v>2232</v>
      </c>
      <c r="C4364" t="s">
        <v>2246</v>
      </c>
      <c r="D4364" t="s">
        <v>2452</v>
      </c>
      <c r="E4364" t="s">
        <v>3111</v>
      </c>
      <c r="F4364" s="6">
        <v>19</v>
      </c>
      <c r="G4364" s="6"/>
      <c r="H4364" s="6"/>
      <c r="I4364" s="6"/>
      <c r="J4364" s="6">
        <v>94.5</v>
      </c>
      <c r="K4364">
        <f t="shared" si="136"/>
        <v>1</v>
      </c>
    </row>
    <row r="4365" spans="1:11" x14ac:dyDescent="0.25">
      <c r="A4365" s="5" t="str">
        <f t="shared" si="137"/>
        <v>IndustrySchoolsMonthly Peak DayJuly20</v>
      </c>
      <c r="B4365" t="s">
        <v>2232</v>
      </c>
      <c r="C4365" t="s">
        <v>2246</v>
      </c>
      <c r="D4365" t="s">
        <v>2452</v>
      </c>
      <c r="E4365" t="s">
        <v>3111</v>
      </c>
      <c r="F4365" s="6">
        <v>20</v>
      </c>
      <c r="G4365" s="6"/>
      <c r="H4365" s="6"/>
      <c r="I4365" s="6"/>
      <c r="J4365" s="6">
        <v>91.2</v>
      </c>
      <c r="K4365">
        <f t="shared" si="136"/>
        <v>1</v>
      </c>
    </row>
    <row r="4366" spans="1:11" x14ac:dyDescent="0.25">
      <c r="A4366" s="5" t="str">
        <f t="shared" si="137"/>
        <v>IndustrySchoolsMonthly Peak DayJuly21</v>
      </c>
      <c r="B4366" t="s">
        <v>2232</v>
      </c>
      <c r="C4366" t="s">
        <v>2246</v>
      </c>
      <c r="D4366" t="s">
        <v>2452</v>
      </c>
      <c r="E4366" t="s">
        <v>3111</v>
      </c>
      <c r="F4366" s="6">
        <v>21</v>
      </c>
      <c r="G4366" s="6"/>
      <c r="H4366" s="6"/>
      <c r="I4366" s="6"/>
      <c r="J4366" s="6">
        <v>87.4</v>
      </c>
      <c r="K4366">
        <f t="shared" si="136"/>
        <v>1</v>
      </c>
    </row>
    <row r="4367" spans="1:11" x14ac:dyDescent="0.25">
      <c r="A4367" s="5" t="str">
        <f t="shared" si="137"/>
        <v>IndustrySchoolsMonthly Peak DayJuly22</v>
      </c>
      <c r="B4367" t="s">
        <v>2232</v>
      </c>
      <c r="C4367" t="s">
        <v>2246</v>
      </c>
      <c r="D4367" t="s">
        <v>2452</v>
      </c>
      <c r="E4367" t="s">
        <v>3111</v>
      </c>
      <c r="F4367" s="6">
        <v>22</v>
      </c>
      <c r="G4367" s="6"/>
      <c r="H4367" s="6"/>
      <c r="I4367" s="6"/>
      <c r="J4367" s="6">
        <v>83.1</v>
      </c>
      <c r="K4367">
        <f t="shared" si="136"/>
        <v>1</v>
      </c>
    </row>
    <row r="4368" spans="1:11" x14ac:dyDescent="0.25">
      <c r="A4368" s="5" t="str">
        <f t="shared" si="137"/>
        <v>IndustrySchoolsMonthly Peak DayJuly23</v>
      </c>
      <c r="B4368" t="s">
        <v>2232</v>
      </c>
      <c r="C4368" t="s">
        <v>2246</v>
      </c>
      <c r="D4368" t="s">
        <v>2452</v>
      </c>
      <c r="E4368" t="s">
        <v>3111</v>
      </c>
      <c r="F4368" s="6">
        <v>23</v>
      </c>
      <c r="G4368" s="6"/>
      <c r="H4368" s="6"/>
      <c r="I4368" s="6"/>
      <c r="J4368" s="6">
        <v>80.2</v>
      </c>
      <c r="K4368">
        <f t="shared" si="136"/>
        <v>1</v>
      </c>
    </row>
    <row r="4369" spans="1:11" x14ac:dyDescent="0.25">
      <c r="A4369" s="5" t="str">
        <f t="shared" si="137"/>
        <v>IndustrySchoolsMonthly Peak DayJuly24</v>
      </c>
      <c r="B4369" t="s">
        <v>2232</v>
      </c>
      <c r="C4369" t="s">
        <v>2246</v>
      </c>
      <c r="D4369" t="s">
        <v>2452</v>
      </c>
      <c r="E4369" t="s">
        <v>3111</v>
      </c>
      <c r="F4369" s="6">
        <v>24</v>
      </c>
      <c r="G4369" s="6"/>
      <c r="H4369" s="6"/>
      <c r="I4369" s="6"/>
      <c r="J4369" s="6">
        <v>78.2</v>
      </c>
      <c r="K4369">
        <f t="shared" si="136"/>
        <v>1</v>
      </c>
    </row>
    <row r="4370" spans="1:11" x14ac:dyDescent="0.25">
      <c r="A4370" s="5" t="str">
        <f t="shared" si="137"/>
        <v>IndustrySchoolsAverage WeekdayAugust1</v>
      </c>
      <c r="B4370" t="s">
        <v>2232</v>
      </c>
      <c r="C4370" t="s">
        <v>2246</v>
      </c>
      <c r="D4370" t="s">
        <v>2453</v>
      </c>
      <c r="E4370" t="s">
        <v>3112</v>
      </c>
      <c r="F4370" s="6">
        <v>1</v>
      </c>
      <c r="G4370" s="6"/>
      <c r="H4370" s="6"/>
      <c r="I4370" s="6"/>
      <c r="J4370" s="6">
        <v>76.599999999999994</v>
      </c>
      <c r="K4370">
        <f t="shared" si="136"/>
        <v>1</v>
      </c>
    </row>
    <row r="4371" spans="1:11" x14ac:dyDescent="0.25">
      <c r="A4371" s="5" t="str">
        <f t="shared" si="137"/>
        <v>IndustrySchoolsAverage WeekdayAugust2</v>
      </c>
      <c r="B4371" t="s">
        <v>2232</v>
      </c>
      <c r="C4371" t="s">
        <v>2246</v>
      </c>
      <c r="D4371" t="s">
        <v>2453</v>
      </c>
      <c r="E4371" t="s">
        <v>3112</v>
      </c>
      <c r="F4371" s="6">
        <v>2</v>
      </c>
      <c r="G4371" s="6"/>
      <c r="H4371" s="6"/>
      <c r="I4371" s="6"/>
      <c r="J4371" s="6">
        <v>75.599999999999994</v>
      </c>
      <c r="K4371">
        <f t="shared" si="136"/>
        <v>1</v>
      </c>
    </row>
    <row r="4372" spans="1:11" x14ac:dyDescent="0.25">
      <c r="A4372" s="5" t="str">
        <f t="shared" si="137"/>
        <v>IndustrySchoolsAverage WeekdayAugust3</v>
      </c>
      <c r="B4372" t="s">
        <v>2232</v>
      </c>
      <c r="C4372" t="s">
        <v>2246</v>
      </c>
      <c r="D4372" t="s">
        <v>2453</v>
      </c>
      <c r="E4372" t="s">
        <v>3112</v>
      </c>
      <c r="F4372" s="6">
        <v>3</v>
      </c>
      <c r="G4372" s="6"/>
      <c r="H4372" s="6"/>
      <c r="I4372" s="6"/>
      <c r="J4372" s="6">
        <v>73.2</v>
      </c>
      <c r="K4372">
        <f t="shared" si="136"/>
        <v>1</v>
      </c>
    </row>
    <row r="4373" spans="1:11" x14ac:dyDescent="0.25">
      <c r="A4373" s="5" t="str">
        <f t="shared" si="137"/>
        <v>IndustrySchoolsAverage WeekdayAugust4</v>
      </c>
      <c r="B4373" t="s">
        <v>2232</v>
      </c>
      <c r="C4373" t="s">
        <v>2246</v>
      </c>
      <c r="D4373" t="s">
        <v>2453</v>
      </c>
      <c r="E4373" t="s">
        <v>3112</v>
      </c>
      <c r="F4373" s="6">
        <v>4</v>
      </c>
      <c r="G4373" s="6"/>
      <c r="H4373" s="6"/>
      <c r="I4373" s="6"/>
      <c r="J4373" s="6">
        <v>72.099999999999994</v>
      </c>
      <c r="K4373">
        <f t="shared" si="136"/>
        <v>1</v>
      </c>
    </row>
    <row r="4374" spans="1:11" x14ac:dyDescent="0.25">
      <c r="A4374" s="5" t="str">
        <f t="shared" si="137"/>
        <v>IndustrySchoolsAverage WeekdayAugust5</v>
      </c>
      <c r="B4374" t="s">
        <v>2232</v>
      </c>
      <c r="C4374" t="s">
        <v>2246</v>
      </c>
      <c r="D4374" t="s">
        <v>2453</v>
      </c>
      <c r="E4374" t="s">
        <v>3112</v>
      </c>
      <c r="F4374" s="6">
        <v>5</v>
      </c>
      <c r="G4374" s="6"/>
      <c r="H4374" s="6"/>
      <c r="I4374" s="6"/>
      <c r="J4374" s="6">
        <v>71.7</v>
      </c>
      <c r="K4374">
        <f t="shared" si="136"/>
        <v>1</v>
      </c>
    </row>
    <row r="4375" spans="1:11" x14ac:dyDescent="0.25">
      <c r="A4375" s="5" t="str">
        <f t="shared" si="137"/>
        <v>IndustrySchoolsAverage WeekdayAugust6</v>
      </c>
      <c r="B4375" t="s">
        <v>2232</v>
      </c>
      <c r="C4375" t="s">
        <v>2246</v>
      </c>
      <c r="D4375" t="s">
        <v>2453</v>
      </c>
      <c r="E4375" t="s">
        <v>3112</v>
      </c>
      <c r="F4375" s="6">
        <v>6</v>
      </c>
      <c r="G4375" s="6"/>
      <c r="H4375" s="6"/>
      <c r="I4375" s="6"/>
      <c r="J4375" s="6">
        <v>70.8</v>
      </c>
      <c r="K4375">
        <f t="shared" si="136"/>
        <v>1</v>
      </c>
    </row>
    <row r="4376" spans="1:11" x14ac:dyDescent="0.25">
      <c r="A4376" s="5" t="str">
        <f t="shared" si="137"/>
        <v>IndustrySchoolsAverage WeekdayAugust7</v>
      </c>
      <c r="B4376" t="s">
        <v>2232</v>
      </c>
      <c r="C4376" t="s">
        <v>2246</v>
      </c>
      <c r="D4376" t="s">
        <v>2453</v>
      </c>
      <c r="E4376" t="s">
        <v>3112</v>
      </c>
      <c r="F4376" s="6">
        <v>7</v>
      </c>
      <c r="G4376" s="6"/>
      <c r="H4376" s="6"/>
      <c r="I4376" s="6"/>
      <c r="J4376" s="6">
        <v>70.2</v>
      </c>
      <c r="K4376">
        <f t="shared" si="136"/>
        <v>1</v>
      </c>
    </row>
    <row r="4377" spans="1:11" x14ac:dyDescent="0.25">
      <c r="A4377" s="5" t="str">
        <f t="shared" si="137"/>
        <v>IndustrySchoolsAverage WeekdayAugust8</v>
      </c>
      <c r="B4377" t="s">
        <v>2232</v>
      </c>
      <c r="C4377" t="s">
        <v>2246</v>
      </c>
      <c r="D4377" t="s">
        <v>2453</v>
      </c>
      <c r="E4377" t="s">
        <v>3112</v>
      </c>
      <c r="F4377" s="6">
        <v>8</v>
      </c>
      <c r="G4377" s="6"/>
      <c r="H4377" s="6"/>
      <c r="I4377" s="6"/>
      <c r="J4377" s="6">
        <v>69.819999999999993</v>
      </c>
      <c r="K4377">
        <f t="shared" si="136"/>
        <v>1</v>
      </c>
    </row>
    <row r="4378" spans="1:11" x14ac:dyDescent="0.25">
      <c r="A4378" s="5" t="str">
        <f t="shared" si="137"/>
        <v>IndustrySchoolsAverage WeekdayAugust9</v>
      </c>
      <c r="B4378" t="s">
        <v>2232</v>
      </c>
      <c r="C4378" t="s">
        <v>2246</v>
      </c>
      <c r="D4378" t="s">
        <v>2453</v>
      </c>
      <c r="E4378" t="s">
        <v>3112</v>
      </c>
      <c r="F4378" s="6">
        <v>9</v>
      </c>
      <c r="G4378" s="6"/>
      <c r="H4378" s="6"/>
      <c r="I4378" s="6"/>
      <c r="J4378" s="6">
        <v>72.8</v>
      </c>
      <c r="K4378">
        <f t="shared" si="136"/>
        <v>1</v>
      </c>
    </row>
    <row r="4379" spans="1:11" x14ac:dyDescent="0.25">
      <c r="A4379" s="5" t="str">
        <f t="shared" si="137"/>
        <v>IndustrySchoolsAverage WeekdayAugust10</v>
      </c>
      <c r="B4379" t="s">
        <v>2232</v>
      </c>
      <c r="C4379" t="s">
        <v>2246</v>
      </c>
      <c r="D4379" t="s">
        <v>2453</v>
      </c>
      <c r="E4379" t="s">
        <v>3112</v>
      </c>
      <c r="F4379" s="6">
        <v>10</v>
      </c>
      <c r="G4379" s="6"/>
      <c r="H4379" s="6"/>
      <c r="I4379" s="6"/>
      <c r="J4379" s="6">
        <v>78.3</v>
      </c>
      <c r="K4379">
        <f t="shared" si="136"/>
        <v>1</v>
      </c>
    </row>
    <row r="4380" spans="1:11" x14ac:dyDescent="0.25">
      <c r="A4380" s="5" t="str">
        <f t="shared" si="137"/>
        <v>IndustrySchoolsAverage WeekdayAugust11</v>
      </c>
      <c r="B4380" t="s">
        <v>2232</v>
      </c>
      <c r="C4380" t="s">
        <v>2246</v>
      </c>
      <c r="D4380" t="s">
        <v>2453</v>
      </c>
      <c r="E4380" t="s">
        <v>3112</v>
      </c>
      <c r="F4380" s="6">
        <v>11</v>
      </c>
      <c r="G4380" s="6"/>
      <c r="H4380" s="6"/>
      <c r="I4380" s="6"/>
      <c r="J4380" s="6">
        <v>84.6</v>
      </c>
      <c r="K4380">
        <f t="shared" si="136"/>
        <v>1</v>
      </c>
    </row>
    <row r="4381" spans="1:11" x14ac:dyDescent="0.25">
      <c r="A4381" s="5" t="str">
        <f t="shared" si="137"/>
        <v>IndustrySchoolsAverage WeekdayAugust12</v>
      </c>
      <c r="B4381" t="s">
        <v>2232</v>
      </c>
      <c r="C4381" t="s">
        <v>2246</v>
      </c>
      <c r="D4381" t="s">
        <v>2453</v>
      </c>
      <c r="E4381" t="s">
        <v>3112</v>
      </c>
      <c r="F4381" s="6">
        <v>12</v>
      </c>
      <c r="G4381" s="6"/>
      <c r="H4381" s="6"/>
      <c r="I4381" s="6"/>
      <c r="J4381" s="6">
        <v>91</v>
      </c>
      <c r="K4381">
        <f t="shared" si="136"/>
        <v>1</v>
      </c>
    </row>
    <row r="4382" spans="1:11" x14ac:dyDescent="0.25">
      <c r="A4382" s="5" t="str">
        <f t="shared" si="137"/>
        <v>IndustrySchoolsAverage WeekdayAugust13</v>
      </c>
      <c r="B4382" t="s">
        <v>2232</v>
      </c>
      <c r="C4382" t="s">
        <v>2246</v>
      </c>
      <c r="D4382" t="s">
        <v>2453</v>
      </c>
      <c r="E4382" t="s">
        <v>3112</v>
      </c>
      <c r="F4382" s="6">
        <v>13</v>
      </c>
      <c r="G4382" s="6"/>
      <c r="H4382" s="6"/>
      <c r="I4382" s="6"/>
      <c r="J4382" s="6">
        <v>97</v>
      </c>
      <c r="K4382">
        <f t="shared" si="136"/>
        <v>1</v>
      </c>
    </row>
    <row r="4383" spans="1:11" x14ac:dyDescent="0.25">
      <c r="A4383" s="5" t="str">
        <f t="shared" si="137"/>
        <v>IndustrySchoolsAverage WeekdayAugust14</v>
      </c>
      <c r="B4383" t="s">
        <v>2232</v>
      </c>
      <c r="C4383" t="s">
        <v>2246</v>
      </c>
      <c r="D4383" t="s">
        <v>2453</v>
      </c>
      <c r="E4383" t="s">
        <v>3112</v>
      </c>
      <c r="F4383" s="6">
        <v>14</v>
      </c>
      <c r="G4383" s="6"/>
      <c r="H4383" s="6"/>
      <c r="I4383" s="6"/>
      <c r="J4383" s="6">
        <v>100.6</v>
      </c>
      <c r="K4383">
        <f t="shared" si="136"/>
        <v>1</v>
      </c>
    </row>
    <row r="4384" spans="1:11" x14ac:dyDescent="0.25">
      <c r="A4384" s="5" t="str">
        <f t="shared" si="137"/>
        <v>IndustrySchoolsAverage WeekdayAugust15</v>
      </c>
      <c r="B4384" t="s">
        <v>2232</v>
      </c>
      <c r="C4384" t="s">
        <v>2246</v>
      </c>
      <c r="D4384" t="s">
        <v>2453</v>
      </c>
      <c r="E4384" t="s">
        <v>3112</v>
      </c>
      <c r="F4384" s="6">
        <v>15</v>
      </c>
      <c r="G4384" s="6"/>
      <c r="H4384" s="6"/>
      <c r="I4384" s="6"/>
      <c r="J4384" s="6">
        <v>99.5</v>
      </c>
      <c r="K4384">
        <f t="shared" si="136"/>
        <v>1</v>
      </c>
    </row>
    <row r="4385" spans="1:11" x14ac:dyDescent="0.25">
      <c r="A4385" s="5" t="str">
        <f t="shared" si="137"/>
        <v>IndustrySchoolsAverage WeekdayAugust16</v>
      </c>
      <c r="B4385" t="s">
        <v>2232</v>
      </c>
      <c r="C4385" t="s">
        <v>2246</v>
      </c>
      <c r="D4385" t="s">
        <v>2453</v>
      </c>
      <c r="E4385" t="s">
        <v>3112</v>
      </c>
      <c r="F4385" s="6">
        <v>16</v>
      </c>
      <c r="G4385" s="6"/>
      <c r="H4385" s="6"/>
      <c r="I4385" s="6"/>
      <c r="J4385" s="6">
        <v>99.8</v>
      </c>
      <c r="K4385">
        <f t="shared" si="136"/>
        <v>1</v>
      </c>
    </row>
    <row r="4386" spans="1:11" x14ac:dyDescent="0.25">
      <c r="A4386" s="5" t="str">
        <f t="shared" si="137"/>
        <v>IndustrySchoolsAverage WeekdayAugust17</v>
      </c>
      <c r="B4386" t="s">
        <v>2232</v>
      </c>
      <c r="C4386" t="s">
        <v>2246</v>
      </c>
      <c r="D4386" t="s">
        <v>2453</v>
      </c>
      <c r="E4386" t="s">
        <v>3112</v>
      </c>
      <c r="F4386" s="6">
        <v>17</v>
      </c>
      <c r="G4386" s="6"/>
      <c r="H4386" s="6"/>
      <c r="I4386" s="6"/>
      <c r="J4386" s="6">
        <v>101.1</v>
      </c>
      <c r="K4386">
        <f t="shared" si="136"/>
        <v>1</v>
      </c>
    </row>
    <row r="4387" spans="1:11" x14ac:dyDescent="0.25">
      <c r="A4387" s="5" t="str">
        <f t="shared" si="137"/>
        <v>IndustrySchoolsAverage WeekdayAugust18</v>
      </c>
      <c r="B4387" t="s">
        <v>2232</v>
      </c>
      <c r="C4387" t="s">
        <v>2246</v>
      </c>
      <c r="D4387" t="s">
        <v>2453</v>
      </c>
      <c r="E4387" t="s">
        <v>3112</v>
      </c>
      <c r="F4387" s="6">
        <v>18</v>
      </c>
      <c r="G4387" s="6"/>
      <c r="H4387" s="6"/>
      <c r="I4387" s="6"/>
      <c r="J4387" s="6">
        <v>98.8</v>
      </c>
      <c r="K4387">
        <f t="shared" si="136"/>
        <v>1</v>
      </c>
    </row>
    <row r="4388" spans="1:11" x14ac:dyDescent="0.25">
      <c r="A4388" s="5" t="str">
        <f t="shared" si="137"/>
        <v>IndustrySchoolsAverage WeekdayAugust19</v>
      </c>
      <c r="B4388" t="s">
        <v>2232</v>
      </c>
      <c r="C4388" t="s">
        <v>2246</v>
      </c>
      <c r="D4388" t="s">
        <v>2453</v>
      </c>
      <c r="E4388" t="s">
        <v>3112</v>
      </c>
      <c r="F4388" s="6">
        <v>19</v>
      </c>
      <c r="G4388" s="6"/>
      <c r="H4388" s="6"/>
      <c r="I4388" s="6"/>
      <c r="J4388" s="6">
        <v>95.5</v>
      </c>
      <c r="K4388">
        <f t="shared" si="136"/>
        <v>1</v>
      </c>
    </row>
    <row r="4389" spans="1:11" x14ac:dyDescent="0.25">
      <c r="A4389" s="5" t="str">
        <f t="shared" si="137"/>
        <v>IndustrySchoolsAverage WeekdayAugust20</v>
      </c>
      <c r="B4389" t="s">
        <v>2232</v>
      </c>
      <c r="C4389" t="s">
        <v>2246</v>
      </c>
      <c r="D4389" t="s">
        <v>2453</v>
      </c>
      <c r="E4389" t="s">
        <v>3112</v>
      </c>
      <c r="F4389" s="6">
        <v>20</v>
      </c>
      <c r="G4389" s="6"/>
      <c r="H4389" s="6"/>
      <c r="I4389" s="6"/>
      <c r="J4389" s="6">
        <v>92.7</v>
      </c>
      <c r="K4389">
        <f t="shared" si="136"/>
        <v>1</v>
      </c>
    </row>
    <row r="4390" spans="1:11" x14ac:dyDescent="0.25">
      <c r="A4390" s="5" t="str">
        <f t="shared" si="137"/>
        <v>IndustrySchoolsAverage WeekdayAugust21</v>
      </c>
      <c r="B4390" t="s">
        <v>2232</v>
      </c>
      <c r="C4390" t="s">
        <v>2246</v>
      </c>
      <c r="D4390" t="s">
        <v>2453</v>
      </c>
      <c r="E4390" t="s">
        <v>3112</v>
      </c>
      <c r="F4390" s="6">
        <v>21</v>
      </c>
      <c r="G4390" s="6"/>
      <c r="H4390" s="6"/>
      <c r="I4390" s="6"/>
      <c r="J4390" s="6">
        <v>88.5</v>
      </c>
      <c r="K4390">
        <f t="shared" si="136"/>
        <v>1</v>
      </c>
    </row>
    <row r="4391" spans="1:11" x14ac:dyDescent="0.25">
      <c r="A4391" s="5" t="str">
        <f t="shared" si="137"/>
        <v>IndustrySchoolsAverage WeekdayAugust22</v>
      </c>
      <c r="B4391" t="s">
        <v>2232</v>
      </c>
      <c r="C4391" t="s">
        <v>2246</v>
      </c>
      <c r="D4391" t="s">
        <v>2453</v>
      </c>
      <c r="E4391" t="s">
        <v>3112</v>
      </c>
      <c r="F4391" s="6">
        <v>22</v>
      </c>
      <c r="G4391" s="6"/>
      <c r="H4391" s="6"/>
      <c r="I4391" s="6"/>
      <c r="J4391" s="6">
        <v>82</v>
      </c>
      <c r="K4391">
        <f t="shared" si="136"/>
        <v>1</v>
      </c>
    </row>
    <row r="4392" spans="1:11" x14ac:dyDescent="0.25">
      <c r="A4392" s="5" t="str">
        <f t="shared" si="137"/>
        <v>IndustrySchoolsAverage WeekdayAugust23</v>
      </c>
      <c r="B4392" t="s">
        <v>2232</v>
      </c>
      <c r="C4392" t="s">
        <v>2246</v>
      </c>
      <c r="D4392" t="s">
        <v>2453</v>
      </c>
      <c r="E4392" t="s">
        <v>3112</v>
      </c>
      <c r="F4392" s="6">
        <v>23</v>
      </c>
      <c r="G4392" s="6"/>
      <c r="H4392" s="6"/>
      <c r="I4392" s="6"/>
      <c r="J4392" s="6">
        <v>78.3</v>
      </c>
      <c r="K4392">
        <f t="shared" si="136"/>
        <v>1</v>
      </c>
    </row>
    <row r="4393" spans="1:11" x14ac:dyDescent="0.25">
      <c r="A4393" s="5" t="str">
        <f t="shared" si="137"/>
        <v>IndustrySchoolsAverage WeekdayAugust24</v>
      </c>
      <c r="B4393" t="s">
        <v>2232</v>
      </c>
      <c r="C4393" t="s">
        <v>2246</v>
      </c>
      <c r="D4393" t="s">
        <v>2453</v>
      </c>
      <c r="E4393" t="s">
        <v>3112</v>
      </c>
      <c r="F4393" s="6">
        <v>24</v>
      </c>
      <c r="G4393" s="6"/>
      <c r="H4393" s="6"/>
      <c r="I4393" s="6"/>
      <c r="J4393" s="6">
        <v>75.599999999999994</v>
      </c>
      <c r="K4393">
        <f t="shared" si="136"/>
        <v>1</v>
      </c>
    </row>
    <row r="4394" spans="1:11" x14ac:dyDescent="0.25">
      <c r="A4394" s="5" t="str">
        <f t="shared" si="137"/>
        <v>IndustrySchoolsMonthly Peak DayAugust1</v>
      </c>
      <c r="B4394" t="s">
        <v>2232</v>
      </c>
      <c r="C4394" t="s">
        <v>2246</v>
      </c>
      <c r="D4394" t="s">
        <v>2454</v>
      </c>
      <c r="E4394" t="s">
        <v>3112</v>
      </c>
      <c r="F4394" s="6">
        <v>1</v>
      </c>
      <c r="G4394" s="6"/>
      <c r="H4394" s="6"/>
      <c r="I4394" s="6"/>
      <c r="J4394" s="6">
        <v>73.599999999999994</v>
      </c>
      <c r="K4394">
        <f t="shared" si="136"/>
        <v>1</v>
      </c>
    </row>
    <row r="4395" spans="1:11" x14ac:dyDescent="0.25">
      <c r="A4395" s="5" t="str">
        <f t="shared" si="137"/>
        <v>IndustrySchoolsMonthly Peak DayAugust2</v>
      </c>
      <c r="B4395" t="s">
        <v>2232</v>
      </c>
      <c r="C4395" t="s">
        <v>2246</v>
      </c>
      <c r="D4395" t="s">
        <v>2454</v>
      </c>
      <c r="E4395" t="s">
        <v>3112</v>
      </c>
      <c r="F4395" s="6">
        <v>2</v>
      </c>
      <c r="G4395" s="6"/>
      <c r="H4395" s="6"/>
      <c r="I4395" s="6"/>
      <c r="J4395" s="6">
        <v>72.7</v>
      </c>
      <c r="K4395">
        <f t="shared" si="136"/>
        <v>1</v>
      </c>
    </row>
    <row r="4396" spans="1:11" x14ac:dyDescent="0.25">
      <c r="A4396" s="5" t="str">
        <f t="shared" si="137"/>
        <v>IndustrySchoolsMonthly Peak DayAugust3</v>
      </c>
      <c r="B4396" t="s">
        <v>2232</v>
      </c>
      <c r="C4396" t="s">
        <v>2246</v>
      </c>
      <c r="D4396" t="s">
        <v>2454</v>
      </c>
      <c r="E4396" t="s">
        <v>3112</v>
      </c>
      <c r="F4396" s="6">
        <v>3</v>
      </c>
      <c r="G4396" s="6"/>
      <c r="H4396" s="6"/>
      <c r="I4396" s="6"/>
      <c r="J4396" s="6">
        <v>72</v>
      </c>
      <c r="K4396">
        <f t="shared" si="136"/>
        <v>1</v>
      </c>
    </row>
    <row r="4397" spans="1:11" x14ac:dyDescent="0.25">
      <c r="A4397" s="5" t="str">
        <f t="shared" si="137"/>
        <v>IndustrySchoolsMonthly Peak DayAugust4</v>
      </c>
      <c r="B4397" t="s">
        <v>2232</v>
      </c>
      <c r="C4397" t="s">
        <v>2246</v>
      </c>
      <c r="D4397" t="s">
        <v>2454</v>
      </c>
      <c r="E4397" t="s">
        <v>3112</v>
      </c>
      <c r="F4397" s="6">
        <v>4</v>
      </c>
      <c r="G4397" s="6"/>
      <c r="H4397" s="6"/>
      <c r="I4397" s="6"/>
      <c r="J4397" s="6">
        <v>70.900000000000006</v>
      </c>
      <c r="K4397">
        <f t="shared" si="136"/>
        <v>1</v>
      </c>
    </row>
    <row r="4398" spans="1:11" x14ac:dyDescent="0.25">
      <c r="A4398" s="5" t="str">
        <f t="shared" si="137"/>
        <v>IndustrySchoolsMonthly Peak DayAugust5</v>
      </c>
      <c r="B4398" t="s">
        <v>2232</v>
      </c>
      <c r="C4398" t="s">
        <v>2246</v>
      </c>
      <c r="D4398" t="s">
        <v>2454</v>
      </c>
      <c r="E4398" t="s">
        <v>3112</v>
      </c>
      <c r="F4398" s="6">
        <v>5</v>
      </c>
      <c r="G4398" s="6"/>
      <c r="H4398" s="6"/>
      <c r="I4398" s="6"/>
      <c r="J4398" s="6">
        <v>69.989999999999995</v>
      </c>
      <c r="K4398">
        <f t="shared" si="136"/>
        <v>1</v>
      </c>
    </row>
    <row r="4399" spans="1:11" x14ac:dyDescent="0.25">
      <c r="A4399" s="5" t="str">
        <f t="shared" si="137"/>
        <v>IndustrySchoolsMonthly Peak DayAugust6</v>
      </c>
      <c r="B4399" t="s">
        <v>2232</v>
      </c>
      <c r="C4399" t="s">
        <v>2246</v>
      </c>
      <c r="D4399" t="s">
        <v>2454</v>
      </c>
      <c r="E4399" t="s">
        <v>3112</v>
      </c>
      <c r="F4399" s="6">
        <v>6</v>
      </c>
      <c r="G4399" s="6"/>
      <c r="H4399" s="6"/>
      <c r="I4399" s="6"/>
      <c r="J4399" s="6">
        <v>70</v>
      </c>
      <c r="K4399">
        <f t="shared" si="136"/>
        <v>1</v>
      </c>
    </row>
    <row r="4400" spans="1:11" x14ac:dyDescent="0.25">
      <c r="A4400" s="5" t="str">
        <f t="shared" si="137"/>
        <v>IndustrySchoolsMonthly Peak DayAugust7</v>
      </c>
      <c r="B4400" t="s">
        <v>2232</v>
      </c>
      <c r="C4400" t="s">
        <v>2246</v>
      </c>
      <c r="D4400" t="s">
        <v>2454</v>
      </c>
      <c r="E4400" t="s">
        <v>3112</v>
      </c>
      <c r="F4400" s="6">
        <v>7</v>
      </c>
      <c r="G4400" s="6"/>
      <c r="H4400" s="6"/>
      <c r="I4400" s="6"/>
      <c r="J4400" s="6">
        <v>70.3</v>
      </c>
      <c r="K4400">
        <f t="shared" si="136"/>
        <v>1</v>
      </c>
    </row>
    <row r="4401" spans="1:11" x14ac:dyDescent="0.25">
      <c r="A4401" s="5" t="str">
        <f t="shared" si="137"/>
        <v>IndustrySchoolsMonthly Peak DayAugust8</v>
      </c>
      <c r="B4401" t="s">
        <v>2232</v>
      </c>
      <c r="C4401" t="s">
        <v>2246</v>
      </c>
      <c r="D4401" t="s">
        <v>2454</v>
      </c>
      <c r="E4401" t="s">
        <v>3112</v>
      </c>
      <c r="F4401" s="6">
        <v>8</v>
      </c>
      <c r="G4401" s="6"/>
      <c r="H4401" s="6"/>
      <c r="I4401" s="6"/>
      <c r="J4401" s="6">
        <v>69.67</v>
      </c>
      <c r="K4401">
        <f t="shared" si="136"/>
        <v>1</v>
      </c>
    </row>
    <row r="4402" spans="1:11" x14ac:dyDescent="0.25">
      <c r="A4402" s="5" t="str">
        <f t="shared" si="137"/>
        <v>IndustrySchoolsMonthly Peak DayAugust9</v>
      </c>
      <c r="B4402" t="s">
        <v>2232</v>
      </c>
      <c r="C4402" t="s">
        <v>2246</v>
      </c>
      <c r="D4402" t="s">
        <v>2454</v>
      </c>
      <c r="E4402" t="s">
        <v>3112</v>
      </c>
      <c r="F4402" s="6">
        <v>9</v>
      </c>
      <c r="G4402" s="6"/>
      <c r="H4402" s="6"/>
      <c r="I4402" s="6"/>
      <c r="J4402" s="6">
        <v>72.599999999999994</v>
      </c>
      <c r="K4402">
        <f t="shared" si="136"/>
        <v>1</v>
      </c>
    </row>
    <row r="4403" spans="1:11" x14ac:dyDescent="0.25">
      <c r="A4403" s="5" t="str">
        <f t="shared" si="137"/>
        <v>IndustrySchoolsMonthly Peak DayAugust10</v>
      </c>
      <c r="B4403" t="s">
        <v>2232</v>
      </c>
      <c r="C4403" t="s">
        <v>2246</v>
      </c>
      <c r="D4403" t="s">
        <v>2454</v>
      </c>
      <c r="E4403" t="s">
        <v>3112</v>
      </c>
      <c r="F4403" s="6">
        <v>10</v>
      </c>
      <c r="G4403" s="6"/>
      <c r="H4403" s="6"/>
      <c r="I4403" s="6"/>
      <c r="J4403" s="6">
        <v>76.099999999999994</v>
      </c>
      <c r="K4403">
        <f t="shared" si="136"/>
        <v>1</v>
      </c>
    </row>
    <row r="4404" spans="1:11" x14ac:dyDescent="0.25">
      <c r="A4404" s="5" t="str">
        <f t="shared" si="137"/>
        <v>IndustrySchoolsMonthly Peak DayAugust11</v>
      </c>
      <c r="B4404" t="s">
        <v>2232</v>
      </c>
      <c r="C4404" t="s">
        <v>2246</v>
      </c>
      <c r="D4404" t="s">
        <v>2454</v>
      </c>
      <c r="E4404" t="s">
        <v>3112</v>
      </c>
      <c r="F4404" s="6">
        <v>11</v>
      </c>
      <c r="G4404" s="6"/>
      <c r="H4404" s="6"/>
      <c r="I4404" s="6"/>
      <c r="J4404" s="6">
        <v>81.3</v>
      </c>
      <c r="K4404">
        <f t="shared" si="136"/>
        <v>1</v>
      </c>
    </row>
    <row r="4405" spans="1:11" x14ac:dyDescent="0.25">
      <c r="A4405" s="5" t="str">
        <f t="shared" si="137"/>
        <v>IndustrySchoolsMonthly Peak DayAugust12</v>
      </c>
      <c r="B4405" t="s">
        <v>2232</v>
      </c>
      <c r="C4405" t="s">
        <v>2246</v>
      </c>
      <c r="D4405" t="s">
        <v>2454</v>
      </c>
      <c r="E4405" t="s">
        <v>3112</v>
      </c>
      <c r="F4405" s="6">
        <v>12</v>
      </c>
      <c r="G4405" s="6"/>
      <c r="H4405" s="6"/>
      <c r="I4405" s="6"/>
      <c r="J4405" s="6">
        <v>87.4</v>
      </c>
      <c r="K4405">
        <f t="shared" si="136"/>
        <v>1</v>
      </c>
    </row>
    <row r="4406" spans="1:11" x14ac:dyDescent="0.25">
      <c r="A4406" s="5" t="str">
        <f t="shared" si="137"/>
        <v>IndustrySchoolsMonthly Peak DayAugust13</v>
      </c>
      <c r="B4406" t="s">
        <v>2232</v>
      </c>
      <c r="C4406" t="s">
        <v>2246</v>
      </c>
      <c r="D4406" t="s">
        <v>2454</v>
      </c>
      <c r="E4406" t="s">
        <v>3112</v>
      </c>
      <c r="F4406" s="6">
        <v>13</v>
      </c>
      <c r="G4406" s="6"/>
      <c r="H4406" s="6"/>
      <c r="I4406" s="6"/>
      <c r="J4406" s="6">
        <v>91.8</v>
      </c>
      <c r="K4406">
        <f t="shared" si="136"/>
        <v>1</v>
      </c>
    </row>
    <row r="4407" spans="1:11" x14ac:dyDescent="0.25">
      <c r="A4407" s="5" t="str">
        <f t="shared" si="137"/>
        <v>IndustrySchoolsMonthly Peak DayAugust14</v>
      </c>
      <c r="B4407" t="s">
        <v>2232</v>
      </c>
      <c r="C4407" t="s">
        <v>2246</v>
      </c>
      <c r="D4407" t="s">
        <v>2454</v>
      </c>
      <c r="E4407" t="s">
        <v>3112</v>
      </c>
      <c r="F4407" s="6">
        <v>14</v>
      </c>
      <c r="G4407" s="6"/>
      <c r="H4407" s="6"/>
      <c r="I4407" s="6"/>
      <c r="J4407" s="6">
        <v>95.4</v>
      </c>
      <c r="K4407">
        <f t="shared" si="136"/>
        <v>1</v>
      </c>
    </row>
    <row r="4408" spans="1:11" x14ac:dyDescent="0.25">
      <c r="A4408" s="5" t="str">
        <f t="shared" si="137"/>
        <v>IndustrySchoolsMonthly Peak DayAugust15</v>
      </c>
      <c r="B4408" t="s">
        <v>2232</v>
      </c>
      <c r="C4408" t="s">
        <v>2246</v>
      </c>
      <c r="D4408" t="s">
        <v>2454</v>
      </c>
      <c r="E4408" t="s">
        <v>3112</v>
      </c>
      <c r="F4408" s="6">
        <v>15</v>
      </c>
      <c r="G4408" s="6"/>
      <c r="H4408" s="6"/>
      <c r="I4408" s="6"/>
      <c r="J4408" s="6">
        <v>96.4</v>
      </c>
      <c r="K4408">
        <f t="shared" si="136"/>
        <v>1</v>
      </c>
    </row>
    <row r="4409" spans="1:11" x14ac:dyDescent="0.25">
      <c r="A4409" s="5" t="str">
        <f t="shared" si="137"/>
        <v>IndustrySchoolsMonthly Peak DayAugust16</v>
      </c>
      <c r="B4409" t="s">
        <v>2232</v>
      </c>
      <c r="C4409" t="s">
        <v>2246</v>
      </c>
      <c r="D4409" t="s">
        <v>2454</v>
      </c>
      <c r="E4409" t="s">
        <v>3112</v>
      </c>
      <c r="F4409" s="6">
        <v>16</v>
      </c>
      <c r="G4409" s="6"/>
      <c r="H4409" s="6"/>
      <c r="I4409" s="6"/>
      <c r="J4409" s="6">
        <v>97.2</v>
      </c>
      <c r="K4409">
        <f t="shared" si="136"/>
        <v>1</v>
      </c>
    </row>
    <row r="4410" spans="1:11" x14ac:dyDescent="0.25">
      <c r="A4410" s="5" t="str">
        <f t="shared" si="137"/>
        <v>IndustrySchoolsMonthly Peak DayAugust17</v>
      </c>
      <c r="B4410" t="s">
        <v>2232</v>
      </c>
      <c r="C4410" t="s">
        <v>2246</v>
      </c>
      <c r="D4410" t="s">
        <v>2454</v>
      </c>
      <c r="E4410" t="s">
        <v>3112</v>
      </c>
      <c r="F4410" s="6">
        <v>17</v>
      </c>
      <c r="G4410" s="6"/>
      <c r="H4410" s="6"/>
      <c r="I4410" s="6"/>
      <c r="J4410" s="6">
        <v>96.2</v>
      </c>
      <c r="K4410">
        <f t="shared" si="136"/>
        <v>1</v>
      </c>
    </row>
    <row r="4411" spans="1:11" x14ac:dyDescent="0.25">
      <c r="A4411" s="5" t="str">
        <f t="shared" si="137"/>
        <v>IndustrySchoolsMonthly Peak DayAugust18</v>
      </c>
      <c r="B4411" t="s">
        <v>2232</v>
      </c>
      <c r="C4411" t="s">
        <v>2246</v>
      </c>
      <c r="D4411" t="s">
        <v>2454</v>
      </c>
      <c r="E4411" t="s">
        <v>3112</v>
      </c>
      <c r="F4411" s="6">
        <v>18</v>
      </c>
      <c r="G4411" s="6"/>
      <c r="H4411" s="6"/>
      <c r="I4411" s="6"/>
      <c r="J4411" s="6">
        <v>92.2</v>
      </c>
      <c r="K4411">
        <f t="shared" si="136"/>
        <v>1</v>
      </c>
    </row>
    <row r="4412" spans="1:11" x14ac:dyDescent="0.25">
      <c r="A4412" s="5" t="str">
        <f t="shared" si="137"/>
        <v>IndustrySchoolsMonthly Peak DayAugust19</v>
      </c>
      <c r="B4412" t="s">
        <v>2232</v>
      </c>
      <c r="C4412" t="s">
        <v>2246</v>
      </c>
      <c r="D4412" t="s">
        <v>2454</v>
      </c>
      <c r="E4412" t="s">
        <v>3112</v>
      </c>
      <c r="F4412" s="6">
        <v>19</v>
      </c>
      <c r="G4412" s="6"/>
      <c r="H4412" s="6"/>
      <c r="I4412" s="6"/>
      <c r="J4412" s="6">
        <v>87.8</v>
      </c>
      <c r="K4412">
        <f t="shared" si="136"/>
        <v>1</v>
      </c>
    </row>
    <row r="4413" spans="1:11" x14ac:dyDescent="0.25">
      <c r="A4413" s="5" t="str">
        <f t="shared" si="137"/>
        <v>IndustrySchoolsMonthly Peak DayAugust20</v>
      </c>
      <c r="B4413" t="s">
        <v>2232</v>
      </c>
      <c r="C4413" t="s">
        <v>2246</v>
      </c>
      <c r="D4413" t="s">
        <v>2454</v>
      </c>
      <c r="E4413" t="s">
        <v>3112</v>
      </c>
      <c r="F4413" s="6">
        <v>20</v>
      </c>
      <c r="G4413" s="6"/>
      <c r="H4413" s="6"/>
      <c r="I4413" s="6"/>
      <c r="J4413" s="6">
        <v>83.3</v>
      </c>
      <c r="K4413">
        <f t="shared" si="136"/>
        <v>1</v>
      </c>
    </row>
    <row r="4414" spans="1:11" x14ac:dyDescent="0.25">
      <c r="A4414" s="5" t="str">
        <f t="shared" si="137"/>
        <v>IndustrySchoolsMonthly Peak DayAugust21</v>
      </c>
      <c r="B4414" t="s">
        <v>2232</v>
      </c>
      <c r="C4414" t="s">
        <v>2246</v>
      </c>
      <c r="D4414" t="s">
        <v>2454</v>
      </c>
      <c r="E4414" t="s">
        <v>3112</v>
      </c>
      <c r="F4414" s="6">
        <v>21</v>
      </c>
      <c r="G4414" s="6"/>
      <c r="H4414" s="6"/>
      <c r="I4414" s="6"/>
      <c r="J4414" s="6">
        <v>79.8</v>
      </c>
      <c r="K4414">
        <f t="shared" si="136"/>
        <v>1</v>
      </c>
    </row>
    <row r="4415" spans="1:11" x14ac:dyDescent="0.25">
      <c r="A4415" s="5" t="str">
        <f t="shared" si="137"/>
        <v>IndustrySchoolsMonthly Peak DayAugust22</v>
      </c>
      <c r="B4415" t="s">
        <v>2232</v>
      </c>
      <c r="C4415" t="s">
        <v>2246</v>
      </c>
      <c r="D4415" t="s">
        <v>2454</v>
      </c>
      <c r="E4415" t="s">
        <v>3112</v>
      </c>
      <c r="F4415" s="6">
        <v>22</v>
      </c>
      <c r="G4415" s="6"/>
      <c r="H4415" s="6"/>
      <c r="I4415" s="6"/>
      <c r="J4415" s="6">
        <v>76.8</v>
      </c>
      <c r="K4415">
        <f t="shared" si="136"/>
        <v>1</v>
      </c>
    </row>
    <row r="4416" spans="1:11" x14ac:dyDescent="0.25">
      <c r="A4416" s="5" t="str">
        <f t="shared" si="137"/>
        <v>IndustrySchoolsMonthly Peak DayAugust23</v>
      </c>
      <c r="B4416" t="s">
        <v>2232</v>
      </c>
      <c r="C4416" t="s">
        <v>2246</v>
      </c>
      <c r="D4416" t="s">
        <v>2454</v>
      </c>
      <c r="E4416" t="s">
        <v>3112</v>
      </c>
      <c r="F4416" s="6">
        <v>23</v>
      </c>
      <c r="G4416" s="6"/>
      <c r="H4416" s="6"/>
      <c r="I4416" s="6"/>
      <c r="J4416" s="6">
        <v>75</v>
      </c>
      <c r="K4416">
        <f t="shared" si="136"/>
        <v>1</v>
      </c>
    </row>
    <row r="4417" spans="1:11" x14ac:dyDescent="0.25">
      <c r="A4417" s="5" t="str">
        <f t="shared" si="137"/>
        <v>IndustrySchoolsMonthly Peak DayAugust24</v>
      </c>
      <c r="B4417" t="s">
        <v>2232</v>
      </c>
      <c r="C4417" t="s">
        <v>2246</v>
      </c>
      <c r="D4417" t="s">
        <v>2454</v>
      </c>
      <c r="E4417" t="s">
        <v>3112</v>
      </c>
      <c r="F4417" s="6">
        <v>24</v>
      </c>
      <c r="G4417" s="6"/>
      <c r="H4417" s="6"/>
      <c r="I4417" s="6"/>
      <c r="J4417" s="6">
        <v>74</v>
      </c>
      <c r="K4417">
        <f t="shared" si="136"/>
        <v>1</v>
      </c>
    </row>
    <row r="4418" spans="1:11" x14ac:dyDescent="0.25">
      <c r="A4418" s="5" t="str">
        <f t="shared" si="137"/>
        <v>IndustrySchoolsAverage WeekdaySeptember1</v>
      </c>
      <c r="B4418" t="s">
        <v>2232</v>
      </c>
      <c r="C4418" t="s">
        <v>2246</v>
      </c>
      <c r="D4418" t="s">
        <v>2455</v>
      </c>
      <c r="E4418" t="s">
        <v>3113</v>
      </c>
      <c r="F4418" s="6">
        <v>1</v>
      </c>
      <c r="G4418" s="6"/>
      <c r="H4418" s="6"/>
      <c r="I4418" s="6"/>
      <c r="J4418" s="6">
        <v>76.3</v>
      </c>
      <c r="K4418">
        <f t="shared" ref="K4418:K4481" si="138">INDEX(events, MATCH(CONCATENATE(B4418, C4418, D4418, E4418), events_y, 0), MATCH("Confidential", events_x, 0))</f>
        <v>1</v>
      </c>
    </row>
    <row r="4419" spans="1:11" x14ac:dyDescent="0.25">
      <c r="A4419" s="5" t="str">
        <f t="shared" ref="A4419:A4482" si="139">CONCATENATE(B4419, C4419, D4419, E4419, F4419)</f>
        <v>IndustrySchoolsAverage WeekdaySeptember2</v>
      </c>
      <c r="B4419" t="s">
        <v>2232</v>
      </c>
      <c r="C4419" t="s">
        <v>2246</v>
      </c>
      <c r="D4419" t="s">
        <v>2455</v>
      </c>
      <c r="E4419" t="s">
        <v>3113</v>
      </c>
      <c r="F4419" s="6">
        <v>2</v>
      </c>
      <c r="G4419" s="6"/>
      <c r="H4419" s="6"/>
      <c r="I4419" s="6"/>
      <c r="J4419" s="6">
        <v>74</v>
      </c>
      <c r="K4419">
        <f t="shared" si="138"/>
        <v>1</v>
      </c>
    </row>
    <row r="4420" spans="1:11" x14ac:dyDescent="0.25">
      <c r="A4420" s="5" t="str">
        <f t="shared" si="139"/>
        <v>IndustrySchoolsAverage WeekdaySeptember3</v>
      </c>
      <c r="B4420" t="s">
        <v>2232</v>
      </c>
      <c r="C4420" t="s">
        <v>2246</v>
      </c>
      <c r="D4420" t="s">
        <v>2455</v>
      </c>
      <c r="E4420" t="s">
        <v>3113</v>
      </c>
      <c r="F4420" s="6">
        <v>3</v>
      </c>
      <c r="G4420" s="6"/>
      <c r="H4420" s="6"/>
      <c r="I4420" s="6"/>
      <c r="J4420" s="6">
        <v>72.5</v>
      </c>
      <c r="K4420">
        <f t="shared" si="138"/>
        <v>1</v>
      </c>
    </row>
    <row r="4421" spans="1:11" x14ac:dyDescent="0.25">
      <c r="A4421" s="5" t="str">
        <f t="shared" si="139"/>
        <v>IndustrySchoolsAverage WeekdaySeptember4</v>
      </c>
      <c r="B4421" t="s">
        <v>2232</v>
      </c>
      <c r="C4421" t="s">
        <v>2246</v>
      </c>
      <c r="D4421" t="s">
        <v>2455</v>
      </c>
      <c r="E4421" t="s">
        <v>3113</v>
      </c>
      <c r="F4421" s="6">
        <v>4</v>
      </c>
      <c r="G4421" s="6"/>
      <c r="H4421" s="6"/>
      <c r="I4421" s="6"/>
      <c r="J4421" s="6">
        <v>71.7</v>
      </c>
      <c r="K4421">
        <f t="shared" si="138"/>
        <v>1</v>
      </c>
    </row>
    <row r="4422" spans="1:11" x14ac:dyDescent="0.25">
      <c r="A4422" s="5" t="str">
        <f t="shared" si="139"/>
        <v>IndustrySchoolsAverage WeekdaySeptember5</v>
      </c>
      <c r="B4422" t="s">
        <v>2232</v>
      </c>
      <c r="C4422" t="s">
        <v>2246</v>
      </c>
      <c r="D4422" t="s">
        <v>2455</v>
      </c>
      <c r="E4422" t="s">
        <v>3113</v>
      </c>
      <c r="F4422" s="6">
        <v>5</v>
      </c>
      <c r="G4422" s="6"/>
      <c r="H4422" s="6"/>
      <c r="I4422" s="6"/>
      <c r="J4422" s="6">
        <v>69.849999999999994</v>
      </c>
      <c r="K4422">
        <f t="shared" si="138"/>
        <v>1</v>
      </c>
    </row>
    <row r="4423" spans="1:11" x14ac:dyDescent="0.25">
      <c r="A4423" s="5" t="str">
        <f t="shared" si="139"/>
        <v>IndustrySchoolsAverage WeekdaySeptember6</v>
      </c>
      <c r="B4423" t="s">
        <v>2232</v>
      </c>
      <c r="C4423" t="s">
        <v>2246</v>
      </c>
      <c r="D4423" t="s">
        <v>2455</v>
      </c>
      <c r="E4423" t="s">
        <v>3113</v>
      </c>
      <c r="F4423" s="6">
        <v>6</v>
      </c>
      <c r="G4423" s="6"/>
      <c r="H4423" s="6"/>
      <c r="I4423" s="6"/>
      <c r="J4423" s="6">
        <v>70.099999999999994</v>
      </c>
      <c r="K4423">
        <f t="shared" si="138"/>
        <v>1</v>
      </c>
    </row>
    <row r="4424" spans="1:11" x14ac:dyDescent="0.25">
      <c r="A4424" s="5" t="str">
        <f t="shared" si="139"/>
        <v>IndustrySchoolsAverage WeekdaySeptember7</v>
      </c>
      <c r="B4424" t="s">
        <v>2232</v>
      </c>
      <c r="C4424" t="s">
        <v>2246</v>
      </c>
      <c r="D4424" t="s">
        <v>2455</v>
      </c>
      <c r="E4424" t="s">
        <v>3113</v>
      </c>
      <c r="F4424" s="6">
        <v>7</v>
      </c>
      <c r="G4424" s="6"/>
      <c r="H4424" s="6"/>
      <c r="I4424" s="6"/>
      <c r="J4424" s="6">
        <v>69.8</v>
      </c>
      <c r="K4424">
        <f t="shared" si="138"/>
        <v>1</v>
      </c>
    </row>
    <row r="4425" spans="1:11" x14ac:dyDescent="0.25">
      <c r="A4425" s="5" t="str">
        <f t="shared" si="139"/>
        <v>IndustrySchoolsAverage WeekdaySeptember8</v>
      </c>
      <c r="B4425" t="s">
        <v>2232</v>
      </c>
      <c r="C4425" t="s">
        <v>2246</v>
      </c>
      <c r="D4425" t="s">
        <v>2455</v>
      </c>
      <c r="E4425" t="s">
        <v>3113</v>
      </c>
      <c r="F4425" s="6">
        <v>8</v>
      </c>
      <c r="G4425" s="6"/>
      <c r="H4425" s="6"/>
      <c r="I4425" s="6"/>
      <c r="J4425" s="6">
        <v>68.45</v>
      </c>
      <c r="K4425">
        <f t="shared" si="138"/>
        <v>1</v>
      </c>
    </row>
    <row r="4426" spans="1:11" x14ac:dyDescent="0.25">
      <c r="A4426" s="5" t="str">
        <f t="shared" si="139"/>
        <v>IndustrySchoolsAverage WeekdaySeptember9</v>
      </c>
      <c r="B4426" t="s">
        <v>2232</v>
      </c>
      <c r="C4426" t="s">
        <v>2246</v>
      </c>
      <c r="D4426" t="s">
        <v>2455</v>
      </c>
      <c r="E4426" t="s">
        <v>3113</v>
      </c>
      <c r="F4426" s="6">
        <v>9</v>
      </c>
      <c r="G4426" s="6"/>
      <c r="H4426" s="6"/>
      <c r="I4426" s="6"/>
      <c r="J4426" s="6">
        <v>69.89</v>
      </c>
      <c r="K4426">
        <f t="shared" si="138"/>
        <v>1</v>
      </c>
    </row>
    <row r="4427" spans="1:11" x14ac:dyDescent="0.25">
      <c r="A4427" s="5" t="str">
        <f t="shared" si="139"/>
        <v>IndustrySchoolsAverage WeekdaySeptember10</v>
      </c>
      <c r="B4427" t="s">
        <v>2232</v>
      </c>
      <c r="C4427" t="s">
        <v>2246</v>
      </c>
      <c r="D4427" t="s">
        <v>2455</v>
      </c>
      <c r="E4427" t="s">
        <v>3113</v>
      </c>
      <c r="F4427" s="6">
        <v>10</v>
      </c>
      <c r="G4427" s="6"/>
      <c r="H4427" s="6"/>
      <c r="I4427" s="6"/>
      <c r="J4427" s="6">
        <v>75.7</v>
      </c>
      <c r="K4427">
        <f t="shared" si="138"/>
        <v>1</v>
      </c>
    </row>
    <row r="4428" spans="1:11" x14ac:dyDescent="0.25">
      <c r="A4428" s="5" t="str">
        <f t="shared" si="139"/>
        <v>IndustrySchoolsAverage WeekdaySeptember11</v>
      </c>
      <c r="B4428" t="s">
        <v>2232</v>
      </c>
      <c r="C4428" t="s">
        <v>2246</v>
      </c>
      <c r="D4428" t="s">
        <v>2455</v>
      </c>
      <c r="E4428" t="s">
        <v>3113</v>
      </c>
      <c r="F4428" s="6">
        <v>11</v>
      </c>
      <c r="G4428" s="6"/>
      <c r="H4428" s="6"/>
      <c r="I4428" s="6"/>
      <c r="J4428" s="6">
        <v>80.599999999999994</v>
      </c>
      <c r="K4428">
        <f t="shared" si="138"/>
        <v>1</v>
      </c>
    </row>
    <row r="4429" spans="1:11" x14ac:dyDescent="0.25">
      <c r="A4429" s="5" t="str">
        <f t="shared" si="139"/>
        <v>IndustrySchoolsAverage WeekdaySeptember12</v>
      </c>
      <c r="B4429" t="s">
        <v>2232</v>
      </c>
      <c r="C4429" t="s">
        <v>2246</v>
      </c>
      <c r="D4429" t="s">
        <v>2455</v>
      </c>
      <c r="E4429" t="s">
        <v>3113</v>
      </c>
      <c r="F4429" s="6">
        <v>12</v>
      </c>
      <c r="G4429" s="6"/>
      <c r="H4429" s="6"/>
      <c r="I4429" s="6"/>
      <c r="J4429" s="6">
        <v>85.4</v>
      </c>
      <c r="K4429">
        <f t="shared" si="138"/>
        <v>1</v>
      </c>
    </row>
    <row r="4430" spans="1:11" x14ac:dyDescent="0.25">
      <c r="A4430" s="5" t="str">
        <f t="shared" si="139"/>
        <v>IndustrySchoolsAverage WeekdaySeptember13</v>
      </c>
      <c r="B4430" t="s">
        <v>2232</v>
      </c>
      <c r="C4430" t="s">
        <v>2246</v>
      </c>
      <c r="D4430" t="s">
        <v>2455</v>
      </c>
      <c r="E4430" t="s">
        <v>3113</v>
      </c>
      <c r="F4430" s="6">
        <v>13</v>
      </c>
      <c r="G4430" s="6"/>
      <c r="H4430" s="6"/>
      <c r="I4430" s="6"/>
      <c r="J4430" s="6">
        <v>89.3</v>
      </c>
      <c r="K4430">
        <f t="shared" si="138"/>
        <v>1</v>
      </c>
    </row>
    <row r="4431" spans="1:11" x14ac:dyDescent="0.25">
      <c r="A4431" s="5" t="str">
        <f t="shared" si="139"/>
        <v>IndustrySchoolsAverage WeekdaySeptember14</v>
      </c>
      <c r="B4431" t="s">
        <v>2232</v>
      </c>
      <c r="C4431" t="s">
        <v>2246</v>
      </c>
      <c r="D4431" t="s">
        <v>2455</v>
      </c>
      <c r="E4431" t="s">
        <v>3113</v>
      </c>
      <c r="F4431" s="6">
        <v>14</v>
      </c>
      <c r="G4431" s="6"/>
      <c r="H4431" s="6"/>
      <c r="I4431" s="6"/>
      <c r="J4431" s="6">
        <v>92.2</v>
      </c>
      <c r="K4431">
        <f t="shared" si="138"/>
        <v>1</v>
      </c>
    </row>
    <row r="4432" spans="1:11" x14ac:dyDescent="0.25">
      <c r="A4432" s="5" t="str">
        <f t="shared" si="139"/>
        <v>IndustrySchoolsAverage WeekdaySeptember15</v>
      </c>
      <c r="B4432" t="s">
        <v>2232</v>
      </c>
      <c r="C4432" t="s">
        <v>2246</v>
      </c>
      <c r="D4432" t="s">
        <v>2455</v>
      </c>
      <c r="E4432" t="s">
        <v>3113</v>
      </c>
      <c r="F4432" s="6">
        <v>15</v>
      </c>
      <c r="G4432" s="6"/>
      <c r="H4432" s="6"/>
      <c r="I4432" s="6"/>
      <c r="J4432" s="6">
        <v>93.3</v>
      </c>
      <c r="K4432">
        <f t="shared" si="138"/>
        <v>1</v>
      </c>
    </row>
    <row r="4433" spans="1:11" x14ac:dyDescent="0.25">
      <c r="A4433" s="5" t="str">
        <f t="shared" si="139"/>
        <v>IndustrySchoolsAverage WeekdaySeptember16</v>
      </c>
      <c r="B4433" t="s">
        <v>2232</v>
      </c>
      <c r="C4433" t="s">
        <v>2246</v>
      </c>
      <c r="D4433" t="s">
        <v>2455</v>
      </c>
      <c r="E4433" t="s">
        <v>3113</v>
      </c>
      <c r="F4433" s="6">
        <v>16</v>
      </c>
      <c r="G4433" s="6"/>
      <c r="H4433" s="6"/>
      <c r="I4433" s="6"/>
      <c r="J4433" s="6">
        <v>91.7</v>
      </c>
      <c r="K4433">
        <f t="shared" si="138"/>
        <v>1</v>
      </c>
    </row>
    <row r="4434" spans="1:11" x14ac:dyDescent="0.25">
      <c r="A4434" s="5" t="str">
        <f t="shared" si="139"/>
        <v>IndustrySchoolsAverage WeekdaySeptember17</v>
      </c>
      <c r="B4434" t="s">
        <v>2232</v>
      </c>
      <c r="C4434" t="s">
        <v>2246</v>
      </c>
      <c r="D4434" t="s">
        <v>2455</v>
      </c>
      <c r="E4434" t="s">
        <v>3113</v>
      </c>
      <c r="F4434" s="6">
        <v>17</v>
      </c>
      <c r="G4434" s="6"/>
      <c r="H4434" s="6"/>
      <c r="I4434" s="6"/>
      <c r="J4434" s="6">
        <v>90.3</v>
      </c>
      <c r="K4434">
        <f t="shared" si="138"/>
        <v>1</v>
      </c>
    </row>
    <row r="4435" spans="1:11" x14ac:dyDescent="0.25">
      <c r="A4435" s="5" t="str">
        <f t="shared" si="139"/>
        <v>IndustrySchoolsAverage WeekdaySeptember18</v>
      </c>
      <c r="B4435" t="s">
        <v>2232</v>
      </c>
      <c r="C4435" t="s">
        <v>2246</v>
      </c>
      <c r="D4435" t="s">
        <v>2455</v>
      </c>
      <c r="E4435" t="s">
        <v>3113</v>
      </c>
      <c r="F4435" s="6">
        <v>18</v>
      </c>
      <c r="G4435" s="6"/>
      <c r="H4435" s="6"/>
      <c r="I4435" s="6"/>
      <c r="J4435" s="6">
        <v>88.6</v>
      </c>
      <c r="K4435">
        <f t="shared" si="138"/>
        <v>1</v>
      </c>
    </row>
    <row r="4436" spans="1:11" x14ac:dyDescent="0.25">
      <c r="A4436" s="5" t="str">
        <f t="shared" si="139"/>
        <v>IndustrySchoolsAverage WeekdaySeptember19</v>
      </c>
      <c r="B4436" t="s">
        <v>2232</v>
      </c>
      <c r="C4436" t="s">
        <v>2246</v>
      </c>
      <c r="D4436" t="s">
        <v>2455</v>
      </c>
      <c r="E4436" t="s">
        <v>3113</v>
      </c>
      <c r="F4436" s="6">
        <v>19</v>
      </c>
      <c r="G4436" s="6"/>
      <c r="H4436" s="6"/>
      <c r="I4436" s="6"/>
      <c r="J4436" s="6">
        <v>85.7</v>
      </c>
      <c r="K4436">
        <f t="shared" si="138"/>
        <v>1</v>
      </c>
    </row>
    <row r="4437" spans="1:11" x14ac:dyDescent="0.25">
      <c r="A4437" s="5" t="str">
        <f t="shared" si="139"/>
        <v>IndustrySchoolsAverage WeekdaySeptember20</v>
      </c>
      <c r="B4437" t="s">
        <v>2232</v>
      </c>
      <c r="C4437" t="s">
        <v>2246</v>
      </c>
      <c r="D4437" t="s">
        <v>2455</v>
      </c>
      <c r="E4437" t="s">
        <v>3113</v>
      </c>
      <c r="F4437" s="6">
        <v>20</v>
      </c>
      <c r="G4437" s="6"/>
      <c r="H4437" s="6"/>
      <c r="I4437" s="6"/>
      <c r="J4437" s="6">
        <v>82.7</v>
      </c>
      <c r="K4437">
        <f t="shared" si="138"/>
        <v>1</v>
      </c>
    </row>
    <row r="4438" spans="1:11" x14ac:dyDescent="0.25">
      <c r="A4438" s="5" t="str">
        <f t="shared" si="139"/>
        <v>IndustrySchoolsAverage WeekdaySeptember21</v>
      </c>
      <c r="B4438" t="s">
        <v>2232</v>
      </c>
      <c r="C4438" t="s">
        <v>2246</v>
      </c>
      <c r="D4438" t="s">
        <v>2455</v>
      </c>
      <c r="E4438" t="s">
        <v>3113</v>
      </c>
      <c r="F4438" s="6">
        <v>21</v>
      </c>
      <c r="G4438" s="6"/>
      <c r="H4438" s="6"/>
      <c r="I4438" s="6"/>
      <c r="J4438" s="6">
        <v>78.8</v>
      </c>
      <c r="K4438">
        <f t="shared" si="138"/>
        <v>1</v>
      </c>
    </row>
    <row r="4439" spans="1:11" x14ac:dyDescent="0.25">
      <c r="A4439" s="5" t="str">
        <f t="shared" si="139"/>
        <v>IndustrySchoolsAverage WeekdaySeptember22</v>
      </c>
      <c r="B4439" t="s">
        <v>2232</v>
      </c>
      <c r="C4439" t="s">
        <v>2246</v>
      </c>
      <c r="D4439" t="s">
        <v>2455</v>
      </c>
      <c r="E4439" t="s">
        <v>3113</v>
      </c>
      <c r="F4439" s="6">
        <v>22</v>
      </c>
      <c r="G4439" s="6"/>
      <c r="H4439" s="6"/>
      <c r="I4439" s="6"/>
      <c r="J4439" s="6">
        <v>77.2</v>
      </c>
      <c r="K4439">
        <f t="shared" si="138"/>
        <v>1</v>
      </c>
    </row>
    <row r="4440" spans="1:11" x14ac:dyDescent="0.25">
      <c r="A4440" s="5" t="str">
        <f t="shared" si="139"/>
        <v>IndustrySchoolsAverage WeekdaySeptember23</v>
      </c>
      <c r="B4440" t="s">
        <v>2232</v>
      </c>
      <c r="C4440" t="s">
        <v>2246</v>
      </c>
      <c r="D4440" t="s">
        <v>2455</v>
      </c>
      <c r="E4440" t="s">
        <v>3113</v>
      </c>
      <c r="F4440" s="6">
        <v>23</v>
      </c>
      <c r="G4440" s="6"/>
      <c r="H4440" s="6"/>
      <c r="I4440" s="6"/>
      <c r="J4440" s="6">
        <v>73.400000000000006</v>
      </c>
      <c r="K4440">
        <f t="shared" si="138"/>
        <v>1</v>
      </c>
    </row>
    <row r="4441" spans="1:11" x14ac:dyDescent="0.25">
      <c r="A4441" s="5" t="str">
        <f t="shared" si="139"/>
        <v>IndustrySchoolsAverage WeekdaySeptember24</v>
      </c>
      <c r="B4441" t="s">
        <v>2232</v>
      </c>
      <c r="C4441" t="s">
        <v>2246</v>
      </c>
      <c r="D4441" t="s">
        <v>2455</v>
      </c>
      <c r="E4441" t="s">
        <v>3113</v>
      </c>
      <c r="F4441" s="6">
        <v>24</v>
      </c>
      <c r="G4441" s="6"/>
      <c r="H4441" s="6"/>
      <c r="I4441" s="6"/>
      <c r="J4441" s="6">
        <v>72.599999999999994</v>
      </c>
      <c r="K4441">
        <f t="shared" si="138"/>
        <v>1</v>
      </c>
    </row>
    <row r="4442" spans="1:11" x14ac:dyDescent="0.25">
      <c r="A4442" s="5" t="str">
        <f t="shared" si="139"/>
        <v>IndustrySchoolsMonthly Peak DaySeptember1</v>
      </c>
      <c r="B4442" t="s">
        <v>2232</v>
      </c>
      <c r="C4442" t="s">
        <v>2246</v>
      </c>
      <c r="D4442" t="s">
        <v>2456</v>
      </c>
      <c r="E4442" t="s">
        <v>3113</v>
      </c>
      <c r="F4442" s="6">
        <v>1</v>
      </c>
      <c r="G4442" s="6"/>
      <c r="H4442" s="6"/>
      <c r="I4442" s="6"/>
      <c r="J4442" s="6">
        <v>73.8</v>
      </c>
      <c r="K4442">
        <f t="shared" si="138"/>
        <v>1</v>
      </c>
    </row>
    <row r="4443" spans="1:11" x14ac:dyDescent="0.25">
      <c r="A4443" s="5" t="str">
        <f t="shared" si="139"/>
        <v>IndustrySchoolsMonthly Peak DaySeptember2</v>
      </c>
      <c r="B4443" t="s">
        <v>2232</v>
      </c>
      <c r="C4443" t="s">
        <v>2246</v>
      </c>
      <c r="D4443" t="s">
        <v>2456</v>
      </c>
      <c r="E4443" t="s">
        <v>3113</v>
      </c>
      <c r="F4443" s="6">
        <v>2</v>
      </c>
      <c r="G4443" s="6"/>
      <c r="H4443" s="6"/>
      <c r="I4443" s="6"/>
      <c r="J4443" s="6">
        <v>73.599999999999994</v>
      </c>
      <c r="K4443">
        <f t="shared" si="138"/>
        <v>1</v>
      </c>
    </row>
    <row r="4444" spans="1:11" x14ac:dyDescent="0.25">
      <c r="A4444" s="5" t="str">
        <f t="shared" si="139"/>
        <v>IndustrySchoolsMonthly Peak DaySeptember3</v>
      </c>
      <c r="B4444" t="s">
        <v>2232</v>
      </c>
      <c r="C4444" t="s">
        <v>2246</v>
      </c>
      <c r="D4444" t="s">
        <v>2456</v>
      </c>
      <c r="E4444" t="s">
        <v>3113</v>
      </c>
      <c r="F4444" s="6">
        <v>3</v>
      </c>
      <c r="G4444" s="6"/>
      <c r="H4444" s="6"/>
      <c r="I4444" s="6"/>
      <c r="J4444" s="6">
        <v>73.5</v>
      </c>
      <c r="K4444">
        <f t="shared" si="138"/>
        <v>1</v>
      </c>
    </row>
    <row r="4445" spans="1:11" x14ac:dyDescent="0.25">
      <c r="A4445" s="5" t="str">
        <f t="shared" si="139"/>
        <v>IndustrySchoolsMonthly Peak DaySeptember4</v>
      </c>
      <c r="B4445" t="s">
        <v>2232</v>
      </c>
      <c r="C4445" t="s">
        <v>2246</v>
      </c>
      <c r="D4445" t="s">
        <v>2456</v>
      </c>
      <c r="E4445" t="s">
        <v>3113</v>
      </c>
      <c r="F4445" s="6">
        <v>4</v>
      </c>
      <c r="G4445" s="6"/>
      <c r="H4445" s="6"/>
      <c r="I4445" s="6"/>
      <c r="J4445" s="6">
        <v>73.5</v>
      </c>
      <c r="K4445">
        <f t="shared" si="138"/>
        <v>1</v>
      </c>
    </row>
    <row r="4446" spans="1:11" x14ac:dyDescent="0.25">
      <c r="A4446" s="5" t="str">
        <f t="shared" si="139"/>
        <v>IndustrySchoolsMonthly Peak DaySeptember5</v>
      </c>
      <c r="B4446" t="s">
        <v>2232</v>
      </c>
      <c r="C4446" t="s">
        <v>2246</v>
      </c>
      <c r="D4446" t="s">
        <v>2456</v>
      </c>
      <c r="E4446" t="s">
        <v>3113</v>
      </c>
      <c r="F4446" s="6">
        <v>5</v>
      </c>
      <c r="G4446" s="6"/>
      <c r="H4446" s="6"/>
      <c r="I4446" s="6"/>
      <c r="J4446" s="6">
        <v>72.3</v>
      </c>
      <c r="K4446">
        <f t="shared" si="138"/>
        <v>1</v>
      </c>
    </row>
    <row r="4447" spans="1:11" x14ac:dyDescent="0.25">
      <c r="A4447" s="5" t="str">
        <f t="shared" si="139"/>
        <v>IndustrySchoolsMonthly Peak DaySeptember6</v>
      </c>
      <c r="B4447" t="s">
        <v>2232</v>
      </c>
      <c r="C4447" t="s">
        <v>2246</v>
      </c>
      <c r="D4447" t="s">
        <v>2456</v>
      </c>
      <c r="E4447" t="s">
        <v>3113</v>
      </c>
      <c r="F4447" s="6">
        <v>6</v>
      </c>
      <c r="G4447" s="6"/>
      <c r="H4447" s="6"/>
      <c r="I4447" s="6"/>
      <c r="J4447" s="6">
        <v>70.8</v>
      </c>
      <c r="K4447">
        <f t="shared" si="138"/>
        <v>1</v>
      </c>
    </row>
    <row r="4448" spans="1:11" x14ac:dyDescent="0.25">
      <c r="A4448" s="5" t="str">
        <f t="shared" si="139"/>
        <v>IndustrySchoolsMonthly Peak DaySeptember7</v>
      </c>
      <c r="B4448" t="s">
        <v>2232</v>
      </c>
      <c r="C4448" t="s">
        <v>2246</v>
      </c>
      <c r="D4448" t="s">
        <v>2456</v>
      </c>
      <c r="E4448" t="s">
        <v>3113</v>
      </c>
      <c r="F4448" s="6">
        <v>7</v>
      </c>
      <c r="G4448" s="6"/>
      <c r="H4448" s="6"/>
      <c r="I4448" s="6"/>
      <c r="J4448" s="6">
        <v>71</v>
      </c>
      <c r="K4448">
        <f t="shared" si="138"/>
        <v>1</v>
      </c>
    </row>
    <row r="4449" spans="1:11" x14ac:dyDescent="0.25">
      <c r="A4449" s="5" t="str">
        <f t="shared" si="139"/>
        <v>IndustrySchoolsMonthly Peak DaySeptember8</v>
      </c>
      <c r="B4449" t="s">
        <v>2232</v>
      </c>
      <c r="C4449" t="s">
        <v>2246</v>
      </c>
      <c r="D4449" t="s">
        <v>2456</v>
      </c>
      <c r="E4449" t="s">
        <v>3113</v>
      </c>
      <c r="F4449" s="6">
        <v>8</v>
      </c>
      <c r="G4449" s="6"/>
      <c r="H4449" s="6"/>
      <c r="I4449" s="6"/>
      <c r="J4449" s="6">
        <v>70.8</v>
      </c>
      <c r="K4449">
        <f t="shared" si="138"/>
        <v>1</v>
      </c>
    </row>
    <row r="4450" spans="1:11" x14ac:dyDescent="0.25">
      <c r="A4450" s="5" t="str">
        <f t="shared" si="139"/>
        <v>IndustrySchoolsMonthly Peak DaySeptember9</v>
      </c>
      <c r="B4450" t="s">
        <v>2232</v>
      </c>
      <c r="C4450" t="s">
        <v>2246</v>
      </c>
      <c r="D4450" t="s">
        <v>2456</v>
      </c>
      <c r="E4450" t="s">
        <v>3113</v>
      </c>
      <c r="F4450" s="6">
        <v>9</v>
      </c>
      <c r="G4450" s="6"/>
      <c r="H4450" s="6"/>
      <c r="I4450" s="6"/>
      <c r="J4450" s="6">
        <v>72.8</v>
      </c>
      <c r="K4450">
        <f t="shared" si="138"/>
        <v>1</v>
      </c>
    </row>
    <row r="4451" spans="1:11" x14ac:dyDescent="0.25">
      <c r="A4451" s="5" t="str">
        <f t="shared" si="139"/>
        <v>IndustrySchoolsMonthly Peak DaySeptember10</v>
      </c>
      <c r="B4451" t="s">
        <v>2232</v>
      </c>
      <c r="C4451" t="s">
        <v>2246</v>
      </c>
      <c r="D4451" t="s">
        <v>2456</v>
      </c>
      <c r="E4451" t="s">
        <v>3113</v>
      </c>
      <c r="F4451" s="6">
        <v>10</v>
      </c>
      <c r="G4451" s="6"/>
      <c r="H4451" s="6"/>
      <c r="I4451" s="6"/>
      <c r="J4451" s="6">
        <v>77.7</v>
      </c>
      <c r="K4451">
        <f t="shared" si="138"/>
        <v>1</v>
      </c>
    </row>
    <row r="4452" spans="1:11" x14ac:dyDescent="0.25">
      <c r="A4452" s="5" t="str">
        <f t="shared" si="139"/>
        <v>IndustrySchoolsMonthly Peak DaySeptember11</v>
      </c>
      <c r="B4452" t="s">
        <v>2232</v>
      </c>
      <c r="C4452" t="s">
        <v>2246</v>
      </c>
      <c r="D4452" t="s">
        <v>2456</v>
      </c>
      <c r="E4452" t="s">
        <v>3113</v>
      </c>
      <c r="F4452" s="6">
        <v>11</v>
      </c>
      <c r="G4452" s="6"/>
      <c r="H4452" s="6"/>
      <c r="I4452" s="6"/>
      <c r="J4452" s="6">
        <v>85.1</v>
      </c>
      <c r="K4452">
        <f t="shared" si="138"/>
        <v>1</v>
      </c>
    </row>
    <row r="4453" spans="1:11" x14ac:dyDescent="0.25">
      <c r="A4453" s="5" t="str">
        <f t="shared" si="139"/>
        <v>IndustrySchoolsMonthly Peak DaySeptember12</v>
      </c>
      <c r="B4453" t="s">
        <v>2232</v>
      </c>
      <c r="C4453" t="s">
        <v>2246</v>
      </c>
      <c r="D4453" t="s">
        <v>2456</v>
      </c>
      <c r="E4453" t="s">
        <v>3113</v>
      </c>
      <c r="F4453" s="6">
        <v>12</v>
      </c>
      <c r="G4453" s="6"/>
      <c r="H4453" s="6"/>
      <c r="I4453" s="6"/>
      <c r="J4453" s="6">
        <v>90.5</v>
      </c>
      <c r="K4453">
        <f t="shared" si="138"/>
        <v>1</v>
      </c>
    </row>
    <row r="4454" spans="1:11" x14ac:dyDescent="0.25">
      <c r="A4454" s="5" t="str">
        <f t="shared" si="139"/>
        <v>IndustrySchoolsMonthly Peak DaySeptember13</v>
      </c>
      <c r="B4454" t="s">
        <v>2232</v>
      </c>
      <c r="C4454" t="s">
        <v>2246</v>
      </c>
      <c r="D4454" t="s">
        <v>2456</v>
      </c>
      <c r="E4454" t="s">
        <v>3113</v>
      </c>
      <c r="F4454" s="6">
        <v>13</v>
      </c>
      <c r="G4454" s="6"/>
      <c r="H4454" s="6"/>
      <c r="I4454" s="6"/>
      <c r="J4454" s="6">
        <v>94.5</v>
      </c>
      <c r="K4454">
        <f t="shared" si="138"/>
        <v>1</v>
      </c>
    </row>
    <row r="4455" spans="1:11" x14ac:dyDescent="0.25">
      <c r="A4455" s="5" t="str">
        <f t="shared" si="139"/>
        <v>IndustrySchoolsMonthly Peak DaySeptember14</v>
      </c>
      <c r="B4455" t="s">
        <v>2232</v>
      </c>
      <c r="C4455" t="s">
        <v>2246</v>
      </c>
      <c r="D4455" t="s">
        <v>2456</v>
      </c>
      <c r="E4455" t="s">
        <v>3113</v>
      </c>
      <c r="F4455" s="6">
        <v>14</v>
      </c>
      <c r="G4455" s="6"/>
      <c r="H4455" s="6"/>
      <c r="I4455" s="6"/>
      <c r="J4455" s="6">
        <v>97.7</v>
      </c>
      <c r="K4455">
        <f t="shared" si="138"/>
        <v>1</v>
      </c>
    </row>
    <row r="4456" spans="1:11" x14ac:dyDescent="0.25">
      <c r="A4456" s="5" t="str">
        <f t="shared" si="139"/>
        <v>IndustrySchoolsMonthly Peak DaySeptember15</v>
      </c>
      <c r="B4456" t="s">
        <v>2232</v>
      </c>
      <c r="C4456" t="s">
        <v>2246</v>
      </c>
      <c r="D4456" t="s">
        <v>2456</v>
      </c>
      <c r="E4456" t="s">
        <v>3113</v>
      </c>
      <c r="F4456" s="6">
        <v>15</v>
      </c>
      <c r="G4456" s="6"/>
      <c r="H4456" s="6"/>
      <c r="I4456" s="6"/>
      <c r="J4456" s="6">
        <v>98.8</v>
      </c>
      <c r="K4456">
        <f t="shared" si="138"/>
        <v>1</v>
      </c>
    </row>
    <row r="4457" spans="1:11" x14ac:dyDescent="0.25">
      <c r="A4457" s="5" t="str">
        <f t="shared" si="139"/>
        <v>IndustrySchoolsMonthly Peak DaySeptember16</v>
      </c>
      <c r="B4457" t="s">
        <v>2232</v>
      </c>
      <c r="C4457" t="s">
        <v>2246</v>
      </c>
      <c r="D4457" t="s">
        <v>2456</v>
      </c>
      <c r="E4457" t="s">
        <v>3113</v>
      </c>
      <c r="F4457" s="6">
        <v>16</v>
      </c>
      <c r="G4457" s="6"/>
      <c r="H4457" s="6"/>
      <c r="I4457" s="6"/>
      <c r="J4457" s="6">
        <v>99.5</v>
      </c>
      <c r="K4457">
        <f t="shared" si="138"/>
        <v>1</v>
      </c>
    </row>
    <row r="4458" spans="1:11" x14ac:dyDescent="0.25">
      <c r="A4458" s="5" t="str">
        <f t="shared" si="139"/>
        <v>IndustrySchoolsMonthly Peak DaySeptember17</v>
      </c>
      <c r="B4458" t="s">
        <v>2232</v>
      </c>
      <c r="C4458" t="s">
        <v>2246</v>
      </c>
      <c r="D4458" t="s">
        <v>2456</v>
      </c>
      <c r="E4458" t="s">
        <v>3113</v>
      </c>
      <c r="F4458" s="6">
        <v>17</v>
      </c>
      <c r="G4458" s="6"/>
      <c r="H4458" s="6"/>
      <c r="I4458" s="6"/>
      <c r="J4458" s="6">
        <v>98</v>
      </c>
      <c r="K4458">
        <f t="shared" si="138"/>
        <v>1</v>
      </c>
    </row>
    <row r="4459" spans="1:11" x14ac:dyDescent="0.25">
      <c r="A4459" s="5" t="str">
        <f t="shared" si="139"/>
        <v>IndustrySchoolsMonthly Peak DaySeptember18</v>
      </c>
      <c r="B4459" t="s">
        <v>2232</v>
      </c>
      <c r="C4459" t="s">
        <v>2246</v>
      </c>
      <c r="D4459" t="s">
        <v>2456</v>
      </c>
      <c r="E4459" t="s">
        <v>3113</v>
      </c>
      <c r="F4459" s="6">
        <v>18</v>
      </c>
      <c r="G4459" s="6"/>
      <c r="H4459" s="6"/>
      <c r="I4459" s="6"/>
      <c r="J4459" s="6">
        <v>97.1</v>
      </c>
      <c r="K4459">
        <f t="shared" si="138"/>
        <v>1</v>
      </c>
    </row>
    <row r="4460" spans="1:11" x14ac:dyDescent="0.25">
      <c r="A4460" s="5" t="str">
        <f t="shared" si="139"/>
        <v>IndustrySchoolsMonthly Peak DaySeptember19</v>
      </c>
      <c r="B4460" t="s">
        <v>2232</v>
      </c>
      <c r="C4460" t="s">
        <v>2246</v>
      </c>
      <c r="D4460" t="s">
        <v>2456</v>
      </c>
      <c r="E4460" t="s">
        <v>3113</v>
      </c>
      <c r="F4460" s="6">
        <v>19</v>
      </c>
      <c r="G4460" s="6"/>
      <c r="H4460" s="6"/>
      <c r="I4460" s="6"/>
      <c r="J4460" s="6">
        <v>94.5</v>
      </c>
      <c r="K4460">
        <f t="shared" si="138"/>
        <v>1</v>
      </c>
    </row>
    <row r="4461" spans="1:11" x14ac:dyDescent="0.25">
      <c r="A4461" s="5" t="str">
        <f t="shared" si="139"/>
        <v>IndustrySchoolsMonthly Peak DaySeptember20</v>
      </c>
      <c r="B4461" t="s">
        <v>2232</v>
      </c>
      <c r="C4461" t="s">
        <v>2246</v>
      </c>
      <c r="D4461" t="s">
        <v>2456</v>
      </c>
      <c r="E4461" t="s">
        <v>3113</v>
      </c>
      <c r="F4461" s="6">
        <v>20</v>
      </c>
      <c r="G4461" s="6"/>
      <c r="H4461" s="6"/>
      <c r="I4461" s="6"/>
      <c r="J4461" s="6">
        <v>90.4</v>
      </c>
      <c r="K4461">
        <f t="shared" si="138"/>
        <v>1</v>
      </c>
    </row>
    <row r="4462" spans="1:11" x14ac:dyDescent="0.25">
      <c r="A4462" s="5" t="str">
        <f t="shared" si="139"/>
        <v>IndustrySchoolsMonthly Peak DaySeptember21</v>
      </c>
      <c r="B4462" t="s">
        <v>2232</v>
      </c>
      <c r="C4462" t="s">
        <v>2246</v>
      </c>
      <c r="D4462" t="s">
        <v>2456</v>
      </c>
      <c r="E4462" t="s">
        <v>3113</v>
      </c>
      <c r="F4462" s="6">
        <v>21</v>
      </c>
      <c r="G4462" s="6"/>
      <c r="H4462" s="6"/>
      <c r="I4462" s="6"/>
      <c r="J4462" s="6">
        <v>85.9</v>
      </c>
      <c r="K4462">
        <f t="shared" si="138"/>
        <v>1</v>
      </c>
    </row>
    <row r="4463" spans="1:11" x14ac:dyDescent="0.25">
      <c r="A4463" s="5" t="str">
        <f t="shared" si="139"/>
        <v>IndustrySchoolsMonthly Peak DaySeptember22</v>
      </c>
      <c r="B4463" t="s">
        <v>2232</v>
      </c>
      <c r="C4463" t="s">
        <v>2246</v>
      </c>
      <c r="D4463" t="s">
        <v>2456</v>
      </c>
      <c r="E4463" t="s">
        <v>3113</v>
      </c>
      <c r="F4463" s="6">
        <v>22</v>
      </c>
      <c r="G4463" s="6"/>
      <c r="H4463" s="6"/>
      <c r="I4463" s="6"/>
      <c r="J4463" s="6">
        <v>83.1</v>
      </c>
      <c r="K4463">
        <f t="shared" si="138"/>
        <v>1</v>
      </c>
    </row>
    <row r="4464" spans="1:11" x14ac:dyDescent="0.25">
      <c r="A4464" s="5" t="str">
        <f t="shared" si="139"/>
        <v>IndustrySchoolsMonthly Peak DaySeptember23</v>
      </c>
      <c r="B4464" t="s">
        <v>2232</v>
      </c>
      <c r="C4464" t="s">
        <v>2246</v>
      </c>
      <c r="D4464" t="s">
        <v>2456</v>
      </c>
      <c r="E4464" t="s">
        <v>3113</v>
      </c>
      <c r="F4464" s="6">
        <v>23</v>
      </c>
      <c r="G4464" s="6"/>
      <c r="H4464" s="6"/>
      <c r="I4464" s="6"/>
      <c r="J4464" s="6">
        <v>81.2</v>
      </c>
      <c r="K4464">
        <f t="shared" si="138"/>
        <v>1</v>
      </c>
    </row>
    <row r="4465" spans="1:11" x14ac:dyDescent="0.25">
      <c r="A4465" s="5" t="str">
        <f t="shared" si="139"/>
        <v>IndustrySchoolsMonthly Peak DaySeptember24</v>
      </c>
      <c r="B4465" t="s">
        <v>2232</v>
      </c>
      <c r="C4465" t="s">
        <v>2246</v>
      </c>
      <c r="D4465" t="s">
        <v>2456</v>
      </c>
      <c r="E4465" t="s">
        <v>3113</v>
      </c>
      <c r="F4465" s="6">
        <v>24</v>
      </c>
      <c r="G4465" s="6"/>
      <c r="H4465" s="6"/>
      <c r="I4465" s="6"/>
      <c r="J4465" s="6">
        <v>78.900000000000006</v>
      </c>
      <c r="K4465">
        <f t="shared" si="138"/>
        <v>1</v>
      </c>
    </row>
    <row r="4466" spans="1:11" x14ac:dyDescent="0.25">
      <c r="A4466" s="5" t="str">
        <f t="shared" si="139"/>
        <v>IndustrySchoolsAverage WeekdayOctober1</v>
      </c>
      <c r="B4466" t="s">
        <v>2232</v>
      </c>
      <c r="C4466" t="s">
        <v>2246</v>
      </c>
      <c r="D4466" t="s">
        <v>2457</v>
      </c>
      <c r="E4466" t="s">
        <v>3114</v>
      </c>
      <c r="F4466" s="6">
        <v>1</v>
      </c>
      <c r="G4466" s="6"/>
      <c r="H4466" s="6"/>
      <c r="I4466" s="6"/>
      <c r="J4466" s="6"/>
      <c r="K4466">
        <f t="shared" si="138"/>
        <v>1</v>
      </c>
    </row>
    <row r="4467" spans="1:11" x14ac:dyDescent="0.25">
      <c r="A4467" s="5" t="str">
        <f t="shared" si="139"/>
        <v>IndustrySchoolsAverage WeekdayOctober2</v>
      </c>
      <c r="B4467" t="s">
        <v>2232</v>
      </c>
      <c r="C4467" t="s">
        <v>2246</v>
      </c>
      <c r="D4467" t="s">
        <v>2457</v>
      </c>
      <c r="E4467" t="s">
        <v>3114</v>
      </c>
      <c r="F4467" s="6">
        <v>2</v>
      </c>
      <c r="G4467" s="6"/>
      <c r="H4467" s="6"/>
      <c r="I4467" s="6"/>
      <c r="J4467" s="6"/>
      <c r="K4467">
        <f t="shared" si="138"/>
        <v>1</v>
      </c>
    </row>
    <row r="4468" spans="1:11" x14ac:dyDescent="0.25">
      <c r="A4468" s="5" t="str">
        <f t="shared" si="139"/>
        <v>IndustrySchoolsAverage WeekdayOctober3</v>
      </c>
      <c r="B4468" t="s">
        <v>2232</v>
      </c>
      <c r="C4468" t="s">
        <v>2246</v>
      </c>
      <c r="D4468" t="s">
        <v>2457</v>
      </c>
      <c r="E4468" t="s">
        <v>3114</v>
      </c>
      <c r="F4468" s="6">
        <v>3</v>
      </c>
      <c r="G4468" s="6"/>
      <c r="H4468" s="6"/>
      <c r="I4468" s="6"/>
      <c r="J4468" s="6"/>
      <c r="K4468">
        <f t="shared" si="138"/>
        <v>1</v>
      </c>
    </row>
    <row r="4469" spans="1:11" x14ac:dyDescent="0.25">
      <c r="A4469" s="5" t="str">
        <f t="shared" si="139"/>
        <v>IndustrySchoolsAverage WeekdayOctober4</v>
      </c>
      <c r="B4469" t="s">
        <v>2232</v>
      </c>
      <c r="C4469" t="s">
        <v>2246</v>
      </c>
      <c r="D4469" t="s">
        <v>2457</v>
      </c>
      <c r="E4469" t="s">
        <v>3114</v>
      </c>
      <c r="F4469" s="6">
        <v>4</v>
      </c>
      <c r="G4469" s="6"/>
      <c r="H4469" s="6"/>
      <c r="I4469" s="6"/>
      <c r="J4469" s="6"/>
      <c r="K4469">
        <f t="shared" si="138"/>
        <v>1</v>
      </c>
    </row>
    <row r="4470" spans="1:11" x14ac:dyDescent="0.25">
      <c r="A4470" s="5" t="str">
        <f t="shared" si="139"/>
        <v>IndustrySchoolsAverage WeekdayOctober5</v>
      </c>
      <c r="B4470" t="s">
        <v>2232</v>
      </c>
      <c r="C4470" t="s">
        <v>2246</v>
      </c>
      <c r="D4470" t="s">
        <v>2457</v>
      </c>
      <c r="E4470" t="s">
        <v>3114</v>
      </c>
      <c r="F4470" s="6">
        <v>5</v>
      </c>
      <c r="G4470" s="6"/>
      <c r="H4470" s="6"/>
      <c r="I4470" s="6"/>
      <c r="J4470" s="6"/>
      <c r="K4470">
        <f t="shared" si="138"/>
        <v>1</v>
      </c>
    </row>
    <row r="4471" spans="1:11" x14ac:dyDescent="0.25">
      <c r="A4471" s="5" t="str">
        <f t="shared" si="139"/>
        <v>IndustrySchoolsAverage WeekdayOctober6</v>
      </c>
      <c r="B4471" t="s">
        <v>2232</v>
      </c>
      <c r="C4471" t="s">
        <v>2246</v>
      </c>
      <c r="D4471" t="s">
        <v>2457</v>
      </c>
      <c r="E4471" t="s">
        <v>3114</v>
      </c>
      <c r="F4471" s="6">
        <v>6</v>
      </c>
      <c r="G4471" s="6"/>
      <c r="H4471" s="6"/>
      <c r="I4471" s="6"/>
      <c r="J4471" s="6"/>
      <c r="K4471">
        <f t="shared" si="138"/>
        <v>1</v>
      </c>
    </row>
    <row r="4472" spans="1:11" x14ac:dyDescent="0.25">
      <c r="A4472" s="5" t="str">
        <f t="shared" si="139"/>
        <v>IndustrySchoolsAverage WeekdayOctober7</v>
      </c>
      <c r="B4472" t="s">
        <v>2232</v>
      </c>
      <c r="C4472" t="s">
        <v>2246</v>
      </c>
      <c r="D4472" t="s">
        <v>2457</v>
      </c>
      <c r="E4472" t="s">
        <v>3114</v>
      </c>
      <c r="F4472" s="6">
        <v>7</v>
      </c>
      <c r="G4472" s="6"/>
      <c r="H4472" s="6"/>
      <c r="I4472" s="6"/>
      <c r="J4472" s="6"/>
      <c r="K4472">
        <f t="shared" si="138"/>
        <v>1</v>
      </c>
    </row>
    <row r="4473" spans="1:11" x14ac:dyDescent="0.25">
      <c r="A4473" s="5" t="str">
        <f t="shared" si="139"/>
        <v>IndustrySchoolsAverage WeekdayOctober8</v>
      </c>
      <c r="B4473" t="s">
        <v>2232</v>
      </c>
      <c r="C4473" t="s">
        <v>2246</v>
      </c>
      <c r="D4473" t="s">
        <v>2457</v>
      </c>
      <c r="E4473" t="s">
        <v>3114</v>
      </c>
      <c r="F4473" s="6">
        <v>8</v>
      </c>
      <c r="G4473" s="6"/>
      <c r="H4473" s="6"/>
      <c r="I4473" s="6"/>
      <c r="J4473" s="6"/>
      <c r="K4473">
        <f t="shared" si="138"/>
        <v>1</v>
      </c>
    </row>
    <row r="4474" spans="1:11" x14ac:dyDescent="0.25">
      <c r="A4474" s="5" t="str">
        <f t="shared" si="139"/>
        <v>IndustrySchoolsAverage WeekdayOctober9</v>
      </c>
      <c r="B4474" t="s">
        <v>2232</v>
      </c>
      <c r="C4474" t="s">
        <v>2246</v>
      </c>
      <c r="D4474" t="s">
        <v>2457</v>
      </c>
      <c r="E4474" t="s">
        <v>3114</v>
      </c>
      <c r="F4474" s="6">
        <v>9</v>
      </c>
      <c r="G4474" s="6"/>
      <c r="H4474" s="6"/>
      <c r="I4474" s="6"/>
      <c r="J4474" s="6"/>
      <c r="K4474">
        <f t="shared" si="138"/>
        <v>1</v>
      </c>
    </row>
    <row r="4475" spans="1:11" x14ac:dyDescent="0.25">
      <c r="A4475" s="5" t="str">
        <f t="shared" si="139"/>
        <v>IndustrySchoolsAverage WeekdayOctober10</v>
      </c>
      <c r="B4475" t="s">
        <v>2232</v>
      </c>
      <c r="C4475" t="s">
        <v>2246</v>
      </c>
      <c r="D4475" t="s">
        <v>2457</v>
      </c>
      <c r="E4475" t="s">
        <v>3114</v>
      </c>
      <c r="F4475" s="6">
        <v>10</v>
      </c>
      <c r="G4475" s="6"/>
      <c r="H4475" s="6"/>
      <c r="I4475" s="6"/>
      <c r="J4475" s="6"/>
      <c r="K4475">
        <f t="shared" si="138"/>
        <v>1</v>
      </c>
    </row>
    <row r="4476" spans="1:11" x14ac:dyDescent="0.25">
      <c r="A4476" s="5" t="str">
        <f t="shared" si="139"/>
        <v>IndustrySchoolsAverage WeekdayOctober11</v>
      </c>
      <c r="B4476" t="s">
        <v>2232</v>
      </c>
      <c r="C4476" t="s">
        <v>2246</v>
      </c>
      <c r="D4476" t="s">
        <v>2457</v>
      </c>
      <c r="E4476" t="s">
        <v>3114</v>
      </c>
      <c r="F4476" s="6">
        <v>11</v>
      </c>
      <c r="G4476" s="6"/>
      <c r="H4476" s="6"/>
      <c r="I4476" s="6"/>
      <c r="J4476" s="6"/>
      <c r="K4476">
        <f t="shared" si="138"/>
        <v>1</v>
      </c>
    </row>
    <row r="4477" spans="1:11" x14ac:dyDescent="0.25">
      <c r="A4477" s="5" t="str">
        <f t="shared" si="139"/>
        <v>IndustrySchoolsAverage WeekdayOctober12</v>
      </c>
      <c r="B4477" t="s">
        <v>2232</v>
      </c>
      <c r="C4477" t="s">
        <v>2246</v>
      </c>
      <c r="D4477" t="s">
        <v>2457</v>
      </c>
      <c r="E4477" t="s">
        <v>3114</v>
      </c>
      <c r="F4477" s="6">
        <v>12</v>
      </c>
      <c r="G4477" s="6"/>
      <c r="H4477" s="6"/>
      <c r="I4477" s="6"/>
      <c r="J4477" s="6">
        <v>73.400000000000006</v>
      </c>
      <c r="K4477">
        <f t="shared" si="138"/>
        <v>1</v>
      </c>
    </row>
    <row r="4478" spans="1:11" x14ac:dyDescent="0.25">
      <c r="A4478" s="5" t="str">
        <f t="shared" si="139"/>
        <v>IndustrySchoolsAverage WeekdayOctober13</v>
      </c>
      <c r="B4478" t="s">
        <v>2232</v>
      </c>
      <c r="C4478" t="s">
        <v>2246</v>
      </c>
      <c r="D4478" t="s">
        <v>2457</v>
      </c>
      <c r="E4478" t="s">
        <v>3114</v>
      </c>
      <c r="F4478" s="6">
        <v>13</v>
      </c>
      <c r="G4478" s="6"/>
      <c r="H4478" s="6"/>
      <c r="I4478" s="6"/>
      <c r="J4478" s="6">
        <v>79.2</v>
      </c>
      <c r="K4478">
        <f t="shared" si="138"/>
        <v>1</v>
      </c>
    </row>
    <row r="4479" spans="1:11" x14ac:dyDescent="0.25">
      <c r="A4479" s="5" t="str">
        <f t="shared" si="139"/>
        <v>IndustrySchoolsAverage WeekdayOctober14</v>
      </c>
      <c r="B4479" t="s">
        <v>2232</v>
      </c>
      <c r="C4479" t="s">
        <v>2246</v>
      </c>
      <c r="D4479" t="s">
        <v>2457</v>
      </c>
      <c r="E4479" t="s">
        <v>3114</v>
      </c>
      <c r="F4479" s="6">
        <v>14</v>
      </c>
      <c r="G4479" s="6"/>
      <c r="H4479" s="6"/>
      <c r="I4479" s="6"/>
      <c r="J4479" s="6">
        <v>83.9</v>
      </c>
      <c r="K4479">
        <f t="shared" si="138"/>
        <v>1</v>
      </c>
    </row>
    <row r="4480" spans="1:11" x14ac:dyDescent="0.25">
      <c r="A4480" s="5" t="str">
        <f t="shared" si="139"/>
        <v>IndustrySchoolsAverage WeekdayOctober15</v>
      </c>
      <c r="B4480" t="s">
        <v>2232</v>
      </c>
      <c r="C4480" t="s">
        <v>2246</v>
      </c>
      <c r="D4480" t="s">
        <v>2457</v>
      </c>
      <c r="E4480" t="s">
        <v>3114</v>
      </c>
      <c r="F4480" s="6">
        <v>15</v>
      </c>
      <c r="G4480" s="6"/>
      <c r="H4480" s="6"/>
      <c r="I4480" s="6"/>
      <c r="J4480" s="6">
        <v>86.8</v>
      </c>
      <c r="K4480">
        <f t="shared" si="138"/>
        <v>1</v>
      </c>
    </row>
    <row r="4481" spans="1:11" x14ac:dyDescent="0.25">
      <c r="A4481" s="5" t="str">
        <f t="shared" si="139"/>
        <v>IndustrySchoolsAverage WeekdayOctober16</v>
      </c>
      <c r="B4481" t="s">
        <v>2232</v>
      </c>
      <c r="C4481" t="s">
        <v>2246</v>
      </c>
      <c r="D4481" t="s">
        <v>2457</v>
      </c>
      <c r="E4481" t="s">
        <v>3114</v>
      </c>
      <c r="F4481" s="6">
        <v>16</v>
      </c>
      <c r="G4481" s="6"/>
      <c r="H4481" s="6"/>
      <c r="I4481" s="6"/>
      <c r="J4481" s="6">
        <v>88.5</v>
      </c>
      <c r="K4481">
        <f t="shared" si="138"/>
        <v>1</v>
      </c>
    </row>
    <row r="4482" spans="1:11" x14ac:dyDescent="0.25">
      <c r="A4482" s="5" t="str">
        <f t="shared" si="139"/>
        <v>IndustrySchoolsAverage WeekdayOctober17</v>
      </c>
      <c r="B4482" t="s">
        <v>2232</v>
      </c>
      <c r="C4482" t="s">
        <v>2246</v>
      </c>
      <c r="D4482" t="s">
        <v>2457</v>
      </c>
      <c r="E4482" t="s">
        <v>3114</v>
      </c>
      <c r="F4482" s="6">
        <v>17</v>
      </c>
      <c r="G4482" s="6"/>
      <c r="H4482" s="6"/>
      <c r="I4482" s="6"/>
      <c r="J4482" s="6">
        <v>86.8</v>
      </c>
      <c r="K4482">
        <f t="shared" ref="K4482:K4545" si="140">INDEX(events, MATCH(CONCATENATE(B4482, C4482, D4482, E4482), events_y, 0), MATCH("Confidential", events_x, 0))</f>
        <v>1</v>
      </c>
    </row>
    <row r="4483" spans="1:11" x14ac:dyDescent="0.25">
      <c r="A4483" s="5" t="str">
        <f t="shared" ref="A4483:A4546" si="141">CONCATENATE(B4483, C4483, D4483, E4483, F4483)</f>
        <v>IndustrySchoolsAverage WeekdayOctober18</v>
      </c>
      <c r="B4483" t="s">
        <v>2232</v>
      </c>
      <c r="C4483" t="s">
        <v>2246</v>
      </c>
      <c r="D4483" t="s">
        <v>2457</v>
      </c>
      <c r="E4483" t="s">
        <v>3114</v>
      </c>
      <c r="F4483" s="6">
        <v>18</v>
      </c>
      <c r="G4483" s="6"/>
      <c r="H4483" s="6"/>
      <c r="I4483" s="6"/>
      <c r="J4483" s="6">
        <v>83.8</v>
      </c>
      <c r="K4483">
        <f t="shared" si="140"/>
        <v>1</v>
      </c>
    </row>
    <row r="4484" spans="1:11" x14ac:dyDescent="0.25">
      <c r="A4484" s="5" t="str">
        <f t="shared" si="141"/>
        <v>IndustrySchoolsAverage WeekdayOctober19</v>
      </c>
      <c r="B4484" t="s">
        <v>2232</v>
      </c>
      <c r="C4484" t="s">
        <v>2246</v>
      </c>
      <c r="D4484" t="s">
        <v>2457</v>
      </c>
      <c r="E4484" t="s">
        <v>3114</v>
      </c>
      <c r="F4484" s="6">
        <v>19</v>
      </c>
      <c r="G4484" s="6"/>
      <c r="H4484" s="6"/>
      <c r="I4484" s="6"/>
      <c r="J4484" s="6">
        <v>80</v>
      </c>
      <c r="K4484">
        <f t="shared" si="140"/>
        <v>1</v>
      </c>
    </row>
    <row r="4485" spans="1:11" x14ac:dyDescent="0.25">
      <c r="A4485" s="5" t="str">
        <f t="shared" si="141"/>
        <v>IndustrySchoolsAverage WeekdayOctober20</v>
      </c>
      <c r="B4485" t="s">
        <v>2232</v>
      </c>
      <c r="C4485" t="s">
        <v>2246</v>
      </c>
      <c r="D4485" t="s">
        <v>2457</v>
      </c>
      <c r="E4485" t="s">
        <v>3114</v>
      </c>
      <c r="F4485" s="6">
        <v>20</v>
      </c>
      <c r="G4485" s="6"/>
      <c r="H4485" s="6"/>
      <c r="I4485" s="6"/>
      <c r="J4485" s="6">
        <v>73.7</v>
      </c>
      <c r="K4485">
        <f t="shared" si="140"/>
        <v>1</v>
      </c>
    </row>
    <row r="4486" spans="1:11" x14ac:dyDescent="0.25">
      <c r="A4486" s="5" t="str">
        <f t="shared" si="141"/>
        <v>IndustrySchoolsAverage WeekdayOctober21</v>
      </c>
      <c r="B4486" t="s">
        <v>2232</v>
      </c>
      <c r="C4486" t="s">
        <v>2246</v>
      </c>
      <c r="D4486" t="s">
        <v>2457</v>
      </c>
      <c r="E4486" t="s">
        <v>3114</v>
      </c>
      <c r="F4486" s="6">
        <v>21</v>
      </c>
      <c r="G4486" s="6"/>
      <c r="H4486" s="6"/>
      <c r="I4486" s="6"/>
      <c r="J4486" s="6">
        <v>70.3</v>
      </c>
      <c r="K4486">
        <f t="shared" si="140"/>
        <v>1</v>
      </c>
    </row>
    <row r="4487" spans="1:11" x14ac:dyDescent="0.25">
      <c r="A4487" s="5" t="str">
        <f t="shared" si="141"/>
        <v>IndustrySchoolsAverage WeekdayOctober22</v>
      </c>
      <c r="B4487" t="s">
        <v>2232</v>
      </c>
      <c r="C4487" t="s">
        <v>2246</v>
      </c>
      <c r="D4487" t="s">
        <v>2457</v>
      </c>
      <c r="E4487" t="s">
        <v>3114</v>
      </c>
      <c r="F4487" s="6">
        <v>22</v>
      </c>
      <c r="G4487" s="6"/>
      <c r="H4487" s="6"/>
      <c r="I4487" s="6"/>
      <c r="J4487" s="6">
        <v>67.37</v>
      </c>
      <c r="K4487">
        <f t="shared" si="140"/>
        <v>1</v>
      </c>
    </row>
    <row r="4488" spans="1:11" x14ac:dyDescent="0.25">
      <c r="A4488" s="5" t="str">
        <f t="shared" si="141"/>
        <v>IndustrySchoolsAverage WeekdayOctober23</v>
      </c>
      <c r="B4488" t="s">
        <v>2232</v>
      </c>
      <c r="C4488" t="s">
        <v>2246</v>
      </c>
      <c r="D4488" t="s">
        <v>2457</v>
      </c>
      <c r="E4488" t="s">
        <v>3114</v>
      </c>
      <c r="F4488" s="6">
        <v>23</v>
      </c>
      <c r="G4488" s="6"/>
      <c r="H4488" s="6"/>
      <c r="I4488" s="6"/>
      <c r="J4488" s="6">
        <v>65.739999999999995</v>
      </c>
      <c r="K4488">
        <f t="shared" si="140"/>
        <v>1</v>
      </c>
    </row>
    <row r="4489" spans="1:11" x14ac:dyDescent="0.25">
      <c r="A4489" s="5" t="str">
        <f t="shared" si="141"/>
        <v>IndustrySchoolsAverage WeekdayOctober24</v>
      </c>
      <c r="B4489" t="s">
        <v>2232</v>
      </c>
      <c r="C4489" t="s">
        <v>2246</v>
      </c>
      <c r="D4489" t="s">
        <v>2457</v>
      </c>
      <c r="E4489" t="s">
        <v>3114</v>
      </c>
      <c r="F4489" s="6">
        <v>24</v>
      </c>
      <c r="G4489" s="6"/>
      <c r="H4489" s="6"/>
      <c r="I4489" s="6"/>
      <c r="J4489" s="6">
        <v>64.66</v>
      </c>
      <c r="K4489">
        <f t="shared" si="140"/>
        <v>1</v>
      </c>
    </row>
    <row r="4490" spans="1:11" x14ac:dyDescent="0.25">
      <c r="A4490" s="5" t="str">
        <f t="shared" si="141"/>
        <v>IndustrySchoolsMonthly Peak DayOctober1</v>
      </c>
      <c r="B4490" t="s">
        <v>2232</v>
      </c>
      <c r="C4490" t="s">
        <v>2246</v>
      </c>
      <c r="D4490" t="s">
        <v>2458</v>
      </c>
      <c r="E4490" t="s">
        <v>3114</v>
      </c>
      <c r="F4490" s="6">
        <v>1</v>
      </c>
      <c r="G4490" s="6"/>
      <c r="H4490" s="6"/>
      <c r="I4490" s="6"/>
      <c r="J4490" s="6">
        <v>73.599999999999994</v>
      </c>
      <c r="K4490">
        <f t="shared" si="140"/>
        <v>1</v>
      </c>
    </row>
    <row r="4491" spans="1:11" x14ac:dyDescent="0.25">
      <c r="A4491" s="5" t="str">
        <f t="shared" si="141"/>
        <v>IndustrySchoolsMonthly Peak DayOctober2</v>
      </c>
      <c r="B4491" t="s">
        <v>2232</v>
      </c>
      <c r="C4491" t="s">
        <v>2246</v>
      </c>
      <c r="D4491" t="s">
        <v>2458</v>
      </c>
      <c r="E4491" t="s">
        <v>3114</v>
      </c>
      <c r="F4491" s="6">
        <v>2</v>
      </c>
      <c r="G4491" s="6"/>
      <c r="H4491" s="6"/>
      <c r="I4491" s="6"/>
      <c r="J4491" s="6">
        <v>71.099999999999994</v>
      </c>
      <c r="K4491">
        <f t="shared" si="140"/>
        <v>1</v>
      </c>
    </row>
    <row r="4492" spans="1:11" x14ac:dyDescent="0.25">
      <c r="A4492" s="5" t="str">
        <f t="shared" si="141"/>
        <v>IndustrySchoolsMonthly Peak DayOctober3</v>
      </c>
      <c r="B4492" t="s">
        <v>2232</v>
      </c>
      <c r="C4492" t="s">
        <v>2246</v>
      </c>
      <c r="D4492" t="s">
        <v>2458</v>
      </c>
      <c r="E4492" t="s">
        <v>3114</v>
      </c>
      <c r="F4492" s="6">
        <v>3</v>
      </c>
      <c r="G4492" s="6"/>
      <c r="H4492" s="6"/>
      <c r="I4492" s="6"/>
      <c r="J4492" s="6">
        <v>69.59</v>
      </c>
      <c r="K4492">
        <f t="shared" si="140"/>
        <v>1</v>
      </c>
    </row>
    <row r="4493" spans="1:11" x14ac:dyDescent="0.25">
      <c r="A4493" s="5" t="str">
        <f t="shared" si="141"/>
        <v>IndustrySchoolsMonthly Peak DayOctober4</v>
      </c>
      <c r="B4493" t="s">
        <v>2232</v>
      </c>
      <c r="C4493" t="s">
        <v>2246</v>
      </c>
      <c r="D4493" t="s">
        <v>2458</v>
      </c>
      <c r="E4493" t="s">
        <v>3114</v>
      </c>
      <c r="F4493" s="6">
        <v>4</v>
      </c>
      <c r="G4493" s="6"/>
      <c r="H4493" s="6"/>
      <c r="I4493" s="6"/>
      <c r="J4493" s="6">
        <v>67.08</v>
      </c>
      <c r="K4493">
        <f t="shared" si="140"/>
        <v>1</v>
      </c>
    </row>
    <row r="4494" spans="1:11" x14ac:dyDescent="0.25">
      <c r="A4494" s="5" t="str">
        <f t="shared" si="141"/>
        <v>IndustrySchoolsMonthly Peak DayOctober5</v>
      </c>
      <c r="B4494" t="s">
        <v>2232</v>
      </c>
      <c r="C4494" t="s">
        <v>2246</v>
      </c>
      <c r="D4494" t="s">
        <v>2458</v>
      </c>
      <c r="E4494" t="s">
        <v>3114</v>
      </c>
      <c r="F4494" s="6">
        <v>5</v>
      </c>
      <c r="G4494" s="6"/>
      <c r="H4494" s="6"/>
      <c r="I4494" s="6"/>
      <c r="J4494" s="6">
        <v>67.67</v>
      </c>
      <c r="K4494">
        <f t="shared" si="140"/>
        <v>1</v>
      </c>
    </row>
    <row r="4495" spans="1:11" x14ac:dyDescent="0.25">
      <c r="A4495" s="5" t="str">
        <f t="shared" si="141"/>
        <v>IndustrySchoolsMonthly Peak DayOctober6</v>
      </c>
      <c r="B4495" t="s">
        <v>2232</v>
      </c>
      <c r="C4495" t="s">
        <v>2246</v>
      </c>
      <c r="D4495" t="s">
        <v>2458</v>
      </c>
      <c r="E4495" t="s">
        <v>3114</v>
      </c>
      <c r="F4495" s="6">
        <v>6</v>
      </c>
      <c r="G4495" s="6"/>
      <c r="H4495" s="6"/>
      <c r="I4495" s="6"/>
      <c r="J4495" s="6">
        <v>64.03</v>
      </c>
      <c r="K4495">
        <f t="shared" si="140"/>
        <v>1</v>
      </c>
    </row>
    <row r="4496" spans="1:11" x14ac:dyDescent="0.25">
      <c r="A4496" s="5" t="str">
        <f t="shared" si="141"/>
        <v>IndustrySchoolsMonthly Peak DayOctober7</v>
      </c>
      <c r="B4496" t="s">
        <v>2232</v>
      </c>
      <c r="C4496" t="s">
        <v>2246</v>
      </c>
      <c r="D4496" t="s">
        <v>2458</v>
      </c>
      <c r="E4496" t="s">
        <v>3114</v>
      </c>
      <c r="F4496" s="6">
        <v>7</v>
      </c>
      <c r="G4496" s="6"/>
      <c r="H4496" s="6"/>
      <c r="I4496" s="6"/>
      <c r="J4496" s="6">
        <v>63.23</v>
      </c>
      <c r="K4496">
        <f t="shared" si="140"/>
        <v>1</v>
      </c>
    </row>
    <row r="4497" spans="1:11" x14ac:dyDescent="0.25">
      <c r="A4497" s="5" t="str">
        <f t="shared" si="141"/>
        <v>IndustrySchoolsMonthly Peak DayOctober8</v>
      </c>
      <c r="B4497" t="s">
        <v>2232</v>
      </c>
      <c r="C4497" t="s">
        <v>2246</v>
      </c>
      <c r="D4497" t="s">
        <v>2458</v>
      </c>
      <c r="E4497" t="s">
        <v>3114</v>
      </c>
      <c r="F4497" s="6">
        <v>8</v>
      </c>
      <c r="G4497" s="6"/>
      <c r="H4497" s="6"/>
      <c r="I4497" s="6"/>
      <c r="J4497" s="6">
        <v>61.6</v>
      </c>
      <c r="K4497">
        <f t="shared" si="140"/>
        <v>1</v>
      </c>
    </row>
    <row r="4498" spans="1:11" x14ac:dyDescent="0.25">
      <c r="A4498" s="5" t="str">
        <f t="shared" si="141"/>
        <v>IndustrySchoolsMonthly Peak DayOctober9</v>
      </c>
      <c r="B4498" t="s">
        <v>2232</v>
      </c>
      <c r="C4498" t="s">
        <v>2246</v>
      </c>
      <c r="D4498" t="s">
        <v>2458</v>
      </c>
      <c r="E4498" t="s">
        <v>3114</v>
      </c>
      <c r="F4498" s="6">
        <v>9</v>
      </c>
      <c r="G4498" s="6"/>
      <c r="H4498" s="6"/>
      <c r="I4498" s="6"/>
      <c r="J4498" s="6">
        <v>64.13</v>
      </c>
      <c r="K4498">
        <f t="shared" si="140"/>
        <v>1</v>
      </c>
    </row>
    <row r="4499" spans="1:11" x14ac:dyDescent="0.25">
      <c r="A4499" s="5" t="str">
        <f t="shared" si="141"/>
        <v>IndustrySchoolsMonthly Peak DayOctober10</v>
      </c>
      <c r="B4499" t="s">
        <v>2232</v>
      </c>
      <c r="C4499" t="s">
        <v>2246</v>
      </c>
      <c r="D4499" t="s">
        <v>2458</v>
      </c>
      <c r="E4499" t="s">
        <v>3114</v>
      </c>
      <c r="F4499" s="6">
        <v>10</v>
      </c>
      <c r="G4499" s="6"/>
      <c r="H4499" s="6"/>
      <c r="I4499" s="6"/>
      <c r="J4499" s="6">
        <v>70.400000000000006</v>
      </c>
      <c r="K4499">
        <f t="shared" si="140"/>
        <v>1</v>
      </c>
    </row>
    <row r="4500" spans="1:11" x14ac:dyDescent="0.25">
      <c r="A4500" s="5" t="str">
        <f t="shared" si="141"/>
        <v>IndustrySchoolsMonthly Peak DayOctober11</v>
      </c>
      <c r="B4500" t="s">
        <v>2232</v>
      </c>
      <c r="C4500" t="s">
        <v>2246</v>
      </c>
      <c r="D4500" t="s">
        <v>2458</v>
      </c>
      <c r="E4500" t="s">
        <v>3114</v>
      </c>
      <c r="F4500" s="6">
        <v>11</v>
      </c>
      <c r="G4500" s="6"/>
      <c r="H4500" s="6"/>
      <c r="I4500" s="6"/>
      <c r="J4500" s="6">
        <v>79.900000000000006</v>
      </c>
      <c r="K4500">
        <f t="shared" si="140"/>
        <v>1</v>
      </c>
    </row>
    <row r="4501" spans="1:11" x14ac:dyDescent="0.25">
      <c r="A4501" s="5" t="str">
        <f t="shared" si="141"/>
        <v>IndustrySchoolsMonthly Peak DayOctober12</v>
      </c>
      <c r="B4501" t="s">
        <v>2232</v>
      </c>
      <c r="C4501" t="s">
        <v>2246</v>
      </c>
      <c r="D4501" t="s">
        <v>2458</v>
      </c>
      <c r="E4501" t="s">
        <v>3114</v>
      </c>
      <c r="F4501" s="6">
        <v>12</v>
      </c>
      <c r="G4501" s="6"/>
      <c r="H4501" s="6"/>
      <c r="I4501" s="6"/>
      <c r="J4501" s="6">
        <v>88.5</v>
      </c>
      <c r="K4501">
        <f t="shared" si="140"/>
        <v>1</v>
      </c>
    </row>
    <row r="4502" spans="1:11" x14ac:dyDescent="0.25">
      <c r="A4502" s="5" t="str">
        <f t="shared" si="141"/>
        <v>IndustrySchoolsMonthly Peak DayOctober13</v>
      </c>
      <c r="B4502" t="s">
        <v>2232</v>
      </c>
      <c r="C4502" t="s">
        <v>2246</v>
      </c>
      <c r="D4502" t="s">
        <v>2458</v>
      </c>
      <c r="E4502" t="s">
        <v>3114</v>
      </c>
      <c r="F4502" s="6">
        <v>13</v>
      </c>
      <c r="G4502" s="6"/>
      <c r="H4502" s="6"/>
      <c r="I4502" s="6"/>
      <c r="J4502" s="6">
        <v>94.3</v>
      </c>
      <c r="K4502">
        <f t="shared" si="140"/>
        <v>1</v>
      </c>
    </row>
    <row r="4503" spans="1:11" x14ac:dyDescent="0.25">
      <c r="A4503" s="5" t="str">
        <f t="shared" si="141"/>
        <v>IndustrySchoolsMonthly Peak DayOctober14</v>
      </c>
      <c r="B4503" t="s">
        <v>2232</v>
      </c>
      <c r="C4503" t="s">
        <v>2246</v>
      </c>
      <c r="D4503" t="s">
        <v>2458</v>
      </c>
      <c r="E4503" t="s">
        <v>3114</v>
      </c>
      <c r="F4503" s="6">
        <v>14</v>
      </c>
      <c r="G4503" s="6"/>
      <c r="H4503" s="6"/>
      <c r="I4503" s="6"/>
      <c r="J4503" s="6">
        <v>98.8</v>
      </c>
      <c r="K4503">
        <f t="shared" si="140"/>
        <v>1</v>
      </c>
    </row>
    <row r="4504" spans="1:11" x14ac:dyDescent="0.25">
      <c r="A4504" s="5" t="str">
        <f t="shared" si="141"/>
        <v>IndustrySchoolsMonthly Peak DayOctober15</v>
      </c>
      <c r="B4504" t="s">
        <v>2232</v>
      </c>
      <c r="C4504" t="s">
        <v>2246</v>
      </c>
      <c r="D4504" t="s">
        <v>2458</v>
      </c>
      <c r="E4504" t="s">
        <v>3114</v>
      </c>
      <c r="F4504" s="6">
        <v>15</v>
      </c>
      <c r="G4504" s="6"/>
      <c r="H4504" s="6"/>
      <c r="I4504" s="6"/>
      <c r="J4504" s="6">
        <v>101.5</v>
      </c>
      <c r="K4504">
        <f t="shared" si="140"/>
        <v>1</v>
      </c>
    </row>
    <row r="4505" spans="1:11" x14ac:dyDescent="0.25">
      <c r="A4505" s="5" t="str">
        <f t="shared" si="141"/>
        <v>IndustrySchoolsMonthly Peak DayOctober16</v>
      </c>
      <c r="B4505" t="s">
        <v>2232</v>
      </c>
      <c r="C4505" t="s">
        <v>2246</v>
      </c>
      <c r="D4505" t="s">
        <v>2458</v>
      </c>
      <c r="E4505" t="s">
        <v>3114</v>
      </c>
      <c r="F4505" s="6">
        <v>16</v>
      </c>
      <c r="G4505" s="6"/>
      <c r="H4505" s="6"/>
      <c r="I4505" s="6"/>
      <c r="J4505" s="6">
        <v>102.9</v>
      </c>
      <c r="K4505">
        <f t="shared" si="140"/>
        <v>1</v>
      </c>
    </row>
    <row r="4506" spans="1:11" x14ac:dyDescent="0.25">
      <c r="A4506" s="5" t="str">
        <f t="shared" si="141"/>
        <v>IndustrySchoolsMonthly Peak DayOctober17</v>
      </c>
      <c r="B4506" t="s">
        <v>2232</v>
      </c>
      <c r="C4506" t="s">
        <v>2246</v>
      </c>
      <c r="D4506" t="s">
        <v>2458</v>
      </c>
      <c r="E4506" t="s">
        <v>3114</v>
      </c>
      <c r="F4506" s="6">
        <v>17</v>
      </c>
      <c r="G4506" s="6"/>
      <c r="H4506" s="6"/>
      <c r="I4506" s="6"/>
      <c r="J4506" s="6">
        <v>103.2</v>
      </c>
      <c r="K4506">
        <f t="shared" si="140"/>
        <v>1</v>
      </c>
    </row>
    <row r="4507" spans="1:11" x14ac:dyDescent="0.25">
      <c r="A4507" s="5" t="str">
        <f t="shared" si="141"/>
        <v>IndustrySchoolsMonthly Peak DayOctober18</v>
      </c>
      <c r="B4507" t="s">
        <v>2232</v>
      </c>
      <c r="C4507" t="s">
        <v>2246</v>
      </c>
      <c r="D4507" t="s">
        <v>2458</v>
      </c>
      <c r="E4507" t="s">
        <v>3114</v>
      </c>
      <c r="F4507" s="6">
        <v>18</v>
      </c>
      <c r="G4507" s="6"/>
      <c r="H4507" s="6"/>
      <c r="I4507" s="6"/>
      <c r="J4507" s="6">
        <v>102.5</v>
      </c>
      <c r="K4507">
        <f t="shared" si="140"/>
        <v>1</v>
      </c>
    </row>
    <row r="4508" spans="1:11" x14ac:dyDescent="0.25">
      <c r="A4508" s="5" t="str">
        <f t="shared" si="141"/>
        <v>IndustrySchoolsMonthly Peak DayOctober19</v>
      </c>
      <c r="B4508" t="s">
        <v>2232</v>
      </c>
      <c r="C4508" t="s">
        <v>2246</v>
      </c>
      <c r="D4508" t="s">
        <v>2458</v>
      </c>
      <c r="E4508" t="s">
        <v>3114</v>
      </c>
      <c r="F4508" s="6">
        <v>19</v>
      </c>
      <c r="G4508" s="6"/>
      <c r="H4508" s="6"/>
      <c r="I4508" s="6"/>
      <c r="J4508" s="6">
        <v>95.4</v>
      </c>
      <c r="K4508">
        <f t="shared" si="140"/>
        <v>1</v>
      </c>
    </row>
    <row r="4509" spans="1:11" x14ac:dyDescent="0.25">
      <c r="A4509" s="5" t="str">
        <f t="shared" si="141"/>
        <v>IndustrySchoolsMonthly Peak DayOctober20</v>
      </c>
      <c r="B4509" t="s">
        <v>2232</v>
      </c>
      <c r="C4509" t="s">
        <v>2246</v>
      </c>
      <c r="D4509" t="s">
        <v>2458</v>
      </c>
      <c r="E4509" t="s">
        <v>3114</v>
      </c>
      <c r="F4509" s="6">
        <v>20</v>
      </c>
      <c r="G4509" s="6"/>
      <c r="H4509" s="6"/>
      <c r="I4509" s="6"/>
      <c r="J4509" s="6">
        <v>88.5</v>
      </c>
      <c r="K4509">
        <f t="shared" si="140"/>
        <v>1</v>
      </c>
    </row>
    <row r="4510" spans="1:11" x14ac:dyDescent="0.25">
      <c r="A4510" s="5" t="str">
        <f t="shared" si="141"/>
        <v>IndustrySchoolsMonthly Peak DayOctober21</v>
      </c>
      <c r="B4510" t="s">
        <v>2232</v>
      </c>
      <c r="C4510" t="s">
        <v>2246</v>
      </c>
      <c r="D4510" t="s">
        <v>2458</v>
      </c>
      <c r="E4510" t="s">
        <v>3114</v>
      </c>
      <c r="F4510" s="6">
        <v>21</v>
      </c>
      <c r="G4510" s="6"/>
      <c r="H4510" s="6"/>
      <c r="I4510" s="6"/>
      <c r="J4510" s="6">
        <v>85.7</v>
      </c>
      <c r="K4510">
        <f t="shared" si="140"/>
        <v>1</v>
      </c>
    </row>
    <row r="4511" spans="1:11" x14ac:dyDescent="0.25">
      <c r="A4511" s="5" t="str">
        <f t="shared" si="141"/>
        <v>IndustrySchoolsMonthly Peak DayOctober22</v>
      </c>
      <c r="B4511" t="s">
        <v>2232</v>
      </c>
      <c r="C4511" t="s">
        <v>2246</v>
      </c>
      <c r="D4511" t="s">
        <v>2458</v>
      </c>
      <c r="E4511" t="s">
        <v>3114</v>
      </c>
      <c r="F4511" s="6">
        <v>22</v>
      </c>
      <c r="G4511" s="6"/>
      <c r="H4511" s="6"/>
      <c r="I4511" s="6"/>
      <c r="J4511" s="6">
        <v>83.5</v>
      </c>
      <c r="K4511">
        <f t="shared" si="140"/>
        <v>1</v>
      </c>
    </row>
    <row r="4512" spans="1:11" x14ac:dyDescent="0.25">
      <c r="A4512" s="5" t="str">
        <f t="shared" si="141"/>
        <v>IndustrySchoolsMonthly Peak DayOctober23</v>
      </c>
      <c r="B4512" t="s">
        <v>2232</v>
      </c>
      <c r="C4512" t="s">
        <v>2246</v>
      </c>
      <c r="D4512" t="s">
        <v>2458</v>
      </c>
      <c r="E4512" t="s">
        <v>3114</v>
      </c>
      <c r="F4512" s="6">
        <v>23</v>
      </c>
      <c r="G4512" s="6"/>
      <c r="H4512" s="6"/>
      <c r="I4512" s="6"/>
      <c r="J4512" s="6">
        <v>78.5</v>
      </c>
      <c r="K4512">
        <f t="shared" si="140"/>
        <v>1</v>
      </c>
    </row>
    <row r="4513" spans="1:11" x14ac:dyDescent="0.25">
      <c r="A4513" s="5" t="str">
        <f t="shared" si="141"/>
        <v>IndustrySchoolsMonthly Peak DayOctober24</v>
      </c>
      <c r="B4513" t="s">
        <v>2232</v>
      </c>
      <c r="C4513" t="s">
        <v>2246</v>
      </c>
      <c r="D4513" t="s">
        <v>2458</v>
      </c>
      <c r="E4513" t="s">
        <v>3114</v>
      </c>
      <c r="F4513" s="6">
        <v>24</v>
      </c>
      <c r="G4513" s="6"/>
      <c r="H4513" s="6"/>
      <c r="I4513" s="6"/>
      <c r="J4513" s="6">
        <v>75.599999999999994</v>
      </c>
      <c r="K4513">
        <f t="shared" si="140"/>
        <v>1</v>
      </c>
    </row>
    <row r="4514" spans="1:11" x14ac:dyDescent="0.25">
      <c r="A4514" s="5" t="str">
        <f t="shared" si="141"/>
        <v>IndustrySchoolsAverage WeekdayNovember1</v>
      </c>
      <c r="B4514" t="s">
        <v>2232</v>
      </c>
      <c r="C4514" t="s">
        <v>2246</v>
      </c>
      <c r="D4514" t="s">
        <v>2459</v>
      </c>
      <c r="E4514" t="s">
        <v>3115</v>
      </c>
      <c r="F4514" s="6">
        <v>1</v>
      </c>
      <c r="G4514" s="6"/>
      <c r="H4514" s="6"/>
      <c r="I4514" s="6"/>
      <c r="J4514" s="6">
        <v>47.91</v>
      </c>
      <c r="K4514">
        <f t="shared" si="140"/>
        <v>1</v>
      </c>
    </row>
    <row r="4515" spans="1:11" x14ac:dyDescent="0.25">
      <c r="A4515" s="5" t="str">
        <f t="shared" si="141"/>
        <v>IndustrySchoolsAverage WeekdayNovember2</v>
      </c>
      <c r="B4515" t="s">
        <v>2232</v>
      </c>
      <c r="C4515" t="s">
        <v>2246</v>
      </c>
      <c r="D4515" t="s">
        <v>2459</v>
      </c>
      <c r="E4515" t="s">
        <v>3115</v>
      </c>
      <c r="F4515" s="6">
        <v>2</v>
      </c>
      <c r="G4515" s="6"/>
      <c r="H4515" s="6"/>
      <c r="I4515" s="6"/>
      <c r="J4515" s="6">
        <v>46.05</v>
      </c>
      <c r="K4515">
        <f t="shared" si="140"/>
        <v>1</v>
      </c>
    </row>
    <row r="4516" spans="1:11" x14ac:dyDescent="0.25">
      <c r="A4516" s="5" t="str">
        <f t="shared" si="141"/>
        <v>IndustrySchoolsAverage WeekdayNovember3</v>
      </c>
      <c r="B4516" t="s">
        <v>2232</v>
      </c>
      <c r="C4516" t="s">
        <v>2246</v>
      </c>
      <c r="D4516" t="s">
        <v>2459</v>
      </c>
      <c r="E4516" t="s">
        <v>3115</v>
      </c>
      <c r="F4516" s="6">
        <v>3</v>
      </c>
      <c r="G4516" s="6"/>
      <c r="H4516" s="6"/>
      <c r="I4516" s="6"/>
      <c r="J4516" s="6">
        <v>45.09</v>
      </c>
      <c r="K4516">
        <f t="shared" si="140"/>
        <v>1</v>
      </c>
    </row>
    <row r="4517" spans="1:11" x14ac:dyDescent="0.25">
      <c r="A4517" s="5" t="str">
        <f t="shared" si="141"/>
        <v>IndustrySchoolsAverage WeekdayNovember4</v>
      </c>
      <c r="B4517" t="s">
        <v>2232</v>
      </c>
      <c r="C4517" t="s">
        <v>2246</v>
      </c>
      <c r="D4517" t="s">
        <v>2459</v>
      </c>
      <c r="E4517" t="s">
        <v>3115</v>
      </c>
      <c r="F4517" s="6">
        <v>4</v>
      </c>
      <c r="G4517" s="6"/>
      <c r="H4517" s="6"/>
      <c r="I4517" s="6"/>
      <c r="J4517" s="6">
        <v>44.88</v>
      </c>
      <c r="K4517">
        <f t="shared" si="140"/>
        <v>1</v>
      </c>
    </row>
    <row r="4518" spans="1:11" x14ac:dyDescent="0.25">
      <c r="A4518" s="5" t="str">
        <f t="shared" si="141"/>
        <v>IndustrySchoolsAverage WeekdayNovember5</v>
      </c>
      <c r="B4518" t="s">
        <v>2232</v>
      </c>
      <c r="C4518" t="s">
        <v>2246</v>
      </c>
      <c r="D4518" t="s">
        <v>2459</v>
      </c>
      <c r="E4518" t="s">
        <v>3115</v>
      </c>
      <c r="F4518" s="6">
        <v>5</v>
      </c>
      <c r="G4518" s="6"/>
      <c r="H4518" s="6"/>
      <c r="I4518" s="6"/>
      <c r="J4518" s="6">
        <v>43.33</v>
      </c>
      <c r="K4518">
        <f t="shared" si="140"/>
        <v>1</v>
      </c>
    </row>
    <row r="4519" spans="1:11" x14ac:dyDescent="0.25">
      <c r="A4519" s="5" t="str">
        <f t="shared" si="141"/>
        <v>IndustrySchoolsAverage WeekdayNovember6</v>
      </c>
      <c r="B4519" t="s">
        <v>2232</v>
      </c>
      <c r="C4519" t="s">
        <v>2246</v>
      </c>
      <c r="D4519" t="s">
        <v>2459</v>
      </c>
      <c r="E4519" t="s">
        <v>3115</v>
      </c>
      <c r="F4519" s="6">
        <v>6</v>
      </c>
      <c r="G4519" s="6"/>
      <c r="H4519" s="6"/>
      <c r="I4519" s="6"/>
      <c r="J4519" s="6">
        <v>41.31</v>
      </c>
      <c r="K4519">
        <f t="shared" si="140"/>
        <v>1</v>
      </c>
    </row>
    <row r="4520" spans="1:11" x14ac:dyDescent="0.25">
      <c r="A4520" s="5" t="str">
        <f t="shared" si="141"/>
        <v>IndustrySchoolsAverage WeekdayNovember7</v>
      </c>
      <c r="B4520" t="s">
        <v>2232</v>
      </c>
      <c r="C4520" t="s">
        <v>2246</v>
      </c>
      <c r="D4520" t="s">
        <v>2459</v>
      </c>
      <c r="E4520" t="s">
        <v>3115</v>
      </c>
      <c r="F4520" s="6">
        <v>7</v>
      </c>
      <c r="G4520" s="6"/>
      <c r="H4520" s="6"/>
      <c r="I4520" s="6"/>
      <c r="J4520" s="6">
        <v>41.23</v>
      </c>
      <c r="K4520">
        <f t="shared" si="140"/>
        <v>1</v>
      </c>
    </row>
    <row r="4521" spans="1:11" x14ac:dyDescent="0.25">
      <c r="A4521" s="5" t="str">
        <f t="shared" si="141"/>
        <v>IndustrySchoolsAverage WeekdayNovember8</v>
      </c>
      <c r="B4521" t="s">
        <v>2232</v>
      </c>
      <c r="C4521" t="s">
        <v>2246</v>
      </c>
      <c r="D4521" t="s">
        <v>2459</v>
      </c>
      <c r="E4521" t="s">
        <v>3115</v>
      </c>
      <c r="F4521" s="6">
        <v>8</v>
      </c>
      <c r="G4521" s="6"/>
      <c r="H4521" s="6"/>
      <c r="I4521" s="6"/>
      <c r="J4521" s="6">
        <v>40.35</v>
      </c>
      <c r="K4521">
        <f t="shared" si="140"/>
        <v>1</v>
      </c>
    </row>
    <row r="4522" spans="1:11" x14ac:dyDescent="0.25">
      <c r="A4522" s="5" t="str">
        <f t="shared" si="141"/>
        <v>IndustrySchoolsAverage WeekdayNovember9</v>
      </c>
      <c r="B4522" t="s">
        <v>2232</v>
      </c>
      <c r="C4522" t="s">
        <v>2246</v>
      </c>
      <c r="D4522" t="s">
        <v>2459</v>
      </c>
      <c r="E4522" t="s">
        <v>3115</v>
      </c>
      <c r="F4522" s="6">
        <v>9</v>
      </c>
      <c r="G4522" s="6"/>
      <c r="H4522" s="6"/>
      <c r="I4522" s="6"/>
      <c r="J4522" s="6">
        <v>42.89</v>
      </c>
      <c r="K4522">
        <f t="shared" si="140"/>
        <v>1</v>
      </c>
    </row>
    <row r="4523" spans="1:11" x14ac:dyDescent="0.25">
      <c r="A4523" s="5" t="str">
        <f t="shared" si="141"/>
        <v>IndustrySchoolsAverage WeekdayNovember10</v>
      </c>
      <c r="B4523" t="s">
        <v>2232</v>
      </c>
      <c r="C4523" t="s">
        <v>2246</v>
      </c>
      <c r="D4523" t="s">
        <v>2459</v>
      </c>
      <c r="E4523" t="s">
        <v>3115</v>
      </c>
      <c r="F4523" s="6">
        <v>10</v>
      </c>
      <c r="G4523" s="6"/>
      <c r="H4523" s="6"/>
      <c r="I4523" s="6"/>
      <c r="J4523" s="6">
        <v>49.04</v>
      </c>
      <c r="K4523">
        <f t="shared" si="140"/>
        <v>1</v>
      </c>
    </row>
    <row r="4524" spans="1:11" x14ac:dyDescent="0.25">
      <c r="A4524" s="5" t="str">
        <f t="shared" si="141"/>
        <v>IndustrySchoolsAverage WeekdayNovember11</v>
      </c>
      <c r="B4524" t="s">
        <v>2232</v>
      </c>
      <c r="C4524" t="s">
        <v>2246</v>
      </c>
      <c r="D4524" t="s">
        <v>2459</v>
      </c>
      <c r="E4524" t="s">
        <v>3115</v>
      </c>
      <c r="F4524" s="6">
        <v>11</v>
      </c>
      <c r="G4524" s="6"/>
      <c r="H4524" s="6"/>
      <c r="I4524" s="6"/>
      <c r="J4524" s="6">
        <v>56.27</v>
      </c>
      <c r="K4524">
        <f t="shared" si="140"/>
        <v>1</v>
      </c>
    </row>
    <row r="4525" spans="1:11" x14ac:dyDescent="0.25">
      <c r="A4525" s="5" t="str">
        <f t="shared" si="141"/>
        <v>IndustrySchoolsAverage WeekdayNovember12</v>
      </c>
      <c r="B4525" t="s">
        <v>2232</v>
      </c>
      <c r="C4525" t="s">
        <v>2246</v>
      </c>
      <c r="D4525" t="s">
        <v>2459</v>
      </c>
      <c r="E4525" t="s">
        <v>3115</v>
      </c>
      <c r="F4525" s="6">
        <v>12</v>
      </c>
      <c r="G4525" s="6"/>
      <c r="H4525" s="6"/>
      <c r="I4525" s="6"/>
      <c r="J4525" s="6">
        <v>61.87</v>
      </c>
      <c r="K4525">
        <f t="shared" si="140"/>
        <v>1</v>
      </c>
    </row>
    <row r="4526" spans="1:11" x14ac:dyDescent="0.25">
      <c r="A4526" s="5" t="str">
        <f t="shared" si="141"/>
        <v>IndustrySchoolsAverage WeekdayNovember13</v>
      </c>
      <c r="B4526" t="s">
        <v>2232</v>
      </c>
      <c r="C4526" t="s">
        <v>2246</v>
      </c>
      <c r="D4526" t="s">
        <v>2459</v>
      </c>
      <c r="E4526" t="s">
        <v>3115</v>
      </c>
      <c r="F4526" s="6">
        <v>13</v>
      </c>
      <c r="G4526" s="6"/>
      <c r="H4526" s="6"/>
      <c r="I4526" s="6"/>
      <c r="J4526" s="6">
        <v>65.11</v>
      </c>
      <c r="K4526">
        <f t="shared" si="140"/>
        <v>1</v>
      </c>
    </row>
    <row r="4527" spans="1:11" x14ac:dyDescent="0.25">
      <c r="A4527" s="5" t="str">
        <f t="shared" si="141"/>
        <v>IndustrySchoolsAverage WeekdayNovember14</v>
      </c>
      <c r="B4527" t="s">
        <v>2232</v>
      </c>
      <c r="C4527" t="s">
        <v>2246</v>
      </c>
      <c r="D4527" t="s">
        <v>2459</v>
      </c>
      <c r="E4527" t="s">
        <v>3115</v>
      </c>
      <c r="F4527" s="6">
        <v>14</v>
      </c>
      <c r="G4527" s="6"/>
      <c r="H4527" s="6"/>
      <c r="I4527" s="6"/>
      <c r="J4527" s="6">
        <v>66.94</v>
      </c>
      <c r="K4527">
        <f t="shared" si="140"/>
        <v>1</v>
      </c>
    </row>
    <row r="4528" spans="1:11" x14ac:dyDescent="0.25">
      <c r="A4528" s="5" t="str">
        <f t="shared" si="141"/>
        <v>IndustrySchoolsAverage WeekdayNovember15</v>
      </c>
      <c r="B4528" t="s">
        <v>2232</v>
      </c>
      <c r="C4528" t="s">
        <v>2246</v>
      </c>
      <c r="D4528" t="s">
        <v>2459</v>
      </c>
      <c r="E4528" t="s">
        <v>3115</v>
      </c>
      <c r="F4528" s="6">
        <v>15</v>
      </c>
      <c r="G4528" s="6"/>
      <c r="H4528" s="6"/>
      <c r="I4528" s="6"/>
      <c r="J4528" s="6">
        <v>67.930000000000007</v>
      </c>
      <c r="K4528">
        <f t="shared" si="140"/>
        <v>1</v>
      </c>
    </row>
    <row r="4529" spans="1:11" x14ac:dyDescent="0.25">
      <c r="A4529" s="5" t="str">
        <f t="shared" si="141"/>
        <v>IndustrySchoolsAverage WeekdayNovember16</v>
      </c>
      <c r="B4529" t="s">
        <v>2232</v>
      </c>
      <c r="C4529" t="s">
        <v>2246</v>
      </c>
      <c r="D4529" t="s">
        <v>2459</v>
      </c>
      <c r="E4529" t="s">
        <v>3115</v>
      </c>
      <c r="F4529" s="6">
        <v>16</v>
      </c>
      <c r="G4529" s="6"/>
      <c r="H4529" s="6"/>
      <c r="I4529" s="6"/>
      <c r="J4529" s="6">
        <v>67</v>
      </c>
      <c r="K4529">
        <f t="shared" si="140"/>
        <v>1</v>
      </c>
    </row>
    <row r="4530" spans="1:11" x14ac:dyDescent="0.25">
      <c r="A4530" s="5" t="str">
        <f t="shared" si="141"/>
        <v>IndustrySchoolsAverage WeekdayNovember17</v>
      </c>
      <c r="B4530" t="s">
        <v>2232</v>
      </c>
      <c r="C4530" t="s">
        <v>2246</v>
      </c>
      <c r="D4530" t="s">
        <v>2459</v>
      </c>
      <c r="E4530" t="s">
        <v>3115</v>
      </c>
      <c r="F4530" s="6">
        <v>17</v>
      </c>
      <c r="G4530" s="6"/>
      <c r="H4530" s="6"/>
      <c r="I4530" s="6"/>
      <c r="J4530" s="6">
        <v>65.959999999999994</v>
      </c>
      <c r="K4530">
        <f t="shared" si="140"/>
        <v>1</v>
      </c>
    </row>
    <row r="4531" spans="1:11" x14ac:dyDescent="0.25">
      <c r="A4531" s="5" t="str">
        <f t="shared" si="141"/>
        <v>IndustrySchoolsAverage WeekdayNovember18</v>
      </c>
      <c r="B4531" t="s">
        <v>2232</v>
      </c>
      <c r="C4531" t="s">
        <v>2246</v>
      </c>
      <c r="D4531" t="s">
        <v>2459</v>
      </c>
      <c r="E4531" t="s">
        <v>3115</v>
      </c>
      <c r="F4531" s="6">
        <v>18</v>
      </c>
      <c r="G4531" s="6"/>
      <c r="H4531" s="6"/>
      <c r="I4531" s="6"/>
      <c r="J4531" s="6">
        <v>63.48</v>
      </c>
      <c r="K4531">
        <f t="shared" si="140"/>
        <v>1</v>
      </c>
    </row>
    <row r="4532" spans="1:11" x14ac:dyDescent="0.25">
      <c r="A4532" s="5" t="str">
        <f t="shared" si="141"/>
        <v>IndustrySchoolsAverage WeekdayNovember19</v>
      </c>
      <c r="B4532" t="s">
        <v>2232</v>
      </c>
      <c r="C4532" t="s">
        <v>2246</v>
      </c>
      <c r="D4532" t="s">
        <v>2459</v>
      </c>
      <c r="E4532" t="s">
        <v>3115</v>
      </c>
      <c r="F4532" s="6">
        <v>19</v>
      </c>
      <c r="G4532" s="6"/>
      <c r="H4532" s="6"/>
      <c r="I4532" s="6"/>
      <c r="J4532" s="6">
        <v>58.96</v>
      </c>
      <c r="K4532">
        <f t="shared" si="140"/>
        <v>1</v>
      </c>
    </row>
    <row r="4533" spans="1:11" x14ac:dyDescent="0.25">
      <c r="A4533" s="5" t="str">
        <f t="shared" si="141"/>
        <v>IndustrySchoolsAverage WeekdayNovember20</v>
      </c>
      <c r="B4533" t="s">
        <v>2232</v>
      </c>
      <c r="C4533" t="s">
        <v>2246</v>
      </c>
      <c r="D4533" t="s">
        <v>2459</v>
      </c>
      <c r="E4533" t="s">
        <v>3115</v>
      </c>
      <c r="F4533" s="6">
        <v>20</v>
      </c>
      <c r="G4533" s="6"/>
      <c r="H4533" s="6"/>
      <c r="I4533" s="6"/>
      <c r="J4533" s="6">
        <v>55.75</v>
      </c>
      <c r="K4533">
        <f t="shared" si="140"/>
        <v>1</v>
      </c>
    </row>
    <row r="4534" spans="1:11" x14ac:dyDescent="0.25">
      <c r="A4534" s="5" t="str">
        <f t="shared" si="141"/>
        <v>IndustrySchoolsAverage WeekdayNovember21</v>
      </c>
      <c r="B4534" t="s">
        <v>2232</v>
      </c>
      <c r="C4534" t="s">
        <v>2246</v>
      </c>
      <c r="D4534" t="s">
        <v>2459</v>
      </c>
      <c r="E4534" t="s">
        <v>3115</v>
      </c>
      <c r="F4534" s="6">
        <v>21</v>
      </c>
      <c r="G4534" s="6"/>
      <c r="H4534" s="6"/>
      <c r="I4534" s="6"/>
      <c r="J4534" s="6">
        <v>53.19</v>
      </c>
      <c r="K4534">
        <f t="shared" si="140"/>
        <v>1</v>
      </c>
    </row>
    <row r="4535" spans="1:11" x14ac:dyDescent="0.25">
      <c r="A4535" s="5" t="str">
        <f t="shared" si="141"/>
        <v>IndustrySchoolsAverage WeekdayNovember22</v>
      </c>
      <c r="B4535" t="s">
        <v>2232</v>
      </c>
      <c r="C4535" t="s">
        <v>2246</v>
      </c>
      <c r="D4535" t="s">
        <v>2459</v>
      </c>
      <c r="E4535" t="s">
        <v>3115</v>
      </c>
      <c r="F4535" s="6">
        <v>22</v>
      </c>
      <c r="G4535" s="6"/>
      <c r="H4535" s="6"/>
      <c r="I4535" s="6"/>
      <c r="J4535" s="6">
        <v>51.41</v>
      </c>
      <c r="K4535">
        <f t="shared" si="140"/>
        <v>1</v>
      </c>
    </row>
    <row r="4536" spans="1:11" x14ac:dyDescent="0.25">
      <c r="A4536" s="5" t="str">
        <f t="shared" si="141"/>
        <v>IndustrySchoolsAverage WeekdayNovember23</v>
      </c>
      <c r="B4536" t="s">
        <v>2232</v>
      </c>
      <c r="C4536" t="s">
        <v>2246</v>
      </c>
      <c r="D4536" t="s">
        <v>2459</v>
      </c>
      <c r="E4536" t="s">
        <v>3115</v>
      </c>
      <c r="F4536" s="6">
        <v>23</v>
      </c>
      <c r="G4536" s="6"/>
      <c r="H4536" s="6"/>
      <c r="I4536" s="6"/>
      <c r="J4536" s="6">
        <v>50.59</v>
      </c>
      <c r="K4536">
        <f t="shared" si="140"/>
        <v>1</v>
      </c>
    </row>
    <row r="4537" spans="1:11" x14ac:dyDescent="0.25">
      <c r="A4537" s="5" t="str">
        <f t="shared" si="141"/>
        <v>IndustrySchoolsAverage WeekdayNovember24</v>
      </c>
      <c r="B4537" t="s">
        <v>2232</v>
      </c>
      <c r="C4537" t="s">
        <v>2246</v>
      </c>
      <c r="D4537" t="s">
        <v>2459</v>
      </c>
      <c r="E4537" t="s">
        <v>3115</v>
      </c>
      <c r="F4537" s="6">
        <v>24</v>
      </c>
      <c r="G4537" s="6"/>
      <c r="H4537" s="6"/>
      <c r="I4537" s="6"/>
      <c r="J4537" s="6">
        <v>49</v>
      </c>
      <c r="K4537">
        <f t="shared" si="140"/>
        <v>1</v>
      </c>
    </row>
    <row r="4538" spans="1:11" x14ac:dyDescent="0.25">
      <c r="A4538" s="5" t="str">
        <f t="shared" si="141"/>
        <v>IndustrySchoolsMonthly Peak DayNovember1</v>
      </c>
      <c r="B4538" t="s">
        <v>2232</v>
      </c>
      <c r="C4538" t="s">
        <v>2246</v>
      </c>
      <c r="D4538" t="s">
        <v>2460</v>
      </c>
      <c r="E4538" t="s">
        <v>3115</v>
      </c>
      <c r="F4538" s="6">
        <v>1</v>
      </c>
      <c r="G4538" s="6"/>
      <c r="H4538" s="6"/>
      <c r="I4538" s="6"/>
      <c r="J4538" s="6">
        <v>61.22</v>
      </c>
      <c r="K4538">
        <f t="shared" si="140"/>
        <v>1</v>
      </c>
    </row>
    <row r="4539" spans="1:11" x14ac:dyDescent="0.25">
      <c r="A4539" s="5" t="str">
        <f t="shared" si="141"/>
        <v>IndustrySchoolsMonthly Peak DayNovember2</v>
      </c>
      <c r="B4539" t="s">
        <v>2232</v>
      </c>
      <c r="C4539" t="s">
        <v>2246</v>
      </c>
      <c r="D4539" t="s">
        <v>2460</v>
      </c>
      <c r="E4539" t="s">
        <v>3115</v>
      </c>
      <c r="F4539" s="6">
        <v>2</v>
      </c>
      <c r="G4539" s="6"/>
      <c r="H4539" s="6"/>
      <c r="I4539" s="6"/>
      <c r="J4539" s="6">
        <v>60.41</v>
      </c>
      <c r="K4539">
        <f t="shared" si="140"/>
        <v>1</v>
      </c>
    </row>
    <row r="4540" spans="1:11" x14ac:dyDescent="0.25">
      <c r="A4540" s="5" t="str">
        <f t="shared" si="141"/>
        <v>IndustrySchoolsMonthly Peak DayNovember3</v>
      </c>
      <c r="B4540" t="s">
        <v>2232</v>
      </c>
      <c r="C4540" t="s">
        <v>2246</v>
      </c>
      <c r="D4540" t="s">
        <v>2460</v>
      </c>
      <c r="E4540" t="s">
        <v>3115</v>
      </c>
      <c r="F4540" s="6">
        <v>3</v>
      </c>
      <c r="G4540" s="6"/>
      <c r="H4540" s="6"/>
      <c r="I4540" s="6"/>
      <c r="J4540" s="6">
        <v>59.07</v>
      </c>
      <c r="K4540">
        <f t="shared" si="140"/>
        <v>1</v>
      </c>
    </row>
    <row r="4541" spans="1:11" x14ac:dyDescent="0.25">
      <c r="A4541" s="5" t="str">
        <f t="shared" si="141"/>
        <v>IndustrySchoolsMonthly Peak DayNovember4</v>
      </c>
      <c r="B4541" t="s">
        <v>2232</v>
      </c>
      <c r="C4541" t="s">
        <v>2246</v>
      </c>
      <c r="D4541" t="s">
        <v>2460</v>
      </c>
      <c r="E4541" t="s">
        <v>3115</v>
      </c>
      <c r="F4541" s="6">
        <v>4</v>
      </c>
      <c r="G4541" s="6"/>
      <c r="H4541" s="6"/>
      <c r="I4541" s="6"/>
      <c r="J4541" s="6">
        <v>56.25</v>
      </c>
      <c r="K4541">
        <f t="shared" si="140"/>
        <v>1</v>
      </c>
    </row>
    <row r="4542" spans="1:11" x14ac:dyDescent="0.25">
      <c r="A4542" s="5" t="str">
        <f t="shared" si="141"/>
        <v>IndustrySchoolsMonthly Peak DayNovember5</v>
      </c>
      <c r="B4542" t="s">
        <v>2232</v>
      </c>
      <c r="C4542" t="s">
        <v>2246</v>
      </c>
      <c r="D4542" t="s">
        <v>2460</v>
      </c>
      <c r="E4542" t="s">
        <v>3115</v>
      </c>
      <c r="F4542" s="6">
        <v>5</v>
      </c>
      <c r="G4542" s="6"/>
      <c r="H4542" s="6"/>
      <c r="I4542" s="6"/>
      <c r="J4542" s="6">
        <v>56.67</v>
      </c>
      <c r="K4542">
        <f t="shared" si="140"/>
        <v>1</v>
      </c>
    </row>
    <row r="4543" spans="1:11" x14ac:dyDescent="0.25">
      <c r="A4543" s="5" t="str">
        <f t="shared" si="141"/>
        <v>IndustrySchoolsMonthly Peak DayNovember6</v>
      </c>
      <c r="B4543" t="s">
        <v>2232</v>
      </c>
      <c r="C4543" t="s">
        <v>2246</v>
      </c>
      <c r="D4543" t="s">
        <v>2460</v>
      </c>
      <c r="E4543" t="s">
        <v>3115</v>
      </c>
      <c r="F4543" s="6">
        <v>6</v>
      </c>
      <c r="G4543" s="6"/>
      <c r="H4543" s="6"/>
      <c r="I4543" s="6"/>
      <c r="J4543" s="6">
        <v>52.55</v>
      </c>
      <c r="K4543">
        <f t="shared" si="140"/>
        <v>1</v>
      </c>
    </row>
    <row r="4544" spans="1:11" x14ac:dyDescent="0.25">
      <c r="A4544" s="5" t="str">
        <f t="shared" si="141"/>
        <v>IndustrySchoolsMonthly Peak DayNovember7</v>
      </c>
      <c r="B4544" t="s">
        <v>2232</v>
      </c>
      <c r="C4544" t="s">
        <v>2246</v>
      </c>
      <c r="D4544" t="s">
        <v>2460</v>
      </c>
      <c r="E4544" t="s">
        <v>3115</v>
      </c>
      <c r="F4544" s="6">
        <v>7</v>
      </c>
      <c r="G4544" s="6"/>
      <c r="H4544" s="6"/>
      <c r="I4544" s="6"/>
      <c r="J4544" s="6">
        <v>51.97</v>
      </c>
      <c r="K4544">
        <f t="shared" si="140"/>
        <v>1</v>
      </c>
    </row>
    <row r="4545" spans="1:11" x14ac:dyDescent="0.25">
      <c r="A4545" s="5" t="str">
        <f t="shared" si="141"/>
        <v>IndustrySchoolsMonthly Peak DayNovember8</v>
      </c>
      <c r="B4545" t="s">
        <v>2232</v>
      </c>
      <c r="C4545" t="s">
        <v>2246</v>
      </c>
      <c r="D4545" t="s">
        <v>2460</v>
      </c>
      <c r="E4545" t="s">
        <v>3115</v>
      </c>
      <c r="F4545" s="6">
        <v>8</v>
      </c>
      <c r="G4545" s="6"/>
      <c r="H4545" s="6"/>
      <c r="I4545" s="6"/>
      <c r="J4545" s="6">
        <v>53.45</v>
      </c>
      <c r="K4545">
        <f t="shared" si="140"/>
        <v>1</v>
      </c>
    </row>
    <row r="4546" spans="1:11" x14ac:dyDescent="0.25">
      <c r="A4546" s="5" t="str">
        <f t="shared" si="141"/>
        <v>IndustrySchoolsMonthly Peak DayNovember9</v>
      </c>
      <c r="B4546" t="s">
        <v>2232</v>
      </c>
      <c r="C4546" t="s">
        <v>2246</v>
      </c>
      <c r="D4546" t="s">
        <v>2460</v>
      </c>
      <c r="E4546" t="s">
        <v>3115</v>
      </c>
      <c r="F4546" s="6">
        <v>9</v>
      </c>
      <c r="G4546" s="6"/>
      <c r="H4546" s="6"/>
      <c r="I4546" s="6"/>
      <c r="J4546" s="6">
        <v>57.89</v>
      </c>
      <c r="K4546">
        <f t="shared" ref="K4546:K4609" si="142">INDEX(events, MATCH(CONCATENATE(B4546, C4546, D4546, E4546), events_y, 0), MATCH("Confidential", events_x, 0))</f>
        <v>1</v>
      </c>
    </row>
    <row r="4547" spans="1:11" x14ac:dyDescent="0.25">
      <c r="A4547" s="5" t="str">
        <f t="shared" ref="A4547:A4610" si="143">CONCATENATE(B4547, C4547, D4547, E4547, F4547)</f>
        <v>IndustrySchoolsMonthly Peak DayNovember10</v>
      </c>
      <c r="B4547" t="s">
        <v>2232</v>
      </c>
      <c r="C4547" t="s">
        <v>2246</v>
      </c>
      <c r="D4547" t="s">
        <v>2460</v>
      </c>
      <c r="E4547" t="s">
        <v>3115</v>
      </c>
      <c r="F4547" s="6">
        <v>10</v>
      </c>
      <c r="G4547" s="6"/>
      <c r="H4547" s="6"/>
      <c r="I4547" s="6"/>
      <c r="J4547" s="6">
        <v>63.73</v>
      </c>
      <c r="K4547">
        <f t="shared" si="142"/>
        <v>1</v>
      </c>
    </row>
    <row r="4548" spans="1:11" x14ac:dyDescent="0.25">
      <c r="A4548" s="5" t="str">
        <f t="shared" si="143"/>
        <v>IndustrySchoolsMonthly Peak DayNovember11</v>
      </c>
      <c r="B4548" t="s">
        <v>2232</v>
      </c>
      <c r="C4548" t="s">
        <v>2246</v>
      </c>
      <c r="D4548" t="s">
        <v>2460</v>
      </c>
      <c r="E4548" t="s">
        <v>3115</v>
      </c>
      <c r="F4548" s="6">
        <v>11</v>
      </c>
      <c r="G4548" s="6"/>
      <c r="H4548" s="6"/>
      <c r="I4548" s="6"/>
      <c r="J4548" s="6">
        <v>72</v>
      </c>
      <c r="K4548">
        <f t="shared" si="142"/>
        <v>1</v>
      </c>
    </row>
    <row r="4549" spans="1:11" x14ac:dyDescent="0.25">
      <c r="A4549" s="5" t="str">
        <f t="shared" si="143"/>
        <v>IndustrySchoolsMonthly Peak DayNovember12</v>
      </c>
      <c r="B4549" t="s">
        <v>2232</v>
      </c>
      <c r="C4549" t="s">
        <v>2246</v>
      </c>
      <c r="D4549" t="s">
        <v>2460</v>
      </c>
      <c r="E4549" t="s">
        <v>3115</v>
      </c>
      <c r="F4549" s="6">
        <v>12</v>
      </c>
      <c r="G4549" s="6"/>
      <c r="H4549" s="6"/>
      <c r="I4549" s="6"/>
      <c r="J4549" s="6">
        <v>80.599999999999994</v>
      </c>
      <c r="K4549">
        <f t="shared" si="142"/>
        <v>1</v>
      </c>
    </row>
    <row r="4550" spans="1:11" x14ac:dyDescent="0.25">
      <c r="A4550" s="5" t="str">
        <f t="shared" si="143"/>
        <v>IndustrySchoolsMonthly Peak DayNovember13</v>
      </c>
      <c r="B4550" t="s">
        <v>2232</v>
      </c>
      <c r="C4550" t="s">
        <v>2246</v>
      </c>
      <c r="D4550" t="s">
        <v>2460</v>
      </c>
      <c r="E4550" t="s">
        <v>3115</v>
      </c>
      <c r="F4550" s="6">
        <v>13</v>
      </c>
      <c r="G4550" s="6"/>
      <c r="H4550" s="6"/>
      <c r="I4550" s="6"/>
      <c r="J4550" s="6">
        <v>87.5</v>
      </c>
      <c r="K4550">
        <f t="shared" si="142"/>
        <v>1</v>
      </c>
    </row>
    <row r="4551" spans="1:11" x14ac:dyDescent="0.25">
      <c r="A4551" s="5" t="str">
        <f t="shared" si="143"/>
        <v>IndustrySchoolsMonthly Peak DayNovember14</v>
      </c>
      <c r="B4551" t="s">
        <v>2232</v>
      </c>
      <c r="C4551" t="s">
        <v>2246</v>
      </c>
      <c r="D4551" t="s">
        <v>2460</v>
      </c>
      <c r="E4551" t="s">
        <v>3115</v>
      </c>
      <c r="F4551" s="6">
        <v>14</v>
      </c>
      <c r="G4551" s="6"/>
      <c r="H4551" s="6"/>
      <c r="I4551" s="6"/>
      <c r="J4551" s="6">
        <v>88.8</v>
      </c>
      <c r="K4551">
        <f t="shared" si="142"/>
        <v>1</v>
      </c>
    </row>
    <row r="4552" spans="1:11" x14ac:dyDescent="0.25">
      <c r="A4552" s="5" t="str">
        <f t="shared" si="143"/>
        <v>IndustrySchoolsMonthly Peak DayNovember15</v>
      </c>
      <c r="B4552" t="s">
        <v>2232</v>
      </c>
      <c r="C4552" t="s">
        <v>2246</v>
      </c>
      <c r="D4552" t="s">
        <v>2460</v>
      </c>
      <c r="E4552" t="s">
        <v>3115</v>
      </c>
      <c r="F4552" s="6">
        <v>15</v>
      </c>
      <c r="G4552" s="6"/>
      <c r="H4552" s="6"/>
      <c r="I4552" s="6"/>
      <c r="J4552" s="6">
        <v>90.3</v>
      </c>
      <c r="K4552">
        <f t="shared" si="142"/>
        <v>1</v>
      </c>
    </row>
    <row r="4553" spans="1:11" x14ac:dyDescent="0.25">
      <c r="A4553" s="5" t="str">
        <f t="shared" si="143"/>
        <v>IndustrySchoolsMonthly Peak DayNovember16</v>
      </c>
      <c r="B4553" t="s">
        <v>2232</v>
      </c>
      <c r="C4553" t="s">
        <v>2246</v>
      </c>
      <c r="D4553" t="s">
        <v>2460</v>
      </c>
      <c r="E4553" t="s">
        <v>3115</v>
      </c>
      <c r="F4553" s="6">
        <v>16</v>
      </c>
      <c r="G4553" s="6"/>
      <c r="H4553" s="6"/>
      <c r="I4553" s="6"/>
      <c r="J4553" s="6">
        <v>89.6</v>
      </c>
      <c r="K4553">
        <f t="shared" si="142"/>
        <v>1</v>
      </c>
    </row>
    <row r="4554" spans="1:11" x14ac:dyDescent="0.25">
      <c r="A4554" s="5" t="str">
        <f t="shared" si="143"/>
        <v>IndustrySchoolsMonthly Peak DayNovember17</v>
      </c>
      <c r="B4554" t="s">
        <v>2232</v>
      </c>
      <c r="C4554" t="s">
        <v>2246</v>
      </c>
      <c r="D4554" t="s">
        <v>2460</v>
      </c>
      <c r="E4554" t="s">
        <v>3115</v>
      </c>
      <c r="F4554" s="6">
        <v>17</v>
      </c>
      <c r="G4554" s="6"/>
      <c r="H4554" s="6"/>
      <c r="I4554" s="6"/>
      <c r="J4554" s="6">
        <v>88.1</v>
      </c>
      <c r="K4554">
        <f t="shared" si="142"/>
        <v>1</v>
      </c>
    </row>
    <row r="4555" spans="1:11" x14ac:dyDescent="0.25">
      <c r="A4555" s="5" t="str">
        <f t="shared" si="143"/>
        <v>IndustrySchoolsMonthly Peak DayNovember18</v>
      </c>
      <c r="B4555" t="s">
        <v>2232</v>
      </c>
      <c r="C4555" t="s">
        <v>2246</v>
      </c>
      <c r="D4555" t="s">
        <v>2460</v>
      </c>
      <c r="E4555" t="s">
        <v>3115</v>
      </c>
      <c r="F4555" s="6">
        <v>18</v>
      </c>
      <c r="G4555" s="6"/>
      <c r="H4555" s="6"/>
      <c r="I4555" s="6"/>
      <c r="J4555" s="6">
        <v>84.7</v>
      </c>
      <c r="K4555">
        <f t="shared" si="142"/>
        <v>1</v>
      </c>
    </row>
    <row r="4556" spans="1:11" x14ac:dyDescent="0.25">
      <c r="A4556" s="5" t="str">
        <f t="shared" si="143"/>
        <v>IndustrySchoolsMonthly Peak DayNovember19</v>
      </c>
      <c r="B4556" t="s">
        <v>2232</v>
      </c>
      <c r="C4556" t="s">
        <v>2246</v>
      </c>
      <c r="D4556" t="s">
        <v>2460</v>
      </c>
      <c r="E4556" t="s">
        <v>3115</v>
      </c>
      <c r="F4556" s="6">
        <v>19</v>
      </c>
      <c r="G4556" s="6"/>
      <c r="H4556" s="6"/>
      <c r="I4556" s="6"/>
      <c r="J4556" s="6">
        <v>81</v>
      </c>
      <c r="K4556">
        <f t="shared" si="142"/>
        <v>1</v>
      </c>
    </row>
    <row r="4557" spans="1:11" x14ac:dyDescent="0.25">
      <c r="A4557" s="5" t="str">
        <f t="shared" si="143"/>
        <v>IndustrySchoolsMonthly Peak DayNovember20</v>
      </c>
      <c r="B4557" t="s">
        <v>2232</v>
      </c>
      <c r="C4557" t="s">
        <v>2246</v>
      </c>
      <c r="D4557" t="s">
        <v>2460</v>
      </c>
      <c r="E4557" t="s">
        <v>3115</v>
      </c>
      <c r="F4557" s="6">
        <v>20</v>
      </c>
      <c r="G4557" s="6"/>
      <c r="H4557" s="6"/>
      <c r="I4557" s="6"/>
      <c r="J4557" s="6">
        <v>76.2</v>
      </c>
      <c r="K4557">
        <f t="shared" si="142"/>
        <v>1</v>
      </c>
    </row>
    <row r="4558" spans="1:11" x14ac:dyDescent="0.25">
      <c r="A4558" s="5" t="str">
        <f t="shared" si="143"/>
        <v>IndustrySchoolsMonthly Peak DayNovember21</v>
      </c>
      <c r="B4558" t="s">
        <v>2232</v>
      </c>
      <c r="C4558" t="s">
        <v>2246</v>
      </c>
      <c r="D4558" t="s">
        <v>2460</v>
      </c>
      <c r="E4558" t="s">
        <v>3115</v>
      </c>
      <c r="F4558" s="6">
        <v>21</v>
      </c>
      <c r="G4558" s="6"/>
      <c r="H4558" s="6"/>
      <c r="I4558" s="6"/>
      <c r="J4558" s="6">
        <v>73.8</v>
      </c>
      <c r="K4558">
        <f t="shared" si="142"/>
        <v>1</v>
      </c>
    </row>
    <row r="4559" spans="1:11" x14ac:dyDescent="0.25">
      <c r="A4559" s="5" t="str">
        <f t="shared" si="143"/>
        <v>IndustrySchoolsMonthly Peak DayNovember22</v>
      </c>
      <c r="B4559" t="s">
        <v>2232</v>
      </c>
      <c r="C4559" t="s">
        <v>2246</v>
      </c>
      <c r="D4559" t="s">
        <v>2460</v>
      </c>
      <c r="E4559" t="s">
        <v>3115</v>
      </c>
      <c r="F4559" s="6">
        <v>22</v>
      </c>
      <c r="G4559" s="6"/>
      <c r="H4559" s="6"/>
      <c r="I4559" s="6"/>
      <c r="J4559" s="6">
        <v>74.400000000000006</v>
      </c>
      <c r="K4559">
        <f t="shared" si="142"/>
        <v>1</v>
      </c>
    </row>
    <row r="4560" spans="1:11" x14ac:dyDescent="0.25">
      <c r="A4560" s="5" t="str">
        <f t="shared" si="143"/>
        <v>IndustrySchoolsMonthly Peak DayNovember23</v>
      </c>
      <c r="B4560" t="s">
        <v>2232</v>
      </c>
      <c r="C4560" t="s">
        <v>2246</v>
      </c>
      <c r="D4560" t="s">
        <v>2460</v>
      </c>
      <c r="E4560" t="s">
        <v>3115</v>
      </c>
      <c r="F4560" s="6">
        <v>23</v>
      </c>
      <c r="G4560" s="6"/>
      <c r="H4560" s="6"/>
      <c r="I4560" s="6"/>
      <c r="J4560" s="6">
        <v>72.099999999999994</v>
      </c>
      <c r="K4560">
        <f t="shared" si="142"/>
        <v>1</v>
      </c>
    </row>
    <row r="4561" spans="1:11" x14ac:dyDescent="0.25">
      <c r="A4561" s="5" t="str">
        <f t="shared" si="143"/>
        <v>IndustrySchoolsMonthly Peak DayNovember24</v>
      </c>
      <c r="B4561" t="s">
        <v>2232</v>
      </c>
      <c r="C4561" t="s">
        <v>2246</v>
      </c>
      <c r="D4561" t="s">
        <v>2460</v>
      </c>
      <c r="E4561" t="s">
        <v>3115</v>
      </c>
      <c r="F4561" s="6">
        <v>24</v>
      </c>
      <c r="G4561" s="6"/>
      <c r="H4561" s="6"/>
      <c r="I4561" s="6"/>
      <c r="J4561" s="6">
        <v>69.64</v>
      </c>
      <c r="K4561">
        <f t="shared" si="142"/>
        <v>1</v>
      </c>
    </row>
    <row r="4562" spans="1:11" x14ac:dyDescent="0.25">
      <c r="A4562" s="5" t="str">
        <f t="shared" si="143"/>
        <v>IndustrySchoolsAverage WeekdayDecember1</v>
      </c>
      <c r="B4562" t="s">
        <v>2232</v>
      </c>
      <c r="C4562" t="s">
        <v>2246</v>
      </c>
      <c r="D4562" t="s">
        <v>2461</v>
      </c>
      <c r="E4562" t="s">
        <v>3116</v>
      </c>
      <c r="F4562" s="6">
        <v>1</v>
      </c>
      <c r="G4562" s="6"/>
      <c r="H4562" s="6"/>
      <c r="I4562" s="6"/>
      <c r="J4562" s="6">
        <v>46.56</v>
      </c>
      <c r="K4562">
        <f t="shared" si="142"/>
        <v>1</v>
      </c>
    </row>
    <row r="4563" spans="1:11" x14ac:dyDescent="0.25">
      <c r="A4563" s="5" t="str">
        <f t="shared" si="143"/>
        <v>IndustrySchoolsAverage WeekdayDecember2</v>
      </c>
      <c r="B4563" t="s">
        <v>2232</v>
      </c>
      <c r="C4563" t="s">
        <v>2246</v>
      </c>
      <c r="D4563" t="s">
        <v>2461</v>
      </c>
      <c r="E4563" t="s">
        <v>3116</v>
      </c>
      <c r="F4563" s="6">
        <v>2</v>
      </c>
      <c r="G4563" s="6"/>
      <c r="H4563" s="6"/>
      <c r="I4563" s="6"/>
      <c r="J4563" s="6">
        <v>46.78</v>
      </c>
      <c r="K4563">
        <f t="shared" si="142"/>
        <v>1</v>
      </c>
    </row>
    <row r="4564" spans="1:11" x14ac:dyDescent="0.25">
      <c r="A4564" s="5" t="str">
        <f t="shared" si="143"/>
        <v>IndustrySchoolsAverage WeekdayDecember3</v>
      </c>
      <c r="B4564" t="s">
        <v>2232</v>
      </c>
      <c r="C4564" t="s">
        <v>2246</v>
      </c>
      <c r="D4564" t="s">
        <v>2461</v>
      </c>
      <c r="E4564" t="s">
        <v>3116</v>
      </c>
      <c r="F4564" s="6">
        <v>3</v>
      </c>
      <c r="G4564" s="6"/>
      <c r="H4564" s="6"/>
      <c r="I4564" s="6"/>
      <c r="J4564" s="6">
        <v>47.42</v>
      </c>
      <c r="K4564">
        <f t="shared" si="142"/>
        <v>1</v>
      </c>
    </row>
    <row r="4565" spans="1:11" x14ac:dyDescent="0.25">
      <c r="A4565" s="5" t="str">
        <f t="shared" si="143"/>
        <v>IndustrySchoolsAverage WeekdayDecember4</v>
      </c>
      <c r="B4565" t="s">
        <v>2232</v>
      </c>
      <c r="C4565" t="s">
        <v>2246</v>
      </c>
      <c r="D4565" t="s">
        <v>2461</v>
      </c>
      <c r="E4565" t="s">
        <v>3116</v>
      </c>
      <c r="F4565" s="6">
        <v>4</v>
      </c>
      <c r="G4565" s="6"/>
      <c r="H4565" s="6"/>
      <c r="I4565" s="6"/>
      <c r="J4565" s="6">
        <v>46.28</v>
      </c>
      <c r="K4565">
        <f t="shared" si="142"/>
        <v>1</v>
      </c>
    </row>
    <row r="4566" spans="1:11" x14ac:dyDescent="0.25">
      <c r="A4566" s="5" t="str">
        <f t="shared" si="143"/>
        <v>IndustrySchoolsAverage WeekdayDecember5</v>
      </c>
      <c r="B4566" t="s">
        <v>2232</v>
      </c>
      <c r="C4566" t="s">
        <v>2246</v>
      </c>
      <c r="D4566" t="s">
        <v>2461</v>
      </c>
      <c r="E4566" t="s">
        <v>3116</v>
      </c>
      <c r="F4566" s="6">
        <v>5</v>
      </c>
      <c r="G4566" s="6"/>
      <c r="H4566" s="6"/>
      <c r="I4566" s="6"/>
      <c r="J4566" s="6">
        <v>46.76</v>
      </c>
      <c r="K4566">
        <f t="shared" si="142"/>
        <v>1</v>
      </c>
    </row>
    <row r="4567" spans="1:11" x14ac:dyDescent="0.25">
      <c r="A4567" s="5" t="str">
        <f t="shared" si="143"/>
        <v>IndustrySchoolsAverage WeekdayDecember6</v>
      </c>
      <c r="B4567" t="s">
        <v>2232</v>
      </c>
      <c r="C4567" t="s">
        <v>2246</v>
      </c>
      <c r="D4567" t="s">
        <v>2461</v>
      </c>
      <c r="E4567" t="s">
        <v>3116</v>
      </c>
      <c r="F4567" s="6">
        <v>6</v>
      </c>
      <c r="G4567" s="6"/>
      <c r="H4567" s="6"/>
      <c r="I4567" s="6"/>
      <c r="J4567" s="6">
        <v>47.41</v>
      </c>
      <c r="K4567">
        <f t="shared" si="142"/>
        <v>1</v>
      </c>
    </row>
    <row r="4568" spans="1:11" x14ac:dyDescent="0.25">
      <c r="A4568" s="5" t="str">
        <f t="shared" si="143"/>
        <v>IndustrySchoolsAverage WeekdayDecember7</v>
      </c>
      <c r="B4568" t="s">
        <v>2232</v>
      </c>
      <c r="C4568" t="s">
        <v>2246</v>
      </c>
      <c r="D4568" t="s">
        <v>2461</v>
      </c>
      <c r="E4568" t="s">
        <v>3116</v>
      </c>
      <c r="F4568" s="6">
        <v>7</v>
      </c>
      <c r="G4568" s="6"/>
      <c r="H4568" s="6"/>
      <c r="I4568" s="6"/>
      <c r="J4568" s="6">
        <v>46.73</v>
      </c>
      <c r="K4568">
        <f t="shared" si="142"/>
        <v>1</v>
      </c>
    </row>
    <row r="4569" spans="1:11" x14ac:dyDescent="0.25">
      <c r="A4569" s="5" t="str">
        <f t="shared" si="143"/>
        <v>IndustrySchoolsAverage WeekdayDecember8</v>
      </c>
      <c r="B4569" t="s">
        <v>2232</v>
      </c>
      <c r="C4569" t="s">
        <v>2246</v>
      </c>
      <c r="D4569" t="s">
        <v>2461</v>
      </c>
      <c r="E4569" t="s">
        <v>3116</v>
      </c>
      <c r="F4569" s="6">
        <v>8</v>
      </c>
      <c r="G4569" s="6"/>
      <c r="H4569" s="6"/>
      <c r="I4569" s="6"/>
      <c r="J4569" s="6">
        <v>46.14</v>
      </c>
      <c r="K4569">
        <f t="shared" si="142"/>
        <v>1</v>
      </c>
    </row>
    <row r="4570" spans="1:11" x14ac:dyDescent="0.25">
      <c r="A4570" s="5" t="str">
        <f t="shared" si="143"/>
        <v>IndustrySchoolsAverage WeekdayDecember9</v>
      </c>
      <c r="B4570" t="s">
        <v>2232</v>
      </c>
      <c r="C4570" t="s">
        <v>2246</v>
      </c>
      <c r="D4570" t="s">
        <v>2461</v>
      </c>
      <c r="E4570" t="s">
        <v>3116</v>
      </c>
      <c r="F4570" s="6">
        <v>9</v>
      </c>
      <c r="G4570" s="6"/>
      <c r="H4570" s="6"/>
      <c r="I4570" s="6"/>
      <c r="J4570" s="6">
        <v>46.59</v>
      </c>
      <c r="K4570">
        <f t="shared" si="142"/>
        <v>1</v>
      </c>
    </row>
    <row r="4571" spans="1:11" x14ac:dyDescent="0.25">
      <c r="A4571" s="5" t="str">
        <f t="shared" si="143"/>
        <v>IndustrySchoolsAverage WeekdayDecember10</v>
      </c>
      <c r="B4571" t="s">
        <v>2232</v>
      </c>
      <c r="C4571" t="s">
        <v>2246</v>
      </c>
      <c r="D4571" t="s">
        <v>2461</v>
      </c>
      <c r="E4571" t="s">
        <v>3116</v>
      </c>
      <c r="F4571" s="6">
        <v>10</v>
      </c>
      <c r="G4571" s="6"/>
      <c r="H4571" s="6"/>
      <c r="I4571" s="6"/>
      <c r="J4571" s="6">
        <v>47.82</v>
      </c>
      <c r="K4571">
        <f t="shared" si="142"/>
        <v>1</v>
      </c>
    </row>
    <row r="4572" spans="1:11" x14ac:dyDescent="0.25">
      <c r="A4572" s="5" t="str">
        <f t="shared" si="143"/>
        <v>IndustrySchoolsAverage WeekdayDecember11</v>
      </c>
      <c r="B4572" t="s">
        <v>2232</v>
      </c>
      <c r="C4572" t="s">
        <v>2246</v>
      </c>
      <c r="D4572" t="s">
        <v>2461</v>
      </c>
      <c r="E4572" t="s">
        <v>3116</v>
      </c>
      <c r="F4572" s="6">
        <v>11</v>
      </c>
      <c r="G4572" s="6"/>
      <c r="H4572" s="6"/>
      <c r="I4572" s="6"/>
      <c r="J4572" s="6">
        <v>48.83</v>
      </c>
      <c r="K4572">
        <f t="shared" si="142"/>
        <v>1</v>
      </c>
    </row>
    <row r="4573" spans="1:11" x14ac:dyDescent="0.25">
      <c r="A4573" s="5" t="str">
        <f t="shared" si="143"/>
        <v>IndustrySchoolsAverage WeekdayDecember12</v>
      </c>
      <c r="B4573" t="s">
        <v>2232</v>
      </c>
      <c r="C4573" t="s">
        <v>2246</v>
      </c>
      <c r="D4573" t="s">
        <v>2461</v>
      </c>
      <c r="E4573" t="s">
        <v>3116</v>
      </c>
      <c r="F4573" s="6">
        <v>12</v>
      </c>
      <c r="G4573" s="6"/>
      <c r="H4573" s="6"/>
      <c r="I4573" s="6"/>
      <c r="J4573" s="6">
        <v>53.18</v>
      </c>
      <c r="K4573">
        <f t="shared" si="142"/>
        <v>1</v>
      </c>
    </row>
    <row r="4574" spans="1:11" x14ac:dyDescent="0.25">
      <c r="A4574" s="5" t="str">
        <f t="shared" si="143"/>
        <v>IndustrySchoolsAverage WeekdayDecember13</v>
      </c>
      <c r="B4574" t="s">
        <v>2232</v>
      </c>
      <c r="C4574" t="s">
        <v>2246</v>
      </c>
      <c r="D4574" t="s">
        <v>2461</v>
      </c>
      <c r="E4574" t="s">
        <v>3116</v>
      </c>
      <c r="F4574" s="6">
        <v>13</v>
      </c>
      <c r="G4574" s="6"/>
      <c r="H4574" s="6"/>
      <c r="I4574" s="6"/>
      <c r="J4574" s="6">
        <v>60.35</v>
      </c>
      <c r="K4574">
        <f t="shared" si="142"/>
        <v>1</v>
      </c>
    </row>
    <row r="4575" spans="1:11" x14ac:dyDescent="0.25">
      <c r="A4575" s="5" t="str">
        <f t="shared" si="143"/>
        <v>IndustrySchoolsAverage WeekdayDecember14</v>
      </c>
      <c r="B4575" t="s">
        <v>2232</v>
      </c>
      <c r="C4575" t="s">
        <v>2246</v>
      </c>
      <c r="D4575" t="s">
        <v>2461</v>
      </c>
      <c r="E4575" t="s">
        <v>3116</v>
      </c>
      <c r="F4575" s="6">
        <v>14</v>
      </c>
      <c r="G4575" s="6"/>
      <c r="H4575" s="6"/>
      <c r="I4575" s="6"/>
      <c r="J4575" s="6">
        <v>63.84</v>
      </c>
      <c r="K4575">
        <f t="shared" si="142"/>
        <v>1</v>
      </c>
    </row>
    <row r="4576" spans="1:11" x14ac:dyDescent="0.25">
      <c r="A4576" s="5" t="str">
        <f t="shared" si="143"/>
        <v>IndustrySchoolsAverage WeekdayDecember15</v>
      </c>
      <c r="B4576" t="s">
        <v>2232</v>
      </c>
      <c r="C4576" t="s">
        <v>2246</v>
      </c>
      <c r="D4576" t="s">
        <v>2461</v>
      </c>
      <c r="E4576" t="s">
        <v>3116</v>
      </c>
      <c r="F4576" s="6">
        <v>15</v>
      </c>
      <c r="G4576" s="6"/>
      <c r="H4576" s="6"/>
      <c r="I4576" s="6"/>
      <c r="J4576" s="6">
        <v>65.3</v>
      </c>
      <c r="K4576">
        <f t="shared" si="142"/>
        <v>1</v>
      </c>
    </row>
    <row r="4577" spans="1:11" x14ac:dyDescent="0.25">
      <c r="A4577" s="5" t="str">
        <f t="shared" si="143"/>
        <v>IndustrySchoolsAverage WeekdayDecember16</v>
      </c>
      <c r="B4577" t="s">
        <v>2232</v>
      </c>
      <c r="C4577" t="s">
        <v>2246</v>
      </c>
      <c r="D4577" t="s">
        <v>2461</v>
      </c>
      <c r="E4577" t="s">
        <v>3116</v>
      </c>
      <c r="F4577" s="6">
        <v>16</v>
      </c>
      <c r="G4577" s="6"/>
      <c r="H4577" s="6"/>
      <c r="I4577" s="6"/>
      <c r="J4577" s="6">
        <v>65.37</v>
      </c>
      <c r="K4577">
        <f t="shared" si="142"/>
        <v>1</v>
      </c>
    </row>
    <row r="4578" spans="1:11" x14ac:dyDescent="0.25">
      <c r="A4578" s="5" t="str">
        <f t="shared" si="143"/>
        <v>IndustrySchoolsAverage WeekdayDecember17</v>
      </c>
      <c r="B4578" t="s">
        <v>2232</v>
      </c>
      <c r="C4578" t="s">
        <v>2246</v>
      </c>
      <c r="D4578" t="s">
        <v>2461</v>
      </c>
      <c r="E4578" t="s">
        <v>3116</v>
      </c>
      <c r="F4578" s="6">
        <v>17</v>
      </c>
      <c r="G4578" s="6"/>
      <c r="H4578" s="6"/>
      <c r="I4578" s="6"/>
      <c r="J4578" s="6">
        <v>64.5</v>
      </c>
      <c r="K4578">
        <f t="shared" si="142"/>
        <v>1</v>
      </c>
    </row>
    <row r="4579" spans="1:11" x14ac:dyDescent="0.25">
      <c r="A4579" s="5" t="str">
        <f t="shared" si="143"/>
        <v>IndustrySchoolsAverage WeekdayDecember18</v>
      </c>
      <c r="B4579" t="s">
        <v>2232</v>
      </c>
      <c r="C4579" t="s">
        <v>2246</v>
      </c>
      <c r="D4579" t="s">
        <v>2461</v>
      </c>
      <c r="E4579" t="s">
        <v>3116</v>
      </c>
      <c r="F4579" s="6">
        <v>18</v>
      </c>
      <c r="G4579" s="6"/>
      <c r="H4579" s="6"/>
      <c r="I4579" s="6"/>
      <c r="J4579" s="6">
        <v>61.38</v>
      </c>
      <c r="K4579">
        <f t="shared" si="142"/>
        <v>1</v>
      </c>
    </row>
    <row r="4580" spans="1:11" x14ac:dyDescent="0.25">
      <c r="A4580" s="5" t="str">
        <f t="shared" si="143"/>
        <v>IndustrySchoolsAverage WeekdayDecember19</v>
      </c>
      <c r="B4580" t="s">
        <v>2232</v>
      </c>
      <c r="C4580" t="s">
        <v>2246</v>
      </c>
      <c r="D4580" t="s">
        <v>2461</v>
      </c>
      <c r="E4580" t="s">
        <v>3116</v>
      </c>
      <c r="F4580" s="6">
        <v>19</v>
      </c>
      <c r="G4580" s="6"/>
      <c r="H4580" s="6"/>
      <c r="I4580" s="6"/>
      <c r="J4580" s="6">
        <v>57.76</v>
      </c>
      <c r="K4580">
        <f t="shared" si="142"/>
        <v>1</v>
      </c>
    </row>
    <row r="4581" spans="1:11" x14ac:dyDescent="0.25">
      <c r="A4581" s="5" t="str">
        <f t="shared" si="143"/>
        <v>IndustrySchoolsAverage WeekdayDecember20</v>
      </c>
      <c r="B4581" t="s">
        <v>2232</v>
      </c>
      <c r="C4581" t="s">
        <v>2246</v>
      </c>
      <c r="D4581" t="s">
        <v>2461</v>
      </c>
      <c r="E4581" t="s">
        <v>3116</v>
      </c>
      <c r="F4581" s="6">
        <v>20</v>
      </c>
      <c r="G4581" s="6"/>
      <c r="H4581" s="6"/>
      <c r="I4581" s="6"/>
      <c r="J4581" s="6">
        <v>54.69</v>
      </c>
      <c r="K4581">
        <f t="shared" si="142"/>
        <v>1</v>
      </c>
    </row>
    <row r="4582" spans="1:11" x14ac:dyDescent="0.25">
      <c r="A4582" s="5" t="str">
        <f t="shared" si="143"/>
        <v>IndustrySchoolsAverage WeekdayDecember21</v>
      </c>
      <c r="B4582" t="s">
        <v>2232</v>
      </c>
      <c r="C4582" t="s">
        <v>2246</v>
      </c>
      <c r="D4582" t="s">
        <v>2461</v>
      </c>
      <c r="E4582" t="s">
        <v>3116</v>
      </c>
      <c r="F4582" s="6">
        <v>21</v>
      </c>
      <c r="G4582" s="6"/>
      <c r="H4582" s="6"/>
      <c r="I4582" s="6"/>
      <c r="J4582" s="6">
        <v>50.72</v>
      </c>
      <c r="K4582">
        <f t="shared" si="142"/>
        <v>1</v>
      </c>
    </row>
    <row r="4583" spans="1:11" x14ac:dyDescent="0.25">
      <c r="A4583" s="5" t="str">
        <f t="shared" si="143"/>
        <v>IndustrySchoolsAverage WeekdayDecember22</v>
      </c>
      <c r="B4583" t="s">
        <v>2232</v>
      </c>
      <c r="C4583" t="s">
        <v>2246</v>
      </c>
      <c r="D4583" t="s">
        <v>2461</v>
      </c>
      <c r="E4583" t="s">
        <v>3116</v>
      </c>
      <c r="F4583" s="6">
        <v>22</v>
      </c>
      <c r="G4583" s="6"/>
      <c r="H4583" s="6"/>
      <c r="I4583" s="6"/>
      <c r="J4583" s="6">
        <v>48.97</v>
      </c>
      <c r="K4583">
        <f t="shared" si="142"/>
        <v>1</v>
      </c>
    </row>
    <row r="4584" spans="1:11" x14ac:dyDescent="0.25">
      <c r="A4584" s="5" t="str">
        <f t="shared" si="143"/>
        <v>IndustrySchoolsAverage WeekdayDecember23</v>
      </c>
      <c r="B4584" t="s">
        <v>2232</v>
      </c>
      <c r="C4584" t="s">
        <v>2246</v>
      </c>
      <c r="D4584" t="s">
        <v>2461</v>
      </c>
      <c r="E4584" t="s">
        <v>3116</v>
      </c>
      <c r="F4584" s="6">
        <v>23</v>
      </c>
      <c r="G4584" s="6"/>
      <c r="H4584" s="6"/>
      <c r="I4584" s="6"/>
      <c r="J4584" s="6">
        <v>46.29</v>
      </c>
      <c r="K4584">
        <f t="shared" si="142"/>
        <v>1</v>
      </c>
    </row>
    <row r="4585" spans="1:11" x14ac:dyDescent="0.25">
      <c r="A4585" s="5" t="str">
        <f t="shared" si="143"/>
        <v>IndustrySchoolsAverage WeekdayDecember24</v>
      </c>
      <c r="B4585" t="s">
        <v>2232</v>
      </c>
      <c r="C4585" t="s">
        <v>2246</v>
      </c>
      <c r="D4585" t="s">
        <v>2461</v>
      </c>
      <c r="E4585" t="s">
        <v>3116</v>
      </c>
      <c r="F4585" s="6">
        <v>24</v>
      </c>
      <c r="G4585" s="6"/>
      <c r="H4585" s="6"/>
      <c r="I4585" s="6"/>
      <c r="J4585" s="6">
        <v>45.33</v>
      </c>
      <c r="K4585">
        <f t="shared" si="142"/>
        <v>1</v>
      </c>
    </row>
    <row r="4586" spans="1:11" x14ac:dyDescent="0.25">
      <c r="A4586" s="5" t="str">
        <f t="shared" si="143"/>
        <v>IndustrySchoolsMonthly Peak DayDecember1</v>
      </c>
      <c r="B4586" t="s">
        <v>2232</v>
      </c>
      <c r="C4586" t="s">
        <v>2246</v>
      </c>
      <c r="D4586" t="s">
        <v>2462</v>
      </c>
      <c r="E4586" t="s">
        <v>3116</v>
      </c>
      <c r="F4586" s="6">
        <v>1</v>
      </c>
      <c r="G4586" s="6"/>
      <c r="H4586" s="6"/>
      <c r="I4586" s="6"/>
      <c r="J4586" s="6">
        <v>41.92</v>
      </c>
      <c r="K4586">
        <f t="shared" si="142"/>
        <v>1</v>
      </c>
    </row>
    <row r="4587" spans="1:11" x14ac:dyDescent="0.25">
      <c r="A4587" s="5" t="str">
        <f t="shared" si="143"/>
        <v>IndustrySchoolsMonthly Peak DayDecember2</v>
      </c>
      <c r="B4587" t="s">
        <v>2232</v>
      </c>
      <c r="C4587" t="s">
        <v>2246</v>
      </c>
      <c r="D4587" t="s">
        <v>2462</v>
      </c>
      <c r="E4587" t="s">
        <v>3116</v>
      </c>
      <c r="F4587" s="6">
        <v>2</v>
      </c>
      <c r="G4587" s="6"/>
      <c r="H4587" s="6"/>
      <c r="I4587" s="6"/>
      <c r="J4587" s="6">
        <v>40.6</v>
      </c>
      <c r="K4587">
        <f t="shared" si="142"/>
        <v>1</v>
      </c>
    </row>
    <row r="4588" spans="1:11" x14ac:dyDescent="0.25">
      <c r="A4588" s="5" t="str">
        <f t="shared" si="143"/>
        <v>IndustrySchoolsMonthly Peak DayDecember3</v>
      </c>
      <c r="B4588" t="s">
        <v>2232</v>
      </c>
      <c r="C4588" t="s">
        <v>2246</v>
      </c>
      <c r="D4588" t="s">
        <v>2462</v>
      </c>
      <c r="E4588" t="s">
        <v>3116</v>
      </c>
      <c r="F4588" s="6">
        <v>3</v>
      </c>
      <c r="G4588" s="6"/>
      <c r="H4588" s="6"/>
      <c r="I4588" s="6"/>
      <c r="J4588" s="6">
        <v>38.56</v>
      </c>
      <c r="K4588">
        <f t="shared" si="142"/>
        <v>1</v>
      </c>
    </row>
    <row r="4589" spans="1:11" x14ac:dyDescent="0.25">
      <c r="A4589" s="5" t="str">
        <f t="shared" si="143"/>
        <v>IndustrySchoolsMonthly Peak DayDecember4</v>
      </c>
      <c r="B4589" t="s">
        <v>2232</v>
      </c>
      <c r="C4589" t="s">
        <v>2246</v>
      </c>
      <c r="D4589" t="s">
        <v>2462</v>
      </c>
      <c r="E4589" t="s">
        <v>3116</v>
      </c>
      <c r="F4589" s="6">
        <v>4</v>
      </c>
      <c r="G4589" s="6"/>
      <c r="H4589" s="6"/>
      <c r="I4589" s="6"/>
      <c r="J4589" s="6">
        <v>38.020000000000003</v>
      </c>
      <c r="K4589">
        <f t="shared" si="142"/>
        <v>1</v>
      </c>
    </row>
    <row r="4590" spans="1:11" x14ac:dyDescent="0.25">
      <c r="A4590" s="5" t="str">
        <f t="shared" si="143"/>
        <v>IndustrySchoolsMonthly Peak DayDecember5</v>
      </c>
      <c r="B4590" t="s">
        <v>2232</v>
      </c>
      <c r="C4590" t="s">
        <v>2246</v>
      </c>
      <c r="D4590" t="s">
        <v>2462</v>
      </c>
      <c r="E4590" t="s">
        <v>3116</v>
      </c>
      <c r="F4590" s="6">
        <v>5</v>
      </c>
      <c r="G4590" s="6"/>
      <c r="H4590" s="6"/>
      <c r="I4590" s="6"/>
      <c r="J4590" s="6">
        <v>37.08</v>
      </c>
      <c r="K4590">
        <f t="shared" si="142"/>
        <v>1</v>
      </c>
    </row>
    <row r="4591" spans="1:11" x14ac:dyDescent="0.25">
      <c r="A4591" s="5" t="str">
        <f t="shared" si="143"/>
        <v>IndustrySchoolsMonthly Peak DayDecember6</v>
      </c>
      <c r="B4591" t="s">
        <v>2232</v>
      </c>
      <c r="C4591" t="s">
        <v>2246</v>
      </c>
      <c r="D4591" t="s">
        <v>2462</v>
      </c>
      <c r="E4591" t="s">
        <v>3116</v>
      </c>
      <c r="F4591" s="6">
        <v>6</v>
      </c>
      <c r="G4591" s="6"/>
      <c r="H4591" s="6"/>
      <c r="I4591" s="6"/>
      <c r="J4591" s="6">
        <v>36.11</v>
      </c>
      <c r="K4591">
        <f t="shared" si="142"/>
        <v>1</v>
      </c>
    </row>
    <row r="4592" spans="1:11" x14ac:dyDescent="0.25">
      <c r="A4592" s="5" t="str">
        <f t="shared" si="143"/>
        <v>IndustrySchoolsMonthly Peak DayDecember7</v>
      </c>
      <c r="B4592" t="s">
        <v>2232</v>
      </c>
      <c r="C4592" t="s">
        <v>2246</v>
      </c>
      <c r="D4592" t="s">
        <v>2462</v>
      </c>
      <c r="E4592" t="s">
        <v>3116</v>
      </c>
      <c r="F4592" s="6">
        <v>7</v>
      </c>
      <c r="G4592" s="6"/>
      <c r="H4592" s="6"/>
      <c r="I4592" s="6"/>
      <c r="J4592" s="6">
        <v>34.92</v>
      </c>
      <c r="K4592">
        <f t="shared" si="142"/>
        <v>1</v>
      </c>
    </row>
    <row r="4593" spans="1:11" x14ac:dyDescent="0.25">
      <c r="A4593" s="5" t="str">
        <f t="shared" si="143"/>
        <v>IndustrySchoolsMonthly Peak DayDecember8</v>
      </c>
      <c r="B4593" t="s">
        <v>2232</v>
      </c>
      <c r="C4593" t="s">
        <v>2246</v>
      </c>
      <c r="D4593" t="s">
        <v>2462</v>
      </c>
      <c r="E4593" t="s">
        <v>3116</v>
      </c>
      <c r="F4593" s="6">
        <v>8</v>
      </c>
      <c r="G4593" s="6"/>
      <c r="H4593" s="6"/>
      <c r="I4593" s="6"/>
      <c r="J4593" s="6">
        <v>34.130000000000003</v>
      </c>
      <c r="K4593">
        <f t="shared" si="142"/>
        <v>1</v>
      </c>
    </row>
    <row r="4594" spans="1:11" x14ac:dyDescent="0.25">
      <c r="A4594" s="5" t="str">
        <f t="shared" si="143"/>
        <v>IndustrySchoolsMonthly Peak DayDecember9</v>
      </c>
      <c r="B4594" t="s">
        <v>2232</v>
      </c>
      <c r="C4594" t="s">
        <v>2246</v>
      </c>
      <c r="D4594" t="s">
        <v>2462</v>
      </c>
      <c r="E4594" t="s">
        <v>3116</v>
      </c>
      <c r="F4594" s="6">
        <v>9</v>
      </c>
      <c r="G4594" s="6"/>
      <c r="H4594" s="6"/>
      <c r="I4594" s="6"/>
      <c r="J4594" s="6">
        <v>35.200000000000003</v>
      </c>
      <c r="K4594">
        <f t="shared" si="142"/>
        <v>1</v>
      </c>
    </row>
    <row r="4595" spans="1:11" x14ac:dyDescent="0.25">
      <c r="A4595" s="5" t="str">
        <f t="shared" si="143"/>
        <v>IndustrySchoolsMonthly Peak DayDecember10</v>
      </c>
      <c r="B4595" t="s">
        <v>2232</v>
      </c>
      <c r="C4595" t="s">
        <v>2246</v>
      </c>
      <c r="D4595" t="s">
        <v>2462</v>
      </c>
      <c r="E4595" t="s">
        <v>3116</v>
      </c>
      <c r="F4595" s="6">
        <v>10</v>
      </c>
      <c r="G4595" s="6"/>
      <c r="H4595" s="6"/>
      <c r="I4595" s="6"/>
      <c r="J4595" s="6">
        <v>40.729999999999997</v>
      </c>
      <c r="K4595">
        <f t="shared" si="142"/>
        <v>1</v>
      </c>
    </row>
    <row r="4596" spans="1:11" x14ac:dyDescent="0.25">
      <c r="A4596" s="5" t="str">
        <f t="shared" si="143"/>
        <v>IndustrySchoolsMonthly Peak DayDecember11</v>
      </c>
      <c r="B4596" t="s">
        <v>2232</v>
      </c>
      <c r="C4596" t="s">
        <v>2246</v>
      </c>
      <c r="D4596" t="s">
        <v>2462</v>
      </c>
      <c r="E4596" t="s">
        <v>3116</v>
      </c>
      <c r="F4596" s="6">
        <v>11</v>
      </c>
      <c r="G4596" s="6"/>
      <c r="H4596" s="6"/>
      <c r="I4596" s="6"/>
      <c r="J4596" s="6">
        <v>48.13</v>
      </c>
      <c r="K4596">
        <f t="shared" si="142"/>
        <v>1</v>
      </c>
    </row>
    <row r="4597" spans="1:11" x14ac:dyDescent="0.25">
      <c r="A4597" s="5" t="str">
        <f t="shared" si="143"/>
        <v>IndustrySchoolsMonthly Peak DayDecember12</v>
      </c>
      <c r="B4597" t="s">
        <v>2232</v>
      </c>
      <c r="C4597" t="s">
        <v>2246</v>
      </c>
      <c r="D4597" t="s">
        <v>2462</v>
      </c>
      <c r="E4597" t="s">
        <v>3116</v>
      </c>
      <c r="F4597" s="6">
        <v>12</v>
      </c>
      <c r="G4597" s="6"/>
      <c r="H4597" s="6"/>
      <c r="I4597" s="6"/>
      <c r="J4597" s="6">
        <v>54.65</v>
      </c>
      <c r="K4597">
        <f t="shared" si="142"/>
        <v>1</v>
      </c>
    </row>
    <row r="4598" spans="1:11" x14ac:dyDescent="0.25">
      <c r="A4598" s="5" t="str">
        <f t="shared" si="143"/>
        <v>IndustrySchoolsMonthly Peak DayDecember13</v>
      </c>
      <c r="B4598" t="s">
        <v>2232</v>
      </c>
      <c r="C4598" t="s">
        <v>2246</v>
      </c>
      <c r="D4598" t="s">
        <v>2462</v>
      </c>
      <c r="E4598" t="s">
        <v>3116</v>
      </c>
      <c r="F4598" s="6">
        <v>13</v>
      </c>
      <c r="G4598" s="6"/>
      <c r="H4598" s="6"/>
      <c r="I4598" s="6"/>
      <c r="J4598" s="6">
        <v>59.75</v>
      </c>
      <c r="K4598">
        <f t="shared" si="142"/>
        <v>1</v>
      </c>
    </row>
    <row r="4599" spans="1:11" x14ac:dyDescent="0.25">
      <c r="A4599" s="5" t="str">
        <f t="shared" si="143"/>
        <v>IndustrySchoolsMonthly Peak DayDecember14</v>
      </c>
      <c r="B4599" t="s">
        <v>2232</v>
      </c>
      <c r="C4599" t="s">
        <v>2246</v>
      </c>
      <c r="D4599" t="s">
        <v>2462</v>
      </c>
      <c r="E4599" t="s">
        <v>3116</v>
      </c>
      <c r="F4599" s="6">
        <v>14</v>
      </c>
      <c r="G4599" s="6"/>
      <c r="H4599" s="6"/>
      <c r="I4599" s="6"/>
      <c r="J4599" s="6">
        <v>61.97</v>
      </c>
      <c r="K4599">
        <f t="shared" si="142"/>
        <v>1</v>
      </c>
    </row>
    <row r="4600" spans="1:11" x14ac:dyDescent="0.25">
      <c r="A4600" s="5" t="str">
        <f t="shared" si="143"/>
        <v>IndustrySchoolsMonthly Peak DayDecember15</v>
      </c>
      <c r="B4600" t="s">
        <v>2232</v>
      </c>
      <c r="C4600" t="s">
        <v>2246</v>
      </c>
      <c r="D4600" t="s">
        <v>2462</v>
      </c>
      <c r="E4600" t="s">
        <v>3116</v>
      </c>
      <c r="F4600" s="6">
        <v>15</v>
      </c>
      <c r="G4600" s="6"/>
      <c r="H4600" s="6"/>
      <c r="I4600" s="6"/>
      <c r="J4600" s="6">
        <v>62.67</v>
      </c>
      <c r="K4600">
        <f t="shared" si="142"/>
        <v>1</v>
      </c>
    </row>
    <row r="4601" spans="1:11" x14ac:dyDescent="0.25">
      <c r="A4601" s="5" t="str">
        <f t="shared" si="143"/>
        <v>IndustrySchoolsMonthly Peak DayDecember16</v>
      </c>
      <c r="B4601" t="s">
        <v>2232</v>
      </c>
      <c r="C4601" t="s">
        <v>2246</v>
      </c>
      <c r="D4601" t="s">
        <v>2462</v>
      </c>
      <c r="E4601" t="s">
        <v>3116</v>
      </c>
      <c r="F4601" s="6">
        <v>16</v>
      </c>
      <c r="G4601" s="6"/>
      <c r="H4601" s="6"/>
      <c r="I4601" s="6"/>
      <c r="J4601" s="6">
        <v>63.2</v>
      </c>
      <c r="K4601">
        <f t="shared" si="142"/>
        <v>1</v>
      </c>
    </row>
    <row r="4602" spans="1:11" x14ac:dyDescent="0.25">
      <c r="A4602" s="5" t="str">
        <f t="shared" si="143"/>
        <v>IndustrySchoolsMonthly Peak DayDecember17</v>
      </c>
      <c r="B4602" t="s">
        <v>2232</v>
      </c>
      <c r="C4602" t="s">
        <v>2246</v>
      </c>
      <c r="D4602" t="s">
        <v>2462</v>
      </c>
      <c r="E4602" t="s">
        <v>3116</v>
      </c>
      <c r="F4602" s="6">
        <v>17</v>
      </c>
      <c r="G4602" s="6"/>
      <c r="H4602" s="6"/>
      <c r="I4602" s="6"/>
      <c r="J4602" s="6">
        <v>63.09</v>
      </c>
      <c r="K4602">
        <f t="shared" si="142"/>
        <v>1</v>
      </c>
    </row>
    <row r="4603" spans="1:11" x14ac:dyDescent="0.25">
      <c r="A4603" s="5" t="str">
        <f t="shared" si="143"/>
        <v>IndustrySchoolsMonthly Peak DayDecember18</v>
      </c>
      <c r="B4603" t="s">
        <v>2232</v>
      </c>
      <c r="C4603" t="s">
        <v>2246</v>
      </c>
      <c r="D4603" t="s">
        <v>2462</v>
      </c>
      <c r="E4603" t="s">
        <v>3116</v>
      </c>
      <c r="F4603" s="6">
        <v>18</v>
      </c>
      <c r="G4603" s="6"/>
      <c r="H4603" s="6"/>
      <c r="I4603" s="6"/>
      <c r="J4603" s="6">
        <v>60.83</v>
      </c>
      <c r="K4603">
        <f t="shared" si="142"/>
        <v>1</v>
      </c>
    </row>
    <row r="4604" spans="1:11" x14ac:dyDescent="0.25">
      <c r="A4604" s="5" t="str">
        <f t="shared" si="143"/>
        <v>IndustrySchoolsMonthly Peak DayDecember19</v>
      </c>
      <c r="B4604" t="s">
        <v>2232</v>
      </c>
      <c r="C4604" t="s">
        <v>2246</v>
      </c>
      <c r="D4604" t="s">
        <v>2462</v>
      </c>
      <c r="E4604" t="s">
        <v>3116</v>
      </c>
      <c r="F4604" s="6">
        <v>19</v>
      </c>
      <c r="G4604" s="6"/>
      <c r="H4604" s="6"/>
      <c r="I4604" s="6"/>
      <c r="J4604" s="6">
        <v>57.19</v>
      </c>
      <c r="K4604">
        <f t="shared" si="142"/>
        <v>1</v>
      </c>
    </row>
    <row r="4605" spans="1:11" x14ac:dyDescent="0.25">
      <c r="A4605" s="5" t="str">
        <f t="shared" si="143"/>
        <v>IndustrySchoolsMonthly Peak DayDecember20</v>
      </c>
      <c r="B4605" t="s">
        <v>2232</v>
      </c>
      <c r="C4605" t="s">
        <v>2246</v>
      </c>
      <c r="D4605" t="s">
        <v>2462</v>
      </c>
      <c r="E4605" t="s">
        <v>3116</v>
      </c>
      <c r="F4605" s="6">
        <v>20</v>
      </c>
      <c r="G4605" s="6"/>
      <c r="H4605" s="6"/>
      <c r="I4605" s="6"/>
      <c r="J4605" s="6">
        <v>54.03</v>
      </c>
      <c r="K4605">
        <f t="shared" si="142"/>
        <v>1</v>
      </c>
    </row>
    <row r="4606" spans="1:11" x14ac:dyDescent="0.25">
      <c r="A4606" s="5" t="str">
        <f t="shared" si="143"/>
        <v>IndustrySchoolsMonthly Peak DayDecember21</v>
      </c>
      <c r="B4606" t="s">
        <v>2232</v>
      </c>
      <c r="C4606" t="s">
        <v>2246</v>
      </c>
      <c r="D4606" t="s">
        <v>2462</v>
      </c>
      <c r="E4606" t="s">
        <v>3116</v>
      </c>
      <c r="F4606" s="6">
        <v>21</v>
      </c>
      <c r="G4606" s="6"/>
      <c r="H4606" s="6"/>
      <c r="I4606" s="6"/>
      <c r="J4606" s="6">
        <v>50.84</v>
      </c>
      <c r="K4606">
        <f t="shared" si="142"/>
        <v>1</v>
      </c>
    </row>
    <row r="4607" spans="1:11" x14ac:dyDescent="0.25">
      <c r="A4607" s="5" t="str">
        <f t="shared" si="143"/>
        <v>IndustrySchoolsMonthly Peak DayDecember22</v>
      </c>
      <c r="B4607" t="s">
        <v>2232</v>
      </c>
      <c r="C4607" t="s">
        <v>2246</v>
      </c>
      <c r="D4607" t="s">
        <v>2462</v>
      </c>
      <c r="E4607" t="s">
        <v>3116</v>
      </c>
      <c r="F4607" s="6">
        <v>22</v>
      </c>
      <c r="G4607" s="6"/>
      <c r="H4607" s="6"/>
      <c r="I4607" s="6"/>
      <c r="J4607" s="6">
        <v>47.21</v>
      </c>
      <c r="K4607">
        <f t="shared" si="142"/>
        <v>1</v>
      </c>
    </row>
    <row r="4608" spans="1:11" x14ac:dyDescent="0.25">
      <c r="A4608" s="5" t="str">
        <f t="shared" si="143"/>
        <v>IndustrySchoolsMonthly Peak DayDecember23</v>
      </c>
      <c r="B4608" t="s">
        <v>2232</v>
      </c>
      <c r="C4608" t="s">
        <v>2246</v>
      </c>
      <c r="D4608" t="s">
        <v>2462</v>
      </c>
      <c r="E4608" t="s">
        <v>3116</v>
      </c>
      <c r="F4608" s="6">
        <v>23</v>
      </c>
      <c r="G4608" s="6"/>
      <c r="H4608" s="6"/>
      <c r="I4608" s="6"/>
      <c r="J4608" s="6">
        <v>46.13</v>
      </c>
      <c r="K4608">
        <f t="shared" si="142"/>
        <v>1</v>
      </c>
    </row>
    <row r="4609" spans="1:11" x14ac:dyDescent="0.25">
      <c r="A4609" s="5" t="str">
        <f t="shared" si="143"/>
        <v>IndustrySchoolsMonthly Peak DayDecember24</v>
      </c>
      <c r="B4609" t="s">
        <v>2232</v>
      </c>
      <c r="C4609" t="s">
        <v>2246</v>
      </c>
      <c r="D4609" t="s">
        <v>2462</v>
      </c>
      <c r="E4609" t="s">
        <v>3116</v>
      </c>
      <c r="F4609" s="6">
        <v>24</v>
      </c>
      <c r="G4609" s="6"/>
      <c r="H4609" s="6"/>
      <c r="I4609" s="6"/>
      <c r="J4609" s="6">
        <v>44.66</v>
      </c>
      <c r="K4609">
        <f t="shared" si="142"/>
        <v>1</v>
      </c>
    </row>
    <row r="4610" spans="1:11" x14ac:dyDescent="0.25">
      <c r="A4610" s="5" t="str">
        <f t="shared" si="143"/>
        <v>IndustryUnknown/OtherAverage WeekdayJanuary1</v>
      </c>
      <c r="B4610" t="s">
        <v>2232</v>
      </c>
      <c r="C4610" t="s">
        <v>2247</v>
      </c>
      <c r="D4610" t="s">
        <v>2463</v>
      </c>
      <c r="E4610" t="s">
        <v>3117</v>
      </c>
      <c r="F4610" s="6">
        <v>1</v>
      </c>
      <c r="G4610" s="6"/>
      <c r="H4610" s="6"/>
      <c r="I4610" s="6"/>
      <c r="J4610" s="6">
        <v>50.683999999999997</v>
      </c>
      <c r="K4610">
        <f t="shared" ref="K4610:K4673" si="144">INDEX(events, MATCH(CONCATENATE(B4610, C4610, D4610, E4610), events_y, 0), MATCH("Confidential", events_x, 0))</f>
        <v>1</v>
      </c>
    </row>
    <row r="4611" spans="1:11" x14ac:dyDescent="0.25">
      <c r="A4611" s="5" t="str">
        <f t="shared" ref="A4611:A4674" si="145">CONCATENATE(B4611, C4611, D4611, E4611, F4611)</f>
        <v>IndustryUnknown/OtherAverage WeekdayJanuary2</v>
      </c>
      <c r="B4611" t="s">
        <v>2232</v>
      </c>
      <c r="C4611" t="s">
        <v>2247</v>
      </c>
      <c r="D4611" t="s">
        <v>2463</v>
      </c>
      <c r="E4611" t="s">
        <v>3117</v>
      </c>
      <c r="F4611" s="6">
        <v>2</v>
      </c>
      <c r="G4611" s="6"/>
      <c r="H4611" s="6"/>
      <c r="I4611" s="6"/>
      <c r="J4611" s="6">
        <v>49.851999999999997</v>
      </c>
      <c r="K4611">
        <f t="shared" si="144"/>
        <v>1</v>
      </c>
    </row>
    <row r="4612" spans="1:11" x14ac:dyDescent="0.25">
      <c r="A4612" s="5" t="str">
        <f t="shared" si="145"/>
        <v>IndustryUnknown/OtherAverage WeekdayJanuary3</v>
      </c>
      <c r="B4612" t="s">
        <v>2232</v>
      </c>
      <c r="C4612" t="s">
        <v>2247</v>
      </c>
      <c r="D4612" t="s">
        <v>2463</v>
      </c>
      <c r="E4612" t="s">
        <v>3117</v>
      </c>
      <c r="F4612" s="6">
        <v>3</v>
      </c>
      <c r="G4612" s="6"/>
      <c r="H4612" s="6"/>
      <c r="I4612" s="6"/>
      <c r="J4612" s="6">
        <v>49.847999999999999</v>
      </c>
      <c r="K4612">
        <f t="shared" si="144"/>
        <v>1</v>
      </c>
    </row>
    <row r="4613" spans="1:11" x14ac:dyDescent="0.25">
      <c r="A4613" s="5" t="str">
        <f t="shared" si="145"/>
        <v>IndustryUnknown/OtherAverage WeekdayJanuary4</v>
      </c>
      <c r="B4613" t="s">
        <v>2232</v>
      </c>
      <c r="C4613" t="s">
        <v>2247</v>
      </c>
      <c r="D4613" t="s">
        <v>2463</v>
      </c>
      <c r="E4613" t="s">
        <v>3117</v>
      </c>
      <c r="F4613" s="6">
        <v>4</v>
      </c>
      <c r="G4613" s="6"/>
      <c r="H4613" s="6"/>
      <c r="I4613" s="6"/>
      <c r="J4613" s="6">
        <v>49.182000000000002</v>
      </c>
      <c r="K4613">
        <f t="shared" si="144"/>
        <v>1</v>
      </c>
    </row>
    <row r="4614" spans="1:11" x14ac:dyDescent="0.25">
      <c r="A4614" s="5" t="str">
        <f t="shared" si="145"/>
        <v>IndustryUnknown/OtherAverage WeekdayJanuary5</v>
      </c>
      <c r="B4614" t="s">
        <v>2232</v>
      </c>
      <c r="C4614" t="s">
        <v>2247</v>
      </c>
      <c r="D4614" t="s">
        <v>2463</v>
      </c>
      <c r="E4614" t="s">
        <v>3117</v>
      </c>
      <c r="F4614" s="6">
        <v>5</v>
      </c>
      <c r="G4614" s="6"/>
      <c r="H4614" s="6"/>
      <c r="I4614" s="6"/>
      <c r="J4614" s="6">
        <v>49.172000000000004</v>
      </c>
      <c r="K4614">
        <f t="shared" si="144"/>
        <v>1</v>
      </c>
    </row>
    <row r="4615" spans="1:11" x14ac:dyDescent="0.25">
      <c r="A4615" s="5" t="str">
        <f t="shared" si="145"/>
        <v>IndustryUnknown/OtherAverage WeekdayJanuary6</v>
      </c>
      <c r="B4615" t="s">
        <v>2232</v>
      </c>
      <c r="C4615" t="s">
        <v>2247</v>
      </c>
      <c r="D4615" t="s">
        <v>2463</v>
      </c>
      <c r="E4615" t="s">
        <v>3117</v>
      </c>
      <c r="F4615" s="6">
        <v>6</v>
      </c>
      <c r="G4615" s="6"/>
      <c r="H4615" s="6"/>
      <c r="I4615" s="6"/>
      <c r="J4615" s="6">
        <v>49.300000000000004</v>
      </c>
      <c r="K4615">
        <f t="shared" si="144"/>
        <v>1</v>
      </c>
    </row>
    <row r="4616" spans="1:11" x14ac:dyDescent="0.25">
      <c r="A4616" s="5" t="str">
        <f t="shared" si="145"/>
        <v>IndustryUnknown/OtherAverage WeekdayJanuary7</v>
      </c>
      <c r="B4616" t="s">
        <v>2232</v>
      </c>
      <c r="C4616" t="s">
        <v>2247</v>
      </c>
      <c r="D4616" t="s">
        <v>2463</v>
      </c>
      <c r="E4616" t="s">
        <v>3117</v>
      </c>
      <c r="F4616" s="6">
        <v>7</v>
      </c>
      <c r="G4616" s="6"/>
      <c r="H4616" s="6"/>
      <c r="I4616" s="6"/>
      <c r="J4616" s="6">
        <v>49.816000000000003</v>
      </c>
      <c r="K4616">
        <f t="shared" si="144"/>
        <v>1</v>
      </c>
    </row>
    <row r="4617" spans="1:11" x14ac:dyDescent="0.25">
      <c r="A4617" s="5" t="str">
        <f t="shared" si="145"/>
        <v>IndustryUnknown/OtherAverage WeekdayJanuary8</v>
      </c>
      <c r="B4617" t="s">
        <v>2232</v>
      </c>
      <c r="C4617" t="s">
        <v>2247</v>
      </c>
      <c r="D4617" t="s">
        <v>2463</v>
      </c>
      <c r="E4617" t="s">
        <v>3117</v>
      </c>
      <c r="F4617" s="6">
        <v>8</v>
      </c>
      <c r="G4617" s="6"/>
      <c r="H4617" s="6"/>
      <c r="I4617" s="6"/>
      <c r="J4617" s="6">
        <v>49.573999999999998</v>
      </c>
      <c r="K4617">
        <f t="shared" si="144"/>
        <v>1</v>
      </c>
    </row>
    <row r="4618" spans="1:11" x14ac:dyDescent="0.25">
      <c r="A4618" s="5" t="str">
        <f t="shared" si="145"/>
        <v>IndustryUnknown/OtherAverage WeekdayJanuary9</v>
      </c>
      <c r="B4618" t="s">
        <v>2232</v>
      </c>
      <c r="C4618" t="s">
        <v>2247</v>
      </c>
      <c r="D4618" t="s">
        <v>2463</v>
      </c>
      <c r="E4618" t="s">
        <v>3117</v>
      </c>
      <c r="F4618" s="6">
        <v>9</v>
      </c>
      <c r="G4618" s="6"/>
      <c r="H4618" s="6"/>
      <c r="I4618" s="6"/>
      <c r="J4618" s="6">
        <v>49.512000000000008</v>
      </c>
      <c r="K4618">
        <f t="shared" si="144"/>
        <v>1</v>
      </c>
    </row>
    <row r="4619" spans="1:11" x14ac:dyDescent="0.25">
      <c r="A4619" s="5" t="str">
        <f t="shared" si="145"/>
        <v>IndustryUnknown/OtherAverage WeekdayJanuary10</v>
      </c>
      <c r="B4619" t="s">
        <v>2232</v>
      </c>
      <c r="C4619" t="s">
        <v>2247</v>
      </c>
      <c r="D4619" t="s">
        <v>2463</v>
      </c>
      <c r="E4619" t="s">
        <v>3117</v>
      </c>
      <c r="F4619" s="6">
        <v>10</v>
      </c>
      <c r="G4619" s="6"/>
      <c r="H4619" s="6"/>
      <c r="I4619" s="6"/>
      <c r="J4619" s="6">
        <v>49.874000000000002</v>
      </c>
      <c r="K4619">
        <f t="shared" si="144"/>
        <v>1</v>
      </c>
    </row>
    <row r="4620" spans="1:11" x14ac:dyDescent="0.25">
      <c r="A4620" s="5" t="str">
        <f t="shared" si="145"/>
        <v>IndustryUnknown/OtherAverage WeekdayJanuary11</v>
      </c>
      <c r="B4620" t="s">
        <v>2232</v>
      </c>
      <c r="C4620" t="s">
        <v>2247</v>
      </c>
      <c r="D4620" t="s">
        <v>2463</v>
      </c>
      <c r="E4620" t="s">
        <v>3117</v>
      </c>
      <c r="F4620" s="6">
        <v>11</v>
      </c>
      <c r="G4620" s="6"/>
      <c r="H4620" s="6"/>
      <c r="I4620" s="6"/>
      <c r="J4620" s="6">
        <v>51.028000000000006</v>
      </c>
      <c r="K4620">
        <f t="shared" si="144"/>
        <v>1</v>
      </c>
    </row>
    <row r="4621" spans="1:11" x14ac:dyDescent="0.25">
      <c r="A4621" s="5" t="str">
        <f t="shared" si="145"/>
        <v>IndustryUnknown/OtherAverage WeekdayJanuary12</v>
      </c>
      <c r="B4621" t="s">
        <v>2232</v>
      </c>
      <c r="C4621" t="s">
        <v>2247</v>
      </c>
      <c r="D4621" t="s">
        <v>2463</v>
      </c>
      <c r="E4621" t="s">
        <v>3117</v>
      </c>
      <c r="F4621" s="6">
        <v>12</v>
      </c>
      <c r="G4621" s="6"/>
      <c r="H4621" s="6"/>
      <c r="I4621" s="6"/>
      <c r="J4621" s="6">
        <v>52.384</v>
      </c>
      <c r="K4621">
        <f t="shared" si="144"/>
        <v>1</v>
      </c>
    </row>
    <row r="4622" spans="1:11" x14ac:dyDescent="0.25">
      <c r="A4622" s="5" t="str">
        <f t="shared" si="145"/>
        <v>IndustryUnknown/OtherAverage WeekdayJanuary13</v>
      </c>
      <c r="B4622" t="s">
        <v>2232</v>
      </c>
      <c r="C4622" t="s">
        <v>2247</v>
      </c>
      <c r="D4622" t="s">
        <v>2463</v>
      </c>
      <c r="E4622" t="s">
        <v>3117</v>
      </c>
      <c r="F4622" s="6">
        <v>13</v>
      </c>
      <c r="G4622" s="6"/>
      <c r="H4622" s="6"/>
      <c r="I4622" s="6"/>
      <c r="J4622" s="6">
        <v>52.012</v>
      </c>
      <c r="K4622">
        <f t="shared" si="144"/>
        <v>1</v>
      </c>
    </row>
    <row r="4623" spans="1:11" x14ac:dyDescent="0.25">
      <c r="A4623" s="5" t="str">
        <f t="shared" si="145"/>
        <v>IndustryUnknown/OtherAverage WeekdayJanuary14</v>
      </c>
      <c r="B4623" t="s">
        <v>2232</v>
      </c>
      <c r="C4623" t="s">
        <v>2247</v>
      </c>
      <c r="D4623" t="s">
        <v>2463</v>
      </c>
      <c r="E4623" t="s">
        <v>3117</v>
      </c>
      <c r="F4623" s="6">
        <v>14</v>
      </c>
      <c r="G4623" s="6"/>
      <c r="H4623" s="6"/>
      <c r="I4623" s="6"/>
      <c r="J4623" s="6">
        <v>49.8</v>
      </c>
      <c r="K4623">
        <f t="shared" si="144"/>
        <v>1</v>
      </c>
    </row>
    <row r="4624" spans="1:11" x14ac:dyDescent="0.25">
      <c r="A4624" s="5" t="str">
        <f t="shared" si="145"/>
        <v>IndustryUnknown/OtherAverage WeekdayJanuary15</v>
      </c>
      <c r="B4624" t="s">
        <v>2232</v>
      </c>
      <c r="C4624" t="s">
        <v>2247</v>
      </c>
      <c r="D4624" t="s">
        <v>2463</v>
      </c>
      <c r="E4624" t="s">
        <v>3117</v>
      </c>
      <c r="F4624" s="6">
        <v>15</v>
      </c>
      <c r="G4624" s="6"/>
      <c r="H4624" s="6"/>
      <c r="I4624" s="6"/>
      <c r="J4624" s="6">
        <v>49.61999999999999</v>
      </c>
      <c r="K4624">
        <f t="shared" si="144"/>
        <v>1</v>
      </c>
    </row>
    <row r="4625" spans="1:11" x14ac:dyDescent="0.25">
      <c r="A4625" s="5" t="str">
        <f t="shared" si="145"/>
        <v>IndustryUnknown/OtherAverage WeekdayJanuary16</v>
      </c>
      <c r="B4625" t="s">
        <v>2232</v>
      </c>
      <c r="C4625" t="s">
        <v>2247</v>
      </c>
      <c r="D4625" t="s">
        <v>2463</v>
      </c>
      <c r="E4625" t="s">
        <v>3117</v>
      </c>
      <c r="F4625" s="6">
        <v>16</v>
      </c>
      <c r="G4625" s="6"/>
      <c r="H4625" s="6"/>
      <c r="I4625" s="6"/>
      <c r="J4625" s="6">
        <v>49.36399999999999</v>
      </c>
      <c r="K4625">
        <f t="shared" si="144"/>
        <v>1</v>
      </c>
    </row>
    <row r="4626" spans="1:11" x14ac:dyDescent="0.25">
      <c r="A4626" s="5" t="str">
        <f t="shared" si="145"/>
        <v>IndustryUnknown/OtherAverage WeekdayJanuary17</v>
      </c>
      <c r="B4626" t="s">
        <v>2232</v>
      </c>
      <c r="C4626" t="s">
        <v>2247</v>
      </c>
      <c r="D4626" t="s">
        <v>2463</v>
      </c>
      <c r="E4626" t="s">
        <v>3117</v>
      </c>
      <c r="F4626" s="6">
        <v>17</v>
      </c>
      <c r="G4626" s="6"/>
      <c r="H4626" s="6"/>
      <c r="I4626" s="6"/>
      <c r="J4626" s="6">
        <v>50.295999999999999</v>
      </c>
      <c r="K4626">
        <f t="shared" si="144"/>
        <v>1</v>
      </c>
    </row>
    <row r="4627" spans="1:11" x14ac:dyDescent="0.25">
      <c r="A4627" s="5" t="str">
        <f t="shared" si="145"/>
        <v>IndustryUnknown/OtherAverage WeekdayJanuary18</v>
      </c>
      <c r="B4627" t="s">
        <v>2232</v>
      </c>
      <c r="C4627" t="s">
        <v>2247</v>
      </c>
      <c r="D4627" t="s">
        <v>2463</v>
      </c>
      <c r="E4627" t="s">
        <v>3117</v>
      </c>
      <c r="F4627" s="6">
        <v>18</v>
      </c>
      <c r="G4627" s="6"/>
      <c r="H4627" s="6"/>
      <c r="I4627" s="6"/>
      <c r="J4627" s="6">
        <v>50.917999999999999</v>
      </c>
      <c r="K4627">
        <f t="shared" si="144"/>
        <v>1</v>
      </c>
    </row>
    <row r="4628" spans="1:11" x14ac:dyDescent="0.25">
      <c r="A4628" s="5" t="str">
        <f t="shared" si="145"/>
        <v>IndustryUnknown/OtherAverage WeekdayJanuary19</v>
      </c>
      <c r="B4628" t="s">
        <v>2232</v>
      </c>
      <c r="C4628" t="s">
        <v>2247</v>
      </c>
      <c r="D4628" t="s">
        <v>2463</v>
      </c>
      <c r="E4628" t="s">
        <v>3117</v>
      </c>
      <c r="F4628" s="6">
        <v>19</v>
      </c>
      <c r="G4628" s="6"/>
      <c r="H4628" s="6"/>
      <c r="I4628" s="6"/>
      <c r="J4628" s="6">
        <v>50.128</v>
      </c>
      <c r="K4628">
        <f t="shared" si="144"/>
        <v>1</v>
      </c>
    </row>
    <row r="4629" spans="1:11" x14ac:dyDescent="0.25">
      <c r="A4629" s="5" t="str">
        <f t="shared" si="145"/>
        <v>IndustryUnknown/OtherAverage WeekdayJanuary20</v>
      </c>
      <c r="B4629" t="s">
        <v>2232</v>
      </c>
      <c r="C4629" t="s">
        <v>2247</v>
      </c>
      <c r="D4629" t="s">
        <v>2463</v>
      </c>
      <c r="E4629" t="s">
        <v>3117</v>
      </c>
      <c r="F4629" s="6">
        <v>20</v>
      </c>
      <c r="G4629" s="6"/>
      <c r="H4629" s="6"/>
      <c r="I4629" s="6"/>
      <c r="J4629" s="6">
        <v>49.43</v>
      </c>
      <c r="K4629">
        <f t="shared" si="144"/>
        <v>1</v>
      </c>
    </row>
    <row r="4630" spans="1:11" x14ac:dyDescent="0.25">
      <c r="A4630" s="5" t="str">
        <f t="shared" si="145"/>
        <v>IndustryUnknown/OtherAverage WeekdayJanuary21</v>
      </c>
      <c r="B4630" t="s">
        <v>2232</v>
      </c>
      <c r="C4630" t="s">
        <v>2247</v>
      </c>
      <c r="D4630" t="s">
        <v>2463</v>
      </c>
      <c r="E4630" t="s">
        <v>3117</v>
      </c>
      <c r="F4630" s="6">
        <v>21</v>
      </c>
      <c r="G4630" s="6"/>
      <c r="H4630" s="6"/>
      <c r="I4630" s="6"/>
      <c r="J4630" s="6">
        <v>49.370000000000005</v>
      </c>
      <c r="K4630">
        <f t="shared" si="144"/>
        <v>1</v>
      </c>
    </row>
    <row r="4631" spans="1:11" x14ac:dyDescent="0.25">
      <c r="A4631" s="5" t="str">
        <f t="shared" si="145"/>
        <v>IndustryUnknown/OtherAverage WeekdayJanuary22</v>
      </c>
      <c r="B4631" t="s">
        <v>2232</v>
      </c>
      <c r="C4631" t="s">
        <v>2247</v>
      </c>
      <c r="D4631" t="s">
        <v>2463</v>
      </c>
      <c r="E4631" t="s">
        <v>3117</v>
      </c>
      <c r="F4631" s="6">
        <v>22</v>
      </c>
      <c r="G4631" s="6"/>
      <c r="H4631" s="6"/>
      <c r="I4631" s="6"/>
      <c r="J4631" s="6">
        <v>48.82</v>
      </c>
      <c r="K4631">
        <f t="shared" si="144"/>
        <v>1</v>
      </c>
    </row>
    <row r="4632" spans="1:11" x14ac:dyDescent="0.25">
      <c r="A4632" s="5" t="str">
        <f t="shared" si="145"/>
        <v>IndustryUnknown/OtherAverage WeekdayJanuary23</v>
      </c>
      <c r="B4632" t="s">
        <v>2232</v>
      </c>
      <c r="C4632" t="s">
        <v>2247</v>
      </c>
      <c r="D4632" t="s">
        <v>2463</v>
      </c>
      <c r="E4632" t="s">
        <v>3117</v>
      </c>
      <c r="F4632" s="6">
        <v>23</v>
      </c>
      <c r="G4632" s="6"/>
      <c r="H4632" s="6"/>
      <c r="I4632" s="6"/>
      <c r="J4632" s="6">
        <v>48.14</v>
      </c>
      <c r="K4632">
        <f t="shared" si="144"/>
        <v>1</v>
      </c>
    </row>
    <row r="4633" spans="1:11" x14ac:dyDescent="0.25">
      <c r="A4633" s="5" t="str">
        <f t="shared" si="145"/>
        <v>IndustryUnknown/OtherAverage WeekdayJanuary24</v>
      </c>
      <c r="B4633" t="s">
        <v>2232</v>
      </c>
      <c r="C4633" t="s">
        <v>2247</v>
      </c>
      <c r="D4633" t="s">
        <v>2463</v>
      </c>
      <c r="E4633" t="s">
        <v>3117</v>
      </c>
      <c r="F4633" s="6">
        <v>24</v>
      </c>
      <c r="G4633" s="6"/>
      <c r="H4633" s="6"/>
      <c r="I4633" s="6"/>
      <c r="J4633" s="6">
        <v>47.176000000000002</v>
      </c>
      <c r="K4633">
        <f t="shared" si="144"/>
        <v>1</v>
      </c>
    </row>
    <row r="4634" spans="1:11" x14ac:dyDescent="0.25">
      <c r="A4634" s="5" t="str">
        <f t="shared" si="145"/>
        <v>IndustryUnknown/OtherMonthly Peak DayJanuary1</v>
      </c>
      <c r="B4634" t="s">
        <v>2232</v>
      </c>
      <c r="C4634" t="s">
        <v>2247</v>
      </c>
      <c r="D4634" t="s">
        <v>2464</v>
      </c>
      <c r="E4634" t="s">
        <v>3117</v>
      </c>
      <c r="F4634" s="6">
        <v>1</v>
      </c>
      <c r="G4634" s="6"/>
      <c r="H4634" s="6"/>
      <c r="I4634" s="6"/>
      <c r="J4634" s="6">
        <v>51.46</v>
      </c>
      <c r="K4634">
        <f t="shared" si="144"/>
        <v>1</v>
      </c>
    </row>
    <row r="4635" spans="1:11" x14ac:dyDescent="0.25">
      <c r="A4635" s="5" t="str">
        <f t="shared" si="145"/>
        <v>IndustryUnknown/OtherMonthly Peak DayJanuary2</v>
      </c>
      <c r="B4635" t="s">
        <v>2232</v>
      </c>
      <c r="C4635" t="s">
        <v>2247</v>
      </c>
      <c r="D4635" t="s">
        <v>2464</v>
      </c>
      <c r="E4635" t="s">
        <v>3117</v>
      </c>
      <c r="F4635" s="6">
        <v>2</v>
      </c>
      <c r="G4635" s="6"/>
      <c r="H4635" s="6"/>
      <c r="I4635" s="6"/>
      <c r="J4635" s="6">
        <v>51.037500000000001</v>
      </c>
      <c r="K4635">
        <f t="shared" si="144"/>
        <v>1</v>
      </c>
    </row>
    <row r="4636" spans="1:11" x14ac:dyDescent="0.25">
      <c r="A4636" s="5" t="str">
        <f t="shared" si="145"/>
        <v>IndustryUnknown/OtherMonthly Peak DayJanuary3</v>
      </c>
      <c r="B4636" t="s">
        <v>2232</v>
      </c>
      <c r="C4636" t="s">
        <v>2247</v>
      </c>
      <c r="D4636" t="s">
        <v>2464</v>
      </c>
      <c r="E4636" t="s">
        <v>3117</v>
      </c>
      <c r="F4636" s="6">
        <v>3</v>
      </c>
      <c r="G4636" s="6"/>
      <c r="H4636" s="6"/>
      <c r="I4636" s="6"/>
      <c r="J4636" s="6">
        <v>50.812500000000007</v>
      </c>
      <c r="K4636">
        <f t="shared" si="144"/>
        <v>1</v>
      </c>
    </row>
    <row r="4637" spans="1:11" x14ac:dyDescent="0.25">
      <c r="A4637" s="5" t="str">
        <f t="shared" si="145"/>
        <v>IndustryUnknown/OtherMonthly Peak DayJanuary4</v>
      </c>
      <c r="B4637" t="s">
        <v>2232</v>
      </c>
      <c r="C4637" t="s">
        <v>2247</v>
      </c>
      <c r="D4637" t="s">
        <v>2464</v>
      </c>
      <c r="E4637" t="s">
        <v>3117</v>
      </c>
      <c r="F4637" s="6">
        <v>4</v>
      </c>
      <c r="G4637" s="6"/>
      <c r="H4637" s="6"/>
      <c r="I4637" s="6"/>
      <c r="J4637" s="6">
        <v>48.275999999999996</v>
      </c>
      <c r="K4637">
        <f t="shared" si="144"/>
        <v>1</v>
      </c>
    </row>
    <row r="4638" spans="1:11" x14ac:dyDescent="0.25">
      <c r="A4638" s="5" t="str">
        <f t="shared" si="145"/>
        <v>IndustryUnknown/OtherMonthly Peak DayJanuary5</v>
      </c>
      <c r="B4638" t="s">
        <v>2232</v>
      </c>
      <c r="C4638" t="s">
        <v>2247</v>
      </c>
      <c r="D4638" t="s">
        <v>2464</v>
      </c>
      <c r="E4638" t="s">
        <v>3117</v>
      </c>
      <c r="F4638" s="6">
        <v>5</v>
      </c>
      <c r="G4638" s="6"/>
      <c r="H4638" s="6"/>
      <c r="I4638" s="6"/>
      <c r="J4638" s="6">
        <v>47.102000000000004</v>
      </c>
      <c r="K4638">
        <f t="shared" si="144"/>
        <v>1</v>
      </c>
    </row>
    <row r="4639" spans="1:11" x14ac:dyDescent="0.25">
      <c r="A4639" s="5" t="str">
        <f t="shared" si="145"/>
        <v>IndustryUnknown/OtherMonthly Peak DayJanuary6</v>
      </c>
      <c r="B4639" t="s">
        <v>2232</v>
      </c>
      <c r="C4639" t="s">
        <v>2247</v>
      </c>
      <c r="D4639" t="s">
        <v>2464</v>
      </c>
      <c r="E4639" t="s">
        <v>3117</v>
      </c>
      <c r="F4639" s="6">
        <v>6</v>
      </c>
      <c r="G4639" s="6"/>
      <c r="H4639" s="6"/>
      <c r="I4639" s="6"/>
      <c r="J4639" s="6">
        <v>46.881999999999998</v>
      </c>
      <c r="K4639">
        <f t="shared" si="144"/>
        <v>1</v>
      </c>
    </row>
    <row r="4640" spans="1:11" x14ac:dyDescent="0.25">
      <c r="A4640" s="5" t="str">
        <f t="shared" si="145"/>
        <v>IndustryUnknown/OtherMonthly Peak DayJanuary7</v>
      </c>
      <c r="B4640" t="s">
        <v>2232</v>
      </c>
      <c r="C4640" t="s">
        <v>2247</v>
      </c>
      <c r="D4640" t="s">
        <v>2464</v>
      </c>
      <c r="E4640" t="s">
        <v>3117</v>
      </c>
      <c r="F4640" s="6">
        <v>7</v>
      </c>
      <c r="G4640" s="6"/>
      <c r="H4640" s="6"/>
      <c r="I4640" s="6"/>
      <c r="J4640" s="6">
        <v>47.107999999999997</v>
      </c>
      <c r="K4640">
        <f t="shared" si="144"/>
        <v>1</v>
      </c>
    </row>
    <row r="4641" spans="1:11" x14ac:dyDescent="0.25">
      <c r="A4641" s="5" t="str">
        <f t="shared" si="145"/>
        <v>IndustryUnknown/OtherMonthly Peak DayJanuary8</v>
      </c>
      <c r="B4641" t="s">
        <v>2232</v>
      </c>
      <c r="C4641" t="s">
        <v>2247</v>
      </c>
      <c r="D4641" t="s">
        <v>2464</v>
      </c>
      <c r="E4641" t="s">
        <v>3117</v>
      </c>
      <c r="F4641" s="6">
        <v>8</v>
      </c>
      <c r="G4641" s="6"/>
      <c r="H4641" s="6"/>
      <c r="I4641" s="6"/>
      <c r="J4641" s="6">
        <v>46.024000000000001</v>
      </c>
      <c r="K4641">
        <f t="shared" si="144"/>
        <v>1</v>
      </c>
    </row>
    <row r="4642" spans="1:11" x14ac:dyDescent="0.25">
      <c r="A4642" s="5" t="str">
        <f t="shared" si="145"/>
        <v>IndustryUnknown/OtherMonthly Peak DayJanuary9</v>
      </c>
      <c r="B4642" t="s">
        <v>2232</v>
      </c>
      <c r="C4642" t="s">
        <v>2247</v>
      </c>
      <c r="D4642" t="s">
        <v>2464</v>
      </c>
      <c r="E4642" t="s">
        <v>3117</v>
      </c>
      <c r="F4642" s="6">
        <v>9</v>
      </c>
      <c r="G4642" s="6"/>
      <c r="H4642" s="6"/>
      <c r="I4642" s="6"/>
      <c r="J4642" s="6">
        <v>46.73</v>
      </c>
      <c r="K4642">
        <f t="shared" si="144"/>
        <v>1</v>
      </c>
    </row>
    <row r="4643" spans="1:11" x14ac:dyDescent="0.25">
      <c r="A4643" s="5" t="str">
        <f t="shared" si="145"/>
        <v>IndustryUnknown/OtherMonthly Peak DayJanuary10</v>
      </c>
      <c r="B4643" t="s">
        <v>2232</v>
      </c>
      <c r="C4643" t="s">
        <v>2247</v>
      </c>
      <c r="D4643" t="s">
        <v>2464</v>
      </c>
      <c r="E4643" t="s">
        <v>3117</v>
      </c>
      <c r="F4643" s="6">
        <v>10</v>
      </c>
      <c r="G4643" s="6"/>
      <c r="H4643" s="6"/>
      <c r="I4643" s="6"/>
      <c r="J4643" s="6">
        <v>48.685000000000002</v>
      </c>
      <c r="K4643">
        <f t="shared" si="144"/>
        <v>1</v>
      </c>
    </row>
    <row r="4644" spans="1:11" x14ac:dyDescent="0.25">
      <c r="A4644" s="5" t="str">
        <f t="shared" si="145"/>
        <v>IndustryUnknown/OtherMonthly Peak DayJanuary11</v>
      </c>
      <c r="B4644" t="s">
        <v>2232</v>
      </c>
      <c r="C4644" t="s">
        <v>2247</v>
      </c>
      <c r="D4644" t="s">
        <v>2464</v>
      </c>
      <c r="E4644" t="s">
        <v>3117</v>
      </c>
      <c r="F4644" s="6">
        <v>11</v>
      </c>
      <c r="G4644" s="6"/>
      <c r="H4644" s="6"/>
      <c r="I4644" s="6"/>
      <c r="J4644" s="6">
        <v>51.017499999999998</v>
      </c>
      <c r="K4644">
        <f t="shared" si="144"/>
        <v>1</v>
      </c>
    </row>
    <row r="4645" spans="1:11" x14ac:dyDescent="0.25">
      <c r="A4645" s="5" t="str">
        <f t="shared" si="145"/>
        <v>IndustryUnknown/OtherMonthly Peak DayJanuary12</v>
      </c>
      <c r="B4645" t="s">
        <v>2232</v>
      </c>
      <c r="C4645" t="s">
        <v>2247</v>
      </c>
      <c r="D4645" t="s">
        <v>2464</v>
      </c>
      <c r="E4645" t="s">
        <v>3117</v>
      </c>
      <c r="F4645" s="6">
        <v>12</v>
      </c>
      <c r="G4645" s="6"/>
      <c r="H4645" s="6"/>
      <c r="I4645" s="6"/>
      <c r="J4645" s="6">
        <v>51.844999999999999</v>
      </c>
      <c r="K4645">
        <f t="shared" si="144"/>
        <v>1</v>
      </c>
    </row>
    <row r="4646" spans="1:11" x14ac:dyDescent="0.25">
      <c r="A4646" s="5" t="str">
        <f t="shared" si="145"/>
        <v>IndustryUnknown/OtherMonthly Peak DayJanuary13</v>
      </c>
      <c r="B4646" t="s">
        <v>2232</v>
      </c>
      <c r="C4646" t="s">
        <v>2247</v>
      </c>
      <c r="D4646" t="s">
        <v>2464</v>
      </c>
      <c r="E4646" t="s">
        <v>3117</v>
      </c>
      <c r="F4646" s="6">
        <v>13</v>
      </c>
      <c r="G4646" s="6"/>
      <c r="H4646" s="6"/>
      <c r="I4646" s="6"/>
      <c r="J4646" s="6">
        <v>51.995000000000005</v>
      </c>
      <c r="K4646">
        <f t="shared" si="144"/>
        <v>1</v>
      </c>
    </row>
    <row r="4647" spans="1:11" x14ac:dyDescent="0.25">
      <c r="A4647" s="5" t="str">
        <f t="shared" si="145"/>
        <v>IndustryUnknown/OtherMonthly Peak DayJanuary14</v>
      </c>
      <c r="B4647" t="s">
        <v>2232</v>
      </c>
      <c r="C4647" t="s">
        <v>2247</v>
      </c>
      <c r="D4647" t="s">
        <v>2464</v>
      </c>
      <c r="E4647" t="s">
        <v>3117</v>
      </c>
      <c r="F4647" s="6">
        <v>14</v>
      </c>
      <c r="G4647" s="6"/>
      <c r="H4647" s="6"/>
      <c r="I4647" s="6"/>
      <c r="J4647" s="6">
        <v>53.069999999999993</v>
      </c>
      <c r="K4647">
        <f t="shared" si="144"/>
        <v>1</v>
      </c>
    </row>
    <row r="4648" spans="1:11" x14ac:dyDescent="0.25">
      <c r="A4648" s="5" t="str">
        <f t="shared" si="145"/>
        <v>IndustryUnknown/OtherMonthly Peak DayJanuary15</v>
      </c>
      <c r="B4648" t="s">
        <v>2232</v>
      </c>
      <c r="C4648" t="s">
        <v>2247</v>
      </c>
      <c r="D4648" t="s">
        <v>2464</v>
      </c>
      <c r="E4648" t="s">
        <v>3117</v>
      </c>
      <c r="F4648" s="6">
        <v>15</v>
      </c>
      <c r="G4648" s="6"/>
      <c r="H4648" s="6"/>
      <c r="I4648" s="6"/>
      <c r="J4648" s="6">
        <v>52.914999999999999</v>
      </c>
      <c r="K4648">
        <f t="shared" si="144"/>
        <v>1</v>
      </c>
    </row>
    <row r="4649" spans="1:11" x14ac:dyDescent="0.25">
      <c r="A4649" s="5" t="str">
        <f t="shared" si="145"/>
        <v>IndustryUnknown/OtherMonthly Peak DayJanuary16</v>
      </c>
      <c r="B4649" t="s">
        <v>2232</v>
      </c>
      <c r="C4649" t="s">
        <v>2247</v>
      </c>
      <c r="D4649" t="s">
        <v>2464</v>
      </c>
      <c r="E4649" t="s">
        <v>3117</v>
      </c>
      <c r="F4649" s="6">
        <v>16</v>
      </c>
      <c r="G4649" s="6"/>
      <c r="H4649" s="6"/>
      <c r="I4649" s="6"/>
      <c r="J4649" s="6">
        <v>52.697499999999998</v>
      </c>
      <c r="K4649">
        <f t="shared" si="144"/>
        <v>1</v>
      </c>
    </row>
    <row r="4650" spans="1:11" x14ac:dyDescent="0.25">
      <c r="A4650" s="5" t="str">
        <f t="shared" si="145"/>
        <v>IndustryUnknown/OtherMonthly Peak DayJanuary17</v>
      </c>
      <c r="B4650" t="s">
        <v>2232</v>
      </c>
      <c r="C4650" t="s">
        <v>2247</v>
      </c>
      <c r="D4650" t="s">
        <v>2464</v>
      </c>
      <c r="E4650" t="s">
        <v>3117</v>
      </c>
      <c r="F4650" s="6">
        <v>17</v>
      </c>
      <c r="G4650" s="6"/>
      <c r="H4650" s="6"/>
      <c r="I4650" s="6"/>
      <c r="J4650" s="6">
        <v>52.224999999999994</v>
      </c>
      <c r="K4650">
        <f t="shared" si="144"/>
        <v>1</v>
      </c>
    </row>
    <row r="4651" spans="1:11" x14ac:dyDescent="0.25">
      <c r="A4651" s="5" t="str">
        <f t="shared" si="145"/>
        <v>IndustryUnknown/OtherMonthly Peak DayJanuary18</v>
      </c>
      <c r="B4651" t="s">
        <v>2232</v>
      </c>
      <c r="C4651" t="s">
        <v>2247</v>
      </c>
      <c r="D4651" t="s">
        <v>2464</v>
      </c>
      <c r="E4651" t="s">
        <v>3117</v>
      </c>
      <c r="F4651" s="6">
        <v>18</v>
      </c>
      <c r="G4651" s="6"/>
      <c r="H4651" s="6"/>
      <c r="I4651" s="6"/>
      <c r="J4651" s="6">
        <v>49.852499999999999</v>
      </c>
      <c r="K4651">
        <f t="shared" si="144"/>
        <v>1</v>
      </c>
    </row>
    <row r="4652" spans="1:11" x14ac:dyDescent="0.25">
      <c r="A4652" s="5" t="str">
        <f t="shared" si="145"/>
        <v>IndustryUnknown/OtherMonthly Peak DayJanuary19</v>
      </c>
      <c r="B4652" t="s">
        <v>2232</v>
      </c>
      <c r="C4652" t="s">
        <v>2247</v>
      </c>
      <c r="D4652" t="s">
        <v>2464</v>
      </c>
      <c r="E4652" t="s">
        <v>3117</v>
      </c>
      <c r="F4652" s="6">
        <v>19</v>
      </c>
      <c r="G4652" s="6"/>
      <c r="H4652" s="6"/>
      <c r="I4652" s="6"/>
      <c r="J4652" s="6">
        <v>48.637500000000003</v>
      </c>
      <c r="K4652">
        <f t="shared" si="144"/>
        <v>1</v>
      </c>
    </row>
    <row r="4653" spans="1:11" x14ac:dyDescent="0.25">
      <c r="A4653" s="5" t="str">
        <f t="shared" si="145"/>
        <v>IndustryUnknown/OtherMonthly Peak DayJanuary20</v>
      </c>
      <c r="B4653" t="s">
        <v>2232</v>
      </c>
      <c r="C4653" t="s">
        <v>2247</v>
      </c>
      <c r="D4653" t="s">
        <v>2464</v>
      </c>
      <c r="E4653" t="s">
        <v>3117</v>
      </c>
      <c r="F4653" s="6">
        <v>20</v>
      </c>
      <c r="G4653" s="6"/>
      <c r="H4653" s="6"/>
      <c r="I4653" s="6"/>
      <c r="J4653" s="6">
        <v>48.634999999999998</v>
      </c>
      <c r="K4653">
        <f t="shared" si="144"/>
        <v>1</v>
      </c>
    </row>
    <row r="4654" spans="1:11" x14ac:dyDescent="0.25">
      <c r="A4654" s="5" t="str">
        <f t="shared" si="145"/>
        <v>IndustryUnknown/OtherMonthly Peak DayJanuary21</v>
      </c>
      <c r="B4654" t="s">
        <v>2232</v>
      </c>
      <c r="C4654" t="s">
        <v>2247</v>
      </c>
      <c r="D4654" t="s">
        <v>2464</v>
      </c>
      <c r="E4654" t="s">
        <v>3117</v>
      </c>
      <c r="F4654" s="6">
        <v>21</v>
      </c>
      <c r="G4654" s="6"/>
      <c r="H4654" s="6"/>
      <c r="I4654" s="6"/>
      <c r="J4654" s="6">
        <v>47.367499999999993</v>
      </c>
      <c r="K4654">
        <f t="shared" si="144"/>
        <v>1</v>
      </c>
    </row>
    <row r="4655" spans="1:11" x14ac:dyDescent="0.25">
      <c r="A4655" s="5" t="str">
        <f t="shared" si="145"/>
        <v>IndustryUnknown/OtherMonthly Peak DayJanuary22</v>
      </c>
      <c r="B4655" t="s">
        <v>2232</v>
      </c>
      <c r="C4655" t="s">
        <v>2247</v>
      </c>
      <c r="D4655" t="s">
        <v>2464</v>
      </c>
      <c r="E4655" t="s">
        <v>3117</v>
      </c>
      <c r="F4655" s="6">
        <v>22</v>
      </c>
      <c r="G4655" s="6"/>
      <c r="H4655" s="6"/>
      <c r="I4655" s="6"/>
      <c r="J4655" s="6">
        <v>46.29</v>
      </c>
      <c r="K4655">
        <f t="shared" si="144"/>
        <v>1</v>
      </c>
    </row>
    <row r="4656" spans="1:11" x14ac:dyDescent="0.25">
      <c r="A4656" s="5" t="str">
        <f t="shared" si="145"/>
        <v>IndustryUnknown/OtherMonthly Peak DayJanuary23</v>
      </c>
      <c r="B4656" t="s">
        <v>2232</v>
      </c>
      <c r="C4656" t="s">
        <v>2247</v>
      </c>
      <c r="D4656" t="s">
        <v>2464</v>
      </c>
      <c r="E4656" t="s">
        <v>3117</v>
      </c>
      <c r="F4656" s="6">
        <v>23</v>
      </c>
      <c r="G4656" s="6"/>
      <c r="H4656" s="6"/>
      <c r="I4656" s="6"/>
      <c r="J4656" s="6">
        <v>45.695</v>
      </c>
      <c r="K4656">
        <f t="shared" si="144"/>
        <v>1</v>
      </c>
    </row>
    <row r="4657" spans="1:11" x14ac:dyDescent="0.25">
      <c r="A4657" s="5" t="str">
        <f t="shared" si="145"/>
        <v>IndustryUnknown/OtherMonthly Peak DayJanuary24</v>
      </c>
      <c r="B4657" t="s">
        <v>2232</v>
      </c>
      <c r="C4657" t="s">
        <v>2247</v>
      </c>
      <c r="D4657" t="s">
        <v>2464</v>
      </c>
      <c r="E4657" t="s">
        <v>3117</v>
      </c>
      <c r="F4657" s="6">
        <v>24</v>
      </c>
      <c r="G4657" s="6"/>
      <c r="H4657" s="6"/>
      <c r="I4657" s="6"/>
      <c r="J4657" s="6">
        <v>45.175000000000004</v>
      </c>
      <c r="K4657">
        <f t="shared" si="144"/>
        <v>1</v>
      </c>
    </row>
    <row r="4658" spans="1:11" x14ac:dyDescent="0.25">
      <c r="A4658" s="5" t="str">
        <f t="shared" si="145"/>
        <v>IndustryUnknown/OtherAverage WeekdayFebruary1</v>
      </c>
      <c r="B4658" t="s">
        <v>2232</v>
      </c>
      <c r="C4658" t="s">
        <v>2247</v>
      </c>
      <c r="D4658" t="s">
        <v>2465</v>
      </c>
      <c r="E4658" t="s">
        <v>3118</v>
      </c>
      <c r="F4658" s="6">
        <v>1</v>
      </c>
      <c r="G4658" s="6"/>
      <c r="H4658" s="6"/>
      <c r="I4658" s="6"/>
      <c r="J4658" s="6">
        <v>53.212000000000003</v>
      </c>
      <c r="K4658">
        <f t="shared" si="144"/>
        <v>1</v>
      </c>
    </row>
    <row r="4659" spans="1:11" x14ac:dyDescent="0.25">
      <c r="A4659" s="5" t="str">
        <f t="shared" si="145"/>
        <v>IndustryUnknown/OtherAverage WeekdayFebruary2</v>
      </c>
      <c r="B4659" t="s">
        <v>2232</v>
      </c>
      <c r="C4659" t="s">
        <v>2247</v>
      </c>
      <c r="D4659" t="s">
        <v>2465</v>
      </c>
      <c r="E4659" t="s">
        <v>3118</v>
      </c>
      <c r="F4659" s="6">
        <v>2</v>
      </c>
      <c r="G4659" s="6"/>
      <c r="H4659" s="6"/>
      <c r="I4659" s="6"/>
      <c r="J4659" s="6">
        <v>51.851999999999997</v>
      </c>
      <c r="K4659">
        <f t="shared" si="144"/>
        <v>1</v>
      </c>
    </row>
    <row r="4660" spans="1:11" x14ac:dyDescent="0.25">
      <c r="A4660" s="5" t="str">
        <f t="shared" si="145"/>
        <v>IndustryUnknown/OtherAverage WeekdayFebruary3</v>
      </c>
      <c r="B4660" t="s">
        <v>2232</v>
      </c>
      <c r="C4660" t="s">
        <v>2247</v>
      </c>
      <c r="D4660" t="s">
        <v>2465</v>
      </c>
      <c r="E4660" t="s">
        <v>3118</v>
      </c>
      <c r="F4660" s="6">
        <v>3</v>
      </c>
      <c r="G4660" s="6"/>
      <c r="H4660" s="6"/>
      <c r="I4660" s="6"/>
      <c r="J4660" s="6">
        <v>50.75</v>
      </c>
      <c r="K4660">
        <f t="shared" si="144"/>
        <v>1</v>
      </c>
    </row>
    <row r="4661" spans="1:11" x14ac:dyDescent="0.25">
      <c r="A4661" s="5" t="str">
        <f t="shared" si="145"/>
        <v>IndustryUnknown/OtherAverage WeekdayFebruary4</v>
      </c>
      <c r="B4661" t="s">
        <v>2232</v>
      </c>
      <c r="C4661" t="s">
        <v>2247</v>
      </c>
      <c r="D4661" t="s">
        <v>2465</v>
      </c>
      <c r="E4661" t="s">
        <v>3118</v>
      </c>
      <c r="F4661" s="6">
        <v>4</v>
      </c>
      <c r="G4661" s="6"/>
      <c r="H4661" s="6"/>
      <c r="I4661" s="6"/>
      <c r="J4661" s="6">
        <v>49.984000000000002</v>
      </c>
      <c r="K4661">
        <f t="shared" si="144"/>
        <v>1</v>
      </c>
    </row>
    <row r="4662" spans="1:11" x14ac:dyDescent="0.25">
      <c r="A4662" s="5" t="str">
        <f t="shared" si="145"/>
        <v>IndustryUnknown/OtherAverage WeekdayFebruary5</v>
      </c>
      <c r="B4662" t="s">
        <v>2232</v>
      </c>
      <c r="C4662" t="s">
        <v>2247</v>
      </c>
      <c r="D4662" t="s">
        <v>2465</v>
      </c>
      <c r="E4662" t="s">
        <v>3118</v>
      </c>
      <c r="F4662" s="6">
        <v>5</v>
      </c>
      <c r="G4662" s="6"/>
      <c r="H4662" s="6"/>
      <c r="I4662" s="6"/>
      <c r="J4662" s="6">
        <v>49.569999999999993</v>
      </c>
      <c r="K4662">
        <f t="shared" si="144"/>
        <v>1</v>
      </c>
    </row>
    <row r="4663" spans="1:11" x14ac:dyDescent="0.25">
      <c r="A4663" s="5" t="str">
        <f t="shared" si="145"/>
        <v>IndustryUnknown/OtherAverage WeekdayFebruary6</v>
      </c>
      <c r="B4663" t="s">
        <v>2232</v>
      </c>
      <c r="C4663" t="s">
        <v>2247</v>
      </c>
      <c r="D4663" t="s">
        <v>2465</v>
      </c>
      <c r="E4663" t="s">
        <v>3118</v>
      </c>
      <c r="F4663" s="6">
        <v>6</v>
      </c>
      <c r="G4663" s="6"/>
      <c r="H4663" s="6"/>
      <c r="I4663" s="6"/>
      <c r="J4663" s="6">
        <v>49.118000000000002</v>
      </c>
      <c r="K4663">
        <f t="shared" si="144"/>
        <v>1</v>
      </c>
    </row>
    <row r="4664" spans="1:11" x14ac:dyDescent="0.25">
      <c r="A4664" s="5" t="str">
        <f t="shared" si="145"/>
        <v>IndustryUnknown/OtherAverage WeekdayFebruary7</v>
      </c>
      <c r="B4664" t="s">
        <v>2232</v>
      </c>
      <c r="C4664" t="s">
        <v>2247</v>
      </c>
      <c r="D4664" t="s">
        <v>2465</v>
      </c>
      <c r="E4664" t="s">
        <v>3118</v>
      </c>
      <c r="F4664" s="6">
        <v>7</v>
      </c>
      <c r="G4664" s="6"/>
      <c r="H4664" s="6"/>
      <c r="I4664" s="6"/>
      <c r="J4664" s="6">
        <v>49.257999999999996</v>
      </c>
      <c r="K4664">
        <f t="shared" si="144"/>
        <v>1</v>
      </c>
    </row>
    <row r="4665" spans="1:11" x14ac:dyDescent="0.25">
      <c r="A4665" s="5" t="str">
        <f t="shared" si="145"/>
        <v>IndustryUnknown/OtherAverage WeekdayFebruary8</v>
      </c>
      <c r="B4665" t="s">
        <v>2232</v>
      </c>
      <c r="C4665" t="s">
        <v>2247</v>
      </c>
      <c r="D4665" t="s">
        <v>2465</v>
      </c>
      <c r="E4665" t="s">
        <v>3118</v>
      </c>
      <c r="F4665" s="6">
        <v>8</v>
      </c>
      <c r="G4665" s="6"/>
      <c r="H4665" s="6"/>
      <c r="I4665" s="6"/>
      <c r="J4665" s="6">
        <v>48.817999999999998</v>
      </c>
      <c r="K4665">
        <f t="shared" si="144"/>
        <v>1</v>
      </c>
    </row>
    <row r="4666" spans="1:11" x14ac:dyDescent="0.25">
      <c r="A4666" s="5" t="str">
        <f t="shared" si="145"/>
        <v>IndustryUnknown/OtherAverage WeekdayFebruary9</v>
      </c>
      <c r="B4666" t="s">
        <v>2232</v>
      </c>
      <c r="C4666" t="s">
        <v>2247</v>
      </c>
      <c r="D4666" t="s">
        <v>2465</v>
      </c>
      <c r="E4666" t="s">
        <v>3118</v>
      </c>
      <c r="F4666" s="6">
        <v>9</v>
      </c>
      <c r="G4666" s="6"/>
      <c r="H4666" s="6"/>
      <c r="I4666" s="6"/>
      <c r="J4666" s="6">
        <v>49.146000000000001</v>
      </c>
      <c r="K4666">
        <f t="shared" si="144"/>
        <v>1</v>
      </c>
    </row>
    <row r="4667" spans="1:11" x14ac:dyDescent="0.25">
      <c r="A4667" s="5" t="str">
        <f t="shared" si="145"/>
        <v>IndustryUnknown/OtherAverage WeekdayFebruary10</v>
      </c>
      <c r="B4667" t="s">
        <v>2232</v>
      </c>
      <c r="C4667" t="s">
        <v>2247</v>
      </c>
      <c r="D4667" t="s">
        <v>2465</v>
      </c>
      <c r="E4667" t="s">
        <v>3118</v>
      </c>
      <c r="F4667" s="6">
        <v>10</v>
      </c>
      <c r="G4667" s="6"/>
      <c r="H4667" s="6"/>
      <c r="I4667" s="6"/>
      <c r="J4667" s="6">
        <v>51.156000000000006</v>
      </c>
      <c r="K4667">
        <f t="shared" si="144"/>
        <v>1</v>
      </c>
    </row>
    <row r="4668" spans="1:11" x14ac:dyDescent="0.25">
      <c r="A4668" s="5" t="str">
        <f t="shared" si="145"/>
        <v>IndustryUnknown/OtherAverage WeekdayFebruary11</v>
      </c>
      <c r="B4668" t="s">
        <v>2232</v>
      </c>
      <c r="C4668" t="s">
        <v>2247</v>
      </c>
      <c r="D4668" t="s">
        <v>2465</v>
      </c>
      <c r="E4668" t="s">
        <v>3118</v>
      </c>
      <c r="F4668" s="6">
        <v>11</v>
      </c>
      <c r="G4668" s="6"/>
      <c r="H4668" s="6"/>
      <c r="I4668" s="6"/>
      <c r="J4668" s="6">
        <v>54.085999999999999</v>
      </c>
      <c r="K4668">
        <f t="shared" si="144"/>
        <v>1</v>
      </c>
    </row>
    <row r="4669" spans="1:11" x14ac:dyDescent="0.25">
      <c r="A4669" s="5" t="str">
        <f t="shared" si="145"/>
        <v>IndustryUnknown/OtherAverage WeekdayFebruary12</v>
      </c>
      <c r="B4669" t="s">
        <v>2232</v>
      </c>
      <c r="C4669" t="s">
        <v>2247</v>
      </c>
      <c r="D4669" t="s">
        <v>2465</v>
      </c>
      <c r="E4669" t="s">
        <v>3118</v>
      </c>
      <c r="F4669" s="6">
        <v>12</v>
      </c>
      <c r="G4669" s="6"/>
      <c r="H4669" s="6"/>
      <c r="I4669" s="6"/>
      <c r="J4669" s="6">
        <v>56.63000000000001</v>
      </c>
      <c r="K4669">
        <f t="shared" si="144"/>
        <v>1</v>
      </c>
    </row>
    <row r="4670" spans="1:11" x14ac:dyDescent="0.25">
      <c r="A4670" s="5" t="str">
        <f t="shared" si="145"/>
        <v>IndustryUnknown/OtherAverage WeekdayFebruary13</v>
      </c>
      <c r="B4670" t="s">
        <v>2232</v>
      </c>
      <c r="C4670" t="s">
        <v>2247</v>
      </c>
      <c r="D4670" t="s">
        <v>2465</v>
      </c>
      <c r="E4670" t="s">
        <v>3118</v>
      </c>
      <c r="F4670" s="6">
        <v>13</v>
      </c>
      <c r="G4670" s="6"/>
      <c r="H4670" s="6"/>
      <c r="I4670" s="6"/>
      <c r="J4670" s="6">
        <v>58.013999999999996</v>
      </c>
      <c r="K4670">
        <f t="shared" si="144"/>
        <v>1</v>
      </c>
    </row>
    <row r="4671" spans="1:11" x14ac:dyDescent="0.25">
      <c r="A4671" s="5" t="str">
        <f t="shared" si="145"/>
        <v>IndustryUnknown/OtherAverage WeekdayFebruary14</v>
      </c>
      <c r="B4671" t="s">
        <v>2232</v>
      </c>
      <c r="C4671" t="s">
        <v>2247</v>
      </c>
      <c r="D4671" t="s">
        <v>2465</v>
      </c>
      <c r="E4671" t="s">
        <v>3118</v>
      </c>
      <c r="F4671" s="6">
        <v>14</v>
      </c>
      <c r="G4671" s="6"/>
      <c r="H4671" s="6"/>
      <c r="I4671" s="6"/>
      <c r="J4671" s="6">
        <v>58.851999999999997</v>
      </c>
      <c r="K4671">
        <f t="shared" si="144"/>
        <v>1</v>
      </c>
    </row>
    <row r="4672" spans="1:11" x14ac:dyDescent="0.25">
      <c r="A4672" s="5" t="str">
        <f t="shared" si="145"/>
        <v>IndustryUnknown/OtherAverage WeekdayFebruary15</v>
      </c>
      <c r="B4672" t="s">
        <v>2232</v>
      </c>
      <c r="C4672" t="s">
        <v>2247</v>
      </c>
      <c r="D4672" t="s">
        <v>2465</v>
      </c>
      <c r="E4672" t="s">
        <v>3118</v>
      </c>
      <c r="F4672" s="6">
        <v>15</v>
      </c>
      <c r="G4672" s="6"/>
      <c r="H4672" s="6"/>
      <c r="I4672" s="6"/>
      <c r="J4672" s="6">
        <v>59.73</v>
      </c>
      <c r="K4672">
        <f t="shared" si="144"/>
        <v>1</v>
      </c>
    </row>
    <row r="4673" spans="1:11" x14ac:dyDescent="0.25">
      <c r="A4673" s="5" t="str">
        <f t="shared" si="145"/>
        <v>IndustryUnknown/OtherAverage WeekdayFebruary16</v>
      </c>
      <c r="B4673" t="s">
        <v>2232</v>
      </c>
      <c r="C4673" t="s">
        <v>2247</v>
      </c>
      <c r="D4673" t="s">
        <v>2465</v>
      </c>
      <c r="E4673" t="s">
        <v>3118</v>
      </c>
      <c r="F4673" s="6">
        <v>16</v>
      </c>
      <c r="G4673" s="6"/>
      <c r="H4673" s="6"/>
      <c r="I4673" s="6"/>
      <c r="J4673" s="6">
        <v>59.993999999999993</v>
      </c>
      <c r="K4673">
        <f t="shared" si="144"/>
        <v>1</v>
      </c>
    </row>
    <row r="4674" spans="1:11" x14ac:dyDescent="0.25">
      <c r="A4674" s="5" t="str">
        <f t="shared" si="145"/>
        <v>IndustryUnknown/OtherAverage WeekdayFebruary17</v>
      </c>
      <c r="B4674" t="s">
        <v>2232</v>
      </c>
      <c r="C4674" t="s">
        <v>2247</v>
      </c>
      <c r="D4674" t="s">
        <v>2465</v>
      </c>
      <c r="E4674" t="s">
        <v>3118</v>
      </c>
      <c r="F4674" s="6">
        <v>17</v>
      </c>
      <c r="G4674" s="6"/>
      <c r="H4674" s="6"/>
      <c r="I4674" s="6"/>
      <c r="J4674" s="6">
        <v>59.915999999999997</v>
      </c>
      <c r="K4674">
        <f t="shared" ref="K4674:K4737" si="146">INDEX(events, MATCH(CONCATENATE(B4674, C4674, D4674, E4674), events_y, 0), MATCH("Confidential", events_x, 0))</f>
        <v>1</v>
      </c>
    </row>
    <row r="4675" spans="1:11" x14ac:dyDescent="0.25">
      <c r="A4675" s="5" t="str">
        <f t="shared" ref="A4675:A4738" si="147">CONCATENATE(B4675, C4675, D4675, E4675, F4675)</f>
        <v>IndustryUnknown/OtherAverage WeekdayFebruary18</v>
      </c>
      <c r="B4675" t="s">
        <v>2232</v>
      </c>
      <c r="C4675" t="s">
        <v>2247</v>
      </c>
      <c r="D4675" t="s">
        <v>2465</v>
      </c>
      <c r="E4675" t="s">
        <v>3118</v>
      </c>
      <c r="F4675" s="6">
        <v>18</v>
      </c>
      <c r="G4675" s="6"/>
      <c r="H4675" s="6"/>
      <c r="I4675" s="6"/>
      <c r="J4675" s="6">
        <v>59.326000000000001</v>
      </c>
      <c r="K4675">
        <f t="shared" si="146"/>
        <v>1</v>
      </c>
    </row>
    <row r="4676" spans="1:11" x14ac:dyDescent="0.25">
      <c r="A4676" s="5" t="str">
        <f t="shared" si="147"/>
        <v>IndustryUnknown/OtherAverage WeekdayFebruary19</v>
      </c>
      <c r="B4676" t="s">
        <v>2232</v>
      </c>
      <c r="C4676" t="s">
        <v>2247</v>
      </c>
      <c r="D4676" t="s">
        <v>2465</v>
      </c>
      <c r="E4676" t="s">
        <v>3118</v>
      </c>
      <c r="F4676" s="6">
        <v>19</v>
      </c>
      <c r="G4676" s="6"/>
      <c r="H4676" s="6"/>
      <c r="I4676" s="6"/>
      <c r="J4676" s="6">
        <v>57.914000000000001</v>
      </c>
      <c r="K4676">
        <f t="shared" si="146"/>
        <v>1</v>
      </c>
    </row>
    <row r="4677" spans="1:11" x14ac:dyDescent="0.25">
      <c r="A4677" s="5" t="str">
        <f t="shared" si="147"/>
        <v>IndustryUnknown/OtherAverage WeekdayFebruary20</v>
      </c>
      <c r="B4677" t="s">
        <v>2232</v>
      </c>
      <c r="C4677" t="s">
        <v>2247</v>
      </c>
      <c r="D4677" t="s">
        <v>2465</v>
      </c>
      <c r="E4677" t="s">
        <v>3118</v>
      </c>
      <c r="F4677" s="6">
        <v>20</v>
      </c>
      <c r="G4677" s="6"/>
      <c r="H4677" s="6"/>
      <c r="I4677" s="6"/>
      <c r="J4677" s="6">
        <v>56.777999999999999</v>
      </c>
      <c r="K4677">
        <f t="shared" si="146"/>
        <v>1</v>
      </c>
    </row>
    <row r="4678" spans="1:11" x14ac:dyDescent="0.25">
      <c r="A4678" s="5" t="str">
        <f t="shared" si="147"/>
        <v>IndustryUnknown/OtherAverage WeekdayFebruary21</v>
      </c>
      <c r="B4678" t="s">
        <v>2232</v>
      </c>
      <c r="C4678" t="s">
        <v>2247</v>
      </c>
      <c r="D4678" t="s">
        <v>2465</v>
      </c>
      <c r="E4678" t="s">
        <v>3118</v>
      </c>
      <c r="F4678" s="6">
        <v>21</v>
      </c>
      <c r="G4678" s="6"/>
      <c r="H4678" s="6"/>
      <c r="I4678" s="6"/>
      <c r="J4678" s="6">
        <v>55.693999999999996</v>
      </c>
      <c r="K4678">
        <f t="shared" si="146"/>
        <v>1</v>
      </c>
    </row>
    <row r="4679" spans="1:11" x14ac:dyDescent="0.25">
      <c r="A4679" s="5" t="str">
        <f t="shared" si="147"/>
        <v>IndustryUnknown/OtherAverage WeekdayFebruary22</v>
      </c>
      <c r="B4679" t="s">
        <v>2232</v>
      </c>
      <c r="C4679" t="s">
        <v>2247</v>
      </c>
      <c r="D4679" t="s">
        <v>2465</v>
      </c>
      <c r="E4679" t="s">
        <v>3118</v>
      </c>
      <c r="F4679" s="6">
        <v>22</v>
      </c>
      <c r="G4679" s="6"/>
      <c r="H4679" s="6"/>
      <c r="I4679" s="6"/>
      <c r="J4679" s="6">
        <v>54.814</v>
      </c>
      <c r="K4679">
        <f t="shared" si="146"/>
        <v>1</v>
      </c>
    </row>
    <row r="4680" spans="1:11" x14ac:dyDescent="0.25">
      <c r="A4680" s="5" t="str">
        <f t="shared" si="147"/>
        <v>IndustryUnknown/OtherAverage WeekdayFebruary23</v>
      </c>
      <c r="B4680" t="s">
        <v>2232</v>
      </c>
      <c r="C4680" t="s">
        <v>2247</v>
      </c>
      <c r="D4680" t="s">
        <v>2465</v>
      </c>
      <c r="E4680" t="s">
        <v>3118</v>
      </c>
      <c r="F4680" s="6">
        <v>23</v>
      </c>
      <c r="G4680" s="6"/>
      <c r="H4680" s="6"/>
      <c r="I4680" s="6"/>
      <c r="J4680" s="6">
        <v>54.660000000000004</v>
      </c>
      <c r="K4680">
        <f t="shared" si="146"/>
        <v>1</v>
      </c>
    </row>
    <row r="4681" spans="1:11" x14ac:dyDescent="0.25">
      <c r="A4681" s="5" t="str">
        <f t="shared" si="147"/>
        <v>IndustryUnknown/OtherAverage WeekdayFebruary24</v>
      </c>
      <c r="B4681" t="s">
        <v>2232</v>
      </c>
      <c r="C4681" t="s">
        <v>2247</v>
      </c>
      <c r="D4681" t="s">
        <v>2465</v>
      </c>
      <c r="E4681" t="s">
        <v>3118</v>
      </c>
      <c r="F4681" s="6">
        <v>24</v>
      </c>
      <c r="G4681" s="6"/>
      <c r="H4681" s="6"/>
      <c r="I4681" s="6"/>
      <c r="J4681" s="6">
        <v>54.444000000000003</v>
      </c>
      <c r="K4681">
        <f t="shared" si="146"/>
        <v>1</v>
      </c>
    </row>
    <row r="4682" spans="1:11" x14ac:dyDescent="0.25">
      <c r="A4682" s="5" t="str">
        <f t="shared" si="147"/>
        <v>IndustryUnknown/OtherMonthly Peak DayFebruary1</v>
      </c>
      <c r="B4682" t="s">
        <v>2232</v>
      </c>
      <c r="C4682" t="s">
        <v>2247</v>
      </c>
      <c r="D4682" t="s">
        <v>2466</v>
      </c>
      <c r="E4682" t="s">
        <v>3118</v>
      </c>
      <c r="F4682" s="6">
        <v>1</v>
      </c>
      <c r="G4682" s="6"/>
      <c r="H4682" s="6"/>
      <c r="I4682" s="6"/>
      <c r="J4682" s="6">
        <v>52.501999999999995</v>
      </c>
      <c r="K4682">
        <f t="shared" si="146"/>
        <v>1</v>
      </c>
    </row>
    <row r="4683" spans="1:11" x14ac:dyDescent="0.25">
      <c r="A4683" s="5" t="str">
        <f t="shared" si="147"/>
        <v>IndustryUnknown/OtherMonthly Peak DayFebruary2</v>
      </c>
      <c r="B4683" t="s">
        <v>2232</v>
      </c>
      <c r="C4683" t="s">
        <v>2247</v>
      </c>
      <c r="D4683" t="s">
        <v>2466</v>
      </c>
      <c r="E4683" t="s">
        <v>3118</v>
      </c>
      <c r="F4683" s="6">
        <v>2</v>
      </c>
      <c r="G4683" s="6"/>
      <c r="H4683" s="6"/>
      <c r="I4683" s="6"/>
      <c r="J4683" s="6">
        <v>52.164000000000001</v>
      </c>
      <c r="K4683">
        <f t="shared" si="146"/>
        <v>1</v>
      </c>
    </row>
    <row r="4684" spans="1:11" x14ac:dyDescent="0.25">
      <c r="A4684" s="5" t="str">
        <f t="shared" si="147"/>
        <v>IndustryUnknown/OtherMonthly Peak DayFebruary3</v>
      </c>
      <c r="B4684" t="s">
        <v>2232</v>
      </c>
      <c r="C4684" t="s">
        <v>2247</v>
      </c>
      <c r="D4684" t="s">
        <v>2466</v>
      </c>
      <c r="E4684" t="s">
        <v>3118</v>
      </c>
      <c r="F4684" s="6">
        <v>3</v>
      </c>
      <c r="G4684" s="6"/>
      <c r="H4684" s="6"/>
      <c r="I4684" s="6"/>
      <c r="J4684" s="6">
        <v>51.936</v>
      </c>
      <c r="K4684">
        <f t="shared" si="146"/>
        <v>1</v>
      </c>
    </row>
    <row r="4685" spans="1:11" x14ac:dyDescent="0.25">
      <c r="A4685" s="5" t="str">
        <f t="shared" si="147"/>
        <v>IndustryUnknown/OtherMonthly Peak DayFebruary4</v>
      </c>
      <c r="B4685" t="s">
        <v>2232</v>
      </c>
      <c r="C4685" t="s">
        <v>2247</v>
      </c>
      <c r="D4685" t="s">
        <v>2466</v>
      </c>
      <c r="E4685" t="s">
        <v>3118</v>
      </c>
      <c r="F4685" s="6">
        <v>4</v>
      </c>
      <c r="G4685" s="6"/>
      <c r="H4685" s="6"/>
      <c r="I4685" s="6"/>
      <c r="J4685" s="6">
        <v>51.753999999999998</v>
      </c>
      <c r="K4685">
        <f t="shared" si="146"/>
        <v>1</v>
      </c>
    </row>
    <row r="4686" spans="1:11" x14ac:dyDescent="0.25">
      <c r="A4686" s="5" t="str">
        <f t="shared" si="147"/>
        <v>IndustryUnknown/OtherMonthly Peak DayFebruary5</v>
      </c>
      <c r="B4686" t="s">
        <v>2232</v>
      </c>
      <c r="C4686" t="s">
        <v>2247</v>
      </c>
      <c r="D4686" t="s">
        <v>2466</v>
      </c>
      <c r="E4686" t="s">
        <v>3118</v>
      </c>
      <c r="F4686" s="6">
        <v>5</v>
      </c>
      <c r="G4686" s="6"/>
      <c r="H4686" s="6"/>
      <c r="I4686" s="6"/>
      <c r="J4686" s="6">
        <v>51.606000000000009</v>
      </c>
      <c r="K4686">
        <f t="shared" si="146"/>
        <v>1</v>
      </c>
    </row>
    <row r="4687" spans="1:11" x14ac:dyDescent="0.25">
      <c r="A4687" s="5" t="str">
        <f t="shared" si="147"/>
        <v>IndustryUnknown/OtherMonthly Peak DayFebruary6</v>
      </c>
      <c r="B4687" t="s">
        <v>2232</v>
      </c>
      <c r="C4687" t="s">
        <v>2247</v>
      </c>
      <c r="D4687" t="s">
        <v>2466</v>
      </c>
      <c r="E4687" t="s">
        <v>3118</v>
      </c>
      <c r="F4687" s="6">
        <v>6</v>
      </c>
      <c r="G4687" s="6"/>
      <c r="H4687" s="6"/>
      <c r="I4687" s="6"/>
      <c r="J4687" s="6">
        <v>51.475999999999999</v>
      </c>
      <c r="K4687">
        <f t="shared" si="146"/>
        <v>1</v>
      </c>
    </row>
    <row r="4688" spans="1:11" x14ac:dyDescent="0.25">
      <c r="A4688" s="5" t="str">
        <f t="shared" si="147"/>
        <v>IndustryUnknown/OtherMonthly Peak DayFebruary7</v>
      </c>
      <c r="B4688" t="s">
        <v>2232</v>
      </c>
      <c r="C4688" t="s">
        <v>2247</v>
      </c>
      <c r="D4688" t="s">
        <v>2466</v>
      </c>
      <c r="E4688" t="s">
        <v>3118</v>
      </c>
      <c r="F4688" s="6">
        <v>7</v>
      </c>
      <c r="G4688" s="6"/>
      <c r="H4688" s="6"/>
      <c r="I4688" s="6"/>
      <c r="J4688" s="6">
        <v>51.620000000000005</v>
      </c>
      <c r="K4688">
        <f t="shared" si="146"/>
        <v>1</v>
      </c>
    </row>
    <row r="4689" spans="1:11" x14ac:dyDescent="0.25">
      <c r="A4689" s="5" t="str">
        <f t="shared" si="147"/>
        <v>IndustryUnknown/OtherMonthly Peak DayFebruary8</v>
      </c>
      <c r="B4689" t="s">
        <v>2232</v>
      </c>
      <c r="C4689" t="s">
        <v>2247</v>
      </c>
      <c r="D4689" t="s">
        <v>2466</v>
      </c>
      <c r="E4689" t="s">
        <v>3118</v>
      </c>
      <c r="F4689" s="6">
        <v>8</v>
      </c>
      <c r="G4689" s="6"/>
      <c r="H4689" s="6"/>
      <c r="I4689" s="6"/>
      <c r="J4689" s="6">
        <v>51.756000000000007</v>
      </c>
      <c r="K4689">
        <f t="shared" si="146"/>
        <v>1</v>
      </c>
    </row>
    <row r="4690" spans="1:11" x14ac:dyDescent="0.25">
      <c r="A4690" s="5" t="str">
        <f t="shared" si="147"/>
        <v>IndustryUnknown/OtherMonthly Peak DayFebruary9</v>
      </c>
      <c r="B4690" t="s">
        <v>2232</v>
      </c>
      <c r="C4690" t="s">
        <v>2247</v>
      </c>
      <c r="D4690" t="s">
        <v>2466</v>
      </c>
      <c r="E4690" t="s">
        <v>3118</v>
      </c>
      <c r="F4690" s="6">
        <v>9</v>
      </c>
      <c r="G4690" s="6"/>
      <c r="H4690" s="6"/>
      <c r="I4690" s="6"/>
      <c r="J4690" s="6">
        <v>51.931999999999995</v>
      </c>
      <c r="K4690">
        <f t="shared" si="146"/>
        <v>1</v>
      </c>
    </row>
    <row r="4691" spans="1:11" x14ac:dyDescent="0.25">
      <c r="A4691" s="5" t="str">
        <f t="shared" si="147"/>
        <v>IndustryUnknown/OtherMonthly Peak DayFebruary10</v>
      </c>
      <c r="B4691" t="s">
        <v>2232</v>
      </c>
      <c r="C4691" t="s">
        <v>2247</v>
      </c>
      <c r="D4691" t="s">
        <v>2466</v>
      </c>
      <c r="E4691" t="s">
        <v>3118</v>
      </c>
      <c r="F4691" s="6">
        <v>10</v>
      </c>
      <c r="G4691" s="6"/>
      <c r="H4691" s="6"/>
      <c r="I4691" s="6"/>
      <c r="J4691" s="6">
        <v>52.382000000000005</v>
      </c>
      <c r="K4691">
        <f t="shared" si="146"/>
        <v>1</v>
      </c>
    </row>
    <row r="4692" spans="1:11" x14ac:dyDescent="0.25">
      <c r="A4692" s="5" t="str">
        <f t="shared" si="147"/>
        <v>IndustryUnknown/OtherMonthly Peak DayFebruary11</v>
      </c>
      <c r="B4692" t="s">
        <v>2232</v>
      </c>
      <c r="C4692" t="s">
        <v>2247</v>
      </c>
      <c r="D4692" t="s">
        <v>2466</v>
      </c>
      <c r="E4692" t="s">
        <v>3118</v>
      </c>
      <c r="F4692" s="6">
        <v>11</v>
      </c>
      <c r="G4692" s="6"/>
      <c r="H4692" s="6"/>
      <c r="I4692" s="6"/>
      <c r="J4692" s="6">
        <v>53.14</v>
      </c>
      <c r="K4692">
        <f t="shared" si="146"/>
        <v>1</v>
      </c>
    </row>
    <row r="4693" spans="1:11" x14ac:dyDescent="0.25">
      <c r="A4693" s="5" t="str">
        <f t="shared" si="147"/>
        <v>IndustryUnknown/OtherMonthly Peak DayFebruary12</v>
      </c>
      <c r="B4693" t="s">
        <v>2232</v>
      </c>
      <c r="C4693" t="s">
        <v>2247</v>
      </c>
      <c r="D4693" t="s">
        <v>2466</v>
      </c>
      <c r="E4693" t="s">
        <v>3118</v>
      </c>
      <c r="F4693" s="6">
        <v>12</v>
      </c>
      <c r="G4693" s="6"/>
      <c r="H4693" s="6"/>
      <c r="I4693" s="6"/>
      <c r="J4693" s="6">
        <v>53.818000000000005</v>
      </c>
      <c r="K4693">
        <f t="shared" si="146"/>
        <v>1</v>
      </c>
    </row>
    <row r="4694" spans="1:11" x14ac:dyDescent="0.25">
      <c r="A4694" s="5" t="str">
        <f t="shared" si="147"/>
        <v>IndustryUnknown/OtherMonthly Peak DayFebruary13</v>
      </c>
      <c r="B4694" t="s">
        <v>2232</v>
      </c>
      <c r="C4694" t="s">
        <v>2247</v>
      </c>
      <c r="D4694" t="s">
        <v>2466</v>
      </c>
      <c r="E4694" t="s">
        <v>3118</v>
      </c>
      <c r="F4694" s="6">
        <v>13</v>
      </c>
      <c r="G4694" s="6"/>
      <c r="H4694" s="6"/>
      <c r="I4694" s="6"/>
      <c r="J4694" s="6">
        <v>54.73</v>
      </c>
      <c r="K4694">
        <f t="shared" si="146"/>
        <v>1</v>
      </c>
    </row>
    <row r="4695" spans="1:11" x14ac:dyDescent="0.25">
      <c r="A4695" s="5" t="str">
        <f t="shared" si="147"/>
        <v>IndustryUnknown/OtherMonthly Peak DayFebruary14</v>
      </c>
      <c r="B4695" t="s">
        <v>2232</v>
      </c>
      <c r="C4695" t="s">
        <v>2247</v>
      </c>
      <c r="D4695" t="s">
        <v>2466</v>
      </c>
      <c r="E4695" t="s">
        <v>3118</v>
      </c>
      <c r="F4695" s="6">
        <v>14</v>
      </c>
      <c r="G4695" s="6"/>
      <c r="H4695" s="6"/>
      <c r="I4695" s="6"/>
      <c r="J4695" s="6">
        <v>55.622</v>
      </c>
      <c r="K4695">
        <f t="shared" si="146"/>
        <v>1</v>
      </c>
    </row>
    <row r="4696" spans="1:11" x14ac:dyDescent="0.25">
      <c r="A4696" s="5" t="str">
        <f t="shared" si="147"/>
        <v>IndustryUnknown/OtherMonthly Peak DayFebruary15</v>
      </c>
      <c r="B4696" t="s">
        <v>2232</v>
      </c>
      <c r="C4696" t="s">
        <v>2247</v>
      </c>
      <c r="D4696" t="s">
        <v>2466</v>
      </c>
      <c r="E4696" t="s">
        <v>3118</v>
      </c>
      <c r="F4696" s="6">
        <v>15</v>
      </c>
      <c r="G4696" s="6"/>
      <c r="H4696" s="6"/>
      <c r="I4696" s="6"/>
      <c r="J4696" s="6">
        <v>56.781999999999996</v>
      </c>
      <c r="K4696">
        <f t="shared" si="146"/>
        <v>1</v>
      </c>
    </row>
    <row r="4697" spans="1:11" x14ac:dyDescent="0.25">
      <c r="A4697" s="5" t="str">
        <f t="shared" si="147"/>
        <v>IndustryUnknown/OtherMonthly Peak DayFebruary16</v>
      </c>
      <c r="B4697" t="s">
        <v>2232</v>
      </c>
      <c r="C4697" t="s">
        <v>2247</v>
      </c>
      <c r="D4697" t="s">
        <v>2466</v>
      </c>
      <c r="E4697" t="s">
        <v>3118</v>
      </c>
      <c r="F4697" s="6">
        <v>16</v>
      </c>
      <c r="G4697" s="6"/>
      <c r="H4697" s="6"/>
      <c r="I4697" s="6"/>
      <c r="J4697" s="6">
        <v>58.36</v>
      </c>
      <c r="K4697">
        <f t="shared" si="146"/>
        <v>1</v>
      </c>
    </row>
    <row r="4698" spans="1:11" x14ac:dyDescent="0.25">
      <c r="A4698" s="5" t="str">
        <f t="shared" si="147"/>
        <v>IndustryUnknown/OtherMonthly Peak DayFebruary17</v>
      </c>
      <c r="B4698" t="s">
        <v>2232</v>
      </c>
      <c r="C4698" t="s">
        <v>2247</v>
      </c>
      <c r="D4698" t="s">
        <v>2466</v>
      </c>
      <c r="E4698" t="s">
        <v>3118</v>
      </c>
      <c r="F4698" s="6">
        <v>17</v>
      </c>
      <c r="G4698" s="6"/>
      <c r="H4698" s="6"/>
      <c r="I4698" s="6"/>
      <c r="J4698" s="6">
        <v>58.415999999999997</v>
      </c>
      <c r="K4698">
        <f t="shared" si="146"/>
        <v>1</v>
      </c>
    </row>
    <row r="4699" spans="1:11" x14ac:dyDescent="0.25">
      <c r="A4699" s="5" t="str">
        <f t="shared" si="147"/>
        <v>IndustryUnknown/OtherMonthly Peak DayFebruary18</v>
      </c>
      <c r="B4699" t="s">
        <v>2232</v>
      </c>
      <c r="C4699" t="s">
        <v>2247</v>
      </c>
      <c r="D4699" t="s">
        <v>2466</v>
      </c>
      <c r="E4699" t="s">
        <v>3118</v>
      </c>
      <c r="F4699" s="6">
        <v>18</v>
      </c>
      <c r="G4699" s="6"/>
      <c r="H4699" s="6"/>
      <c r="I4699" s="6"/>
      <c r="J4699" s="6">
        <v>57.694000000000003</v>
      </c>
      <c r="K4699">
        <f t="shared" si="146"/>
        <v>1</v>
      </c>
    </row>
    <row r="4700" spans="1:11" x14ac:dyDescent="0.25">
      <c r="A4700" s="5" t="str">
        <f t="shared" si="147"/>
        <v>IndustryUnknown/OtherMonthly Peak DayFebruary19</v>
      </c>
      <c r="B4700" t="s">
        <v>2232</v>
      </c>
      <c r="C4700" t="s">
        <v>2247</v>
      </c>
      <c r="D4700" t="s">
        <v>2466</v>
      </c>
      <c r="E4700" t="s">
        <v>3118</v>
      </c>
      <c r="F4700" s="6">
        <v>19</v>
      </c>
      <c r="G4700" s="6"/>
      <c r="H4700" s="6"/>
      <c r="I4700" s="6"/>
      <c r="J4700" s="6">
        <v>56.681999999999995</v>
      </c>
      <c r="K4700">
        <f t="shared" si="146"/>
        <v>1</v>
      </c>
    </row>
    <row r="4701" spans="1:11" x14ac:dyDescent="0.25">
      <c r="A4701" s="5" t="str">
        <f t="shared" si="147"/>
        <v>IndustryUnknown/OtherMonthly Peak DayFebruary20</v>
      </c>
      <c r="B4701" t="s">
        <v>2232</v>
      </c>
      <c r="C4701" t="s">
        <v>2247</v>
      </c>
      <c r="D4701" t="s">
        <v>2466</v>
      </c>
      <c r="E4701" t="s">
        <v>3118</v>
      </c>
      <c r="F4701" s="6">
        <v>20</v>
      </c>
      <c r="G4701" s="6"/>
      <c r="H4701" s="6"/>
      <c r="I4701" s="6"/>
      <c r="J4701" s="6">
        <v>55.605999999999995</v>
      </c>
      <c r="K4701">
        <f t="shared" si="146"/>
        <v>1</v>
      </c>
    </row>
    <row r="4702" spans="1:11" x14ac:dyDescent="0.25">
      <c r="A4702" s="5" t="str">
        <f t="shared" si="147"/>
        <v>IndustryUnknown/OtherMonthly Peak DayFebruary21</v>
      </c>
      <c r="B4702" t="s">
        <v>2232</v>
      </c>
      <c r="C4702" t="s">
        <v>2247</v>
      </c>
      <c r="D4702" t="s">
        <v>2466</v>
      </c>
      <c r="E4702" t="s">
        <v>3118</v>
      </c>
      <c r="F4702" s="6">
        <v>21</v>
      </c>
      <c r="G4702" s="6"/>
      <c r="H4702" s="6"/>
      <c r="I4702" s="6"/>
      <c r="J4702" s="6">
        <v>54.906000000000006</v>
      </c>
      <c r="K4702">
        <f t="shared" si="146"/>
        <v>1</v>
      </c>
    </row>
    <row r="4703" spans="1:11" x14ac:dyDescent="0.25">
      <c r="A4703" s="5" t="str">
        <f t="shared" si="147"/>
        <v>IndustryUnknown/OtherMonthly Peak DayFebruary22</v>
      </c>
      <c r="B4703" t="s">
        <v>2232</v>
      </c>
      <c r="C4703" t="s">
        <v>2247</v>
      </c>
      <c r="D4703" t="s">
        <v>2466</v>
      </c>
      <c r="E4703" t="s">
        <v>3118</v>
      </c>
      <c r="F4703" s="6">
        <v>22</v>
      </c>
      <c r="G4703" s="6"/>
      <c r="H4703" s="6"/>
      <c r="I4703" s="6"/>
      <c r="J4703" s="6">
        <v>53.938000000000002</v>
      </c>
      <c r="K4703">
        <f t="shared" si="146"/>
        <v>1</v>
      </c>
    </row>
    <row r="4704" spans="1:11" x14ac:dyDescent="0.25">
      <c r="A4704" s="5" t="str">
        <f t="shared" si="147"/>
        <v>IndustryUnknown/OtherMonthly Peak DayFebruary23</v>
      </c>
      <c r="B4704" t="s">
        <v>2232</v>
      </c>
      <c r="C4704" t="s">
        <v>2247</v>
      </c>
      <c r="D4704" t="s">
        <v>2466</v>
      </c>
      <c r="E4704" t="s">
        <v>3118</v>
      </c>
      <c r="F4704" s="6">
        <v>23</v>
      </c>
      <c r="G4704" s="6"/>
      <c r="H4704" s="6"/>
      <c r="I4704" s="6"/>
      <c r="J4704" s="6">
        <v>53.386000000000003</v>
      </c>
      <c r="K4704">
        <f t="shared" si="146"/>
        <v>1</v>
      </c>
    </row>
    <row r="4705" spans="1:11" x14ac:dyDescent="0.25">
      <c r="A4705" s="5" t="str">
        <f t="shared" si="147"/>
        <v>IndustryUnknown/OtherMonthly Peak DayFebruary24</v>
      </c>
      <c r="B4705" t="s">
        <v>2232</v>
      </c>
      <c r="C4705" t="s">
        <v>2247</v>
      </c>
      <c r="D4705" t="s">
        <v>2466</v>
      </c>
      <c r="E4705" t="s">
        <v>3118</v>
      </c>
      <c r="F4705" s="6">
        <v>24</v>
      </c>
      <c r="G4705" s="6"/>
      <c r="H4705" s="6"/>
      <c r="I4705" s="6"/>
      <c r="J4705" s="6">
        <v>53.132000000000005</v>
      </c>
      <c r="K4705">
        <f t="shared" si="146"/>
        <v>1</v>
      </c>
    </row>
    <row r="4706" spans="1:11" x14ac:dyDescent="0.25">
      <c r="A4706" s="5" t="str">
        <f t="shared" si="147"/>
        <v>IndustryUnknown/OtherAverage WeekdayMarch1</v>
      </c>
      <c r="B4706" t="s">
        <v>2232</v>
      </c>
      <c r="C4706" t="s">
        <v>2247</v>
      </c>
      <c r="D4706" t="s">
        <v>2467</v>
      </c>
      <c r="E4706" t="s">
        <v>3119</v>
      </c>
      <c r="F4706" s="6">
        <v>1</v>
      </c>
      <c r="G4706" s="6"/>
      <c r="H4706" s="6"/>
      <c r="I4706" s="6"/>
      <c r="J4706" s="6">
        <v>49.075999999999993</v>
      </c>
      <c r="K4706">
        <f t="shared" si="146"/>
        <v>1</v>
      </c>
    </row>
    <row r="4707" spans="1:11" x14ac:dyDescent="0.25">
      <c r="A4707" s="5" t="str">
        <f t="shared" si="147"/>
        <v>IndustryUnknown/OtherAverage WeekdayMarch2</v>
      </c>
      <c r="B4707" t="s">
        <v>2232</v>
      </c>
      <c r="C4707" t="s">
        <v>2247</v>
      </c>
      <c r="D4707" t="s">
        <v>2467</v>
      </c>
      <c r="E4707" t="s">
        <v>3119</v>
      </c>
      <c r="F4707" s="6">
        <v>2</v>
      </c>
      <c r="G4707" s="6"/>
      <c r="H4707" s="6"/>
      <c r="I4707" s="6"/>
      <c r="J4707" s="6">
        <v>47.991999999999997</v>
      </c>
      <c r="K4707">
        <f t="shared" si="146"/>
        <v>1</v>
      </c>
    </row>
    <row r="4708" spans="1:11" x14ac:dyDescent="0.25">
      <c r="A4708" s="5" t="str">
        <f t="shared" si="147"/>
        <v>IndustryUnknown/OtherAverage WeekdayMarch3</v>
      </c>
      <c r="B4708" t="s">
        <v>2232</v>
      </c>
      <c r="C4708" t="s">
        <v>2247</v>
      </c>
      <c r="D4708" t="s">
        <v>2467</v>
      </c>
      <c r="E4708" t="s">
        <v>3119</v>
      </c>
      <c r="F4708" s="6">
        <v>3</v>
      </c>
      <c r="G4708" s="6"/>
      <c r="H4708" s="6"/>
      <c r="I4708" s="6"/>
      <c r="J4708" s="6">
        <v>46.9</v>
      </c>
      <c r="K4708">
        <f t="shared" si="146"/>
        <v>1</v>
      </c>
    </row>
    <row r="4709" spans="1:11" x14ac:dyDescent="0.25">
      <c r="A4709" s="5" t="str">
        <f t="shared" si="147"/>
        <v>IndustryUnknown/OtherAverage WeekdayMarch4</v>
      </c>
      <c r="B4709" t="s">
        <v>2232</v>
      </c>
      <c r="C4709" t="s">
        <v>2247</v>
      </c>
      <c r="D4709" t="s">
        <v>2467</v>
      </c>
      <c r="E4709" t="s">
        <v>3119</v>
      </c>
      <c r="F4709" s="6">
        <v>4</v>
      </c>
      <c r="G4709" s="6"/>
      <c r="H4709" s="6"/>
      <c r="I4709" s="6"/>
      <c r="J4709" s="6">
        <v>45.567999999999998</v>
      </c>
      <c r="K4709">
        <f t="shared" si="146"/>
        <v>1</v>
      </c>
    </row>
    <row r="4710" spans="1:11" x14ac:dyDescent="0.25">
      <c r="A4710" s="5" t="str">
        <f t="shared" si="147"/>
        <v>IndustryUnknown/OtherAverage WeekdayMarch5</v>
      </c>
      <c r="B4710" t="s">
        <v>2232</v>
      </c>
      <c r="C4710" t="s">
        <v>2247</v>
      </c>
      <c r="D4710" t="s">
        <v>2467</v>
      </c>
      <c r="E4710" t="s">
        <v>3119</v>
      </c>
      <c r="F4710" s="6">
        <v>5</v>
      </c>
      <c r="G4710" s="6"/>
      <c r="H4710" s="6"/>
      <c r="I4710" s="6"/>
      <c r="J4710" s="6">
        <v>44.676000000000002</v>
      </c>
      <c r="K4710">
        <f t="shared" si="146"/>
        <v>1</v>
      </c>
    </row>
    <row r="4711" spans="1:11" x14ac:dyDescent="0.25">
      <c r="A4711" s="5" t="str">
        <f t="shared" si="147"/>
        <v>IndustryUnknown/OtherAverage WeekdayMarch6</v>
      </c>
      <c r="B4711" t="s">
        <v>2232</v>
      </c>
      <c r="C4711" t="s">
        <v>2247</v>
      </c>
      <c r="D4711" t="s">
        <v>2467</v>
      </c>
      <c r="E4711" t="s">
        <v>3119</v>
      </c>
      <c r="F4711" s="6">
        <v>6</v>
      </c>
      <c r="G4711" s="6"/>
      <c r="H4711" s="6"/>
      <c r="I4711" s="6"/>
      <c r="J4711" s="6">
        <v>44.108000000000004</v>
      </c>
      <c r="K4711">
        <f t="shared" si="146"/>
        <v>1</v>
      </c>
    </row>
    <row r="4712" spans="1:11" x14ac:dyDescent="0.25">
      <c r="A4712" s="5" t="str">
        <f t="shared" si="147"/>
        <v>IndustryUnknown/OtherAverage WeekdayMarch7</v>
      </c>
      <c r="B4712" t="s">
        <v>2232</v>
      </c>
      <c r="C4712" t="s">
        <v>2247</v>
      </c>
      <c r="D4712" t="s">
        <v>2467</v>
      </c>
      <c r="E4712" t="s">
        <v>3119</v>
      </c>
      <c r="F4712" s="6">
        <v>7</v>
      </c>
      <c r="G4712" s="6"/>
      <c r="H4712" s="6"/>
      <c r="I4712" s="6"/>
      <c r="J4712" s="6">
        <v>43.812000000000005</v>
      </c>
      <c r="K4712">
        <f t="shared" si="146"/>
        <v>1</v>
      </c>
    </row>
    <row r="4713" spans="1:11" x14ac:dyDescent="0.25">
      <c r="A4713" s="5" t="str">
        <f t="shared" si="147"/>
        <v>IndustryUnknown/OtherAverage WeekdayMarch8</v>
      </c>
      <c r="B4713" t="s">
        <v>2232</v>
      </c>
      <c r="C4713" t="s">
        <v>2247</v>
      </c>
      <c r="D4713" t="s">
        <v>2467</v>
      </c>
      <c r="E4713" t="s">
        <v>3119</v>
      </c>
      <c r="F4713" s="6">
        <v>8</v>
      </c>
      <c r="G4713" s="6"/>
      <c r="H4713" s="6"/>
      <c r="I4713" s="6"/>
      <c r="J4713" s="6">
        <v>43.732000000000006</v>
      </c>
      <c r="K4713">
        <f t="shared" si="146"/>
        <v>1</v>
      </c>
    </row>
    <row r="4714" spans="1:11" x14ac:dyDescent="0.25">
      <c r="A4714" s="5" t="str">
        <f t="shared" si="147"/>
        <v>IndustryUnknown/OtherAverage WeekdayMarch9</v>
      </c>
      <c r="B4714" t="s">
        <v>2232</v>
      </c>
      <c r="C4714" t="s">
        <v>2247</v>
      </c>
      <c r="D4714" t="s">
        <v>2467</v>
      </c>
      <c r="E4714" t="s">
        <v>3119</v>
      </c>
      <c r="F4714" s="6">
        <v>9</v>
      </c>
      <c r="G4714" s="6"/>
      <c r="H4714" s="6"/>
      <c r="I4714" s="6"/>
      <c r="J4714" s="6">
        <v>44.316000000000003</v>
      </c>
      <c r="K4714">
        <f t="shared" si="146"/>
        <v>1</v>
      </c>
    </row>
    <row r="4715" spans="1:11" x14ac:dyDescent="0.25">
      <c r="A4715" s="5" t="str">
        <f t="shared" si="147"/>
        <v>IndustryUnknown/OtherAverage WeekdayMarch10</v>
      </c>
      <c r="B4715" t="s">
        <v>2232</v>
      </c>
      <c r="C4715" t="s">
        <v>2247</v>
      </c>
      <c r="D4715" t="s">
        <v>2467</v>
      </c>
      <c r="E4715" t="s">
        <v>3119</v>
      </c>
      <c r="F4715" s="6">
        <v>10</v>
      </c>
      <c r="G4715" s="6"/>
      <c r="H4715" s="6"/>
      <c r="I4715" s="6"/>
      <c r="J4715" s="6">
        <v>47.393999999999998</v>
      </c>
      <c r="K4715">
        <f t="shared" si="146"/>
        <v>1</v>
      </c>
    </row>
    <row r="4716" spans="1:11" x14ac:dyDescent="0.25">
      <c r="A4716" s="5" t="str">
        <f t="shared" si="147"/>
        <v>IndustryUnknown/OtherAverage WeekdayMarch11</v>
      </c>
      <c r="B4716" t="s">
        <v>2232</v>
      </c>
      <c r="C4716" t="s">
        <v>2247</v>
      </c>
      <c r="D4716" t="s">
        <v>2467</v>
      </c>
      <c r="E4716" t="s">
        <v>3119</v>
      </c>
      <c r="F4716" s="6">
        <v>11</v>
      </c>
      <c r="G4716" s="6"/>
      <c r="H4716" s="6"/>
      <c r="I4716" s="6"/>
      <c r="J4716" s="6">
        <v>51.491999999999997</v>
      </c>
      <c r="K4716">
        <f t="shared" si="146"/>
        <v>1</v>
      </c>
    </row>
    <row r="4717" spans="1:11" x14ac:dyDescent="0.25">
      <c r="A4717" s="5" t="str">
        <f t="shared" si="147"/>
        <v>IndustryUnknown/OtherAverage WeekdayMarch12</v>
      </c>
      <c r="B4717" t="s">
        <v>2232</v>
      </c>
      <c r="C4717" t="s">
        <v>2247</v>
      </c>
      <c r="D4717" t="s">
        <v>2467</v>
      </c>
      <c r="E4717" t="s">
        <v>3119</v>
      </c>
      <c r="F4717" s="6">
        <v>12</v>
      </c>
      <c r="G4717" s="6"/>
      <c r="H4717" s="6"/>
      <c r="I4717" s="6"/>
      <c r="J4717" s="6">
        <v>55.196000000000005</v>
      </c>
      <c r="K4717">
        <f t="shared" si="146"/>
        <v>1</v>
      </c>
    </row>
    <row r="4718" spans="1:11" x14ac:dyDescent="0.25">
      <c r="A4718" s="5" t="str">
        <f t="shared" si="147"/>
        <v>IndustryUnknown/OtherAverage WeekdayMarch13</v>
      </c>
      <c r="B4718" t="s">
        <v>2232</v>
      </c>
      <c r="C4718" t="s">
        <v>2247</v>
      </c>
      <c r="D4718" t="s">
        <v>2467</v>
      </c>
      <c r="E4718" t="s">
        <v>3119</v>
      </c>
      <c r="F4718" s="6">
        <v>13</v>
      </c>
      <c r="G4718" s="6"/>
      <c r="H4718" s="6"/>
      <c r="I4718" s="6"/>
      <c r="J4718" s="6">
        <v>58.644000000000005</v>
      </c>
      <c r="K4718">
        <f t="shared" si="146"/>
        <v>1</v>
      </c>
    </row>
    <row r="4719" spans="1:11" x14ac:dyDescent="0.25">
      <c r="A4719" s="5" t="str">
        <f t="shared" si="147"/>
        <v>IndustryUnknown/OtherAverage WeekdayMarch14</v>
      </c>
      <c r="B4719" t="s">
        <v>2232</v>
      </c>
      <c r="C4719" t="s">
        <v>2247</v>
      </c>
      <c r="D4719" t="s">
        <v>2467</v>
      </c>
      <c r="E4719" t="s">
        <v>3119</v>
      </c>
      <c r="F4719" s="6">
        <v>14</v>
      </c>
      <c r="G4719" s="6"/>
      <c r="H4719" s="6"/>
      <c r="I4719" s="6"/>
      <c r="J4719" s="6">
        <v>61.498000000000005</v>
      </c>
      <c r="K4719">
        <f t="shared" si="146"/>
        <v>1</v>
      </c>
    </row>
    <row r="4720" spans="1:11" x14ac:dyDescent="0.25">
      <c r="A4720" s="5" t="str">
        <f t="shared" si="147"/>
        <v>IndustryUnknown/OtherAverage WeekdayMarch15</v>
      </c>
      <c r="B4720" t="s">
        <v>2232</v>
      </c>
      <c r="C4720" t="s">
        <v>2247</v>
      </c>
      <c r="D4720" t="s">
        <v>2467</v>
      </c>
      <c r="E4720" t="s">
        <v>3119</v>
      </c>
      <c r="F4720" s="6">
        <v>15</v>
      </c>
      <c r="G4720" s="6"/>
      <c r="H4720" s="6"/>
      <c r="I4720" s="6"/>
      <c r="J4720" s="6">
        <v>63.668000000000006</v>
      </c>
      <c r="K4720">
        <f t="shared" si="146"/>
        <v>1</v>
      </c>
    </row>
    <row r="4721" spans="1:11" x14ac:dyDescent="0.25">
      <c r="A4721" s="5" t="str">
        <f t="shared" si="147"/>
        <v>IndustryUnknown/OtherAverage WeekdayMarch16</v>
      </c>
      <c r="B4721" t="s">
        <v>2232</v>
      </c>
      <c r="C4721" t="s">
        <v>2247</v>
      </c>
      <c r="D4721" t="s">
        <v>2467</v>
      </c>
      <c r="E4721" t="s">
        <v>3119</v>
      </c>
      <c r="F4721" s="6">
        <v>16</v>
      </c>
      <c r="G4721" s="6"/>
      <c r="H4721" s="6"/>
      <c r="I4721" s="6"/>
      <c r="J4721" s="6">
        <v>64.573999999999998</v>
      </c>
      <c r="K4721">
        <f t="shared" si="146"/>
        <v>1</v>
      </c>
    </row>
    <row r="4722" spans="1:11" x14ac:dyDescent="0.25">
      <c r="A4722" s="5" t="str">
        <f t="shared" si="147"/>
        <v>IndustryUnknown/OtherAverage WeekdayMarch17</v>
      </c>
      <c r="B4722" t="s">
        <v>2232</v>
      </c>
      <c r="C4722" t="s">
        <v>2247</v>
      </c>
      <c r="D4722" t="s">
        <v>2467</v>
      </c>
      <c r="E4722" t="s">
        <v>3119</v>
      </c>
      <c r="F4722" s="6">
        <v>17</v>
      </c>
      <c r="G4722" s="6"/>
      <c r="H4722" s="6"/>
      <c r="I4722" s="6"/>
      <c r="J4722" s="6">
        <v>66.318000000000012</v>
      </c>
      <c r="K4722">
        <f t="shared" si="146"/>
        <v>1</v>
      </c>
    </row>
    <row r="4723" spans="1:11" x14ac:dyDescent="0.25">
      <c r="A4723" s="5" t="str">
        <f t="shared" si="147"/>
        <v>IndustryUnknown/OtherAverage WeekdayMarch18</v>
      </c>
      <c r="B4723" t="s">
        <v>2232</v>
      </c>
      <c r="C4723" t="s">
        <v>2247</v>
      </c>
      <c r="D4723" t="s">
        <v>2467</v>
      </c>
      <c r="E4723" t="s">
        <v>3119</v>
      </c>
      <c r="F4723" s="6">
        <v>18</v>
      </c>
      <c r="G4723" s="6"/>
      <c r="H4723" s="6"/>
      <c r="I4723" s="6"/>
      <c r="J4723" s="6">
        <v>64.597999999999999</v>
      </c>
      <c r="K4723">
        <f t="shared" si="146"/>
        <v>1</v>
      </c>
    </row>
    <row r="4724" spans="1:11" x14ac:dyDescent="0.25">
      <c r="A4724" s="5" t="str">
        <f t="shared" si="147"/>
        <v>IndustryUnknown/OtherAverage WeekdayMarch19</v>
      </c>
      <c r="B4724" t="s">
        <v>2232</v>
      </c>
      <c r="C4724" t="s">
        <v>2247</v>
      </c>
      <c r="D4724" t="s">
        <v>2467</v>
      </c>
      <c r="E4724" t="s">
        <v>3119</v>
      </c>
      <c r="F4724" s="6">
        <v>19</v>
      </c>
      <c r="G4724" s="6"/>
      <c r="H4724" s="6"/>
      <c r="I4724" s="6"/>
      <c r="J4724" s="6">
        <v>63.201999999999998</v>
      </c>
      <c r="K4724">
        <f t="shared" si="146"/>
        <v>1</v>
      </c>
    </row>
    <row r="4725" spans="1:11" x14ac:dyDescent="0.25">
      <c r="A4725" s="5" t="str">
        <f t="shared" si="147"/>
        <v>IndustryUnknown/OtherAverage WeekdayMarch20</v>
      </c>
      <c r="B4725" t="s">
        <v>2232</v>
      </c>
      <c r="C4725" t="s">
        <v>2247</v>
      </c>
      <c r="D4725" t="s">
        <v>2467</v>
      </c>
      <c r="E4725" t="s">
        <v>3119</v>
      </c>
      <c r="F4725" s="6">
        <v>20</v>
      </c>
      <c r="G4725" s="6"/>
      <c r="H4725" s="6"/>
      <c r="I4725" s="6"/>
      <c r="J4725" s="6">
        <v>61.691999999999993</v>
      </c>
      <c r="K4725">
        <f t="shared" si="146"/>
        <v>1</v>
      </c>
    </row>
    <row r="4726" spans="1:11" x14ac:dyDescent="0.25">
      <c r="A4726" s="5" t="str">
        <f t="shared" si="147"/>
        <v>IndustryUnknown/OtherAverage WeekdayMarch21</v>
      </c>
      <c r="B4726" t="s">
        <v>2232</v>
      </c>
      <c r="C4726" t="s">
        <v>2247</v>
      </c>
      <c r="D4726" t="s">
        <v>2467</v>
      </c>
      <c r="E4726" t="s">
        <v>3119</v>
      </c>
      <c r="F4726" s="6">
        <v>21</v>
      </c>
      <c r="G4726" s="6"/>
      <c r="H4726" s="6"/>
      <c r="I4726" s="6"/>
      <c r="J4726" s="6">
        <v>58.14200000000001</v>
      </c>
      <c r="K4726">
        <f t="shared" si="146"/>
        <v>1</v>
      </c>
    </row>
    <row r="4727" spans="1:11" x14ac:dyDescent="0.25">
      <c r="A4727" s="5" t="str">
        <f t="shared" si="147"/>
        <v>IndustryUnknown/OtherAverage WeekdayMarch22</v>
      </c>
      <c r="B4727" t="s">
        <v>2232</v>
      </c>
      <c r="C4727" t="s">
        <v>2247</v>
      </c>
      <c r="D4727" t="s">
        <v>2467</v>
      </c>
      <c r="E4727" t="s">
        <v>3119</v>
      </c>
      <c r="F4727" s="6">
        <v>22</v>
      </c>
      <c r="G4727" s="6"/>
      <c r="H4727" s="6"/>
      <c r="I4727" s="6"/>
      <c r="J4727" s="6">
        <v>56.068000000000005</v>
      </c>
      <c r="K4727">
        <f t="shared" si="146"/>
        <v>1</v>
      </c>
    </row>
    <row r="4728" spans="1:11" x14ac:dyDescent="0.25">
      <c r="A4728" s="5" t="str">
        <f t="shared" si="147"/>
        <v>IndustryUnknown/OtherAverage WeekdayMarch23</v>
      </c>
      <c r="B4728" t="s">
        <v>2232</v>
      </c>
      <c r="C4728" t="s">
        <v>2247</v>
      </c>
      <c r="D4728" t="s">
        <v>2467</v>
      </c>
      <c r="E4728" t="s">
        <v>3119</v>
      </c>
      <c r="F4728" s="6">
        <v>23</v>
      </c>
      <c r="G4728" s="6"/>
      <c r="H4728" s="6"/>
      <c r="I4728" s="6"/>
      <c r="J4728" s="6">
        <v>54.368000000000009</v>
      </c>
      <c r="K4728">
        <f t="shared" si="146"/>
        <v>1</v>
      </c>
    </row>
    <row r="4729" spans="1:11" x14ac:dyDescent="0.25">
      <c r="A4729" s="5" t="str">
        <f t="shared" si="147"/>
        <v>IndustryUnknown/OtherAverage WeekdayMarch24</v>
      </c>
      <c r="B4729" t="s">
        <v>2232</v>
      </c>
      <c r="C4729" t="s">
        <v>2247</v>
      </c>
      <c r="D4729" t="s">
        <v>2467</v>
      </c>
      <c r="E4729" t="s">
        <v>3119</v>
      </c>
      <c r="F4729" s="6">
        <v>24</v>
      </c>
      <c r="G4729" s="6"/>
      <c r="H4729" s="6"/>
      <c r="I4729" s="6"/>
      <c r="J4729" s="6">
        <v>53.45</v>
      </c>
      <c r="K4729">
        <f t="shared" si="146"/>
        <v>1</v>
      </c>
    </row>
    <row r="4730" spans="1:11" x14ac:dyDescent="0.25">
      <c r="A4730" s="5" t="str">
        <f t="shared" si="147"/>
        <v>IndustryUnknown/OtherMonthly Peak DayMarch1</v>
      </c>
      <c r="B4730" t="s">
        <v>2232</v>
      </c>
      <c r="C4730" t="s">
        <v>2247</v>
      </c>
      <c r="D4730" t="s">
        <v>2468</v>
      </c>
      <c r="E4730" t="s">
        <v>3119</v>
      </c>
      <c r="F4730" s="6">
        <v>1</v>
      </c>
      <c r="G4730" s="6"/>
      <c r="H4730" s="6"/>
      <c r="I4730" s="6"/>
      <c r="J4730" s="6">
        <v>52.013999999999996</v>
      </c>
      <c r="K4730">
        <f t="shared" si="146"/>
        <v>1</v>
      </c>
    </row>
    <row r="4731" spans="1:11" x14ac:dyDescent="0.25">
      <c r="A4731" s="5" t="str">
        <f t="shared" si="147"/>
        <v>IndustryUnknown/OtherMonthly Peak DayMarch2</v>
      </c>
      <c r="B4731" t="s">
        <v>2232</v>
      </c>
      <c r="C4731" t="s">
        <v>2247</v>
      </c>
      <c r="D4731" t="s">
        <v>2468</v>
      </c>
      <c r="E4731" t="s">
        <v>3119</v>
      </c>
      <c r="F4731" s="6">
        <v>2</v>
      </c>
      <c r="G4731" s="6"/>
      <c r="H4731" s="6"/>
      <c r="I4731" s="6"/>
      <c r="J4731" s="6">
        <v>51.456000000000003</v>
      </c>
      <c r="K4731">
        <f t="shared" si="146"/>
        <v>1</v>
      </c>
    </row>
    <row r="4732" spans="1:11" x14ac:dyDescent="0.25">
      <c r="A4732" s="5" t="str">
        <f t="shared" si="147"/>
        <v>IndustryUnknown/OtherMonthly Peak DayMarch3</v>
      </c>
      <c r="B4732" t="s">
        <v>2232</v>
      </c>
      <c r="C4732" t="s">
        <v>2247</v>
      </c>
      <c r="D4732" t="s">
        <v>2468</v>
      </c>
      <c r="E4732" t="s">
        <v>3119</v>
      </c>
      <c r="F4732" s="6">
        <v>3</v>
      </c>
      <c r="G4732" s="6"/>
      <c r="H4732" s="6"/>
      <c r="I4732" s="6"/>
      <c r="J4732" s="6">
        <v>50.637999999999998</v>
      </c>
      <c r="K4732">
        <f t="shared" si="146"/>
        <v>1</v>
      </c>
    </row>
    <row r="4733" spans="1:11" x14ac:dyDescent="0.25">
      <c r="A4733" s="5" t="str">
        <f t="shared" si="147"/>
        <v>IndustryUnknown/OtherMonthly Peak DayMarch4</v>
      </c>
      <c r="B4733" t="s">
        <v>2232</v>
      </c>
      <c r="C4733" t="s">
        <v>2247</v>
      </c>
      <c r="D4733" t="s">
        <v>2468</v>
      </c>
      <c r="E4733" t="s">
        <v>3119</v>
      </c>
      <c r="F4733" s="6">
        <v>4</v>
      </c>
      <c r="G4733" s="6"/>
      <c r="H4733" s="6"/>
      <c r="I4733" s="6"/>
      <c r="J4733" s="6">
        <v>49.294000000000004</v>
      </c>
      <c r="K4733">
        <f t="shared" si="146"/>
        <v>1</v>
      </c>
    </row>
    <row r="4734" spans="1:11" x14ac:dyDescent="0.25">
      <c r="A4734" s="5" t="str">
        <f t="shared" si="147"/>
        <v>IndustryUnknown/OtherMonthly Peak DayMarch5</v>
      </c>
      <c r="B4734" t="s">
        <v>2232</v>
      </c>
      <c r="C4734" t="s">
        <v>2247</v>
      </c>
      <c r="D4734" t="s">
        <v>2468</v>
      </c>
      <c r="E4734" t="s">
        <v>3119</v>
      </c>
      <c r="F4734" s="6">
        <v>5</v>
      </c>
      <c r="G4734" s="6"/>
      <c r="H4734" s="6"/>
      <c r="I4734" s="6"/>
      <c r="J4734" s="6">
        <v>48.256</v>
      </c>
      <c r="K4734">
        <f t="shared" si="146"/>
        <v>1</v>
      </c>
    </row>
    <row r="4735" spans="1:11" x14ac:dyDescent="0.25">
      <c r="A4735" s="5" t="str">
        <f t="shared" si="147"/>
        <v>IndustryUnknown/OtherMonthly Peak DayMarch6</v>
      </c>
      <c r="B4735" t="s">
        <v>2232</v>
      </c>
      <c r="C4735" t="s">
        <v>2247</v>
      </c>
      <c r="D4735" t="s">
        <v>2468</v>
      </c>
      <c r="E4735" t="s">
        <v>3119</v>
      </c>
      <c r="F4735" s="6">
        <v>6</v>
      </c>
      <c r="G4735" s="6"/>
      <c r="H4735" s="6"/>
      <c r="I4735" s="6"/>
      <c r="J4735" s="6">
        <v>47.758000000000003</v>
      </c>
      <c r="K4735">
        <f t="shared" si="146"/>
        <v>1</v>
      </c>
    </row>
    <row r="4736" spans="1:11" x14ac:dyDescent="0.25">
      <c r="A4736" s="5" t="str">
        <f t="shared" si="147"/>
        <v>IndustryUnknown/OtherMonthly Peak DayMarch7</v>
      </c>
      <c r="B4736" t="s">
        <v>2232</v>
      </c>
      <c r="C4736" t="s">
        <v>2247</v>
      </c>
      <c r="D4736" t="s">
        <v>2468</v>
      </c>
      <c r="E4736" t="s">
        <v>3119</v>
      </c>
      <c r="F4736" s="6">
        <v>7</v>
      </c>
      <c r="G4736" s="6"/>
      <c r="H4736" s="6"/>
      <c r="I4736" s="6"/>
      <c r="J4736" s="6">
        <v>47.652000000000001</v>
      </c>
      <c r="K4736">
        <f t="shared" si="146"/>
        <v>1</v>
      </c>
    </row>
    <row r="4737" spans="1:11" x14ac:dyDescent="0.25">
      <c r="A4737" s="5" t="str">
        <f t="shared" si="147"/>
        <v>IndustryUnknown/OtherMonthly Peak DayMarch8</v>
      </c>
      <c r="B4737" t="s">
        <v>2232</v>
      </c>
      <c r="C4737" t="s">
        <v>2247</v>
      </c>
      <c r="D4737" t="s">
        <v>2468</v>
      </c>
      <c r="E4737" t="s">
        <v>3119</v>
      </c>
      <c r="F4737" s="6">
        <v>8</v>
      </c>
      <c r="G4737" s="6"/>
      <c r="H4737" s="6"/>
      <c r="I4737" s="6"/>
      <c r="J4737" s="6">
        <v>47.778000000000006</v>
      </c>
      <c r="K4737">
        <f t="shared" si="146"/>
        <v>1</v>
      </c>
    </row>
    <row r="4738" spans="1:11" x14ac:dyDescent="0.25">
      <c r="A4738" s="5" t="str">
        <f t="shared" si="147"/>
        <v>IndustryUnknown/OtherMonthly Peak DayMarch9</v>
      </c>
      <c r="B4738" t="s">
        <v>2232</v>
      </c>
      <c r="C4738" t="s">
        <v>2247</v>
      </c>
      <c r="D4738" t="s">
        <v>2468</v>
      </c>
      <c r="E4738" t="s">
        <v>3119</v>
      </c>
      <c r="F4738" s="6">
        <v>9</v>
      </c>
      <c r="G4738" s="6"/>
      <c r="H4738" s="6"/>
      <c r="I4738" s="6"/>
      <c r="J4738" s="6">
        <v>48.486000000000004</v>
      </c>
      <c r="K4738">
        <f t="shared" ref="K4738:K4801" si="148">INDEX(events, MATCH(CONCATENATE(B4738, C4738, D4738, E4738), events_y, 0), MATCH("Confidential", events_x, 0))</f>
        <v>1</v>
      </c>
    </row>
    <row r="4739" spans="1:11" x14ac:dyDescent="0.25">
      <c r="A4739" s="5" t="str">
        <f t="shared" ref="A4739:A4802" si="149">CONCATENATE(B4739, C4739, D4739, E4739, F4739)</f>
        <v>IndustryUnknown/OtherMonthly Peak DayMarch10</v>
      </c>
      <c r="B4739" t="s">
        <v>2232</v>
      </c>
      <c r="C4739" t="s">
        <v>2247</v>
      </c>
      <c r="D4739" t="s">
        <v>2468</v>
      </c>
      <c r="E4739" t="s">
        <v>3119</v>
      </c>
      <c r="F4739" s="6">
        <v>10</v>
      </c>
      <c r="G4739" s="6"/>
      <c r="H4739" s="6"/>
      <c r="I4739" s="6"/>
      <c r="J4739" s="6">
        <v>49.95</v>
      </c>
      <c r="K4739">
        <f t="shared" si="148"/>
        <v>1</v>
      </c>
    </row>
    <row r="4740" spans="1:11" x14ac:dyDescent="0.25">
      <c r="A4740" s="5" t="str">
        <f t="shared" si="149"/>
        <v>IndustryUnknown/OtherMonthly Peak DayMarch11</v>
      </c>
      <c r="B4740" t="s">
        <v>2232</v>
      </c>
      <c r="C4740" t="s">
        <v>2247</v>
      </c>
      <c r="D4740" t="s">
        <v>2468</v>
      </c>
      <c r="E4740" t="s">
        <v>3119</v>
      </c>
      <c r="F4740" s="6">
        <v>11</v>
      </c>
      <c r="G4740" s="6"/>
      <c r="H4740" s="6"/>
      <c r="I4740" s="6"/>
      <c r="J4740" s="6">
        <v>52.782000000000004</v>
      </c>
      <c r="K4740">
        <f t="shared" si="148"/>
        <v>1</v>
      </c>
    </row>
    <row r="4741" spans="1:11" x14ac:dyDescent="0.25">
      <c r="A4741" s="5" t="str">
        <f t="shared" si="149"/>
        <v>IndustryUnknown/OtherMonthly Peak DayMarch12</v>
      </c>
      <c r="B4741" t="s">
        <v>2232</v>
      </c>
      <c r="C4741" t="s">
        <v>2247</v>
      </c>
      <c r="D4741" t="s">
        <v>2468</v>
      </c>
      <c r="E4741" t="s">
        <v>3119</v>
      </c>
      <c r="F4741" s="6">
        <v>12</v>
      </c>
      <c r="G4741" s="6"/>
      <c r="H4741" s="6"/>
      <c r="I4741" s="6"/>
      <c r="J4741" s="6">
        <v>53.779999999999994</v>
      </c>
      <c r="K4741">
        <f t="shared" si="148"/>
        <v>1</v>
      </c>
    </row>
    <row r="4742" spans="1:11" x14ac:dyDescent="0.25">
      <c r="A4742" s="5" t="str">
        <f t="shared" si="149"/>
        <v>IndustryUnknown/OtherMonthly Peak DayMarch13</v>
      </c>
      <c r="B4742" t="s">
        <v>2232</v>
      </c>
      <c r="C4742" t="s">
        <v>2247</v>
      </c>
      <c r="D4742" t="s">
        <v>2468</v>
      </c>
      <c r="E4742" t="s">
        <v>3119</v>
      </c>
      <c r="F4742" s="6">
        <v>13</v>
      </c>
      <c r="G4742" s="6"/>
      <c r="H4742" s="6"/>
      <c r="I4742" s="6"/>
      <c r="J4742" s="6">
        <v>53.472000000000001</v>
      </c>
      <c r="K4742">
        <f t="shared" si="148"/>
        <v>1</v>
      </c>
    </row>
    <row r="4743" spans="1:11" x14ac:dyDescent="0.25">
      <c r="A4743" s="5" t="str">
        <f t="shared" si="149"/>
        <v>IndustryUnknown/OtherMonthly Peak DayMarch14</v>
      </c>
      <c r="B4743" t="s">
        <v>2232</v>
      </c>
      <c r="C4743" t="s">
        <v>2247</v>
      </c>
      <c r="D4743" t="s">
        <v>2468</v>
      </c>
      <c r="E4743" t="s">
        <v>3119</v>
      </c>
      <c r="F4743" s="6">
        <v>14</v>
      </c>
      <c r="G4743" s="6"/>
      <c r="H4743" s="6"/>
      <c r="I4743" s="6"/>
      <c r="J4743" s="6">
        <v>55.44</v>
      </c>
      <c r="K4743">
        <f t="shared" si="148"/>
        <v>1</v>
      </c>
    </row>
    <row r="4744" spans="1:11" x14ac:dyDescent="0.25">
      <c r="A4744" s="5" t="str">
        <f t="shared" si="149"/>
        <v>IndustryUnknown/OtherMonthly Peak DayMarch15</v>
      </c>
      <c r="B4744" t="s">
        <v>2232</v>
      </c>
      <c r="C4744" t="s">
        <v>2247</v>
      </c>
      <c r="D4744" t="s">
        <v>2468</v>
      </c>
      <c r="E4744" t="s">
        <v>3119</v>
      </c>
      <c r="F4744" s="6">
        <v>15</v>
      </c>
      <c r="G4744" s="6"/>
      <c r="H4744" s="6"/>
      <c r="I4744" s="6"/>
      <c r="J4744" s="6">
        <v>56.182000000000002</v>
      </c>
      <c r="K4744">
        <f t="shared" si="148"/>
        <v>1</v>
      </c>
    </row>
    <row r="4745" spans="1:11" x14ac:dyDescent="0.25">
      <c r="A4745" s="5" t="str">
        <f t="shared" si="149"/>
        <v>IndustryUnknown/OtherMonthly Peak DayMarch16</v>
      </c>
      <c r="B4745" t="s">
        <v>2232</v>
      </c>
      <c r="C4745" t="s">
        <v>2247</v>
      </c>
      <c r="D4745" t="s">
        <v>2468</v>
      </c>
      <c r="E4745" t="s">
        <v>3119</v>
      </c>
      <c r="F4745" s="6">
        <v>16</v>
      </c>
      <c r="G4745" s="6"/>
      <c r="H4745" s="6"/>
      <c r="I4745" s="6"/>
      <c r="J4745" s="6">
        <v>56.042000000000009</v>
      </c>
      <c r="K4745">
        <f t="shared" si="148"/>
        <v>1</v>
      </c>
    </row>
    <row r="4746" spans="1:11" x14ac:dyDescent="0.25">
      <c r="A4746" s="5" t="str">
        <f t="shared" si="149"/>
        <v>IndustryUnknown/OtherMonthly Peak DayMarch17</v>
      </c>
      <c r="B4746" t="s">
        <v>2232</v>
      </c>
      <c r="C4746" t="s">
        <v>2247</v>
      </c>
      <c r="D4746" t="s">
        <v>2468</v>
      </c>
      <c r="E4746" t="s">
        <v>3119</v>
      </c>
      <c r="F4746" s="6">
        <v>17</v>
      </c>
      <c r="G4746" s="6"/>
      <c r="H4746" s="6"/>
      <c r="I4746" s="6"/>
      <c r="J4746" s="6">
        <v>54.555999999999997</v>
      </c>
      <c r="K4746">
        <f t="shared" si="148"/>
        <v>1</v>
      </c>
    </row>
    <row r="4747" spans="1:11" x14ac:dyDescent="0.25">
      <c r="A4747" s="5" t="str">
        <f t="shared" si="149"/>
        <v>IndustryUnknown/OtherMonthly Peak DayMarch18</v>
      </c>
      <c r="B4747" t="s">
        <v>2232</v>
      </c>
      <c r="C4747" t="s">
        <v>2247</v>
      </c>
      <c r="D4747" t="s">
        <v>2468</v>
      </c>
      <c r="E4747" t="s">
        <v>3119</v>
      </c>
      <c r="F4747" s="6">
        <v>18</v>
      </c>
      <c r="G4747" s="6"/>
      <c r="H4747" s="6"/>
      <c r="I4747" s="6"/>
      <c r="J4747" s="6">
        <v>52.378</v>
      </c>
      <c r="K4747">
        <f t="shared" si="148"/>
        <v>1</v>
      </c>
    </row>
    <row r="4748" spans="1:11" x14ac:dyDescent="0.25">
      <c r="A4748" s="5" t="str">
        <f t="shared" si="149"/>
        <v>IndustryUnknown/OtherMonthly Peak DayMarch19</v>
      </c>
      <c r="B4748" t="s">
        <v>2232</v>
      </c>
      <c r="C4748" t="s">
        <v>2247</v>
      </c>
      <c r="D4748" t="s">
        <v>2468</v>
      </c>
      <c r="E4748" t="s">
        <v>3119</v>
      </c>
      <c r="F4748" s="6">
        <v>19</v>
      </c>
      <c r="G4748" s="6"/>
      <c r="H4748" s="6"/>
      <c r="I4748" s="6"/>
      <c r="J4748" s="6">
        <v>51.815999999999995</v>
      </c>
      <c r="K4748">
        <f t="shared" si="148"/>
        <v>1</v>
      </c>
    </row>
    <row r="4749" spans="1:11" x14ac:dyDescent="0.25">
      <c r="A4749" s="5" t="str">
        <f t="shared" si="149"/>
        <v>IndustryUnknown/OtherMonthly Peak DayMarch20</v>
      </c>
      <c r="B4749" t="s">
        <v>2232</v>
      </c>
      <c r="C4749" t="s">
        <v>2247</v>
      </c>
      <c r="D4749" t="s">
        <v>2468</v>
      </c>
      <c r="E4749" t="s">
        <v>3119</v>
      </c>
      <c r="F4749" s="6">
        <v>20</v>
      </c>
      <c r="G4749" s="6"/>
      <c r="H4749" s="6"/>
      <c r="I4749" s="6"/>
      <c r="J4749" s="6">
        <v>50.721999999999994</v>
      </c>
      <c r="K4749">
        <f t="shared" si="148"/>
        <v>1</v>
      </c>
    </row>
    <row r="4750" spans="1:11" x14ac:dyDescent="0.25">
      <c r="A4750" s="5" t="str">
        <f t="shared" si="149"/>
        <v>IndustryUnknown/OtherMonthly Peak DayMarch21</v>
      </c>
      <c r="B4750" t="s">
        <v>2232</v>
      </c>
      <c r="C4750" t="s">
        <v>2247</v>
      </c>
      <c r="D4750" t="s">
        <v>2468</v>
      </c>
      <c r="E4750" t="s">
        <v>3119</v>
      </c>
      <c r="F4750" s="6">
        <v>21</v>
      </c>
      <c r="G4750" s="6"/>
      <c r="H4750" s="6"/>
      <c r="I4750" s="6"/>
      <c r="J4750" s="6">
        <v>50.202000000000005</v>
      </c>
      <c r="K4750">
        <f t="shared" si="148"/>
        <v>1</v>
      </c>
    </row>
    <row r="4751" spans="1:11" x14ac:dyDescent="0.25">
      <c r="A4751" s="5" t="str">
        <f t="shared" si="149"/>
        <v>IndustryUnknown/OtherMonthly Peak DayMarch22</v>
      </c>
      <c r="B4751" t="s">
        <v>2232</v>
      </c>
      <c r="C4751" t="s">
        <v>2247</v>
      </c>
      <c r="D4751" t="s">
        <v>2468</v>
      </c>
      <c r="E4751" t="s">
        <v>3119</v>
      </c>
      <c r="F4751" s="6">
        <v>22</v>
      </c>
      <c r="G4751" s="6"/>
      <c r="H4751" s="6"/>
      <c r="I4751" s="6"/>
      <c r="J4751" s="6">
        <v>50.018000000000001</v>
      </c>
      <c r="K4751">
        <f t="shared" si="148"/>
        <v>1</v>
      </c>
    </row>
    <row r="4752" spans="1:11" x14ac:dyDescent="0.25">
      <c r="A4752" s="5" t="str">
        <f t="shared" si="149"/>
        <v>IndustryUnknown/OtherMonthly Peak DayMarch23</v>
      </c>
      <c r="B4752" t="s">
        <v>2232</v>
      </c>
      <c r="C4752" t="s">
        <v>2247</v>
      </c>
      <c r="D4752" t="s">
        <v>2468</v>
      </c>
      <c r="E4752" t="s">
        <v>3119</v>
      </c>
      <c r="F4752" s="6">
        <v>23</v>
      </c>
      <c r="G4752" s="6"/>
      <c r="H4752" s="6"/>
      <c r="I4752" s="6"/>
      <c r="J4752" s="6">
        <v>48.667999999999999</v>
      </c>
      <c r="K4752">
        <f t="shared" si="148"/>
        <v>1</v>
      </c>
    </row>
    <row r="4753" spans="1:11" x14ac:dyDescent="0.25">
      <c r="A4753" s="5" t="str">
        <f t="shared" si="149"/>
        <v>IndustryUnknown/OtherMonthly Peak DayMarch24</v>
      </c>
      <c r="B4753" t="s">
        <v>2232</v>
      </c>
      <c r="C4753" t="s">
        <v>2247</v>
      </c>
      <c r="D4753" t="s">
        <v>2468</v>
      </c>
      <c r="E4753" t="s">
        <v>3119</v>
      </c>
      <c r="F4753" s="6">
        <v>24</v>
      </c>
      <c r="G4753" s="6"/>
      <c r="H4753" s="6"/>
      <c r="I4753" s="6"/>
      <c r="J4753" s="6">
        <v>46.862000000000002</v>
      </c>
      <c r="K4753">
        <f t="shared" si="148"/>
        <v>1</v>
      </c>
    </row>
    <row r="4754" spans="1:11" x14ac:dyDescent="0.25">
      <c r="A4754" s="5" t="str">
        <f t="shared" si="149"/>
        <v>IndustryUnknown/OtherAverage WeekdayApril1</v>
      </c>
      <c r="B4754" t="s">
        <v>2232</v>
      </c>
      <c r="C4754" t="s">
        <v>2247</v>
      </c>
      <c r="D4754" t="s">
        <v>2469</v>
      </c>
      <c r="E4754" t="s">
        <v>3120</v>
      </c>
      <c r="F4754" s="6">
        <v>1</v>
      </c>
      <c r="G4754" s="6"/>
      <c r="H4754" s="6"/>
      <c r="I4754" s="6"/>
      <c r="J4754" s="6">
        <v>61.965999999999994</v>
      </c>
      <c r="K4754">
        <f t="shared" si="148"/>
        <v>1</v>
      </c>
    </row>
    <row r="4755" spans="1:11" x14ac:dyDescent="0.25">
      <c r="A4755" s="5" t="str">
        <f t="shared" si="149"/>
        <v>IndustryUnknown/OtherAverage WeekdayApril2</v>
      </c>
      <c r="B4755" t="s">
        <v>2232</v>
      </c>
      <c r="C4755" t="s">
        <v>2247</v>
      </c>
      <c r="D4755" t="s">
        <v>2469</v>
      </c>
      <c r="E4755" t="s">
        <v>3120</v>
      </c>
      <c r="F4755" s="6">
        <v>2</v>
      </c>
      <c r="G4755" s="6"/>
      <c r="H4755" s="6"/>
      <c r="I4755" s="6"/>
      <c r="J4755" s="6">
        <v>60.432000000000002</v>
      </c>
      <c r="K4755">
        <f t="shared" si="148"/>
        <v>1</v>
      </c>
    </row>
    <row r="4756" spans="1:11" x14ac:dyDescent="0.25">
      <c r="A4756" s="5" t="str">
        <f t="shared" si="149"/>
        <v>IndustryUnknown/OtherAverage WeekdayApril3</v>
      </c>
      <c r="B4756" t="s">
        <v>2232</v>
      </c>
      <c r="C4756" t="s">
        <v>2247</v>
      </c>
      <c r="D4756" t="s">
        <v>2469</v>
      </c>
      <c r="E4756" t="s">
        <v>3120</v>
      </c>
      <c r="F4756" s="6">
        <v>3</v>
      </c>
      <c r="G4756" s="6"/>
      <c r="H4756" s="6"/>
      <c r="I4756" s="6"/>
      <c r="J4756" s="6">
        <v>59.784000000000006</v>
      </c>
      <c r="K4756">
        <f t="shared" si="148"/>
        <v>1</v>
      </c>
    </row>
    <row r="4757" spans="1:11" x14ac:dyDescent="0.25">
      <c r="A4757" s="5" t="str">
        <f t="shared" si="149"/>
        <v>IndustryUnknown/OtherAverage WeekdayApril4</v>
      </c>
      <c r="B4757" t="s">
        <v>2232</v>
      </c>
      <c r="C4757" t="s">
        <v>2247</v>
      </c>
      <c r="D4757" t="s">
        <v>2469</v>
      </c>
      <c r="E4757" t="s">
        <v>3120</v>
      </c>
      <c r="F4757" s="6">
        <v>4</v>
      </c>
      <c r="G4757" s="6"/>
      <c r="H4757" s="6"/>
      <c r="I4757" s="6"/>
      <c r="J4757" s="6">
        <v>58.643999999999991</v>
      </c>
      <c r="K4757">
        <f t="shared" si="148"/>
        <v>1</v>
      </c>
    </row>
    <row r="4758" spans="1:11" x14ac:dyDescent="0.25">
      <c r="A4758" s="5" t="str">
        <f t="shared" si="149"/>
        <v>IndustryUnknown/OtherAverage WeekdayApril5</v>
      </c>
      <c r="B4758" t="s">
        <v>2232</v>
      </c>
      <c r="C4758" t="s">
        <v>2247</v>
      </c>
      <c r="D4758" t="s">
        <v>2469</v>
      </c>
      <c r="E4758" t="s">
        <v>3120</v>
      </c>
      <c r="F4758" s="6">
        <v>5</v>
      </c>
      <c r="G4758" s="6"/>
      <c r="H4758" s="6"/>
      <c r="I4758" s="6"/>
      <c r="J4758" s="6">
        <v>57.308000000000007</v>
      </c>
      <c r="K4758">
        <f t="shared" si="148"/>
        <v>1</v>
      </c>
    </row>
    <row r="4759" spans="1:11" x14ac:dyDescent="0.25">
      <c r="A4759" s="5" t="str">
        <f t="shared" si="149"/>
        <v>IndustryUnknown/OtherAverage WeekdayApril6</v>
      </c>
      <c r="B4759" t="s">
        <v>2232</v>
      </c>
      <c r="C4759" t="s">
        <v>2247</v>
      </c>
      <c r="D4759" t="s">
        <v>2469</v>
      </c>
      <c r="E4759" t="s">
        <v>3120</v>
      </c>
      <c r="F4759" s="6">
        <v>6</v>
      </c>
      <c r="G4759" s="6"/>
      <c r="H4759" s="6"/>
      <c r="I4759" s="6"/>
      <c r="J4759" s="6">
        <v>57.093999999999994</v>
      </c>
      <c r="K4759">
        <f t="shared" si="148"/>
        <v>1</v>
      </c>
    </row>
    <row r="4760" spans="1:11" x14ac:dyDescent="0.25">
      <c r="A4760" s="5" t="str">
        <f t="shared" si="149"/>
        <v>IndustryUnknown/OtherAverage WeekdayApril7</v>
      </c>
      <c r="B4760" t="s">
        <v>2232</v>
      </c>
      <c r="C4760" t="s">
        <v>2247</v>
      </c>
      <c r="D4760" t="s">
        <v>2469</v>
      </c>
      <c r="E4760" t="s">
        <v>3120</v>
      </c>
      <c r="F4760" s="6">
        <v>7</v>
      </c>
      <c r="G4760" s="6"/>
      <c r="H4760" s="6"/>
      <c r="I4760" s="6"/>
      <c r="J4760" s="6">
        <v>56.628</v>
      </c>
      <c r="K4760">
        <f t="shared" si="148"/>
        <v>1</v>
      </c>
    </row>
    <row r="4761" spans="1:11" x14ac:dyDescent="0.25">
      <c r="A4761" s="5" t="str">
        <f t="shared" si="149"/>
        <v>IndustryUnknown/OtherAverage WeekdayApril8</v>
      </c>
      <c r="B4761" t="s">
        <v>2232</v>
      </c>
      <c r="C4761" t="s">
        <v>2247</v>
      </c>
      <c r="D4761" t="s">
        <v>2469</v>
      </c>
      <c r="E4761" t="s">
        <v>3120</v>
      </c>
      <c r="F4761" s="6">
        <v>8</v>
      </c>
      <c r="G4761" s="6"/>
      <c r="H4761" s="6"/>
      <c r="I4761" s="6"/>
      <c r="J4761" s="6">
        <v>56.427999999999997</v>
      </c>
      <c r="K4761">
        <f t="shared" si="148"/>
        <v>1</v>
      </c>
    </row>
    <row r="4762" spans="1:11" x14ac:dyDescent="0.25">
      <c r="A4762" s="5" t="str">
        <f t="shared" si="149"/>
        <v>IndustryUnknown/OtherAverage WeekdayApril9</v>
      </c>
      <c r="B4762" t="s">
        <v>2232</v>
      </c>
      <c r="C4762" t="s">
        <v>2247</v>
      </c>
      <c r="D4762" t="s">
        <v>2469</v>
      </c>
      <c r="E4762" t="s">
        <v>3120</v>
      </c>
      <c r="F4762" s="6">
        <v>9</v>
      </c>
      <c r="G4762" s="6"/>
      <c r="H4762" s="6"/>
      <c r="I4762" s="6"/>
      <c r="J4762" s="6">
        <v>57.775999999999996</v>
      </c>
      <c r="K4762">
        <f t="shared" si="148"/>
        <v>1</v>
      </c>
    </row>
    <row r="4763" spans="1:11" x14ac:dyDescent="0.25">
      <c r="A4763" s="5" t="str">
        <f t="shared" si="149"/>
        <v>IndustryUnknown/OtherAverage WeekdayApril10</v>
      </c>
      <c r="B4763" t="s">
        <v>2232</v>
      </c>
      <c r="C4763" t="s">
        <v>2247</v>
      </c>
      <c r="D4763" t="s">
        <v>2469</v>
      </c>
      <c r="E4763" t="s">
        <v>3120</v>
      </c>
      <c r="F4763" s="6">
        <v>10</v>
      </c>
      <c r="G4763" s="6"/>
      <c r="H4763" s="6"/>
      <c r="I4763" s="6"/>
      <c r="J4763" s="6">
        <v>60.132000000000005</v>
      </c>
      <c r="K4763">
        <f t="shared" si="148"/>
        <v>1</v>
      </c>
    </row>
    <row r="4764" spans="1:11" x14ac:dyDescent="0.25">
      <c r="A4764" s="5" t="str">
        <f t="shared" si="149"/>
        <v>IndustryUnknown/OtherAverage WeekdayApril11</v>
      </c>
      <c r="B4764" t="s">
        <v>2232</v>
      </c>
      <c r="C4764" t="s">
        <v>2247</v>
      </c>
      <c r="D4764" t="s">
        <v>2469</v>
      </c>
      <c r="E4764" t="s">
        <v>3120</v>
      </c>
      <c r="F4764" s="6">
        <v>11</v>
      </c>
      <c r="G4764" s="6"/>
      <c r="H4764" s="6"/>
      <c r="I4764" s="6"/>
      <c r="J4764" s="6">
        <v>63.863999999999997</v>
      </c>
      <c r="K4764">
        <f t="shared" si="148"/>
        <v>1</v>
      </c>
    </row>
    <row r="4765" spans="1:11" x14ac:dyDescent="0.25">
      <c r="A4765" s="5" t="str">
        <f t="shared" si="149"/>
        <v>IndustryUnknown/OtherAverage WeekdayApril12</v>
      </c>
      <c r="B4765" t="s">
        <v>2232</v>
      </c>
      <c r="C4765" t="s">
        <v>2247</v>
      </c>
      <c r="D4765" t="s">
        <v>2469</v>
      </c>
      <c r="E4765" t="s">
        <v>3120</v>
      </c>
      <c r="F4765" s="6">
        <v>12</v>
      </c>
      <c r="G4765" s="6"/>
      <c r="H4765" s="6"/>
      <c r="I4765" s="6"/>
      <c r="J4765" s="6">
        <v>67.209999999999994</v>
      </c>
      <c r="K4765">
        <f t="shared" si="148"/>
        <v>1</v>
      </c>
    </row>
    <row r="4766" spans="1:11" x14ac:dyDescent="0.25">
      <c r="A4766" s="5" t="str">
        <f t="shared" si="149"/>
        <v>IndustryUnknown/OtherAverage WeekdayApril13</v>
      </c>
      <c r="B4766" t="s">
        <v>2232</v>
      </c>
      <c r="C4766" t="s">
        <v>2247</v>
      </c>
      <c r="D4766" t="s">
        <v>2469</v>
      </c>
      <c r="E4766" t="s">
        <v>3120</v>
      </c>
      <c r="F4766" s="6">
        <v>13</v>
      </c>
      <c r="G4766" s="6"/>
      <c r="H4766" s="6"/>
      <c r="I4766" s="6"/>
      <c r="J4766" s="6">
        <v>67.792000000000002</v>
      </c>
      <c r="K4766">
        <f t="shared" si="148"/>
        <v>1</v>
      </c>
    </row>
    <row r="4767" spans="1:11" x14ac:dyDescent="0.25">
      <c r="A4767" s="5" t="str">
        <f t="shared" si="149"/>
        <v>IndustryUnknown/OtherAverage WeekdayApril14</v>
      </c>
      <c r="B4767" t="s">
        <v>2232</v>
      </c>
      <c r="C4767" t="s">
        <v>2247</v>
      </c>
      <c r="D4767" t="s">
        <v>2469</v>
      </c>
      <c r="E4767" t="s">
        <v>3120</v>
      </c>
      <c r="F4767" s="6">
        <v>14</v>
      </c>
      <c r="G4767" s="6"/>
      <c r="H4767" s="6"/>
      <c r="I4767" s="6"/>
      <c r="J4767" s="6">
        <v>69.215999999999994</v>
      </c>
      <c r="K4767">
        <f t="shared" si="148"/>
        <v>1</v>
      </c>
    </row>
    <row r="4768" spans="1:11" x14ac:dyDescent="0.25">
      <c r="A4768" s="5" t="str">
        <f t="shared" si="149"/>
        <v>IndustryUnknown/OtherAverage WeekdayApril15</v>
      </c>
      <c r="B4768" t="s">
        <v>2232</v>
      </c>
      <c r="C4768" t="s">
        <v>2247</v>
      </c>
      <c r="D4768" t="s">
        <v>2469</v>
      </c>
      <c r="E4768" t="s">
        <v>3120</v>
      </c>
      <c r="F4768" s="6">
        <v>15</v>
      </c>
      <c r="G4768" s="6"/>
      <c r="H4768" s="6"/>
      <c r="I4768" s="6"/>
      <c r="J4768" s="6">
        <v>70.462000000000003</v>
      </c>
      <c r="K4768">
        <f t="shared" si="148"/>
        <v>1</v>
      </c>
    </row>
    <row r="4769" spans="1:11" x14ac:dyDescent="0.25">
      <c r="A4769" s="5" t="str">
        <f t="shared" si="149"/>
        <v>IndustryUnknown/OtherAverage WeekdayApril16</v>
      </c>
      <c r="B4769" t="s">
        <v>2232</v>
      </c>
      <c r="C4769" t="s">
        <v>2247</v>
      </c>
      <c r="D4769" t="s">
        <v>2469</v>
      </c>
      <c r="E4769" t="s">
        <v>3120</v>
      </c>
      <c r="F4769" s="6">
        <v>16</v>
      </c>
      <c r="G4769" s="6"/>
      <c r="H4769" s="6"/>
      <c r="I4769" s="6"/>
      <c r="J4769" s="6">
        <v>70.337999999999994</v>
      </c>
      <c r="K4769">
        <f t="shared" si="148"/>
        <v>1</v>
      </c>
    </row>
    <row r="4770" spans="1:11" x14ac:dyDescent="0.25">
      <c r="A4770" s="5" t="str">
        <f t="shared" si="149"/>
        <v>IndustryUnknown/OtherAverage WeekdayApril17</v>
      </c>
      <c r="B4770" t="s">
        <v>2232</v>
      </c>
      <c r="C4770" t="s">
        <v>2247</v>
      </c>
      <c r="D4770" t="s">
        <v>2469</v>
      </c>
      <c r="E4770" t="s">
        <v>3120</v>
      </c>
      <c r="F4770" s="6">
        <v>17</v>
      </c>
      <c r="G4770" s="6"/>
      <c r="H4770" s="6"/>
      <c r="I4770" s="6"/>
      <c r="J4770" s="6">
        <v>69.828000000000003</v>
      </c>
      <c r="K4770">
        <f t="shared" si="148"/>
        <v>1</v>
      </c>
    </row>
    <row r="4771" spans="1:11" x14ac:dyDescent="0.25">
      <c r="A4771" s="5" t="str">
        <f t="shared" si="149"/>
        <v>IndustryUnknown/OtherAverage WeekdayApril18</v>
      </c>
      <c r="B4771" t="s">
        <v>2232</v>
      </c>
      <c r="C4771" t="s">
        <v>2247</v>
      </c>
      <c r="D4771" t="s">
        <v>2469</v>
      </c>
      <c r="E4771" t="s">
        <v>3120</v>
      </c>
      <c r="F4771" s="6">
        <v>18</v>
      </c>
      <c r="G4771" s="6"/>
      <c r="H4771" s="6"/>
      <c r="I4771" s="6"/>
      <c r="J4771" s="6">
        <v>68.152000000000001</v>
      </c>
      <c r="K4771">
        <f t="shared" si="148"/>
        <v>1</v>
      </c>
    </row>
    <row r="4772" spans="1:11" x14ac:dyDescent="0.25">
      <c r="A4772" s="5" t="str">
        <f t="shared" si="149"/>
        <v>IndustryUnknown/OtherAverage WeekdayApril19</v>
      </c>
      <c r="B4772" t="s">
        <v>2232</v>
      </c>
      <c r="C4772" t="s">
        <v>2247</v>
      </c>
      <c r="D4772" t="s">
        <v>2469</v>
      </c>
      <c r="E4772" t="s">
        <v>3120</v>
      </c>
      <c r="F4772" s="6">
        <v>19</v>
      </c>
      <c r="G4772" s="6"/>
      <c r="H4772" s="6"/>
      <c r="I4772" s="6"/>
      <c r="J4772" s="6">
        <v>66.725999999999999</v>
      </c>
      <c r="K4772">
        <f t="shared" si="148"/>
        <v>1</v>
      </c>
    </row>
    <row r="4773" spans="1:11" x14ac:dyDescent="0.25">
      <c r="A4773" s="5" t="str">
        <f t="shared" si="149"/>
        <v>IndustryUnknown/OtherAverage WeekdayApril20</v>
      </c>
      <c r="B4773" t="s">
        <v>2232</v>
      </c>
      <c r="C4773" t="s">
        <v>2247</v>
      </c>
      <c r="D4773" t="s">
        <v>2469</v>
      </c>
      <c r="E4773" t="s">
        <v>3120</v>
      </c>
      <c r="F4773" s="6">
        <v>20</v>
      </c>
      <c r="G4773" s="6"/>
      <c r="H4773" s="6"/>
      <c r="I4773" s="6"/>
      <c r="J4773" s="6">
        <v>64.031999999999996</v>
      </c>
      <c r="K4773">
        <f t="shared" si="148"/>
        <v>1</v>
      </c>
    </row>
    <row r="4774" spans="1:11" x14ac:dyDescent="0.25">
      <c r="A4774" s="5" t="str">
        <f t="shared" si="149"/>
        <v>IndustryUnknown/OtherAverage WeekdayApril21</v>
      </c>
      <c r="B4774" t="s">
        <v>2232</v>
      </c>
      <c r="C4774" t="s">
        <v>2247</v>
      </c>
      <c r="D4774" t="s">
        <v>2469</v>
      </c>
      <c r="E4774" t="s">
        <v>3120</v>
      </c>
      <c r="F4774" s="6">
        <v>21</v>
      </c>
      <c r="G4774" s="6"/>
      <c r="H4774" s="6"/>
      <c r="I4774" s="6"/>
      <c r="J4774" s="6">
        <v>60.727999999999994</v>
      </c>
      <c r="K4774">
        <f t="shared" si="148"/>
        <v>1</v>
      </c>
    </row>
    <row r="4775" spans="1:11" x14ac:dyDescent="0.25">
      <c r="A4775" s="5" t="str">
        <f t="shared" si="149"/>
        <v>IndustryUnknown/OtherAverage WeekdayApril22</v>
      </c>
      <c r="B4775" t="s">
        <v>2232</v>
      </c>
      <c r="C4775" t="s">
        <v>2247</v>
      </c>
      <c r="D4775" t="s">
        <v>2469</v>
      </c>
      <c r="E4775" t="s">
        <v>3120</v>
      </c>
      <c r="F4775" s="6">
        <v>22</v>
      </c>
      <c r="G4775" s="6"/>
      <c r="H4775" s="6"/>
      <c r="I4775" s="6"/>
      <c r="J4775" s="6">
        <v>58.534000000000006</v>
      </c>
      <c r="K4775">
        <f t="shared" si="148"/>
        <v>1</v>
      </c>
    </row>
    <row r="4776" spans="1:11" x14ac:dyDescent="0.25">
      <c r="A4776" s="5" t="str">
        <f t="shared" si="149"/>
        <v>IndustryUnknown/OtherAverage WeekdayApril23</v>
      </c>
      <c r="B4776" t="s">
        <v>2232</v>
      </c>
      <c r="C4776" t="s">
        <v>2247</v>
      </c>
      <c r="D4776" t="s">
        <v>2469</v>
      </c>
      <c r="E4776" t="s">
        <v>3120</v>
      </c>
      <c r="F4776" s="6">
        <v>23</v>
      </c>
      <c r="G4776" s="6"/>
      <c r="H4776" s="6"/>
      <c r="I4776" s="6"/>
      <c r="J4776" s="6">
        <v>57.451999999999998</v>
      </c>
      <c r="K4776">
        <f t="shared" si="148"/>
        <v>1</v>
      </c>
    </row>
    <row r="4777" spans="1:11" x14ac:dyDescent="0.25">
      <c r="A4777" s="5" t="str">
        <f t="shared" si="149"/>
        <v>IndustryUnknown/OtherAverage WeekdayApril24</v>
      </c>
      <c r="B4777" t="s">
        <v>2232</v>
      </c>
      <c r="C4777" t="s">
        <v>2247</v>
      </c>
      <c r="D4777" t="s">
        <v>2469</v>
      </c>
      <c r="E4777" t="s">
        <v>3120</v>
      </c>
      <c r="F4777" s="6">
        <v>24</v>
      </c>
      <c r="G4777" s="6"/>
      <c r="H4777" s="6"/>
      <c r="I4777" s="6"/>
      <c r="J4777" s="6">
        <v>56.886000000000003</v>
      </c>
      <c r="K4777">
        <f t="shared" si="148"/>
        <v>1</v>
      </c>
    </row>
    <row r="4778" spans="1:11" x14ac:dyDescent="0.25">
      <c r="A4778" s="5" t="str">
        <f t="shared" si="149"/>
        <v>IndustryUnknown/OtherMonthly Peak DayApril1</v>
      </c>
      <c r="B4778" t="s">
        <v>2232</v>
      </c>
      <c r="C4778" t="s">
        <v>2247</v>
      </c>
      <c r="D4778" t="s">
        <v>2470</v>
      </c>
      <c r="E4778" t="s">
        <v>3120</v>
      </c>
      <c r="F4778" s="6">
        <v>1</v>
      </c>
      <c r="G4778" s="6"/>
      <c r="H4778" s="6"/>
      <c r="I4778" s="6"/>
      <c r="J4778" s="6">
        <v>68.415999999999997</v>
      </c>
      <c r="K4778">
        <f t="shared" si="148"/>
        <v>1</v>
      </c>
    </row>
    <row r="4779" spans="1:11" x14ac:dyDescent="0.25">
      <c r="A4779" s="5" t="str">
        <f t="shared" si="149"/>
        <v>IndustryUnknown/OtherMonthly Peak DayApril2</v>
      </c>
      <c r="B4779" t="s">
        <v>2232</v>
      </c>
      <c r="C4779" t="s">
        <v>2247</v>
      </c>
      <c r="D4779" t="s">
        <v>2470</v>
      </c>
      <c r="E4779" t="s">
        <v>3120</v>
      </c>
      <c r="F4779" s="6">
        <v>2</v>
      </c>
      <c r="G4779" s="6"/>
      <c r="H4779" s="6"/>
      <c r="I4779" s="6"/>
      <c r="J4779" s="6">
        <v>66.267999999999986</v>
      </c>
      <c r="K4779">
        <f t="shared" si="148"/>
        <v>1</v>
      </c>
    </row>
    <row r="4780" spans="1:11" x14ac:dyDescent="0.25">
      <c r="A4780" s="5" t="str">
        <f t="shared" si="149"/>
        <v>IndustryUnknown/OtherMonthly Peak DayApril3</v>
      </c>
      <c r="B4780" t="s">
        <v>2232</v>
      </c>
      <c r="C4780" t="s">
        <v>2247</v>
      </c>
      <c r="D4780" t="s">
        <v>2470</v>
      </c>
      <c r="E4780" t="s">
        <v>3120</v>
      </c>
      <c r="F4780" s="6">
        <v>3</v>
      </c>
      <c r="G4780" s="6"/>
      <c r="H4780" s="6"/>
      <c r="I4780" s="6"/>
      <c r="J4780" s="6">
        <v>64.144000000000005</v>
      </c>
      <c r="K4780">
        <f t="shared" si="148"/>
        <v>1</v>
      </c>
    </row>
    <row r="4781" spans="1:11" x14ac:dyDescent="0.25">
      <c r="A4781" s="5" t="str">
        <f t="shared" si="149"/>
        <v>IndustryUnknown/OtherMonthly Peak DayApril4</v>
      </c>
      <c r="B4781" t="s">
        <v>2232</v>
      </c>
      <c r="C4781" t="s">
        <v>2247</v>
      </c>
      <c r="D4781" t="s">
        <v>2470</v>
      </c>
      <c r="E4781" t="s">
        <v>3120</v>
      </c>
      <c r="F4781" s="6">
        <v>4</v>
      </c>
      <c r="G4781" s="6"/>
      <c r="H4781" s="6"/>
      <c r="I4781" s="6"/>
      <c r="J4781" s="6">
        <v>63.444000000000003</v>
      </c>
      <c r="K4781">
        <f t="shared" si="148"/>
        <v>1</v>
      </c>
    </row>
    <row r="4782" spans="1:11" x14ac:dyDescent="0.25">
      <c r="A4782" s="5" t="str">
        <f t="shared" si="149"/>
        <v>IndustryUnknown/OtherMonthly Peak DayApril5</v>
      </c>
      <c r="B4782" t="s">
        <v>2232</v>
      </c>
      <c r="C4782" t="s">
        <v>2247</v>
      </c>
      <c r="D4782" t="s">
        <v>2470</v>
      </c>
      <c r="E4782" t="s">
        <v>3120</v>
      </c>
      <c r="F4782" s="6">
        <v>5</v>
      </c>
      <c r="G4782" s="6"/>
      <c r="H4782" s="6"/>
      <c r="I4782" s="6"/>
      <c r="J4782" s="6">
        <v>62.753999999999998</v>
      </c>
      <c r="K4782">
        <f t="shared" si="148"/>
        <v>1</v>
      </c>
    </row>
    <row r="4783" spans="1:11" x14ac:dyDescent="0.25">
      <c r="A4783" s="5" t="str">
        <f t="shared" si="149"/>
        <v>IndustryUnknown/OtherMonthly Peak DayApril6</v>
      </c>
      <c r="B4783" t="s">
        <v>2232</v>
      </c>
      <c r="C4783" t="s">
        <v>2247</v>
      </c>
      <c r="D4783" t="s">
        <v>2470</v>
      </c>
      <c r="E4783" t="s">
        <v>3120</v>
      </c>
      <c r="F4783" s="6">
        <v>6</v>
      </c>
      <c r="G4783" s="6"/>
      <c r="H4783" s="6"/>
      <c r="I4783" s="6"/>
      <c r="J4783" s="6">
        <v>62.125999999999998</v>
      </c>
      <c r="K4783">
        <f t="shared" si="148"/>
        <v>1</v>
      </c>
    </row>
    <row r="4784" spans="1:11" x14ac:dyDescent="0.25">
      <c r="A4784" s="5" t="str">
        <f t="shared" si="149"/>
        <v>IndustryUnknown/OtherMonthly Peak DayApril7</v>
      </c>
      <c r="B4784" t="s">
        <v>2232</v>
      </c>
      <c r="C4784" t="s">
        <v>2247</v>
      </c>
      <c r="D4784" t="s">
        <v>2470</v>
      </c>
      <c r="E4784" t="s">
        <v>3120</v>
      </c>
      <c r="F4784" s="6">
        <v>7</v>
      </c>
      <c r="G4784" s="6"/>
      <c r="H4784" s="6"/>
      <c r="I4784" s="6"/>
      <c r="J4784" s="6">
        <v>61.867999999999995</v>
      </c>
      <c r="K4784">
        <f t="shared" si="148"/>
        <v>1</v>
      </c>
    </row>
    <row r="4785" spans="1:11" x14ac:dyDescent="0.25">
      <c r="A4785" s="5" t="str">
        <f t="shared" si="149"/>
        <v>IndustryUnknown/OtherMonthly Peak DayApril8</v>
      </c>
      <c r="B4785" t="s">
        <v>2232</v>
      </c>
      <c r="C4785" t="s">
        <v>2247</v>
      </c>
      <c r="D4785" t="s">
        <v>2470</v>
      </c>
      <c r="E4785" t="s">
        <v>3120</v>
      </c>
      <c r="F4785" s="6">
        <v>8</v>
      </c>
      <c r="G4785" s="6"/>
      <c r="H4785" s="6"/>
      <c r="I4785" s="6"/>
      <c r="J4785" s="6">
        <v>62.709999999999994</v>
      </c>
      <c r="K4785">
        <f t="shared" si="148"/>
        <v>1</v>
      </c>
    </row>
    <row r="4786" spans="1:11" x14ac:dyDescent="0.25">
      <c r="A4786" s="5" t="str">
        <f t="shared" si="149"/>
        <v>IndustryUnknown/OtherMonthly Peak DayApril9</v>
      </c>
      <c r="B4786" t="s">
        <v>2232</v>
      </c>
      <c r="C4786" t="s">
        <v>2247</v>
      </c>
      <c r="D4786" t="s">
        <v>2470</v>
      </c>
      <c r="E4786" t="s">
        <v>3120</v>
      </c>
      <c r="F4786" s="6">
        <v>9</v>
      </c>
      <c r="G4786" s="6"/>
      <c r="H4786" s="6"/>
      <c r="I4786" s="6"/>
      <c r="J4786" s="6">
        <v>66.043999999999997</v>
      </c>
      <c r="K4786">
        <f t="shared" si="148"/>
        <v>1</v>
      </c>
    </row>
    <row r="4787" spans="1:11" x14ac:dyDescent="0.25">
      <c r="A4787" s="5" t="str">
        <f t="shared" si="149"/>
        <v>IndustryUnknown/OtherMonthly Peak DayApril10</v>
      </c>
      <c r="B4787" t="s">
        <v>2232</v>
      </c>
      <c r="C4787" t="s">
        <v>2247</v>
      </c>
      <c r="D4787" t="s">
        <v>2470</v>
      </c>
      <c r="E4787" t="s">
        <v>3120</v>
      </c>
      <c r="F4787" s="6">
        <v>10</v>
      </c>
      <c r="G4787" s="6"/>
      <c r="H4787" s="6"/>
      <c r="I4787" s="6"/>
      <c r="J4787" s="6">
        <v>72.2</v>
      </c>
      <c r="K4787">
        <f t="shared" si="148"/>
        <v>1</v>
      </c>
    </row>
    <row r="4788" spans="1:11" x14ac:dyDescent="0.25">
      <c r="A4788" s="5" t="str">
        <f t="shared" si="149"/>
        <v>IndustryUnknown/OtherMonthly Peak DayApril11</v>
      </c>
      <c r="B4788" t="s">
        <v>2232</v>
      </c>
      <c r="C4788" t="s">
        <v>2247</v>
      </c>
      <c r="D4788" t="s">
        <v>2470</v>
      </c>
      <c r="E4788" t="s">
        <v>3120</v>
      </c>
      <c r="F4788" s="6">
        <v>11</v>
      </c>
      <c r="G4788" s="6"/>
      <c r="H4788" s="6"/>
      <c r="I4788" s="6"/>
      <c r="J4788" s="6">
        <v>78.679999999999993</v>
      </c>
      <c r="K4788">
        <f t="shared" si="148"/>
        <v>1</v>
      </c>
    </row>
    <row r="4789" spans="1:11" x14ac:dyDescent="0.25">
      <c r="A4789" s="5" t="str">
        <f t="shared" si="149"/>
        <v>IndustryUnknown/OtherMonthly Peak DayApril12</v>
      </c>
      <c r="B4789" t="s">
        <v>2232</v>
      </c>
      <c r="C4789" t="s">
        <v>2247</v>
      </c>
      <c r="D4789" t="s">
        <v>2470</v>
      </c>
      <c r="E4789" t="s">
        <v>3120</v>
      </c>
      <c r="F4789" s="6">
        <v>12</v>
      </c>
      <c r="G4789" s="6"/>
      <c r="H4789" s="6"/>
      <c r="I4789" s="6"/>
      <c r="J4789" s="6">
        <v>84.239999999999981</v>
      </c>
      <c r="K4789">
        <f t="shared" si="148"/>
        <v>1</v>
      </c>
    </row>
    <row r="4790" spans="1:11" x14ac:dyDescent="0.25">
      <c r="A4790" s="5" t="str">
        <f t="shared" si="149"/>
        <v>IndustryUnknown/OtherMonthly Peak DayApril13</v>
      </c>
      <c r="B4790" t="s">
        <v>2232</v>
      </c>
      <c r="C4790" t="s">
        <v>2247</v>
      </c>
      <c r="D4790" t="s">
        <v>2470</v>
      </c>
      <c r="E4790" t="s">
        <v>3120</v>
      </c>
      <c r="F4790" s="6">
        <v>13</v>
      </c>
      <c r="G4790" s="6"/>
      <c r="H4790" s="6"/>
      <c r="I4790" s="6"/>
      <c r="J4790" s="6">
        <v>86.78</v>
      </c>
      <c r="K4790">
        <f t="shared" si="148"/>
        <v>1</v>
      </c>
    </row>
    <row r="4791" spans="1:11" x14ac:dyDescent="0.25">
      <c r="A4791" s="5" t="str">
        <f t="shared" si="149"/>
        <v>IndustryUnknown/OtherMonthly Peak DayApril14</v>
      </c>
      <c r="B4791" t="s">
        <v>2232</v>
      </c>
      <c r="C4791" t="s">
        <v>2247</v>
      </c>
      <c r="D4791" t="s">
        <v>2470</v>
      </c>
      <c r="E4791" t="s">
        <v>3120</v>
      </c>
      <c r="F4791" s="6">
        <v>14</v>
      </c>
      <c r="G4791" s="6"/>
      <c r="H4791" s="6"/>
      <c r="I4791" s="6"/>
      <c r="J4791" s="6">
        <v>88.54</v>
      </c>
      <c r="K4791">
        <f t="shared" si="148"/>
        <v>1</v>
      </c>
    </row>
    <row r="4792" spans="1:11" x14ac:dyDescent="0.25">
      <c r="A4792" s="5" t="str">
        <f t="shared" si="149"/>
        <v>IndustryUnknown/OtherMonthly Peak DayApril15</v>
      </c>
      <c r="B4792" t="s">
        <v>2232</v>
      </c>
      <c r="C4792" t="s">
        <v>2247</v>
      </c>
      <c r="D4792" t="s">
        <v>2470</v>
      </c>
      <c r="E4792" t="s">
        <v>3120</v>
      </c>
      <c r="F4792" s="6">
        <v>15</v>
      </c>
      <c r="G4792" s="6"/>
      <c r="H4792" s="6"/>
      <c r="I4792" s="6"/>
      <c r="J4792" s="6">
        <v>89.58</v>
      </c>
      <c r="K4792">
        <f t="shared" si="148"/>
        <v>1</v>
      </c>
    </row>
    <row r="4793" spans="1:11" x14ac:dyDescent="0.25">
      <c r="A4793" s="5" t="str">
        <f t="shared" si="149"/>
        <v>IndustryUnknown/OtherMonthly Peak DayApril16</v>
      </c>
      <c r="B4793" t="s">
        <v>2232</v>
      </c>
      <c r="C4793" t="s">
        <v>2247</v>
      </c>
      <c r="D4793" t="s">
        <v>2470</v>
      </c>
      <c r="E4793" t="s">
        <v>3120</v>
      </c>
      <c r="F4793" s="6">
        <v>16</v>
      </c>
      <c r="G4793" s="6"/>
      <c r="H4793" s="6"/>
      <c r="I4793" s="6"/>
      <c r="J4793" s="6">
        <v>89.96</v>
      </c>
      <c r="K4793">
        <f t="shared" si="148"/>
        <v>1</v>
      </c>
    </row>
    <row r="4794" spans="1:11" x14ac:dyDescent="0.25">
      <c r="A4794" s="5" t="str">
        <f t="shared" si="149"/>
        <v>IndustryUnknown/OtherMonthly Peak DayApril17</v>
      </c>
      <c r="B4794" t="s">
        <v>2232</v>
      </c>
      <c r="C4794" t="s">
        <v>2247</v>
      </c>
      <c r="D4794" t="s">
        <v>2470</v>
      </c>
      <c r="E4794" t="s">
        <v>3120</v>
      </c>
      <c r="F4794" s="6">
        <v>17</v>
      </c>
      <c r="G4794" s="6"/>
      <c r="H4794" s="6"/>
      <c r="I4794" s="6"/>
      <c r="J4794" s="6">
        <v>89.08</v>
      </c>
      <c r="K4794">
        <f t="shared" si="148"/>
        <v>1</v>
      </c>
    </row>
    <row r="4795" spans="1:11" x14ac:dyDescent="0.25">
      <c r="A4795" s="5" t="str">
        <f t="shared" si="149"/>
        <v>IndustryUnknown/OtherMonthly Peak DayApril18</v>
      </c>
      <c r="B4795" t="s">
        <v>2232</v>
      </c>
      <c r="C4795" t="s">
        <v>2247</v>
      </c>
      <c r="D4795" t="s">
        <v>2470</v>
      </c>
      <c r="E4795" t="s">
        <v>3120</v>
      </c>
      <c r="F4795" s="6">
        <v>18</v>
      </c>
      <c r="G4795" s="6"/>
      <c r="H4795" s="6"/>
      <c r="I4795" s="6"/>
      <c r="J4795" s="6">
        <v>87.62</v>
      </c>
      <c r="K4795">
        <f t="shared" si="148"/>
        <v>1</v>
      </c>
    </row>
    <row r="4796" spans="1:11" x14ac:dyDescent="0.25">
      <c r="A4796" s="5" t="str">
        <f t="shared" si="149"/>
        <v>IndustryUnknown/OtherMonthly Peak DayApril19</v>
      </c>
      <c r="B4796" t="s">
        <v>2232</v>
      </c>
      <c r="C4796" t="s">
        <v>2247</v>
      </c>
      <c r="D4796" t="s">
        <v>2470</v>
      </c>
      <c r="E4796" t="s">
        <v>3120</v>
      </c>
      <c r="F4796" s="6">
        <v>19</v>
      </c>
      <c r="G4796" s="6"/>
      <c r="H4796" s="6"/>
      <c r="I4796" s="6"/>
      <c r="J4796" s="6">
        <v>84.84</v>
      </c>
      <c r="K4796">
        <f t="shared" si="148"/>
        <v>1</v>
      </c>
    </row>
    <row r="4797" spans="1:11" x14ac:dyDescent="0.25">
      <c r="A4797" s="5" t="str">
        <f t="shared" si="149"/>
        <v>IndustryUnknown/OtherMonthly Peak DayApril20</v>
      </c>
      <c r="B4797" t="s">
        <v>2232</v>
      </c>
      <c r="C4797" t="s">
        <v>2247</v>
      </c>
      <c r="D4797" t="s">
        <v>2470</v>
      </c>
      <c r="E4797" t="s">
        <v>3120</v>
      </c>
      <c r="F4797" s="6">
        <v>20</v>
      </c>
      <c r="G4797" s="6"/>
      <c r="H4797" s="6"/>
      <c r="I4797" s="6"/>
      <c r="J4797" s="6">
        <v>81.78</v>
      </c>
      <c r="K4797">
        <f t="shared" si="148"/>
        <v>1</v>
      </c>
    </row>
    <row r="4798" spans="1:11" x14ac:dyDescent="0.25">
      <c r="A4798" s="5" t="str">
        <f t="shared" si="149"/>
        <v>IndustryUnknown/OtherMonthly Peak DayApril21</v>
      </c>
      <c r="B4798" t="s">
        <v>2232</v>
      </c>
      <c r="C4798" t="s">
        <v>2247</v>
      </c>
      <c r="D4798" t="s">
        <v>2470</v>
      </c>
      <c r="E4798" t="s">
        <v>3120</v>
      </c>
      <c r="F4798" s="6">
        <v>21</v>
      </c>
      <c r="G4798" s="6"/>
      <c r="H4798" s="6"/>
      <c r="I4798" s="6"/>
      <c r="J4798" s="6">
        <v>77.06</v>
      </c>
      <c r="K4798">
        <f t="shared" si="148"/>
        <v>1</v>
      </c>
    </row>
    <row r="4799" spans="1:11" x14ac:dyDescent="0.25">
      <c r="A4799" s="5" t="str">
        <f t="shared" si="149"/>
        <v>IndustryUnknown/OtherMonthly Peak DayApril22</v>
      </c>
      <c r="B4799" t="s">
        <v>2232</v>
      </c>
      <c r="C4799" t="s">
        <v>2247</v>
      </c>
      <c r="D4799" t="s">
        <v>2470</v>
      </c>
      <c r="E4799" t="s">
        <v>3120</v>
      </c>
      <c r="F4799" s="6">
        <v>22</v>
      </c>
      <c r="G4799" s="6"/>
      <c r="H4799" s="6"/>
      <c r="I4799" s="6"/>
      <c r="J4799" s="6">
        <v>72.266000000000005</v>
      </c>
      <c r="K4799">
        <f t="shared" si="148"/>
        <v>1</v>
      </c>
    </row>
    <row r="4800" spans="1:11" x14ac:dyDescent="0.25">
      <c r="A4800" s="5" t="str">
        <f t="shared" si="149"/>
        <v>IndustryUnknown/OtherMonthly Peak DayApril23</v>
      </c>
      <c r="B4800" t="s">
        <v>2232</v>
      </c>
      <c r="C4800" t="s">
        <v>2247</v>
      </c>
      <c r="D4800" t="s">
        <v>2470</v>
      </c>
      <c r="E4800" t="s">
        <v>3120</v>
      </c>
      <c r="F4800" s="6">
        <v>23</v>
      </c>
      <c r="G4800" s="6"/>
      <c r="H4800" s="6"/>
      <c r="I4800" s="6"/>
      <c r="J4800" s="6">
        <v>70.194000000000003</v>
      </c>
      <c r="K4800">
        <f t="shared" si="148"/>
        <v>1</v>
      </c>
    </row>
    <row r="4801" spans="1:11" x14ac:dyDescent="0.25">
      <c r="A4801" s="5" t="str">
        <f t="shared" si="149"/>
        <v>IndustryUnknown/OtherMonthly Peak DayApril24</v>
      </c>
      <c r="B4801" t="s">
        <v>2232</v>
      </c>
      <c r="C4801" t="s">
        <v>2247</v>
      </c>
      <c r="D4801" t="s">
        <v>2470</v>
      </c>
      <c r="E4801" t="s">
        <v>3120</v>
      </c>
      <c r="F4801" s="6">
        <v>24</v>
      </c>
      <c r="G4801" s="6"/>
      <c r="H4801" s="6"/>
      <c r="I4801" s="6"/>
      <c r="J4801" s="6">
        <v>68.789999999999992</v>
      </c>
      <c r="K4801">
        <f t="shared" si="148"/>
        <v>1</v>
      </c>
    </row>
    <row r="4802" spans="1:11" x14ac:dyDescent="0.25">
      <c r="A4802" s="5" t="str">
        <f t="shared" si="149"/>
        <v>IndustryUnknown/OtherAverage WeekdayMay1</v>
      </c>
      <c r="B4802" t="s">
        <v>2232</v>
      </c>
      <c r="C4802" t="s">
        <v>2247</v>
      </c>
      <c r="D4802" t="s">
        <v>2471</v>
      </c>
      <c r="E4802" t="s">
        <v>3121</v>
      </c>
      <c r="F4802" s="6">
        <v>1</v>
      </c>
      <c r="G4802" s="6"/>
      <c r="H4802" s="6"/>
      <c r="I4802" s="6"/>
      <c r="J4802" s="6">
        <v>60.703999999999994</v>
      </c>
      <c r="K4802">
        <f t="shared" ref="K4802:K4865" si="150">INDEX(events, MATCH(CONCATENATE(B4802, C4802, D4802, E4802), events_y, 0), MATCH("Confidential", events_x, 0))</f>
        <v>1</v>
      </c>
    </row>
    <row r="4803" spans="1:11" x14ac:dyDescent="0.25">
      <c r="A4803" s="5" t="str">
        <f t="shared" ref="A4803:A4866" si="151">CONCATENATE(B4803, C4803, D4803, E4803, F4803)</f>
        <v>IndustryUnknown/OtherAverage WeekdayMay2</v>
      </c>
      <c r="B4803" t="s">
        <v>2232</v>
      </c>
      <c r="C4803" t="s">
        <v>2247</v>
      </c>
      <c r="D4803" t="s">
        <v>2471</v>
      </c>
      <c r="E4803" t="s">
        <v>3121</v>
      </c>
      <c r="F4803" s="6">
        <v>2</v>
      </c>
      <c r="G4803" s="6"/>
      <c r="H4803" s="6"/>
      <c r="I4803" s="6"/>
      <c r="J4803" s="6">
        <v>60.164000000000001</v>
      </c>
      <c r="K4803">
        <f t="shared" si="150"/>
        <v>1</v>
      </c>
    </row>
    <row r="4804" spans="1:11" x14ac:dyDescent="0.25">
      <c r="A4804" s="5" t="str">
        <f t="shared" si="151"/>
        <v>IndustryUnknown/OtherAverage WeekdayMay3</v>
      </c>
      <c r="B4804" t="s">
        <v>2232</v>
      </c>
      <c r="C4804" t="s">
        <v>2247</v>
      </c>
      <c r="D4804" t="s">
        <v>2471</v>
      </c>
      <c r="E4804" t="s">
        <v>3121</v>
      </c>
      <c r="F4804" s="6">
        <v>3</v>
      </c>
      <c r="G4804" s="6"/>
      <c r="H4804" s="6"/>
      <c r="I4804" s="6"/>
      <c r="J4804" s="6">
        <v>59.75</v>
      </c>
      <c r="K4804">
        <f t="shared" si="150"/>
        <v>1</v>
      </c>
    </row>
    <row r="4805" spans="1:11" x14ac:dyDescent="0.25">
      <c r="A4805" s="5" t="str">
        <f t="shared" si="151"/>
        <v>IndustryUnknown/OtherAverage WeekdayMay4</v>
      </c>
      <c r="B4805" t="s">
        <v>2232</v>
      </c>
      <c r="C4805" t="s">
        <v>2247</v>
      </c>
      <c r="D4805" t="s">
        <v>2471</v>
      </c>
      <c r="E4805" t="s">
        <v>3121</v>
      </c>
      <c r="F4805" s="6">
        <v>4</v>
      </c>
      <c r="G4805" s="6"/>
      <c r="H4805" s="6"/>
      <c r="I4805" s="6"/>
      <c r="J4805" s="6">
        <v>59.414000000000001</v>
      </c>
      <c r="K4805">
        <f t="shared" si="150"/>
        <v>1</v>
      </c>
    </row>
    <row r="4806" spans="1:11" x14ac:dyDescent="0.25">
      <c r="A4806" s="5" t="str">
        <f t="shared" si="151"/>
        <v>IndustryUnknown/OtherAverage WeekdayMay5</v>
      </c>
      <c r="B4806" t="s">
        <v>2232</v>
      </c>
      <c r="C4806" t="s">
        <v>2247</v>
      </c>
      <c r="D4806" t="s">
        <v>2471</v>
      </c>
      <c r="E4806" t="s">
        <v>3121</v>
      </c>
      <c r="F4806" s="6">
        <v>5</v>
      </c>
      <c r="G4806" s="6"/>
      <c r="H4806" s="6"/>
      <c r="I4806" s="6"/>
      <c r="J4806" s="6">
        <v>59.048000000000002</v>
      </c>
      <c r="K4806">
        <f t="shared" si="150"/>
        <v>1</v>
      </c>
    </row>
    <row r="4807" spans="1:11" x14ac:dyDescent="0.25">
      <c r="A4807" s="5" t="str">
        <f t="shared" si="151"/>
        <v>IndustryUnknown/OtherAverage WeekdayMay6</v>
      </c>
      <c r="B4807" t="s">
        <v>2232</v>
      </c>
      <c r="C4807" t="s">
        <v>2247</v>
      </c>
      <c r="D4807" t="s">
        <v>2471</v>
      </c>
      <c r="E4807" t="s">
        <v>3121</v>
      </c>
      <c r="F4807" s="6">
        <v>6</v>
      </c>
      <c r="G4807" s="6"/>
      <c r="H4807" s="6"/>
      <c r="I4807" s="6"/>
      <c r="J4807" s="6">
        <v>58.536000000000001</v>
      </c>
      <c r="K4807">
        <f t="shared" si="150"/>
        <v>1</v>
      </c>
    </row>
    <row r="4808" spans="1:11" x14ac:dyDescent="0.25">
      <c r="A4808" s="5" t="str">
        <f t="shared" si="151"/>
        <v>IndustryUnknown/OtherAverage WeekdayMay7</v>
      </c>
      <c r="B4808" t="s">
        <v>2232</v>
      </c>
      <c r="C4808" t="s">
        <v>2247</v>
      </c>
      <c r="D4808" t="s">
        <v>2471</v>
      </c>
      <c r="E4808" t="s">
        <v>3121</v>
      </c>
      <c r="F4808" s="6">
        <v>7</v>
      </c>
      <c r="G4808" s="6"/>
      <c r="H4808" s="6"/>
      <c r="I4808" s="6"/>
      <c r="J4808" s="6">
        <v>58.121999999999993</v>
      </c>
      <c r="K4808">
        <f t="shared" si="150"/>
        <v>1</v>
      </c>
    </row>
    <row r="4809" spans="1:11" x14ac:dyDescent="0.25">
      <c r="A4809" s="5" t="str">
        <f t="shared" si="151"/>
        <v>IndustryUnknown/OtherAverage WeekdayMay8</v>
      </c>
      <c r="B4809" t="s">
        <v>2232</v>
      </c>
      <c r="C4809" t="s">
        <v>2247</v>
      </c>
      <c r="D4809" t="s">
        <v>2471</v>
      </c>
      <c r="E4809" t="s">
        <v>3121</v>
      </c>
      <c r="F4809" s="6">
        <v>8</v>
      </c>
      <c r="G4809" s="6"/>
      <c r="H4809" s="6"/>
      <c r="I4809" s="6"/>
      <c r="J4809" s="6">
        <v>58.443999999999996</v>
      </c>
      <c r="K4809">
        <f t="shared" si="150"/>
        <v>1</v>
      </c>
    </row>
    <row r="4810" spans="1:11" x14ac:dyDescent="0.25">
      <c r="A4810" s="5" t="str">
        <f t="shared" si="151"/>
        <v>IndustryUnknown/OtherAverage WeekdayMay9</v>
      </c>
      <c r="B4810" t="s">
        <v>2232</v>
      </c>
      <c r="C4810" t="s">
        <v>2247</v>
      </c>
      <c r="D4810" t="s">
        <v>2471</v>
      </c>
      <c r="E4810" t="s">
        <v>3121</v>
      </c>
      <c r="F4810" s="6">
        <v>9</v>
      </c>
      <c r="G4810" s="6"/>
      <c r="H4810" s="6"/>
      <c r="I4810" s="6"/>
      <c r="J4810" s="6">
        <v>60.067999999999998</v>
      </c>
      <c r="K4810">
        <f t="shared" si="150"/>
        <v>1</v>
      </c>
    </row>
    <row r="4811" spans="1:11" x14ac:dyDescent="0.25">
      <c r="A4811" s="5" t="str">
        <f t="shared" si="151"/>
        <v>IndustryUnknown/OtherAverage WeekdayMay10</v>
      </c>
      <c r="B4811" t="s">
        <v>2232</v>
      </c>
      <c r="C4811" t="s">
        <v>2247</v>
      </c>
      <c r="D4811" t="s">
        <v>2471</v>
      </c>
      <c r="E4811" t="s">
        <v>3121</v>
      </c>
      <c r="F4811" s="6">
        <v>10</v>
      </c>
      <c r="G4811" s="6"/>
      <c r="H4811" s="6"/>
      <c r="I4811" s="6"/>
      <c r="J4811" s="6">
        <v>62.588000000000001</v>
      </c>
      <c r="K4811">
        <f t="shared" si="150"/>
        <v>1</v>
      </c>
    </row>
    <row r="4812" spans="1:11" x14ac:dyDescent="0.25">
      <c r="A4812" s="5" t="str">
        <f t="shared" si="151"/>
        <v>IndustryUnknown/OtherAverage WeekdayMay11</v>
      </c>
      <c r="B4812" t="s">
        <v>2232</v>
      </c>
      <c r="C4812" t="s">
        <v>2247</v>
      </c>
      <c r="D4812" t="s">
        <v>2471</v>
      </c>
      <c r="E4812" t="s">
        <v>3121</v>
      </c>
      <c r="F4812" s="6">
        <v>11</v>
      </c>
      <c r="G4812" s="6"/>
      <c r="H4812" s="6"/>
      <c r="I4812" s="6"/>
      <c r="J4812" s="6">
        <v>66.204000000000008</v>
      </c>
      <c r="K4812">
        <f t="shared" si="150"/>
        <v>1</v>
      </c>
    </row>
    <row r="4813" spans="1:11" x14ac:dyDescent="0.25">
      <c r="A4813" s="5" t="str">
        <f t="shared" si="151"/>
        <v>IndustryUnknown/OtherAverage WeekdayMay12</v>
      </c>
      <c r="B4813" t="s">
        <v>2232</v>
      </c>
      <c r="C4813" t="s">
        <v>2247</v>
      </c>
      <c r="D4813" t="s">
        <v>2471</v>
      </c>
      <c r="E4813" t="s">
        <v>3121</v>
      </c>
      <c r="F4813" s="6">
        <v>12</v>
      </c>
      <c r="G4813" s="6"/>
      <c r="H4813" s="6"/>
      <c r="I4813" s="6"/>
      <c r="J4813" s="6">
        <v>69.448000000000008</v>
      </c>
      <c r="K4813">
        <f t="shared" si="150"/>
        <v>1</v>
      </c>
    </row>
    <row r="4814" spans="1:11" x14ac:dyDescent="0.25">
      <c r="A4814" s="5" t="str">
        <f t="shared" si="151"/>
        <v>IndustryUnknown/OtherAverage WeekdayMay13</v>
      </c>
      <c r="B4814" t="s">
        <v>2232</v>
      </c>
      <c r="C4814" t="s">
        <v>2247</v>
      </c>
      <c r="D4814" t="s">
        <v>2471</v>
      </c>
      <c r="E4814" t="s">
        <v>3121</v>
      </c>
      <c r="F4814" s="6">
        <v>13</v>
      </c>
      <c r="G4814" s="6"/>
      <c r="H4814" s="6"/>
      <c r="I4814" s="6"/>
      <c r="J4814" s="6">
        <v>70.835999999999984</v>
      </c>
      <c r="K4814">
        <f t="shared" si="150"/>
        <v>1</v>
      </c>
    </row>
    <row r="4815" spans="1:11" x14ac:dyDescent="0.25">
      <c r="A4815" s="5" t="str">
        <f t="shared" si="151"/>
        <v>IndustryUnknown/OtherAverage WeekdayMay14</v>
      </c>
      <c r="B4815" t="s">
        <v>2232</v>
      </c>
      <c r="C4815" t="s">
        <v>2247</v>
      </c>
      <c r="D4815" t="s">
        <v>2471</v>
      </c>
      <c r="E4815" t="s">
        <v>3121</v>
      </c>
      <c r="F4815" s="6">
        <v>14</v>
      </c>
      <c r="G4815" s="6"/>
      <c r="H4815" s="6"/>
      <c r="I4815" s="6"/>
      <c r="J4815" s="6">
        <v>72.597999999999999</v>
      </c>
      <c r="K4815">
        <f t="shared" si="150"/>
        <v>1</v>
      </c>
    </row>
    <row r="4816" spans="1:11" x14ac:dyDescent="0.25">
      <c r="A4816" s="5" t="str">
        <f t="shared" si="151"/>
        <v>IndustryUnknown/OtherAverage WeekdayMay15</v>
      </c>
      <c r="B4816" t="s">
        <v>2232</v>
      </c>
      <c r="C4816" t="s">
        <v>2247</v>
      </c>
      <c r="D4816" t="s">
        <v>2471</v>
      </c>
      <c r="E4816" t="s">
        <v>3121</v>
      </c>
      <c r="F4816" s="6">
        <v>15</v>
      </c>
      <c r="G4816" s="6"/>
      <c r="H4816" s="6"/>
      <c r="I4816" s="6"/>
      <c r="J4816" s="6">
        <v>74.111999999999995</v>
      </c>
      <c r="K4816">
        <f t="shared" si="150"/>
        <v>1</v>
      </c>
    </row>
    <row r="4817" spans="1:11" x14ac:dyDescent="0.25">
      <c r="A4817" s="5" t="str">
        <f t="shared" si="151"/>
        <v>IndustryUnknown/OtherAverage WeekdayMay16</v>
      </c>
      <c r="B4817" t="s">
        <v>2232</v>
      </c>
      <c r="C4817" t="s">
        <v>2247</v>
      </c>
      <c r="D4817" t="s">
        <v>2471</v>
      </c>
      <c r="E4817" t="s">
        <v>3121</v>
      </c>
      <c r="F4817" s="6">
        <v>16</v>
      </c>
      <c r="G4817" s="6"/>
      <c r="H4817" s="6"/>
      <c r="I4817" s="6"/>
      <c r="J4817" s="6">
        <v>74.666000000000011</v>
      </c>
      <c r="K4817">
        <f t="shared" si="150"/>
        <v>1</v>
      </c>
    </row>
    <row r="4818" spans="1:11" x14ac:dyDescent="0.25">
      <c r="A4818" s="5" t="str">
        <f t="shared" si="151"/>
        <v>IndustryUnknown/OtherAverage WeekdayMay17</v>
      </c>
      <c r="B4818" t="s">
        <v>2232</v>
      </c>
      <c r="C4818" t="s">
        <v>2247</v>
      </c>
      <c r="D4818" t="s">
        <v>2471</v>
      </c>
      <c r="E4818" t="s">
        <v>3121</v>
      </c>
      <c r="F4818" s="6">
        <v>17</v>
      </c>
      <c r="G4818" s="6"/>
      <c r="H4818" s="6"/>
      <c r="I4818" s="6"/>
      <c r="J4818" s="6">
        <v>75.47999999999999</v>
      </c>
      <c r="K4818">
        <f t="shared" si="150"/>
        <v>1</v>
      </c>
    </row>
    <row r="4819" spans="1:11" x14ac:dyDescent="0.25">
      <c r="A4819" s="5" t="str">
        <f t="shared" si="151"/>
        <v>IndustryUnknown/OtherAverage WeekdayMay18</v>
      </c>
      <c r="B4819" t="s">
        <v>2232</v>
      </c>
      <c r="C4819" t="s">
        <v>2247</v>
      </c>
      <c r="D4819" t="s">
        <v>2471</v>
      </c>
      <c r="E4819" t="s">
        <v>3121</v>
      </c>
      <c r="F4819" s="6">
        <v>18</v>
      </c>
      <c r="G4819" s="6"/>
      <c r="H4819" s="6"/>
      <c r="I4819" s="6"/>
      <c r="J4819" s="6">
        <v>75.28</v>
      </c>
      <c r="K4819">
        <f t="shared" si="150"/>
        <v>1</v>
      </c>
    </row>
    <row r="4820" spans="1:11" x14ac:dyDescent="0.25">
      <c r="A4820" s="5" t="str">
        <f t="shared" si="151"/>
        <v>IndustryUnknown/OtherAverage WeekdayMay19</v>
      </c>
      <c r="B4820" t="s">
        <v>2232</v>
      </c>
      <c r="C4820" t="s">
        <v>2247</v>
      </c>
      <c r="D4820" t="s">
        <v>2471</v>
      </c>
      <c r="E4820" t="s">
        <v>3121</v>
      </c>
      <c r="F4820" s="6">
        <v>19</v>
      </c>
      <c r="G4820" s="6"/>
      <c r="H4820" s="6"/>
      <c r="I4820" s="6"/>
      <c r="J4820" s="6">
        <v>73.78</v>
      </c>
      <c r="K4820">
        <f t="shared" si="150"/>
        <v>1</v>
      </c>
    </row>
    <row r="4821" spans="1:11" x14ac:dyDescent="0.25">
      <c r="A4821" s="5" t="str">
        <f t="shared" si="151"/>
        <v>IndustryUnknown/OtherAverage WeekdayMay20</v>
      </c>
      <c r="B4821" t="s">
        <v>2232</v>
      </c>
      <c r="C4821" t="s">
        <v>2247</v>
      </c>
      <c r="D4821" t="s">
        <v>2471</v>
      </c>
      <c r="E4821" t="s">
        <v>3121</v>
      </c>
      <c r="F4821" s="6">
        <v>20</v>
      </c>
      <c r="G4821" s="6"/>
      <c r="H4821" s="6"/>
      <c r="I4821" s="6"/>
      <c r="J4821" s="6">
        <v>71.459999999999994</v>
      </c>
      <c r="K4821">
        <f t="shared" si="150"/>
        <v>1</v>
      </c>
    </row>
    <row r="4822" spans="1:11" x14ac:dyDescent="0.25">
      <c r="A4822" s="5" t="str">
        <f t="shared" si="151"/>
        <v>IndustryUnknown/OtherAverage WeekdayMay21</v>
      </c>
      <c r="B4822" t="s">
        <v>2232</v>
      </c>
      <c r="C4822" t="s">
        <v>2247</v>
      </c>
      <c r="D4822" t="s">
        <v>2471</v>
      </c>
      <c r="E4822" t="s">
        <v>3121</v>
      </c>
      <c r="F4822" s="6">
        <v>21</v>
      </c>
      <c r="G4822" s="6"/>
      <c r="H4822" s="6"/>
      <c r="I4822" s="6"/>
      <c r="J4822" s="6">
        <v>67.99199999999999</v>
      </c>
      <c r="K4822">
        <f t="shared" si="150"/>
        <v>1</v>
      </c>
    </row>
    <row r="4823" spans="1:11" x14ac:dyDescent="0.25">
      <c r="A4823" s="5" t="str">
        <f t="shared" si="151"/>
        <v>IndustryUnknown/OtherAverage WeekdayMay22</v>
      </c>
      <c r="B4823" t="s">
        <v>2232</v>
      </c>
      <c r="C4823" t="s">
        <v>2247</v>
      </c>
      <c r="D4823" t="s">
        <v>2471</v>
      </c>
      <c r="E4823" t="s">
        <v>3121</v>
      </c>
      <c r="F4823" s="6">
        <v>22</v>
      </c>
      <c r="G4823" s="6"/>
      <c r="H4823" s="6"/>
      <c r="I4823" s="6"/>
      <c r="J4823" s="6">
        <v>64.576000000000008</v>
      </c>
      <c r="K4823">
        <f t="shared" si="150"/>
        <v>1</v>
      </c>
    </row>
    <row r="4824" spans="1:11" x14ac:dyDescent="0.25">
      <c r="A4824" s="5" t="str">
        <f t="shared" si="151"/>
        <v>IndustryUnknown/OtherAverage WeekdayMay23</v>
      </c>
      <c r="B4824" t="s">
        <v>2232</v>
      </c>
      <c r="C4824" t="s">
        <v>2247</v>
      </c>
      <c r="D4824" t="s">
        <v>2471</v>
      </c>
      <c r="E4824" t="s">
        <v>3121</v>
      </c>
      <c r="F4824" s="6">
        <v>23</v>
      </c>
      <c r="G4824" s="6"/>
      <c r="H4824" s="6"/>
      <c r="I4824" s="6"/>
      <c r="J4824" s="6">
        <v>62.678000000000011</v>
      </c>
      <c r="K4824">
        <f t="shared" si="150"/>
        <v>1</v>
      </c>
    </row>
    <row r="4825" spans="1:11" x14ac:dyDescent="0.25">
      <c r="A4825" s="5" t="str">
        <f t="shared" si="151"/>
        <v>IndustryUnknown/OtherAverage WeekdayMay24</v>
      </c>
      <c r="B4825" t="s">
        <v>2232</v>
      </c>
      <c r="C4825" t="s">
        <v>2247</v>
      </c>
      <c r="D4825" t="s">
        <v>2471</v>
      </c>
      <c r="E4825" t="s">
        <v>3121</v>
      </c>
      <c r="F4825" s="6">
        <v>24</v>
      </c>
      <c r="G4825" s="6"/>
      <c r="H4825" s="6"/>
      <c r="I4825" s="6"/>
      <c r="J4825" s="6">
        <v>61.453999999999994</v>
      </c>
      <c r="K4825">
        <f t="shared" si="150"/>
        <v>1</v>
      </c>
    </row>
    <row r="4826" spans="1:11" x14ac:dyDescent="0.25">
      <c r="A4826" s="5" t="str">
        <f t="shared" si="151"/>
        <v>IndustryUnknown/OtherMonthly Peak DayMay1</v>
      </c>
      <c r="B4826" t="s">
        <v>2232</v>
      </c>
      <c r="C4826" t="s">
        <v>2247</v>
      </c>
      <c r="D4826" t="s">
        <v>2472</v>
      </c>
      <c r="E4826" t="s">
        <v>3121</v>
      </c>
      <c r="F4826" s="6">
        <v>1</v>
      </c>
      <c r="G4826" s="6"/>
      <c r="H4826" s="6"/>
      <c r="I4826" s="6"/>
      <c r="J4826" s="6">
        <v>61.488</v>
      </c>
      <c r="K4826">
        <f t="shared" si="150"/>
        <v>1</v>
      </c>
    </row>
    <row r="4827" spans="1:11" x14ac:dyDescent="0.25">
      <c r="A4827" s="5" t="str">
        <f t="shared" si="151"/>
        <v>IndustryUnknown/OtherMonthly Peak DayMay2</v>
      </c>
      <c r="B4827" t="s">
        <v>2232</v>
      </c>
      <c r="C4827" t="s">
        <v>2247</v>
      </c>
      <c r="D4827" t="s">
        <v>2472</v>
      </c>
      <c r="E4827" t="s">
        <v>3121</v>
      </c>
      <c r="F4827" s="6">
        <v>2</v>
      </c>
      <c r="G4827" s="6"/>
      <c r="H4827" s="6"/>
      <c r="I4827" s="6"/>
      <c r="J4827" s="6">
        <v>60.870000000000005</v>
      </c>
      <c r="K4827">
        <f t="shared" si="150"/>
        <v>1</v>
      </c>
    </row>
    <row r="4828" spans="1:11" x14ac:dyDescent="0.25">
      <c r="A4828" s="5" t="str">
        <f t="shared" si="151"/>
        <v>IndustryUnknown/OtherMonthly Peak DayMay3</v>
      </c>
      <c r="B4828" t="s">
        <v>2232</v>
      </c>
      <c r="C4828" t="s">
        <v>2247</v>
      </c>
      <c r="D4828" t="s">
        <v>2472</v>
      </c>
      <c r="E4828" t="s">
        <v>3121</v>
      </c>
      <c r="F4828" s="6">
        <v>3</v>
      </c>
      <c r="G4828" s="6"/>
      <c r="H4828" s="6"/>
      <c r="I4828" s="6"/>
      <c r="J4828" s="6">
        <v>60.195999999999991</v>
      </c>
      <c r="K4828">
        <f t="shared" si="150"/>
        <v>1</v>
      </c>
    </row>
    <row r="4829" spans="1:11" x14ac:dyDescent="0.25">
      <c r="A4829" s="5" t="str">
        <f t="shared" si="151"/>
        <v>IndustryUnknown/OtherMonthly Peak DayMay4</v>
      </c>
      <c r="B4829" t="s">
        <v>2232</v>
      </c>
      <c r="C4829" t="s">
        <v>2247</v>
      </c>
      <c r="D4829" t="s">
        <v>2472</v>
      </c>
      <c r="E4829" t="s">
        <v>3121</v>
      </c>
      <c r="F4829" s="6">
        <v>4</v>
      </c>
      <c r="G4829" s="6"/>
      <c r="H4829" s="6"/>
      <c r="I4829" s="6"/>
      <c r="J4829" s="6">
        <v>59.625999999999998</v>
      </c>
      <c r="K4829">
        <f t="shared" si="150"/>
        <v>1</v>
      </c>
    </row>
    <row r="4830" spans="1:11" x14ac:dyDescent="0.25">
      <c r="A4830" s="5" t="str">
        <f t="shared" si="151"/>
        <v>IndustryUnknown/OtherMonthly Peak DayMay5</v>
      </c>
      <c r="B4830" t="s">
        <v>2232</v>
      </c>
      <c r="C4830" t="s">
        <v>2247</v>
      </c>
      <c r="D4830" t="s">
        <v>2472</v>
      </c>
      <c r="E4830" t="s">
        <v>3121</v>
      </c>
      <c r="F4830" s="6">
        <v>5</v>
      </c>
      <c r="G4830" s="6"/>
      <c r="H4830" s="6"/>
      <c r="I4830" s="6"/>
      <c r="J4830" s="6">
        <v>59.172000000000004</v>
      </c>
      <c r="K4830">
        <f t="shared" si="150"/>
        <v>1</v>
      </c>
    </row>
    <row r="4831" spans="1:11" x14ac:dyDescent="0.25">
      <c r="A4831" s="5" t="str">
        <f t="shared" si="151"/>
        <v>IndustryUnknown/OtherMonthly Peak DayMay6</v>
      </c>
      <c r="B4831" t="s">
        <v>2232</v>
      </c>
      <c r="C4831" t="s">
        <v>2247</v>
      </c>
      <c r="D4831" t="s">
        <v>2472</v>
      </c>
      <c r="E4831" t="s">
        <v>3121</v>
      </c>
      <c r="F4831" s="6">
        <v>6</v>
      </c>
      <c r="G4831" s="6"/>
      <c r="H4831" s="6"/>
      <c r="I4831" s="6"/>
      <c r="J4831" s="6">
        <v>58.934000000000005</v>
      </c>
      <c r="K4831">
        <f t="shared" si="150"/>
        <v>1</v>
      </c>
    </row>
    <row r="4832" spans="1:11" x14ac:dyDescent="0.25">
      <c r="A4832" s="5" t="str">
        <f t="shared" si="151"/>
        <v>IndustryUnknown/OtherMonthly Peak DayMay7</v>
      </c>
      <c r="B4832" t="s">
        <v>2232</v>
      </c>
      <c r="C4832" t="s">
        <v>2247</v>
      </c>
      <c r="D4832" t="s">
        <v>2472</v>
      </c>
      <c r="E4832" t="s">
        <v>3121</v>
      </c>
      <c r="F4832" s="6">
        <v>7</v>
      </c>
      <c r="G4832" s="6"/>
      <c r="H4832" s="6"/>
      <c r="I4832" s="6"/>
      <c r="J4832" s="6">
        <v>58.743999999999993</v>
      </c>
      <c r="K4832">
        <f t="shared" si="150"/>
        <v>1</v>
      </c>
    </row>
    <row r="4833" spans="1:11" x14ac:dyDescent="0.25">
      <c r="A4833" s="5" t="str">
        <f t="shared" si="151"/>
        <v>IndustryUnknown/OtherMonthly Peak DayMay8</v>
      </c>
      <c r="B4833" t="s">
        <v>2232</v>
      </c>
      <c r="C4833" t="s">
        <v>2247</v>
      </c>
      <c r="D4833" t="s">
        <v>2472</v>
      </c>
      <c r="E4833" t="s">
        <v>3121</v>
      </c>
      <c r="F4833" s="6">
        <v>8</v>
      </c>
      <c r="G4833" s="6"/>
      <c r="H4833" s="6"/>
      <c r="I4833" s="6"/>
      <c r="J4833" s="6">
        <v>58.911999999999992</v>
      </c>
      <c r="K4833">
        <f t="shared" si="150"/>
        <v>1</v>
      </c>
    </row>
    <row r="4834" spans="1:11" x14ac:dyDescent="0.25">
      <c r="A4834" s="5" t="str">
        <f t="shared" si="151"/>
        <v>IndustryUnknown/OtherMonthly Peak DayMay9</v>
      </c>
      <c r="B4834" t="s">
        <v>2232</v>
      </c>
      <c r="C4834" t="s">
        <v>2247</v>
      </c>
      <c r="D4834" t="s">
        <v>2472</v>
      </c>
      <c r="E4834" t="s">
        <v>3121</v>
      </c>
      <c r="F4834" s="6">
        <v>9</v>
      </c>
      <c r="G4834" s="6"/>
      <c r="H4834" s="6"/>
      <c r="I4834" s="6"/>
      <c r="J4834" s="6">
        <v>59.628</v>
      </c>
      <c r="K4834">
        <f t="shared" si="150"/>
        <v>1</v>
      </c>
    </row>
    <row r="4835" spans="1:11" x14ac:dyDescent="0.25">
      <c r="A4835" s="5" t="str">
        <f t="shared" si="151"/>
        <v>IndustryUnknown/OtherMonthly Peak DayMay10</v>
      </c>
      <c r="B4835" t="s">
        <v>2232</v>
      </c>
      <c r="C4835" t="s">
        <v>2247</v>
      </c>
      <c r="D4835" t="s">
        <v>2472</v>
      </c>
      <c r="E4835" t="s">
        <v>3121</v>
      </c>
      <c r="F4835" s="6">
        <v>10</v>
      </c>
      <c r="G4835" s="6"/>
      <c r="H4835" s="6"/>
      <c r="I4835" s="6"/>
      <c r="J4835" s="6">
        <v>61.077999999999996</v>
      </c>
      <c r="K4835">
        <f t="shared" si="150"/>
        <v>1</v>
      </c>
    </row>
    <row r="4836" spans="1:11" x14ac:dyDescent="0.25">
      <c r="A4836" s="5" t="str">
        <f t="shared" si="151"/>
        <v>IndustryUnknown/OtherMonthly Peak DayMay11</v>
      </c>
      <c r="B4836" t="s">
        <v>2232</v>
      </c>
      <c r="C4836" t="s">
        <v>2247</v>
      </c>
      <c r="D4836" t="s">
        <v>2472</v>
      </c>
      <c r="E4836" t="s">
        <v>3121</v>
      </c>
      <c r="F4836" s="6">
        <v>11</v>
      </c>
      <c r="G4836" s="6"/>
      <c r="H4836" s="6"/>
      <c r="I4836" s="6"/>
      <c r="J4836" s="6">
        <v>63.466000000000008</v>
      </c>
      <c r="K4836">
        <f t="shared" si="150"/>
        <v>1</v>
      </c>
    </row>
    <row r="4837" spans="1:11" x14ac:dyDescent="0.25">
      <c r="A4837" s="5" t="str">
        <f t="shared" si="151"/>
        <v>IndustryUnknown/OtherMonthly Peak DayMay12</v>
      </c>
      <c r="B4837" t="s">
        <v>2232</v>
      </c>
      <c r="C4837" t="s">
        <v>2247</v>
      </c>
      <c r="D4837" t="s">
        <v>2472</v>
      </c>
      <c r="E4837" t="s">
        <v>3121</v>
      </c>
      <c r="F4837" s="6">
        <v>12</v>
      </c>
      <c r="G4837" s="6"/>
      <c r="H4837" s="6"/>
      <c r="I4837" s="6"/>
      <c r="J4837" s="6">
        <v>66.501999999999995</v>
      </c>
      <c r="K4837">
        <f t="shared" si="150"/>
        <v>1</v>
      </c>
    </row>
    <row r="4838" spans="1:11" x14ac:dyDescent="0.25">
      <c r="A4838" s="5" t="str">
        <f t="shared" si="151"/>
        <v>IndustryUnknown/OtherMonthly Peak DayMay13</v>
      </c>
      <c r="B4838" t="s">
        <v>2232</v>
      </c>
      <c r="C4838" t="s">
        <v>2247</v>
      </c>
      <c r="D4838" t="s">
        <v>2472</v>
      </c>
      <c r="E4838" t="s">
        <v>3121</v>
      </c>
      <c r="F4838" s="6">
        <v>13</v>
      </c>
      <c r="G4838" s="6"/>
      <c r="H4838" s="6"/>
      <c r="I4838" s="6"/>
      <c r="J4838" s="6">
        <v>69.918000000000006</v>
      </c>
      <c r="K4838">
        <f t="shared" si="150"/>
        <v>1</v>
      </c>
    </row>
    <row r="4839" spans="1:11" x14ac:dyDescent="0.25">
      <c r="A4839" s="5" t="str">
        <f t="shared" si="151"/>
        <v>IndustryUnknown/OtherMonthly Peak DayMay14</v>
      </c>
      <c r="B4839" t="s">
        <v>2232</v>
      </c>
      <c r="C4839" t="s">
        <v>2247</v>
      </c>
      <c r="D4839" t="s">
        <v>2472</v>
      </c>
      <c r="E4839" t="s">
        <v>3121</v>
      </c>
      <c r="F4839" s="6">
        <v>14</v>
      </c>
      <c r="G4839" s="6"/>
      <c r="H4839" s="6"/>
      <c r="I4839" s="6"/>
      <c r="J4839" s="6">
        <v>72.983999999999995</v>
      </c>
      <c r="K4839">
        <f t="shared" si="150"/>
        <v>1</v>
      </c>
    </row>
    <row r="4840" spans="1:11" x14ac:dyDescent="0.25">
      <c r="A4840" s="5" t="str">
        <f t="shared" si="151"/>
        <v>IndustryUnknown/OtherMonthly Peak DayMay15</v>
      </c>
      <c r="B4840" t="s">
        <v>2232</v>
      </c>
      <c r="C4840" t="s">
        <v>2247</v>
      </c>
      <c r="D4840" t="s">
        <v>2472</v>
      </c>
      <c r="E4840" t="s">
        <v>3121</v>
      </c>
      <c r="F4840" s="6">
        <v>15</v>
      </c>
      <c r="G4840" s="6"/>
      <c r="H4840" s="6"/>
      <c r="I4840" s="6"/>
      <c r="J4840" s="6">
        <v>75.384</v>
      </c>
      <c r="K4840">
        <f t="shared" si="150"/>
        <v>1</v>
      </c>
    </row>
    <row r="4841" spans="1:11" x14ac:dyDescent="0.25">
      <c r="A4841" s="5" t="str">
        <f t="shared" si="151"/>
        <v>IndustryUnknown/OtherMonthly Peak DayMay16</v>
      </c>
      <c r="B4841" t="s">
        <v>2232</v>
      </c>
      <c r="C4841" t="s">
        <v>2247</v>
      </c>
      <c r="D4841" t="s">
        <v>2472</v>
      </c>
      <c r="E4841" t="s">
        <v>3121</v>
      </c>
      <c r="F4841" s="6">
        <v>16</v>
      </c>
      <c r="G4841" s="6"/>
      <c r="H4841" s="6"/>
      <c r="I4841" s="6"/>
      <c r="J4841" s="6">
        <v>76.929999999999993</v>
      </c>
      <c r="K4841">
        <f t="shared" si="150"/>
        <v>1</v>
      </c>
    </row>
    <row r="4842" spans="1:11" x14ac:dyDescent="0.25">
      <c r="A4842" s="5" t="str">
        <f t="shared" si="151"/>
        <v>IndustryUnknown/OtherMonthly Peak DayMay17</v>
      </c>
      <c r="B4842" t="s">
        <v>2232</v>
      </c>
      <c r="C4842" t="s">
        <v>2247</v>
      </c>
      <c r="D4842" t="s">
        <v>2472</v>
      </c>
      <c r="E4842" t="s">
        <v>3121</v>
      </c>
      <c r="F4842" s="6">
        <v>17</v>
      </c>
      <c r="G4842" s="6"/>
      <c r="H4842" s="6"/>
      <c r="I4842" s="6"/>
      <c r="J4842" s="6">
        <v>77.350000000000009</v>
      </c>
      <c r="K4842">
        <f t="shared" si="150"/>
        <v>1</v>
      </c>
    </row>
    <row r="4843" spans="1:11" x14ac:dyDescent="0.25">
      <c r="A4843" s="5" t="str">
        <f t="shared" si="151"/>
        <v>IndustryUnknown/OtherMonthly Peak DayMay18</v>
      </c>
      <c r="B4843" t="s">
        <v>2232</v>
      </c>
      <c r="C4843" t="s">
        <v>2247</v>
      </c>
      <c r="D4843" t="s">
        <v>2472</v>
      </c>
      <c r="E4843" t="s">
        <v>3121</v>
      </c>
      <c r="F4843" s="6">
        <v>18</v>
      </c>
      <c r="G4843" s="6"/>
      <c r="H4843" s="6"/>
      <c r="I4843" s="6"/>
      <c r="J4843" s="6">
        <v>76.731999999999999</v>
      </c>
      <c r="K4843">
        <f t="shared" si="150"/>
        <v>1</v>
      </c>
    </row>
    <row r="4844" spans="1:11" x14ac:dyDescent="0.25">
      <c r="A4844" s="5" t="str">
        <f t="shared" si="151"/>
        <v>IndustryUnknown/OtherMonthly Peak DayMay19</v>
      </c>
      <c r="B4844" t="s">
        <v>2232</v>
      </c>
      <c r="C4844" t="s">
        <v>2247</v>
      </c>
      <c r="D4844" t="s">
        <v>2472</v>
      </c>
      <c r="E4844" t="s">
        <v>3121</v>
      </c>
      <c r="F4844" s="6">
        <v>19</v>
      </c>
      <c r="G4844" s="6"/>
      <c r="H4844" s="6"/>
      <c r="I4844" s="6"/>
      <c r="J4844" s="6">
        <v>75.168000000000006</v>
      </c>
      <c r="K4844">
        <f t="shared" si="150"/>
        <v>1</v>
      </c>
    </row>
    <row r="4845" spans="1:11" x14ac:dyDescent="0.25">
      <c r="A4845" s="5" t="str">
        <f t="shared" si="151"/>
        <v>IndustryUnknown/OtherMonthly Peak DayMay20</v>
      </c>
      <c r="B4845" t="s">
        <v>2232</v>
      </c>
      <c r="C4845" t="s">
        <v>2247</v>
      </c>
      <c r="D4845" t="s">
        <v>2472</v>
      </c>
      <c r="E4845" t="s">
        <v>3121</v>
      </c>
      <c r="F4845" s="6">
        <v>20</v>
      </c>
      <c r="G4845" s="6"/>
      <c r="H4845" s="6"/>
      <c r="I4845" s="6"/>
      <c r="J4845" s="6">
        <v>72.955999999999989</v>
      </c>
      <c r="K4845">
        <f t="shared" si="150"/>
        <v>1</v>
      </c>
    </row>
    <row r="4846" spans="1:11" x14ac:dyDescent="0.25">
      <c r="A4846" s="5" t="str">
        <f t="shared" si="151"/>
        <v>IndustryUnknown/OtherMonthly Peak DayMay21</v>
      </c>
      <c r="B4846" t="s">
        <v>2232</v>
      </c>
      <c r="C4846" t="s">
        <v>2247</v>
      </c>
      <c r="D4846" t="s">
        <v>2472</v>
      </c>
      <c r="E4846" t="s">
        <v>3121</v>
      </c>
      <c r="F4846" s="6">
        <v>21</v>
      </c>
      <c r="G4846" s="6"/>
      <c r="H4846" s="6"/>
      <c r="I4846" s="6"/>
      <c r="J4846" s="6">
        <v>69.018000000000001</v>
      </c>
      <c r="K4846">
        <f t="shared" si="150"/>
        <v>1</v>
      </c>
    </row>
    <row r="4847" spans="1:11" x14ac:dyDescent="0.25">
      <c r="A4847" s="5" t="str">
        <f t="shared" si="151"/>
        <v>IndustryUnknown/OtherMonthly Peak DayMay22</v>
      </c>
      <c r="B4847" t="s">
        <v>2232</v>
      </c>
      <c r="C4847" t="s">
        <v>2247</v>
      </c>
      <c r="D4847" t="s">
        <v>2472</v>
      </c>
      <c r="E4847" t="s">
        <v>3121</v>
      </c>
      <c r="F4847" s="6">
        <v>22</v>
      </c>
      <c r="G4847" s="6"/>
      <c r="H4847" s="6"/>
      <c r="I4847" s="6"/>
      <c r="J4847" s="6">
        <v>65.97999999999999</v>
      </c>
      <c r="K4847">
        <f t="shared" si="150"/>
        <v>1</v>
      </c>
    </row>
    <row r="4848" spans="1:11" x14ac:dyDescent="0.25">
      <c r="A4848" s="5" t="str">
        <f t="shared" si="151"/>
        <v>IndustryUnknown/OtherMonthly Peak DayMay23</v>
      </c>
      <c r="B4848" t="s">
        <v>2232</v>
      </c>
      <c r="C4848" t="s">
        <v>2247</v>
      </c>
      <c r="D4848" t="s">
        <v>2472</v>
      </c>
      <c r="E4848" t="s">
        <v>3121</v>
      </c>
      <c r="F4848" s="6">
        <v>23</v>
      </c>
      <c r="G4848" s="6"/>
      <c r="H4848" s="6"/>
      <c r="I4848" s="6"/>
      <c r="J4848" s="6">
        <v>64.402000000000001</v>
      </c>
      <c r="K4848">
        <f t="shared" si="150"/>
        <v>1</v>
      </c>
    </row>
    <row r="4849" spans="1:11" x14ac:dyDescent="0.25">
      <c r="A4849" s="5" t="str">
        <f t="shared" si="151"/>
        <v>IndustryUnknown/OtherMonthly Peak DayMay24</v>
      </c>
      <c r="B4849" t="s">
        <v>2232</v>
      </c>
      <c r="C4849" t="s">
        <v>2247</v>
      </c>
      <c r="D4849" t="s">
        <v>2472</v>
      </c>
      <c r="E4849" t="s">
        <v>3121</v>
      </c>
      <c r="F4849" s="6">
        <v>24</v>
      </c>
      <c r="G4849" s="6"/>
      <c r="H4849" s="6"/>
      <c r="I4849" s="6"/>
      <c r="J4849" s="6">
        <v>63.505999999999993</v>
      </c>
      <c r="K4849">
        <f t="shared" si="150"/>
        <v>1</v>
      </c>
    </row>
    <row r="4850" spans="1:11" x14ac:dyDescent="0.25">
      <c r="A4850" s="5" t="str">
        <f t="shared" si="151"/>
        <v>IndustryUnknown/OtherAverage WeekdayJune1</v>
      </c>
      <c r="B4850" t="s">
        <v>2232</v>
      </c>
      <c r="C4850" t="s">
        <v>2247</v>
      </c>
      <c r="D4850" t="s">
        <v>2473</v>
      </c>
      <c r="E4850" t="s">
        <v>3122</v>
      </c>
      <c r="F4850" s="6">
        <v>1</v>
      </c>
      <c r="G4850" s="6"/>
      <c r="H4850" s="6"/>
      <c r="I4850" s="6"/>
      <c r="J4850" s="6">
        <v>63.161999999999999</v>
      </c>
      <c r="K4850">
        <f t="shared" si="150"/>
        <v>1</v>
      </c>
    </row>
    <row r="4851" spans="1:11" x14ac:dyDescent="0.25">
      <c r="A4851" s="5" t="str">
        <f t="shared" si="151"/>
        <v>IndustryUnknown/OtherAverage WeekdayJune2</v>
      </c>
      <c r="B4851" t="s">
        <v>2232</v>
      </c>
      <c r="C4851" t="s">
        <v>2247</v>
      </c>
      <c r="D4851" t="s">
        <v>2473</v>
      </c>
      <c r="E4851" t="s">
        <v>3122</v>
      </c>
      <c r="F4851" s="6">
        <v>2</v>
      </c>
      <c r="G4851" s="6"/>
      <c r="H4851" s="6"/>
      <c r="I4851" s="6"/>
      <c r="J4851" s="6">
        <v>63.131999984741206</v>
      </c>
      <c r="K4851">
        <f t="shared" si="150"/>
        <v>1</v>
      </c>
    </row>
    <row r="4852" spans="1:11" x14ac:dyDescent="0.25">
      <c r="A4852" s="5" t="str">
        <f t="shared" si="151"/>
        <v>IndustryUnknown/OtherAverage WeekdayJune3</v>
      </c>
      <c r="B4852" t="s">
        <v>2232</v>
      </c>
      <c r="C4852" t="s">
        <v>2247</v>
      </c>
      <c r="D4852" t="s">
        <v>2473</v>
      </c>
      <c r="E4852" t="s">
        <v>3122</v>
      </c>
      <c r="F4852" s="6">
        <v>3</v>
      </c>
      <c r="G4852" s="6"/>
      <c r="H4852" s="6"/>
      <c r="I4852" s="6"/>
      <c r="J4852" s="6">
        <v>62.711999511718751</v>
      </c>
      <c r="K4852">
        <f t="shared" si="150"/>
        <v>1</v>
      </c>
    </row>
    <row r="4853" spans="1:11" x14ac:dyDescent="0.25">
      <c r="A4853" s="5" t="str">
        <f t="shared" si="151"/>
        <v>IndustryUnknown/OtherAverage WeekdayJune4</v>
      </c>
      <c r="B4853" t="s">
        <v>2232</v>
      </c>
      <c r="C4853" t="s">
        <v>2247</v>
      </c>
      <c r="D4853" t="s">
        <v>2473</v>
      </c>
      <c r="E4853" t="s">
        <v>3122</v>
      </c>
      <c r="F4853" s="6">
        <v>4</v>
      </c>
      <c r="G4853" s="6"/>
      <c r="H4853" s="6"/>
      <c r="I4853" s="6"/>
      <c r="J4853" s="6">
        <v>61.933999633789064</v>
      </c>
      <c r="K4853">
        <f t="shared" si="150"/>
        <v>1</v>
      </c>
    </row>
    <row r="4854" spans="1:11" x14ac:dyDescent="0.25">
      <c r="A4854" s="5" t="str">
        <f t="shared" si="151"/>
        <v>IndustryUnknown/OtherAverage WeekdayJune5</v>
      </c>
      <c r="B4854" t="s">
        <v>2232</v>
      </c>
      <c r="C4854" t="s">
        <v>2247</v>
      </c>
      <c r="D4854" t="s">
        <v>2473</v>
      </c>
      <c r="E4854" t="s">
        <v>3122</v>
      </c>
      <c r="F4854" s="6">
        <v>5</v>
      </c>
      <c r="G4854" s="6"/>
      <c r="H4854" s="6"/>
      <c r="I4854" s="6"/>
      <c r="J4854" s="6">
        <v>60.880001068115234</v>
      </c>
      <c r="K4854">
        <f t="shared" si="150"/>
        <v>1</v>
      </c>
    </row>
    <row r="4855" spans="1:11" x14ac:dyDescent="0.25">
      <c r="A4855" s="5" t="str">
        <f t="shared" si="151"/>
        <v>IndustryUnknown/OtherAverage WeekdayJune6</v>
      </c>
      <c r="B4855" t="s">
        <v>2232</v>
      </c>
      <c r="C4855" t="s">
        <v>2247</v>
      </c>
      <c r="D4855" t="s">
        <v>2473</v>
      </c>
      <c r="E4855" t="s">
        <v>3122</v>
      </c>
      <c r="F4855" s="6">
        <v>6</v>
      </c>
      <c r="G4855" s="6"/>
      <c r="H4855" s="6"/>
      <c r="I4855" s="6"/>
      <c r="J4855" s="6">
        <v>60.770000457763672</v>
      </c>
      <c r="K4855">
        <f t="shared" si="150"/>
        <v>1</v>
      </c>
    </row>
    <row r="4856" spans="1:11" x14ac:dyDescent="0.25">
      <c r="A4856" s="5" t="str">
        <f t="shared" si="151"/>
        <v>IndustryUnknown/OtherAverage WeekdayJune7</v>
      </c>
      <c r="B4856" t="s">
        <v>2232</v>
      </c>
      <c r="C4856" t="s">
        <v>2247</v>
      </c>
      <c r="D4856" t="s">
        <v>2473</v>
      </c>
      <c r="E4856" t="s">
        <v>3122</v>
      </c>
      <c r="F4856" s="6">
        <v>7</v>
      </c>
      <c r="G4856" s="6"/>
      <c r="H4856" s="6"/>
      <c r="I4856" s="6"/>
      <c r="J4856" s="6">
        <v>60.501999664306638</v>
      </c>
      <c r="K4856">
        <f t="shared" si="150"/>
        <v>1</v>
      </c>
    </row>
    <row r="4857" spans="1:11" x14ac:dyDescent="0.25">
      <c r="A4857" s="5" t="str">
        <f t="shared" si="151"/>
        <v>IndustryUnknown/OtherAverage WeekdayJune8</v>
      </c>
      <c r="B4857" t="s">
        <v>2232</v>
      </c>
      <c r="C4857" t="s">
        <v>2247</v>
      </c>
      <c r="D4857" t="s">
        <v>2473</v>
      </c>
      <c r="E4857" t="s">
        <v>3122</v>
      </c>
      <c r="F4857" s="6">
        <v>8</v>
      </c>
      <c r="G4857" s="6"/>
      <c r="H4857" s="6"/>
      <c r="I4857" s="6"/>
      <c r="J4857" s="6">
        <v>61.253998565673825</v>
      </c>
      <c r="K4857">
        <f t="shared" si="150"/>
        <v>1</v>
      </c>
    </row>
    <row r="4858" spans="1:11" x14ac:dyDescent="0.25">
      <c r="A4858" s="5" t="str">
        <f t="shared" si="151"/>
        <v>IndustryUnknown/OtherAverage WeekdayJune9</v>
      </c>
      <c r="B4858" t="s">
        <v>2232</v>
      </c>
      <c r="C4858" t="s">
        <v>2247</v>
      </c>
      <c r="D4858" t="s">
        <v>2473</v>
      </c>
      <c r="E4858" t="s">
        <v>3122</v>
      </c>
      <c r="F4858" s="6">
        <v>9</v>
      </c>
      <c r="G4858" s="6"/>
      <c r="H4858" s="6"/>
      <c r="I4858" s="6"/>
      <c r="J4858" s="6">
        <v>62.9140007019043</v>
      </c>
      <c r="K4858">
        <f t="shared" si="150"/>
        <v>1</v>
      </c>
    </row>
    <row r="4859" spans="1:11" x14ac:dyDescent="0.25">
      <c r="A4859" s="5" t="str">
        <f t="shared" si="151"/>
        <v>IndustryUnknown/OtherAverage WeekdayJune10</v>
      </c>
      <c r="B4859" t="s">
        <v>2232</v>
      </c>
      <c r="C4859" t="s">
        <v>2247</v>
      </c>
      <c r="D4859" t="s">
        <v>2473</v>
      </c>
      <c r="E4859" t="s">
        <v>3122</v>
      </c>
      <c r="F4859" s="6">
        <v>10</v>
      </c>
      <c r="G4859" s="6"/>
      <c r="H4859" s="6"/>
      <c r="I4859" s="6"/>
      <c r="J4859" s="6">
        <v>65.438000488281247</v>
      </c>
      <c r="K4859">
        <f t="shared" si="150"/>
        <v>1</v>
      </c>
    </row>
    <row r="4860" spans="1:11" x14ac:dyDescent="0.25">
      <c r="A4860" s="5" t="str">
        <f t="shared" si="151"/>
        <v>IndustryUnknown/OtherAverage WeekdayJune11</v>
      </c>
      <c r="B4860" t="s">
        <v>2232</v>
      </c>
      <c r="C4860" t="s">
        <v>2247</v>
      </c>
      <c r="D4860" t="s">
        <v>2473</v>
      </c>
      <c r="E4860" t="s">
        <v>3122</v>
      </c>
      <c r="F4860" s="6">
        <v>11</v>
      </c>
      <c r="G4860" s="6"/>
      <c r="H4860" s="6"/>
      <c r="I4860" s="6"/>
      <c r="J4860" s="6">
        <v>68.302000427246099</v>
      </c>
      <c r="K4860">
        <f t="shared" si="150"/>
        <v>1</v>
      </c>
    </row>
    <row r="4861" spans="1:11" x14ac:dyDescent="0.25">
      <c r="A4861" s="5" t="str">
        <f t="shared" si="151"/>
        <v>IndustryUnknown/OtherAverage WeekdayJune12</v>
      </c>
      <c r="B4861" t="s">
        <v>2232</v>
      </c>
      <c r="C4861" t="s">
        <v>2247</v>
      </c>
      <c r="D4861" t="s">
        <v>2473</v>
      </c>
      <c r="E4861" t="s">
        <v>3122</v>
      </c>
      <c r="F4861" s="6">
        <v>12</v>
      </c>
      <c r="G4861" s="6"/>
      <c r="H4861" s="6"/>
      <c r="I4861" s="6"/>
      <c r="J4861" s="6">
        <v>71.919999694824213</v>
      </c>
      <c r="K4861">
        <f t="shared" si="150"/>
        <v>1</v>
      </c>
    </row>
    <row r="4862" spans="1:11" x14ac:dyDescent="0.25">
      <c r="A4862" s="5" t="str">
        <f t="shared" si="151"/>
        <v>IndustryUnknown/OtherAverage WeekdayJune13</v>
      </c>
      <c r="B4862" t="s">
        <v>2232</v>
      </c>
      <c r="C4862" t="s">
        <v>2247</v>
      </c>
      <c r="D4862" t="s">
        <v>2473</v>
      </c>
      <c r="E4862" t="s">
        <v>3122</v>
      </c>
      <c r="F4862" s="6">
        <v>13</v>
      </c>
      <c r="G4862" s="6"/>
      <c r="H4862" s="6"/>
      <c r="I4862" s="6"/>
      <c r="J4862" s="6">
        <v>75.596000671386719</v>
      </c>
      <c r="K4862">
        <f t="shared" si="150"/>
        <v>1</v>
      </c>
    </row>
    <row r="4863" spans="1:11" x14ac:dyDescent="0.25">
      <c r="A4863" s="5" t="str">
        <f t="shared" si="151"/>
        <v>IndustryUnknown/OtherAverage WeekdayJune14</v>
      </c>
      <c r="B4863" t="s">
        <v>2232</v>
      </c>
      <c r="C4863" t="s">
        <v>2247</v>
      </c>
      <c r="D4863" t="s">
        <v>2473</v>
      </c>
      <c r="E4863" t="s">
        <v>3122</v>
      </c>
      <c r="F4863" s="6">
        <v>14</v>
      </c>
      <c r="G4863" s="6"/>
      <c r="H4863" s="6"/>
      <c r="I4863" s="6"/>
      <c r="J4863" s="6">
        <v>78.460000610351557</v>
      </c>
      <c r="K4863">
        <f t="shared" si="150"/>
        <v>1</v>
      </c>
    </row>
    <row r="4864" spans="1:11" x14ac:dyDescent="0.25">
      <c r="A4864" s="5" t="str">
        <f t="shared" si="151"/>
        <v>IndustryUnknown/OtherAverage WeekdayJune15</v>
      </c>
      <c r="B4864" t="s">
        <v>2232</v>
      </c>
      <c r="C4864" t="s">
        <v>2247</v>
      </c>
      <c r="D4864" t="s">
        <v>2473</v>
      </c>
      <c r="E4864" t="s">
        <v>3122</v>
      </c>
      <c r="F4864" s="6">
        <v>15</v>
      </c>
      <c r="G4864" s="6"/>
      <c r="H4864" s="6"/>
      <c r="I4864" s="6"/>
      <c r="J4864" s="6">
        <v>79.920001220703128</v>
      </c>
      <c r="K4864">
        <f t="shared" si="150"/>
        <v>1</v>
      </c>
    </row>
    <row r="4865" spans="1:11" x14ac:dyDescent="0.25">
      <c r="A4865" s="5" t="str">
        <f t="shared" si="151"/>
        <v>IndustryUnknown/OtherAverage WeekdayJune16</v>
      </c>
      <c r="B4865" t="s">
        <v>2232</v>
      </c>
      <c r="C4865" t="s">
        <v>2247</v>
      </c>
      <c r="D4865" t="s">
        <v>2473</v>
      </c>
      <c r="E4865" t="s">
        <v>3122</v>
      </c>
      <c r="F4865" s="6">
        <v>16</v>
      </c>
      <c r="G4865" s="6"/>
      <c r="H4865" s="6"/>
      <c r="I4865" s="6"/>
      <c r="J4865" s="6">
        <v>80.920001220703128</v>
      </c>
      <c r="K4865">
        <f t="shared" si="150"/>
        <v>1</v>
      </c>
    </row>
    <row r="4866" spans="1:11" x14ac:dyDescent="0.25">
      <c r="A4866" s="5" t="str">
        <f t="shared" si="151"/>
        <v>IndustryUnknown/OtherAverage WeekdayJune17</v>
      </c>
      <c r="B4866" t="s">
        <v>2232</v>
      </c>
      <c r="C4866" t="s">
        <v>2247</v>
      </c>
      <c r="D4866" t="s">
        <v>2473</v>
      </c>
      <c r="E4866" t="s">
        <v>3122</v>
      </c>
      <c r="F4866" s="6">
        <v>17</v>
      </c>
      <c r="G4866" s="6"/>
      <c r="H4866" s="6"/>
      <c r="I4866" s="6"/>
      <c r="J4866" s="6">
        <v>80.759999084472653</v>
      </c>
      <c r="K4866">
        <f t="shared" ref="K4866:K4929" si="152">INDEX(events, MATCH(CONCATENATE(B4866, C4866, D4866, E4866), events_y, 0), MATCH("Confidential", events_x, 0))</f>
        <v>1</v>
      </c>
    </row>
    <row r="4867" spans="1:11" x14ac:dyDescent="0.25">
      <c r="A4867" s="5" t="str">
        <f t="shared" ref="A4867:A4930" si="153">CONCATENATE(B4867, C4867, D4867, E4867, F4867)</f>
        <v>IndustryUnknown/OtherAverage WeekdayJune18</v>
      </c>
      <c r="B4867" t="s">
        <v>2232</v>
      </c>
      <c r="C4867" t="s">
        <v>2247</v>
      </c>
      <c r="D4867" t="s">
        <v>2473</v>
      </c>
      <c r="E4867" t="s">
        <v>3122</v>
      </c>
      <c r="F4867" s="6">
        <v>18</v>
      </c>
      <c r="G4867" s="6"/>
      <c r="H4867" s="6"/>
      <c r="I4867" s="6"/>
      <c r="J4867" s="6">
        <v>78.33999938964844</v>
      </c>
      <c r="K4867">
        <f t="shared" si="152"/>
        <v>1</v>
      </c>
    </row>
    <row r="4868" spans="1:11" x14ac:dyDescent="0.25">
      <c r="A4868" s="5" t="str">
        <f t="shared" si="153"/>
        <v>IndustryUnknown/OtherAverage WeekdayJune19</v>
      </c>
      <c r="B4868" t="s">
        <v>2232</v>
      </c>
      <c r="C4868" t="s">
        <v>2247</v>
      </c>
      <c r="D4868" t="s">
        <v>2473</v>
      </c>
      <c r="E4868" t="s">
        <v>3122</v>
      </c>
      <c r="F4868" s="6">
        <v>19</v>
      </c>
      <c r="G4868" s="6"/>
      <c r="H4868" s="6"/>
      <c r="I4868" s="6"/>
      <c r="J4868" s="6">
        <v>75.904000854492182</v>
      </c>
      <c r="K4868">
        <f t="shared" si="152"/>
        <v>1</v>
      </c>
    </row>
    <row r="4869" spans="1:11" x14ac:dyDescent="0.25">
      <c r="A4869" s="5" t="str">
        <f t="shared" si="153"/>
        <v>IndustryUnknown/OtherAverage WeekdayJune20</v>
      </c>
      <c r="B4869" t="s">
        <v>2232</v>
      </c>
      <c r="C4869" t="s">
        <v>2247</v>
      </c>
      <c r="D4869" t="s">
        <v>2473</v>
      </c>
      <c r="E4869" t="s">
        <v>3122</v>
      </c>
      <c r="F4869" s="6">
        <v>20</v>
      </c>
      <c r="G4869" s="6"/>
      <c r="H4869" s="6"/>
      <c r="I4869" s="6"/>
      <c r="J4869" s="6">
        <v>73.287998962402341</v>
      </c>
      <c r="K4869">
        <f t="shared" si="152"/>
        <v>1</v>
      </c>
    </row>
    <row r="4870" spans="1:11" x14ac:dyDescent="0.25">
      <c r="A4870" s="5" t="str">
        <f t="shared" si="153"/>
        <v>IndustryUnknown/OtherAverage WeekdayJune21</v>
      </c>
      <c r="B4870" t="s">
        <v>2232</v>
      </c>
      <c r="C4870" t="s">
        <v>2247</v>
      </c>
      <c r="D4870" t="s">
        <v>2473</v>
      </c>
      <c r="E4870" t="s">
        <v>3122</v>
      </c>
      <c r="F4870" s="6">
        <v>21</v>
      </c>
      <c r="G4870" s="6"/>
      <c r="H4870" s="6"/>
      <c r="I4870" s="6"/>
      <c r="J4870" s="6">
        <v>69.169999694824213</v>
      </c>
      <c r="K4870">
        <f t="shared" si="152"/>
        <v>1</v>
      </c>
    </row>
    <row r="4871" spans="1:11" x14ac:dyDescent="0.25">
      <c r="A4871" s="5" t="str">
        <f t="shared" si="153"/>
        <v>IndustryUnknown/OtherAverage WeekdayJune22</v>
      </c>
      <c r="B4871" t="s">
        <v>2232</v>
      </c>
      <c r="C4871" t="s">
        <v>2247</v>
      </c>
      <c r="D4871" t="s">
        <v>2473</v>
      </c>
      <c r="E4871" t="s">
        <v>3122</v>
      </c>
      <c r="F4871" s="6">
        <v>22</v>
      </c>
      <c r="G4871" s="6"/>
      <c r="H4871" s="6"/>
      <c r="I4871" s="6"/>
      <c r="J4871" s="6">
        <v>66.631999969482422</v>
      </c>
      <c r="K4871">
        <f t="shared" si="152"/>
        <v>1</v>
      </c>
    </row>
    <row r="4872" spans="1:11" x14ac:dyDescent="0.25">
      <c r="A4872" s="5" t="str">
        <f t="shared" si="153"/>
        <v>IndustryUnknown/OtherAverage WeekdayJune23</v>
      </c>
      <c r="B4872" t="s">
        <v>2232</v>
      </c>
      <c r="C4872" t="s">
        <v>2247</v>
      </c>
      <c r="D4872" t="s">
        <v>2473</v>
      </c>
      <c r="E4872" t="s">
        <v>3122</v>
      </c>
      <c r="F4872" s="6">
        <v>23</v>
      </c>
      <c r="G4872" s="6"/>
      <c r="H4872" s="6"/>
      <c r="I4872" s="6"/>
      <c r="J4872" s="6">
        <v>65.539999389648443</v>
      </c>
      <c r="K4872">
        <f t="shared" si="152"/>
        <v>1</v>
      </c>
    </row>
    <row r="4873" spans="1:11" x14ac:dyDescent="0.25">
      <c r="A4873" s="5" t="str">
        <f t="shared" si="153"/>
        <v>IndustryUnknown/OtherAverage WeekdayJune24</v>
      </c>
      <c r="B4873" t="s">
        <v>2232</v>
      </c>
      <c r="C4873" t="s">
        <v>2247</v>
      </c>
      <c r="D4873" t="s">
        <v>2473</v>
      </c>
      <c r="E4873" t="s">
        <v>3122</v>
      </c>
      <c r="F4873" s="6">
        <v>24</v>
      </c>
      <c r="G4873" s="6"/>
      <c r="H4873" s="6"/>
      <c r="I4873" s="6"/>
      <c r="J4873" s="6">
        <v>64.945999908447263</v>
      </c>
      <c r="K4873">
        <f t="shared" si="152"/>
        <v>1</v>
      </c>
    </row>
    <row r="4874" spans="1:11" x14ac:dyDescent="0.25">
      <c r="A4874" s="5" t="str">
        <f t="shared" si="153"/>
        <v>IndustryUnknown/OtherMonthly Peak DayJune1</v>
      </c>
      <c r="B4874" t="s">
        <v>2232</v>
      </c>
      <c r="C4874" t="s">
        <v>2247</v>
      </c>
      <c r="D4874" t="s">
        <v>2474</v>
      </c>
      <c r="E4874" t="s">
        <v>3122</v>
      </c>
      <c r="F4874" s="6">
        <v>1</v>
      </c>
      <c r="G4874" s="6"/>
      <c r="H4874" s="6"/>
      <c r="I4874" s="6"/>
      <c r="J4874" s="6">
        <v>70.509999084472653</v>
      </c>
      <c r="K4874">
        <f t="shared" si="152"/>
        <v>1</v>
      </c>
    </row>
    <row r="4875" spans="1:11" x14ac:dyDescent="0.25">
      <c r="A4875" s="5" t="str">
        <f t="shared" si="153"/>
        <v>IndustryUnknown/OtherMonthly Peak DayJune2</v>
      </c>
      <c r="B4875" t="s">
        <v>2232</v>
      </c>
      <c r="C4875" t="s">
        <v>2247</v>
      </c>
      <c r="D4875" t="s">
        <v>2474</v>
      </c>
      <c r="E4875" t="s">
        <v>3122</v>
      </c>
      <c r="F4875" s="6">
        <v>2</v>
      </c>
      <c r="G4875" s="6"/>
      <c r="H4875" s="6"/>
      <c r="I4875" s="6"/>
      <c r="J4875" s="6">
        <v>69.444000244140625</v>
      </c>
      <c r="K4875">
        <f t="shared" si="152"/>
        <v>1</v>
      </c>
    </row>
    <row r="4876" spans="1:11" x14ac:dyDescent="0.25">
      <c r="A4876" s="5" t="str">
        <f t="shared" si="153"/>
        <v>IndustryUnknown/OtherMonthly Peak DayJune3</v>
      </c>
      <c r="B4876" t="s">
        <v>2232</v>
      </c>
      <c r="C4876" t="s">
        <v>2247</v>
      </c>
      <c r="D4876" t="s">
        <v>2474</v>
      </c>
      <c r="E4876" t="s">
        <v>3122</v>
      </c>
      <c r="F4876" s="6">
        <v>3</v>
      </c>
      <c r="G4876" s="6"/>
      <c r="H4876" s="6"/>
      <c r="I4876" s="6"/>
      <c r="J4876" s="6">
        <v>68.398001098632818</v>
      </c>
      <c r="K4876">
        <f t="shared" si="152"/>
        <v>1</v>
      </c>
    </row>
    <row r="4877" spans="1:11" x14ac:dyDescent="0.25">
      <c r="A4877" s="5" t="str">
        <f t="shared" si="153"/>
        <v>IndustryUnknown/OtherMonthly Peak DayJune4</v>
      </c>
      <c r="B4877" t="s">
        <v>2232</v>
      </c>
      <c r="C4877" t="s">
        <v>2247</v>
      </c>
      <c r="D4877" t="s">
        <v>2474</v>
      </c>
      <c r="E4877" t="s">
        <v>3122</v>
      </c>
      <c r="F4877" s="6">
        <v>4</v>
      </c>
      <c r="G4877" s="6"/>
      <c r="H4877" s="6"/>
      <c r="I4877" s="6"/>
      <c r="J4877" s="6">
        <v>67.974000549316401</v>
      </c>
      <c r="K4877">
        <f t="shared" si="152"/>
        <v>1</v>
      </c>
    </row>
    <row r="4878" spans="1:11" x14ac:dyDescent="0.25">
      <c r="A4878" s="5" t="str">
        <f t="shared" si="153"/>
        <v>IndustryUnknown/OtherMonthly Peak DayJune5</v>
      </c>
      <c r="B4878" t="s">
        <v>2232</v>
      </c>
      <c r="C4878" t="s">
        <v>2247</v>
      </c>
      <c r="D4878" t="s">
        <v>2474</v>
      </c>
      <c r="E4878" t="s">
        <v>3122</v>
      </c>
      <c r="F4878" s="6">
        <v>5</v>
      </c>
      <c r="G4878" s="6"/>
      <c r="H4878" s="6"/>
      <c r="I4878" s="6"/>
      <c r="J4878" s="6">
        <v>67.358001708984375</v>
      </c>
      <c r="K4878">
        <f t="shared" si="152"/>
        <v>1</v>
      </c>
    </row>
    <row r="4879" spans="1:11" x14ac:dyDescent="0.25">
      <c r="A4879" s="5" t="str">
        <f t="shared" si="153"/>
        <v>IndustryUnknown/OtherMonthly Peak DayJune6</v>
      </c>
      <c r="B4879" t="s">
        <v>2232</v>
      </c>
      <c r="C4879" t="s">
        <v>2247</v>
      </c>
      <c r="D4879" t="s">
        <v>2474</v>
      </c>
      <c r="E4879" t="s">
        <v>3122</v>
      </c>
      <c r="F4879" s="6">
        <v>6</v>
      </c>
      <c r="G4879" s="6"/>
      <c r="H4879" s="6"/>
      <c r="I4879" s="6"/>
      <c r="J4879" s="6">
        <v>66.852000427246097</v>
      </c>
      <c r="K4879">
        <f t="shared" si="152"/>
        <v>1</v>
      </c>
    </row>
    <row r="4880" spans="1:11" x14ac:dyDescent="0.25">
      <c r="A4880" s="5" t="str">
        <f t="shared" si="153"/>
        <v>IndustryUnknown/OtherMonthly Peak DayJune7</v>
      </c>
      <c r="B4880" t="s">
        <v>2232</v>
      </c>
      <c r="C4880" t="s">
        <v>2247</v>
      </c>
      <c r="D4880" t="s">
        <v>2474</v>
      </c>
      <c r="E4880" t="s">
        <v>3122</v>
      </c>
      <c r="F4880" s="6">
        <v>7</v>
      </c>
      <c r="G4880" s="6"/>
      <c r="H4880" s="6"/>
      <c r="I4880" s="6"/>
      <c r="J4880" s="6">
        <v>66.412000274658197</v>
      </c>
      <c r="K4880">
        <f t="shared" si="152"/>
        <v>1</v>
      </c>
    </row>
    <row r="4881" spans="1:11" x14ac:dyDescent="0.25">
      <c r="A4881" s="5" t="str">
        <f t="shared" si="153"/>
        <v>IndustryUnknown/OtherMonthly Peak DayJune8</v>
      </c>
      <c r="B4881" t="s">
        <v>2232</v>
      </c>
      <c r="C4881" t="s">
        <v>2247</v>
      </c>
      <c r="D4881" t="s">
        <v>2474</v>
      </c>
      <c r="E4881" t="s">
        <v>3122</v>
      </c>
      <c r="F4881" s="6">
        <v>8</v>
      </c>
      <c r="G4881" s="6"/>
      <c r="H4881" s="6"/>
      <c r="I4881" s="6"/>
      <c r="J4881" s="6">
        <v>66.751999664306638</v>
      </c>
      <c r="K4881">
        <f t="shared" si="152"/>
        <v>1</v>
      </c>
    </row>
    <row r="4882" spans="1:11" x14ac:dyDescent="0.25">
      <c r="A4882" s="5" t="str">
        <f t="shared" si="153"/>
        <v>IndustryUnknown/OtherMonthly Peak DayJune9</v>
      </c>
      <c r="B4882" t="s">
        <v>2232</v>
      </c>
      <c r="C4882" t="s">
        <v>2247</v>
      </c>
      <c r="D4882" t="s">
        <v>2474</v>
      </c>
      <c r="E4882" t="s">
        <v>3122</v>
      </c>
      <c r="F4882" s="6">
        <v>9</v>
      </c>
      <c r="G4882" s="6"/>
      <c r="H4882" s="6"/>
      <c r="I4882" s="6"/>
      <c r="J4882" s="6">
        <v>69.619998168945315</v>
      </c>
      <c r="K4882">
        <f t="shared" si="152"/>
        <v>1</v>
      </c>
    </row>
    <row r="4883" spans="1:11" x14ac:dyDescent="0.25">
      <c r="A4883" s="5" t="str">
        <f t="shared" si="153"/>
        <v>IndustryUnknown/OtherMonthly Peak DayJune10</v>
      </c>
      <c r="B4883" t="s">
        <v>2232</v>
      </c>
      <c r="C4883" t="s">
        <v>2247</v>
      </c>
      <c r="D4883" t="s">
        <v>2474</v>
      </c>
      <c r="E4883" t="s">
        <v>3122</v>
      </c>
      <c r="F4883" s="6">
        <v>10</v>
      </c>
      <c r="G4883" s="6"/>
      <c r="H4883" s="6"/>
      <c r="I4883" s="6"/>
      <c r="J4883" s="6">
        <v>72.345999145507818</v>
      </c>
      <c r="K4883">
        <f t="shared" si="152"/>
        <v>1</v>
      </c>
    </row>
    <row r="4884" spans="1:11" x14ac:dyDescent="0.25">
      <c r="A4884" s="5" t="str">
        <f t="shared" si="153"/>
        <v>IndustryUnknown/OtherMonthly Peak DayJune11</v>
      </c>
      <c r="B4884" t="s">
        <v>2232</v>
      </c>
      <c r="C4884" t="s">
        <v>2247</v>
      </c>
      <c r="D4884" t="s">
        <v>2474</v>
      </c>
      <c r="E4884" t="s">
        <v>3122</v>
      </c>
      <c r="F4884" s="6">
        <v>11</v>
      </c>
      <c r="G4884" s="6"/>
      <c r="H4884" s="6"/>
      <c r="I4884" s="6"/>
      <c r="J4884" s="6">
        <v>74.146000671386716</v>
      </c>
      <c r="K4884">
        <f t="shared" si="152"/>
        <v>1</v>
      </c>
    </row>
    <row r="4885" spans="1:11" x14ac:dyDescent="0.25">
      <c r="A4885" s="5" t="str">
        <f t="shared" si="153"/>
        <v>IndustryUnknown/OtherMonthly Peak DayJune12</v>
      </c>
      <c r="B4885" t="s">
        <v>2232</v>
      </c>
      <c r="C4885" t="s">
        <v>2247</v>
      </c>
      <c r="D4885" t="s">
        <v>2474</v>
      </c>
      <c r="E4885" t="s">
        <v>3122</v>
      </c>
      <c r="F4885" s="6">
        <v>12</v>
      </c>
      <c r="G4885" s="6"/>
      <c r="H4885" s="6"/>
      <c r="I4885" s="6"/>
      <c r="J4885" s="6">
        <v>78.859999084472662</v>
      </c>
      <c r="K4885">
        <f t="shared" si="152"/>
        <v>1</v>
      </c>
    </row>
    <row r="4886" spans="1:11" x14ac:dyDescent="0.25">
      <c r="A4886" s="5" t="str">
        <f t="shared" si="153"/>
        <v>IndustryUnknown/OtherMonthly Peak DayJune13</v>
      </c>
      <c r="B4886" t="s">
        <v>2232</v>
      </c>
      <c r="C4886" t="s">
        <v>2247</v>
      </c>
      <c r="D4886" t="s">
        <v>2474</v>
      </c>
      <c r="E4886" t="s">
        <v>3122</v>
      </c>
      <c r="F4886" s="6">
        <v>13</v>
      </c>
      <c r="G4886" s="6"/>
      <c r="H4886" s="6"/>
      <c r="I4886" s="6"/>
      <c r="J4886" s="6">
        <v>83.499998474121099</v>
      </c>
      <c r="K4886">
        <f t="shared" si="152"/>
        <v>1</v>
      </c>
    </row>
    <row r="4887" spans="1:11" x14ac:dyDescent="0.25">
      <c r="A4887" s="5" t="str">
        <f t="shared" si="153"/>
        <v>IndustryUnknown/OtherMonthly Peak DayJune14</v>
      </c>
      <c r="B4887" t="s">
        <v>2232</v>
      </c>
      <c r="C4887" t="s">
        <v>2247</v>
      </c>
      <c r="D4887" t="s">
        <v>2474</v>
      </c>
      <c r="E4887" t="s">
        <v>3122</v>
      </c>
      <c r="F4887" s="6">
        <v>14</v>
      </c>
      <c r="G4887" s="6"/>
      <c r="H4887" s="6"/>
      <c r="I4887" s="6"/>
      <c r="J4887" s="6">
        <v>84.679998779296881</v>
      </c>
      <c r="K4887">
        <f t="shared" si="152"/>
        <v>1</v>
      </c>
    </row>
    <row r="4888" spans="1:11" x14ac:dyDescent="0.25">
      <c r="A4888" s="5" t="str">
        <f t="shared" si="153"/>
        <v>IndustryUnknown/OtherMonthly Peak DayJune15</v>
      </c>
      <c r="B4888" t="s">
        <v>2232</v>
      </c>
      <c r="C4888" t="s">
        <v>2247</v>
      </c>
      <c r="D4888" t="s">
        <v>2474</v>
      </c>
      <c r="E4888" t="s">
        <v>3122</v>
      </c>
      <c r="F4888" s="6">
        <v>15</v>
      </c>
      <c r="G4888" s="6"/>
      <c r="H4888" s="6"/>
      <c r="I4888" s="6"/>
      <c r="J4888" s="6">
        <v>84.440000915527349</v>
      </c>
      <c r="K4888">
        <f t="shared" si="152"/>
        <v>1</v>
      </c>
    </row>
    <row r="4889" spans="1:11" x14ac:dyDescent="0.25">
      <c r="A4889" s="5" t="str">
        <f t="shared" si="153"/>
        <v>IndustryUnknown/OtherMonthly Peak DayJune16</v>
      </c>
      <c r="B4889" t="s">
        <v>2232</v>
      </c>
      <c r="C4889" t="s">
        <v>2247</v>
      </c>
      <c r="D4889" t="s">
        <v>2474</v>
      </c>
      <c r="E4889" t="s">
        <v>3122</v>
      </c>
      <c r="F4889" s="6">
        <v>16</v>
      </c>
      <c r="G4889" s="6"/>
      <c r="H4889" s="6"/>
      <c r="I4889" s="6"/>
      <c r="J4889" s="6">
        <v>83.860000610351563</v>
      </c>
      <c r="K4889">
        <f t="shared" si="152"/>
        <v>1</v>
      </c>
    </row>
    <row r="4890" spans="1:11" x14ac:dyDescent="0.25">
      <c r="A4890" s="5" t="str">
        <f t="shared" si="153"/>
        <v>IndustryUnknown/OtherMonthly Peak DayJune17</v>
      </c>
      <c r="B4890" t="s">
        <v>2232</v>
      </c>
      <c r="C4890" t="s">
        <v>2247</v>
      </c>
      <c r="D4890" t="s">
        <v>2474</v>
      </c>
      <c r="E4890" t="s">
        <v>3122</v>
      </c>
      <c r="F4890" s="6">
        <v>17</v>
      </c>
      <c r="G4890" s="6"/>
      <c r="H4890" s="6"/>
      <c r="I4890" s="6"/>
      <c r="J4890" s="6">
        <v>83.759999084472653</v>
      </c>
      <c r="K4890">
        <f t="shared" si="152"/>
        <v>1</v>
      </c>
    </row>
    <row r="4891" spans="1:11" x14ac:dyDescent="0.25">
      <c r="A4891" s="5" t="str">
        <f t="shared" si="153"/>
        <v>IndustryUnknown/OtherMonthly Peak DayJune18</v>
      </c>
      <c r="B4891" t="s">
        <v>2232</v>
      </c>
      <c r="C4891" t="s">
        <v>2247</v>
      </c>
      <c r="D4891" t="s">
        <v>2474</v>
      </c>
      <c r="E4891" t="s">
        <v>3122</v>
      </c>
      <c r="F4891" s="6">
        <v>18</v>
      </c>
      <c r="G4891" s="6"/>
      <c r="H4891" s="6"/>
      <c r="I4891" s="6"/>
      <c r="J4891" s="6">
        <v>82.639999389648438</v>
      </c>
      <c r="K4891">
        <f t="shared" si="152"/>
        <v>1</v>
      </c>
    </row>
    <row r="4892" spans="1:11" x14ac:dyDescent="0.25">
      <c r="A4892" s="5" t="str">
        <f t="shared" si="153"/>
        <v>IndustryUnknown/OtherMonthly Peak DayJune19</v>
      </c>
      <c r="B4892" t="s">
        <v>2232</v>
      </c>
      <c r="C4892" t="s">
        <v>2247</v>
      </c>
      <c r="D4892" t="s">
        <v>2474</v>
      </c>
      <c r="E4892" t="s">
        <v>3122</v>
      </c>
      <c r="F4892" s="6">
        <v>19</v>
      </c>
      <c r="G4892" s="6"/>
      <c r="H4892" s="6"/>
      <c r="I4892" s="6"/>
      <c r="J4892" s="6">
        <v>80.992001342773435</v>
      </c>
      <c r="K4892">
        <f t="shared" si="152"/>
        <v>1</v>
      </c>
    </row>
    <row r="4893" spans="1:11" x14ac:dyDescent="0.25">
      <c r="A4893" s="5" t="str">
        <f t="shared" si="153"/>
        <v>IndustryUnknown/OtherMonthly Peak DayJune20</v>
      </c>
      <c r="B4893" t="s">
        <v>2232</v>
      </c>
      <c r="C4893" t="s">
        <v>2247</v>
      </c>
      <c r="D4893" t="s">
        <v>2474</v>
      </c>
      <c r="E4893" t="s">
        <v>3122</v>
      </c>
      <c r="F4893" s="6">
        <v>20</v>
      </c>
      <c r="G4893" s="6"/>
      <c r="H4893" s="6"/>
      <c r="I4893" s="6"/>
      <c r="J4893" s="6">
        <v>78.168000793457026</v>
      </c>
      <c r="K4893">
        <f t="shared" si="152"/>
        <v>1</v>
      </c>
    </row>
    <row r="4894" spans="1:11" x14ac:dyDescent="0.25">
      <c r="A4894" s="5" t="str">
        <f t="shared" si="153"/>
        <v>IndustryUnknown/OtherMonthly Peak DayJune21</v>
      </c>
      <c r="B4894" t="s">
        <v>2232</v>
      </c>
      <c r="C4894" t="s">
        <v>2247</v>
      </c>
      <c r="D4894" t="s">
        <v>2474</v>
      </c>
      <c r="E4894" t="s">
        <v>3122</v>
      </c>
      <c r="F4894" s="6">
        <v>21</v>
      </c>
      <c r="G4894" s="6"/>
      <c r="H4894" s="6"/>
      <c r="I4894" s="6"/>
      <c r="J4894" s="6">
        <v>74.843998718261716</v>
      </c>
      <c r="K4894">
        <f t="shared" si="152"/>
        <v>1</v>
      </c>
    </row>
    <row r="4895" spans="1:11" x14ac:dyDescent="0.25">
      <c r="A4895" s="5" t="str">
        <f t="shared" si="153"/>
        <v>IndustryUnknown/OtherMonthly Peak DayJune22</v>
      </c>
      <c r="B4895" t="s">
        <v>2232</v>
      </c>
      <c r="C4895" t="s">
        <v>2247</v>
      </c>
      <c r="D4895" t="s">
        <v>2474</v>
      </c>
      <c r="E4895" t="s">
        <v>3122</v>
      </c>
      <c r="F4895" s="6">
        <v>22</v>
      </c>
      <c r="G4895" s="6"/>
      <c r="H4895" s="6"/>
      <c r="I4895" s="6"/>
      <c r="J4895" s="6">
        <v>72.258000183105466</v>
      </c>
      <c r="K4895">
        <f t="shared" si="152"/>
        <v>1</v>
      </c>
    </row>
    <row r="4896" spans="1:11" x14ac:dyDescent="0.25">
      <c r="A4896" s="5" t="str">
        <f t="shared" si="153"/>
        <v>IndustryUnknown/OtherMonthly Peak DayJune23</v>
      </c>
      <c r="B4896" t="s">
        <v>2232</v>
      </c>
      <c r="C4896" t="s">
        <v>2247</v>
      </c>
      <c r="D4896" t="s">
        <v>2474</v>
      </c>
      <c r="E4896" t="s">
        <v>3122</v>
      </c>
      <c r="F4896" s="6">
        <v>23</v>
      </c>
      <c r="G4896" s="6"/>
      <c r="H4896" s="6"/>
      <c r="I4896" s="6"/>
      <c r="J4896" s="6">
        <v>71.333999633789063</v>
      </c>
      <c r="K4896">
        <f t="shared" si="152"/>
        <v>1</v>
      </c>
    </row>
    <row r="4897" spans="1:11" x14ac:dyDescent="0.25">
      <c r="A4897" s="5" t="str">
        <f t="shared" si="153"/>
        <v>IndustryUnknown/OtherMonthly Peak DayJune24</v>
      </c>
      <c r="B4897" t="s">
        <v>2232</v>
      </c>
      <c r="C4897" t="s">
        <v>2247</v>
      </c>
      <c r="D4897" t="s">
        <v>2474</v>
      </c>
      <c r="E4897" t="s">
        <v>3122</v>
      </c>
      <c r="F4897" s="6">
        <v>24</v>
      </c>
      <c r="G4897" s="6"/>
      <c r="H4897" s="6"/>
      <c r="I4897" s="6"/>
      <c r="J4897" s="6">
        <v>70.130000305175784</v>
      </c>
      <c r="K4897">
        <f t="shared" si="152"/>
        <v>1</v>
      </c>
    </row>
    <row r="4898" spans="1:11" x14ac:dyDescent="0.25">
      <c r="A4898" s="5" t="str">
        <f t="shared" si="153"/>
        <v>IndustryUnknown/OtherAverage WeekdayJuly1</v>
      </c>
      <c r="B4898" t="s">
        <v>2232</v>
      </c>
      <c r="C4898" t="s">
        <v>2247</v>
      </c>
      <c r="D4898" t="s">
        <v>2475</v>
      </c>
      <c r="E4898" t="s">
        <v>3123</v>
      </c>
      <c r="F4898" s="6">
        <v>1</v>
      </c>
      <c r="G4898" s="6"/>
      <c r="H4898" s="6"/>
      <c r="I4898" s="6"/>
      <c r="J4898" s="6">
        <v>70.583999999999989</v>
      </c>
      <c r="K4898">
        <f t="shared" si="152"/>
        <v>1</v>
      </c>
    </row>
    <row r="4899" spans="1:11" x14ac:dyDescent="0.25">
      <c r="A4899" s="5" t="str">
        <f t="shared" si="153"/>
        <v>IndustryUnknown/OtherAverage WeekdayJuly2</v>
      </c>
      <c r="B4899" t="s">
        <v>2232</v>
      </c>
      <c r="C4899" t="s">
        <v>2247</v>
      </c>
      <c r="D4899" t="s">
        <v>2475</v>
      </c>
      <c r="E4899" t="s">
        <v>3123</v>
      </c>
      <c r="F4899" s="6">
        <v>2</v>
      </c>
      <c r="G4899" s="6"/>
      <c r="H4899" s="6"/>
      <c r="I4899" s="6"/>
      <c r="J4899" s="6">
        <v>70.310000000000016</v>
      </c>
      <c r="K4899">
        <f t="shared" si="152"/>
        <v>1</v>
      </c>
    </row>
    <row r="4900" spans="1:11" x14ac:dyDescent="0.25">
      <c r="A4900" s="5" t="str">
        <f t="shared" si="153"/>
        <v>IndustryUnknown/OtherAverage WeekdayJuly3</v>
      </c>
      <c r="B4900" t="s">
        <v>2232</v>
      </c>
      <c r="C4900" t="s">
        <v>2247</v>
      </c>
      <c r="D4900" t="s">
        <v>2475</v>
      </c>
      <c r="E4900" t="s">
        <v>3123</v>
      </c>
      <c r="F4900" s="6">
        <v>3</v>
      </c>
      <c r="G4900" s="6"/>
      <c r="H4900" s="6"/>
      <c r="I4900" s="6"/>
      <c r="J4900" s="6">
        <v>69.847999999999999</v>
      </c>
      <c r="K4900">
        <f t="shared" si="152"/>
        <v>1</v>
      </c>
    </row>
    <row r="4901" spans="1:11" x14ac:dyDescent="0.25">
      <c r="A4901" s="5" t="str">
        <f t="shared" si="153"/>
        <v>IndustryUnknown/OtherAverage WeekdayJuly4</v>
      </c>
      <c r="B4901" t="s">
        <v>2232</v>
      </c>
      <c r="C4901" t="s">
        <v>2247</v>
      </c>
      <c r="D4901" t="s">
        <v>2475</v>
      </c>
      <c r="E4901" t="s">
        <v>3123</v>
      </c>
      <c r="F4901" s="6">
        <v>4</v>
      </c>
      <c r="G4901" s="6"/>
      <c r="H4901" s="6"/>
      <c r="I4901" s="6"/>
      <c r="J4901" s="6">
        <v>69.488</v>
      </c>
      <c r="K4901">
        <f t="shared" si="152"/>
        <v>1</v>
      </c>
    </row>
    <row r="4902" spans="1:11" x14ac:dyDescent="0.25">
      <c r="A4902" s="5" t="str">
        <f t="shared" si="153"/>
        <v>IndustryUnknown/OtherAverage WeekdayJuly5</v>
      </c>
      <c r="B4902" t="s">
        <v>2232</v>
      </c>
      <c r="C4902" t="s">
        <v>2247</v>
      </c>
      <c r="D4902" t="s">
        <v>2475</v>
      </c>
      <c r="E4902" t="s">
        <v>3123</v>
      </c>
      <c r="F4902" s="6">
        <v>5</v>
      </c>
      <c r="G4902" s="6"/>
      <c r="H4902" s="6"/>
      <c r="I4902" s="6"/>
      <c r="J4902" s="6">
        <v>68.933999999999997</v>
      </c>
      <c r="K4902">
        <f t="shared" si="152"/>
        <v>1</v>
      </c>
    </row>
    <row r="4903" spans="1:11" x14ac:dyDescent="0.25">
      <c r="A4903" s="5" t="str">
        <f t="shared" si="153"/>
        <v>IndustryUnknown/OtherAverage WeekdayJuly6</v>
      </c>
      <c r="B4903" t="s">
        <v>2232</v>
      </c>
      <c r="C4903" t="s">
        <v>2247</v>
      </c>
      <c r="D4903" t="s">
        <v>2475</v>
      </c>
      <c r="E4903" t="s">
        <v>3123</v>
      </c>
      <c r="F4903" s="6">
        <v>6</v>
      </c>
      <c r="G4903" s="6"/>
      <c r="H4903" s="6"/>
      <c r="I4903" s="6"/>
      <c r="J4903" s="6">
        <v>68.535999999999987</v>
      </c>
      <c r="K4903">
        <f t="shared" si="152"/>
        <v>1</v>
      </c>
    </row>
    <row r="4904" spans="1:11" x14ac:dyDescent="0.25">
      <c r="A4904" s="5" t="str">
        <f t="shared" si="153"/>
        <v>IndustryUnknown/OtherAverage WeekdayJuly7</v>
      </c>
      <c r="B4904" t="s">
        <v>2232</v>
      </c>
      <c r="C4904" t="s">
        <v>2247</v>
      </c>
      <c r="D4904" t="s">
        <v>2475</v>
      </c>
      <c r="E4904" t="s">
        <v>3123</v>
      </c>
      <c r="F4904" s="6">
        <v>7</v>
      </c>
      <c r="G4904" s="6"/>
      <c r="H4904" s="6"/>
      <c r="I4904" s="6"/>
      <c r="J4904" s="6">
        <v>68.09</v>
      </c>
      <c r="K4904">
        <f t="shared" si="152"/>
        <v>1</v>
      </c>
    </row>
    <row r="4905" spans="1:11" x14ac:dyDescent="0.25">
      <c r="A4905" s="5" t="str">
        <f t="shared" si="153"/>
        <v>IndustryUnknown/OtherAverage WeekdayJuly8</v>
      </c>
      <c r="B4905" t="s">
        <v>2232</v>
      </c>
      <c r="C4905" t="s">
        <v>2247</v>
      </c>
      <c r="D4905" t="s">
        <v>2475</v>
      </c>
      <c r="E4905" t="s">
        <v>3123</v>
      </c>
      <c r="F4905" s="6">
        <v>8</v>
      </c>
      <c r="G4905" s="6"/>
      <c r="H4905" s="6"/>
      <c r="I4905" s="6"/>
      <c r="J4905" s="6">
        <v>68.305999999999997</v>
      </c>
      <c r="K4905">
        <f t="shared" si="152"/>
        <v>1</v>
      </c>
    </row>
    <row r="4906" spans="1:11" x14ac:dyDescent="0.25">
      <c r="A4906" s="5" t="str">
        <f t="shared" si="153"/>
        <v>IndustryUnknown/OtherAverage WeekdayJuly9</v>
      </c>
      <c r="B4906" t="s">
        <v>2232</v>
      </c>
      <c r="C4906" t="s">
        <v>2247</v>
      </c>
      <c r="D4906" t="s">
        <v>2475</v>
      </c>
      <c r="E4906" t="s">
        <v>3123</v>
      </c>
      <c r="F4906" s="6">
        <v>9</v>
      </c>
      <c r="G4906" s="6"/>
      <c r="H4906" s="6"/>
      <c r="I4906" s="6"/>
      <c r="J4906" s="6">
        <v>69.97999999999999</v>
      </c>
      <c r="K4906">
        <f t="shared" si="152"/>
        <v>1</v>
      </c>
    </row>
    <row r="4907" spans="1:11" x14ac:dyDescent="0.25">
      <c r="A4907" s="5" t="str">
        <f t="shared" si="153"/>
        <v>IndustryUnknown/OtherAverage WeekdayJuly10</v>
      </c>
      <c r="B4907" t="s">
        <v>2232</v>
      </c>
      <c r="C4907" t="s">
        <v>2247</v>
      </c>
      <c r="D4907" t="s">
        <v>2475</v>
      </c>
      <c r="E4907" t="s">
        <v>3123</v>
      </c>
      <c r="F4907" s="6">
        <v>10</v>
      </c>
      <c r="G4907" s="6"/>
      <c r="H4907" s="6"/>
      <c r="I4907" s="6"/>
      <c r="J4907" s="6">
        <v>72.22</v>
      </c>
      <c r="K4907">
        <f t="shared" si="152"/>
        <v>1</v>
      </c>
    </row>
    <row r="4908" spans="1:11" x14ac:dyDescent="0.25">
      <c r="A4908" s="5" t="str">
        <f t="shared" si="153"/>
        <v>IndustryUnknown/OtherAverage WeekdayJuly11</v>
      </c>
      <c r="B4908" t="s">
        <v>2232</v>
      </c>
      <c r="C4908" t="s">
        <v>2247</v>
      </c>
      <c r="D4908" t="s">
        <v>2475</v>
      </c>
      <c r="E4908" t="s">
        <v>3123</v>
      </c>
      <c r="F4908" s="6">
        <v>11</v>
      </c>
      <c r="G4908" s="6"/>
      <c r="H4908" s="6"/>
      <c r="I4908" s="6"/>
      <c r="J4908" s="6">
        <v>75.539999999999992</v>
      </c>
      <c r="K4908">
        <f t="shared" si="152"/>
        <v>1</v>
      </c>
    </row>
    <row r="4909" spans="1:11" x14ac:dyDescent="0.25">
      <c r="A4909" s="5" t="str">
        <f t="shared" si="153"/>
        <v>IndustryUnknown/OtherAverage WeekdayJuly12</v>
      </c>
      <c r="B4909" t="s">
        <v>2232</v>
      </c>
      <c r="C4909" t="s">
        <v>2247</v>
      </c>
      <c r="D4909" t="s">
        <v>2475</v>
      </c>
      <c r="E4909" t="s">
        <v>3123</v>
      </c>
      <c r="F4909" s="6">
        <v>12</v>
      </c>
      <c r="G4909" s="6"/>
      <c r="H4909" s="6"/>
      <c r="I4909" s="6"/>
      <c r="J4909" s="6">
        <v>78.940000000000012</v>
      </c>
      <c r="K4909">
        <f t="shared" si="152"/>
        <v>1</v>
      </c>
    </row>
    <row r="4910" spans="1:11" x14ac:dyDescent="0.25">
      <c r="A4910" s="5" t="str">
        <f t="shared" si="153"/>
        <v>IndustryUnknown/OtherAverage WeekdayJuly13</v>
      </c>
      <c r="B4910" t="s">
        <v>2232</v>
      </c>
      <c r="C4910" t="s">
        <v>2247</v>
      </c>
      <c r="D4910" t="s">
        <v>2475</v>
      </c>
      <c r="E4910" t="s">
        <v>3123</v>
      </c>
      <c r="F4910" s="6">
        <v>13</v>
      </c>
      <c r="G4910" s="6"/>
      <c r="H4910" s="6"/>
      <c r="I4910" s="6"/>
      <c r="J4910" s="6">
        <v>81.02000000000001</v>
      </c>
      <c r="K4910">
        <f t="shared" si="152"/>
        <v>1</v>
      </c>
    </row>
    <row r="4911" spans="1:11" x14ac:dyDescent="0.25">
      <c r="A4911" s="5" t="str">
        <f t="shared" si="153"/>
        <v>IndustryUnknown/OtherAverage WeekdayJuly14</v>
      </c>
      <c r="B4911" t="s">
        <v>2232</v>
      </c>
      <c r="C4911" t="s">
        <v>2247</v>
      </c>
      <c r="D4911" t="s">
        <v>2475</v>
      </c>
      <c r="E4911" t="s">
        <v>3123</v>
      </c>
      <c r="F4911" s="6">
        <v>14</v>
      </c>
      <c r="G4911" s="6"/>
      <c r="H4911" s="6"/>
      <c r="I4911" s="6"/>
      <c r="J4911" s="6">
        <v>83.86</v>
      </c>
      <c r="K4911">
        <f t="shared" si="152"/>
        <v>1</v>
      </c>
    </row>
    <row r="4912" spans="1:11" x14ac:dyDescent="0.25">
      <c r="A4912" s="5" t="str">
        <f t="shared" si="153"/>
        <v>IndustryUnknown/OtherAverage WeekdayJuly15</v>
      </c>
      <c r="B4912" t="s">
        <v>2232</v>
      </c>
      <c r="C4912" t="s">
        <v>2247</v>
      </c>
      <c r="D4912" t="s">
        <v>2475</v>
      </c>
      <c r="E4912" t="s">
        <v>3123</v>
      </c>
      <c r="F4912" s="6">
        <v>15</v>
      </c>
      <c r="G4912" s="6"/>
      <c r="H4912" s="6"/>
      <c r="I4912" s="6"/>
      <c r="J4912" s="6">
        <v>85.359999999999985</v>
      </c>
      <c r="K4912">
        <f t="shared" si="152"/>
        <v>1</v>
      </c>
    </row>
    <row r="4913" spans="1:11" x14ac:dyDescent="0.25">
      <c r="A4913" s="5" t="str">
        <f t="shared" si="153"/>
        <v>IndustryUnknown/OtherAverage WeekdayJuly16</v>
      </c>
      <c r="B4913" t="s">
        <v>2232</v>
      </c>
      <c r="C4913" t="s">
        <v>2247</v>
      </c>
      <c r="D4913" t="s">
        <v>2475</v>
      </c>
      <c r="E4913" t="s">
        <v>3123</v>
      </c>
      <c r="F4913" s="6">
        <v>16</v>
      </c>
      <c r="G4913" s="6"/>
      <c r="H4913" s="6"/>
      <c r="I4913" s="6"/>
      <c r="J4913" s="6">
        <v>85.179999999999993</v>
      </c>
      <c r="K4913">
        <f t="shared" si="152"/>
        <v>1</v>
      </c>
    </row>
    <row r="4914" spans="1:11" x14ac:dyDescent="0.25">
      <c r="A4914" s="5" t="str">
        <f t="shared" si="153"/>
        <v>IndustryUnknown/OtherAverage WeekdayJuly17</v>
      </c>
      <c r="B4914" t="s">
        <v>2232</v>
      </c>
      <c r="C4914" t="s">
        <v>2247</v>
      </c>
      <c r="D4914" t="s">
        <v>2475</v>
      </c>
      <c r="E4914" t="s">
        <v>3123</v>
      </c>
      <c r="F4914" s="6">
        <v>17</v>
      </c>
      <c r="G4914" s="6"/>
      <c r="H4914" s="6"/>
      <c r="I4914" s="6"/>
      <c r="J4914" s="6">
        <v>84.66</v>
      </c>
      <c r="K4914">
        <f t="shared" si="152"/>
        <v>1</v>
      </c>
    </row>
    <row r="4915" spans="1:11" x14ac:dyDescent="0.25">
      <c r="A4915" s="5" t="str">
        <f t="shared" si="153"/>
        <v>IndustryUnknown/OtherAverage WeekdayJuly18</v>
      </c>
      <c r="B4915" t="s">
        <v>2232</v>
      </c>
      <c r="C4915" t="s">
        <v>2247</v>
      </c>
      <c r="D4915" t="s">
        <v>2475</v>
      </c>
      <c r="E4915" t="s">
        <v>3123</v>
      </c>
      <c r="F4915" s="6">
        <v>18</v>
      </c>
      <c r="G4915" s="6"/>
      <c r="H4915" s="6"/>
      <c r="I4915" s="6"/>
      <c r="J4915" s="6">
        <v>84.179999999999993</v>
      </c>
      <c r="K4915">
        <f t="shared" si="152"/>
        <v>1</v>
      </c>
    </row>
    <row r="4916" spans="1:11" x14ac:dyDescent="0.25">
      <c r="A4916" s="5" t="str">
        <f t="shared" si="153"/>
        <v>IndustryUnknown/OtherAverage WeekdayJuly19</v>
      </c>
      <c r="B4916" t="s">
        <v>2232</v>
      </c>
      <c r="C4916" t="s">
        <v>2247</v>
      </c>
      <c r="D4916" t="s">
        <v>2475</v>
      </c>
      <c r="E4916" t="s">
        <v>3123</v>
      </c>
      <c r="F4916" s="6">
        <v>19</v>
      </c>
      <c r="G4916" s="6"/>
      <c r="H4916" s="6"/>
      <c r="I4916" s="6"/>
      <c r="J4916" s="6">
        <v>81.86</v>
      </c>
      <c r="K4916">
        <f t="shared" si="152"/>
        <v>1</v>
      </c>
    </row>
    <row r="4917" spans="1:11" x14ac:dyDescent="0.25">
      <c r="A4917" s="5" t="str">
        <f t="shared" si="153"/>
        <v>IndustryUnknown/OtherAverage WeekdayJuly20</v>
      </c>
      <c r="B4917" t="s">
        <v>2232</v>
      </c>
      <c r="C4917" t="s">
        <v>2247</v>
      </c>
      <c r="D4917" t="s">
        <v>2475</v>
      </c>
      <c r="E4917" t="s">
        <v>3123</v>
      </c>
      <c r="F4917" s="6">
        <v>20</v>
      </c>
      <c r="G4917" s="6"/>
      <c r="H4917" s="6"/>
      <c r="I4917" s="6"/>
      <c r="J4917" s="6">
        <v>78.679999999999993</v>
      </c>
      <c r="K4917">
        <f t="shared" si="152"/>
        <v>1</v>
      </c>
    </row>
    <row r="4918" spans="1:11" x14ac:dyDescent="0.25">
      <c r="A4918" s="5" t="str">
        <f t="shared" si="153"/>
        <v>IndustryUnknown/OtherAverage WeekdayJuly21</v>
      </c>
      <c r="B4918" t="s">
        <v>2232</v>
      </c>
      <c r="C4918" t="s">
        <v>2247</v>
      </c>
      <c r="D4918" t="s">
        <v>2475</v>
      </c>
      <c r="E4918" t="s">
        <v>3123</v>
      </c>
      <c r="F4918" s="6">
        <v>21</v>
      </c>
      <c r="G4918" s="6"/>
      <c r="H4918" s="6"/>
      <c r="I4918" s="6"/>
      <c r="J4918" s="6">
        <v>75.319999999999993</v>
      </c>
      <c r="K4918">
        <f t="shared" si="152"/>
        <v>1</v>
      </c>
    </row>
    <row r="4919" spans="1:11" x14ac:dyDescent="0.25">
      <c r="A4919" s="5" t="str">
        <f t="shared" si="153"/>
        <v>IndustryUnknown/OtherAverage WeekdayJuly22</v>
      </c>
      <c r="B4919" t="s">
        <v>2232</v>
      </c>
      <c r="C4919" t="s">
        <v>2247</v>
      </c>
      <c r="D4919" t="s">
        <v>2475</v>
      </c>
      <c r="E4919" t="s">
        <v>3123</v>
      </c>
      <c r="F4919" s="6">
        <v>22</v>
      </c>
      <c r="G4919" s="6"/>
      <c r="H4919" s="6"/>
      <c r="I4919" s="6"/>
      <c r="J4919" s="6">
        <v>72.7</v>
      </c>
      <c r="K4919">
        <f t="shared" si="152"/>
        <v>1</v>
      </c>
    </row>
    <row r="4920" spans="1:11" x14ac:dyDescent="0.25">
      <c r="A4920" s="5" t="str">
        <f t="shared" si="153"/>
        <v>IndustryUnknown/OtherAverage WeekdayJuly23</v>
      </c>
      <c r="B4920" t="s">
        <v>2232</v>
      </c>
      <c r="C4920" t="s">
        <v>2247</v>
      </c>
      <c r="D4920" t="s">
        <v>2475</v>
      </c>
      <c r="E4920" t="s">
        <v>3123</v>
      </c>
      <c r="F4920" s="6">
        <v>23</v>
      </c>
      <c r="G4920" s="6"/>
      <c r="H4920" s="6"/>
      <c r="I4920" s="6"/>
      <c r="J4920" s="6">
        <v>71.349999999999994</v>
      </c>
      <c r="K4920">
        <f t="shared" si="152"/>
        <v>1</v>
      </c>
    </row>
    <row r="4921" spans="1:11" x14ac:dyDescent="0.25">
      <c r="A4921" s="5" t="str">
        <f t="shared" si="153"/>
        <v>IndustryUnknown/OtherAverage WeekdayJuly24</v>
      </c>
      <c r="B4921" t="s">
        <v>2232</v>
      </c>
      <c r="C4921" t="s">
        <v>2247</v>
      </c>
      <c r="D4921" t="s">
        <v>2475</v>
      </c>
      <c r="E4921" t="s">
        <v>3123</v>
      </c>
      <c r="F4921" s="6">
        <v>24</v>
      </c>
      <c r="G4921" s="6"/>
      <c r="H4921" s="6"/>
      <c r="I4921" s="6"/>
      <c r="J4921" s="6">
        <v>70.45</v>
      </c>
      <c r="K4921">
        <f t="shared" si="152"/>
        <v>1</v>
      </c>
    </row>
    <row r="4922" spans="1:11" x14ac:dyDescent="0.25">
      <c r="A4922" s="5" t="str">
        <f t="shared" si="153"/>
        <v>IndustryUnknown/OtherMonthly Peak DayJuly1</v>
      </c>
      <c r="B4922" t="s">
        <v>2232</v>
      </c>
      <c r="C4922" t="s">
        <v>2247</v>
      </c>
      <c r="D4922" t="s">
        <v>2476</v>
      </c>
      <c r="E4922" t="s">
        <v>3123</v>
      </c>
      <c r="F4922" s="6">
        <v>1</v>
      </c>
      <c r="G4922" s="6"/>
      <c r="H4922" s="6"/>
      <c r="I4922" s="6"/>
      <c r="J4922" s="6">
        <v>71.945999999999998</v>
      </c>
      <c r="K4922">
        <f t="shared" si="152"/>
        <v>1</v>
      </c>
    </row>
    <row r="4923" spans="1:11" x14ac:dyDescent="0.25">
      <c r="A4923" s="5" t="str">
        <f t="shared" si="153"/>
        <v>IndustryUnknown/OtherMonthly Peak DayJuly2</v>
      </c>
      <c r="B4923" t="s">
        <v>2232</v>
      </c>
      <c r="C4923" t="s">
        <v>2247</v>
      </c>
      <c r="D4923" t="s">
        <v>2476</v>
      </c>
      <c r="E4923" t="s">
        <v>3123</v>
      </c>
      <c r="F4923" s="6">
        <v>2</v>
      </c>
      <c r="G4923" s="6"/>
      <c r="H4923" s="6"/>
      <c r="I4923" s="6"/>
      <c r="J4923" s="6">
        <v>71.518000000000001</v>
      </c>
      <c r="K4923">
        <f t="shared" si="152"/>
        <v>1</v>
      </c>
    </row>
    <row r="4924" spans="1:11" x14ac:dyDescent="0.25">
      <c r="A4924" s="5" t="str">
        <f t="shared" si="153"/>
        <v>IndustryUnknown/OtherMonthly Peak DayJuly3</v>
      </c>
      <c r="B4924" t="s">
        <v>2232</v>
      </c>
      <c r="C4924" t="s">
        <v>2247</v>
      </c>
      <c r="D4924" t="s">
        <v>2476</v>
      </c>
      <c r="E4924" t="s">
        <v>3123</v>
      </c>
      <c r="F4924" s="6">
        <v>3</v>
      </c>
      <c r="G4924" s="6"/>
      <c r="H4924" s="6"/>
      <c r="I4924" s="6"/>
      <c r="J4924" s="6">
        <v>70.944000000000003</v>
      </c>
      <c r="K4924">
        <f t="shared" si="152"/>
        <v>1</v>
      </c>
    </row>
    <row r="4925" spans="1:11" x14ac:dyDescent="0.25">
      <c r="A4925" s="5" t="str">
        <f t="shared" si="153"/>
        <v>IndustryUnknown/OtherMonthly Peak DayJuly4</v>
      </c>
      <c r="B4925" t="s">
        <v>2232</v>
      </c>
      <c r="C4925" t="s">
        <v>2247</v>
      </c>
      <c r="D4925" t="s">
        <v>2476</v>
      </c>
      <c r="E4925" t="s">
        <v>3123</v>
      </c>
      <c r="F4925" s="6">
        <v>4</v>
      </c>
      <c r="G4925" s="6"/>
      <c r="H4925" s="6"/>
      <c r="I4925" s="6"/>
      <c r="J4925" s="6">
        <v>70.664000000000001</v>
      </c>
      <c r="K4925">
        <f t="shared" si="152"/>
        <v>1</v>
      </c>
    </row>
    <row r="4926" spans="1:11" x14ac:dyDescent="0.25">
      <c r="A4926" s="5" t="str">
        <f t="shared" si="153"/>
        <v>IndustryUnknown/OtherMonthly Peak DayJuly5</v>
      </c>
      <c r="B4926" t="s">
        <v>2232</v>
      </c>
      <c r="C4926" t="s">
        <v>2247</v>
      </c>
      <c r="D4926" t="s">
        <v>2476</v>
      </c>
      <c r="E4926" t="s">
        <v>3123</v>
      </c>
      <c r="F4926" s="6">
        <v>5</v>
      </c>
      <c r="G4926" s="6"/>
      <c r="H4926" s="6"/>
      <c r="I4926" s="6"/>
      <c r="J4926" s="6">
        <v>70.355999999999995</v>
      </c>
      <c r="K4926">
        <f t="shared" si="152"/>
        <v>1</v>
      </c>
    </row>
    <row r="4927" spans="1:11" x14ac:dyDescent="0.25">
      <c r="A4927" s="5" t="str">
        <f t="shared" si="153"/>
        <v>IndustryUnknown/OtherMonthly Peak DayJuly6</v>
      </c>
      <c r="B4927" t="s">
        <v>2232</v>
      </c>
      <c r="C4927" t="s">
        <v>2247</v>
      </c>
      <c r="D4927" t="s">
        <v>2476</v>
      </c>
      <c r="E4927" t="s">
        <v>3123</v>
      </c>
      <c r="F4927" s="6">
        <v>6</v>
      </c>
      <c r="G4927" s="6"/>
      <c r="H4927" s="6"/>
      <c r="I4927" s="6"/>
      <c r="J4927" s="6">
        <v>69.678000000000011</v>
      </c>
      <c r="K4927">
        <f t="shared" si="152"/>
        <v>1</v>
      </c>
    </row>
    <row r="4928" spans="1:11" x14ac:dyDescent="0.25">
      <c r="A4928" s="5" t="str">
        <f t="shared" si="153"/>
        <v>IndustryUnknown/OtherMonthly Peak DayJuly7</v>
      </c>
      <c r="B4928" t="s">
        <v>2232</v>
      </c>
      <c r="C4928" t="s">
        <v>2247</v>
      </c>
      <c r="D4928" t="s">
        <v>2476</v>
      </c>
      <c r="E4928" t="s">
        <v>3123</v>
      </c>
      <c r="F4928" s="6">
        <v>7</v>
      </c>
      <c r="G4928" s="6"/>
      <c r="H4928" s="6"/>
      <c r="I4928" s="6"/>
      <c r="J4928" s="6">
        <v>69.328000000000003</v>
      </c>
      <c r="K4928">
        <f t="shared" si="152"/>
        <v>1</v>
      </c>
    </row>
    <row r="4929" spans="1:11" x14ac:dyDescent="0.25">
      <c r="A4929" s="5" t="str">
        <f t="shared" si="153"/>
        <v>IndustryUnknown/OtherMonthly Peak DayJuly8</v>
      </c>
      <c r="B4929" t="s">
        <v>2232</v>
      </c>
      <c r="C4929" t="s">
        <v>2247</v>
      </c>
      <c r="D4929" t="s">
        <v>2476</v>
      </c>
      <c r="E4929" t="s">
        <v>3123</v>
      </c>
      <c r="F4929" s="6">
        <v>8</v>
      </c>
      <c r="G4929" s="6"/>
      <c r="H4929" s="6"/>
      <c r="I4929" s="6"/>
      <c r="J4929" s="6">
        <v>70.179999999999993</v>
      </c>
      <c r="K4929">
        <f t="shared" si="152"/>
        <v>1</v>
      </c>
    </row>
    <row r="4930" spans="1:11" x14ac:dyDescent="0.25">
      <c r="A4930" s="5" t="str">
        <f t="shared" si="153"/>
        <v>IndustryUnknown/OtherMonthly Peak DayJuly9</v>
      </c>
      <c r="B4930" t="s">
        <v>2232</v>
      </c>
      <c r="C4930" t="s">
        <v>2247</v>
      </c>
      <c r="D4930" t="s">
        <v>2476</v>
      </c>
      <c r="E4930" t="s">
        <v>3123</v>
      </c>
      <c r="F4930" s="6">
        <v>9</v>
      </c>
      <c r="G4930" s="6"/>
      <c r="H4930" s="6"/>
      <c r="I4930" s="6"/>
      <c r="J4930" s="6">
        <v>72.78</v>
      </c>
      <c r="K4930">
        <f t="shared" ref="K4930:K4993" si="154">INDEX(events, MATCH(CONCATENATE(B4930, C4930, D4930, E4930), events_y, 0), MATCH("Confidential", events_x, 0))</f>
        <v>1</v>
      </c>
    </row>
    <row r="4931" spans="1:11" x14ac:dyDescent="0.25">
      <c r="A4931" s="5" t="str">
        <f t="shared" ref="A4931:A4994" si="155">CONCATENATE(B4931, C4931, D4931, E4931, F4931)</f>
        <v>IndustryUnknown/OtherMonthly Peak DayJuly10</v>
      </c>
      <c r="B4931" t="s">
        <v>2232</v>
      </c>
      <c r="C4931" t="s">
        <v>2247</v>
      </c>
      <c r="D4931" t="s">
        <v>2476</v>
      </c>
      <c r="E4931" t="s">
        <v>3123</v>
      </c>
      <c r="F4931" s="6">
        <v>10</v>
      </c>
      <c r="G4931" s="6"/>
      <c r="H4931" s="6"/>
      <c r="I4931" s="6"/>
      <c r="J4931" s="6">
        <v>76.099999999999994</v>
      </c>
      <c r="K4931">
        <f t="shared" si="154"/>
        <v>1</v>
      </c>
    </row>
    <row r="4932" spans="1:11" x14ac:dyDescent="0.25">
      <c r="A4932" s="5" t="str">
        <f t="shared" si="155"/>
        <v>IndustryUnknown/OtherMonthly Peak DayJuly11</v>
      </c>
      <c r="B4932" t="s">
        <v>2232</v>
      </c>
      <c r="C4932" t="s">
        <v>2247</v>
      </c>
      <c r="D4932" t="s">
        <v>2476</v>
      </c>
      <c r="E4932" t="s">
        <v>3123</v>
      </c>
      <c r="F4932" s="6">
        <v>11</v>
      </c>
      <c r="G4932" s="6"/>
      <c r="H4932" s="6"/>
      <c r="I4932" s="6"/>
      <c r="J4932" s="6">
        <v>79.460000000000008</v>
      </c>
      <c r="K4932">
        <f t="shared" si="154"/>
        <v>1</v>
      </c>
    </row>
    <row r="4933" spans="1:11" x14ac:dyDescent="0.25">
      <c r="A4933" s="5" t="str">
        <f t="shared" si="155"/>
        <v>IndustryUnknown/OtherMonthly Peak DayJuly12</v>
      </c>
      <c r="B4933" t="s">
        <v>2232</v>
      </c>
      <c r="C4933" t="s">
        <v>2247</v>
      </c>
      <c r="D4933" t="s">
        <v>2476</v>
      </c>
      <c r="E4933" t="s">
        <v>3123</v>
      </c>
      <c r="F4933" s="6">
        <v>12</v>
      </c>
      <c r="G4933" s="6"/>
      <c r="H4933" s="6"/>
      <c r="I4933" s="6"/>
      <c r="J4933" s="6">
        <v>82.34</v>
      </c>
      <c r="K4933">
        <f t="shared" si="154"/>
        <v>1</v>
      </c>
    </row>
    <row r="4934" spans="1:11" x14ac:dyDescent="0.25">
      <c r="A4934" s="5" t="str">
        <f t="shared" si="155"/>
        <v>IndustryUnknown/OtherMonthly Peak DayJuly13</v>
      </c>
      <c r="B4934" t="s">
        <v>2232</v>
      </c>
      <c r="C4934" t="s">
        <v>2247</v>
      </c>
      <c r="D4934" t="s">
        <v>2476</v>
      </c>
      <c r="E4934" t="s">
        <v>3123</v>
      </c>
      <c r="F4934" s="6">
        <v>13</v>
      </c>
      <c r="G4934" s="6"/>
      <c r="H4934" s="6"/>
      <c r="I4934" s="6"/>
      <c r="J4934" s="6">
        <v>84.48</v>
      </c>
      <c r="K4934">
        <f t="shared" si="154"/>
        <v>1</v>
      </c>
    </row>
    <row r="4935" spans="1:11" x14ac:dyDescent="0.25">
      <c r="A4935" s="5" t="str">
        <f t="shared" si="155"/>
        <v>IndustryUnknown/OtherMonthly Peak DayJuly14</v>
      </c>
      <c r="B4935" t="s">
        <v>2232</v>
      </c>
      <c r="C4935" t="s">
        <v>2247</v>
      </c>
      <c r="D4935" t="s">
        <v>2476</v>
      </c>
      <c r="E4935" t="s">
        <v>3123</v>
      </c>
      <c r="F4935" s="6">
        <v>14</v>
      </c>
      <c r="G4935" s="6"/>
      <c r="H4935" s="6"/>
      <c r="I4935" s="6"/>
      <c r="J4935" s="6">
        <v>86.56</v>
      </c>
      <c r="K4935">
        <f t="shared" si="154"/>
        <v>1</v>
      </c>
    </row>
    <row r="4936" spans="1:11" x14ac:dyDescent="0.25">
      <c r="A4936" s="5" t="str">
        <f t="shared" si="155"/>
        <v>IndustryUnknown/OtherMonthly Peak DayJuly15</v>
      </c>
      <c r="B4936" t="s">
        <v>2232</v>
      </c>
      <c r="C4936" t="s">
        <v>2247</v>
      </c>
      <c r="D4936" t="s">
        <v>2476</v>
      </c>
      <c r="E4936" t="s">
        <v>3123</v>
      </c>
      <c r="F4936" s="6">
        <v>15</v>
      </c>
      <c r="G4936" s="6"/>
      <c r="H4936" s="6"/>
      <c r="I4936" s="6"/>
      <c r="J4936" s="6">
        <v>87.940000000000012</v>
      </c>
      <c r="K4936">
        <f t="shared" si="154"/>
        <v>1</v>
      </c>
    </row>
    <row r="4937" spans="1:11" x14ac:dyDescent="0.25">
      <c r="A4937" s="5" t="str">
        <f t="shared" si="155"/>
        <v>IndustryUnknown/OtherMonthly Peak DayJuly16</v>
      </c>
      <c r="B4937" t="s">
        <v>2232</v>
      </c>
      <c r="C4937" t="s">
        <v>2247</v>
      </c>
      <c r="D4937" t="s">
        <v>2476</v>
      </c>
      <c r="E4937" t="s">
        <v>3123</v>
      </c>
      <c r="F4937" s="6">
        <v>16</v>
      </c>
      <c r="G4937" s="6"/>
      <c r="H4937" s="6"/>
      <c r="I4937" s="6"/>
      <c r="J4937" s="6">
        <v>89.080000000000013</v>
      </c>
      <c r="K4937">
        <f t="shared" si="154"/>
        <v>1</v>
      </c>
    </row>
    <row r="4938" spans="1:11" x14ac:dyDescent="0.25">
      <c r="A4938" s="5" t="str">
        <f t="shared" si="155"/>
        <v>IndustryUnknown/OtherMonthly Peak DayJuly17</v>
      </c>
      <c r="B4938" t="s">
        <v>2232</v>
      </c>
      <c r="C4938" t="s">
        <v>2247</v>
      </c>
      <c r="D4938" t="s">
        <v>2476</v>
      </c>
      <c r="E4938" t="s">
        <v>3123</v>
      </c>
      <c r="F4938" s="6">
        <v>17</v>
      </c>
      <c r="G4938" s="6"/>
      <c r="H4938" s="6"/>
      <c r="I4938" s="6"/>
      <c r="J4938" s="6">
        <v>89.88</v>
      </c>
      <c r="K4938">
        <f t="shared" si="154"/>
        <v>1</v>
      </c>
    </row>
    <row r="4939" spans="1:11" x14ac:dyDescent="0.25">
      <c r="A4939" s="5" t="str">
        <f t="shared" si="155"/>
        <v>IndustryUnknown/OtherMonthly Peak DayJuly18</v>
      </c>
      <c r="B4939" t="s">
        <v>2232</v>
      </c>
      <c r="C4939" t="s">
        <v>2247</v>
      </c>
      <c r="D4939" t="s">
        <v>2476</v>
      </c>
      <c r="E4939" t="s">
        <v>3123</v>
      </c>
      <c r="F4939" s="6">
        <v>18</v>
      </c>
      <c r="G4939" s="6"/>
      <c r="H4939" s="6"/>
      <c r="I4939" s="6"/>
      <c r="J4939" s="6">
        <v>89.36</v>
      </c>
      <c r="K4939">
        <f t="shared" si="154"/>
        <v>1</v>
      </c>
    </row>
    <row r="4940" spans="1:11" x14ac:dyDescent="0.25">
      <c r="A4940" s="5" t="str">
        <f t="shared" si="155"/>
        <v>IndustryUnknown/OtherMonthly Peak DayJuly19</v>
      </c>
      <c r="B4940" t="s">
        <v>2232</v>
      </c>
      <c r="C4940" t="s">
        <v>2247</v>
      </c>
      <c r="D4940" t="s">
        <v>2476</v>
      </c>
      <c r="E4940" t="s">
        <v>3123</v>
      </c>
      <c r="F4940" s="6">
        <v>19</v>
      </c>
      <c r="G4940" s="6"/>
      <c r="H4940" s="6"/>
      <c r="I4940" s="6"/>
      <c r="J4940" s="6">
        <v>87.96</v>
      </c>
      <c r="K4940">
        <f t="shared" si="154"/>
        <v>1</v>
      </c>
    </row>
    <row r="4941" spans="1:11" x14ac:dyDescent="0.25">
      <c r="A4941" s="5" t="str">
        <f t="shared" si="155"/>
        <v>IndustryUnknown/OtherMonthly Peak DayJuly20</v>
      </c>
      <c r="B4941" t="s">
        <v>2232</v>
      </c>
      <c r="C4941" t="s">
        <v>2247</v>
      </c>
      <c r="D4941" t="s">
        <v>2476</v>
      </c>
      <c r="E4941" t="s">
        <v>3123</v>
      </c>
      <c r="F4941" s="6">
        <v>20</v>
      </c>
      <c r="G4941" s="6"/>
      <c r="H4941" s="6"/>
      <c r="I4941" s="6"/>
      <c r="J4941" s="6">
        <v>84.97999999999999</v>
      </c>
      <c r="K4941">
        <f t="shared" si="154"/>
        <v>1</v>
      </c>
    </row>
    <row r="4942" spans="1:11" x14ac:dyDescent="0.25">
      <c r="A4942" s="5" t="str">
        <f t="shared" si="155"/>
        <v>IndustryUnknown/OtherMonthly Peak DayJuly21</v>
      </c>
      <c r="B4942" t="s">
        <v>2232</v>
      </c>
      <c r="C4942" t="s">
        <v>2247</v>
      </c>
      <c r="D4942" t="s">
        <v>2476</v>
      </c>
      <c r="E4942" t="s">
        <v>3123</v>
      </c>
      <c r="F4942" s="6">
        <v>21</v>
      </c>
      <c r="G4942" s="6"/>
      <c r="H4942" s="6"/>
      <c r="I4942" s="6"/>
      <c r="J4942" s="6">
        <v>81.3</v>
      </c>
      <c r="K4942">
        <f t="shared" si="154"/>
        <v>1</v>
      </c>
    </row>
    <row r="4943" spans="1:11" x14ac:dyDescent="0.25">
      <c r="A4943" s="5" t="str">
        <f t="shared" si="155"/>
        <v>IndustryUnknown/OtherMonthly Peak DayJuly22</v>
      </c>
      <c r="B4943" t="s">
        <v>2232</v>
      </c>
      <c r="C4943" t="s">
        <v>2247</v>
      </c>
      <c r="D4943" t="s">
        <v>2476</v>
      </c>
      <c r="E4943" t="s">
        <v>3123</v>
      </c>
      <c r="F4943" s="6">
        <v>22</v>
      </c>
      <c r="G4943" s="6"/>
      <c r="H4943" s="6"/>
      <c r="I4943" s="6"/>
      <c r="J4943" s="6">
        <v>78.060000000000016</v>
      </c>
      <c r="K4943">
        <f t="shared" si="154"/>
        <v>1</v>
      </c>
    </row>
    <row r="4944" spans="1:11" x14ac:dyDescent="0.25">
      <c r="A4944" s="5" t="str">
        <f t="shared" si="155"/>
        <v>IndustryUnknown/OtherMonthly Peak DayJuly23</v>
      </c>
      <c r="B4944" t="s">
        <v>2232</v>
      </c>
      <c r="C4944" t="s">
        <v>2247</v>
      </c>
      <c r="D4944" t="s">
        <v>2476</v>
      </c>
      <c r="E4944" t="s">
        <v>3123</v>
      </c>
      <c r="F4944" s="6">
        <v>23</v>
      </c>
      <c r="G4944" s="6"/>
      <c r="H4944" s="6"/>
      <c r="I4944" s="6"/>
      <c r="J4944" s="6">
        <v>76.36</v>
      </c>
      <c r="K4944">
        <f t="shared" si="154"/>
        <v>1</v>
      </c>
    </row>
    <row r="4945" spans="1:11" x14ac:dyDescent="0.25">
      <c r="A4945" s="5" t="str">
        <f t="shared" si="155"/>
        <v>IndustryUnknown/OtherMonthly Peak DayJuly24</v>
      </c>
      <c r="B4945" t="s">
        <v>2232</v>
      </c>
      <c r="C4945" t="s">
        <v>2247</v>
      </c>
      <c r="D4945" t="s">
        <v>2476</v>
      </c>
      <c r="E4945" t="s">
        <v>3123</v>
      </c>
      <c r="F4945" s="6">
        <v>24</v>
      </c>
      <c r="G4945" s="6"/>
      <c r="H4945" s="6"/>
      <c r="I4945" s="6"/>
      <c r="J4945" s="6">
        <v>75.000000000000014</v>
      </c>
      <c r="K4945">
        <f t="shared" si="154"/>
        <v>1</v>
      </c>
    </row>
    <row r="4946" spans="1:11" x14ac:dyDescent="0.25">
      <c r="A4946" s="5" t="str">
        <f t="shared" si="155"/>
        <v>IndustryUnknown/OtherAverage WeekdayAugust1</v>
      </c>
      <c r="B4946" t="s">
        <v>2232</v>
      </c>
      <c r="C4946" t="s">
        <v>2247</v>
      </c>
      <c r="D4946" t="s">
        <v>2477</v>
      </c>
      <c r="E4946" t="s">
        <v>3124</v>
      </c>
      <c r="F4946" s="6">
        <v>1</v>
      </c>
      <c r="G4946" s="6"/>
      <c r="H4946" s="6"/>
      <c r="I4946" s="6"/>
      <c r="J4946" s="6">
        <v>72.006</v>
      </c>
      <c r="K4946">
        <f t="shared" si="154"/>
        <v>1</v>
      </c>
    </row>
    <row r="4947" spans="1:11" x14ac:dyDescent="0.25">
      <c r="A4947" s="5" t="str">
        <f t="shared" si="155"/>
        <v>IndustryUnknown/OtherAverage WeekdayAugust2</v>
      </c>
      <c r="B4947" t="s">
        <v>2232</v>
      </c>
      <c r="C4947" t="s">
        <v>2247</v>
      </c>
      <c r="D4947" t="s">
        <v>2477</v>
      </c>
      <c r="E4947" t="s">
        <v>3124</v>
      </c>
      <c r="F4947" s="6">
        <v>2</v>
      </c>
      <c r="G4947" s="6"/>
      <c r="H4947" s="6"/>
      <c r="I4947" s="6"/>
      <c r="J4947" s="6">
        <v>71.138000000000005</v>
      </c>
      <c r="K4947">
        <f t="shared" si="154"/>
        <v>1</v>
      </c>
    </row>
    <row r="4948" spans="1:11" x14ac:dyDescent="0.25">
      <c r="A4948" s="5" t="str">
        <f t="shared" si="155"/>
        <v>IndustryUnknown/OtherAverage WeekdayAugust3</v>
      </c>
      <c r="B4948" t="s">
        <v>2232</v>
      </c>
      <c r="C4948" t="s">
        <v>2247</v>
      </c>
      <c r="D4948" t="s">
        <v>2477</v>
      </c>
      <c r="E4948" t="s">
        <v>3124</v>
      </c>
      <c r="F4948" s="6">
        <v>3</v>
      </c>
      <c r="G4948" s="6"/>
      <c r="H4948" s="6"/>
      <c r="I4948" s="6"/>
      <c r="J4948" s="6">
        <v>70.051999999999992</v>
      </c>
      <c r="K4948">
        <f t="shared" si="154"/>
        <v>1</v>
      </c>
    </row>
    <row r="4949" spans="1:11" x14ac:dyDescent="0.25">
      <c r="A4949" s="5" t="str">
        <f t="shared" si="155"/>
        <v>IndustryUnknown/OtherAverage WeekdayAugust4</v>
      </c>
      <c r="B4949" t="s">
        <v>2232</v>
      </c>
      <c r="C4949" t="s">
        <v>2247</v>
      </c>
      <c r="D4949" t="s">
        <v>2477</v>
      </c>
      <c r="E4949" t="s">
        <v>3124</v>
      </c>
      <c r="F4949" s="6">
        <v>4</v>
      </c>
      <c r="G4949" s="6"/>
      <c r="H4949" s="6"/>
      <c r="I4949" s="6"/>
      <c r="J4949" s="6">
        <v>69.820000000000007</v>
      </c>
      <c r="K4949">
        <f t="shared" si="154"/>
        <v>1</v>
      </c>
    </row>
    <row r="4950" spans="1:11" x14ac:dyDescent="0.25">
      <c r="A4950" s="5" t="str">
        <f t="shared" si="155"/>
        <v>IndustryUnknown/OtherAverage WeekdayAugust5</v>
      </c>
      <c r="B4950" t="s">
        <v>2232</v>
      </c>
      <c r="C4950" t="s">
        <v>2247</v>
      </c>
      <c r="D4950" t="s">
        <v>2477</v>
      </c>
      <c r="E4950" t="s">
        <v>3124</v>
      </c>
      <c r="F4950" s="6">
        <v>5</v>
      </c>
      <c r="G4950" s="6"/>
      <c r="H4950" s="6"/>
      <c r="I4950" s="6"/>
      <c r="J4950" s="6">
        <v>69.709999999999994</v>
      </c>
      <c r="K4950">
        <f t="shared" si="154"/>
        <v>1</v>
      </c>
    </row>
    <row r="4951" spans="1:11" x14ac:dyDescent="0.25">
      <c r="A4951" s="5" t="str">
        <f t="shared" si="155"/>
        <v>IndustryUnknown/OtherAverage WeekdayAugust6</v>
      </c>
      <c r="B4951" t="s">
        <v>2232</v>
      </c>
      <c r="C4951" t="s">
        <v>2247</v>
      </c>
      <c r="D4951" t="s">
        <v>2477</v>
      </c>
      <c r="E4951" t="s">
        <v>3124</v>
      </c>
      <c r="F4951" s="6">
        <v>6</v>
      </c>
      <c r="G4951" s="6"/>
      <c r="H4951" s="6"/>
      <c r="I4951" s="6"/>
      <c r="J4951" s="6">
        <v>69.09</v>
      </c>
      <c r="K4951">
        <f t="shared" si="154"/>
        <v>1</v>
      </c>
    </row>
    <row r="4952" spans="1:11" x14ac:dyDescent="0.25">
      <c r="A4952" s="5" t="str">
        <f t="shared" si="155"/>
        <v>IndustryUnknown/OtherAverage WeekdayAugust7</v>
      </c>
      <c r="B4952" t="s">
        <v>2232</v>
      </c>
      <c r="C4952" t="s">
        <v>2247</v>
      </c>
      <c r="D4952" t="s">
        <v>2477</v>
      </c>
      <c r="E4952" t="s">
        <v>3124</v>
      </c>
      <c r="F4952" s="6">
        <v>7</v>
      </c>
      <c r="G4952" s="6"/>
      <c r="H4952" s="6"/>
      <c r="I4952" s="6"/>
      <c r="J4952" s="6">
        <v>68.381999999999991</v>
      </c>
      <c r="K4952">
        <f t="shared" si="154"/>
        <v>1</v>
      </c>
    </row>
    <row r="4953" spans="1:11" x14ac:dyDescent="0.25">
      <c r="A4953" s="5" t="str">
        <f t="shared" si="155"/>
        <v>IndustryUnknown/OtherAverage WeekdayAugust8</v>
      </c>
      <c r="B4953" t="s">
        <v>2232</v>
      </c>
      <c r="C4953" t="s">
        <v>2247</v>
      </c>
      <c r="D4953" t="s">
        <v>2477</v>
      </c>
      <c r="E4953" t="s">
        <v>3124</v>
      </c>
      <c r="F4953" s="6">
        <v>8</v>
      </c>
      <c r="G4953" s="6"/>
      <c r="H4953" s="6"/>
      <c r="I4953" s="6"/>
      <c r="J4953" s="6">
        <v>68.373999999999995</v>
      </c>
      <c r="K4953">
        <f t="shared" si="154"/>
        <v>1</v>
      </c>
    </row>
    <row r="4954" spans="1:11" x14ac:dyDescent="0.25">
      <c r="A4954" s="5" t="str">
        <f t="shared" si="155"/>
        <v>IndustryUnknown/OtherAverage WeekdayAugust9</v>
      </c>
      <c r="B4954" t="s">
        <v>2232</v>
      </c>
      <c r="C4954" t="s">
        <v>2247</v>
      </c>
      <c r="D4954" t="s">
        <v>2477</v>
      </c>
      <c r="E4954" t="s">
        <v>3124</v>
      </c>
      <c r="F4954" s="6">
        <v>9</v>
      </c>
      <c r="G4954" s="6"/>
      <c r="H4954" s="6"/>
      <c r="I4954" s="6"/>
      <c r="J4954" s="6">
        <v>70.342000000000013</v>
      </c>
      <c r="K4954">
        <f t="shared" si="154"/>
        <v>1</v>
      </c>
    </row>
    <row r="4955" spans="1:11" x14ac:dyDescent="0.25">
      <c r="A4955" s="5" t="str">
        <f t="shared" si="155"/>
        <v>IndustryUnknown/OtherAverage WeekdayAugust10</v>
      </c>
      <c r="B4955" t="s">
        <v>2232</v>
      </c>
      <c r="C4955" t="s">
        <v>2247</v>
      </c>
      <c r="D4955" t="s">
        <v>2477</v>
      </c>
      <c r="E4955" t="s">
        <v>3124</v>
      </c>
      <c r="F4955" s="6">
        <v>10</v>
      </c>
      <c r="G4955" s="6"/>
      <c r="H4955" s="6"/>
      <c r="I4955" s="6"/>
      <c r="J4955" s="6">
        <v>74.16</v>
      </c>
      <c r="K4955">
        <f t="shared" si="154"/>
        <v>1</v>
      </c>
    </row>
    <row r="4956" spans="1:11" x14ac:dyDescent="0.25">
      <c r="A4956" s="5" t="str">
        <f t="shared" si="155"/>
        <v>IndustryUnknown/OtherAverage WeekdayAugust11</v>
      </c>
      <c r="B4956" t="s">
        <v>2232</v>
      </c>
      <c r="C4956" t="s">
        <v>2247</v>
      </c>
      <c r="D4956" t="s">
        <v>2477</v>
      </c>
      <c r="E4956" t="s">
        <v>3124</v>
      </c>
      <c r="F4956" s="6">
        <v>11</v>
      </c>
      <c r="G4956" s="6"/>
      <c r="H4956" s="6"/>
      <c r="I4956" s="6"/>
      <c r="J4956" s="6">
        <v>78.400000000000006</v>
      </c>
      <c r="K4956">
        <f t="shared" si="154"/>
        <v>1</v>
      </c>
    </row>
    <row r="4957" spans="1:11" x14ac:dyDescent="0.25">
      <c r="A4957" s="5" t="str">
        <f t="shared" si="155"/>
        <v>IndustryUnknown/OtherAverage WeekdayAugust12</v>
      </c>
      <c r="B4957" t="s">
        <v>2232</v>
      </c>
      <c r="C4957" t="s">
        <v>2247</v>
      </c>
      <c r="D4957" t="s">
        <v>2477</v>
      </c>
      <c r="E4957" t="s">
        <v>3124</v>
      </c>
      <c r="F4957" s="6">
        <v>12</v>
      </c>
      <c r="G4957" s="6"/>
      <c r="H4957" s="6"/>
      <c r="I4957" s="6"/>
      <c r="J4957" s="6">
        <v>82.8</v>
      </c>
      <c r="K4957">
        <f t="shared" si="154"/>
        <v>1</v>
      </c>
    </row>
    <row r="4958" spans="1:11" x14ac:dyDescent="0.25">
      <c r="A4958" s="5" t="str">
        <f t="shared" si="155"/>
        <v>IndustryUnknown/OtherAverage WeekdayAugust13</v>
      </c>
      <c r="B4958" t="s">
        <v>2232</v>
      </c>
      <c r="C4958" t="s">
        <v>2247</v>
      </c>
      <c r="D4958" t="s">
        <v>2477</v>
      </c>
      <c r="E4958" t="s">
        <v>3124</v>
      </c>
      <c r="F4958" s="6">
        <v>13</v>
      </c>
      <c r="G4958" s="6"/>
      <c r="H4958" s="6"/>
      <c r="I4958" s="6"/>
      <c r="J4958" s="6">
        <v>85.02000000000001</v>
      </c>
      <c r="K4958">
        <f t="shared" si="154"/>
        <v>1</v>
      </c>
    </row>
    <row r="4959" spans="1:11" x14ac:dyDescent="0.25">
      <c r="A4959" s="5" t="str">
        <f t="shared" si="155"/>
        <v>IndustryUnknown/OtherAverage WeekdayAugust14</v>
      </c>
      <c r="B4959" t="s">
        <v>2232</v>
      </c>
      <c r="C4959" t="s">
        <v>2247</v>
      </c>
      <c r="D4959" t="s">
        <v>2477</v>
      </c>
      <c r="E4959" t="s">
        <v>3124</v>
      </c>
      <c r="F4959" s="6">
        <v>14</v>
      </c>
      <c r="G4959" s="6"/>
      <c r="H4959" s="6"/>
      <c r="I4959" s="6"/>
      <c r="J4959" s="6">
        <v>85.4</v>
      </c>
      <c r="K4959">
        <f t="shared" si="154"/>
        <v>1</v>
      </c>
    </row>
    <row r="4960" spans="1:11" x14ac:dyDescent="0.25">
      <c r="A4960" s="5" t="str">
        <f t="shared" si="155"/>
        <v>IndustryUnknown/OtherAverage WeekdayAugust15</v>
      </c>
      <c r="B4960" t="s">
        <v>2232</v>
      </c>
      <c r="C4960" t="s">
        <v>2247</v>
      </c>
      <c r="D4960" t="s">
        <v>2477</v>
      </c>
      <c r="E4960" t="s">
        <v>3124</v>
      </c>
      <c r="F4960" s="6">
        <v>15</v>
      </c>
      <c r="G4960" s="6"/>
      <c r="H4960" s="6"/>
      <c r="I4960" s="6"/>
      <c r="J4960" s="6">
        <v>85.84</v>
      </c>
      <c r="K4960">
        <f t="shared" si="154"/>
        <v>1</v>
      </c>
    </row>
    <row r="4961" spans="1:11" x14ac:dyDescent="0.25">
      <c r="A4961" s="5" t="str">
        <f t="shared" si="155"/>
        <v>IndustryUnknown/OtherAverage WeekdayAugust16</v>
      </c>
      <c r="B4961" t="s">
        <v>2232</v>
      </c>
      <c r="C4961" t="s">
        <v>2247</v>
      </c>
      <c r="D4961" t="s">
        <v>2477</v>
      </c>
      <c r="E4961" t="s">
        <v>3124</v>
      </c>
      <c r="F4961" s="6">
        <v>16</v>
      </c>
      <c r="G4961" s="6"/>
      <c r="H4961" s="6"/>
      <c r="I4961" s="6"/>
      <c r="J4961" s="6">
        <v>86.72</v>
      </c>
      <c r="K4961">
        <f t="shared" si="154"/>
        <v>1</v>
      </c>
    </row>
    <row r="4962" spans="1:11" x14ac:dyDescent="0.25">
      <c r="A4962" s="5" t="str">
        <f t="shared" si="155"/>
        <v>IndustryUnknown/OtherAverage WeekdayAugust17</v>
      </c>
      <c r="B4962" t="s">
        <v>2232</v>
      </c>
      <c r="C4962" t="s">
        <v>2247</v>
      </c>
      <c r="D4962" t="s">
        <v>2477</v>
      </c>
      <c r="E4962" t="s">
        <v>3124</v>
      </c>
      <c r="F4962" s="6">
        <v>17</v>
      </c>
      <c r="G4962" s="6"/>
      <c r="H4962" s="6"/>
      <c r="I4962" s="6"/>
      <c r="J4962" s="6">
        <v>87.239999999999981</v>
      </c>
      <c r="K4962">
        <f t="shared" si="154"/>
        <v>1</v>
      </c>
    </row>
    <row r="4963" spans="1:11" x14ac:dyDescent="0.25">
      <c r="A4963" s="5" t="str">
        <f t="shared" si="155"/>
        <v>IndustryUnknown/OtherAverage WeekdayAugust18</v>
      </c>
      <c r="B4963" t="s">
        <v>2232</v>
      </c>
      <c r="C4963" t="s">
        <v>2247</v>
      </c>
      <c r="D4963" t="s">
        <v>2477</v>
      </c>
      <c r="E4963" t="s">
        <v>3124</v>
      </c>
      <c r="F4963" s="6">
        <v>18</v>
      </c>
      <c r="G4963" s="6"/>
      <c r="H4963" s="6"/>
      <c r="I4963" s="6"/>
      <c r="J4963" s="6">
        <v>87.680000000000021</v>
      </c>
      <c r="K4963">
        <f t="shared" si="154"/>
        <v>1</v>
      </c>
    </row>
    <row r="4964" spans="1:11" x14ac:dyDescent="0.25">
      <c r="A4964" s="5" t="str">
        <f t="shared" si="155"/>
        <v>IndustryUnknown/OtherAverage WeekdayAugust19</v>
      </c>
      <c r="B4964" t="s">
        <v>2232</v>
      </c>
      <c r="C4964" t="s">
        <v>2247</v>
      </c>
      <c r="D4964" t="s">
        <v>2477</v>
      </c>
      <c r="E4964" t="s">
        <v>3124</v>
      </c>
      <c r="F4964" s="6">
        <v>19</v>
      </c>
      <c r="G4964" s="6"/>
      <c r="H4964" s="6"/>
      <c r="I4964" s="6"/>
      <c r="J4964" s="6">
        <v>86.42</v>
      </c>
      <c r="K4964">
        <f t="shared" si="154"/>
        <v>1</v>
      </c>
    </row>
    <row r="4965" spans="1:11" x14ac:dyDescent="0.25">
      <c r="A4965" s="5" t="str">
        <f t="shared" si="155"/>
        <v>IndustryUnknown/OtherAverage WeekdayAugust20</v>
      </c>
      <c r="B4965" t="s">
        <v>2232</v>
      </c>
      <c r="C4965" t="s">
        <v>2247</v>
      </c>
      <c r="D4965" t="s">
        <v>2477</v>
      </c>
      <c r="E4965" t="s">
        <v>3124</v>
      </c>
      <c r="F4965" s="6">
        <v>20</v>
      </c>
      <c r="G4965" s="6"/>
      <c r="H4965" s="6"/>
      <c r="I4965" s="6"/>
      <c r="J4965" s="6">
        <v>84.26</v>
      </c>
      <c r="K4965">
        <f t="shared" si="154"/>
        <v>1</v>
      </c>
    </row>
    <row r="4966" spans="1:11" x14ac:dyDescent="0.25">
      <c r="A4966" s="5" t="str">
        <f t="shared" si="155"/>
        <v>IndustryUnknown/OtherAverage WeekdayAugust21</v>
      </c>
      <c r="B4966" t="s">
        <v>2232</v>
      </c>
      <c r="C4966" t="s">
        <v>2247</v>
      </c>
      <c r="D4966" t="s">
        <v>2477</v>
      </c>
      <c r="E4966" t="s">
        <v>3124</v>
      </c>
      <c r="F4966" s="6">
        <v>21</v>
      </c>
      <c r="G4966" s="6"/>
      <c r="H4966" s="6"/>
      <c r="I4966" s="6"/>
      <c r="J4966" s="6">
        <v>80.8</v>
      </c>
      <c r="K4966">
        <f t="shared" si="154"/>
        <v>1</v>
      </c>
    </row>
    <row r="4967" spans="1:11" x14ac:dyDescent="0.25">
      <c r="A4967" s="5" t="str">
        <f t="shared" si="155"/>
        <v>IndustryUnknown/OtherAverage WeekdayAugust22</v>
      </c>
      <c r="B4967" t="s">
        <v>2232</v>
      </c>
      <c r="C4967" t="s">
        <v>2247</v>
      </c>
      <c r="D4967" t="s">
        <v>2477</v>
      </c>
      <c r="E4967" t="s">
        <v>3124</v>
      </c>
      <c r="F4967" s="6">
        <v>22</v>
      </c>
      <c r="G4967" s="6"/>
      <c r="H4967" s="6"/>
      <c r="I4967" s="6"/>
      <c r="J4967" s="6">
        <v>76.52000000000001</v>
      </c>
      <c r="K4967">
        <f t="shared" si="154"/>
        <v>1</v>
      </c>
    </row>
    <row r="4968" spans="1:11" x14ac:dyDescent="0.25">
      <c r="A4968" s="5" t="str">
        <f t="shared" si="155"/>
        <v>IndustryUnknown/OtherAverage WeekdayAugust23</v>
      </c>
      <c r="B4968" t="s">
        <v>2232</v>
      </c>
      <c r="C4968" t="s">
        <v>2247</v>
      </c>
      <c r="D4968" t="s">
        <v>2477</v>
      </c>
      <c r="E4968" t="s">
        <v>3124</v>
      </c>
      <c r="F4968" s="6">
        <v>23</v>
      </c>
      <c r="G4968" s="6"/>
      <c r="H4968" s="6"/>
      <c r="I4968" s="6"/>
      <c r="J4968" s="6">
        <v>73.314000000000007</v>
      </c>
      <c r="K4968">
        <f t="shared" si="154"/>
        <v>1</v>
      </c>
    </row>
    <row r="4969" spans="1:11" x14ac:dyDescent="0.25">
      <c r="A4969" s="5" t="str">
        <f t="shared" si="155"/>
        <v>IndustryUnknown/OtherAverage WeekdayAugust24</v>
      </c>
      <c r="B4969" t="s">
        <v>2232</v>
      </c>
      <c r="C4969" t="s">
        <v>2247</v>
      </c>
      <c r="D4969" t="s">
        <v>2477</v>
      </c>
      <c r="E4969" t="s">
        <v>3124</v>
      </c>
      <c r="F4969" s="6">
        <v>24</v>
      </c>
      <c r="G4969" s="6"/>
      <c r="H4969" s="6"/>
      <c r="I4969" s="6"/>
      <c r="J4969" s="6">
        <v>71.618000000000009</v>
      </c>
      <c r="K4969">
        <f t="shared" si="154"/>
        <v>1</v>
      </c>
    </row>
    <row r="4970" spans="1:11" x14ac:dyDescent="0.25">
      <c r="A4970" s="5" t="str">
        <f t="shared" si="155"/>
        <v>IndustryUnknown/OtherMonthly Peak DayAugust1</v>
      </c>
      <c r="B4970" t="s">
        <v>2232</v>
      </c>
      <c r="C4970" t="s">
        <v>2247</v>
      </c>
      <c r="D4970" t="s">
        <v>2478</v>
      </c>
      <c r="E4970" t="s">
        <v>3124</v>
      </c>
      <c r="F4970" s="6">
        <v>1</v>
      </c>
      <c r="G4970" s="6"/>
      <c r="H4970" s="6"/>
      <c r="I4970" s="6"/>
      <c r="J4970" s="6">
        <v>72.72</v>
      </c>
      <c r="K4970">
        <f t="shared" si="154"/>
        <v>1</v>
      </c>
    </row>
    <row r="4971" spans="1:11" x14ac:dyDescent="0.25">
      <c r="A4971" s="5" t="str">
        <f t="shared" si="155"/>
        <v>IndustryUnknown/OtherMonthly Peak DayAugust2</v>
      </c>
      <c r="B4971" t="s">
        <v>2232</v>
      </c>
      <c r="C4971" t="s">
        <v>2247</v>
      </c>
      <c r="D4971" t="s">
        <v>2478</v>
      </c>
      <c r="E4971" t="s">
        <v>3124</v>
      </c>
      <c r="F4971" s="6">
        <v>2</v>
      </c>
      <c r="G4971" s="6"/>
      <c r="H4971" s="6"/>
      <c r="I4971" s="6"/>
      <c r="J4971" s="6">
        <v>71.753999999999991</v>
      </c>
      <c r="K4971">
        <f t="shared" si="154"/>
        <v>1</v>
      </c>
    </row>
    <row r="4972" spans="1:11" x14ac:dyDescent="0.25">
      <c r="A4972" s="5" t="str">
        <f t="shared" si="155"/>
        <v>IndustryUnknown/OtherMonthly Peak DayAugust3</v>
      </c>
      <c r="B4972" t="s">
        <v>2232</v>
      </c>
      <c r="C4972" t="s">
        <v>2247</v>
      </c>
      <c r="D4972" t="s">
        <v>2478</v>
      </c>
      <c r="E4972" t="s">
        <v>3124</v>
      </c>
      <c r="F4972" s="6">
        <v>3</v>
      </c>
      <c r="G4972" s="6"/>
      <c r="H4972" s="6"/>
      <c r="I4972" s="6"/>
      <c r="J4972" s="6">
        <v>71.216000000000008</v>
      </c>
      <c r="K4972">
        <f t="shared" si="154"/>
        <v>1</v>
      </c>
    </row>
    <row r="4973" spans="1:11" x14ac:dyDescent="0.25">
      <c r="A4973" s="5" t="str">
        <f t="shared" si="155"/>
        <v>IndustryUnknown/OtherMonthly Peak DayAugust4</v>
      </c>
      <c r="B4973" t="s">
        <v>2232</v>
      </c>
      <c r="C4973" t="s">
        <v>2247</v>
      </c>
      <c r="D4973" t="s">
        <v>2478</v>
      </c>
      <c r="E4973" t="s">
        <v>3124</v>
      </c>
      <c r="F4973" s="6">
        <v>4</v>
      </c>
      <c r="G4973" s="6"/>
      <c r="H4973" s="6"/>
      <c r="I4973" s="6"/>
      <c r="J4973" s="6">
        <v>70.705999999999989</v>
      </c>
      <c r="K4973">
        <f t="shared" si="154"/>
        <v>1</v>
      </c>
    </row>
    <row r="4974" spans="1:11" x14ac:dyDescent="0.25">
      <c r="A4974" s="5" t="str">
        <f t="shared" si="155"/>
        <v>IndustryUnknown/OtherMonthly Peak DayAugust5</v>
      </c>
      <c r="B4974" t="s">
        <v>2232</v>
      </c>
      <c r="C4974" t="s">
        <v>2247</v>
      </c>
      <c r="D4974" t="s">
        <v>2478</v>
      </c>
      <c r="E4974" t="s">
        <v>3124</v>
      </c>
      <c r="F4974" s="6">
        <v>5</v>
      </c>
      <c r="G4974" s="6"/>
      <c r="H4974" s="6"/>
      <c r="I4974" s="6"/>
      <c r="J4974" s="6">
        <v>70.10799999999999</v>
      </c>
      <c r="K4974">
        <f t="shared" si="154"/>
        <v>1</v>
      </c>
    </row>
    <row r="4975" spans="1:11" x14ac:dyDescent="0.25">
      <c r="A4975" s="5" t="str">
        <f t="shared" si="155"/>
        <v>IndustryUnknown/OtherMonthly Peak DayAugust6</v>
      </c>
      <c r="B4975" t="s">
        <v>2232</v>
      </c>
      <c r="C4975" t="s">
        <v>2247</v>
      </c>
      <c r="D4975" t="s">
        <v>2478</v>
      </c>
      <c r="E4975" t="s">
        <v>3124</v>
      </c>
      <c r="F4975" s="6">
        <v>6</v>
      </c>
      <c r="G4975" s="6"/>
      <c r="H4975" s="6"/>
      <c r="I4975" s="6"/>
      <c r="J4975" s="6">
        <v>69.893999999999991</v>
      </c>
      <c r="K4975">
        <f t="shared" si="154"/>
        <v>1</v>
      </c>
    </row>
    <row r="4976" spans="1:11" x14ac:dyDescent="0.25">
      <c r="A4976" s="5" t="str">
        <f t="shared" si="155"/>
        <v>IndustryUnknown/OtherMonthly Peak DayAugust7</v>
      </c>
      <c r="B4976" t="s">
        <v>2232</v>
      </c>
      <c r="C4976" t="s">
        <v>2247</v>
      </c>
      <c r="D4976" t="s">
        <v>2478</v>
      </c>
      <c r="E4976" t="s">
        <v>3124</v>
      </c>
      <c r="F4976" s="6">
        <v>7</v>
      </c>
      <c r="G4976" s="6"/>
      <c r="H4976" s="6"/>
      <c r="I4976" s="6"/>
      <c r="J4976" s="6">
        <v>69.924000000000007</v>
      </c>
      <c r="K4976">
        <f t="shared" si="154"/>
        <v>1</v>
      </c>
    </row>
    <row r="4977" spans="1:11" x14ac:dyDescent="0.25">
      <c r="A4977" s="5" t="str">
        <f t="shared" si="155"/>
        <v>IndustryUnknown/OtherMonthly Peak DayAugust8</v>
      </c>
      <c r="B4977" t="s">
        <v>2232</v>
      </c>
      <c r="C4977" t="s">
        <v>2247</v>
      </c>
      <c r="D4977" t="s">
        <v>2478</v>
      </c>
      <c r="E4977" t="s">
        <v>3124</v>
      </c>
      <c r="F4977" s="6">
        <v>8</v>
      </c>
      <c r="G4977" s="6"/>
      <c r="H4977" s="6"/>
      <c r="I4977" s="6"/>
      <c r="J4977" s="6">
        <v>70.213999999999984</v>
      </c>
      <c r="K4977">
        <f t="shared" si="154"/>
        <v>1</v>
      </c>
    </row>
    <row r="4978" spans="1:11" x14ac:dyDescent="0.25">
      <c r="A4978" s="5" t="str">
        <f t="shared" si="155"/>
        <v>IndustryUnknown/OtherMonthly Peak DayAugust9</v>
      </c>
      <c r="B4978" t="s">
        <v>2232</v>
      </c>
      <c r="C4978" t="s">
        <v>2247</v>
      </c>
      <c r="D4978" t="s">
        <v>2478</v>
      </c>
      <c r="E4978" t="s">
        <v>3124</v>
      </c>
      <c r="F4978" s="6">
        <v>9</v>
      </c>
      <c r="G4978" s="6"/>
      <c r="H4978" s="6"/>
      <c r="I4978" s="6"/>
      <c r="J4978" s="6">
        <v>71.97999999999999</v>
      </c>
      <c r="K4978">
        <f t="shared" si="154"/>
        <v>1</v>
      </c>
    </row>
    <row r="4979" spans="1:11" x14ac:dyDescent="0.25">
      <c r="A4979" s="5" t="str">
        <f t="shared" si="155"/>
        <v>IndustryUnknown/OtherMonthly Peak DayAugust10</v>
      </c>
      <c r="B4979" t="s">
        <v>2232</v>
      </c>
      <c r="C4979" t="s">
        <v>2247</v>
      </c>
      <c r="D4979" t="s">
        <v>2478</v>
      </c>
      <c r="E4979" t="s">
        <v>3124</v>
      </c>
      <c r="F4979" s="6">
        <v>10</v>
      </c>
      <c r="G4979" s="6"/>
      <c r="H4979" s="6"/>
      <c r="I4979" s="6"/>
      <c r="J4979" s="6">
        <v>74.760000000000005</v>
      </c>
      <c r="K4979">
        <f t="shared" si="154"/>
        <v>1</v>
      </c>
    </row>
    <row r="4980" spans="1:11" x14ac:dyDescent="0.25">
      <c r="A4980" s="5" t="str">
        <f t="shared" si="155"/>
        <v>IndustryUnknown/OtherMonthly Peak DayAugust11</v>
      </c>
      <c r="B4980" t="s">
        <v>2232</v>
      </c>
      <c r="C4980" t="s">
        <v>2247</v>
      </c>
      <c r="D4980" t="s">
        <v>2478</v>
      </c>
      <c r="E4980" t="s">
        <v>3124</v>
      </c>
      <c r="F4980" s="6">
        <v>11</v>
      </c>
      <c r="G4980" s="6"/>
      <c r="H4980" s="6"/>
      <c r="I4980" s="6"/>
      <c r="J4980" s="6">
        <v>78.339999999999989</v>
      </c>
      <c r="K4980">
        <f t="shared" si="154"/>
        <v>1</v>
      </c>
    </row>
    <row r="4981" spans="1:11" x14ac:dyDescent="0.25">
      <c r="A4981" s="5" t="str">
        <f t="shared" si="155"/>
        <v>IndustryUnknown/OtherMonthly Peak DayAugust12</v>
      </c>
      <c r="B4981" t="s">
        <v>2232</v>
      </c>
      <c r="C4981" t="s">
        <v>2247</v>
      </c>
      <c r="D4981" t="s">
        <v>2478</v>
      </c>
      <c r="E4981" t="s">
        <v>3124</v>
      </c>
      <c r="F4981" s="6">
        <v>12</v>
      </c>
      <c r="G4981" s="6"/>
      <c r="H4981" s="6"/>
      <c r="I4981" s="6"/>
      <c r="J4981" s="6">
        <v>82.660000000000011</v>
      </c>
      <c r="K4981">
        <f t="shared" si="154"/>
        <v>1</v>
      </c>
    </row>
    <row r="4982" spans="1:11" x14ac:dyDescent="0.25">
      <c r="A4982" s="5" t="str">
        <f t="shared" si="155"/>
        <v>IndustryUnknown/OtherMonthly Peak DayAugust13</v>
      </c>
      <c r="B4982" t="s">
        <v>2232</v>
      </c>
      <c r="C4982" t="s">
        <v>2247</v>
      </c>
      <c r="D4982" t="s">
        <v>2478</v>
      </c>
      <c r="E4982" t="s">
        <v>3124</v>
      </c>
      <c r="F4982" s="6">
        <v>13</v>
      </c>
      <c r="G4982" s="6"/>
      <c r="H4982" s="6"/>
      <c r="I4982" s="6"/>
      <c r="J4982" s="6">
        <v>85.1</v>
      </c>
      <c r="K4982">
        <f t="shared" si="154"/>
        <v>1</v>
      </c>
    </row>
    <row r="4983" spans="1:11" x14ac:dyDescent="0.25">
      <c r="A4983" s="5" t="str">
        <f t="shared" si="155"/>
        <v>IndustryUnknown/OtherMonthly Peak DayAugust14</v>
      </c>
      <c r="B4983" t="s">
        <v>2232</v>
      </c>
      <c r="C4983" t="s">
        <v>2247</v>
      </c>
      <c r="D4983" t="s">
        <v>2478</v>
      </c>
      <c r="E4983" t="s">
        <v>3124</v>
      </c>
      <c r="F4983" s="6">
        <v>14</v>
      </c>
      <c r="G4983" s="6"/>
      <c r="H4983" s="6"/>
      <c r="I4983" s="6"/>
      <c r="J4983" s="6">
        <v>86.460000000000008</v>
      </c>
      <c r="K4983">
        <f t="shared" si="154"/>
        <v>1</v>
      </c>
    </row>
    <row r="4984" spans="1:11" x14ac:dyDescent="0.25">
      <c r="A4984" s="5" t="str">
        <f t="shared" si="155"/>
        <v>IndustryUnknown/OtherMonthly Peak DayAugust15</v>
      </c>
      <c r="B4984" t="s">
        <v>2232</v>
      </c>
      <c r="C4984" t="s">
        <v>2247</v>
      </c>
      <c r="D4984" t="s">
        <v>2478</v>
      </c>
      <c r="E4984" t="s">
        <v>3124</v>
      </c>
      <c r="F4984" s="6">
        <v>15</v>
      </c>
      <c r="G4984" s="6"/>
      <c r="H4984" s="6"/>
      <c r="I4984" s="6"/>
      <c r="J4984" s="6">
        <v>86.38</v>
      </c>
      <c r="K4984">
        <f t="shared" si="154"/>
        <v>1</v>
      </c>
    </row>
    <row r="4985" spans="1:11" x14ac:dyDescent="0.25">
      <c r="A4985" s="5" t="str">
        <f t="shared" si="155"/>
        <v>IndustryUnknown/OtherMonthly Peak DayAugust16</v>
      </c>
      <c r="B4985" t="s">
        <v>2232</v>
      </c>
      <c r="C4985" t="s">
        <v>2247</v>
      </c>
      <c r="D4985" t="s">
        <v>2478</v>
      </c>
      <c r="E4985" t="s">
        <v>3124</v>
      </c>
      <c r="F4985" s="6">
        <v>16</v>
      </c>
      <c r="G4985" s="6"/>
      <c r="H4985" s="6"/>
      <c r="I4985" s="6"/>
      <c r="J4985" s="6">
        <v>86.98</v>
      </c>
      <c r="K4985">
        <f t="shared" si="154"/>
        <v>1</v>
      </c>
    </row>
    <row r="4986" spans="1:11" x14ac:dyDescent="0.25">
      <c r="A4986" s="5" t="str">
        <f t="shared" si="155"/>
        <v>IndustryUnknown/OtherMonthly Peak DayAugust17</v>
      </c>
      <c r="B4986" t="s">
        <v>2232</v>
      </c>
      <c r="C4986" t="s">
        <v>2247</v>
      </c>
      <c r="D4986" t="s">
        <v>2478</v>
      </c>
      <c r="E4986" t="s">
        <v>3124</v>
      </c>
      <c r="F4986" s="6">
        <v>17</v>
      </c>
      <c r="G4986" s="6"/>
      <c r="H4986" s="6"/>
      <c r="I4986" s="6"/>
      <c r="J4986" s="6">
        <v>86.460000000000008</v>
      </c>
      <c r="K4986">
        <f t="shared" si="154"/>
        <v>1</v>
      </c>
    </row>
    <row r="4987" spans="1:11" x14ac:dyDescent="0.25">
      <c r="A4987" s="5" t="str">
        <f t="shared" si="155"/>
        <v>IndustryUnknown/OtherMonthly Peak DayAugust18</v>
      </c>
      <c r="B4987" t="s">
        <v>2232</v>
      </c>
      <c r="C4987" t="s">
        <v>2247</v>
      </c>
      <c r="D4987" t="s">
        <v>2478</v>
      </c>
      <c r="E4987" t="s">
        <v>3124</v>
      </c>
      <c r="F4987" s="6">
        <v>18</v>
      </c>
      <c r="G4987" s="6"/>
      <c r="H4987" s="6"/>
      <c r="I4987" s="6"/>
      <c r="J4987" s="6">
        <v>84.360000000000014</v>
      </c>
      <c r="K4987">
        <f t="shared" si="154"/>
        <v>1</v>
      </c>
    </row>
    <row r="4988" spans="1:11" x14ac:dyDescent="0.25">
      <c r="A4988" s="5" t="str">
        <f t="shared" si="155"/>
        <v>IndustryUnknown/OtherMonthly Peak DayAugust19</v>
      </c>
      <c r="B4988" t="s">
        <v>2232</v>
      </c>
      <c r="C4988" t="s">
        <v>2247</v>
      </c>
      <c r="D4988" t="s">
        <v>2478</v>
      </c>
      <c r="E4988" t="s">
        <v>3124</v>
      </c>
      <c r="F4988" s="6">
        <v>19</v>
      </c>
      <c r="G4988" s="6"/>
      <c r="H4988" s="6"/>
      <c r="I4988" s="6"/>
      <c r="J4988" s="6">
        <v>82.64</v>
      </c>
      <c r="K4988">
        <f t="shared" si="154"/>
        <v>1</v>
      </c>
    </row>
    <row r="4989" spans="1:11" x14ac:dyDescent="0.25">
      <c r="A4989" s="5" t="str">
        <f t="shared" si="155"/>
        <v>IndustryUnknown/OtherMonthly Peak DayAugust20</v>
      </c>
      <c r="B4989" t="s">
        <v>2232</v>
      </c>
      <c r="C4989" t="s">
        <v>2247</v>
      </c>
      <c r="D4989" t="s">
        <v>2478</v>
      </c>
      <c r="E4989" t="s">
        <v>3124</v>
      </c>
      <c r="F4989" s="6">
        <v>20</v>
      </c>
      <c r="G4989" s="6"/>
      <c r="H4989" s="6"/>
      <c r="I4989" s="6"/>
      <c r="J4989" s="6">
        <v>79.760000000000019</v>
      </c>
      <c r="K4989">
        <f t="shared" si="154"/>
        <v>1</v>
      </c>
    </row>
    <row r="4990" spans="1:11" x14ac:dyDescent="0.25">
      <c r="A4990" s="5" t="str">
        <f t="shared" si="155"/>
        <v>IndustryUnknown/OtherMonthly Peak DayAugust21</v>
      </c>
      <c r="B4990" t="s">
        <v>2232</v>
      </c>
      <c r="C4990" t="s">
        <v>2247</v>
      </c>
      <c r="D4990" t="s">
        <v>2478</v>
      </c>
      <c r="E4990" t="s">
        <v>3124</v>
      </c>
      <c r="F4990" s="6">
        <v>21</v>
      </c>
      <c r="G4990" s="6"/>
      <c r="H4990" s="6"/>
      <c r="I4990" s="6"/>
      <c r="J4990" s="6">
        <v>76.640000000000015</v>
      </c>
      <c r="K4990">
        <f t="shared" si="154"/>
        <v>1</v>
      </c>
    </row>
    <row r="4991" spans="1:11" x14ac:dyDescent="0.25">
      <c r="A4991" s="5" t="str">
        <f t="shared" si="155"/>
        <v>IndustryUnknown/OtherMonthly Peak DayAugust22</v>
      </c>
      <c r="B4991" t="s">
        <v>2232</v>
      </c>
      <c r="C4991" t="s">
        <v>2247</v>
      </c>
      <c r="D4991" t="s">
        <v>2478</v>
      </c>
      <c r="E4991" t="s">
        <v>3124</v>
      </c>
      <c r="F4991" s="6">
        <v>22</v>
      </c>
      <c r="G4991" s="6"/>
      <c r="H4991" s="6"/>
      <c r="I4991" s="6"/>
      <c r="J4991" s="6">
        <v>74.440000000000012</v>
      </c>
      <c r="K4991">
        <f t="shared" si="154"/>
        <v>1</v>
      </c>
    </row>
    <row r="4992" spans="1:11" x14ac:dyDescent="0.25">
      <c r="A4992" s="5" t="str">
        <f t="shared" si="155"/>
        <v>IndustryUnknown/OtherMonthly Peak DayAugust23</v>
      </c>
      <c r="B4992" t="s">
        <v>2232</v>
      </c>
      <c r="C4992" t="s">
        <v>2247</v>
      </c>
      <c r="D4992" t="s">
        <v>2478</v>
      </c>
      <c r="E4992" t="s">
        <v>3124</v>
      </c>
      <c r="F4992" s="6">
        <v>23</v>
      </c>
      <c r="G4992" s="6"/>
      <c r="H4992" s="6"/>
      <c r="I4992" s="6"/>
      <c r="J4992" s="6">
        <v>73.64</v>
      </c>
      <c r="K4992">
        <f t="shared" si="154"/>
        <v>1</v>
      </c>
    </row>
    <row r="4993" spans="1:11" x14ac:dyDescent="0.25">
      <c r="A4993" s="5" t="str">
        <f t="shared" si="155"/>
        <v>IndustryUnknown/OtherMonthly Peak DayAugust24</v>
      </c>
      <c r="B4993" t="s">
        <v>2232</v>
      </c>
      <c r="C4993" t="s">
        <v>2247</v>
      </c>
      <c r="D4993" t="s">
        <v>2478</v>
      </c>
      <c r="E4993" t="s">
        <v>3124</v>
      </c>
      <c r="F4993" s="6">
        <v>24</v>
      </c>
      <c r="G4993" s="6"/>
      <c r="H4993" s="6"/>
      <c r="I4993" s="6"/>
      <c r="J4993" s="6">
        <v>73.11999999999999</v>
      </c>
      <c r="K4993">
        <f t="shared" si="154"/>
        <v>1</v>
      </c>
    </row>
    <row r="4994" spans="1:11" x14ac:dyDescent="0.25">
      <c r="A4994" s="5" t="str">
        <f t="shared" si="155"/>
        <v>IndustryUnknown/OtherAverage WeekdaySeptember1</v>
      </c>
      <c r="B4994" t="s">
        <v>2232</v>
      </c>
      <c r="C4994" t="s">
        <v>2247</v>
      </c>
      <c r="D4994" t="s">
        <v>2479</v>
      </c>
      <c r="E4994" t="s">
        <v>3125</v>
      </c>
      <c r="F4994" s="6">
        <v>1</v>
      </c>
      <c r="G4994" s="6"/>
      <c r="H4994" s="6"/>
      <c r="I4994" s="6"/>
      <c r="J4994" s="6">
        <v>73.359999999999985</v>
      </c>
      <c r="K4994">
        <f t="shared" ref="K4994:K5057" si="156">INDEX(events, MATCH(CONCATENATE(B4994, C4994, D4994, E4994), events_y, 0), MATCH("Confidential", events_x, 0))</f>
        <v>1</v>
      </c>
    </row>
    <row r="4995" spans="1:11" x14ac:dyDescent="0.25">
      <c r="A4995" s="5" t="str">
        <f t="shared" ref="A4995:A5058" si="157">CONCATENATE(B4995, C4995, D4995, E4995, F4995)</f>
        <v>IndustryUnknown/OtherAverage WeekdaySeptember2</v>
      </c>
      <c r="B4995" t="s">
        <v>2232</v>
      </c>
      <c r="C4995" t="s">
        <v>2247</v>
      </c>
      <c r="D4995" t="s">
        <v>2479</v>
      </c>
      <c r="E4995" t="s">
        <v>3125</v>
      </c>
      <c r="F4995" s="6">
        <v>2</v>
      </c>
      <c r="G4995" s="6"/>
      <c r="H4995" s="6"/>
      <c r="I4995" s="6"/>
      <c r="J4995" s="6">
        <v>72.08</v>
      </c>
      <c r="K4995">
        <f t="shared" si="156"/>
        <v>1</v>
      </c>
    </row>
    <row r="4996" spans="1:11" x14ac:dyDescent="0.25">
      <c r="A4996" s="5" t="str">
        <f t="shared" si="157"/>
        <v>IndustryUnknown/OtherAverage WeekdaySeptember3</v>
      </c>
      <c r="B4996" t="s">
        <v>2232</v>
      </c>
      <c r="C4996" t="s">
        <v>2247</v>
      </c>
      <c r="D4996" t="s">
        <v>2479</v>
      </c>
      <c r="E4996" t="s">
        <v>3125</v>
      </c>
      <c r="F4996" s="6">
        <v>3</v>
      </c>
      <c r="G4996" s="6"/>
      <c r="H4996" s="6"/>
      <c r="I4996" s="6"/>
      <c r="J4996" s="6">
        <v>71.003999999999991</v>
      </c>
      <c r="K4996">
        <f t="shared" si="156"/>
        <v>1</v>
      </c>
    </row>
    <row r="4997" spans="1:11" x14ac:dyDescent="0.25">
      <c r="A4997" s="5" t="str">
        <f t="shared" si="157"/>
        <v>IndustryUnknown/OtherAverage WeekdaySeptember4</v>
      </c>
      <c r="B4997" t="s">
        <v>2232</v>
      </c>
      <c r="C4997" t="s">
        <v>2247</v>
      </c>
      <c r="D4997" t="s">
        <v>2479</v>
      </c>
      <c r="E4997" t="s">
        <v>3125</v>
      </c>
      <c r="F4997" s="6">
        <v>4</v>
      </c>
      <c r="G4997" s="6"/>
      <c r="H4997" s="6"/>
      <c r="I4997" s="6"/>
      <c r="J4997" s="6">
        <v>70.039999999999992</v>
      </c>
      <c r="K4997">
        <f t="shared" si="156"/>
        <v>1</v>
      </c>
    </row>
    <row r="4998" spans="1:11" x14ac:dyDescent="0.25">
      <c r="A4998" s="5" t="str">
        <f t="shared" si="157"/>
        <v>IndustryUnknown/OtherAverage WeekdaySeptember5</v>
      </c>
      <c r="B4998" t="s">
        <v>2232</v>
      </c>
      <c r="C4998" t="s">
        <v>2247</v>
      </c>
      <c r="D4998" t="s">
        <v>2479</v>
      </c>
      <c r="E4998" t="s">
        <v>3125</v>
      </c>
      <c r="F4998" s="6">
        <v>5</v>
      </c>
      <c r="G4998" s="6"/>
      <c r="H4998" s="6"/>
      <c r="I4998" s="6"/>
      <c r="J4998" s="6">
        <v>69.116000000000014</v>
      </c>
      <c r="K4998">
        <f t="shared" si="156"/>
        <v>1</v>
      </c>
    </row>
    <row r="4999" spans="1:11" x14ac:dyDescent="0.25">
      <c r="A4999" s="5" t="str">
        <f t="shared" si="157"/>
        <v>IndustryUnknown/OtherAverage WeekdaySeptember6</v>
      </c>
      <c r="B4999" t="s">
        <v>2232</v>
      </c>
      <c r="C4999" t="s">
        <v>2247</v>
      </c>
      <c r="D4999" t="s">
        <v>2479</v>
      </c>
      <c r="E4999" t="s">
        <v>3125</v>
      </c>
      <c r="F4999" s="6">
        <v>6</v>
      </c>
      <c r="G4999" s="6"/>
      <c r="H4999" s="6"/>
      <c r="I4999" s="6"/>
      <c r="J4999" s="6">
        <v>68.429999999999993</v>
      </c>
      <c r="K4999">
        <f t="shared" si="156"/>
        <v>1</v>
      </c>
    </row>
    <row r="5000" spans="1:11" x14ac:dyDescent="0.25">
      <c r="A5000" s="5" t="str">
        <f t="shared" si="157"/>
        <v>IndustryUnknown/OtherAverage WeekdaySeptember7</v>
      </c>
      <c r="B5000" t="s">
        <v>2232</v>
      </c>
      <c r="C5000" t="s">
        <v>2247</v>
      </c>
      <c r="D5000" t="s">
        <v>2479</v>
      </c>
      <c r="E5000" t="s">
        <v>3125</v>
      </c>
      <c r="F5000" s="6">
        <v>7</v>
      </c>
      <c r="G5000" s="6"/>
      <c r="H5000" s="6"/>
      <c r="I5000" s="6"/>
      <c r="J5000" s="6">
        <v>67.974000000000004</v>
      </c>
      <c r="K5000">
        <f t="shared" si="156"/>
        <v>1</v>
      </c>
    </row>
    <row r="5001" spans="1:11" x14ac:dyDescent="0.25">
      <c r="A5001" s="5" t="str">
        <f t="shared" si="157"/>
        <v>IndustryUnknown/OtherAverage WeekdaySeptember8</v>
      </c>
      <c r="B5001" t="s">
        <v>2232</v>
      </c>
      <c r="C5001" t="s">
        <v>2247</v>
      </c>
      <c r="D5001" t="s">
        <v>2479</v>
      </c>
      <c r="E5001" t="s">
        <v>3125</v>
      </c>
      <c r="F5001" s="6">
        <v>8</v>
      </c>
      <c r="G5001" s="6"/>
      <c r="H5001" s="6"/>
      <c r="I5001" s="6"/>
      <c r="J5001" s="6">
        <v>67.460000000000008</v>
      </c>
      <c r="K5001">
        <f t="shared" si="156"/>
        <v>1</v>
      </c>
    </row>
    <row r="5002" spans="1:11" x14ac:dyDescent="0.25">
      <c r="A5002" s="5" t="str">
        <f t="shared" si="157"/>
        <v>IndustryUnknown/OtherAverage WeekdaySeptember9</v>
      </c>
      <c r="B5002" t="s">
        <v>2232</v>
      </c>
      <c r="C5002" t="s">
        <v>2247</v>
      </c>
      <c r="D5002" t="s">
        <v>2479</v>
      </c>
      <c r="E5002" t="s">
        <v>3125</v>
      </c>
      <c r="F5002" s="6">
        <v>9</v>
      </c>
      <c r="G5002" s="6"/>
      <c r="H5002" s="6"/>
      <c r="I5002" s="6"/>
      <c r="J5002" s="6">
        <v>68.095999999999989</v>
      </c>
      <c r="K5002">
        <f t="shared" si="156"/>
        <v>1</v>
      </c>
    </row>
    <row r="5003" spans="1:11" x14ac:dyDescent="0.25">
      <c r="A5003" s="5" t="str">
        <f t="shared" si="157"/>
        <v>IndustryUnknown/OtherAverage WeekdaySeptember10</v>
      </c>
      <c r="B5003" t="s">
        <v>2232</v>
      </c>
      <c r="C5003" t="s">
        <v>2247</v>
      </c>
      <c r="D5003" t="s">
        <v>2479</v>
      </c>
      <c r="E5003" t="s">
        <v>3125</v>
      </c>
      <c r="F5003" s="6">
        <v>10</v>
      </c>
      <c r="G5003" s="6"/>
      <c r="H5003" s="6"/>
      <c r="I5003" s="6"/>
      <c r="J5003" s="6">
        <v>71.855999999999995</v>
      </c>
      <c r="K5003">
        <f t="shared" si="156"/>
        <v>1</v>
      </c>
    </row>
    <row r="5004" spans="1:11" x14ac:dyDescent="0.25">
      <c r="A5004" s="5" t="str">
        <f t="shared" si="157"/>
        <v>IndustryUnknown/OtherAverage WeekdaySeptember11</v>
      </c>
      <c r="B5004" t="s">
        <v>2232</v>
      </c>
      <c r="C5004" t="s">
        <v>2247</v>
      </c>
      <c r="D5004" t="s">
        <v>2479</v>
      </c>
      <c r="E5004" t="s">
        <v>3125</v>
      </c>
      <c r="F5004" s="6">
        <v>11</v>
      </c>
      <c r="G5004" s="6"/>
      <c r="H5004" s="6"/>
      <c r="I5004" s="6"/>
      <c r="J5004" s="6">
        <v>75.72</v>
      </c>
      <c r="K5004">
        <f t="shared" si="156"/>
        <v>1</v>
      </c>
    </row>
    <row r="5005" spans="1:11" x14ac:dyDescent="0.25">
      <c r="A5005" s="5" t="str">
        <f t="shared" si="157"/>
        <v>IndustryUnknown/OtherAverage WeekdaySeptember12</v>
      </c>
      <c r="B5005" t="s">
        <v>2232</v>
      </c>
      <c r="C5005" t="s">
        <v>2247</v>
      </c>
      <c r="D5005" t="s">
        <v>2479</v>
      </c>
      <c r="E5005" t="s">
        <v>3125</v>
      </c>
      <c r="F5005" s="6">
        <v>12</v>
      </c>
      <c r="G5005" s="6"/>
      <c r="H5005" s="6"/>
      <c r="I5005" s="6"/>
      <c r="J5005" s="6">
        <v>79.38000000000001</v>
      </c>
      <c r="K5005">
        <f t="shared" si="156"/>
        <v>1</v>
      </c>
    </row>
    <row r="5006" spans="1:11" x14ac:dyDescent="0.25">
      <c r="A5006" s="5" t="str">
        <f t="shared" si="157"/>
        <v>IndustryUnknown/OtherAverage WeekdaySeptember13</v>
      </c>
      <c r="B5006" t="s">
        <v>2232</v>
      </c>
      <c r="C5006" t="s">
        <v>2247</v>
      </c>
      <c r="D5006" t="s">
        <v>2479</v>
      </c>
      <c r="E5006" t="s">
        <v>3125</v>
      </c>
      <c r="F5006" s="6">
        <v>13</v>
      </c>
      <c r="G5006" s="6"/>
      <c r="H5006" s="6"/>
      <c r="I5006" s="6"/>
      <c r="J5006" s="6">
        <v>81.92</v>
      </c>
      <c r="K5006">
        <f t="shared" si="156"/>
        <v>1</v>
      </c>
    </row>
    <row r="5007" spans="1:11" x14ac:dyDescent="0.25">
      <c r="A5007" s="5" t="str">
        <f t="shared" si="157"/>
        <v>IndustryUnknown/OtherAverage WeekdaySeptember14</v>
      </c>
      <c r="B5007" t="s">
        <v>2232</v>
      </c>
      <c r="C5007" t="s">
        <v>2247</v>
      </c>
      <c r="D5007" t="s">
        <v>2479</v>
      </c>
      <c r="E5007" t="s">
        <v>3125</v>
      </c>
      <c r="F5007" s="6">
        <v>14</v>
      </c>
      <c r="G5007" s="6"/>
      <c r="H5007" s="6"/>
      <c r="I5007" s="6"/>
      <c r="J5007" s="6">
        <v>83.660000000000011</v>
      </c>
      <c r="K5007">
        <f t="shared" si="156"/>
        <v>1</v>
      </c>
    </row>
    <row r="5008" spans="1:11" x14ac:dyDescent="0.25">
      <c r="A5008" s="5" t="str">
        <f t="shared" si="157"/>
        <v>IndustryUnknown/OtherAverage WeekdaySeptember15</v>
      </c>
      <c r="B5008" t="s">
        <v>2232</v>
      </c>
      <c r="C5008" t="s">
        <v>2247</v>
      </c>
      <c r="D5008" t="s">
        <v>2479</v>
      </c>
      <c r="E5008" t="s">
        <v>3125</v>
      </c>
      <c r="F5008" s="6">
        <v>15</v>
      </c>
      <c r="G5008" s="6"/>
      <c r="H5008" s="6"/>
      <c r="I5008" s="6"/>
      <c r="J5008" s="6">
        <v>83.97999999999999</v>
      </c>
      <c r="K5008">
        <f t="shared" si="156"/>
        <v>1</v>
      </c>
    </row>
    <row r="5009" spans="1:11" x14ac:dyDescent="0.25">
      <c r="A5009" s="5" t="str">
        <f t="shared" si="157"/>
        <v>IndustryUnknown/OtherAverage WeekdaySeptember16</v>
      </c>
      <c r="B5009" t="s">
        <v>2232</v>
      </c>
      <c r="C5009" t="s">
        <v>2247</v>
      </c>
      <c r="D5009" t="s">
        <v>2479</v>
      </c>
      <c r="E5009" t="s">
        <v>3125</v>
      </c>
      <c r="F5009" s="6">
        <v>16</v>
      </c>
      <c r="G5009" s="6"/>
      <c r="H5009" s="6"/>
      <c r="I5009" s="6"/>
      <c r="J5009" s="6">
        <v>84.2</v>
      </c>
      <c r="K5009">
        <f t="shared" si="156"/>
        <v>1</v>
      </c>
    </row>
    <row r="5010" spans="1:11" x14ac:dyDescent="0.25">
      <c r="A5010" s="5" t="str">
        <f t="shared" si="157"/>
        <v>IndustryUnknown/OtherAverage WeekdaySeptember17</v>
      </c>
      <c r="B5010" t="s">
        <v>2232</v>
      </c>
      <c r="C5010" t="s">
        <v>2247</v>
      </c>
      <c r="D5010" t="s">
        <v>2479</v>
      </c>
      <c r="E5010" t="s">
        <v>3125</v>
      </c>
      <c r="F5010" s="6">
        <v>17</v>
      </c>
      <c r="G5010" s="6"/>
      <c r="H5010" s="6"/>
      <c r="I5010" s="6"/>
      <c r="J5010" s="6">
        <v>81.400000000000006</v>
      </c>
      <c r="K5010">
        <f t="shared" si="156"/>
        <v>1</v>
      </c>
    </row>
    <row r="5011" spans="1:11" x14ac:dyDescent="0.25">
      <c r="A5011" s="5" t="str">
        <f t="shared" si="157"/>
        <v>IndustryUnknown/OtherAverage WeekdaySeptember18</v>
      </c>
      <c r="B5011" t="s">
        <v>2232</v>
      </c>
      <c r="C5011" t="s">
        <v>2247</v>
      </c>
      <c r="D5011" t="s">
        <v>2479</v>
      </c>
      <c r="E5011" t="s">
        <v>3125</v>
      </c>
      <c r="F5011" s="6">
        <v>18</v>
      </c>
      <c r="G5011" s="6"/>
      <c r="H5011" s="6"/>
      <c r="I5011" s="6"/>
      <c r="J5011" s="6">
        <v>79.02000000000001</v>
      </c>
      <c r="K5011">
        <f t="shared" si="156"/>
        <v>1</v>
      </c>
    </row>
    <row r="5012" spans="1:11" x14ac:dyDescent="0.25">
      <c r="A5012" s="5" t="str">
        <f t="shared" si="157"/>
        <v>IndustryUnknown/OtherAverage WeekdaySeptember19</v>
      </c>
      <c r="B5012" t="s">
        <v>2232</v>
      </c>
      <c r="C5012" t="s">
        <v>2247</v>
      </c>
      <c r="D5012" t="s">
        <v>2479</v>
      </c>
      <c r="E5012" t="s">
        <v>3125</v>
      </c>
      <c r="F5012" s="6">
        <v>19</v>
      </c>
      <c r="G5012" s="6"/>
      <c r="H5012" s="6"/>
      <c r="I5012" s="6"/>
      <c r="J5012" s="6">
        <v>77.12</v>
      </c>
      <c r="K5012">
        <f t="shared" si="156"/>
        <v>1</v>
      </c>
    </row>
    <row r="5013" spans="1:11" x14ac:dyDescent="0.25">
      <c r="A5013" s="5" t="str">
        <f t="shared" si="157"/>
        <v>IndustryUnknown/OtherAverage WeekdaySeptember20</v>
      </c>
      <c r="B5013" t="s">
        <v>2232</v>
      </c>
      <c r="C5013" t="s">
        <v>2247</v>
      </c>
      <c r="D5013" t="s">
        <v>2479</v>
      </c>
      <c r="E5013" t="s">
        <v>3125</v>
      </c>
      <c r="F5013" s="6">
        <v>20</v>
      </c>
      <c r="G5013" s="6"/>
      <c r="H5013" s="6"/>
      <c r="I5013" s="6"/>
      <c r="J5013" s="6">
        <v>74.990000000000009</v>
      </c>
      <c r="K5013">
        <f t="shared" si="156"/>
        <v>1</v>
      </c>
    </row>
    <row r="5014" spans="1:11" x14ac:dyDescent="0.25">
      <c r="A5014" s="5" t="str">
        <f t="shared" si="157"/>
        <v>IndustryUnknown/OtherAverage WeekdaySeptember21</v>
      </c>
      <c r="B5014" t="s">
        <v>2232</v>
      </c>
      <c r="C5014" t="s">
        <v>2247</v>
      </c>
      <c r="D5014" t="s">
        <v>2479</v>
      </c>
      <c r="E5014" t="s">
        <v>3125</v>
      </c>
      <c r="F5014" s="6">
        <v>21</v>
      </c>
      <c r="G5014" s="6"/>
      <c r="H5014" s="6"/>
      <c r="I5014" s="6"/>
      <c r="J5014" s="6">
        <v>72.287999999999997</v>
      </c>
      <c r="K5014">
        <f t="shared" si="156"/>
        <v>1</v>
      </c>
    </row>
    <row r="5015" spans="1:11" x14ac:dyDescent="0.25">
      <c r="A5015" s="5" t="str">
        <f t="shared" si="157"/>
        <v>IndustryUnknown/OtherAverage WeekdaySeptember22</v>
      </c>
      <c r="B5015" t="s">
        <v>2232</v>
      </c>
      <c r="C5015" t="s">
        <v>2247</v>
      </c>
      <c r="D5015" t="s">
        <v>2479</v>
      </c>
      <c r="E5015" t="s">
        <v>3125</v>
      </c>
      <c r="F5015" s="6">
        <v>22</v>
      </c>
      <c r="G5015" s="6"/>
      <c r="H5015" s="6"/>
      <c r="I5015" s="6"/>
      <c r="J5015" s="6">
        <v>70.896000000000001</v>
      </c>
      <c r="K5015">
        <f t="shared" si="156"/>
        <v>1</v>
      </c>
    </row>
    <row r="5016" spans="1:11" x14ac:dyDescent="0.25">
      <c r="A5016" s="5" t="str">
        <f t="shared" si="157"/>
        <v>IndustryUnknown/OtherAverage WeekdaySeptember23</v>
      </c>
      <c r="B5016" t="s">
        <v>2232</v>
      </c>
      <c r="C5016" t="s">
        <v>2247</v>
      </c>
      <c r="D5016" t="s">
        <v>2479</v>
      </c>
      <c r="E5016" t="s">
        <v>3125</v>
      </c>
      <c r="F5016" s="6">
        <v>23</v>
      </c>
      <c r="G5016" s="6"/>
      <c r="H5016" s="6"/>
      <c r="I5016" s="6"/>
      <c r="J5016" s="6">
        <v>69.39200000000001</v>
      </c>
      <c r="K5016">
        <f t="shared" si="156"/>
        <v>1</v>
      </c>
    </row>
    <row r="5017" spans="1:11" x14ac:dyDescent="0.25">
      <c r="A5017" s="5" t="str">
        <f t="shared" si="157"/>
        <v>IndustryUnknown/OtherAverage WeekdaySeptember24</v>
      </c>
      <c r="B5017" t="s">
        <v>2232</v>
      </c>
      <c r="C5017" t="s">
        <v>2247</v>
      </c>
      <c r="D5017" t="s">
        <v>2479</v>
      </c>
      <c r="E5017" t="s">
        <v>3125</v>
      </c>
      <c r="F5017" s="6">
        <v>24</v>
      </c>
      <c r="G5017" s="6"/>
      <c r="H5017" s="6"/>
      <c r="I5017" s="6"/>
      <c r="J5017" s="6">
        <v>68.38</v>
      </c>
      <c r="K5017">
        <f t="shared" si="156"/>
        <v>1</v>
      </c>
    </row>
    <row r="5018" spans="1:11" x14ac:dyDescent="0.25">
      <c r="A5018" s="5" t="str">
        <f t="shared" si="157"/>
        <v>IndustryUnknown/OtherMonthly Peak DaySeptember1</v>
      </c>
      <c r="B5018" t="s">
        <v>2232</v>
      </c>
      <c r="C5018" t="s">
        <v>2247</v>
      </c>
      <c r="D5018" t="s">
        <v>2480</v>
      </c>
      <c r="E5018" t="s">
        <v>3125</v>
      </c>
      <c r="F5018" s="6">
        <v>1</v>
      </c>
      <c r="G5018" s="6"/>
      <c r="H5018" s="6"/>
      <c r="I5018" s="6"/>
      <c r="J5018" s="6">
        <v>71.183999999999997</v>
      </c>
      <c r="K5018">
        <f t="shared" si="156"/>
        <v>1</v>
      </c>
    </row>
    <row r="5019" spans="1:11" x14ac:dyDescent="0.25">
      <c r="A5019" s="5" t="str">
        <f t="shared" si="157"/>
        <v>IndustryUnknown/OtherMonthly Peak DaySeptember2</v>
      </c>
      <c r="B5019" t="s">
        <v>2232</v>
      </c>
      <c r="C5019" t="s">
        <v>2247</v>
      </c>
      <c r="D5019" t="s">
        <v>2480</v>
      </c>
      <c r="E5019" t="s">
        <v>3125</v>
      </c>
      <c r="F5019" s="6">
        <v>2</v>
      </c>
      <c r="G5019" s="6"/>
      <c r="H5019" s="6"/>
      <c r="I5019" s="6"/>
      <c r="J5019" s="6">
        <v>70.831999999999994</v>
      </c>
      <c r="K5019">
        <f t="shared" si="156"/>
        <v>1</v>
      </c>
    </row>
    <row r="5020" spans="1:11" x14ac:dyDescent="0.25">
      <c r="A5020" s="5" t="str">
        <f t="shared" si="157"/>
        <v>IndustryUnknown/OtherMonthly Peak DaySeptember3</v>
      </c>
      <c r="B5020" t="s">
        <v>2232</v>
      </c>
      <c r="C5020" t="s">
        <v>2247</v>
      </c>
      <c r="D5020" t="s">
        <v>2480</v>
      </c>
      <c r="E5020" t="s">
        <v>3125</v>
      </c>
      <c r="F5020" s="6">
        <v>3</v>
      </c>
      <c r="G5020" s="6"/>
      <c r="H5020" s="6"/>
      <c r="I5020" s="6"/>
      <c r="J5020" s="6">
        <v>70.42</v>
      </c>
      <c r="K5020">
        <f t="shared" si="156"/>
        <v>1</v>
      </c>
    </row>
    <row r="5021" spans="1:11" x14ac:dyDescent="0.25">
      <c r="A5021" s="5" t="str">
        <f t="shared" si="157"/>
        <v>IndustryUnknown/OtherMonthly Peak DaySeptember4</v>
      </c>
      <c r="B5021" t="s">
        <v>2232</v>
      </c>
      <c r="C5021" t="s">
        <v>2247</v>
      </c>
      <c r="D5021" t="s">
        <v>2480</v>
      </c>
      <c r="E5021" t="s">
        <v>3125</v>
      </c>
      <c r="F5021" s="6">
        <v>4</v>
      </c>
      <c r="G5021" s="6"/>
      <c r="H5021" s="6"/>
      <c r="I5021" s="6"/>
      <c r="J5021" s="6">
        <v>70.111999999999995</v>
      </c>
      <c r="K5021">
        <f t="shared" si="156"/>
        <v>1</v>
      </c>
    </row>
    <row r="5022" spans="1:11" x14ac:dyDescent="0.25">
      <c r="A5022" s="5" t="str">
        <f t="shared" si="157"/>
        <v>IndustryUnknown/OtherMonthly Peak DaySeptember5</v>
      </c>
      <c r="B5022" t="s">
        <v>2232</v>
      </c>
      <c r="C5022" t="s">
        <v>2247</v>
      </c>
      <c r="D5022" t="s">
        <v>2480</v>
      </c>
      <c r="E5022" t="s">
        <v>3125</v>
      </c>
      <c r="F5022" s="6">
        <v>5</v>
      </c>
      <c r="G5022" s="6"/>
      <c r="H5022" s="6"/>
      <c r="I5022" s="6"/>
      <c r="J5022" s="6">
        <v>70.068000000000012</v>
      </c>
      <c r="K5022">
        <f t="shared" si="156"/>
        <v>1</v>
      </c>
    </row>
    <row r="5023" spans="1:11" x14ac:dyDescent="0.25">
      <c r="A5023" s="5" t="str">
        <f t="shared" si="157"/>
        <v>IndustryUnknown/OtherMonthly Peak DaySeptember6</v>
      </c>
      <c r="B5023" t="s">
        <v>2232</v>
      </c>
      <c r="C5023" t="s">
        <v>2247</v>
      </c>
      <c r="D5023" t="s">
        <v>2480</v>
      </c>
      <c r="E5023" t="s">
        <v>3125</v>
      </c>
      <c r="F5023" s="6">
        <v>6</v>
      </c>
      <c r="G5023" s="6"/>
      <c r="H5023" s="6"/>
      <c r="I5023" s="6"/>
      <c r="J5023" s="6">
        <v>69.864000000000004</v>
      </c>
      <c r="K5023">
        <f t="shared" si="156"/>
        <v>1</v>
      </c>
    </row>
    <row r="5024" spans="1:11" x14ac:dyDescent="0.25">
      <c r="A5024" s="5" t="str">
        <f t="shared" si="157"/>
        <v>IndustryUnknown/OtherMonthly Peak DaySeptember7</v>
      </c>
      <c r="B5024" t="s">
        <v>2232</v>
      </c>
      <c r="C5024" t="s">
        <v>2247</v>
      </c>
      <c r="D5024" t="s">
        <v>2480</v>
      </c>
      <c r="E5024" t="s">
        <v>3125</v>
      </c>
      <c r="F5024" s="6">
        <v>7</v>
      </c>
      <c r="G5024" s="6"/>
      <c r="H5024" s="6"/>
      <c r="I5024" s="6"/>
      <c r="J5024" s="6">
        <v>70.135999999999996</v>
      </c>
      <c r="K5024">
        <f t="shared" si="156"/>
        <v>1</v>
      </c>
    </row>
    <row r="5025" spans="1:11" x14ac:dyDescent="0.25">
      <c r="A5025" s="5" t="str">
        <f t="shared" si="157"/>
        <v>IndustryUnknown/OtherMonthly Peak DaySeptember8</v>
      </c>
      <c r="B5025" t="s">
        <v>2232</v>
      </c>
      <c r="C5025" t="s">
        <v>2247</v>
      </c>
      <c r="D5025" t="s">
        <v>2480</v>
      </c>
      <c r="E5025" t="s">
        <v>3125</v>
      </c>
      <c r="F5025" s="6">
        <v>8</v>
      </c>
      <c r="G5025" s="6"/>
      <c r="H5025" s="6"/>
      <c r="I5025" s="6"/>
      <c r="J5025" s="6">
        <v>70.176000000000002</v>
      </c>
      <c r="K5025">
        <f t="shared" si="156"/>
        <v>1</v>
      </c>
    </row>
    <row r="5026" spans="1:11" x14ac:dyDescent="0.25">
      <c r="A5026" s="5" t="str">
        <f t="shared" si="157"/>
        <v>IndustryUnknown/OtherMonthly Peak DaySeptember9</v>
      </c>
      <c r="B5026" t="s">
        <v>2232</v>
      </c>
      <c r="C5026" t="s">
        <v>2247</v>
      </c>
      <c r="D5026" t="s">
        <v>2480</v>
      </c>
      <c r="E5026" t="s">
        <v>3125</v>
      </c>
      <c r="F5026" s="6">
        <v>9</v>
      </c>
      <c r="G5026" s="6"/>
      <c r="H5026" s="6"/>
      <c r="I5026" s="6"/>
      <c r="J5026" s="6">
        <v>71.817999999999998</v>
      </c>
      <c r="K5026">
        <f t="shared" si="156"/>
        <v>1</v>
      </c>
    </row>
    <row r="5027" spans="1:11" x14ac:dyDescent="0.25">
      <c r="A5027" s="5" t="str">
        <f t="shared" si="157"/>
        <v>IndustryUnknown/OtherMonthly Peak DaySeptember10</v>
      </c>
      <c r="B5027" t="s">
        <v>2232</v>
      </c>
      <c r="C5027" t="s">
        <v>2247</v>
      </c>
      <c r="D5027" t="s">
        <v>2480</v>
      </c>
      <c r="E5027" t="s">
        <v>3125</v>
      </c>
      <c r="F5027" s="6">
        <v>10</v>
      </c>
      <c r="G5027" s="6"/>
      <c r="H5027" s="6"/>
      <c r="I5027" s="6"/>
      <c r="J5027" s="6">
        <v>75.460000000000008</v>
      </c>
      <c r="K5027">
        <f t="shared" si="156"/>
        <v>1</v>
      </c>
    </row>
    <row r="5028" spans="1:11" x14ac:dyDescent="0.25">
      <c r="A5028" s="5" t="str">
        <f t="shared" si="157"/>
        <v>IndustryUnknown/OtherMonthly Peak DaySeptember11</v>
      </c>
      <c r="B5028" t="s">
        <v>2232</v>
      </c>
      <c r="C5028" t="s">
        <v>2247</v>
      </c>
      <c r="D5028" t="s">
        <v>2480</v>
      </c>
      <c r="E5028" t="s">
        <v>3125</v>
      </c>
      <c r="F5028" s="6">
        <v>11</v>
      </c>
      <c r="G5028" s="6"/>
      <c r="H5028" s="6"/>
      <c r="I5028" s="6"/>
      <c r="J5028" s="6">
        <v>79.859999999999985</v>
      </c>
      <c r="K5028">
        <f t="shared" si="156"/>
        <v>1</v>
      </c>
    </row>
    <row r="5029" spans="1:11" x14ac:dyDescent="0.25">
      <c r="A5029" s="5" t="str">
        <f t="shared" si="157"/>
        <v>IndustryUnknown/OtherMonthly Peak DaySeptember12</v>
      </c>
      <c r="B5029" t="s">
        <v>2232</v>
      </c>
      <c r="C5029" t="s">
        <v>2247</v>
      </c>
      <c r="D5029" t="s">
        <v>2480</v>
      </c>
      <c r="E5029" t="s">
        <v>3125</v>
      </c>
      <c r="F5029" s="6">
        <v>12</v>
      </c>
      <c r="G5029" s="6"/>
      <c r="H5029" s="6"/>
      <c r="I5029" s="6"/>
      <c r="J5029" s="6">
        <v>83.52000000000001</v>
      </c>
      <c r="K5029">
        <f t="shared" si="156"/>
        <v>1</v>
      </c>
    </row>
    <row r="5030" spans="1:11" x14ac:dyDescent="0.25">
      <c r="A5030" s="5" t="str">
        <f t="shared" si="157"/>
        <v>IndustryUnknown/OtherMonthly Peak DaySeptember13</v>
      </c>
      <c r="B5030" t="s">
        <v>2232</v>
      </c>
      <c r="C5030" t="s">
        <v>2247</v>
      </c>
      <c r="D5030" t="s">
        <v>2480</v>
      </c>
      <c r="E5030" t="s">
        <v>3125</v>
      </c>
      <c r="F5030" s="6">
        <v>13</v>
      </c>
      <c r="G5030" s="6"/>
      <c r="H5030" s="6"/>
      <c r="I5030" s="6"/>
      <c r="J5030" s="6">
        <v>85.960000000000008</v>
      </c>
      <c r="K5030">
        <f t="shared" si="156"/>
        <v>1</v>
      </c>
    </row>
    <row r="5031" spans="1:11" x14ac:dyDescent="0.25">
      <c r="A5031" s="5" t="str">
        <f t="shared" si="157"/>
        <v>IndustryUnknown/OtherMonthly Peak DaySeptember14</v>
      </c>
      <c r="B5031" t="s">
        <v>2232</v>
      </c>
      <c r="C5031" t="s">
        <v>2247</v>
      </c>
      <c r="D5031" t="s">
        <v>2480</v>
      </c>
      <c r="E5031" t="s">
        <v>3125</v>
      </c>
      <c r="F5031" s="6">
        <v>14</v>
      </c>
      <c r="G5031" s="6"/>
      <c r="H5031" s="6"/>
      <c r="I5031" s="6"/>
      <c r="J5031" s="6">
        <v>88.1</v>
      </c>
      <c r="K5031">
        <f t="shared" si="156"/>
        <v>1</v>
      </c>
    </row>
    <row r="5032" spans="1:11" x14ac:dyDescent="0.25">
      <c r="A5032" s="5" t="str">
        <f t="shared" si="157"/>
        <v>IndustryUnknown/OtherMonthly Peak DaySeptember15</v>
      </c>
      <c r="B5032" t="s">
        <v>2232</v>
      </c>
      <c r="C5032" t="s">
        <v>2247</v>
      </c>
      <c r="D5032" t="s">
        <v>2480</v>
      </c>
      <c r="E5032" t="s">
        <v>3125</v>
      </c>
      <c r="F5032" s="6">
        <v>15</v>
      </c>
      <c r="G5032" s="6"/>
      <c r="H5032" s="6"/>
      <c r="I5032" s="6"/>
      <c r="J5032" s="6">
        <v>90.04</v>
      </c>
      <c r="K5032">
        <f t="shared" si="156"/>
        <v>1</v>
      </c>
    </row>
    <row r="5033" spans="1:11" x14ac:dyDescent="0.25">
      <c r="A5033" s="5" t="str">
        <f t="shared" si="157"/>
        <v>IndustryUnknown/OtherMonthly Peak DaySeptember16</v>
      </c>
      <c r="B5033" t="s">
        <v>2232</v>
      </c>
      <c r="C5033" t="s">
        <v>2247</v>
      </c>
      <c r="D5033" t="s">
        <v>2480</v>
      </c>
      <c r="E5033" t="s">
        <v>3125</v>
      </c>
      <c r="F5033" s="6">
        <v>16</v>
      </c>
      <c r="G5033" s="6"/>
      <c r="H5033" s="6"/>
      <c r="I5033" s="6"/>
      <c r="J5033" s="6">
        <v>92.48</v>
      </c>
      <c r="K5033">
        <f t="shared" si="156"/>
        <v>1</v>
      </c>
    </row>
    <row r="5034" spans="1:11" x14ac:dyDescent="0.25">
      <c r="A5034" s="5" t="str">
        <f t="shared" si="157"/>
        <v>IndustryUnknown/OtherMonthly Peak DaySeptember17</v>
      </c>
      <c r="B5034" t="s">
        <v>2232</v>
      </c>
      <c r="C5034" t="s">
        <v>2247</v>
      </c>
      <c r="D5034" t="s">
        <v>2480</v>
      </c>
      <c r="E5034" t="s">
        <v>3125</v>
      </c>
      <c r="F5034" s="6">
        <v>17</v>
      </c>
      <c r="G5034" s="6"/>
      <c r="H5034" s="6"/>
      <c r="I5034" s="6"/>
      <c r="J5034" s="6">
        <v>92.14</v>
      </c>
      <c r="K5034">
        <f t="shared" si="156"/>
        <v>1</v>
      </c>
    </row>
    <row r="5035" spans="1:11" x14ac:dyDescent="0.25">
      <c r="A5035" s="5" t="str">
        <f t="shared" si="157"/>
        <v>IndustryUnknown/OtherMonthly Peak DaySeptember18</v>
      </c>
      <c r="B5035" t="s">
        <v>2232</v>
      </c>
      <c r="C5035" t="s">
        <v>2247</v>
      </c>
      <c r="D5035" t="s">
        <v>2480</v>
      </c>
      <c r="E5035" t="s">
        <v>3125</v>
      </c>
      <c r="F5035" s="6">
        <v>18</v>
      </c>
      <c r="G5035" s="6"/>
      <c r="H5035" s="6"/>
      <c r="I5035" s="6"/>
      <c r="J5035" s="6">
        <v>90.84</v>
      </c>
      <c r="K5035">
        <f t="shared" si="156"/>
        <v>1</v>
      </c>
    </row>
    <row r="5036" spans="1:11" x14ac:dyDescent="0.25">
      <c r="A5036" s="5" t="str">
        <f t="shared" si="157"/>
        <v>IndustryUnknown/OtherMonthly Peak DaySeptember19</v>
      </c>
      <c r="B5036" t="s">
        <v>2232</v>
      </c>
      <c r="C5036" t="s">
        <v>2247</v>
      </c>
      <c r="D5036" t="s">
        <v>2480</v>
      </c>
      <c r="E5036" t="s">
        <v>3125</v>
      </c>
      <c r="F5036" s="6">
        <v>19</v>
      </c>
      <c r="G5036" s="6"/>
      <c r="H5036" s="6"/>
      <c r="I5036" s="6"/>
      <c r="J5036" s="6">
        <v>88.28</v>
      </c>
      <c r="K5036">
        <f t="shared" si="156"/>
        <v>1</v>
      </c>
    </row>
    <row r="5037" spans="1:11" x14ac:dyDescent="0.25">
      <c r="A5037" s="5" t="str">
        <f t="shared" si="157"/>
        <v>IndustryUnknown/OtherMonthly Peak DaySeptember20</v>
      </c>
      <c r="B5037" t="s">
        <v>2232</v>
      </c>
      <c r="C5037" t="s">
        <v>2247</v>
      </c>
      <c r="D5037" t="s">
        <v>2480</v>
      </c>
      <c r="E5037" t="s">
        <v>3125</v>
      </c>
      <c r="F5037" s="6">
        <v>20</v>
      </c>
      <c r="G5037" s="6"/>
      <c r="H5037" s="6"/>
      <c r="I5037" s="6"/>
      <c r="J5037" s="6">
        <v>84.140000000000015</v>
      </c>
      <c r="K5037">
        <f t="shared" si="156"/>
        <v>1</v>
      </c>
    </row>
    <row r="5038" spans="1:11" x14ac:dyDescent="0.25">
      <c r="A5038" s="5" t="str">
        <f t="shared" si="157"/>
        <v>IndustryUnknown/OtherMonthly Peak DaySeptember21</v>
      </c>
      <c r="B5038" t="s">
        <v>2232</v>
      </c>
      <c r="C5038" t="s">
        <v>2247</v>
      </c>
      <c r="D5038" t="s">
        <v>2480</v>
      </c>
      <c r="E5038" t="s">
        <v>3125</v>
      </c>
      <c r="F5038" s="6">
        <v>21</v>
      </c>
      <c r="G5038" s="6"/>
      <c r="H5038" s="6"/>
      <c r="I5038" s="6"/>
      <c r="J5038" s="6">
        <v>80.22</v>
      </c>
      <c r="K5038">
        <f t="shared" si="156"/>
        <v>1</v>
      </c>
    </row>
    <row r="5039" spans="1:11" x14ac:dyDescent="0.25">
      <c r="A5039" s="5" t="str">
        <f t="shared" si="157"/>
        <v>IndustryUnknown/OtherMonthly Peak DaySeptember22</v>
      </c>
      <c r="B5039" t="s">
        <v>2232</v>
      </c>
      <c r="C5039" t="s">
        <v>2247</v>
      </c>
      <c r="D5039" t="s">
        <v>2480</v>
      </c>
      <c r="E5039" t="s">
        <v>3125</v>
      </c>
      <c r="F5039" s="6">
        <v>22</v>
      </c>
      <c r="G5039" s="6"/>
      <c r="H5039" s="6"/>
      <c r="I5039" s="6"/>
      <c r="J5039" s="6">
        <v>77.759999999999991</v>
      </c>
      <c r="K5039">
        <f t="shared" si="156"/>
        <v>1</v>
      </c>
    </row>
    <row r="5040" spans="1:11" x14ac:dyDescent="0.25">
      <c r="A5040" s="5" t="str">
        <f t="shared" si="157"/>
        <v>IndustryUnknown/OtherMonthly Peak DaySeptember23</v>
      </c>
      <c r="B5040" t="s">
        <v>2232</v>
      </c>
      <c r="C5040" t="s">
        <v>2247</v>
      </c>
      <c r="D5040" t="s">
        <v>2480</v>
      </c>
      <c r="E5040" t="s">
        <v>3125</v>
      </c>
      <c r="F5040" s="6">
        <v>23</v>
      </c>
      <c r="G5040" s="6"/>
      <c r="H5040" s="6"/>
      <c r="I5040" s="6"/>
      <c r="J5040" s="6">
        <v>75.7</v>
      </c>
      <c r="K5040">
        <f t="shared" si="156"/>
        <v>1</v>
      </c>
    </row>
    <row r="5041" spans="1:11" x14ac:dyDescent="0.25">
      <c r="A5041" s="5" t="str">
        <f t="shared" si="157"/>
        <v>IndustryUnknown/OtherMonthly Peak DaySeptember24</v>
      </c>
      <c r="B5041" t="s">
        <v>2232</v>
      </c>
      <c r="C5041" t="s">
        <v>2247</v>
      </c>
      <c r="D5041" t="s">
        <v>2480</v>
      </c>
      <c r="E5041" t="s">
        <v>3125</v>
      </c>
      <c r="F5041" s="6">
        <v>24</v>
      </c>
      <c r="G5041" s="6"/>
      <c r="H5041" s="6"/>
      <c r="I5041" s="6"/>
      <c r="J5041" s="6">
        <v>74.281999999999996</v>
      </c>
      <c r="K5041">
        <f t="shared" si="156"/>
        <v>1</v>
      </c>
    </row>
    <row r="5042" spans="1:11" x14ac:dyDescent="0.25">
      <c r="A5042" s="5" t="str">
        <f t="shared" si="157"/>
        <v>IndustryUnknown/OtherAverage WeekdayOctober1</v>
      </c>
      <c r="B5042" t="s">
        <v>2232</v>
      </c>
      <c r="C5042" t="s">
        <v>2247</v>
      </c>
      <c r="D5042" t="s">
        <v>2481</v>
      </c>
      <c r="E5042" t="s">
        <v>3126</v>
      </c>
      <c r="F5042" s="6">
        <v>1</v>
      </c>
      <c r="G5042" s="6"/>
      <c r="H5042" s="6"/>
      <c r="I5042" s="6"/>
      <c r="J5042" s="6">
        <v>68.60499999999999</v>
      </c>
      <c r="K5042">
        <f t="shared" si="156"/>
        <v>1</v>
      </c>
    </row>
    <row r="5043" spans="1:11" x14ac:dyDescent="0.25">
      <c r="A5043" s="5" t="str">
        <f t="shared" si="157"/>
        <v>IndustryUnknown/OtherAverage WeekdayOctober2</v>
      </c>
      <c r="B5043" t="s">
        <v>2232</v>
      </c>
      <c r="C5043" t="s">
        <v>2247</v>
      </c>
      <c r="D5043" t="s">
        <v>2481</v>
      </c>
      <c r="E5043" t="s">
        <v>3126</v>
      </c>
      <c r="F5043" s="6">
        <v>2</v>
      </c>
      <c r="G5043" s="6"/>
      <c r="H5043" s="6"/>
      <c r="I5043" s="6"/>
      <c r="J5043" s="6">
        <v>68.077500000000001</v>
      </c>
      <c r="K5043">
        <f t="shared" si="156"/>
        <v>1</v>
      </c>
    </row>
    <row r="5044" spans="1:11" x14ac:dyDescent="0.25">
      <c r="A5044" s="5" t="str">
        <f t="shared" si="157"/>
        <v>IndustryUnknown/OtherAverage WeekdayOctober3</v>
      </c>
      <c r="B5044" t="s">
        <v>2232</v>
      </c>
      <c r="C5044" t="s">
        <v>2247</v>
      </c>
      <c r="D5044" t="s">
        <v>2481</v>
      </c>
      <c r="E5044" t="s">
        <v>3126</v>
      </c>
      <c r="F5044" s="6">
        <v>3</v>
      </c>
      <c r="G5044" s="6"/>
      <c r="H5044" s="6"/>
      <c r="I5044" s="6"/>
      <c r="J5044" s="6">
        <v>67.807500000000005</v>
      </c>
      <c r="K5044">
        <f t="shared" si="156"/>
        <v>1</v>
      </c>
    </row>
    <row r="5045" spans="1:11" x14ac:dyDescent="0.25">
      <c r="A5045" s="5" t="str">
        <f t="shared" si="157"/>
        <v>IndustryUnknown/OtherAverage WeekdayOctober4</v>
      </c>
      <c r="B5045" t="s">
        <v>2232</v>
      </c>
      <c r="C5045" t="s">
        <v>2247</v>
      </c>
      <c r="D5045" t="s">
        <v>2481</v>
      </c>
      <c r="E5045" t="s">
        <v>3126</v>
      </c>
      <c r="F5045" s="6">
        <v>4</v>
      </c>
      <c r="G5045" s="6"/>
      <c r="H5045" s="6"/>
      <c r="I5045" s="6"/>
      <c r="J5045" s="6">
        <v>67.322499999999991</v>
      </c>
      <c r="K5045">
        <f t="shared" si="156"/>
        <v>1</v>
      </c>
    </row>
    <row r="5046" spans="1:11" x14ac:dyDescent="0.25">
      <c r="A5046" s="5" t="str">
        <f t="shared" si="157"/>
        <v>IndustryUnknown/OtherAverage WeekdayOctober5</v>
      </c>
      <c r="B5046" t="s">
        <v>2232</v>
      </c>
      <c r="C5046" t="s">
        <v>2247</v>
      </c>
      <c r="D5046" t="s">
        <v>2481</v>
      </c>
      <c r="E5046" t="s">
        <v>3126</v>
      </c>
      <c r="F5046" s="6">
        <v>5</v>
      </c>
      <c r="G5046" s="6"/>
      <c r="H5046" s="6"/>
      <c r="I5046" s="6"/>
      <c r="J5046" s="6">
        <v>66.930000000000007</v>
      </c>
      <c r="K5046">
        <f t="shared" si="156"/>
        <v>1</v>
      </c>
    </row>
    <row r="5047" spans="1:11" x14ac:dyDescent="0.25">
      <c r="A5047" s="5" t="str">
        <f t="shared" si="157"/>
        <v>IndustryUnknown/OtherAverage WeekdayOctober6</v>
      </c>
      <c r="B5047" t="s">
        <v>2232</v>
      </c>
      <c r="C5047" t="s">
        <v>2247</v>
      </c>
      <c r="D5047" t="s">
        <v>2481</v>
      </c>
      <c r="E5047" t="s">
        <v>3126</v>
      </c>
      <c r="F5047" s="6">
        <v>6</v>
      </c>
      <c r="G5047" s="6"/>
      <c r="H5047" s="6"/>
      <c r="I5047" s="6"/>
      <c r="J5047" s="6">
        <v>66.584999999999994</v>
      </c>
      <c r="K5047">
        <f t="shared" si="156"/>
        <v>1</v>
      </c>
    </row>
    <row r="5048" spans="1:11" x14ac:dyDescent="0.25">
      <c r="A5048" s="5" t="str">
        <f t="shared" si="157"/>
        <v>IndustryUnknown/OtherAverage WeekdayOctober7</v>
      </c>
      <c r="B5048" t="s">
        <v>2232</v>
      </c>
      <c r="C5048" t="s">
        <v>2247</v>
      </c>
      <c r="D5048" t="s">
        <v>2481</v>
      </c>
      <c r="E5048" t="s">
        <v>3126</v>
      </c>
      <c r="F5048" s="6">
        <v>7</v>
      </c>
      <c r="G5048" s="6"/>
      <c r="H5048" s="6"/>
      <c r="I5048" s="6"/>
      <c r="J5048" s="6">
        <v>65.967500000000001</v>
      </c>
      <c r="K5048">
        <f t="shared" si="156"/>
        <v>1</v>
      </c>
    </row>
    <row r="5049" spans="1:11" x14ac:dyDescent="0.25">
      <c r="A5049" s="5" t="str">
        <f t="shared" si="157"/>
        <v>IndustryUnknown/OtherAverage WeekdayOctober8</v>
      </c>
      <c r="B5049" t="s">
        <v>2232</v>
      </c>
      <c r="C5049" t="s">
        <v>2247</v>
      </c>
      <c r="D5049" t="s">
        <v>2481</v>
      </c>
      <c r="E5049" t="s">
        <v>3126</v>
      </c>
      <c r="F5049" s="6">
        <v>8</v>
      </c>
      <c r="G5049" s="6"/>
      <c r="H5049" s="6"/>
      <c r="I5049" s="6"/>
      <c r="J5049" s="6">
        <v>65.262500000000003</v>
      </c>
      <c r="K5049">
        <f t="shared" si="156"/>
        <v>1</v>
      </c>
    </row>
    <row r="5050" spans="1:11" x14ac:dyDescent="0.25">
      <c r="A5050" s="5" t="str">
        <f t="shared" si="157"/>
        <v>IndustryUnknown/OtherAverage WeekdayOctober9</v>
      </c>
      <c r="B5050" t="s">
        <v>2232</v>
      </c>
      <c r="C5050" t="s">
        <v>2247</v>
      </c>
      <c r="D5050" t="s">
        <v>2481</v>
      </c>
      <c r="E5050" t="s">
        <v>3126</v>
      </c>
      <c r="F5050" s="6">
        <v>9</v>
      </c>
      <c r="G5050" s="6"/>
      <c r="H5050" s="6"/>
      <c r="I5050" s="6"/>
      <c r="J5050" s="6">
        <v>66</v>
      </c>
      <c r="K5050">
        <f t="shared" si="156"/>
        <v>1</v>
      </c>
    </row>
    <row r="5051" spans="1:11" x14ac:dyDescent="0.25">
      <c r="A5051" s="5" t="str">
        <f t="shared" si="157"/>
        <v>IndustryUnknown/OtherAverage WeekdayOctober10</v>
      </c>
      <c r="B5051" t="s">
        <v>2232</v>
      </c>
      <c r="C5051" t="s">
        <v>2247</v>
      </c>
      <c r="D5051" t="s">
        <v>2481</v>
      </c>
      <c r="E5051" t="s">
        <v>3126</v>
      </c>
      <c r="F5051" s="6">
        <v>10</v>
      </c>
      <c r="G5051" s="6"/>
      <c r="H5051" s="6"/>
      <c r="I5051" s="6"/>
      <c r="J5051" s="6">
        <v>68.272499999999994</v>
      </c>
      <c r="K5051">
        <f t="shared" si="156"/>
        <v>1</v>
      </c>
    </row>
    <row r="5052" spans="1:11" x14ac:dyDescent="0.25">
      <c r="A5052" s="5" t="str">
        <f t="shared" si="157"/>
        <v>IndustryUnknown/OtherAverage WeekdayOctober11</v>
      </c>
      <c r="B5052" t="s">
        <v>2232</v>
      </c>
      <c r="C5052" t="s">
        <v>2247</v>
      </c>
      <c r="D5052" t="s">
        <v>2481</v>
      </c>
      <c r="E5052" t="s">
        <v>3126</v>
      </c>
      <c r="F5052" s="6">
        <v>11</v>
      </c>
      <c r="G5052" s="6"/>
      <c r="H5052" s="6"/>
      <c r="I5052" s="6"/>
      <c r="J5052" s="6">
        <v>70.81</v>
      </c>
      <c r="K5052">
        <f t="shared" si="156"/>
        <v>1</v>
      </c>
    </row>
    <row r="5053" spans="1:11" x14ac:dyDescent="0.25">
      <c r="A5053" s="5" t="str">
        <f t="shared" si="157"/>
        <v>IndustryUnknown/OtherAverage WeekdayOctober12</v>
      </c>
      <c r="B5053" t="s">
        <v>2232</v>
      </c>
      <c r="C5053" t="s">
        <v>2247</v>
      </c>
      <c r="D5053" t="s">
        <v>2481</v>
      </c>
      <c r="E5053" t="s">
        <v>3126</v>
      </c>
      <c r="F5053" s="6">
        <v>12</v>
      </c>
      <c r="G5053" s="6"/>
      <c r="H5053" s="6"/>
      <c r="I5053" s="6"/>
      <c r="J5053" s="6">
        <v>73.85799999999999</v>
      </c>
      <c r="K5053">
        <f t="shared" si="156"/>
        <v>1</v>
      </c>
    </row>
    <row r="5054" spans="1:11" x14ac:dyDescent="0.25">
      <c r="A5054" s="5" t="str">
        <f t="shared" si="157"/>
        <v>IndustryUnknown/OtherAverage WeekdayOctober13</v>
      </c>
      <c r="B5054" t="s">
        <v>2232</v>
      </c>
      <c r="C5054" t="s">
        <v>2247</v>
      </c>
      <c r="D5054" t="s">
        <v>2481</v>
      </c>
      <c r="E5054" t="s">
        <v>3126</v>
      </c>
      <c r="F5054" s="6">
        <v>13</v>
      </c>
      <c r="G5054" s="6"/>
      <c r="H5054" s="6"/>
      <c r="I5054" s="6"/>
      <c r="J5054" s="6">
        <v>77.58</v>
      </c>
      <c r="K5054">
        <f t="shared" si="156"/>
        <v>1</v>
      </c>
    </row>
    <row r="5055" spans="1:11" x14ac:dyDescent="0.25">
      <c r="A5055" s="5" t="str">
        <f t="shared" si="157"/>
        <v>IndustryUnknown/OtherAverage WeekdayOctober14</v>
      </c>
      <c r="B5055" t="s">
        <v>2232</v>
      </c>
      <c r="C5055" t="s">
        <v>2247</v>
      </c>
      <c r="D5055" t="s">
        <v>2481</v>
      </c>
      <c r="E5055" t="s">
        <v>3126</v>
      </c>
      <c r="F5055" s="6">
        <v>14</v>
      </c>
      <c r="G5055" s="6"/>
      <c r="H5055" s="6"/>
      <c r="I5055" s="6"/>
      <c r="J5055" s="6">
        <v>79.260000000000019</v>
      </c>
      <c r="K5055">
        <f t="shared" si="156"/>
        <v>1</v>
      </c>
    </row>
    <row r="5056" spans="1:11" x14ac:dyDescent="0.25">
      <c r="A5056" s="5" t="str">
        <f t="shared" si="157"/>
        <v>IndustryUnknown/OtherAverage WeekdayOctober15</v>
      </c>
      <c r="B5056" t="s">
        <v>2232</v>
      </c>
      <c r="C5056" t="s">
        <v>2247</v>
      </c>
      <c r="D5056" t="s">
        <v>2481</v>
      </c>
      <c r="E5056" t="s">
        <v>3126</v>
      </c>
      <c r="F5056" s="6">
        <v>15</v>
      </c>
      <c r="G5056" s="6"/>
      <c r="H5056" s="6"/>
      <c r="I5056" s="6"/>
      <c r="J5056" s="6">
        <v>80.259999999999991</v>
      </c>
      <c r="K5056">
        <f t="shared" si="156"/>
        <v>1</v>
      </c>
    </row>
    <row r="5057" spans="1:11" x14ac:dyDescent="0.25">
      <c r="A5057" s="5" t="str">
        <f t="shared" si="157"/>
        <v>IndustryUnknown/OtherAverage WeekdayOctober16</v>
      </c>
      <c r="B5057" t="s">
        <v>2232</v>
      </c>
      <c r="C5057" t="s">
        <v>2247</v>
      </c>
      <c r="D5057" t="s">
        <v>2481</v>
      </c>
      <c r="E5057" t="s">
        <v>3126</v>
      </c>
      <c r="F5057" s="6">
        <v>16</v>
      </c>
      <c r="G5057" s="6"/>
      <c r="H5057" s="6"/>
      <c r="I5057" s="6"/>
      <c r="J5057" s="6">
        <v>80.900000000000006</v>
      </c>
      <c r="K5057">
        <f t="shared" si="156"/>
        <v>1</v>
      </c>
    </row>
    <row r="5058" spans="1:11" x14ac:dyDescent="0.25">
      <c r="A5058" s="5" t="str">
        <f t="shared" si="157"/>
        <v>IndustryUnknown/OtherAverage WeekdayOctober17</v>
      </c>
      <c r="B5058" t="s">
        <v>2232</v>
      </c>
      <c r="C5058" t="s">
        <v>2247</v>
      </c>
      <c r="D5058" t="s">
        <v>2481</v>
      </c>
      <c r="E5058" t="s">
        <v>3126</v>
      </c>
      <c r="F5058" s="6">
        <v>17</v>
      </c>
      <c r="G5058" s="6"/>
      <c r="H5058" s="6"/>
      <c r="I5058" s="6"/>
      <c r="J5058" s="6">
        <v>80.640000000000015</v>
      </c>
      <c r="K5058">
        <f t="shared" ref="K5058:K5121" si="158">INDEX(events, MATCH(CONCATENATE(B5058, C5058, D5058, E5058), events_y, 0), MATCH("Confidential", events_x, 0))</f>
        <v>1</v>
      </c>
    </row>
    <row r="5059" spans="1:11" x14ac:dyDescent="0.25">
      <c r="A5059" s="5" t="str">
        <f t="shared" ref="A5059:A5122" si="159">CONCATENATE(B5059, C5059, D5059, E5059, F5059)</f>
        <v>IndustryUnknown/OtherAverage WeekdayOctober18</v>
      </c>
      <c r="B5059" t="s">
        <v>2232</v>
      </c>
      <c r="C5059" t="s">
        <v>2247</v>
      </c>
      <c r="D5059" t="s">
        <v>2481</v>
      </c>
      <c r="E5059" t="s">
        <v>3126</v>
      </c>
      <c r="F5059" s="6">
        <v>18</v>
      </c>
      <c r="G5059" s="6"/>
      <c r="H5059" s="6"/>
      <c r="I5059" s="6"/>
      <c r="J5059" s="6">
        <v>79.099999999999994</v>
      </c>
      <c r="K5059">
        <f t="shared" si="158"/>
        <v>1</v>
      </c>
    </row>
    <row r="5060" spans="1:11" x14ac:dyDescent="0.25">
      <c r="A5060" s="5" t="str">
        <f t="shared" si="159"/>
        <v>IndustryUnknown/OtherAverage WeekdayOctober19</v>
      </c>
      <c r="B5060" t="s">
        <v>2232</v>
      </c>
      <c r="C5060" t="s">
        <v>2247</v>
      </c>
      <c r="D5060" t="s">
        <v>2481</v>
      </c>
      <c r="E5060" t="s">
        <v>3126</v>
      </c>
      <c r="F5060" s="6">
        <v>19</v>
      </c>
      <c r="G5060" s="6"/>
      <c r="H5060" s="6"/>
      <c r="I5060" s="6"/>
      <c r="J5060" s="6">
        <v>76.56</v>
      </c>
      <c r="K5060">
        <f t="shared" si="158"/>
        <v>1</v>
      </c>
    </row>
    <row r="5061" spans="1:11" x14ac:dyDescent="0.25">
      <c r="A5061" s="5" t="str">
        <f t="shared" si="159"/>
        <v>IndustryUnknown/OtherAverage WeekdayOctober20</v>
      </c>
      <c r="B5061" t="s">
        <v>2232</v>
      </c>
      <c r="C5061" t="s">
        <v>2247</v>
      </c>
      <c r="D5061" t="s">
        <v>2481</v>
      </c>
      <c r="E5061" t="s">
        <v>3126</v>
      </c>
      <c r="F5061" s="6">
        <v>20</v>
      </c>
      <c r="G5061" s="6"/>
      <c r="H5061" s="6"/>
      <c r="I5061" s="6"/>
      <c r="J5061" s="6">
        <v>72.787999999999997</v>
      </c>
      <c r="K5061">
        <f t="shared" si="158"/>
        <v>1</v>
      </c>
    </row>
    <row r="5062" spans="1:11" x14ac:dyDescent="0.25">
      <c r="A5062" s="5" t="str">
        <f t="shared" si="159"/>
        <v>IndustryUnknown/OtherAverage WeekdayOctober21</v>
      </c>
      <c r="B5062" t="s">
        <v>2232</v>
      </c>
      <c r="C5062" t="s">
        <v>2247</v>
      </c>
      <c r="D5062" t="s">
        <v>2481</v>
      </c>
      <c r="E5062" t="s">
        <v>3126</v>
      </c>
      <c r="F5062" s="6">
        <v>21</v>
      </c>
      <c r="G5062" s="6"/>
      <c r="H5062" s="6"/>
      <c r="I5062" s="6"/>
      <c r="J5062" s="6">
        <v>70.714000000000013</v>
      </c>
      <c r="K5062">
        <f t="shared" si="158"/>
        <v>1</v>
      </c>
    </row>
    <row r="5063" spans="1:11" x14ac:dyDescent="0.25">
      <c r="A5063" s="5" t="str">
        <f t="shared" si="159"/>
        <v>IndustryUnknown/OtherAverage WeekdayOctober22</v>
      </c>
      <c r="B5063" t="s">
        <v>2232</v>
      </c>
      <c r="C5063" t="s">
        <v>2247</v>
      </c>
      <c r="D5063" t="s">
        <v>2481</v>
      </c>
      <c r="E5063" t="s">
        <v>3126</v>
      </c>
      <c r="F5063" s="6">
        <v>22</v>
      </c>
      <c r="G5063" s="6"/>
      <c r="H5063" s="6"/>
      <c r="I5063" s="6"/>
      <c r="J5063" s="6">
        <v>69.054000000000002</v>
      </c>
      <c r="K5063">
        <f t="shared" si="158"/>
        <v>1</v>
      </c>
    </row>
    <row r="5064" spans="1:11" x14ac:dyDescent="0.25">
      <c r="A5064" s="5" t="str">
        <f t="shared" si="159"/>
        <v>IndustryUnknown/OtherAverage WeekdayOctober23</v>
      </c>
      <c r="B5064" t="s">
        <v>2232</v>
      </c>
      <c r="C5064" t="s">
        <v>2247</v>
      </c>
      <c r="D5064" t="s">
        <v>2481</v>
      </c>
      <c r="E5064" t="s">
        <v>3126</v>
      </c>
      <c r="F5064" s="6">
        <v>23</v>
      </c>
      <c r="G5064" s="6"/>
      <c r="H5064" s="6"/>
      <c r="I5064" s="6"/>
      <c r="J5064" s="6">
        <v>67.690000000000012</v>
      </c>
      <c r="K5064">
        <f t="shared" si="158"/>
        <v>1</v>
      </c>
    </row>
    <row r="5065" spans="1:11" x14ac:dyDescent="0.25">
      <c r="A5065" s="5" t="str">
        <f t="shared" si="159"/>
        <v>IndustryUnknown/OtherAverage WeekdayOctober24</v>
      </c>
      <c r="B5065" t="s">
        <v>2232</v>
      </c>
      <c r="C5065" t="s">
        <v>2247</v>
      </c>
      <c r="D5065" t="s">
        <v>2481</v>
      </c>
      <c r="E5065" t="s">
        <v>3126</v>
      </c>
      <c r="F5065" s="6">
        <v>24</v>
      </c>
      <c r="G5065" s="6"/>
      <c r="H5065" s="6"/>
      <c r="I5065" s="6"/>
      <c r="J5065" s="6">
        <v>67.03</v>
      </c>
      <c r="K5065">
        <f t="shared" si="158"/>
        <v>1</v>
      </c>
    </row>
    <row r="5066" spans="1:11" x14ac:dyDescent="0.25">
      <c r="A5066" s="5" t="str">
        <f t="shared" si="159"/>
        <v>IndustryUnknown/OtherMonthly Peak DayOctober1</v>
      </c>
      <c r="B5066" t="s">
        <v>2232</v>
      </c>
      <c r="C5066" t="s">
        <v>2247</v>
      </c>
      <c r="D5066" t="s">
        <v>2482</v>
      </c>
      <c r="E5066" t="s">
        <v>3126</v>
      </c>
      <c r="F5066" s="6">
        <v>1</v>
      </c>
      <c r="G5066" s="6"/>
      <c r="H5066" s="6"/>
      <c r="I5066" s="6"/>
      <c r="J5066" s="6">
        <v>76.08</v>
      </c>
      <c r="K5066">
        <f t="shared" si="158"/>
        <v>1</v>
      </c>
    </row>
    <row r="5067" spans="1:11" x14ac:dyDescent="0.25">
      <c r="A5067" s="5" t="str">
        <f t="shared" si="159"/>
        <v>IndustryUnknown/OtherMonthly Peak DayOctober2</v>
      </c>
      <c r="B5067" t="s">
        <v>2232</v>
      </c>
      <c r="C5067" t="s">
        <v>2247</v>
      </c>
      <c r="D5067" t="s">
        <v>2482</v>
      </c>
      <c r="E5067" t="s">
        <v>3126</v>
      </c>
      <c r="F5067" s="6">
        <v>2</v>
      </c>
      <c r="G5067" s="6"/>
      <c r="H5067" s="6"/>
      <c r="I5067" s="6"/>
      <c r="J5067" s="6">
        <v>74.84</v>
      </c>
      <c r="K5067">
        <f t="shared" si="158"/>
        <v>1</v>
      </c>
    </row>
    <row r="5068" spans="1:11" x14ac:dyDescent="0.25">
      <c r="A5068" s="5" t="str">
        <f t="shared" si="159"/>
        <v>IndustryUnknown/OtherMonthly Peak DayOctober3</v>
      </c>
      <c r="B5068" t="s">
        <v>2232</v>
      </c>
      <c r="C5068" t="s">
        <v>2247</v>
      </c>
      <c r="D5068" t="s">
        <v>2482</v>
      </c>
      <c r="E5068" t="s">
        <v>3126</v>
      </c>
      <c r="F5068" s="6">
        <v>3</v>
      </c>
      <c r="G5068" s="6"/>
      <c r="H5068" s="6"/>
      <c r="I5068" s="6"/>
      <c r="J5068" s="6">
        <v>73.657999999999987</v>
      </c>
      <c r="K5068">
        <f t="shared" si="158"/>
        <v>1</v>
      </c>
    </row>
    <row r="5069" spans="1:11" x14ac:dyDescent="0.25">
      <c r="A5069" s="5" t="str">
        <f t="shared" si="159"/>
        <v>IndustryUnknown/OtherMonthly Peak DayOctober4</v>
      </c>
      <c r="B5069" t="s">
        <v>2232</v>
      </c>
      <c r="C5069" t="s">
        <v>2247</v>
      </c>
      <c r="D5069" t="s">
        <v>2482</v>
      </c>
      <c r="E5069" t="s">
        <v>3126</v>
      </c>
      <c r="F5069" s="6">
        <v>4</v>
      </c>
      <c r="G5069" s="6"/>
      <c r="H5069" s="6"/>
      <c r="I5069" s="6"/>
      <c r="J5069" s="6">
        <v>72.376000000000005</v>
      </c>
      <c r="K5069">
        <f t="shared" si="158"/>
        <v>1</v>
      </c>
    </row>
    <row r="5070" spans="1:11" x14ac:dyDescent="0.25">
      <c r="A5070" s="5" t="str">
        <f t="shared" si="159"/>
        <v>IndustryUnknown/OtherMonthly Peak DayOctober5</v>
      </c>
      <c r="B5070" t="s">
        <v>2232</v>
      </c>
      <c r="C5070" t="s">
        <v>2247</v>
      </c>
      <c r="D5070" t="s">
        <v>2482</v>
      </c>
      <c r="E5070" t="s">
        <v>3126</v>
      </c>
      <c r="F5070" s="6">
        <v>5</v>
      </c>
      <c r="G5070" s="6"/>
      <c r="H5070" s="6"/>
      <c r="I5070" s="6"/>
      <c r="J5070" s="6">
        <v>71.733999999999995</v>
      </c>
      <c r="K5070">
        <f t="shared" si="158"/>
        <v>1</v>
      </c>
    </row>
    <row r="5071" spans="1:11" x14ac:dyDescent="0.25">
      <c r="A5071" s="5" t="str">
        <f t="shared" si="159"/>
        <v>IndustryUnknown/OtherMonthly Peak DayOctober6</v>
      </c>
      <c r="B5071" t="s">
        <v>2232</v>
      </c>
      <c r="C5071" t="s">
        <v>2247</v>
      </c>
      <c r="D5071" t="s">
        <v>2482</v>
      </c>
      <c r="E5071" t="s">
        <v>3126</v>
      </c>
      <c r="F5071" s="6">
        <v>6</v>
      </c>
      <c r="G5071" s="6"/>
      <c r="H5071" s="6"/>
      <c r="I5071" s="6"/>
      <c r="J5071" s="6">
        <v>70.105999999999995</v>
      </c>
      <c r="K5071">
        <f t="shared" si="158"/>
        <v>1</v>
      </c>
    </row>
    <row r="5072" spans="1:11" x14ac:dyDescent="0.25">
      <c r="A5072" s="5" t="str">
        <f t="shared" si="159"/>
        <v>IndustryUnknown/OtherMonthly Peak DayOctober7</v>
      </c>
      <c r="B5072" t="s">
        <v>2232</v>
      </c>
      <c r="C5072" t="s">
        <v>2247</v>
      </c>
      <c r="D5072" t="s">
        <v>2482</v>
      </c>
      <c r="E5072" t="s">
        <v>3126</v>
      </c>
      <c r="F5072" s="6">
        <v>7</v>
      </c>
      <c r="G5072" s="6"/>
      <c r="H5072" s="6"/>
      <c r="I5072" s="6"/>
      <c r="J5072" s="6">
        <v>69.440000000000012</v>
      </c>
      <c r="K5072">
        <f t="shared" si="158"/>
        <v>1</v>
      </c>
    </row>
    <row r="5073" spans="1:11" x14ac:dyDescent="0.25">
      <c r="A5073" s="5" t="str">
        <f t="shared" si="159"/>
        <v>IndustryUnknown/OtherMonthly Peak DayOctober8</v>
      </c>
      <c r="B5073" t="s">
        <v>2232</v>
      </c>
      <c r="C5073" t="s">
        <v>2247</v>
      </c>
      <c r="D5073" t="s">
        <v>2482</v>
      </c>
      <c r="E5073" t="s">
        <v>3126</v>
      </c>
      <c r="F5073" s="6">
        <v>8</v>
      </c>
      <c r="G5073" s="6"/>
      <c r="H5073" s="6"/>
      <c r="I5073" s="6"/>
      <c r="J5073" s="6">
        <v>68.698000000000008</v>
      </c>
      <c r="K5073">
        <f t="shared" si="158"/>
        <v>1</v>
      </c>
    </row>
    <row r="5074" spans="1:11" x14ac:dyDescent="0.25">
      <c r="A5074" s="5" t="str">
        <f t="shared" si="159"/>
        <v>IndustryUnknown/OtherMonthly Peak DayOctober9</v>
      </c>
      <c r="B5074" t="s">
        <v>2232</v>
      </c>
      <c r="C5074" t="s">
        <v>2247</v>
      </c>
      <c r="D5074" t="s">
        <v>2482</v>
      </c>
      <c r="E5074" t="s">
        <v>3126</v>
      </c>
      <c r="F5074" s="6">
        <v>9</v>
      </c>
      <c r="G5074" s="6"/>
      <c r="H5074" s="6"/>
      <c r="I5074" s="6"/>
      <c r="J5074" s="6">
        <v>71.346000000000004</v>
      </c>
      <c r="K5074">
        <f t="shared" si="158"/>
        <v>1</v>
      </c>
    </row>
    <row r="5075" spans="1:11" x14ac:dyDescent="0.25">
      <c r="A5075" s="5" t="str">
        <f t="shared" si="159"/>
        <v>IndustryUnknown/OtherMonthly Peak DayOctober10</v>
      </c>
      <c r="B5075" t="s">
        <v>2232</v>
      </c>
      <c r="C5075" t="s">
        <v>2247</v>
      </c>
      <c r="D5075" t="s">
        <v>2482</v>
      </c>
      <c r="E5075" t="s">
        <v>3126</v>
      </c>
      <c r="F5075" s="6">
        <v>10</v>
      </c>
      <c r="G5075" s="6"/>
      <c r="H5075" s="6"/>
      <c r="I5075" s="6"/>
      <c r="J5075" s="6">
        <v>76.740000000000009</v>
      </c>
      <c r="K5075">
        <f t="shared" si="158"/>
        <v>1</v>
      </c>
    </row>
    <row r="5076" spans="1:11" x14ac:dyDescent="0.25">
      <c r="A5076" s="5" t="str">
        <f t="shared" si="159"/>
        <v>IndustryUnknown/OtherMonthly Peak DayOctober11</v>
      </c>
      <c r="B5076" t="s">
        <v>2232</v>
      </c>
      <c r="C5076" t="s">
        <v>2247</v>
      </c>
      <c r="D5076" t="s">
        <v>2482</v>
      </c>
      <c r="E5076" t="s">
        <v>3126</v>
      </c>
      <c r="F5076" s="6">
        <v>11</v>
      </c>
      <c r="G5076" s="6"/>
      <c r="H5076" s="6"/>
      <c r="I5076" s="6"/>
      <c r="J5076" s="6">
        <v>83.62</v>
      </c>
      <c r="K5076">
        <f t="shared" si="158"/>
        <v>1</v>
      </c>
    </row>
    <row r="5077" spans="1:11" x14ac:dyDescent="0.25">
      <c r="A5077" s="5" t="str">
        <f t="shared" si="159"/>
        <v>IndustryUnknown/OtherMonthly Peak DayOctober12</v>
      </c>
      <c r="B5077" t="s">
        <v>2232</v>
      </c>
      <c r="C5077" t="s">
        <v>2247</v>
      </c>
      <c r="D5077" t="s">
        <v>2482</v>
      </c>
      <c r="E5077" t="s">
        <v>3126</v>
      </c>
      <c r="F5077" s="6">
        <v>12</v>
      </c>
      <c r="G5077" s="6"/>
      <c r="H5077" s="6"/>
      <c r="I5077" s="6"/>
      <c r="J5077" s="6">
        <v>88.88</v>
      </c>
      <c r="K5077">
        <f t="shared" si="158"/>
        <v>1</v>
      </c>
    </row>
    <row r="5078" spans="1:11" x14ac:dyDescent="0.25">
      <c r="A5078" s="5" t="str">
        <f t="shared" si="159"/>
        <v>IndustryUnknown/OtherMonthly Peak DayOctober13</v>
      </c>
      <c r="B5078" t="s">
        <v>2232</v>
      </c>
      <c r="C5078" t="s">
        <v>2247</v>
      </c>
      <c r="D5078" t="s">
        <v>2482</v>
      </c>
      <c r="E5078" t="s">
        <v>3126</v>
      </c>
      <c r="F5078" s="6">
        <v>13</v>
      </c>
      <c r="G5078" s="6"/>
      <c r="H5078" s="6"/>
      <c r="I5078" s="6"/>
      <c r="J5078" s="6">
        <v>92.38000000000001</v>
      </c>
      <c r="K5078">
        <f t="shared" si="158"/>
        <v>1</v>
      </c>
    </row>
    <row r="5079" spans="1:11" x14ac:dyDescent="0.25">
      <c r="A5079" s="5" t="str">
        <f t="shared" si="159"/>
        <v>IndustryUnknown/OtherMonthly Peak DayOctober14</v>
      </c>
      <c r="B5079" t="s">
        <v>2232</v>
      </c>
      <c r="C5079" t="s">
        <v>2247</v>
      </c>
      <c r="D5079" t="s">
        <v>2482</v>
      </c>
      <c r="E5079" t="s">
        <v>3126</v>
      </c>
      <c r="F5079" s="6">
        <v>14</v>
      </c>
      <c r="G5079" s="6"/>
      <c r="H5079" s="6"/>
      <c r="I5079" s="6"/>
      <c r="J5079" s="6">
        <v>95.06</v>
      </c>
      <c r="K5079">
        <f t="shared" si="158"/>
        <v>1</v>
      </c>
    </row>
    <row r="5080" spans="1:11" x14ac:dyDescent="0.25">
      <c r="A5080" s="5" t="str">
        <f t="shared" si="159"/>
        <v>IndustryUnknown/OtherMonthly Peak DayOctober15</v>
      </c>
      <c r="B5080" t="s">
        <v>2232</v>
      </c>
      <c r="C5080" t="s">
        <v>2247</v>
      </c>
      <c r="D5080" t="s">
        <v>2482</v>
      </c>
      <c r="E5080" t="s">
        <v>3126</v>
      </c>
      <c r="F5080" s="6">
        <v>15</v>
      </c>
      <c r="G5080" s="6"/>
      <c r="H5080" s="6"/>
      <c r="I5080" s="6"/>
      <c r="J5080" s="6">
        <v>96.860000000000014</v>
      </c>
      <c r="K5080">
        <f t="shared" si="158"/>
        <v>1</v>
      </c>
    </row>
    <row r="5081" spans="1:11" x14ac:dyDescent="0.25">
      <c r="A5081" s="5" t="str">
        <f t="shared" si="159"/>
        <v>IndustryUnknown/OtherMonthly Peak DayOctober16</v>
      </c>
      <c r="B5081" t="s">
        <v>2232</v>
      </c>
      <c r="C5081" t="s">
        <v>2247</v>
      </c>
      <c r="D5081" t="s">
        <v>2482</v>
      </c>
      <c r="E5081" t="s">
        <v>3126</v>
      </c>
      <c r="F5081" s="6">
        <v>16</v>
      </c>
      <c r="G5081" s="6"/>
      <c r="H5081" s="6"/>
      <c r="I5081" s="6"/>
      <c r="J5081" s="6">
        <v>97.38</v>
      </c>
      <c r="K5081">
        <f t="shared" si="158"/>
        <v>1</v>
      </c>
    </row>
    <row r="5082" spans="1:11" x14ac:dyDescent="0.25">
      <c r="A5082" s="5" t="str">
        <f t="shared" si="159"/>
        <v>IndustryUnknown/OtherMonthly Peak DayOctober17</v>
      </c>
      <c r="B5082" t="s">
        <v>2232</v>
      </c>
      <c r="C5082" t="s">
        <v>2247</v>
      </c>
      <c r="D5082" t="s">
        <v>2482</v>
      </c>
      <c r="E5082" t="s">
        <v>3126</v>
      </c>
      <c r="F5082" s="6">
        <v>17</v>
      </c>
      <c r="G5082" s="6"/>
      <c r="H5082" s="6"/>
      <c r="I5082" s="6"/>
      <c r="J5082" s="6">
        <v>96.76</v>
      </c>
      <c r="K5082">
        <f t="shared" si="158"/>
        <v>1</v>
      </c>
    </row>
    <row r="5083" spans="1:11" x14ac:dyDescent="0.25">
      <c r="A5083" s="5" t="str">
        <f t="shared" si="159"/>
        <v>IndustryUnknown/OtherMonthly Peak DayOctober18</v>
      </c>
      <c r="B5083" t="s">
        <v>2232</v>
      </c>
      <c r="C5083" t="s">
        <v>2247</v>
      </c>
      <c r="D5083" t="s">
        <v>2482</v>
      </c>
      <c r="E5083" t="s">
        <v>3126</v>
      </c>
      <c r="F5083" s="6">
        <v>18</v>
      </c>
      <c r="G5083" s="6"/>
      <c r="H5083" s="6"/>
      <c r="I5083" s="6"/>
      <c r="J5083" s="6">
        <v>96.28</v>
      </c>
      <c r="K5083">
        <f t="shared" si="158"/>
        <v>1</v>
      </c>
    </row>
    <row r="5084" spans="1:11" x14ac:dyDescent="0.25">
      <c r="A5084" s="5" t="str">
        <f t="shared" si="159"/>
        <v>IndustryUnknown/OtherMonthly Peak DayOctober19</v>
      </c>
      <c r="B5084" t="s">
        <v>2232</v>
      </c>
      <c r="C5084" t="s">
        <v>2247</v>
      </c>
      <c r="D5084" t="s">
        <v>2482</v>
      </c>
      <c r="E5084" t="s">
        <v>3126</v>
      </c>
      <c r="F5084" s="6">
        <v>19</v>
      </c>
      <c r="G5084" s="6"/>
      <c r="H5084" s="6"/>
      <c r="I5084" s="6"/>
      <c r="J5084" s="6">
        <v>92.8</v>
      </c>
      <c r="K5084">
        <f t="shared" si="158"/>
        <v>1</v>
      </c>
    </row>
    <row r="5085" spans="1:11" x14ac:dyDescent="0.25">
      <c r="A5085" s="5" t="str">
        <f t="shared" si="159"/>
        <v>IndustryUnknown/OtherMonthly Peak DayOctober20</v>
      </c>
      <c r="B5085" t="s">
        <v>2232</v>
      </c>
      <c r="C5085" t="s">
        <v>2247</v>
      </c>
      <c r="D5085" t="s">
        <v>2482</v>
      </c>
      <c r="E5085" t="s">
        <v>3126</v>
      </c>
      <c r="F5085" s="6">
        <v>20</v>
      </c>
      <c r="G5085" s="6"/>
      <c r="H5085" s="6"/>
      <c r="I5085" s="6"/>
      <c r="J5085" s="6">
        <v>87.16</v>
      </c>
      <c r="K5085">
        <f t="shared" si="158"/>
        <v>1</v>
      </c>
    </row>
    <row r="5086" spans="1:11" x14ac:dyDescent="0.25">
      <c r="A5086" s="5" t="str">
        <f t="shared" si="159"/>
        <v>IndustryUnknown/OtherMonthly Peak DayOctober21</v>
      </c>
      <c r="B5086" t="s">
        <v>2232</v>
      </c>
      <c r="C5086" t="s">
        <v>2247</v>
      </c>
      <c r="D5086" t="s">
        <v>2482</v>
      </c>
      <c r="E5086" t="s">
        <v>3126</v>
      </c>
      <c r="F5086" s="6">
        <v>21</v>
      </c>
      <c r="G5086" s="6"/>
      <c r="H5086" s="6"/>
      <c r="I5086" s="6"/>
      <c r="J5086" s="6">
        <v>83.6</v>
      </c>
      <c r="K5086">
        <f t="shared" si="158"/>
        <v>1</v>
      </c>
    </row>
    <row r="5087" spans="1:11" x14ac:dyDescent="0.25">
      <c r="A5087" s="5" t="str">
        <f t="shared" si="159"/>
        <v>IndustryUnknown/OtherMonthly Peak DayOctober22</v>
      </c>
      <c r="B5087" t="s">
        <v>2232</v>
      </c>
      <c r="C5087" t="s">
        <v>2247</v>
      </c>
      <c r="D5087" t="s">
        <v>2482</v>
      </c>
      <c r="E5087" t="s">
        <v>3126</v>
      </c>
      <c r="F5087" s="6">
        <v>22</v>
      </c>
      <c r="G5087" s="6"/>
      <c r="H5087" s="6"/>
      <c r="I5087" s="6"/>
      <c r="J5087" s="6">
        <v>81.400000000000006</v>
      </c>
      <c r="K5087">
        <f t="shared" si="158"/>
        <v>1</v>
      </c>
    </row>
    <row r="5088" spans="1:11" x14ac:dyDescent="0.25">
      <c r="A5088" s="5" t="str">
        <f t="shared" si="159"/>
        <v>IndustryUnknown/OtherMonthly Peak DayOctober23</v>
      </c>
      <c r="B5088" t="s">
        <v>2232</v>
      </c>
      <c r="C5088" t="s">
        <v>2247</v>
      </c>
      <c r="D5088" t="s">
        <v>2482</v>
      </c>
      <c r="E5088" t="s">
        <v>3126</v>
      </c>
      <c r="F5088" s="6">
        <v>23</v>
      </c>
      <c r="G5088" s="6"/>
      <c r="H5088" s="6"/>
      <c r="I5088" s="6"/>
      <c r="J5088" s="6">
        <v>79</v>
      </c>
      <c r="K5088">
        <f t="shared" si="158"/>
        <v>1</v>
      </c>
    </row>
    <row r="5089" spans="1:11" x14ac:dyDescent="0.25">
      <c r="A5089" s="5" t="str">
        <f t="shared" si="159"/>
        <v>IndustryUnknown/OtherMonthly Peak DayOctober24</v>
      </c>
      <c r="B5089" t="s">
        <v>2232</v>
      </c>
      <c r="C5089" t="s">
        <v>2247</v>
      </c>
      <c r="D5089" t="s">
        <v>2482</v>
      </c>
      <c r="E5089" t="s">
        <v>3126</v>
      </c>
      <c r="F5089" s="6">
        <v>24</v>
      </c>
      <c r="G5089" s="6"/>
      <c r="H5089" s="6"/>
      <c r="I5089" s="6"/>
      <c r="J5089" s="6">
        <v>76.859999999999985</v>
      </c>
      <c r="K5089">
        <f t="shared" si="158"/>
        <v>1</v>
      </c>
    </row>
    <row r="5090" spans="1:11" x14ac:dyDescent="0.25">
      <c r="A5090" s="5" t="str">
        <f t="shared" si="159"/>
        <v>IndustryUnknown/OtherAverage WeekdayNovember1</v>
      </c>
      <c r="B5090" t="s">
        <v>2232</v>
      </c>
      <c r="C5090" t="s">
        <v>2247</v>
      </c>
      <c r="D5090" t="s">
        <v>2483</v>
      </c>
      <c r="E5090" t="s">
        <v>3127</v>
      </c>
      <c r="F5090" s="6">
        <v>1</v>
      </c>
      <c r="G5090" s="6"/>
      <c r="H5090" s="6"/>
      <c r="I5090" s="6"/>
      <c r="J5090" s="6">
        <v>54.160000000000004</v>
      </c>
      <c r="K5090">
        <f t="shared" si="158"/>
        <v>1</v>
      </c>
    </row>
    <row r="5091" spans="1:11" x14ac:dyDescent="0.25">
      <c r="A5091" s="5" t="str">
        <f t="shared" si="159"/>
        <v>IndustryUnknown/OtherAverage WeekdayNovember2</v>
      </c>
      <c r="B5091" t="s">
        <v>2232</v>
      </c>
      <c r="C5091" t="s">
        <v>2247</v>
      </c>
      <c r="D5091" t="s">
        <v>2483</v>
      </c>
      <c r="E5091" t="s">
        <v>3127</v>
      </c>
      <c r="F5091" s="6">
        <v>2</v>
      </c>
      <c r="G5091" s="6"/>
      <c r="H5091" s="6"/>
      <c r="I5091" s="6"/>
      <c r="J5091" s="6">
        <v>52.962000000000003</v>
      </c>
      <c r="K5091">
        <f t="shared" si="158"/>
        <v>1</v>
      </c>
    </row>
    <row r="5092" spans="1:11" x14ac:dyDescent="0.25">
      <c r="A5092" s="5" t="str">
        <f t="shared" si="159"/>
        <v>IndustryUnknown/OtherAverage WeekdayNovember3</v>
      </c>
      <c r="B5092" t="s">
        <v>2232</v>
      </c>
      <c r="C5092" t="s">
        <v>2247</v>
      </c>
      <c r="D5092" t="s">
        <v>2483</v>
      </c>
      <c r="E5092" t="s">
        <v>3127</v>
      </c>
      <c r="F5092" s="6">
        <v>3</v>
      </c>
      <c r="G5092" s="6"/>
      <c r="H5092" s="6"/>
      <c r="I5092" s="6"/>
      <c r="J5092" s="6">
        <v>52.387999999999998</v>
      </c>
      <c r="K5092">
        <f t="shared" si="158"/>
        <v>1</v>
      </c>
    </row>
    <row r="5093" spans="1:11" x14ac:dyDescent="0.25">
      <c r="A5093" s="5" t="str">
        <f t="shared" si="159"/>
        <v>IndustryUnknown/OtherAverage WeekdayNovember4</v>
      </c>
      <c r="B5093" t="s">
        <v>2232</v>
      </c>
      <c r="C5093" t="s">
        <v>2247</v>
      </c>
      <c r="D5093" t="s">
        <v>2483</v>
      </c>
      <c r="E5093" t="s">
        <v>3127</v>
      </c>
      <c r="F5093" s="6">
        <v>4</v>
      </c>
      <c r="G5093" s="6"/>
      <c r="H5093" s="6"/>
      <c r="I5093" s="6"/>
      <c r="J5093" s="6">
        <v>51.302</v>
      </c>
      <c r="K5093">
        <f t="shared" si="158"/>
        <v>1</v>
      </c>
    </row>
    <row r="5094" spans="1:11" x14ac:dyDescent="0.25">
      <c r="A5094" s="5" t="str">
        <f t="shared" si="159"/>
        <v>IndustryUnknown/OtherAverage WeekdayNovember5</v>
      </c>
      <c r="B5094" t="s">
        <v>2232</v>
      </c>
      <c r="C5094" t="s">
        <v>2247</v>
      </c>
      <c r="D5094" t="s">
        <v>2483</v>
      </c>
      <c r="E5094" t="s">
        <v>3127</v>
      </c>
      <c r="F5094" s="6">
        <v>5</v>
      </c>
      <c r="G5094" s="6"/>
      <c r="H5094" s="6"/>
      <c r="I5094" s="6"/>
      <c r="J5094" s="6">
        <v>50.571999999999996</v>
      </c>
      <c r="K5094">
        <f t="shared" si="158"/>
        <v>1</v>
      </c>
    </row>
    <row r="5095" spans="1:11" x14ac:dyDescent="0.25">
      <c r="A5095" s="5" t="str">
        <f t="shared" si="159"/>
        <v>IndustryUnknown/OtherAverage WeekdayNovember6</v>
      </c>
      <c r="B5095" t="s">
        <v>2232</v>
      </c>
      <c r="C5095" t="s">
        <v>2247</v>
      </c>
      <c r="D5095" t="s">
        <v>2483</v>
      </c>
      <c r="E5095" t="s">
        <v>3127</v>
      </c>
      <c r="F5095" s="6">
        <v>6</v>
      </c>
      <c r="G5095" s="6"/>
      <c r="H5095" s="6"/>
      <c r="I5095" s="6"/>
      <c r="J5095" s="6">
        <v>49.72</v>
      </c>
      <c r="K5095">
        <f t="shared" si="158"/>
        <v>1</v>
      </c>
    </row>
    <row r="5096" spans="1:11" x14ac:dyDescent="0.25">
      <c r="A5096" s="5" t="str">
        <f t="shared" si="159"/>
        <v>IndustryUnknown/OtherAverage WeekdayNovember7</v>
      </c>
      <c r="B5096" t="s">
        <v>2232</v>
      </c>
      <c r="C5096" t="s">
        <v>2247</v>
      </c>
      <c r="D5096" t="s">
        <v>2483</v>
      </c>
      <c r="E5096" t="s">
        <v>3127</v>
      </c>
      <c r="F5096" s="6">
        <v>7</v>
      </c>
      <c r="G5096" s="6"/>
      <c r="H5096" s="6"/>
      <c r="I5096" s="6"/>
      <c r="J5096" s="6">
        <v>49.34</v>
      </c>
      <c r="K5096">
        <f t="shared" si="158"/>
        <v>1</v>
      </c>
    </row>
    <row r="5097" spans="1:11" x14ac:dyDescent="0.25">
      <c r="A5097" s="5" t="str">
        <f t="shared" si="159"/>
        <v>IndustryUnknown/OtherAverage WeekdayNovember8</v>
      </c>
      <c r="B5097" t="s">
        <v>2232</v>
      </c>
      <c r="C5097" t="s">
        <v>2247</v>
      </c>
      <c r="D5097" t="s">
        <v>2483</v>
      </c>
      <c r="E5097" t="s">
        <v>3127</v>
      </c>
      <c r="F5097" s="6">
        <v>8</v>
      </c>
      <c r="G5097" s="6"/>
      <c r="H5097" s="6"/>
      <c r="I5097" s="6"/>
      <c r="J5097" s="6">
        <v>48.91</v>
      </c>
      <c r="K5097">
        <f t="shared" si="158"/>
        <v>1</v>
      </c>
    </row>
    <row r="5098" spans="1:11" x14ac:dyDescent="0.25">
      <c r="A5098" s="5" t="str">
        <f t="shared" si="159"/>
        <v>IndustryUnknown/OtherAverage WeekdayNovember9</v>
      </c>
      <c r="B5098" t="s">
        <v>2232</v>
      </c>
      <c r="C5098" t="s">
        <v>2247</v>
      </c>
      <c r="D5098" t="s">
        <v>2483</v>
      </c>
      <c r="E5098" t="s">
        <v>3127</v>
      </c>
      <c r="F5098" s="6">
        <v>9</v>
      </c>
      <c r="G5098" s="6"/>
      <c r="H5098" s="6"/>
      <c r="I5098" s="6"/>
      <c r="J5098" s="6">
        <v>51.297999999999988</v>
      </c>
      <c r="K5098">
        <f t="shared" si="158"/>
        <v>1</v>
      </c>
    </row>
    <row r="5099" spans="1:11" x14ac:dyDescent="0.25">
      <c r="A5099" s="5" t="str">
        <f t="shared" si="159"/>
        <v>IndustryUnknown/OtherAverage WeekdayNovember10</v>
      </c>
      <c r="B5099" t="s">
        <v>2232</v>
      </c>
      <c r="C5099" t="s">
        <v>2247</v>
      </c>
      <c r="D5099" t="s">
        <v>2483</v>
      </c>
      <c r="E5099" t="s">
        <v>3127</v>
      </c>
      <c r="F5099" s="6">
        <v>10</v>
      </c>
      <c r="G5099" s="6"/>
      <c r="H5099" s="6"/>
      <c r="I5099" s="6"/>
      <c r="J5099" s="6">
        <v>55.748000000000005</v>
      </c>
      <c r="K5099">
        <f t="shared" si="158"/>
        <v>1</v>
      </c>
    </row>
    <row r="5100" spans="1:11" x14ac:dyDescent="0.25">
      <c r="A5100" s="5" t="str">
        <f t="shared" si="159"/>
        <v>IndustryUnknown/OtherAverage WeekdayNovember11</v>
      </c>
      <c r="B5100" t="s">
        <v>2232</v>
      </c>
      <c r="C5100" t="s">
        <v>2247</v>
      </c>
      <c r="D5100" t="s">
        <v>2483</v>
      </c>
      <c r="E5100" t="s">
        <v>3127</v>
      </c>
      <c r="F5100" s="6">
        <v>11</v>
      </c>
      <c r="G5100" s="6"/>
      <c r="H5100" s="6"/>
      <c r="I5100" s="6"/>
      <c r="J5100" s="6">
        <v>60.096000000000004</v>
      </c>
      <c r="K5100">
        <f t="shared" si="158"/>
        <v>1</v>
      </c>
    </row>
    <row r="5101" spans="1:11" x14ac:dyDescent="0.25">
      <c r="A5101" s="5" t="str">
        <f t="shared" si="159"/>
        <v>IndustryUnknown/OtherAverage WeekdayNovember12</v>
      </c>
      <c r="B5101" t="s">
        <v>2232</v>
      </c>
      <c r="C5101" t="s">
        <v>2247</v>
      </c>
      <c r="D5101" t="s">
        <v>2483</v>
      </c>
      <c r="E5101" t="s">
        <v>3127</v>
      </c>
      <c r="F5101" s="6">
        <v>12</v>
      </c>
      <c r="G5101" s="6"/>
      <c r="H5101" s="6"/>
      <c r="I5101" s="6"/>
      <c r="J5101" s="6">
        <v>62.738000000000014</v>
      </c>
      <c r="K5101">
        <f t="shared" si="158"/>
        <v>1</v>
      </c>
    </row>
    <row r="5102" spans="1:11" x14ac:dyDescent="0.25">
      <c r="A5102" s="5" t="str">
        <f t="shared" si="159"/>
        <v>IndustryUnknown/OtherAverage WeekdayNovember13</v>
      </c>
      <c r="B5102" t="s">
        <v>2232</v>
      </c>
      <c r="C5102" t="s">
        <v>2247</v>
      </c>
      <c r="D5102" t="s">
        <v>2483</v>
      </c>
      <c r="E5102" t="s">
        <v>3127</v>
      </c>
      <c r="F5102" s="6">
        <v>13</v>
      </c>
      <c r="G5102" s="6"/>
      <c r="H5102" s="6"/>
      <c r="I5102" s="6"/>
      <c r="J5102" s="6">
        <v>63.96</v>
      </c>
      <c r="K5102">
        <f t="shared" si="158"/>
        <v>1</v>
      </c>
    </row>
    <row r="5103" spans="1:11" x14ac:dyDescent="0.25">
      <c r="A5103" s="5" t="str">
        <f t="shared" si="159"/>
        <v>IndustryUnknown/OtherAverage WeekdayNovember14</v>
      </c>
      <c r="B5103" t="s">
        <v>2232</v>
      </c>
      <c r="C5103" t="s">
        <v>2247</v>
      </c>
      <c r="D5103" t="s">
        <v>2483</v>
      </c>
      <c r="E5103" t="s">
        <v>3127</v>
      </c>
      <c r="F5103" s="6">
        <v>14</v>
      </c>
      <c r="G5103" s="6"/>
      <c r="H5103" s="6"/>
      <c r="I5103" s="6"/>
      <c r="J5103" s="6">
        <v>65.678000000000011</v>
      </c>
      <c r="K5103">
        <f t="shared" si="158"/>
        <v>1</v>
      </c>
    </row>
    <row r="5104" spans="1:11" x14ac:dyDescent="0.25">
      <c r="A5104" s="5" t="str">
        <f t="shared" si="159"/>
        <v>IndustryUnknown/OtherAverage WeekdayNovember15</v>
      </c>
      <c r="B5104" t="s">
        <v>2232</v>
      </c>
      <c r="C5104" t="s">
        <v>2247</v>
      </c>
      <c r="D5104" t="s">
        <v>2483</v>
      </c>
      <c r="E5104" t="s">
        <v>3127</v>
      </c>
      <c r="F5104" s="6">
        <v>15</v>
      </c>
      <c r="G5104" s="6"/>
      <c r="H5104" s="6"/>
      <c r="I5104" s="6"/>
      <c r="J5104" s="6">
        <v>66.713999999999999</v>
      </c>
      <c r="K5104">
        <f t="shared" si="158"/>
        <v>1</v>
      </c>
    </row>
    <row r="5105" spans="1:11" x14ac:dyDescent="0.25">
      <c r="A5105" s="5" t="str">
        <f t="shared" si="159"/>
        <v>IndustryUnknown/OtherAverage WeekdayNovember16</v>
      </c>
      <c r="B5105" t="s">
        <v>2232</v>
      </c>
      <c r="C5105" t="s">
        <v>2247</v>
      </c>
      <c r="D5105" t="s">
        <v>2483</v>
      </c>
      <c r="E5105" t="s">
        <v>3127</v>
      </c>
      <c r="F5105" s="6">
        <v>16</v>
      </c>
      <c r="G5105" s="6"/>
      <c r="H5105" s="6"/>
      <c r="I5105" s="6"/>
      <c r="J5105" s="6">
        <v>67.03</v>
      </c>
      <c r="K5105">
        <f t="shared" si="158"/>
        <v>1</v>
      </c>
    </row>
    <row r="5106" spans="1:11" x14ac:dyDescent="0.25">
      <c r="A5106" s="5" t="str">
        <f t="shared" si="159"/>
        <v>IndustryUnknown/OtherAverage WeekdayNovember17</v>
      </c>
      <c r="B5106" t="s">
        <v>2232</v>
      </c>
      <c r="C5106" t="s">
        <v>2247</v>
      </c>
      <c r="D5106" t="s">
        <v>2483</v>
      </c>
      <c r="E5106" t="s">
        <v>3127</v>
      </c>
      <c r="F5106" s="6">
        <v>17</v>
      </c>
      <c r="G5106" s="6"/>
      <c r="H5106" s="6"/>
      <c r="I5106" s="6"/>
      <c r="J5106" s="6">
        <v>65.927999999999997</v>
      </c>
      <c r="K5106">
        <f t="shared" si="158"/>
        <v>1</v>
      </c>
    </row>
    <row r="5107" spans="1:11" x14ac:dyDescent="0.25">
      <c r="A5107" s="5" t="str">
        <f t="shared" si="159"/>
        <v>IndustryUnknown/OtherAverage WeekdayNovember18</v>
      </c>
      <c r="B5107" t="s">
        <v>2232</v>
      </c>
      <c r="C5107" t="s">
        <v>2247</v>
      </c>
      <c r="D5107" t="s">
        <v>2483</v>
      </c>
      <c r="E5107" t="s">
        <v>3127</v>
      </c>
      <c r="F5107" s="6">
        <v>18</v>
      </c>
      <c r="G5107" s="6"/>
      <c r="H5107" s="6"/>
      <c r="I5107" s="6"/>
      <c r="J5107" s="6">
        <v>63.137999999999998</v>
      </c>
      <c r="K5107">
        <f t="shared" si="158"/>
        <v>1</v>
      </c>
    </row>
    <row r="5108" spans="1:11" x14ac:dyDescent="0.25">
      <c r="A5108" s="5" t="str">
        <f t="shared" si="159"/>
        <v>IndustryUnknown/OtherAverage WeekdayNovember19</v>
      </c>
      <c r="B5108" t="s">
        <v>2232</v>
      </c>
      <c r="C5108" t="s">
        <v>2247</v>
      </c>
      <c r="D5108" t="s">
        <v>2483</v>
      </c>
      <c r="E5108" t="s">
        <v>3127</v>
      </c>
      <c r="F5108" s="6">
        <v>19</v>
      </c>
      <c r="G5108" s="6"/>
      <c r="H5108" s="6"/>
      <c r="I5108" s="6"/>
      <c r="J5108" s="6">
        <v>60.548000000000002</v>
      </c>
      <c r="K5108">
        <f t="shared" si="158"/>
        <v>1</v>
      </c>
    </row>
    <row r="5109" spans="1:11" x14ac:dyDescent="0.25">
      <c r="A5109" s="5" t="str">
        <f t="shared" si="159"/>
        <v>IndustryUnknown/OtherAverage WeekdayNovember20</v>
      </c>
      <c r="B5109" t="s">
        <v>2232</v>
      </c>
      <c r="C5109" t="s">
        <v>2247</v>
      </c>
      <c r="D5109" t="s">
        <v>2483</v>
      </c>
      <c r="E5109" t="s">
        <v>3127</v>
      </c>
      <c r="F5109" s="6">
        <v>20</v>
      </c>
      <c r="G5109" s="6"/>
      <c r="H5109" s="6"/>
      <c r="I5109" s="6"/>
      <c r="J5109" s="6">
        <v>58.93399999999999</v>
      </c>
      <c r="K5109">
        <f t="shared" si="158"/>
        <v>1</v>
      </c>
    </row>
    <row r="5110" spans="1:11" x14ac:dyDescent="0.25">
      <c r="A5110" s="5" t="str">
        <f t="shared" si="159"/>
        <v>IndustryUnknown/OtherAverage WeekdayNovember21</v>
      </c>
      <c r="B5110" t="s">
        <v>2232</v>
      </c>
      <c r="C5110" t="s">
        <v>2247</v>
      </c>
      <c r="D5110" t="s">
        <v>2483</v>
      </c>
      <c r="E5110" t="s">
        <v>3127</v>
      </c>
      <c r="F5110" s="6">
        <v>21</v>
      </c>
      <c r="G5110" s="6"/>
      <c r="H5110" s="6"/>
      <c r="I5110" s="6"/>
      <c r="J5110" s="6">
        <v>57.767999999999994</v>
      </c>
      <c r="K5110">
        <f t="shared" si="158"/>
        <v>1</v>
      </c>
    </row>
    <row r="5111" spans="1:11" x14ac:dyDescent="0.25">
      <c r="A5111" s="5" t="str">
        <f t="shared" si="159"/>
        <v>IndustryUnknown/OtherAverage WeekdayNovember22</v>
      </c>
      <c r="B5111" t="s">
        <v>2232</v>
      </c>
      <c r="C5111" t="s">
        <v>2247</v>
      </c>
      <c r="D5111" t="s">
        <v>2483</v>
      </c>
      <c r="E5111" t="s">
        <v>3127</v>
      </c>
      <c r="F5111" s="6">
        <v>22</v>
      </c>
      <c r="G5111" s="6"/>
      <c r="H5111" s="6"/>
      <c r="I5111" s="6"/>
      <c r="J5111" s="6">
        <v>56.657999999999994</v>
      </c>
      <c r="K5111">
        <f t="shared" si="158"/>
        <v>1</v>
      </c>
    </row>
    <row r="5112" spans="1:11" x14ac:dyDescent="0.25">
      <c r="A5112" s="5" t="str">
        <f t="shared" si="159"/>
        <v>IndustryUnknown/OtherAverage WeekdayNovember23</v>
      </c>
      <c r="B5112" t="s">
        <v>2232</v>
      </c>
      <c r="C5112" t="s">
        <v>2247</v>
      </c>
      <c r="D5112" t="s">
        <v>2483</v>
      </c>
      <c r="E5112" t="s">
        <v>3127</v>
      </c>
      <c r="F5112" s="6">
        <v>23</v>
      </c>
      <c r="G5112" s="6"/>
      <c r="H5112" s="6"/>
      <c r="I5112" s="6"/>
      <c r="J5112" s="6">
        <v>56.076000000000001</v>
      </c>
      <c r="K5112">
        <f t="shared" si="158"/>
        <v>1</v>
      </c>
    </row>
    <row r="5113" spans="1:11" x14ac:dyDescent="0.25">
      <c r="A5113" s="5" t="str">
        <f t="shared" si="159"/>
        <v>IndustryUnknown/OtherAverage WeekdayNovember24</v>
      </c>
      <c r="B5113" t="s">
        <v>2232</v>
      </c>
      <c r="C5113" t="s">
        <v>2247</v>
      </c>
      <c r="D5113" t="s">
        <v>2483</v>
      </c>
      <c r="E5113" t="s">
        <v>3127</v>
      </c>
      <c r="F5113" s="6">
        <v>24</v>
      </c>
      <c r="G5113" s="6"/>
      <c r="H5113" s="6"/>
      <c r="I5113" s="6"/>
      <c r="J5113" s="6">
        <v>54.896000000000001</v>
      </c>
      <c r="K5113">
        <f t="shared" si="158"/>
        <v>1</v>
      </c>
    </row>
    <row r="5114" spans="1:11" x14ac:dyDescent="0.25">
      <c r="A5114" s="5" t="str">
        <f t="shared" si="159"/>
        <v>IndustryUnknown/OtherMonthly Peak DayNovember1</v>
      </c>
      <c r="B5114" t="s">
        <v>2232</v>
      </c>
      <c r="C5114" t="s">
        <v>2247</v>
      </c>
      <c r="D5114" t="s">
        <v>2484</v>
      </c>
      <c r="E5114" t="s">
        <v>3127</v>
      </c>
      <c r="F5114" s="6">
        <v>1</v>
      </c>
      <c r="G5114" s="6"/>
      <c r="H5114" s="6"/>
      <c r="I5114" s="6"/>
      <c r="J5114" s="6">
        <v>66.217999999999989</v>
      </c>
      <c r="K5114">
        <f t="shared" si="158"/>
        <v>1</v>
      </c>
    </row>
    <row r="5115" spans="1:11" x14ac:dyDescent="0.25">
      <c r="A5115" s="5" t="str">
        <f t="shared" si="159"/>
        <v>IndustryUnknown/OtherMonthly Peak DayNovember2</v>
      </c>
      <c r="B5115" t="s">
        <v>2232</v>
      </c>
      <c r="C5115" t="s">
        <v>2247</v>
      </c>
      <c r="D5115" t="s">
        <v>2484</v>
      </c>
      <c r="E5115" t="s">
        <v>3127</v>
      </c>
      <c r="F5115" s="6">
        <v>2</v>
      </c>
      <c r="G5115" s="6"/>
      <c r="H5115" s="6"/>
      <c r="I5115" s="6"/>
      <c r="J5115" s="6">
        <v>64.763999999999982</v>
      </c>
      <c r="K5115">
        <f t="shared" si="158"/>
        <v>1</v>
      </c>
    </row>
    <row r="5116" spans="1:11" x14ac:dyDescent="0.25">
      <c r="A5116" s="5" t="str">
        <f t="shared" si="159"/>
        <v>IndustryUnknown/OtherMonthly Peak DayNovember3</v>
      </c>
      <c r="B5116" t="s">
        <v>2232</v>
      </c>
      <c r="C5116" t="s">
        <v>2247</v>
      </c>
      <c r="D5116" t="s">
        <v>2484</v>
      </c>
      <c r="E5116" t="s">
        <v>3127</v>
      </c>
      <c r="F5116" s="6">
        <v>3</v>
      </c>
      <c r="G5116" s="6"/>
      <c r="H5116" s="6"/>
      <c r="I5116" s="6"/>
      <c r="J5116" s="6">
        <v>64.073999999999998</v>
      </c>
      <c r="K5116">
        <f t="shared" si="158"/>
        <v>1</v>
      </c>
    </row>
    <row r="5117" spans="1:11" x14ac:dyDescent="0.25">
      <c r="A5117" s="5" t="str">
        <f t="shared" si="159"/>
        <v>IndustryUnknown/OtherMonthly Peak DayNovember4</v>
      </c>
      <c r="B5117" t="s">
        <v>2232</v>
      </c>
      <c r="C5117" t="s">
        <v>2247</v>
      </c>
      <c r="D5117" t="s">
        <v>2484</v>
      </c>
      <c r="E5117" t="s">
        <v>3127</v>
      </c>
      <c r="F5117" s="6">
        <v>4</v>
      </c>
      <c r="G5117" s="6"/>
      <c r="H5117" s="6"/>
      <c r="I5117" s="6"/>
      <c r="J5117" s="6">
        <v>62.911999999999999</v>
      </c>
      <c r="K5117">
        <f t="shared" si="158"/>
        <v>1</v>
      </c>
    </row>
    <row r="5118" spans="1:11" x14ac:dyDescent="0.25">
      <c r="A5118" s="5" t="str">
        <f t="shared" si="159"/>
        <v>IndustryUnknown/OtherMonthly Peak DayNovember5</v>
      </c>
      <c r="B5118" t="s">
        <v>2232</v>
      </c>
      <c r="C5118" t="s">
        <v>2247</v>
      </c>
      <c r="D5118" t="s">
        <v>2484</v>
      </c>
      <c r="E5118" t="s">
        <v>3127</v>
      </c>
      <c r="F5118" s="6">
        <v>5</v>
      </c>
      <c r="G5118" s="6"/>
      <c r="H5118" s="6"/>
      <c r="I5118" s="6"/>
      <c r="J5118" s="6">
        <v>62.691999999999993</v>
      </c>
      <c r="K5118">
        <f t="shared" si="158"/>
        <v>1</v>
      </c>
    </row>
    <row r="5119" spans="1:11" x14ac:dyDescent="0.25">
      <c r="A5119" s="5" t="str">
        <f t="shared" si="159"/>
        <v>IndustryUnknown/OtherMonthly Peak DayNovember6</v>
      </c>
      <c r="B5119" t="s">
        <v>2232</v>
      </c>
      <c r="C5119" t="s">
        <v>2247</v>
      </c>
      <c r="D5119" t="s">
        <v>2484</v>
      </c>
      <c r="E5119" t="s">
        <v>3127</v>
      </c>
      <c r="F5119" s="6">
        <v>6</v>
      </c>
      <c r="G5119" s="6"/>
      <c r="H5119" s="6"/>
      <c r="I5119" s="6"/>
      <c r="J5119" s="6">
        <v>62.006000000000007</v>
      </c>
      <c r="K5119">
        <f t="shared" si="158"/>
        <v>1</v>
      </c>
    </row>
    <row r="5120" spans="1:11" x14ac:dyDescent="0.25">
      <c r="A5120" s="5" t="str">
        <f t="shared" si="159"/>
        <v>IndustryUnknown/OtherMonthly Peak DayNovember7</v>
      </c>
      <c r="B5120" t="s">
        <v>2232</v>
      </c>
      <c r="C5120" t="s">
        <v>2247</v>
      </c>
      <c r="D5120" t="s">
        <v>2484</v>
      </c>
      <c r="E5120" t="s">
        <v>3127</v>
      </c>
      <c r="F5120" s="6">
        <v>7</v>
      </c>
      <c r="G5120" s="6"/>
      <c r="H5120" s="6"/>
      <c r="I5120" s="6"/>
      <c r="J5120" s="6">
        <v>62.362000000000002</v>
      </c>
      <c r="K5120">
        <f t="shared" si="158"/>
        <v>1</v>
      </c>
    </row>
    <row r="5121" spans="1:11" x14ac:dyDescent="0.25">
      <c r="A5121" s="5" t="str">
        <f t="shared" si="159"/>
        <v>IndustryUnknown/OtherMonthly Peak DayNovember8</v>
      </c>
      <c r="B5121" t="s">
        <v>2232</v>
      </c>
      <c r="C5121" t="s">
        <v>2247</v>
      </c>
      <c r="D5121" t="s">
        <v>2484</v>
      </c>
      <c r="E5121" t="s">
        <v>3127</v>
      </c>
      <c r="F5121" s="6">
        <v>8</v>
      </c>
      <c r="G5121" s="6"/>
      <c r="H5121" s="6"/>
      <c r="I5121" s="6"/>
      <c r="J5121" s="6">
        <v>62.89</v>
      </c>
      <c r="K5121">
        <f t="shared" si="158"/>
        <v>1</v>
      </c>
    </row>
    <row r="5122" spans="1:11" x14ac:dyDescent="0.25">
      <c r="A5122" s="5" t="str">
        <f t="shared" si="159"/>
        <v>IndustryUnknown/OtherMonthly Peak DayNovember9</v>
      </c>
      <c r="B5122" t="s">
        <v>2232</v>
      </c>
      <c r="C5122" t="s">
        <v>2247</v>
      </c>
      <c r="D5122" t="s">
        <v>2484</v>
      </c>
      <c r="E5122" t="s">
        <v>3127</v>
      </c>
      <c r="F5122" s="6">
        <v>9</v>
      </c>
      <c r="G5122" s="6"/>
      <c r="H5122" s="6"/>
      <c r="I5122" s="6"/>
      <c r="J5122" s="6">
        <v>65.955999999999989</v>
      </c>
      <c r="K5122">
        <f t="shared" ref="K5122:K5185" si="160">INDEX(events, MATCH(CONCATENATE(B5122, C5122, D5122, E5122), events_y, 0), MATCH("Confidential", events_x, 0))</f>
        <v>1</v>
      </c>
    </row>
    <row r="5123" spans="1:11" x14ac:dyDescent="0.25">
      <c r="A5123" s="5" t="str">
        <f t="shared" ref="A5123:A5186" si="161">CONCATENATE(B5123, C5123, D5123, E5123, F5123)</f>
        <v>IndustryUnknown/OtherMonthly Peak DayNovember10</v>
      </c>
      <c r="B5123" t="s">
        <v>2232</v>
      </c>
      <c r="C5123" t="s">
        <v>2247</v>
      </c>
      <c r="D5123" t="s">
        <v>2484</v>
      </c>
      <c r="E5123" t="s">
        <v>3127</v>
      </c>
      <c r="F5123" s="6">
        <v>10</v>
      </c>
      <c r="G5123" s="6"/>
      <c r="H5123" s="6"/>
      <c r="I5123" s="6"/>
      <c r="J5123" s="6">
        <v>69.974000000000004</v>
      </c>
      <c r="K5123">
        <f t="shared" si="160"/>
        <v>1</v>
      </c>
    </row>
    <row r="5124" spans="1:11" x14ac:dyDescent="0.25">
      <c r="A5124" s="5" t="str">
        <f t="shared" si="161"/>
        <v>IndustryUnknown/OtherMonthly Peak DayNovember11</v>
      </c>
      <c r="B5124" t="s">
        <v>2232</v>
      </c>
      <c r="C5124" t="s">
        <v>2247</v>
      </c>
      <c r="D5124" t="s">
        <v>2484</v>
      </c>
      <c r="E5124" t="s">
        <v>3127</v>
      </c>
      <c r="F5124" s="6">
        <v>11</v>
      </c>
      <c r="G5124" s="6"/>
      <c r="H5124" s="6"/>
      <c r="I5124" s="6"/>
      <c r="J5124" s="6">
        <v>77.099999999999994</v>
      </c>
      <c r="K5124">
        <f t="shared" si="160"/>
        <v>1</v>
      </c>
    </row>
    <row r="5125" spans="1:11" x14ac:dyDescent="0.25">
      <c r="A5125" s="5" t="str">
        <f t="shared" si="161"/>
        <v>IndustryUnknown/OtherMonthly Peak DayNovember12</v>
      </c>
      <c r="B5125" t="s">
        <v>2232</v>
      </c>
      <c r="C5125" t="s">
        <v>2247</v>
      </c>
      <c r="D5125" t="s">
        <v>2484</v>
      </c>
      <c r="E5125" t="s">
        <v>3127</v>
      </c>
      <c r="F5125" s="6">
        <v>12</v>
      </c>
      <c r="G5125" s="6"/>
      <c r="H5125" s="6"/>
      <c r="I5125" s="6"/>
      <c r="J5125" s="6">
        <v>82.84</v>
      </c>
      <c r="K5125">
        <f t="shared" si="160"/>
        <v>1</v>
      </c>
    </row>
    <row r="5126" spans="1:11" x14ac:dyDescent="0.25">
      <c r="A5126" s="5" t="str">
        <f t="shared" si="161"/>
        <v>IndustryUnknown/OtherMonthly Peak DayNovember13</v>
      </c>
      <c r="B5126" t="s">
        <v>2232</v>
      </c>
      <c r="C5126" t="s">
        <v>2247</v>
      </c>
      <c r="D5126" t="s">
        <v>2484</v>
      </c>
      <c r="E5126" t="s">
        <v>3127</v>
      </c>
      <c r="F5126" s="6">
        <v>13</v>
      </c>
      <c r="G5126" s="6"/>
      <c r="H5126" s="6"/>
      <c r="I5126" s="6"/>
      <c r="J5126" s="6">
        <v>85.039999999999992</v>
      </c>
      <c r="K5126">
        <f t="shared" si="160"/>
        <v>1</v>
      </c>
    </row>
    <row r="5127" spans="1:11" x14ac:dyDescent="0.25">
      <c r="A5127" s="5" t="str">
        <f t="shared" si="161"/>
        <v>IndustryUnknown/OtherMonthly Peak DayNovember14</v>
      </c>
      <c r="B5127" t="s">
        <v>2232</v>
      </c>
      <c r="C5127" t="s">
        <v>2247</v>
      </c>
      <c r="D5127" t="s">
        <v>2484</v>
      </c>
      <c r="E5127" t="s">
        <v>3127</v>
      </c>
      <c r="F5127" s="6">
        <v>14</v>
      </c>
      <c r="G5127" s="6"/>
      <c r="H5127" s="6"/>
      <c r="I5127" s="6"/>
      <c r="J5127" s="6">
        <v>88.16</v>
      </c>
      <c r="K5127">
        <f t="shared" si="160"/>
        <v>1</v>
      </c>
    </row>
    <row r="5128" spans="1:11" x14ac:dyDescent="0.25">
      <c r="A5128" s="5" t="str">
        <f t="shared" si="161"/>
        <v>IndustryUnknown/OtherMonthly Peak DayNovember15</v>
      </c>
      <c r="B5128" t="s">
        <v>2232</v>
      </c>
      <c r="C5128" t="s">
        <v>2247</v>
      </c>
      <c r="D5128" t="s">
        <v>2484</v>
      </c>
      <c r="E5128" t="s">
        <v>3127</v>
      </c>
      <c r="F5128" s="6">
        <v>15</v>
      </c>
      <c r="G5128" s="6"/>
      <c r="H5128" s="6"/>
      <c r="I5128" s="6"/>
      <c r="J5128" s="6">
        <v>90.039999999999992</v>
      </c>
      <c r="K5128">
        <f t="shared" si="160"/>
        <v>1</v>
      </c>
    </row>
    <row r="5129" spans="1:11" x14ac:dyDescent="0.25">
      <c r="A5129" s="5" t="str">
        <f t="shared" si="161"/>
        <v>IndustryUnknown/OtherMonthly Peak DayNovember16</v>
      </c>
      <c r="B5129" t="s">
        <v>2232</v>
      </c>
      <c r="C5129" t="s">
        <v>2247</v>
      </c>
      <c r="D5129" t="s">
        <v>2484</v>
      </c>
      <c r="E5129" t="s">
        <v>3127</v>
      </c>
      <c r="F5129" s="6">
        <v>16</v>
      </c>
      <c r="G5129" s="6"/>
      <c r="H5129" s="6"/>
      <c r="I5129" s="6"/>
      <c r="J5129" s="6">
        <v>89.1</v>
      </c>
      <c r="K5129">
        <f t="shared" si="160"/>
        <v>1</v>
      </c>
    </row>
    <row r="5130" spans="1:11" x14ac:dyDescent="0.25">
      <c r="A5130" s="5" t="str">
        <f t="shared" si="161"/>
        <v>IndustryUnknown/OtherMonthly Peak DayNovember17</v>
      </c>
      <c r="B5130" t="s">
        <v>2232</v>
      </c>
      <c r="C5130" t="s">
        <v>2247</v>
      </c>
      <c r="D5130" t="s">
        <v>2484</v>
      </c>
      <c r="E5130" t="s">
        <v>3127</v>
      </c>
      <c r="F5130" s="6">
        <v>17</v>
      </c>
      <c r="G5130" s="6"/>
      <c r="H5130" s="6"/>
      <c r="I5130" s="6"/>
      <c r="J5130" s="6">
        <v>85.8</v>
      </c>
      <c r="K5130">
        <f t="shared" si="160"/>
        <v>1</v>
      </c>
    </row>
    <row r="5131" spans="1:11" x14ac:dyDescent="0.25">
      <c r="A5131" s="5" t="str">
        <f t="shared" si="161"/>
        <v>IndustryUnknown/OtherMonthly Peak DayNovember18</v>
      </c>
      <c r="B5131" t="s">
        <v>2232</v>
      </c>
      <c r="C5131" t="s">
        <v>2247</v>
      </c>
      <c r="D5131" t="s">
        <v>2484</v>
      </c>
      <c r="E5131" t="s">
        <v>3127</v>
      </c>
      <c r="F5131" s="6">
        <v>18</v>
      </c>
      <c r="G5131" s="6"/>
      <c r="H5131" s="6"/>
      <c r="I5131" s="6"/>
      <c r="J5131" s="6">
        <v>83.84</v>
      </c>
      <c r="K5131">
        <f t="shared" si="160"/>
        <v>1</v>
      </c>
    </row>
    <row r="5132" spans="1:11" x14ac:dyDescent="0.25">
      <c r="A5132" s="5" t="str">
        <f t="shared" si="161"/>
        <v>IndustryUnknown/OtherMonthly Peak DayNovember19</v>
      </c>
      <c r="B5132" t="s">
        <v>2232</v>
      </c>
      <c r="C5132" t="s">
        <v>2247</v>
      </c>
      <c r="D5132" t="s">
        <v>2484</v>
      </c>
      <c r="E5132" t="s">
        <v>3127</v>
      </c>
      <c r="F5132" s="6">
        <v>19</v>
      </c>
      <c r="G5132" s="6"/>
      <c r="H5132" s="6"/>
      <c r="I5132" s="6"/>
      <c r="J5132" s="6">
        <v>82.059999999999988</v>
      </c>
      <c r="K5132">
        <f t="shared" si="160"/>
        <v>1</v>
      </c>
    </row>
    <row r="5133" spans="1:11" x14ac:dyDescent="0.25">
      <c r="A5133" s="5" t="str">
        <f t="shared" si="161"/>
        <v>IndustryUnknown/OtherMonthly Peak DayNovember20</v>
      </c>
      <c r="B5133" t="s">
        <v>2232</v>
      </c>
      <c r="C5133" t="s">
        <v>2247</v>
      </c>
      <c r="D5133" t="s">
        <v>2484</v>
      </c>
      <c r="E5133" t="s">
        <v>3127</v>
      </c>
      <c r="F5133" s="6">
        <v>20</v>
      </c>
      <c r="G5133" s="6"/>
      <c r="H5133" s="6"/>
      <c r="I5133" s="6"/>
      <c r="J5133" s="6">
        <v>79.22</v>
      </c>
      <c r="K5133">
        <f t="shared" si="160"/>
        <v>1</v>
      </c>
    </row>
    <row r="5134" spans="1:11" x14ac:dyDescent="0.25">
      <c r="A5134" s="5" t="str">
        <f t="shared" si="161"/>
        <v>IndustryUnknown/OtherMonthly Peak DayNovember21</v>
      </c>
      <c r="B5134" t="s">
        <v>2232</v>
      </c>
      <c r="C5134" t="s">
        <v>2247</v>
      </c>
      <c r="D5134" t="s">
        <v>2484</v>
      </c>
      <c r="E5134" t="s">
        <v>3127</v>
      </c>
      <c r="F5134" s="6">
        <v>21</v>
      </c>
      <c r="G5134" s="6"/>
      <c r="H5134" s="6"/>
      <c r="I5134" s="6"/>
      <c r="J5134" s="6">
        <v>76.78</v>
      </c>
      <c r="K5134">
        <f t="shared" si="160"/>
        <v>1</v>
      </c>
    </row>
    <row r="5135" spans="1:11" x14ac:dyDescent="0.25">
      <c r="A5135" s="5" t="str">
        <f t="shared" si="161"/>
        <v>IndustryUnknown/OtherMonthly Peak DayNovember22</v>
      </c>
      <c r="B5135" t="s">
        <v>2232</v>
      </c>
      <c r="C5135" t="s">
        <v>2247</v>
      </c>
      <c r="D5135" t="s">
        <v>2484</v>
      </c>
      <c r="E5135" t="s">
        <v>3127</v>
      </c>
      <c r="F5135" s="6">
        <v>22</v>
      </c>
      <c r="G5135" s="6"/>
      <c r="H5135" s="6"/>
      <c r="I5135" s="6"/>
      <c r="J5135" s="6">
        <v>75.72</v>
      </c>
      <c r="K5135">
        <f t="shared" si="160"/>
        <v>1</v>
      </c>
    </row>
    <row r="5136" spans="1:11" x14ac:dyDescent="0.25">
      <c r="A5136" s="5" t="str">
        <f t="shared" si="161"/>
        <v>IndustryUnknown/OtherMonthly Peak DayNovember23</v>
      </c>
      <c r="B5136" t="s">
        <v>2232</v>
      </c>
      <c r="C5136" t="s">
        <v>2247</v>
      </c>
      <c r="D5136" t="s">
        <v>2484</v>
      </c>
      <c r="E5136" t="s">
        <v>3127</v>
      </c>
      <c r="F5136" s="6">
        <v>23</v>
      </c>
      <c r="G5136" s="6"/>
      <c r="H5136" s="6"/>
      <c r="I5136" s="6"/>
      <c r="J5136" s="6">
        <v>74.78</v>
      </c>
      <c r="K5136">
        <f t="shared" si="160"/>
        <v>1</v>
      </c>
    </row>
    <row r="5137" spans="1:11" x14ac:dyDescent="0.25">
      <c r="A5137" s="5" t="str">
        <f t="shared" si="161"/>
        <v>IndustryUnknown/OtherMonthly Peak DayNovember24</v>
      </c>
      <c r="B5137" t="s">
        <v>2232</v>
      </c>
      <c r="C5137" t="s">
        <v>2247</v>
      </c>
      <c r="D5137" t="s">
        <v>2484</v>
      </c>
      <c r="E5137" t="s">
        <v>3127</v>
      </c>
      <c r="F5137" s="6">
        <v>24</v>
      </c>
      <c r="G5137" s="6"/>
      <c r="H5137" s="6"/>
      <c r="I5137" s="6"/>
      <c r="J5137" s="6">
        <v>71.987999999999985</v>
      </c>
      <c r="K5137">
        <f t="shared" si="160"/>
        <v>1</v>
      </c>
    </row>
    <row r="5138" spans="1:11" x14ac:dyDescent="0.25">
      <c r="A5138" s="5" t="str">
        <f t="shared" si="161"/>
        <v>IndustryUnknown/OtherAverage WeekdayDecember1</v>
      </c>
      <c r="B5138" t="s">
        <v>2232</v>
      </c>
      <c r="C5138" t="s">
        <v>2247</v>
      </c>
      <c r="D5138" t="s">
        <v>2485</v>
      </c>
      <c r="E5138" t="s">
        <v>3128</v>
      </c>
      <c r="F5138" s="6">
        <v>1</v>
      </c>
      <c r="G5138" s="6"/>
      <c r="H5138" s="6"/>
      <c r="I5138" s="6"/>
      <c r="J5138" s="6">
        <v>51.712000000000003</v>
      </c>
      <c r="K5138">
        <f t="shared" si="160"/>
        <v>1</v>
      </c>
    </row>
    <row r="5139" spans="1:11" x14ac:dyDescent="0.25">
      <c r="A5139" s="5" t="str">
        <f t="shared" si="161"/>
        <v>IndustryUnknown/OtherAverage WeekdayDecember2</v>
      </c>
      <c r="B5139" t="s">
        <v>2232</v>
      </c>
      <c r="C5139" t="s">
        <v>2247</v>
      </c>
      <c r="D5139" t="s">
        <v>2485</v>
      </c>
      <c r="E5139" t="s">
        <v>3128</v>
      </c>
      <c r="F5139" s="6">
        <v>2</v>
      </c>
      <c r="G5139" s="6"/>
      <c r="H5139" s="6"/>
      <c r="I5139" s="6"/>
      <c r="J5139" s="6">
        <v>50.806000000000004</v>
      </c>
      <c r="K5139">
        <f t="shared" si="160"/>
        <v>1</v>
      </c>
    </row>
    <row r="5140" spans="1:11" x14ac:dyDescent="0.25">
      <c r="A5140" s="5" t="str">
        <f t="shared" si="161"/>
        <v>IndustryUnknown/OtherAverage WeekdayDecember3</v>
      </c>
      <c r="B5140" t="s">
        <v>2232</v>
      </c>
      <c r="C5140" t="s">
        <v>2247</v>
      </c>
      <c r="D5140" t="s">
        <v>2485</v>
      </c>
      <c r="E5140" t="s">
        <v>3128</v>
      </c>
      <c r="F5140" s="6">
        <v>3</v>
      </c>
      <c r="G5140" s="6"/>
      <c r="H5140" s="6"/>
      <c r="I5140" s="6"/>
      <c r="J5140" s="6">
        <v>50.496000000000002</v>
      </c>
      <c r="K5140">
        <f t="shared" si="160"/>
        <v>1</v>
      </c>
    </row>
    <row r="5141" spans="1:11" x14ac:dyDescent="0.25">
      <c r="A5141" s="5" t="str">
        <f t="shared" si="161"/>
        <v>IndustryUnknown/OtherAverage WeekdayDecember4</v>
      </c>
      <c r="B5141" t="s">
        <v>2232</v>
      </c>
      <c r="C5141" t="s">
        <v>2247</v>
      </c>
      <c r="D5141" t="s">
        <v>2485</v>
      </c>
      <c r="E5141" t="s">
        <v>3128</v>
      </c>
      <c r="F5141" s="6">
        <v>4</v>
      </c>
      <c r="G5141" s="6"/>
      <c r="H5141" s="6"/>
      <c r="I5141" s="6"/>
      <c r="J5141" s="6">
        <v>49.558000000000007</v>
      </c>
      <c r="K5141">
        <f t="shared" si="160"/>
        <v>1</v>
      </c>
    </row>
    <row r="5142" spans="1:11" x14ac:dyDescent="0.25">
      <c r="A5142" s="5" t="str">
        <f t="shared" si="161"/>
        <v>IndustryUnknown/OtherAverage WeekdayDecember5</v>
      </c>
      <c r="B5142" t="s">
        <v>2232</v>
      </c>
      <c r="C5142" t="s">
        <v>2247</v>
      </c>
      <c r="D5142" t="s">
        <v>2485</v>
      </c>
      <c r="E5142" t="s">
        <v>3128</v>
      </c>
      <c r="F5142" s="6">
        <v>5</v>
      </c>
      <c r="G5142" s="6"/>
      <c r="H5142" s="6"/>
      <c r="I5142" s="6"/>
      <c r="J5142" s="6">
        <v>48.994</v>
      </c>
      <c r="K5142">
        <f t="shared" si="160"/>
        <v>1</v>
      </c>
    </row>
    <row r="5143" spans="1:11" x14ac:dyDescent="0.25">
      <c r="A5143" s="5" t="str">
        <f t="shared" si="161"/>
        <v>IndustryUnknown/OtherAverage WeekdayDecember6</v>
      </c>
      <c r="B5143" t="s">
        <v>2232</v>
      </c>
      <c r="C5143" t="s">
        <v>2247</v>
      </c>
      <c r="D5143" t="s">
        <v>2485</v>
      </c>
      <c r="E5143" t="s">
        <v>3128</v>
      </c>
      <c r="F5143" s="6">
        <v>6</v>
      </c>
      <c r="G5143" s="6"/>
      <c r="H5143" s="6"/>
      <c r="I5143" s="6"/>
      <c r="J5143" s="6">
        <v>49.677999999999997</v>
      </c>
      <c r="K5143">
        <f t="shared" si="160"/>
        <v>1</v>
      </c>
    </row>
    <row r="5144" spans="1:11" x14ac:dyDescent="0.25">
      <c r="A5144" s="5" t="str">
        <f t="shared" si="161"/>
        <v>IndustryUnknown/OtherAverage WeekdayDecember7</v>
      </c>
      <c r="B5144" t="s">
        <v>2232</v>
      </c>
      <c r="C5144" t="s">
        <v>2247</v>
      </c>
      <c r="D5144" t="s">
        <v>2485</v>
      </c>
      <c r="E5144" t="s">
        <v>3128</v>
      </c>
      <c r="F5144" s="6">
        <v>7</v>
      </c>
      <c r="G5144" s="6"/>
      <c r="H5144" s="6"/>
      <c r="I5144" s="6"/>
      <c r="J5144" s="6">
        <v>50.169999999999995</v>
      </c>
      <c r="K5144">
        <f t="shared" si="160"/>
        <v>1</v>
      </c>
    </row>
    <row r="5145" spans="1:11" x14ac:dyDescent="0.25">
      <c r="A5145" s="5" t="str">
        <f t="shared" si="161"/>
        <v>IndustryUnknown/OtherAverage WeekdayDecember8</v>
      </c>
      <c r="B5145" t="s">
        <v>2232</v>
      </c>
      <c r="C5145" t="s">
        <v>2247</v>
      </c>
      <c r="D5145" t="s">
        <v>2485</v>
      </c>
      <c r="E5145" t="s">
        <v>3128</v>
      </c>
      <c r="F5145" s="6">
        <v>8</v>
      </c>
      <c r="G5145" s="6"/>
      <c r="H5145" s="6"/>
      <c r="I5145" s="6"/>
      <c r="J5145" s="6">
        <v>49.73</v>
      </c>
      <c r="K5145">
        <f t="shared" si="160"/>
        <v>1</v>
      </c>
    </row>
    <row r="5146" spans="1:11" x14ac:dyDescent="0.25">
      <c r="A5146" s="5" t="str">
        <f t="shared" si="161"/>
        <v>IndustryUnknown/OtherAverage WeekdayDecember9</v>
      </c>
      <c r="B5146" t="s">
        <v>2232</v>
      </c>
      <c r="C5146" t="s">
        <v>2247</v>
      </c>
      <c r="D5146" t="s">
        <v>2485</v>
      </c>
      <c r="E5146" t="s">
        <v>3128</v>
      </c>
      <c r="F5146" s="6">
        <v>9</v>
      </c>
      <c r="G5146" s="6"/>
      <c r="H5146" s="6"/>
      <c r="I5146" s="6"/>
      <c r="J5146" s="6">
        <v>50.603999999999999</v>
      </c>
      <c r="K5146">
        <f t="shared" si="160"/>
        <v>1</v>
      </c>
    </row>
    <row r="5147" spans="1:11" x14ac:dyDescent="0.25">
      <c r="A5147" s="5" t="str">
        <f t="shared" si="161"/>
        <v>IndustryUnknown/OtherAverage WeekdayDecember10</v>
      </c>
      <c r="B5147" t="s">
        <v>2232</v>
      </c>
      <c r="C5147" t="s">
        <v>2247</v>
      </c>
      <c r="D5147" t="s">
        <v>2485</v>
      </c>
      <c r="E5147" t="s">
        <v>3128</v>
      </c>
      <c r="F5147" s="6">
        <v>10</v>
      </c>
      <c r="G5147" s="6"/>
      <c r="H5147" s="6"/>
      <c r="I5147" s="6"/>
      <c r="J5147" s="6">
        <v>53.398000000000003</v>
      </c>
      <c r="K5147">
        <f t="shared" si="160"/>
        <v>1</v>
      </c>
    </row>
    <row r="5148" spans="1:11" x14ac:dyDescent="0.25">
      <c r="A5148" s="5" t="str">
        <f t="shared" si="161"/>
        <v>IndustryUnknown/OtherAverage WeekdayDecember11</v>
      </c>
      <c r="B5148" t="s">
        <v>2232</v>
      </c>
      <c r="C5148" t="s">
        <v>2247</v>
      </c>
      <c r="D5148" t="s">
        <v>2485</v>
      </c>
      <c r="E5148" t="s">
        <v>3128</v>
      </c>
      <c r="F5148" s="6">
        <v>11</v>
      </c>
      <c r="G5148" s="6"/>
      <c r="H5148" s="6"/>
      <c r="I5148" s="6"/>
      <c r="J5148" s="6">
        <v>56.972000000000001</v>
      </c>
      <c r="K5148">
        <f t="shared" si="160"/>
        <v>1</v>
      </c>
    </row>
    <row r="5149" spans="1:11" x14ac:dyDescent="0.25">
      <c r="A5149" s="5" t="str">
        <f t="shared" si="161"/>
        <v>IndustryUnknown/OtherAverage WeekdayDecember12</v>
      </c>
      <c r="B5149" t="s">
        <v>2232</v>
      </c>
      <c r="C5149" t="s">
        <v>2247</v>
      </c>
      <c r="D5149" t="s">
        <v>2485</v>
      </c>
      <c r="E5149" t="s">
        <v>3128</v>
      </c>
      <c r="F5149" s="6">
        <v>12</v>
      </c>
      <c r="G5149" s="6"/>
      <c r="H5149" s="6"/>
      <c r="I5149" s="6"/>
      <c r="J5149" s="6">
        <v>61.475999999999999</v>
      </c>
      <c r="K5149">
        <f t="shared" si="160"/>
        <v>1</v>
      </c>
    </row>
    <row r="5150" spans="1:11" x14ac:dyDescent="0.25">
      <c r="A5150" s="5" t="str">
        <f t="shared" si="161"/>
        <v>IndustryUnknown/OtherAverage WeekdayDecember13</v>
      </c>
      <c r="B5150" t="s">
        <v>2232</v>
      </c>
      <c r="C5150" t="s">
        <v>2247</v>
      </c>
      <c r="D5150" t="s">
        <v>2485</v>
      </c>
      <c r="E5150" t="s">
        <v>3128</v>
      </c>
      <c r="F5150" s="6">
        <v>13</v>
      </c>
      <c r="G5150" s="6"/>
      <c r="H5150" s="6"/>
      <c r="I5150" s="6"/>
      <c r="J5150" s="6">
        <v>65.361999999999995</v>
      </c>
      <c r="K5150">
        <f t="shared" si="160"/>
        <v>1</v>
      </c>
    </row>
    <row r="5151" spans="1:11" x14ac:dyDescent="0.25">
      <c r="A5151" s="5" t="str">
        <f t="shared" si="161"/>
        <v>IndustryUnknown/OtherAverage WeekdayDecember14</v>
      </c>
      <c r="B5151" t="s">
        <v>2232</v>
      </c>
      <c r="C5151" t="s">
        <v>2247</v>
      </c>
      <c r="D5151" t="s">
        <v>2485</v>
      </c>
      <c r="E5151" t="s">
        <v>3128</v>
      </c>
      <c r="F5151" s="6">
        <v>14</v>
      </c>
      <c r="G5151" s="6"/>
      <c r="H5151" s="6"/>
      <c r="I5151" s="6"/>
      <c r="J5151" s="6">
        <v>67.268000000000001</v>
      </c>
      <c r="K5151">
        <f t="shared" si="160"/>
        <v>1</v>
      </c>
    </row>
    <row r="5152" spans="1:11" x14ac:dyDescent="0.25">
      <c r="A5152" s="5" t="str">
        <f t="shared" si="161"/>
        <v>IndustryUnknown/OtherAverage WeekdayDecember15</v>
      </c>
      <c r="B5152" t="s">
        <v>2232</v>
      </c>
      <c r="C5152" t="s">
        <v>2247</v>
      </c>
      <c r="D5152" t="s">
        <v>2485</v>
      </c>
      <c r="E5152" t="s">
        <v>3128</v>
      </c>
      <c r="F5152" s="6">
        <v>15</v>
      </c>
      <c r="G5152" s="6"/>
      <c r="H5152" s="6"/>
      <c r="I5152" s="6"/>
      <c r="J5152" s="6">
        <v>67.956000000000003</v>
      </c>
      <c r="K5152">
        <f t="shared" si="160"/>
        <v>1</v>
      </c>
    </row>
    <row r="5153" spans="1:11" x14ac:dyDescent="0.25">
      <c r="A5153" s="5" t="str">
        <f t="shared" si="161"/>
        <v>IndustryUnknown/OtherAverage WeekdayDecember16</v>
      </c>
      <c r="B5153" t="s">
        <v>2232</v>
      </c>
      <c r="C5153" t="s">
        <v>2247</v>
      </c>
      <c r="D5153" t="s">
        <v>2485</v>
      </c>
      <c r="E5153" t="s">
        <v>3128</v>
      </c>
      <c r="F5153" s="6">
        <v>16</v>
      </c>
      <c r="G5153" s="6"/>
      <c r="H5153" s="6"/>
      <c r="I5153" s="6"/>
      <c r="J5153" s="6">
        <v>68.784000000000006</v>
      </c>
      <c r="K5153">
        <f t="shared" si="160"/>
        <v>1</v>
      </c>
    </row>
    <row r="5154" spans="1:11" x14ac:dyDescent="0.25">
      <c r="A5154" s="5" t="str">
        <f t="shared" si="161"/>
        <v>IndustryUnknown/OtherAverage WeekdayDecember17</v>
      </c>
      <c r="B5154" t="s">
        <v>2232</v>
      </c>
      <c r="C5154" t="s">
        <v>2247</v>
      </c>
      <c r="D5154" t="s">
        <v>2485</v>
      </c>
      <c r="E5154" t="s">
        <v>3128</v>
      </c>
      <c r="F5154" s="6">
        <v>17</v>
      </c>
      <c r="G5154" s="6"/>
      <c r="H5154" s="6"/>
      <c r="I5154" s="6"/>
      <c r="J5154" s="6">
        <v>68.451999999999998</v>
      </c>
      <c r="K5154">
        <f t="shared" si="160"/>
        <v>1</v>
      </c>
    </row>
    <row r="5155" spans="1:11" x14ac:dyDescent="0.25">
      <c r="A5155" s="5" t="str">
        <f t="shared" si="161"/>
        <v>IndustryUnknown/OtherAverage WeekdayDecember18</v>
      </c>
      <c r="B5155" t="s">
        <v>2232</v>
      </c>
      <c r="C5155" t="s">
        <v>2247</v>
      </c>
      <c r="D5155" t="s">
        <v>2485</v>
      </c>
      <c r="E5155" t="s">
        <v>3128</v>
      </c>
      <c r="F5155" s="6">
        <v>18</v>
      </c>
      <c r="G5155" s="6"/>
      <c r="H5155" s="6"/>
      <c r="I5155" s="6"/>
      <c r="J5155" s="6">
        <v>66.14</v>
      </c>
      <c r="K5155">
        <f t="shared" si="160"/>
        <v>1</v>
      </c>
    </row>
    <row r="5156" spans="1:11" x14ac:dyDescent="0.25">
      <c r="A5156" s="5" t="str">
        <f t="shared" si="161"/>
        <v>IndustryUnknown/OtherAverage WeekdayDecember19</v>
      </c>
      <c r="B5156" t="s">
        <v>2232</v>
      </c>
      <c r="C5156" t="s">
        <v>2247</v>
      </c>
      <c r="D5156" t="s">
        <v>2485</v>
      </c>
      <c r="E5156" t="s">
        <v>3128</v>
      </c>
      <c r="F5156" s="6">
        <v>19</v>
      </c>
      <c r="G5156" s="6"/>
      <c r="H5156" s="6"/>
      <c r="I5156" s="6"/>
      <c r="J5156" s="6">
        <v>62.263999999999996</v>
      </c>
      <c r="K5156">
        <f t="shared" si="160"/>
        <v>1</v>
      </c>
    </row>
    <row r="5157" spans="1:11" x14ac:dyDescent="0.25">
      <c r="A5157" s="5" t="str">
        <f t="shared" si="161"/>
        <v>IndustryUnknown/OtherAverage WeekdayDecember20</v>
      </c>
      <c r="B5157" t="s">
        <v>2232</v>
      </c>
      <c r="C5157" t="s">
        <v>2247</v>
      </c>
      <c r="D5157" t="s">
        <v>2485</v>
      </c>
      <c r="E5157" t="s">
        <v>3128</v>
      </c>
      <c r="F5157" s="6">
        <v>20</v>
      </c>
      <c r="G5157" s="6"/>
      <c r="H5157" s="6"/>
      <c r="I5157" s="6"/>
      <c r="J5157" s="6">
        <v>60.205999999999996</v>
      </c>
      <c r="K5157">
        <f t="shared" si="160"/>
        <v>1</v>
      </c>
    </row>
    <row r="5158" spans="1:11" x14ac:dyDescent="0.25">
      <c r="A5158" s="5" t="str">
        <f t="shared" si="161"/>
        <v>IndustryUnknown/OtherAverage WeekdayDecember21</v>
      </c>
      <c r="B5158" t="s">
        <v>2232</v>
      </c>
      <c r="C5158" t="s">
        <v>2247</v>
      </c>
      <c r="D5158" t="s">
        <v>2485</v>
      </c>
      <c r="E5158" t="s">
        <v>3128</v>
      </c>
      <c r="F5158" s="6">
        <v>21</v>
      </c>
      <c r="G5158" s="6"/>
      <c r="H5158" s="6"/>
      <c r="I5158" s="6"/>
      <c r="J5158" s="6">
        <v>58.44</v>
      </c>
      <c r="K5158">
        <f t="shared" si="160"/>
        <v>1</v>
      </c>
    </row>
    <row r="5159" spans="1:11" x14ac:dyDescent="0.25">
      <c r="A5159" s="5" t="str">
        <f t="shared" si="161"/>
        <v>IndustryUnknown/OtherAverage WeekdayDecember22</v>
      </c>
      <c r="B5159" t="s">
        <v>2232</v>
      </c>
      <c r="C5159" t="s">
        <v>2247</v>
      </c>
      <c r="D5159" t="s">
        <v>2485</v>
      </c>
      <c r="E5159" t="s">
        <v>3128</v>
      </c>
      <c r="F5159" s="6">
        <v>22</v>
      </c>
      <c r="G5159" s="6"/>
      <c r="H5159" s="6"/>
      <c r="I5159" s="6"/>
      <c r="J5159" s="6">
        <v>57.001999999999995</v>
      </c>
      <c r="K5159">
        <f t="shared" si="160"/>
        <v>1</v>
      </c>
    </row>
    <row r="5160" spans="1:11" x14ac:dyDescent="0.25">
      <c r="A5160" s="5" t="str">
        <f t="shared" si="161"/>
        <v>IndustryUnknown/OtherAverage WeekdayDecember23</v>
      </c>
      <c r="B5160" t="s">
        <v>2232</v>
      </c>
      <c r="C5160" t="s">
        <v>2247</v>
      </c>
      <c r="D5160" t="s">
        <v>2485</v>
      </c>
      <c r="E5160" t="s">
        <v>3128</v>
      </c>
      <c r="F5160" s="6">
        <v>23</v>
      </c>
      <c r="G5160" s="6"/>
      <c r="H5160" s="6"/>
      <c r="I5160" s="6"/>
      <c r="J5160" s="6">
        <v>55.508000000000003</v>
      </c>
      <c r="K5160">
        <f t="shared" si="160"/>
        <v>1</v>
      </c>
    </row>
    <row r="5161" spans="1:11" x14ac:dyDescent="0.25">
      <c r="A5161" s="5" t="str">
        <f t="shared" si="161"/>
        <v>IndustryUnknown/OtherAverage WeekdayDecember24</v>
      </c>
      <c r="B5161" t="s">
        <v>2232</v>
      </c>
      <c r="C5161" t="s">
        <v>2247</v>
      </c>
      <c r="D5161" t="s">
        <v>2485</v>
      </c>
      <c r="E5161" t="s">
        <v>3128</v>
      </c>
      <c r="F5161" s="6">
        <v>24</v>
      </c>
      <c r="G5161" s="6"/>
      <c r="H5161" s="6"/>
      <c r="I5161" s="6"/>
      <c r="J5161" s="6">
        <v>58.04</v>
      </c>
      <c r="K5161">
        <f t="shared" si="160"/>
        <v>1</v>
      </c>
    </row>
    <row r="5162" spans="1:11" x14ac:dyDescent="0.25">
      <c r="A5162" s="5" t="str">
        <f t="shared" si="161"/>
        <v>IndustryUnknown/OtherMonthly Peak DayDecember1</v>
      </c>
      <c r="B5162" t="s">
        <v>2232</v>
      </c>
      <c r="C5162" t="s">
        <v>2247</v>
      </c>
      <c r="D5162" t="s">
        <v>2486</v>
      </c>
      <c r="E5162" t="s">
        <v>3128</v>
      </c>
      <c r="F5162" s="6">
        <v>1</v>
      </c>
      <c r="G5162" s="6"/>
      <c r="H5162" s="6"/>
      <c r="I5162" s="6"/>
      <c r="J5162" s="6">
        <v>50.73</v>
      </c>
      <c r="K5162">
        <f t="shared" si="160"/>
        <v>1</v>
      </c>
    </row>
    <row r="5163" spans="1:11" x14ac:dyDescent="0.25">
      <c r="A5163" s="5" t="str">
        <f t="shared" si="161"/>
        <v>IndustryUnknown/OtherMonthly Peak DayDecember2</v>
      </c>
      <c r="B5163" t="s">
        <v>2232</v>
      </c>
      <c r="C5163" t="s">
        <v>2247</v>
      </c>
      <c r="D5163" t="s">
        <v>2486</v>
      </c>
      <c r="E5163" t="s">
        <v>3128</v>
      </c>
      <c r="F5163" s="6">
        <v>2</v>
      </c>
      <c r="G5163" s="6"/>
      <c r="H5163" s="6"/>
      <c r="I5163" s="6"/>
      <c r="J5163" s="6">
        <v>50.243999999999993</v>
      </c>
      <c r="K5163">
        <f t="shared" si="160"/>
        <v>1</v>
      </c>
    </row>
    <row r="5164" spans="1:11" x14ac:dyDescent="0.25">
      <c r="A5164" s="5" t="str">
        <f t="shared" si="161"/>
        <v>IndustryUnknown/OtherMonthly Peak DayDecember3</v>
      </c>
      <c r="B5164" t="s">
        <v>2232</v>
      </c>
      <c r="C5164" t="s">
        <v>2247</v>
      </c>
      <c r="D5164" t="s">
        <v>2486</v>
      </c>
      <c r="E5164" t="s">
        <v>3128</v>
      </c>
      <c r="F5164" s="6">
        <v>3</v>
      </c>
      <c r="G5164" s="6"/>
      <c r="H5164" s="6"/>
      <c r="I5164" s="6"/>
      <c r="J5164" s="6">
        <v>48.22</v>
      </c>
      <c r="K5164">
        <f t="shared" si="160"/>
        <v>1</v>
      </c>
    </row>
    <row r="5165" spans="1:11" x14ac:dyDescent="0.25">
      <c r="A5165" s="5" t="str">
        <f t="shared" si="161"/>
        <v>IndustryUnknown/OtherMonthly Peak DayDecember4</v>
      </c>
      <c r="B5165" t="s">
        <v>2232</v>
      </c>
      <c r="C5165" t="s">
        <v>2247</v>
      </c>
      <c r="D5165" t="s">
        <v>2486</v>
      </c>
      <c r="E5165" t="s">
        <v>3128</v>
      </c>
      <c r="F5165" s="6">
        <v>4</v>
      </c>
      <c r="G5165" s="6"/>
      <c r="H5165" s="6"/>
      <c r="I5165" s="6"/>
      <c r="J5165" s="6">
        <v>48.475999999999999</v>
      </c>
      <c r="K5165">
        <f t="shared" si="160"/>
        <v>1</v>
      </c>
    </row>
    <row r="5166" spans="1:11" x14ac:dyDescent="0.25">
      <c r="A5166" s="5" t="str">
        <f t="shared" si="161"/>
        <v>IndustryUnknown/OtherMonthly Peak DayDecember5</v>
      </c>
      <c r="B5166" t="s">
        <v>2232</v>
      </c>
      <c r="C5166" t="s">
        <v>2247</v>
      </c>
      <c r="D5166" t="s">
        <v>2486</v>
      </c>
      <c r="E5166" t="s">
        <v>3128</v>
      </c>
      <c r="F5166" s="6">
        <v>5</v>
      </c>
      <c r="G5166" s="6"/>
      <c r="H5166" s="6"/>
      <c r="I5166" s="6"/>
      <c r="J5166" s="6">
        <v>48.17</v>
      </c>
      <c r="K5166">
        <f t="shared" si="160"/>
        <v>1</v>
      </c>
    </row>
    <row r="5167" spans="1:11" x14ac:dyDescent="0.25">
      <c r="A5167" s="5" t="str">
        <f t="shared" si="161"/>
        <v>IndustryUnknown/OtherMonthly Peak DayDecember6</v>
      </c>
      <c r="B5167" t="s">
        <v>2232</v>
      </c>
      <c r="C5167" t="s">
        <v>2247</v>
      </c>
      <c r="D5167" t="s">
        <v>2486</v>
      </c>
      <c r="E5167" t="s">
        <v>3128</v>
      </c>
      <c r="F5167" s="6">
        <v>6</v>
      </c>
      <c r="G5167" s="6"/>
      <c r="H5167" s="6"/>
      <c r="I5167" s="6"/>
      <c r="J5167" s="6">
        <v>47.618000000000002</v>
      </c>
      <c r="K5167">
        <f t="shared" si="160"/>
        <v>1</v>
      </c>
    </row>
    <row r="5168" spans="1:11" x14ac:dyDescent="0.25">
      <c r="A5168" s="5" t="str">
        <f t="shared" si="161"/>
        <v>IndustryUnknown/OtherMonthly Peak DayDecember7</v>
      </c>
      <c r="B5168" t="s">
        <v>2232</v>
      </c>
      <c r="C5168" t="s">
        <v>2247</v>
      </c>
      <c r="D5168" t="s">
        <v>2486</v>
      </c>
      <c r="E5168" t="s">
        <v>3128</v>
      </c>
      <c r="F5168" s="6">
        <v>7</v>
      </c>
      <c r="G5168" s="6"/>
      <c r="H5168" s="6"/>
      <c r="I5168" s="6"/>
      <c r="J5168" s="6">
        <v>46.998000000000005</v>
      </c>
      <c r="K5168">
        <f t="shared" si="160"/>
        <v>1</v>
      </c>
    </row>
    <row r="5169" spans="1:11" x14ac:dyDescent="0.25">
      <c r="A5169" s="5" t="str">
        <f t="shared" si="161"/>
        <v>IndustryUnknown/OtherMonthly Peak DayDecember8</v>
      </c>
      <c r="B5169" t="s">
        <v>2232</v>
      </c>
      <c r="C5169" t="s">
        <v>2247</v>
      </c>
      <c r="D5169" t="s">
        <v>2486</v>
      </c>
      <c r="E5169" t="s">
        <v>3128</v>
      </c>
      <c r="F5169" s="6">
        <v>8</v>
      </c>
      <c r="G5169" s="6"/>
      <c r="H5169" s="6"/>
      <c r="I5169" s="6"/>
      <c r="J5169" s="6">
        <v>46.981999999999999</v>
      </c>
      <c r="K5169">
        <f t="shared" si="160"/>
        <v>1</v>
      </c>
    </row>
    <row r="5170" spans="1:11" x14ac:dyDescent="0.25">
      <c r="A5170" s="5" t="str">
        <f t="shared" si="161"/>
        <v>IndustryUnknown/OtherMonthly Peak DayDecember9</v>
      </c>
      <c r="B5170" t="s">
        <v>2232</v>
      </c>
      <c r="C5170" t="s">
        <v>2247</v>
      </c>
      <c r="D5170" t="s">
        <v>2486</v>
      </c>
      <c r="E5170" t="s">
        <v>3128</v>
      </c>
      <c r="F5170" s="6">
        <v>9</v>
      </c>
      <c r="G5170" s="6"/>
      <c r="H5170" s="6"/>
      <c r="I5170" s="6"/>
      <c r="J5170" s="6">
        <v>48.124000000000002</v>
      </c>
      <c r="K5170">
        <f t="shared" si="160"/>
        <v>1</v>
      </c>
    </row>
    <row r="5171" spans="1:11" x14ac:dyDescent="0.25">
      <c r="A5171" s="5" t="str">
        <f t="shared" si="161"/>
        <v>IndustryUnknown/OtherMonthly Peak DayDecember10</v>
      </c>
      <c r="B5171" t="s">
        <v>2232</v>
      </c>
      <c r="C5171" t="s">
        <v>2247</v>
      </c>
      <c r="D5171" t="s">
        <v>2486</v>
      </c>
      <c r="E5171" t="s">
        <v>3128</v>
      </c>
      <c r="F5171" s="6">
        <v>10</v>
      </c>
      <c r="G5171" s="6"/>
      <c r="H5171" s="6"/>
      <c r="I5171" s="6"/>
      <c r="J5171" s="6">
        <v>52.037199999999999</v>
      </c>
      <c r="K5171">
        <f t="shared" si="160"/>
        <v>1</v>
      </c>
    </row>
    <row r="5172" spans="1:11" x14ac:dyDescent="0.25">
      <c r="A5172" s="5" t="str">
        <f t="shared" si="161"/>
        <v>IndustryUnknown/OtherMonthly Peak DayDecember11</v>
      </c>
      <c r="B5172" t="s">
        <v>2232</v>
      </c>
      <c r="C5172" t="s">
        <v>2247</v>
      </c>
      <c r="D5172" t="s">
        <v>2486</v>
      </c>
      <c r="E5172" t="s">
        <v>3128</v>
      </c>
      <c r="F5172" s="6">
        <v>11</v>
      </c>
      <c r="G5172" s="6"/>
      <c r="H5172" s="6"/>
      <c r="I5172" s="6"/>
      <c r="J5172" s="6">
        <v>56.374799999999993</v>
      </c>
      <c r="K5172">
        <f t="shared" si="160"/>
        <v>1</v>
      </c>
    </row>
    <row r="5173" spans="1:11" x14ac:dyDescent="0.25">
      <c r="A5173" s="5" t="str">
        <f t="shared" si="161"/>
        <v>IndustryUnknown/OtherMonthly Peak DayDecember12</v>
      </c>
      <c r="B5173" t="s">
        <v>2232</v>
      </c>
      <c r="C5173" t="s">
        <v>2247</v>
      </c>
      <c r="D5173" t="s">
        <v>2486</v>
      </c>
      <c r="E5173" t="s">
        <v>3128</v>
      </c>
      <c r="F5173" s="6">
        <v>12</v>
      </c>
      <c r="G5173" s="6"/>
      <c r="H5173" s="6"/>
      <c r="I5173" s="6"/>
      <c r="J5173" s="6">
        <v>60.944399999999995</v>
      </c>
      <c r="K5173">
        <f t="shared" si="160"/>
        <v>1</v>
      </c>
    </row>
    <row r="5174" spans="1:11" x14ac:dyDescent="0.25">
      <c r="A5174" s="5" t="str">
        <f t="shared" si="161"/>
        <v>IndustryUnknown/OtherMonthly Peak DayDecember13</v>
      </c>
      <c r="B5174" t="s">
        <v>2232</v>
      </c>
      <c r="C5174" t="s">
        <v>2247</v>
      </c>
      <c r="D5174" t="s">
        <v>2486</v>
      </c>
      <c r="E5174" t="s">
        <v>3128</v>
      </c>
      <c r="F5174" s="6">
        <v>13</v>
      </c>
      <c r="G5174" s="6"/>
      <c r="H5174" s="6"/>
      <c r="I5174" s="6"/>
      <c r="J5174" s="6">
        <v>64.503999999999991</v>
      </c>
      <c r="K5174">
        <f t="shared" si="160"/>
        <v>1</v>
      </c>
    </row>
    <row r="5175" spans="1:11" x14ac:dyDescent="0.25">
      <c r="A5175" s="5" t="str">
        <f t="shared" si="161"/>
        <v>IndustryUnknown/OtherMonthly Peak DayDecember14</v>
      </c>
      <c r="B5175" t="s">
        <v>2232</v>
      </c>
      <c r="C5175" t="s">
        <v>2247</v>
      </c>
      <c r="D5175" t="s">
        <v>2486</v>
      </c>
      <c r="E5175" t="s">
        <v>3128</v>
      </c>
      <c r="F5175" s="6">
        <v>14</v>
      </c>
      <c r="G5175" s="6"/>
      <c r="H5175" s="6"/>
      <c r="I5175" s="6"/>
      <c r="J5175" s="6">
        <v>66.152500000000003</v>
      </c>
      <c r="K5175">
        <f t="shared" si="160"/>
        <v>1</v>
      </c>
    </row>
    <row r="5176" spans="1:11" x14ac:dyDescent="0.25">
      <c r="A5176" s="5" t="str">
        <f t="shared" si="161"/>
        <v>IndustryUnknown/OtherMonthly Peak DayDecember15</v>
      </c>
      <c r="B5176" t="s">
        <v>2232</v>
      </c>
      <c r="C5176" t="s">
        <v>2247</v>
      </c>
      <c r="D5176" t="s">
        <v>2486</v>
      </c>
      <c r="E5176" t="s">
        <v>3128</v>
      </c>
      <c r="F5176" s="6">
        <v>15</v>
      </c>
      <c r="G5176" s="6"/>
      <c r="H5176" s="6"/>
      <c r="I5176" s="6"/>
      <c r="J5176" s="6">
        <v>67.107500000000002</v>
      </c>
      <c r="K5176">
        <f t="shared" si="160"/>
        <v>1</v>
      </c>
    </row>
    <row r="5177" spans="1:11" x14ac:dyDescent="0.25">
      <c r="A5177" s="5" t="str">
        <f t="shared" si="161"/>
        <v>IndustryUnknown/OtherMonthly Peak DayDecember16</v>
      </c>
      <c r="B5177" t="s">
        <v>2232</v>
      </c>
      <c r="C5177" t="s">
        <v>2247</v>
      </c>
      <c r="D5177" t="s">
        <v>2486</v>
      </c>
      <c r="E5177" t="s">
        <v>3128</v>
      </c>
      <c r="F5177" s="6">
        <v>16</v>
      </c>
      <c r="G5177" s="6"/>
      <c r="H5177" s="6"/>
      <c r="I5177" s="6"/>
      <c r="J5177" s="6">
        <v>67.227500000000006</v>
      </c>
      <c r="K5177">
        <f t="shared" si="160"/>
        <v>1</v>
      </c>
    </row>
    <row r="5178" spans="1:11" x14ac:dyDescent="0.25">
      <c r="A5178" s="5" t="str">
        <f t="shared" si="161"/>
        <v>IndustryUnknown/OtherMonthly Peak DayDecember17</v>
      </c>
      <c r="B5178" t="s">
        <v>2232</v>
      </c>
      <c r="C5178" t="s">
        <v>2247</v>
      </c>
      <c r="D5178" t="s">
        <v>2486</v>
      </c>
      <c r="E5178" t="s">
        <v>3128</v>
      </c>
      <c r="F5178" s="6">
        <v>17</v>
      </c>
      <c r="G5178" s="6"/>
      <c r="H5178" s="6"/>
      <c r="I5178" s="6"/>
      <c r="J5178" s="6">
        <v>67.067499999999995</v>
      </c>
      <c r="K5178">
        <f t="shared" si="160"/>
        <v>1</v>
      </c>
    </row>
    <row r="5179" spans="1:11" x14ac:dyDescent="0.25">
      <c r="A5179" s="5" t="str">
        <f t="shared" si="161"/>
        <v>IndustryUnknown/OtherMonthly Peak DayDecember18</v>
      </c>
      <c r="B5179" t="s">
        <v>2232</v>
      </c>
      <c r="C5179" t="s">
        <v>2247</v>
      </c>
      <c r="D5179" t="s">
        <v>2486</v>
      </c>
      <c r="E5179" t="s">
        <v>3128</v>
      </c>
      <c r="F5179" s="6">
        <v>18</v>
      </c>
      <c r="G5179" s="6"/>
      <c r="H5179" s="6"/>
      <c r="I5179" s="6"/>
      <c r="J5179" s="6">
        <v>64.862499999999997</v>
      </c>
      <c r="K5179">
        <f t="shared" si="160"/>
        <v>1</v>
      </c>
    </row>
    <row r="5180" spans="1:11" x14ac:dyDescent="0.25">
      <c r="A5180" s="5" t="str">
        <f t="shared" si="161"/>
        <v>IndustryUnknown/OtherMonthly Peak DayDecember19</v>
      </c>
      <c r="B5180" t="s">
        <v>2232</v>
      </c>
      <c r="C5180" t="s">
        <v>2247</v>
      </c>
      <c r="D5180" t="s">
        <v>2486</v>
      </c>
      <c r="E5180" t="s">
        <v>3128</v>
      </c>
      <c r="F5180" s="6">
        <v>19</v>
      </c>
      <c r="G5180" s="6"/>
      <c r="H5180" s="6"/>
      <c r="I5180" s="6"/>
      <c r="J5180" s="6">
        <v>61.93</v>
      </c>
      <c r="K5180">
        <f t="shared" si="160"/>
        <v>1</v>
      </c>
    </row>
    <row r="5181" spans="1:11" x14ac:dyDescent="0.25">
      <c r="A5181" s="5" t="str">
        <f t="shared" si="161"/>
        <v>IndustryUnknown/OtherMonthly Peak DayDecember20</v>
      </c>
      <c r="B5181" t="s">
        <v>2232</v>
      </c>
      <c r="C5181" t="s">
        <v>2247</v>
      </c>
      <c r="D5181" t="s">
        <v>2486</v>
      </c>
      <c r="E5181" t="s">
        <v>3128</v>
      </c>
      <c r="F5181" s="6">
        <v>20</v>
      </c>
      <c r="G5181" s="6"/>
      <c r="H5181" s="6"/>
      <c r="I5181" s="6"/>
      <c r="J5181" s="6">
        <v>60.805999999999997</v>
      </c>
      <c r="K5181">
        <f t="shared" si="160"/>
        <v>1</v>
      </c>
    </row>
    <row r="5182" spans="1:11" x14ac:dyDescent="0.25">
      <c r="A5182" s="5" t="str">
        <f t="shared" si="161"/>
        <v>IndustryUnknown/OtherMonthly Peak DayDecember21</v>
      </c>
      <c r="B5182" t="s">
        <v>2232</v>
      </c>
      <c r="C5182" t="s">
        <v>2247</v>
      </c>
      <c r="D5182" t="s">
        <v>2486</v>
      </c>
      <c r="E5182" t="s">
        <v>3128</v>
      </c>
      <c r="F5182" s="6">
        <v>21</v>
      </c>
      <c r="G5182" s="6"/>
      <c r="H5182" s="6"/>
      <c r="I5182" s="6"/>
      <c r="J5182" s="6">
        <v>58.738</v>
      </c>
      <c r="K5182">
        <f t="shared" si="160"/>
        <v>1</v>
      </c>
    </row>
    <row r="5183" spans="1:11" x14ac:dyDescent="0.25">
      <c r="A5183" s="5" t="str">
        <f t="shared" si="161"/>
        <v>IndustryUnknown/OtherMonthly Peak DayDecember22</v>
      </c>
      <c r="B5183" t="s">
        <v>2232</v>
      </c>
      <c r="C5183" t="s">
        <v>2247</v>
      </c>
      <c r="D5183" t="s">
        <v>2486</v>
      </c>
      <c r="E5183" t="s">
        <v>3128</v>
      </c>
      <c r="F5183" s="6">
        <v>22</v>
      </c>
      <c r="G5183" s="6"/>
      <c r="H5183" s="6"/>
      <c r="I5183" s="6"/>
      <c r="J5183" s="6">
        <v>56.565999999999995</v>
      </c>
      <c r="K5183">
        <f t="shared" si="160"/>
        <v>1</v>
      </c>
    </row>
    <row r="5184" spans="1:11" x14ac:dyDescent="0.25">
      <c r="A5184" s="5" t="str">
        <f t="shared" si="161"/>
        <v>IndustryUnknown/OtherMonthly Peak DayDecember23</v>
      </c>
      <c r="B5184" t="s">
        <v>2232</v>
      </c>
      <c r="C5184" t="s">
        <v>2247</v>
      </c>
      <c r="D5184" t="s">
        <v>2486</v>
      </c>
      <c r="E5184" t="s">
        <v>3128</v>
      </c>
      <c r="F5184" s="6">
        <v>23</v>
      </c>
      <c r="G5184" s="6"/>
      <c r="H5184" s="6"/>
      <c r="I5184" s="6"/>
      <c r="J5184" s="6">
        <v>55.341999999999999</v>
      </c>
      <c r="K5184">
        <f t="shared" si="160"/>
        <v>1</v>
      </c>
    </row>
    <row r="5185" spans="1:11" x14ac:dyDescent="0.25">
      <c r="A5185" s="5" t="str">
        <f t="shared" si="161"/>
        <v>IndustryUnknown/OtherMonthly Peak DayDecember24</v>
      </c>
      <c r="B5185" t="s">
        <v>2232</v>
      </c>
      <c r="C5185" t="s">
        <v>2247</v>
      </c>
      <c r="D5185" t="s">
        <v>2486</v>
      </c>
      <c r="E5185" t="s">
        <v>3128</v>
      </c>
      <c r="F5185" s="6">
        <v>24</v>
      </c>
      <c r="G5185" s="6"/>
      <c r="H5185" s="6"/>
      <c r="I5185" s="6"/>
      <c r="J5185" s="6">
        <v>53.393999999999991</v>
      </c>
      <c r="K5185">
        <f t="shared" si="160"/>
        <v>1</v>
      </c>
    </row>
    <row r="5186" spans="1:11" x14ac:dyDescent="0.25">
      <c r="A5186" s="5" t="str">
        <f t="shared" si="161"/>
        <v>IndustryWholesale, Transport, Other UtilitiesAverage WeekdayJanuary1</v>
      </c>
      <c r="B5186" t="s">
        <v>2232</v>
      </c>
      <c r="C5186" t="s">
        <v>2248</v>
      </c>
      <c r="D5186" t="s">
        <v>2487</v>
      </c>
      <c r="E5186" t="s">
        <v>3129</v>
      </c>
      <c r="F5186" s="6">
        <v>1</v>
      </c>
      <c r="G5186" s="6">
        <v>334.27786254882813</v>
      </c>
      <c r="H5186" s="6">
        <v>334.27786254882813</v>
      </c>
      <c r="I5186" s="6">
        <v>49.701271057128906</v>
      </c>
      <c r="J5186" s="6">
        <v>46.594210526315798</v>
      </c>
      <c r="K5186">
        <f t="shared" ref="K5186:K5249" si="162">INDEX(events, MATCH(CONCATENATE(B5186, C5186, D5186, E5186), events_y, 0), MATCH("Confidential", events_x, 0))</f>
        <v>0</v>
      </c>
    </row>
    <row r="5187" spans="1:11" x14ac:dyDescent="0.25">
      <c r="A5187" s="5" t="str">
        <f t="shared" ref="A5187:A5250" si="163">CONCATENATE(B5187, C5187, D5187, E5187, F5187)</f>
        <v>IndustryWholesale, Transport, Other UtilitiesAverage WeekdayJanuary2</v>
      </c>
      <c r="B5187" t="s">
        <v>2232</v>
      </c>
      <c r="C5187" t="s">
        <v>2248</v>
      </c>
      <c r="D5187" t="s">
        <v>2487</v>
      </c>
      <c r="E5187" t="s">
        <v>3129</v>
      </c>
      <c r="F5187" s="6">
        <v>2</v>
      </c>
      <c r="G5187" s="6">
        <v>323.4820556640625</v>
      </c>
      <c r="H5187" s="6">
        <v>323.4820556640625</v>
      </c>
      <c r="I5187" s="6">
        <v>44.379299163818359</v>
      </c>
      <c r="J5187" s="6">
        <v>46.206315789473685</v>
      </c>
      <c r="K5187">
        <f t="shared" si="162"/>
        <v>0</v>
      </c>
    </row>
    <row r="5188" spans="1:11" x14ac:dyDescent="0.25">
      <c r="A5188" s="5" t="str">
        <f t="shared" si="163"/>
        <v>IndustryWholesale, Transport, Other UtilitiesAverage WeekdayJanuary3</v>
      </c>
      <c r="B5188" t="s">
        <v>2232</v>
      </c>
      <c r="C5188" t="s">
        <v>2248</v>
      </c>
      <c r="D5188" t="s">
        <v>2487</v>
      </c>
      <c r="E5188" t="s">
        <v>3129</v>
      </c>
      <c r="F5188" s="6">
        <v>3</v>
      </c>
      <c r="G5188" s="6">
        <v>318.17935180664063</v>
      </c>
      <c r="H5188" s="6">
        <v>318.17935180664063</v>
      </c>
      <c r="I5188" s="6">
        <v>51.405750274658203</v>
      </c>
      <c r="J5188" s="6">
        <v>46.52473684210527</v>
      </c>
      <c r="K5188">
        <f t="shared" si="162"/>
        <v>0</v>
      </c>
    </row>
    <row r="5189" spans="1:11" x14ac:dyDescent="0.25">
      <c r="A5189" s="5" t="str">
        <f t="shared" si="163"/>
        <v>IndustryWholesale, Transport, Other UtilitiesAverage WeekdayJanuary4</v>
      </c>
      <c r="B5189" t="s">
        <v>2232</v>
      </c>
      <c r="C5189" t="s">
        <v>2248</v>
      </c>
      <c r="D5189" t="s">
        <v>2487</v>
      </c>
      <c r="E5189" t="s">
        <v>3129</v>
      </c>
      <c r="F5189" s="6">
        <v>4</v>
      </c>
      <c r="G5189" s="6">
        <v>316.36367797851563</v>
      </c>
      <c r="H5189" s="6">
        <v>316.36367797851563</v>
      </c>
      <c r="I5189" s="6">
        <v>43.690235137939453</v>
      </c>
      <c r="J5189" s="6">
        <v>46.98263157894737</v>
      </c>
      <c r="K5189">
        <f t="shared" si="162"/>
        <v>0</v>
      </c>
    </row>
    <row r="5190" spans="1:11" x14ac:dyDescent="0.25">
      <c r="A5190" s="5" t="str">
        <f t="shared" si="163"/>
        <v>IndustryWholesale, Transport, Other UtilitiesAverage WeekdayJanuary5</v>
      </c>
      <c r="B5190" t="s">
        <v>2232</v>
      </c>
      <c r="C5190" t="s">
        <v>2248</v>
      </c>
      <c r="D5190" t="s">
        <v>2487</v>
      </c>
      <c r="E5190" t="s">
        <v>3129</v>
      </c>
      <c r="F5190" s="6">
        <v>5</v>
      </c>
      <c r="G5190" s="6">
        <v>320.55255126953125</v>
      </c>
      <c r="H5190" s="6">
        <v>320.55255126953125</v>
      </c>
      <c r="I5190" s="6">
        <v>44.334907531738281</v>
      </c>
      <c r="J5190" s="6">
        <v>47.216315789473683</v>
      </c>
      <c r="K5190">
        <f t="shared" si="162"/>
        <v>0</v>
      </c>
    </row>
    <row r="5191" spans="1:11" x14ac:dyDescent="0.25">
      <c r="A5191" s="5" t="str">
        <f t="shared" si="163"/>
        <v>IndustryWholesale, Transport, Other UtilitiesAverage WeekdayJanuary6</v>
      </c>
      <c r="B5191" t="s">
        <v>2232</v>
      </c>
      <c r="C5191" t="s">
        <v>2248</v>
      </c>
      <c r="D5191" t="s">
        <v>2487</v>
      </c>
      <c r="E5191" t="s">
        <v>3129</v>
      </c>
      <c r="F5191" s="6">
        <v>6</v>
      </c>
      <c r="G5191" s="6">
        <v>319.08880615234375</v>
      </c>
      <c r="H5191" s="6">
        <v>319.08880615234375</v>
      </c>
      <c r="I5191" s="6">
        <v>46.177780151367188</v>
      </c>
      <c r="J5191" s="6">
        <v>47.569999999999993</v>
      </c>
      <c r="K5191">
        <f t="shared" si="162"/>
        <v>0</v>
      </c>
    </row>
    <row r="5192" spans="1:11" x14ac:dyDescent="0.25">
      <c r="A5192" s="5" t="str">
        <f t="shared" si="163"/>
        <v>IndustryWholesale, Transport, Other UtilitiesAverage WeekdayJanuary7</v>
      </c>
      <c r="B5192" t="s">
        <v>2232</v>
      </c>
      <c r="C5192" t="s">
        <v>2248</v>
      </c>
      <c r="D5192" t="s">
        <v>2487</v>
      </c>
      <c r="E5192" t="s">
        <v>3129</v>
      </c>
      <c r="F5192" s="6">
        <v>7</v>
      </c>
      <c r="G5192" s="6">
        <v>304.99957275390625</v>
      </c>
      <c r="H5192" s="6">
        <v>304.99957275390625</v>
      </c>
      <c r="I5192" s="6">
        <v>41.385200500488281</v>
      </c>
      <c r="J5192" s="6">
        <v>47.738947368421059</v>
      </c>
      <c r="K5192">
        <f t="shared" si="162"/>
        <v>0</v>
      </c>
    </row>
    <row r="5193" spans="1:11" x14ac:dyDescent="0.25">
      <c r="A5193" s="5" t="str">
        <f t="shared" si="163"/>
        <v>IndustryWholesale, Transport, Other UtilitiesAverage WeekdayJanuary8</v>
      </c>
      <c r="B5193" t="s">
        <v>2232</v>
      </c>
      <c r="C5193" t="s">
        <v>2248</v>
      </c>
      <c r="D5193" t="s">
        <v>2487</v>
      </c>
      <c r="E5193" t="s">
        <v>3129</v>
      </c>
      <c r="F5193" s="6">
        <v>8</v>
      </c>
      <c r="G5193" s="6">
        <v>295.34335327148438</v>
      </c>
      <c r="H5193" s="6">
        <v>295.34335327148438</v>
      </c>
      <c r="I5193" s="6">
        <v>41.034374237060547</v>
      </c>
      <c r="J5193" s="6">
        <v>47.86684210526316</v>
      </c>
      <c r="K5193">
        <f t="shared" si="162"/>
        <v>0</v>
      </c>
    </row>
    <row r="5194" spans="1:11" x14ac:dyDescent="0.25">
      <c r="A5194" s="5" t="str">
        <f t="shared" si="163"/>
        <v>IndustryWholesale, Transport, Other UtilitiesAverage WeekdayJanuary9</v>
      </c>
      <c r="B5194" t="s">
        <v>2232</v>
      </c>
      <c r="C5194" t="s">
        <v>2248</v>
      </c>
      <c r="D5194" t="s">
        <v>2487</v>
      </c>
      <c r="E5194" t="s">
        <v>3129</v>
      </c>
      <c r="F5194" s="6">
        <v>9</v>
      </c>
      <c r="G5194" s="6">
        <v>290.7310791015625</v>
      </c>
      <c r="H5194" s="6">
        <v>290.7310791015625</v>
      </c>
      <c r="I5194" s="6">
        <v>42.861522674560547</v>
      </c>
      <c r="J5194" s="6">
        <v>47.525789473684199</v>
      </c>
      <c r="K5194">
        <f t="shared" si="162"/>
        <v>0</v>
      </c>
    </row>
    <row r="5195" spans="1:11" x14ac:dyDescent="0.25">
      <c r="A5195" s="5" t="str">
        <f t="shared" si="163"/>
        <v>IndustryWholesale, Transport, Other UtilitiesAverage WeekdayJanuary10</v>
      </c>
      <c r="B5195" t="s">
        <v>2232</v>
      </c>
      <c r="C5195" t="s">
        <v>2248</v>
      </c>
      <c r="D5195" t="s">
        <v>2487</v>
      </c>
      <c r="E5195" t="s">
        <v>3129</v>
      </c>
      <c r="F5195" s="6">
        <v>10</v>
      </c>
      <c r="G5195" s="6">
        <v>289.46377563476563</v>
      </c>
      <c r="H5195" s="6">
        <v>289.46377563476563</v>
      </c>
      <c r="I5195" s="6">
        <v>43.402904510498047</v>
      </c>
      <c r="J5195" s="6">
        <v>48.013684210526328</v>
      </c>
      <c r="K5195">
        <f t="shared" si="162"/>
        <v>0</v>
      </c>
    </row>
    <row r="5196" spans="1:11" x14ac:dyDescent="0.25">
      <c r="A5196" s="5" t="str">
        <f t="shared" si="163"/>
        <v>IndustryWholesale, Transport, Other UtilitiesAverage WeekdayJanuary11</v>
      </c>
      <c r="B5196" t="s">
        <v>2232</v>
      </c>
      <c r="C5196" t="s">
        <v>2248</v>
      </c>
      <c r="D5196" t="s">
        <v>2487</v>
      </c>
      <c r="E5196" t="s">
        <v>3129</v>
      </c>
      <c r="F5196" s="6">
        <v>11</v>
      </c>
      <c r="G5196" s="6">
        <v>306.8203125</v>
      </c>
      <c r="H5196" s="6">
        <v>306.8203125</v>
      </c>
      <c r="I5196" s="6">
        <v>43.452690124511719</v>
      </c>
      <c r="J5196" s="6">
        <v>49.937894736842111</v>
      </c>
      <c r="K5196">
        <f t="shared" si="162"/>
        <v>0</v>
      </c>
    </row>
    <row r="5197" spans="1:11" x14ac:dyDescent="0.25">
      <c r="A5197" s="5" t="str">
        <f t="shared" si="163"/>
        <v>IndustryWholesale, Transport, Other UtilitiesAverage WeekdayJanuary12</v>
      </c>
      <c r="B5197" t="s">
        <v>2232</v>
      </c>
      <c r="C5197" t="s">
        <v>2248</v>
      </c>
      <c r="D5197" t="s">
        <v>2487</v>
      </c>
      <c r="E5197" t="s">
        <v>3129</v>
      </c>
      <c r="F5197" s="6">
        <v>12</v>
      </c>
      <c r="G5197" s="6">
        <v>292.03826904296875</v>
      </c>
      <c r="H5197" s="6">
        <v>292.03826904296875</v>
      </c>
      <c r="I5197" s="6">
        <v>46.485294342041016</v>
      </c>
      <c r="J5197" s="6">
        <v>50.005789473684217</v>
      </c>
      <c r="K5197">
        <f t="shared" si="162"/>
        <v>0</v>
      </c>
    </row>
    <row r="5198" spans="1:11" x14ac:dyDescent="0.25">
      <c r="A5198" s="5" t="str">
        <f t="shared" si="163"/>
        <v>IndustryWholesale, Transport, Other UtilitiesAverage WeekdayJanuary13</v>
      </c>
      <c r="B5198" t="s">
        <v>2232</v>
      </c>
      <c r="C5198" t="s">
        <v>2248</v>
      </c>
      <c r="D5198" t="s">
        <v>2487</v>
      </c>
      <c r="E5198" t="s">
        <v>3129</v>
      </c>
      <c r="F5198" s="6">
        <v>13</v>
      </c>
      <c r="G5198" s="6">
        <v>288.36703491210938</v>
      </c>
      <c r="H5198" s="6">
        <v>288.36703491210938</v>
      </c>
      <c r="I5198" s="6">
        <v>45.715835571289063</v>
      </c>
      <c r="J5198" s="6">
        <v>49.510526315789477</v>
      </c>
      <c r="K5198">
        <f t="shared" si="162"/>
        <v>0</v>
      </c>
    </row>
    <row r="5199" spans="1:11" x14ac:dyDescent="0.25">
      <c r="A5199" s="5" t="str">
        <f t="shared" si="163"/>
        <v>IndustryWholesale, Transport, Other UtilitiesAverage WeekdayJanuary14</v>
      </c>
      <c r="B5199" t="s">
        <v>2232</v>
      </c>
      <c r="C5199" t="s">
        <v>2248</v>
      </c>
      <c r="D5199" t="s">
        <v>2487</v>
      </c>
      <c r="E5199" t="s">
        <v>3129</v>
      </c>
      <c r="F5199" s="6">
        <v>14</v>
      </c>
      <c r="G5199" s="6">
        <v>293.13543701171875</v>
      </c>
      <c r="H5199" s="6">
        <v>293.13543701171875</v>
      </c>
      <c r="I5199" s="6">
        <v>45.123428344726563</v>
      </c>
      <c r="J5199" s="6">
        <v>48.52578947368422</v>
      </c>
      <c r="K5199">
        <f t="shared" si="162"/>
        <v>0</v>
      </c>
    </row>
    <row r="5200" spans="1:11" x14ac:dyDescent="0.25">
      <c r="A5200" s="5" t="str">
        <f t="shared" si="163"/>
        <v>IndustryWholesale, Transport, Other UtilitiesAverage WeekdayJanuary15</v>
      </c>
      <c r="B5200" t="s">
        <v>2232</v>
      </c>
      <c r="C5200" t="s">
        <v>2248</v>
      </c>
      <c r="D5200" t="s">
        <v>2487</v>
      </c>
      <c r="E5200" t="s">
        <v>3129</v>
      </c>
      <c r="F5200" s="6">
        <v>15</v>
      </c>
      <c r="G5200" s="6">
        <v>275.23703002929688</v>
      </c>
      <c r="H5200" s="6">
        <v>275.23703002929688</v>
      </c>
      <c r="I5200" s="6">
        <v>49.255992889404297</v>
      </c>
      <c r="J5200" s="6">
        <v>49.450526315789467</v>
      </c>
      <c r="K5200">
        <f t="shared" si="162"/>
        <v>0</v>
      </c>
    </row>
    <row r="5201" spans="1:11" x14ac:dyDescent="0.25">
      <c r="A5201" s="5" t="str">
        <f t="shared" si="163"/>
        <v>IndustryWholesale, Transport, Other UtilitiesAverage WeekdayJanuary16</v>
      </c>
      <c r="B5201" t="s">
        <v>2232</v>
      </c>
      <c r="C5201" t="s">
        <v>2248</v>
      </c>
      <c r="D5201" t="s">
        <v>2487</v>
      </c>
      <c r="E5201" t="s">
        <v>3129</v>
      </c>
      <c r="F5201" s="6">
        <v>16</v>
      </c>
      <c r="G5201" s="6">
        <v>261.26779174804688</v>
      </c>
      <c r="H5201" s="6">
        <v>261.26779174804688</v>
      </c>
      <c r="I5201" s="6">
        <v>46.746719360351563</v>
      </c>
      <c r="J5201" s="6">
        <v>49.359473684210521</v>
      </c>
      <c r="K5201">
        <f t="shared" si="162"/>
        <v>0</v>
      </c>
    </row>
    <row r="5202" spans="1:11" x14ac:dyDescent="0.25">
      <c r="A5202" s="5" t="str">
        <f t="shared" si="163"/>
        <v>IndustryWholesale, Transport, Other UtilitiesAverage WeekdayJanuary17</v>
      </c>
      <c r="B5202" t="s">
        <v>2232</v>
      </c>
      <c r="C5202" t="s">
        <v>2248</v>
      </c>
      <c r="D5202" t="s">
        <v>2487</v>
      </c>
      <c r="E5202" t="s">
        <v>3129</v>
      </c>
      <c r="F5202" s="6">
        <v>17</v>
      </c>
      <c r="G5202" s="6">
        <v>310.17794799804688</v>
      </c>
      <c r="H5202" s="6">
        <v>310.17794799804688</v>
      </c>
      <c r="I5202" s="6">
        <v>45.97235107421875</v>
      </c>
      <c r="J5202" s="6">
        <v>49.943157894736842</v>
      </c>
      <c r="K5202">
        <f t="shared" si="162"/>
        <v>0</v>
      </c>
    </row>
    <row r="5203" spans="1:11" x14ac:dyDescent="0.25">
      <c r="A5203" s="5" t="str">
        <f t="shared" si="163"/>
        <v>IndustryWholesale, Transport, Other UtilitiesAverage WeekdayJanuary18</v>
      </c>
      <c r="B5203" t="s">
        <v>2232</v>
      </c>
      <c r="C5203" t="s">
        <v>2248</v>
      </c>
      <c r="D5203" t="s">
        <v>2487</v>
      </c>
      <c r="E5203" t="s">
        <v>3129</v>
      </c>
      <c r="F5203" s="6">
        <v>18</v>
      </c>
      <c r="G5203" s="6">
        <v>316.01010131835938</v>
      </c>
      <c r="H5203" s="6">
        <v>316.01010131835938</v>
      </c>
      <c r="I5203" s="6">
        <v>65.135848999023438</v>
      </c>
      <c r="J5203" s="6">
        <v>49.877894736842116</v>
      </c>
      <c r="K5203">
        <f t="shared" si="162"/>
        <v>0</v>
      </c>
    </row>
    <row r="5204" spans="1:11" x14ac:dyDescent="0.25">
      <c r="A5204" s="5" t="str">
        <f t="shared" si="163"/>
        <v>IndustryWholesale, Transport, Other UtilitiesAverage WeekdayJanuary19</v>
      </c>
      <c r="B5204" t="s">
        <v>2232</v>
      </c>
      <c r="C5204" t="s">
        <v>2248</v>
      </c>
      <c r="D5204" t="s">
        <v>2487</v>
      </c>
      <c r="E5204" t="s">
        <v>3129</v>
      </c>
      <c r="F5204" s="6">
        <v>19</v>
      </c>
      <c r="G5204" s="6">
        <v>321.4892578125</v>
      </c>
      <c r="H5204" s="6">
        <v>321.4892578125</v>
      </c>
      <c r="I5204" s="6">
        <v>52.93804931640625</v>
      </c>
      <c r="J5204" s="6">
        <v>48.756842105263161</v>
      </c>
      <c r="K5204">
        <f t="shared" si="162"/>
        <v>0</v>
      </c>
    </row>
    <row r="5205" spans="1:11" x14ac:dyDescent="0.25">
      <c r="A5205" s="5" t="str">
        <f t="shared" si="163"/>
        <v>IndustryWholesale, Transport, Other UtilitiesAverage WeekdayJanuary20</v>
      </c>
      <c r="B5205" t="s">
        <v>2232</v>
      </c>
      <c r="C5205" t="s">
        <v>2248</v>
      </c>
      <c r="D5205" t="s">
        <v>2487</v>
      </c>
      <c r="E5205" t="s">
        <v>3129</v>
      </c>
      <c r="F5205" s="6">
        <v>20</v>
      </c>
      <c r="G5205" s="6">
        <v>354.96380615234375</v>
      </c>
      <c r="H5205" s="6">
        <v>354.96380615234375</v>
      </c>
      <c r="I5205" s="6">
        <v>46.592555999755859</v>
      </c>
      <c r="J5205" s="6">
        <v>47.741052631578938</v>
      </c>
      <c r="K5205">
        <f t="shared" si="162"/>
        <v>0</v>
      </c>
    </row>
    <row r="5206" spans="1:11" x14ac:dyDescent="0.25">
      <c r="A5206" s="5" t="str">
        <f t="shared" si="163"/>
        <v>IndustryWholesale, Transport, Other UtilitiesAverage WeekdayJanuary21</v>
      </c>
      <c r="B5206" t="s">
        <v>2232</v>
      </c>
      <c r="C5206" t="s">
        <v>2248</v>
      </c>
      <c r="D5206" t="s">
        <v>2487</v>
      </c>
      <c r="E5206" t="s">
        <v>3129</v>
      </c>
      <c r="F5206" s="6">
        <v>21</v>
      </c>
      <c r="G5206" s="6">
        <v>346.90948486328125</v>
      </c>
      <c r="H5206" s="6">
        <v>346.90948486328125</v>
      </c>
      <c r="I5206" s="6">
        <v>60.843563079833984</v>
      </c>
      <c r="J5206" s="6">
        <v>47.212105263157895</v>
      </c>
      <c r="K5206">
        <f t="shared" si="162"/>
        <v>0</v>
      </c>
    </row>
    <row r="5207" spans="1:11" x14ac:dyDescent="0.25">
      <c r="A5207" s="5" t="str">
        <f t="shared" si="163"/>
        <v>IndustryWholesale, Transport, Other UtilitiesAverage WeekdayJanuary22</v>
      </c>
      <c r="B5207" t="s">
        <v>2232</v>
      </c>
      <c r="C5207" t="s">
        <v>2248</v>
      </c>
      <c r="D5207" t="s">
        <v>2487</v>
      </c>
      <c r="E5207" t="s">
        <v>3129</v>
      </c>
      <c r="F5207" s="6">
        <v>22</v>
      </c>
      <c r="G5207" s="6">
        <v>328.45831298828125</v>
      </c>
      <c r="H5207" s="6">
        <v>328.45831298828125</v>
      </c>
      <c r="I5207" s="6">
        <v>57.926765441894531</v>
      </c>
      <c r="J5207" s="6">
        <v>46.401052631578949</v>
      </c>
      <c r="K5207">
        <f t="shared" si="162"/>
        <v>0</v>
      </c>
    </row>
    <row r="5208" spans="1:11" x14ac:dyDescent="0.25">
      <c r="A5208" s="5" t="str">
        <f t="shared" si="163"/>
        <v>IndustryWholesale, Transport, Other UtilitiesAverage WeekdayJanuary23</v>
      </c>
      <c r="B5208" t="s">
        <v>2232</v>
      </c>
      <c r="C5208" t="s">
        <v>2248</v>
      </c>
      <c r="D5208" t="s">
        <v>2487</v>
      </c>
      <c r="E5208" t="s">
        <v>3129</v>
      </c>
      <c r="F5208" s="6">
        <v>23</v>
      </c>
      <c r="G5208" s="6">
        <v>347.96438598632813</v>
      </c>
      <c r="H5208" s="6">
        <v>347.96438598632813</v>
      </c>
      <c r="I5208" s="6">
        <v>73.233856201171875</v>
      </c>
      <c r="J5208" s="6">
        <v>45.86105263157895</v>
      </c>
      <c r="K5208">
        <f t="shared" si="162"/>
        <v>0</v>
      </c>
    </row>
    <row r="5209" spans="1:11" x14ac:dyDescent="0.25">
      <c r="A5209" s="5" t="str">
        <f t="shared" si="163"/>
        <v>IndustryWholesale, Transport, Other UtilitiesAverage WeekdayJanuary24</v>
      </c>
      <c r="B5209" t="s">
        <v>2232</v>
      </c>
      <c r="C5209" t="s">
        <v>2248</v>
      </c>
      <c r="D5209" t="s">
        <v>2487</v>
      </c>
      <c r="E5209" t="s">
        <v>3129</v>
      </c>
      <c r="F5209" s="6">
        <v>24</v>
      </c>
      <c r="G5209" s="6">
        <v>337.3822021484375</v>
      </c>
      <c r="H5209" s="6">
        <v>337.3822021484375</v>
      </c>
      <c r="I5209" s="6">
        <v>65.858924865722656</v>
      </c>
      <c r="J5209" s="6">
        <v>45.317368421052628</v>
      </c>
      <c r="K5209">
        <f t="shared" si="162"/>
        <v>0</v>
      </c>
    </row>
    <row r="5210" spans="1:11" x14ac:dyDescent="0.25">
      <c r="A5210" s="5" t="str">
        <f t="shared" si="163"/>
        <v>IndustryWholesale, Transport, Other UtilitiesMonthly Peak DayJanuary1</v>
      </c>
      <c r="B5210" t="s">
        <v>2232</v>
      </c>
      <c r="C5210" t="s">
        <v>2248</v>
      </c>
      <c r="D5210" t="s">
        <v>2488</v>
      </c>
      <c r="E5210" t="s">
        <v>3129</v>
      </c>
      <c r="F5210" s="6">
        <v>1</v>
      </c>
      <c r="G5210" s="6">
        <v>277.66134643554688</v>
      </c>
      <c r="H5210" s="6">
        <v>277.66134643554688</v>
      </c>
      <c r="I5210" s="6">
        <v>44.195919036865234</v>
      </c>
      <c r="J5210" s="6">
        <v>49.308333333333337</v>
      </c>
      <c r="K5210">
        <f t="shared" si="162"/>
        <v>0</v>
      </c>
    </row>
    <row r="5211" spans="1:11" x14ac:dyDescent="0.25">
      <c r="A5211" s="5" t="str">
        <f t="shared" si="163"/>
        <v>IndustryWholesale, Transport, Other UtilitiesMonthly Peak DayJanuary2</v>
      </c>
      <c r="B5211" t="s">
        <v>2232</v>
      </c>
      <c r="C5211" t="s">
        <v>2248</v>
      </c>
      <c r="D5211" t="s">
        <v>2488</v>
      </c>
      <c r="E5211" t="s">
        <v>3129</v>
      </c>
      <c r="F5211" s="6">
        <v>2</v>
      </c>
      <c r="G5211" s="6">
        <v>285.28738403320313</v>
      </c>
      <c r="H5211" s="6">
        <v>285.28738403320313</v>
      </c>
      <c r="I5211" s="6">
        <v>44.115592956542969</v>
      </c>
      <c r="J5211" s="6">
        <v>48.329444444444434</v>
      </c>
      <c r="K5211">
        <f t="shared" si="162"/>
        <v>0</v>
      </c>
    </row>
    <row r="5212" spans="1:11" x14ac:dyDescent="0.25">
      <c r="A5212" s="5" t="str">
        <f t="shared" si="163"/>
        <v>IndustryWholesale, Transport, Other UtilitiesMonthly Peak DayJanuary3</v>
      </c>
      <c r="B5212" t="s">
        <v>2232</v>
      </c>
      <c r="C5212" t="s">
        <v>2248</v>
      </c>
      <c r="D5212" t="s">
        <v>2488</v>
      </c>
      <c r="E5212" t="s">
        <v>3129</v>
      </c>
      <c r="F5212" s="6">
        <v>3</v>
      </c>
      <c r="G5212" s="6">
        <v>262.40145874023438</v>
      </c>
      <c r="H5212" s="6">
        <v>262.40145874023438</v>
      </c>
      <c r="I5212" s="6">
        <v>41.873439788818359</v>
      </c>
      <c r="J5212" s="6">
        <v>48.100555555555538</v>
      </c>
      <c r="K5212">
        <f t="shared" si="162"/>
        <v>0</v>
      </c>
    </row>
    <row r="5213" spans="1:11" x14ac:dyDescent="0.25">
      <c r="A5213" s="5" t="str">
        <f t="shared" si="163"/>
        <v>IndustryWholesale, Transport, Other UtilitiesMonthly Peak DayJanuary4</v>
      </c>
      <c r="B5213" t="s">
        <v>2232</v>
      </c>
      <c r="C5213" t="s">
        <v>2248</v>
      </c>
      <c r="D5213" t="s">
        <v>2488</v>
      </c>
      <c r="E5213" t="s">
        <v>3129</v>
      </c>
      <c r="F5213" s="6">
        <v>4</v>
      </c>
      <c r="G5213" s="6">
        <v>266.2625732421875</v>
      </c>
      <c r="H5213" s="6">
        <v>266.2625732421875</v>
      </c>
      <c r="I5213" s="6">
        <v>55.367729187011719</v>
      </c>
      <c r="J5213" s="6">
        <v>46.336842105263152</v>
      </c>
      <c r="K5213">
        <f t="shared" si="162"/>
        <v>0</v>
      </c>
    </row>
    <row r="5214" spans="1:11" x14ac:dyDescent="0.25">
      <c r="A5214" s="5" t="str">
        <f t="shared" si="163"/>
        <v>IndustryWholesale, Transport, Other UtilitiesMonthly Peak DayJanuary5</v>
      </c>
      <c r="B5214" t="s">
        <v>2232</v>
      </c>
      <c r="C5214" t="s">
        <v>2248</v>
      </c>
      <c r="D5214" t="s">
        <v>2488</v>
      </c>
      <c r="E5214" t="s">
        <v>3129</v>
      </c>
      <c r="F5214" s="6">
        <v>5</v>
      </c>
      <c r="G5214" s="6">
        <v>269.0277099609375</v>
      </c>
      <c r="H5214" s="6">
        <v>269.0277099609375</v>
      </c>
      <c r="I5214" s="6">
        <v>51.176914215087891</v>
      </c>
      <c r="J5214" s="6">
        <v>45.342105263157883</v>
      </c>
      <c r="K5214">
        <f t="shared" si="162"/>
        <v>0</v>
      </c>
    </row>
    <row r="5215" spans="1:11" x14ac:dyDescent="0.25">
      <c r="A5215" s="5" t="str">
        <f t="shared" si="163"/>
        <v>IndustryWholesale, Transport, Other UtilitiesMonthly Peak DayJanuary6</v>
      </c>
      <c r="B5215" t="s">
        <v>2232</v>
      </c>
      <c r="C5215" t="s">
        <v>2248</v>
      </c>
      <c r="D5215" t="s">
        <v>2488</v>
      </c>
      <c r="E5215" t="s">
        <v>3129</v>
      </c>
      <c r="F5215" s="6">
        <v>6</v>
      </c>
      <c r="G5215" s="6">
        <v>253.96807861328125</v>
      </c>
      <c r="H5215" s="6">
        <v>253.96807861328125</v>
      </c>
      <c r="I5215" s="6">
        <v>53.212108612060547</v>
      </c>
      <c r="J5215" s="6">
        <v>44.03631578947369</v>
      </c>
      <c r="K5215">
        <f t="shared" si="162"/>
        <v>0</v>
      </c>
    </row>
    <row r="5216" spans="1:11" x14ac:dyDescent="0.25">
      <c r="A5216" s="5" t="str">
        <f t="shared" si="163"/>
        <v>IndustryWholesale, Transport, Other UtilitiesMonthly Peak DayJanuary7</v>
      </c>
      <c r="B5216" t="s">
        <v>2232</v>
      </c>
      <c r="C5216" t="s">
        <v>2248</v>
      </c>
      <c r="D5216" t="s">
        <v>2488</v>
      </c>
      <c r="E5216" t="s">
        <v>3129</v>
      </c>
      <c r="F5216" s="6">
        <v>7</v>
      </c>
      <c r="G5216" s="6">
        <v>276.08151245117188</v>
      </c>
      <c r="H5216" s="6">
        <v>276.08151245117188</v>
      </c>
      <c r="I5216" s="6">
        <v>43.633838653564453</v>
      </c>
      <c r="J5216" s="6">
        <v>44.098421052631572</v>
      </c>
      <c r="K5216">
        <f t="shared" si="162"/>
        <v>0</v>
      </c>
    </row>
    <row r="5217" spans="1:11" x14ac:dyDescent="0.25">
      <c r="A5217" s="5" t="str">
        <f t="shared" si="163"/>
        <v>IndustryWholesale, Transport, Other UtilitiesMonthly Peak DayJanuary8</v>
      </c>
      <c r="B5217" t="s">
        <v>2232</v>
      </c>
      <c r="C5217" t="s">
        <v>2248</v>
      </c>
      <c r="D5217" t="s">
        <v>2488</v>
      </c>
      <c r="E5217" t="s">
        <v>3129</v>
      </c>
      <c r="F5217" s="6">
        <v>8</v>
      </c>
      <c r="G5217" s="6">
        <v>301.20474243164063</v>
      </c>
      <c r="H5217" s="6">
        <v>301.20474243164063</v>
      </c>
      <c r="I5217" s="6">
        <v>47.424598693847656</v>
      </c>
      <c r="J5217" s="6">
        <v>43.028947368421044</v>
      </c>
      <c r="K5217">
        <f t="shared" si="162"/>
        <v>0</v>
      </c>
    </row>
    <row r="5218" spans="1:11" x14ac:dyDescent="0.25">
      <c r="A5218" s="5" t="str">
        <f t="shared" si="163"/>
        <v>IndustryWholesale, Transport, Other UtilitiesMonthly Peak DayJanuary9</v>
      </c>
      <c r="B5218" t="s">
        <v>2232</v>
      </c>
      <c r="C5218" t="s">
        <v>2248</v>
      </c>
      <c r="D5218" t="s">
        <v>2488</v>
      </c>
      <c r="E5218" t="s">
        <v>3129</v>
      </c>
      <c r="F5218" s="6">
        <v>9</v>
      </c>
      <c r="G5218" s="6">
        <v>334.69305419921875</v>
      </c>
      <c r="H5218" s="6">
        <v>334.69305419921875</v>
      </c>
      <c r="I5218" s="6">
        <v>49.692684173583984</v>
      </c>
      <c r="J5218" s="6">
        <v>42.973888888888887</v>
      </c>
      <c r="K5218">
        <f t="shared" si="162"/>
        <v>0</v>
      </c>
    </row>
    <row r="5219" spans="1:11" x14ac:dyDescent="0.25">
      <c r="A5219" s="5" t="str">
        <f t="shared" si="163"/>
        <v>IndustryWholesale, Transport, Other UtilitiesMonthly Peak DayJanuary10</v>
      </c>
      <c r="B5219" t="s">
        <v>2232</v>
      </c>
      <c r="C5219" t="s">
        <v>2248</v>
      </c>
      <c r="D5219" t="s">
        <v>2488</v>
      </c>
      <c r="E5219" t="s">
        <v>3129</v>
      </c>
      <c r="F5219" s="6">
        <v>10</v>
      </c>
      <c r="G5219" s="6">
        <v>340.51602172851563</v>
      </c>
      <c r="H5219" s="6">
        <v>340.51602172851563</v>
      </c>
      <c r="I5219" s="6">
        <v>51.869022369384766</v>
      </c>
      <c r="J5219" s="6">
        <v>44.702222222222218</v>
      </c>
      <c r="K5219">
        <f t="shared" si="162"/>
        <v>0</v>
      </c>
    </row>
    <row r="5220" spans="1:11" x14ac:dyDescent="0.25">
      <c r="A5220" s="5" t="str">
        <f t="shared" si="163"/>
        <v>IndustryWholesale, Transport, Other UtilitiesMonthly Peak DayJanuary11</v>
      </c>
      <c r="B5220" t="s">
        <v>2232</v>
      </c>
      <c r="C5220" t="s">
        <v>2248</v>
      </c>
      <c r="D5220" t="s">
        <v>2488</v>
      </c>
      <c r="E5220" t="s">
        <v>3129</v>
      </c>
      <c r="F5220" s="6">
        <v>11</v>
      </c>
      <c r="G5220" s="6">
        <v>333.9141845703125</v>
      </c>
      <c r="H5220" s="6">
        <v>333.9141845703125</v>
      </c>
      <c r="I5220" s="6">
        <v>46.514850616455078</v>
      </c>
      <c r="J5220" s="6">
        <v>45.987777777777772</v>
      </c>
      <c r="K5220">
        <f t="shared" si="162"/>
        <v>0</v>
      </c>
    </row>
    <row r="5221" spans="1:11" x14ac:dyDescent="0.25">
      <c r="A5221" s="5" t="str">
        <f t="shared" si="163"/>
        <v>IndustryWholesale, Transport, Other UtilitiesMonthly Peak DayJanuary12</v>
      </c>
      <c r="B5221" t="s">
        <v>2232</v>
      </c>
      <c r="C5221" t="s">
        <v>2248</v>
      </c>
      <c r="D5221" t="s">
        <v>2488</v>
      </c>
      <c r="E5221" t="s">
        <v>3129</v>
      </c>
      <c r="F5221" s="6">
        <v>12</v>
      </c>
      <c r="G5221" s="6">
        <v>334.89181518554688</v>
      </c>
      <c r="H5221" s="6">
        <v>334.89181518554688</v>
      </c>
      <c r="I5221" s="6">
        <v>45.853713989257813</v>
      </c>
      <c r="J5221" s="6">
        <v>46.657777777777774</v>
      </c>
      <c r="K5221">
        <f t="shared" si="162"/>
        <v>0</v>
      </c>
    </row>
    <row r="5222" spans="1:11" x14ac:dyDescent="0.25">
      <c r="A5222" s="5" t="str">
        <f t="shared" si="163"/>
        <v>IndustryWholesale, Transport, Other UtilitiesMonthly Peak DayJanuary13</v>
      </c>
      <c r="B5222" t="s">
        <v>2232</v>
      </c>
      <c r="C5222" t="s">
        <v>2248</v>
      </c>
      <c r="D5222" t="s">
        <v>2488</v>
      </c>
      <c r="E5222" t="s">
        <v>3129</v>
      </c>
      <c r="F5222" s="6">
        <v>13</v>
      </c>
      <c r="G5222" s="6">
        <v>324.57110595703125</v>
      </c>
      <c r="H5222" s="6">
        <v>324.57110595703125</v>
      </c>
      <c r="I5222" s="6">
        <v>47.544384002685547</v>
      </c>
      <c r="J5222" s="6">
        <v>47.794444444444444</v>
      </c>
      <c r="K5222">
        <f t="shared" si="162"/>
        <v>0</v>
      </c>
    </row>
    <row r="5223" spans="1:11" x14ac:dyDescent="0.25">
      <c r="A5223" s="5" t="str">
        <f t="shared" si="163"/>
        <v>IndustryWholesale, Transport, Other UtilitiesMonthly Peak DayJanuary14</v>
      </c>
      <c r="B5223" t="s">
        <v>2232</v>
      </c>
      <c r="C5223" t="s">
        <v>2248</v>
      </c>
      <c r="D5223" t="s">
        <v>2488</v>
      </c>
      <c r="E5223" t="s">
        <v>3129</v>
      </c>
      <c r="F5223" s="6">
        <v>14</v>
      </c>
      <c r="G5223" s="6">
        <v>309.68441772460938</v>
      </c>
      <c r="H5223" s="6">
        <v>309.68441772460938</v>
      </c>
      <c r="I5223" s="6">
        <v>47.940513610839844</v>
      </c>
      <c r="J5223" s="6">
        <v>48.065555555555562</v>
      </c>
      <c r="K5223">
        <f t="shared" si="162"/>
        <v>0</v>
      </c>
    </row>
    <row r="5224" spans="1:11" x14ac:dyDescent="0.25">
      <c r="A5224" s="5" t="str">
        <f t="shared" si="163"/>
        <v>IndustryWholesale, Transport, Other UtilitiesMonthly Peak DayJanuary15</v>
      </c>
      <c r="B5224" t="s">
        <v>2232</v>
      </c>
      <c r="C5224" t="s">
        <v>2248</v>
      </c>
      <c r="D5224" t="s">
        <v>2488</v>
      </c>
      <c r="E5224" t="s">
        <v>3129</v>
      </c>
      <c r="F5224" s="6">
        <v>15</v>
      </c>
      <c r="G5224" s="6">
        <v>304.00137329101563</v>
      </c>
      <c r="H5224" s="6">
        <v>304.00137329101563</v>
      </c>
      <c r="I5224" s="6">
        <v>47.553565979003906</v>
      </c>
      <c r="J5224" s="6">
        <v>48.281111111111109</v>
      </c>
      <c r="K5224">
        <f t="shared" si="162"/>
        <v>0</v>
      </c>
    </row>
    <row r="5225" spans="1:11" x14ac:dyDescent="0.25">
      <c r="A5225" s="5" t="str">
        <f t="shared" si="163"/>
        <v>IndustryWholesale, Transport, Other UtilitiesMonthly Peak DayJanuary16</v>
      </c>
      <c r="B5225" t="s">
        <v>2232</v>
      </c>
      <c r="C5225" t="s">
        <v>2248</v>
      </c>
      <c r="D5225" t="s">
        <v>2488</v>
      </c>
      <c r="E5225" t="s">
        <v>3129</v>
      </c>
      <c r="F5225" s="6">
        <v>16</v>
      </c>
      <c r="G5225" s="6">
        <v>287.14682006835938</v>
      </c>
      <c r="H5225" s="6">
        <v>287.14682006835938</v>
      </c>
      <c r="I5225" s="6">
        <v>47.750339508056641</v>
      </c>
      <c r="J5225" s="6">
        <v>47.99777777777777</v>
      </c>
      <c r="K5225">
        <f t="shared" si="162"/>
        <v>0</v>
      </c>
    </row>
    <row r="5226" spans="1:11" x14ac:dyDescent="0.25">
      <c r="A5226" s="5" t="str">
        <f t="shared" si="163"/>
        <v>IndustryWholesale, Transport, Other UtilitiesMonthly Peak DayJanuary17</v>
      </c>
      <c r="B5226" t="s">
        <v>2232</v>
      </c>
      <c r="C5226" t="s">
        <v>2248</v>
      </c>
      <c r="D5226" t="s">
        <v>2488</v>
      </c>
      <c r="E5226" t="s">
        <v>3129</v>
      </c>
      <c r="F5226" s="6">
        <v>17</v>
      </c>
      <c r="G5226" s="6">
        <v>293.64434814453125</v>
      </c>
      <c r="H5226" s="6">
        <v>293.64434814453125</v>
      </c>
      <c r="I5226" s="6">
        <v>47.774833679199219</v>
      </c>
      <c r="J5226" s="6">
        <v>47.05333333333332</v>
      </c>
      <c r="K5226">
        <f t="shared" si="162"/>
        <v>0</v>
      </c>
    </row>
    <row r="5227" spans="1:11" x14ac:dyDescent="0.25">
      <c r="A5227" s="5" t="str">
        <f t="shared" si="163"/>
        <v>IndustryWholesale, Transport, Other UtilitiesMonthly Peak DayJanuary18</v>
      </c>
      <c r="B5227" t="s">
        <v>2232</v>
      </c>
      <c r="C5227" t="s">
        <v>2248</v>
      </c>
      <c r="D5227" t="s">
        <v>2488</v>
      </c>
      <c r="E5227" t="s">
        <v>3129</v>
      </c>
      <c r="F5227" s="6">
        <v>18</v>
      </c>
      <c r="G5227" s="6">
        <v>293.5115966796875</v>
      </c>
      <c r="H5227" s="6">
        <v>293.5115966796875</v>
      </c>
      <c r="I5227" s="6">
        <v>53.529926300048828</v>
      </c>
      <c r="J5227" s="6">
        <v>46.42222222222221</v>
      </c>
      <c r="K5227">
        <f t="shared" si="162"/>
        <v>0</v>
      </c>
    </row>
    <row r="5228" spans="1:11" x14ac:dyDescent="0.25">
      <c r="A5228" s="5" t="str">
        <f t="shared" si="163"/>
        <v>IndustryWholesale, Transport, Other UtilitiesMonthly Peak DayJanuary19</v>
      </c>
      <c r="B5228" t="s">
        <v>2232</v>
      </c>
      <c r="C5228" t="s">
        <v>2248</v>
      </c>
      <c r="D5228" t="s">
        <v>2488</v>
      </c>
      <c r="E5228" t="s">
        <v>3129</v>
      </c>
      <c r="F5228" s="6">
        <v>19</v>
      </c>
      <c r="G5228" s="6">
        <v>336.71173095703125</v>
      </c>
      <c r="H5228" s="6">
        <v>336.71173095703125</v>
      </c>
      <c r="I5228" s="6">
        <v>61.119171142578125</v>
      </c>
      <c r="J5228" s="6">
        <v>45.581666666666671</v>
      </c>
      <c r="K5228">
        <f t="shared" si="162"/>
        <v>0</v>
      </c>
    </row>
    <row r="5229" spans="1:11" x14ac:dyDescent="0.25">
      <c r="A5229" s="5" t="str">
        <f t="shared" si="163"/>
        <v>IndustryWholesale, Transport, Other UtilitiesMonthly Peak DayJanuary20</v>
      </c>
      <c r="B5229" t="s">
        <v>2232</v>
      </c>
      <c r="C5229" t="s">
        <v>2248</v>
      </c>
      <c r="D5229" t="s">
        <v>2488</v>
      </c>
      <c r="E5229" t="s">
        <v>3129</v>
      </c>
      <c r="F5229" s="6">
        <v>20</v>
      </c>
      <c r="G5229" s="6">
        <v>324.45574951171875</v>
      </c>
      <c r="H5229" s="6">
        <v>324.45574951171875</v>
      </c>
      <c r="I5229" s="6">
        <v>50.019676208496094</v>
      </c>
      <c r="J5229" s="6">
        <v>44.905000000000001</v>
      </c>
      <c r="K5229">
        <f t="shared" si="162"/>
        <v>0</v>
      </c>
    </row>
    <row r="5230" spans="1:11" x14ac:dyDescent="0.25">
      <c r="A5230" s="5" t="str">
        <f t="shared" si="163"/>
        <v>IndustryWholesale, Transport, Other UtilitiesMonthly Peak DayJanuary21</v>
      </c>
      <c r="B5230" t="s">
        <v>2232</v>
      </c>
      <c r="C5230" t="s">
        <v>2248</v>
      </c>
      <c r="D5230" t="s">
        <v>2488</v>
      </c>
      <c r="E5230" t="s">
        <v>3129</v>
      </c>
      <c r="F5230" s="6">
        <v>21</v>
      </c>
      <c r="G5230" s="6">
        <v>347.10757446289063</v>
      </c>
      <c r="H5230" s="6">
        <v>347.10757446289063</v>
      </c>
      <c r="I5230" s="6">
        <v>53.062046051025391</v>
      </c>
      <c r="J5230" s="6">
        <v>44.345555555555556</v>
      </c>
      <c r="K5230">
        <f t="shared" si="162"/>
        <v>0</v>
      </c>
    </row>
    <row r="5231" spans="1:11" x14ac:dyDescent="0.25">
      <c r="A5231" s="5" t="str">
        <f t="shared" si="163"/>
        <v>IndustryWholesale, Transport, Other UtilitiesMonthly Peak DayJanuary22</v>
      </c>
      <c r="B5231" t="s">
        <v>2232</v>
      </c>
      <c r="C5231" t="s">
        <v>2248</v>
      </c>
      <c r="D5231" t="s">
        <v>2488</v>
      </c>
      <c r="E5231" t="s">
        <v>3129</v>
      </c>
      <c r="F5231" s="6">
        <v>22</v>
      </c>
      <c r="G5231" s="6">
        <v>365.56842041015625</v>
      </c>
      <c r="H5231" s="6">
        <v>365.56842041015625</v>
      </c>
      <c r="I5231" s="6">
        <v>52.350425720214844</v>
      </c>
      <c r="J5231" s="6">
        <v>43.68555555555556</v>
      </c>
      <c r="K5231">
        <f t="shared" si="162"/>
        <v>0</v>
      </c>
    </row>
    <row r="5232" spans="1:11" x14ac:dyDescent="0.25">
      <c r="A5232" s="5" t="str">
        <f t="shared" si="163"/>
        <v>IndustryWholesale, Transport, Other UtilitiesMonthly Peak DayJanuary23</v>
      </c>
      <c r="B5232" t="s">
        <v>2232</v>
      </c>
      <c r="C5232" t="s">
        <v>2248</v>
      </c>
      <c r="D5232" t="s">
        <v>2488</v>
      </c>
      <c r="E5232" t="s">
        <v>3129</v>
      </c>
      <c r="F5232" s="6">
        <v>23</v>
      </c>
      <c r="G5232" s="6">
        <v>338.02731323242188</v>
      </c>
      <c r="H5232" s="6">
        <v>338.02731323242188</v>
      </c>
      <c r="I5232" s="6">
        <v>56.507678985595703</v>
      </c>
      <c r="J5232" s="6">
        <v>43.298888888888882</v>
      </c>
      <c r="K5232">
        <f t="shared" si="162"/>
        <v>0</v>
      </c>
    </row>
    <row r="5233" spans="1:11" x14ac:dyDescent="0.25">
      <c r="A5233" s="5" t="str">
        <f t="shared" si="163"/>
        <v>IndustryWholesale, Transport, Other UtilitiesMonthly Peak DayJanuary24</v>
      </c>
      <c r="B5233" t="s">
        <v>2232</v>
      </c>
      <c r="C5233" t="s">
        <v>2248</v>
      </c>
      <c r="D5233" t="s">
        <v>2488</v>
      </c>
      <c r="E5233" t="s">
        <v>3129</v>
      </c>
      <c r="F5233" s="6">
        <v>24</v>
      </c>
      <c r="G5233" s="6">
        <v>335.30984497070313</v>
      </c>
      <c r="H5233" s="6">
        <v>335.30984497070313</v>
      </c>
      <c r="I5233" s="6">
        <v>47.596839904785156</v>
      </c>
      <c r="J5233" s="6">
        <v>42.799444444444454</v>
      </c>
      <c r="K5233">
        <f t="shared" si="162"/>
        <v>0</v>
      </c>
    </row>
    <row r="5234" spans="1:11" x14ac:dyDescent="0.25">
      <c r="A5234" s="5" t="str">
        <f t="shared" si="163"/>
        <v>IndustryWholesale, Transport, Other UtilitiesAverage WeekdayFebruary1</v>
      </c>
      <c r="B5234" t="s">
        <v>2232</v>
      </c>
      <c r="C5234" t="s">
        <v>2248</v>
      </c>
      <c r="D5234" t="s">
        <v>2489</v>
      </c>
      <c r="E5234" t="s">
        <v>3130</v>
      </c>
      <c r="F5234" s="6">
        <v>1</v>
      </c>
      <c r="G5234" s="6">
        <v>302.18878173828125</v>
      </c>
      <c r="H5234" s="6">
        <v>302.18878173828125</v>
      </c>
      <c r="I5234" s="6">
        <v>46.424388885498047</v>
      </c>
      <c r="J5234" s="6">
        <v>52.761578947368434</v>
      </c>
      <c r="K5234">
        <f t="shared" si="162"/>
        <v>0</v>
      </c>
    </row>
    <row r="5235" spans="1:11" x14ac:dyDescent="0.25">
      <c r="A5235" s="5" t="str">
        <f t="shared" si="163"/>
        <v>IndustryWholesale, Transport, Other UtilitiesAverage WeekdayFebruary2</v>
      </c>
      <c r="B5235" t="s">
        <v>2232</v>
      </c>
      <c r="C5235" t="s">
        <v>2248</v>
      </c>
      <c r="D5235" t="s">
        <v>2489</v>
      </c>
      <c r="E5235" t="s">
        <v>3130</v>
      </c>
      <c r="F5235" s="6">
        <v>2</v>
      </c>
      <c r="G5235" s="6">
        <v>316.40899658203125</v>
      </c>
      <c r="H5235" s="6">
        <v>316.40899658203125</v>
      </c>
      <c r="I5235" s="6">
        <v>47.381111145019531</v>
      </c>
      <c r="J5235" s="6">
        <v>51.245263157894726</v>
      </c>
      <c r="K5235">
        <f t="shared" si="162"/>
        <v>0</v>
      </c>
    </row>
    <row r="5236" spans="1:11" x14ac:dyDescent="0.25">
      <c r="A5236" s="5" t="str">
        <f t="shared" si="163"/>
        <v>IndustryWholesale, Transport, Other UtilitiesAverage WeekdayFebruary3</v>
      </c>
      <c r="B5236" t="s">
        <v>2232</v>
      </c>
      <c r="C5236" t="s">
        <v>2248</v>
      </c>
      <c r="D5236" t="s">
        <v>2489</v>
      </c>
      <c r="E5236" t="s">
        <v>3130</v>
      </c>
      <c r="F5236" s="6">
        <v>3</v>
      </c>
      <c r="G5236" s="6">
        <v>293.01602172851563</v>
      </c>
      <c r="H5236" s="6">
        <v>293.01602172851563</v>
      </c>
      <c r="I5236" s="6">
        <v>50.83929443359375</v>
      </c>
      <c r="J5236" s="6">
        <v>50.490000000000009</v>
      </c>
      <c r="K5236">
        <f t="shared" si="162"/>
        <v>0</v>
      </c>
    </row>
    <row r="5237" spans="1:11" x14ac:dyDescent="0.25">
      <c r="A5237" s="5" t="str">
        <f t="shared" si="163"/>
        <v>IndustryWholesale, Transport, Other UtilitiesAverage WeekdayFebruary4</v>
      </c>
      <c r="B5237" t="s">
        <v>2232</v>
      </c>
      <c r="C5237" t="s">
        <v>2248</v>
      </c>
      <c r="D5237" t="s">
        <v>2489</v>
      </c>
      <c r="E5237" t="s">
        <v>3130</v>
      </c>
      <c r="F5237" s="6">
        <v>4</v>
      </c>
      <c r="G5237" s="6">
        <v>299.99072265625</v>
      </c>
      <c r="H5237" s="6">
        <v>299.99072265625</v>
      </c>
      <c r="I5237" s="6">
        <v>48.111919403076172</v>
      </c>
      <c r="J5237" s="6">
        <v>49.45210526315789</v>
      </c>
      <c r="K5237">
        <f t="shared" si="162"/>
        <v>0</v>
      </c>
    </row>
    <row r="5238" spans="1:11" x14ac:dyDescent="0.25">
      <c r="A5238" s="5" t="str">
        <f t="shared" si="163"/>
        <v>IndustryWholesale, Transport, Other UtilitiesAverage WeekdayFebruary5</v>
      </c>
      <c r="B5238" t="s">
        <v>2232</v>
      </c>
      <c r="C5238" t="s">
        <v>2248</v>
      </c>
      <c r="D5238" t="s">
        <v>2489</v>
      </c>
      <c r="E5238" t="s">
        <v>3130</v>
      </c>
      <c r="F5238" s="6">
        <v>5</v>
      </c>
      <c r="G5238" s="6">
        <v>313.25167846679688</v>
      </c>
      <c r="H5238" s="6">
        <v>313.25167846679688</v>
      </c>
      <c r="I5238" s="6">
        <v>50.762409210205078</v>
      </c>
      <c r="J5238" s="6">
        <v>49.218947368421048</v>
      </c>
      <c r="K5238">
        <f t="shared" si="162"/>
        <v>0</v>
      </c>
    </row>
    <row r="5239" spans="1:11" x14ac:dyDescent="0.25">
      <c r="A5239" s="5" t="str">
        <f t="shared" si="163"/>
        <v>IndustryWholesale, Transport, Other UtilitiesAverage WeekdayFebruary6</v>
      </c>
      <c r="B5239" t="s">
        <v>2232</v>
      </c>
      <c r="C5239" t="s">
        <v>2248</v>
      </c>
      <c r="D5239" t="s">
        <v>2489</v>
      </c>
      <c r="E5239" t="s">
        <v>3130</v>
      </c>
      <c r="F5239" s="6">
        <v>6</v>
      </c>
      <c r="G5239" s="6">
        <v>302.70852661132813</v>
      </c>
      <c r="H5239" s="6">
        <v>302.70852661132813</v>
      </c>
      <c r="I5239" s="6">
        <v>54.275627136230469</v>
      </c>
      <c r="J5239" s="6">
        <v>48.807368421052644</v>
      </c>
      <c r="K5239">
        <f t="shared" si="162"/>
        <v>0</v>
      </c>
    </row>
    <row r="5240" spans="1:11" x14ac:dyDescent="0.25">
      <c r="A5240" s="5" t="str">
        <f t="shared" si="163"/>
        <v>IndustryWholesale, Transport, Other UtilitiesAverage WeekdayFebruary7</v>
      </c>
      <c r="B5240" t="s">
        <v>2232</v>
      </c>
      <c r="C5240" t="s">
        <v>2248</v>
      </c>
      <c r="D5240" t="s">
        <v>2489</v>
      </c>
      <c r="E5240" t="s">
        <v>3130</v>
      </c>
      <c r="F5240" s="6">
        <v>7</v>
      </c>
      <c r="G5240" s="6">
        <v>309.71923828125</v>
      </c>
      <c r="H5240" s="6">
        <v>309.71923828125</v>
      </c>
      <c r="I5240" s="6">
        <v>54.797027587890625</v>
      </c>
      <c r="J5240" s="6">
        <v>49.315789473684227</v>
      </c>
      <c r="K5240">
        <f t="shared" si="162"/>
        <v>0</v>
      </c>
    </row>
    <row r="5241" spans="1:11" x14ac:dyDescent="0.25">
      <c r="A5241" s="5" t="str">
        <f t="shared" si="163"/>
        <v>IndustryWholesale, Transport, Other UtilitiesAverage WeekdayFebruary8</v>
      </c>
      <c r="B5241" t="s">
        <v>2232</v>
      </c>
      <c r="C5241" t="s">
        <v>2248</v>
      </c>
      <c r="D5241" t="s">
        <v>2489</v>
      </c>
      <c r="E5241" t="s">
        <v>3130</v>
      </c>
      <c r="F5241" s="6">
        <v>8</v>
      </c>
      <c r="G5241" s="6">
        <v>319.28790283203125</v>
      </c>
      <c r="H5241" s="6">
        <v>319.28790283203125</v>
      </c>
      <c r="I5241" s="6">
        <v>56.959121704101563</v>
      </c>
      <c r="J5241" s="6">
        <v>49.227894736842096</v>
      </c>
      <c r="K5241">
        <f t="shared" si="162"/>
        <v>0</v>
      </c>
    </row>
    <row r="5242" spans="1:11" x14ac:dyDescent="0.25">
      <c r="A5242" s="5" t="str">
        <f t="shared" si="163"/>
        <v>IndustryWholesale, Transport, Other UtilitiesAverage WeekdayFebruary9</v>
      </c>
      <c r="B5242" t="s">
        <v>2232</v>
      </c>
      <c r="C5242" t="s">
        <v>2248</v>
      </c>
      <c r="D5242" t="s">
        <v>2489</v>
      </c>
      <c r="E5242" t="s">
        <v>3130</v>
      </c>
      <c r="F5242" s="6">
        <v>9</v>
      </c>
      <c r="G5242" s="6">
        <v>326.37542724609375</v>
      </c>
      <c r="H5242" s="6">
        <v>326.37542724609375</v>
      </c>
      <c r="I5242" s="6">
        <v>58.024078369140625</v>
      </c>
      <c r="J5242" s="6">
        <v>50.392105263157887</v>
      </c>
      <c r="K5242">
        <f t="shared" si="162"/>
        <v>0</v>
      </c>
    </row>
    <row r="5243" spans="1:11" x14ac:dyDescent="0.25">
      <c r="A5243" s="5" t="str">
        <f t="shared" si="163"/>
        <v>IndustryWholesale, Transport, Other UtilitiesAverage WeekdayFebruary10</v>
      </c>
      <c r="B5243" t="s">
        <v>2232</v>
      </c>
      <c r="C5243" t="s">
        <v>2248</v>
      </c>
      <c r="D5243" t="s">
        <v>2489</v>
      </c>
      <c r="E5243" t="s">
        <v>3130</v>
      </c>
      <c r="F5243" s="6">
        <v>10</v>
      </c>
      <c r="G5243" s="6">
        <v>345.66973876953125</v>
      </c>
      <c r="H5243" s="6">
        <v>345.66973876953125</v>
      </c>
      <c r="I5243" s="6">
        <v>54.599552154541016</v>
      </c>
      <c r="J5243" s="6">
        <v>53.044736842105252</v>
      </c>
      <c r="K5243">
        <f t="shared" si="162"/>
        <v>0</v>
      </c>
    </row>
    <row r="5244" spans="1:11" x14ac:dyDescent="0.25">
      <c r="A5244" s="5" t="str">
        <f t="shared" si="163"/>
        <v>IndustryWholesale, Transport, Other UtilitiesAverage WeekdayFebruary11</v>
      </c>
      <c r="B5244" t="s">
        <v>2232</v>
      </c>
      <c r="C5244" t="s">
        <v>2248</v>
      </c>
      <c r="D5244" t="s">
        <v>2489</v>
      </c>
      <c r="E5244" t="s">
        <v>3130</v>
      </c>
      <c r="F5244" s="6">
        <v>11</v>
      </c>
      <c r="G5244" s="6">
        <v>337.53097534179688</v>
      </c>
      <c r="H5244" s="6">
        <v>337.53097534179688</v>
      </c>
      <c r="I5244" s="6">
        <v>56.387001037597656</v>
      </c>
      <c r="J5244" s="6">
        <v>56.63631578947367</v>
      </c>
      <c r="K5244">
        <f t="shared" si="162"/>
        <v>0</v>
      </c>
    </row>
    <row r="5245" spans="1:11" x14ac:dyDescent="0.25">
      <c r="A5245" s="5" t="str">
        <f t="shared" si="163"/>
        <v>IndustryWholesale, Transport, Other UtilitiesAverage WeekdayFebruary12</v>
      </c>
      <c r="B5245" t="s">
        <v>2232</v>
      </c>
      <c r="C5245" t="s">
        <v>2248</v>
      </c>
      <c r="D5245" t="s">
        <v>2489</v>
      </c>
      <c r="E5245" t="s">
        <v>3130</v>
      </c>
      <c r="F5245" s="6">
        <v>12</v>
      </c>
      <c r="G5245" s="6">
        <v>348.04107666015625</v>
      </c>
      <c r="H5245" s="6">
        <v>348.04107666015625</v>
      </c>
      <c r="I5245" s="6">
        <v>56.240177154541016</v>
      </c>
      <c r="J5245" s="6">
        <v>59.088947368421067</v>
      </c>
      <c r="K5245">
        <f t="shared" si="162"/>
        <v>0</v>
      </c>
    </row>
    <row r="5246" spans="1:11" x14ac:dyDescent="0.25">
      <c r="A5246" s="5" t="str">
        <f t="shared" si="163"/>
        <v>IndustryWholesale, Transport, Other UtilitiesAverage WeekdayFebruary13</v>
      </c>
      <c r="B5246" t="s">
        <v>2232</v>
      </c>
      <c r="C5246" t="s">
        <v>2248</v>
      </c>
      <c r="D5246" t="s">
        <v>2489</v>
      </c>
      <c r="E5246" t="s">
        <v>3130</v>
      </c>
      <c r="F5246" s="6">
        <v>13</v>
      </c>
      <c r="G5246" s="6">
        <v>328.74313354492188</v>
      </c>
      <c r="H5246" s="6">
        <v>328.74313354492188</v>
      </c>
      <c r="I5246" s="6">
        <v>59.289646148681641</v>
      </c>
      <c r="J5246" s="6">
        <v>61.013684210526314</v>
      </c>
      <c r="K5246">
        <f t="shared" si="162"/>
        <v>0</v>
      </c>
    </row>
    <row r="5247" spans="1:11" x14ac:dyDescent="0.25">
      <c r="A5247" s="5" t="str">
        <f t="shared" si="163"/>
        <v>IndustryWholesale, Transport, Other UtilitiesAverage WeekdayFebruary14</v>
      </c>
      <c r="B5247" t="s">
        <v>2232</v>
      </c>
      <c r="C5247" t="s">
        <v>2248</v>
      </c>
      <c r="D5247" t="s">
        <v>2489</v>
      </c>
      <c r="E5247" t="s">
        <v>3130</v>
      </c>
      <c r="F5247" s="6">
        <v>14</v>
      </c>
      <c r="G5247" s="6">
        <v>320.06027221679688</v>
      </c>
      <c r="H5247" s="6">
        <v>320.06027221679688</v>
      </c>
      <c r="I5247" s="6">
        <v>62.049404144287109</v>
      </c>
      <c r="J5247" s="6">
        <v>61.29789473684211</v>
      </c>
      <c r="K5247">
        <f t="shared" si="162"/>
        <v>0</v>
      </c>
    </row>
    <row r="5248" spans="1:11" x14ac:dyDescent="0.25">
      <c r="A5248" s="5" t="str">
        <f t="shared" si="163"/>
        <v>IndustryWholesale, Transport, Other UtilitiesAverage WeekdayFebruary15</v>
      </c>
      <c r="B5248" t="s">
        <v>2232</v>
      </c>
      <c r="C5248" t="s">
        <v>2248</v>
      </c>
      <c r="D5248" t="s">
        <v>2489</v>
      </c>
      <c r="E5248" t="s">
        <v>3130</v>
      </c>
      <c r="F5248" s="6">
        <v>15</v>
      </c>
      <c r="G5248" s="6">
        <v>318.69180297851563</v>
      </c>
      <c r="H5248" s="6">
        <v>318.69180297851563</v>
      </c>
      <c r="I5248" s="6">
        <v>64.198410034179688</v>
      </c>
      <c r="J5248" s="6">
        <v>61.249473684210528</v>
      </c>
      <c r="K5248">
        <f t="shared" si="162"/>
        <v>0</v>
      </c>
    </row>
    <row r="5249" spans="1:11" x14ac:dyDescent="0.25">
      <c r="A5249" s="5" t="str">
        <f t="shared" si="163"/>
        <v>IndustryWholesale, Transport, Other UtilitiesAverage WeekdayFebruary16</v>
      </c>
      <c r="B5249" t="s">
        <v>2232</v>
      </c>
      <c r="C5249" t="s">
        <v>2248</v>
      </c>
      <c r="D5249" t="s">
        <v>2489</v>
      </c>
      <c r="E5249" t="s">
        <v>3130</v>
      </c>
      <c r="F5249" s="6">
        <v>16</v>
      </c>
      <c r="G5249" s="6">
        <v>285.49258422851563</v>
      </c>
      <c r="H5249" s="6">
        <v>285.49258422851563</v>
      </c>
      <c r="I5249" s="6">
        <v>57.113910675048828</v>
      </c>
      <c r="J5249" s="6">
        <v>61.676842105263155</v>
      </c>
      <c r="K5249">
        <f t="shared" si="162"/>
        <v>0</v>
      </c>
    </row>
    <row r="5250" spans="1:11" x14ac:dyDescent="0.25">
      <c r="A5250" s="5" t="str">
        <f t="shared" si="163"/>
        <v>IndustryWholesale, Transport, Other UtilitiesAverage WeekdayFebruary17</v>
      </c>
      <c r="B5250" t="s">
        <v>2232</v>
      </c>
      <c r="C5250" t="s">
        <v>2248</v>
      </c>
      <c r="D5250" t="s">
        <v>2489</v>
      </c>
      <c r="E5250" t="s">
        <v>3130</v>
      </c>
      <c r="F5250" s="6">
        <v>17</v>
      </c>
      <c r="G5250" s="6">
        <v>278.094482421875</v>
      </c>
      <c r="H5250" s="6">
        <v>278.094482421875</v>
      </c>
      <c r="I5250" s="6">
        <v>60.995285034179688</v>
      </c>
      <c r="J5250" s="6">
        <v>60.91684210526315</v>
      </c>
      <c r="K5250">
        <f t="shared" ref="K5250:K5313" si="164">INDEX(events, MATCH(CONCATENATE(B5250, C5250, D5250, E5250), events_y, 0), MATCH("Confidential", events_x, 0))</f>
        <v>0</v>
      </c>
    </row>
    <row r="5251" spans="1:11" x14ac:dyDescent="0.25">
      <c r="A5251" s="5" t="str">
        <f t="shared" ref="A5251:A5314" si="165">CONCATENATE(B5251, C5251, D5251, E5251, F5251)</f>
        <v>IndustryWholesale, Transport, Other UtilitiesAverage WeekdayFebruary18</v>
      </c>
      <c r="B5251" t="s">
        <v>2232</v>
      </c>
      <c r="C5251" t="s">
        <v>2248</v>
      </c>
      <c r="D5251" t="s">
        <v>2489</v>
      </c>
      <c r="E5251" t="s">
        <v>3130</v>
      </c>
      <c r="F5251" s="6">
        <v>18</v>
      </c>
      <c r="G5251" s="6">
        <v>285.83740234375</v>
      </c>
      <c r="H5251" s="6">
        <v>285.83740234375</v>
      </c>
      <c r="I5251" s="6">
        <v>63.271434783935547</v>
      </c>
      <c r="J5251" s="6">
        <v>60.415263157894742</v>
      </c>
      <c r="K5251">
        <f t="shared" si="164"/>
        <v>0</v>
      </c>
    </row>
    <row r="5252" spans="1:11" x14ac:dyDescent="0.25">
      <c r="A5252" s="5" t="str">
        <f t="shared" si="165"/>
        <v>IndustryWholesale, Transport, Other UtilitiesAverage WeekdayFebruary19</v>
      </c>
      <c r="B5252" t="s">
        <v>2232</v>
      </c>
      <c r="C5252" t="s">
        <v>2248</v>
      </c>
      <c r="D5252" t="s">
        <v>2489</v>
      </c>
      <c r="E5252" t="s">
        <v>3130</v>
      </c>
      <c r="F5252" s="6">
        <v>19</v>
      </c>
      <c r="G5252" s="6">
        <v>264.09765625</v>
      </c>
      <c r="H5252" s="6">
        <v>264.09765625</v>
      </c>
      <c r="I5252" s="6">
        <v>56.276508331298828</v>
      </c>
      <c r="J5252" s="6">
        <v>58.615263157894731</v>
      </c>
      <c r="K5252">
        <f t="shared" si="164"/>
        <v>0</v>
      </c>
    </row>
    <row r="5253" spans="1:11" x14ac:dyDescent="0.25">
      <c r="A5253" s="5" t="str">
        <f t="shared" si="165"/>
        <v>IndustryWholesale, Transport, Other UtilitiesAverage WeekdayFebruary20</v>
      </c>
      <c r="B5253" t="s">
        <v>2232</v>
      </c>
      <c r="C5253" t="s">
        <v>2248</v>
      </c>
      <c r="D5253" t="s">
        <v>2489</v>
      </c>
      <c r="E5253" t="s">
        <v>3130</v>
      </c>
      <c r="F5253" s="6">
        <v>20</v>
      </c>
      <c r="G5253" s="6">
        <v>238.96586608886719</v>
      </c>
      <c r="H5253" s="6">
        <v>238.96586608886719</v>
      </c>
      <c r="I5253" s="6">
        <v>54.172237396240234</v>
      </c>
      <c r="J5253" s="6">
        <v>57.620526315789469</v>
      </c>
      <c r="K5253">
        <f t="shared" si="164"/>
        <v>0</v>
      </c>
    </row>
    <row r="5254" spans="1:11" x14ac:dyDescent="0.25">
      <c r="A5254" s="5" t="str">
        <f t="shared" si="165"/>
        <v>IndustryWholesale, Transport, Other UtilitiesAverage WeekdayFebruary21</v>
      </c>
      <c r="B5254" t="s">
        <v>2232</v>
      </c>
      <c r="C5254" t="s">
        <v>2248</v>
      </c>
      <c r="D5254" t="s">
        <v>2489</v>
      </c>
      <c r="E5254" t="s">
        <v>3130</v>
      </c>
      <c r="F5254" s="6">
        <v>21</v>
      </c>
      <c r="G5254" s="6">
        <v>270.06381225585938</v>
      </c>
      <c r="H5254" s="6">
        <v>270.06381225585938</v>
      </c>
      <c r="I5254" s="6">
        <v>53.555423736572266</v>
      </c>
      <c r="J5254" s="6">
        <v>56.733157894736848</v>
      </c>
      <c r="K5254">
        <f t="shared" si="164"/>
        <v>0</v>
      </c>
    </row>
    <row r="5255" spans="1:11" x14ac:dyDescent="0.25">
      <c r="A5255" s="5" t="str">
        <f t="shared" si="165"/>
        <v>IndustryWholesale, Transport, Other UtilitiesAverage WeekdayFebruary22</v>
      </c>
      <c r="B5255" t="s">
        <v>2232</v>
      </c>
      <c r="C5255" t="s">
        <v>2248</v>
      </c>
      <c r="D5255" t="s">
        <v>2489</v>
      </c>
      <c r="E5255" t="s">
        <v>3130</v>
      </c>
      <c r="F5255" s="6">
        <v>22</v>
      </c>
      <c r="G5255" s="6">
        <v>288.03521728515625</v>
      </c>
      <c r="H5255" s="6">
        <v>288.03521728515625</v>
      </c>
      <c r="I5255" s="6">
        <v>52.590423583984375</v>
      </c>
      <c r="J5255" s="6">
        <v>56.08</v>
      </c>
      <c r="K5255">
        <f t="shared" si="164"/>
        <v>0</v>
      </c>
    </row>
    <row r="5256" spans="1:11" x14ac:dyDescent="0.25">
      <c r="A5256" s="5" t="str">
        <f t="shared" si="165"/>
        <v>IndustryWholesale, Transport, Other UtilitiesAverage WeekdayFebruary23</v>
      </c>
      <c r="B5256" t="s">
        <v>2232</v>
      </c>
      <c r="C5256" t="s">
        <v>2248</v>
      </c>
      <c r="D5256" t="s">
        <v>2489</v>
      </c>
      <c r="E5256" t="s">
        <v>3130</v>
      </c>
      <c r="F5256" s="6">
        <v>23</v>
      </c>
      <c r="G5256" s="6">
        <v>272.74462890625</v>
      </c>
      <c r="H5256" s="6">
        <v>272.74462890625</v>
      </c>
      <c r="I5256" s="6">
        <v>56.458461761474609</v>
      </c>
      <c r="J5256" s="6">
        <v>55.750526315789486</v>
      </c>
      <c r="K5256">
        <f t="shared" si="164"/>
        <v>0</v>
      </c>
    </row>
    <row r="5257" spans="1:11" x14ac:dyDescent="0.25">
      <c r="A5257" s="5" t="str">
        <f t="shared" si="165"/>
        <v>IndustryWholesale, Transport, Other UtilitiesAverage WeekdayFebruary24</v>
      </c>
      <c r="B5257" t="s">
        <v>2232</v>
      </c>
      <c r="C5257" t="s">
        <v>2248</v>
      </c>
      <c r="D5257" t="s">
        <v>2489</v>
      </c>
      <c r="E5257" t="s">
        <v>3130</v>
      </c>
      <c r="F5257" s="6">
        <v>24</v>
      </c>
      <c r="G5257" s="6">
        <v>268.5081787109375</v>
      </c>
      <c r="H5257" s="6">
        <v>268.5081787109375</v>
      </c>
      <c r="I5257" s="6">
        <v>53.662204742431641</v>
      </c>
      <c r="J5257" s="6">
        <v>55.278947368421051</v>
      </c>
      <c r="K5257">
        <f t="shared" si="164"/>
        <v>0</v>
      </c>
    </row>
    <row r="5258" spans="1:11" x14ac:dyDescent="0.25">
      <c r="A5258" s="5" t="str">
        <f t="shared" si="165"/>
        <v>IndustryWholesale, Transport, Other UtilitiesMonthly Peak DayFebruary1</v>
      </c>
      <c r="B5258" t="s">
        <v>2232</v>
      </c>
      <c r="C5258" t="s">
        <v>2248</v>
      </c>
      <c r="D5258" t="s">
        <v>2490</v>
      </c>
      <c r="E5258" t="s">
        <v>3130</v>
      </c>
      <c r="F5258" s="6">
        <v>1</v>
      </c>
      <c r="G5258" s="6">
        <v>270.24053955078125</v>
      </c>
      <c r="H5258" s="6">
        <v>270.24053955078125</v>
      </c>
      <c r="I5258" s="6">
        <v>49.027870178222656</v>
      </c>
      <c r="J5258" s="6">
        <v>54.234736842105264</v>
      </c>
      <c r="K5258">
        <f t="shared" si="164"/>
        <v>0</v>
      </c>
    </row>
    <row r="5259" spans="1:11" x14ac:dyDescent="0.25">
      <c r="A5259" s="5" t="str">
        <f t="shared" si="165"/>
        <v>IndustryWholesale, Transport, Other UtilitiesMonthly Peak DayFebruary2</v>
      </c>
      <c r="B5259" t="s">
        <v>2232</v>
      </c>
      <c r="C5259" t="s">
        <v>2248</v>
      </c>
      <c r="D5259" t="s">
        <v>2490</v>
      </c>
      <c r="E5259" t="s">
        <v>3130</v>
      </c>
      <c r="F5259" s="6">
        <v>2</v>
      </c>
      <c r="G5259" s="6">
        <v>291.77398681640625</v>
      </c>
      <c r="H5259" s="6">
        <v>291.77398681640625</v>
      </c>
      <c r="I5259" s="6">
        <v>48.817783355712891</v>
      </c>
      <c r="J5259" s="6">
        <v>53.935263157894738</v>
      </c>
      <c r="K5259">
        <f t="shared" si="164"/>
        <v>0</v>
      </c>
    </row>
    <row r="5260" spans="1:11" x14ac:dyDescent="0.25">
      <c r="A5260" s="5" t="str">
        <f t="shared" si="165"/>
        <v>IndustryWholesale, Transport, Other UtilitiesMonthly Peak DayFebruary3</v>
      </c>
      <c r="B5260" t="s">
        <v>2232</v>
      </c>
      <c r="C5260" t="s">
        <v>2248</v>
      </c>
      <c r="D5260" t="s">
        <v>2490</v>
      </c>
      <c r="E5260" t="s">
        <v>3130</v>
      </c>
      <c r="F5260" s="6">
        <v>3</v>
      </c>
      <c r="G5260" s="6">
        <v>272.8677978515625</v>
      </c>
      <c r="H5260" s="6">
        <v>272.8677978515625</v>
      </c>
      <c r="I5260" s="6">
        <v>46.374195098876953</v>
      </c>
      <c r="J5260" s="6">
        <v>53.373684210526314</v>
      </c>
      <c r="K5260">
        <f t="shared" si="164"/>
        <v>0</v>
      </c>
    </row>
    <row r="5261" spans="1:11" x14ac:dyDescent="0.25">
      <c r="A5261" s="5" t="str">
        <f t="shared" si="165"/>
        <v>IndustryWholesale, Transport, Other UtilitiesMonthly Peak DayFebruary4</v>
      </c>
      <c r="B5261" t="s">
        <v>2232</v>
      </c>
      <c r="C5261" t="s">
        <v>2248</v>
      </c>
      <c r="D5261" t="s">
        <v>2490</v>
      </c>
      <c r="E5261" t="s">
        <v>3130</v>
      </c>
      <c r="F5261" s="6">
        <v>4</v>
      </c>
      <c r="G5261" s="6">
        <v>271.51943969726563</v>
      </c>
      <c r="H5261" s="6">
        <v>271.51943969726563</v>
      </c>
      <c r="I5261" s="6">
        <v>43.413681030273438</v>
      </c>
      <c r="J5261" s="6">
        <v>53.208947368421057</v>
      </c>
      <c r="K5261">
        <f t="shared" si="164"/>
        <v>0</v>
      </c>
    </row>
    <row r="5262" spans="1:11" x14ac:dyDescent="0.25">
      <c r="A5262" s="5" t="str">
        <f t="shared" si="165"/>
        <v>IndustryWholesale, Transport, Other UtilitiesMonthly Peak DayFebruary5</v>
      </c>
      <c r="B5262" t="s">
        <v>2232</v>
      </c>
      <c r="C5262" t="s">
        <v>2248</v>
      </c>
      <c r="D5262" t="s">
        <v>2490</v>
      </c>
      <c r="E5262" t="s">
        <v>3130</v>
      </c>
      <c r="F5262" s="6">
        <v>5</v>
      </c>
      <c r="G5262" s="6">
        <v>279.27798461914063</v>
      </c>
      <c r="H5262" s="6">
        <v>279.27798461914063</v>
      </c>
      <c r="I5262" s="6">
        <v>46.245464324951172</v>
      </c>
      <c r="J5262" s="6">
        <v>53.377894736842109</v>
      </c>
      <c r="K5262">
        <f t="shared" si="164"/>
        <v>0</v>
      </c>
    </row>
    <row r="5263" spans="1:11" x14ac:dyDescent="0.25">
      <c r="A5263" s="5" t="str">
        <f t="shared" si="165"/>
        <v>IndustryWholesale, Transport, Other UtilitiesMonthly Peak DayFebruary6</v>
      </c>
      <c r="B5263" t="s">
        <v>2232</v>
      </c>
      <c r="C5263" t="s">
        <v>2248</v>
      </c>
      <c r="D5263" t="s">
        <v>2490</v>
      </c>
      <c r="E5263" t="s">
        <v>3130</v>
      </c>
      <c r="F5263" s="6">
        <v>6</v>
      </c>
      <c r="G5263" s="6">
        <v>283.17449951171875</v>
      </c>
      <c r="H5263" s="6">
        <v>283.17449951171875</v>
      </c>
      <c r="I5263" s="6">
        <v>46.864189147949219</v>
      </c>
      <c r="J5263" s="6">
        <v>53.856842105263169</v>
      </c>
      <c r="K5263">
        <f t="shared" si="164"/>
        <v>0</v>
      </c>
    </row>
    <row r="5264" spans="1:11" x14ac:dyDescent="0.25">
      <c r="A5264" s="5" t="str">
        <f t="shared" si="165"/>
        <v>IndustryWholesale, Transport, Other UtilitiesMonthly Peak DayFebruary7</v>
      </c>
      <c r="B5264" t="s">
        <v>2232</v>
      </c>
      <c r="C5264" t="s">
        <v>2248</v>
      </c>
      <c r="D5264" t="s">
        <v>2490</v>
      </c>
      <c r="E5264" t="s">
        <v>3130</v>
      </c>
      <c r="F5264" s="6">
        <v>7</v>
      </c>
      <c r="G5264" s="6">
        <v>298.58380126953125</v>
      </c>
      <c r="H5264" s="6">
        <v>298.58380126953125</v>
      </c>
      <c r="I5264" s="6">
        <v>43.864627838134766</v>
      </c>
      <c r="J5264" s="6">
        <v>53.390000000000008</v>
      </c>
      <c r="K5264">
        <f t="shared" si="164"/>
        <v>0</v>
      </c>
    </row>
    <row r="5265" spans="1:11" x14ac:dyDescent="0.25">
      <c r="A5265" s="5" t="str">
        <f t="shared" si="165"/>
        <v>IndustryWholesale, Transport, Other UtilitiesMonthly Peak DayFebruary8</v>
      </c>
      <c r="B5265" t="s">
        <v>2232</v>
      </c>
      <c r="C5265" t="s">
        <v>2248</v>
      </c>
      <c r="D5265" t="s">
        <v>2490</v>
      </c>
      <c r="E5265" t="s">
        <v>3130</v>
      </c>
      <c r="F5265" s="6">
        <v>8</v>
      </c>
      <c r="G5265" s="6">
        <v>306.08786010742188</v>
      </c>
      <c r="H5265" s="6">
        <v>306.08786010742188</v>
      </c>
      <c r="I5265" s="6">
        <v>46.543899536132813</v>
      </c>
      <c r="J5265" s="6">
        <v>52.678421052631585</v>
      </c>
      <c r="K5265">
        <f t="shared" si="164"/>
        <v>0</v>
      </c>
    </row>
    <row r="5266" spans="1:11" x14ac:dyDescent="0.25">
      <c r="A5266" s="5" t="str">
        <f t="shared" si="165"/>
        <v>IndustryWholesale, Transport, Other UtilitiesMonthly Peak DayFebruary9</v>
      </c>
      <c r="B5266" t="s">
        <v>2232</v>
      </c>
      <c r="C5266" t="s">
        <v>2248</v>
      </c>
      <c r="D5266" t="s">
        <v>2490</v>
      </c>
      <c r="E5266" t="s">
        <v>3130</v>
      </c>
      <c r="F5266" s="6">
        <v>9</v>
      </c>
      <c r="G5266" s="6">
        <v>319.62225341796875</v>
      </c>
      <c r="H5266" s="6">
        <v>319.62225341796875</v>
      </c>
      <c r="I5266" s="6">
        <v>43.996295928955078</v>
      </c>
      <c r="J5266" s="6">
        <v>53.667894736842108</v>
      </c>
      <c r="K5266">
        <f t="shared" si="164"/>
        <v>0</v>
      </c>
    </row>
    <row r="5267" spans="1:11" x14ac:dyDescent="0.25">
      <c r="A5267" s="5" t="str">
        <f t="shared" si="165"/>
        <v>IndustryWholesale, Transport, Other UtilitiesMonthly Peak DayFebruary10</v>
      </c>
      <c r="B5267" t="s">
        <v>2232</v>
      </c>
      <c r="C5267" t="s">
        <v>2248</v>
      </c>
      <c r="D5267" t="s">
        <v>2490</v>
      </c>
      <c r="E5267" t="s">
        <v>3130</v>
      </c>
      <c r="F5267" s="6">
        <v>10</v>
      </c>
      <c r="G5267" s="6">
        <v>349.963134765625</v>
      </c>
      <c r="H5267" s="6">
        <v>349.963134765625</v>
      </c>
      <c r="I5267" s="6">
        <v>45.756904602050781</v>
      </c>
      <c r="J5267" s="6">
        <v>54.986842105263158</v>
      </c>
      <c r="K5267">
        <f t="shared" si="164"/>
        <v>0</v>
      </c>
    </row>
    <row r="5268" spans="1:11" x14ac:dyDescent="0.25">
      <c r="A5268" s="5" t="str">
        <f t="shared" si="165"/>
        <v>IndustryWholesale, Transport, Other UtilitiesMonthly Peak DayFebruary11</v>
      </c>
      <c r="B5268" t="s">
        <v>2232</v>
      </c>
      <c r="C5268" t="s">
        <v>2248</v>
      </c>
      <c r="D5268" t="s">
        <v>2490</v>
      </c>
      <c r="E5268" t="s">
        <v>3130</v>
      </c>
      <c r="F5268" s="6">
        <v>11</v>
      </c>
      <c r="G5268" s="6">
        <v>362.20822143554688</v>
      </c>
      <c r="H5268" s="6">
        <v>362.20822143554688</v>
      </c>
      <c r="I5268" s="6">
        <v>48.885089874267578</v>
      </c>
      <c r="J5268" s="6">
        <v>56.359473684210535</v>
      </c>
      <c r="K5268">
        <f t="shared" si="164"/>
        <v>0</v>
      </c>
    </row>
    <row r="5269" spans="1:11" x14ac:dyDescent="0.25">
      <c r="A5269" s="5" t="str">
        <f t="shared" si="165"/>
        <v>IndustryWholesale, Transport, Other UtilitiesMonthly Peak DayFebruary12</v>
      </c>
      <c r="B5269" t="s">
        <v>2232</v>
      </c>
      <c r="C5269" t="s">
        <v>2248</v>
      </c>
      <c r="D5269" t="s">
        <v>2490</v>
      </c>
      <c r="E5269" t="s">
        <v>3130</v>
      </c>
      <c r="F5269" s="6">
        <v>12</v>
      </c>
      <c r="G5269" s="6">
        <v>351.47821044921875</v>
      </c>
      <c r="H5269" s="6">
        <v>351.47821044921875</v>
      </c>
      <c r="I5269" s="6">
        <v>44.995166778564453</v>
      </c>
      <c r="J5269" s="6">
        <v>58.568947368421064</v>
      </c>
      <c r="K5269">
        <f t="shared" si="164"/>
        <v>0</v>
      </c>
    </row>
    <row r="5270" spans="1:11" x14ac:dyDescent="0.25">
      <c r="A5270" s="5" t="str">
        <f t="shared" si="165"/>
        <v>IndustryWholesale, Transport, Other UtilitiesMonthly Peak DayFebruary13</v>
      </c>
      <c r="B5270" t="s">
        <v>2232</v>
      </c>
      <c r="C5270" t="s">
        <v>2248</v>
      </c>
      <c r="D5270" t="s">
        <v>2490</v>
      </c>
      <c r="E5270" t="s">
        <v>3130</v>
      </c>
      <c r="F5270" s="6">
        <v>13</v>
      </c>
      <c r="G5270" s="6">
        <v>328.46603393554688</v>
      </c>
      <c r="H5270" s="6">
        <v>328.46603393554688</v>
      </c>
      <c r="I5270" s="6">
        <v>46.746902465820313</v>
      </c>
      <c r="J5270" s="6">
        <v>59.137368421052649</v>
      </c>
      <c r="K5270">
        <f t="shared" si="164"/>
        <v>0</v>
      </c>
    </row>
    <row r="5271" spans="1:11" x14ac:dyDescent="0.25">
      <c r="A5271" s="5" t="str">
        <f t="shared" si="165"/>
        <v>IndustryWholesale, Transport, Other UtilitiesMonthly Peak DayFebruary14</v>
      </c>
      <c r="B5271" t="s">
        <v>2232</v>
      </c>
      <c r="C5271" t="s">
        <v>2248</v>
      </c>
      <c r="D5271" t="s">
        <v>2490</v>
      </c>
      <c r="E5271" t="s">
        <v>3130</v>
      </c>
      <c r="F5271" s="6">
        <v>14</v>
      </c>
      <c r="G5271" s="6">
        <v>353.23724365234375</v>
      </c>
      <c r="H5271" s="6">
        <v>353.23724365234375</v>
      </c>
      <c r="I5271" s="6">
        <v>47.419055938720703</v>
      </c>
      <c r="J5271" s="6">
        <v>59.666315789473678</v>
      </c>
      <c r="K5271">
        <f t="shared" si="164"/>
        <v>0</v>
      </c>
    </row>
    <row r="5272" spans="1:11" x14ac:dyDescent="0.25">
      <c r="A5272" s="5" t="str">
        <f t="shared" si="165"/>
        <v>IndustryWholesale, Transport, Other UtilitiesMonthly Peak DayFebruary15</v>
      </c>
      <c r="B5272" t="s">
        <v>2232</v>
      </c>
      <c r="C5272" t="s">
        <v>2248</v>
      </c>
      <c r="D5272" t="s">
        <v>2490</v>
      </c>
      <c r="E5272" t="s">
        <v>3130</v>
      </c>
      <c r="F5272" s="6">
        <v>15</v>
      </c>
      <c r="G5272" s="6">
        <v>348.68975830078125</v>
      </c>
      <c r="H5272" s="6">
        <v>348.68975830078125</v>
      </c>
      <c r="I5272" s="6">
        <v>44.499118804931641</v>
      </c>
      <c r="J5272" s="6">
        <v>60.914736842105256</v>
      </c>
      <c r="K5272">
        <f t="shared" si="164"/>
        <v>0</v>
      </c>
    </row>
    <row r="5273" spans="1:11" x14ac:dyDescent="0.25">
      <c r="A5273" s="5" t="str">
        <f t="shared" si="165"/>
        <v>IndustryWholesale, Transport, Other UtilitiesMonthly Peak DayFebruary16</v>
      </c>
      <c r="B5273" t="s">
        <v>2232</v>
      </c>
      <c r="C5273" t="s">
        <v>2248</v>
      </c>
      <c r="D5273" t="s">
        <v>2490</v>
      </c>
      <c r="E5273" t="s">
        <v>3130</v>
      </c>
      <c r="F5273" s="6">
        <v>16</v>
      </c>
      <c r="G5273" s="6">
        <v>309.86395263671875</v>
      </c>
      <c r="H5273" s="6">
        <v>309.86395263671875</v>
      </c>
      <c r="I5273" s="6">
        <v>50.022491455078125</v>
      </c>
      <c r="J5273" s="6">
        <v>61.867894736842103</v>
      </c>
      <c r="K5273">
        <f t="shared" si="164"/>
        <v>0</v>
      </c>
    </row>
    <row r="5274" spans="1:11" x14ac:dyDescent="0.25">
      <c r="A5274" s="5" t="str">
        <f t="shared" si="165"/>
        <v>IndustryWholesale, Transport, Other UtilitiesMonthly Peak DayFebruary17</v>
      </c>
      <c r="B5274" t="s">
        <v>2232</v>
      </c>
      <c r="C5274" t="s">
        <v>2248</v>
      </c>
      <c r="D5274" t="s">
        <v>2490</v>
      </c>
      <c r="E5274" t="s">
        <v>3130</v>
      </c>
      <c r="F5274" s="6">
        <v>17</v>
      </c>
      <c r="G5274" s="6">
        <v>314.05499267578125</v>
      </c>
      <c r="H5274" s="6">
        <v>314.05499267578125</v>
      </c>
      <c r="I5274" s="6">
        <v>47.11517333984375</v>
      </c>
      <c r="J5274" s="6">
        <v>61.519473684210517</v>
      </c>
      <c r="K5274">
        <f t="shared" si="164"/>
        <v>0</v>
      </c>
    </row>
    <row r="5275" spans="1:11" x14ac:dyDescent="0.25">
      <c r="A5275" s="5" t="str">
        <f t="shared" si="165"/>
        <v>IndustryWholesale, Transport, Other UtilitiesMonthly Peak DayFebruary18</v>
      </c>
      <c r="B5275" t="s">
        <v>2232</v>
      </c>
      <c r="C5275" t="s">
        <v>2248</v>
      </c>
      <c r="D5275" t="s">
        <v>2490</v>
      </c>
      <c r="E5275" t="s">
        <v>3130</v>
      </c>
      <c r="F5275" s="6">
        <v>18</v>
      </c>
      <c r="G5275" s="6">
        <v>312.63858032226563</v>
      </c>
      <c r="H5275" s="6">
        <v>312.63858032226563</v>
      </c>
      <c r="I5275" s="6">
        <v>62.605892181396484</v>
      </c>
      <c r="J5275" s="6">
        <v>60.256315789473689</v>
      </c>
      <c r="K5275">
        <f t="shared" si="164"/>
        <v>0</v>
      </c>
    </row>
    <row r="5276" spans="1:11" x14ac:dyDescent="0.25">
      <c r="A5276" s="5" t="str">
        <f t="shared" si="165"/>
        <v>IndustryWholesale, Transport, Other UtilitiesMonthly Peak DayFebruary19</v>
      </c>
      <c r="B5276" t="s">
        <v>2232</v>
      </c>
      <c r="C5276" t="s">
        <v>2248</v>
      </c>
      <c r="D5276" t="s">
        <v>2490</v>
      </c>
      <c r="E5276" t="s">
        <v>3130</v>
      </c>
      <c r="F5276" s="6">
        <v>19</v>
      </c>
      <c r="G5276" s="6">
        <v>326.36807250976563</v>
      </c>
      <c r="H5276" s="6">
        <v>326.36807250976563</v>
      </c>
      <c r="I5276" s="6">
        <v>47.557540893554688</v>
      </c>
      <c r="J5276" s="6">
        <v>57.102105263157888</v>
      </c>
      <c r="K5276">
        <f t="shared" si="164"/>
        <v>0</v>
      </c>
    </row>
    <row r="5277" spans="1:11" x14ac:dyDescent="0.25">
      <c r="A5277" s="5" t="str">
        <f t="shared" si="165"/>
        <v>IndustryWholesale, Transport, Other UtilitiesMonthly Peak DayFebruary20</v>
      </c>
      <c r="B5277" t="s">
        <v>2232</v>
      </c>
      <c r="C5277" t="s">
        <v>2248</v>
      </c>
      <c r="D5277" t="s">
        <v>2490</v>
      </c>
      <c r="E5277" t="s">
        <v>3130</v>
      </c>
      <c r="F5277" s="6">
        <v>20</v>
      </c>
      <c r="G5277" s="6">
        <v>337.07501220703125</v>
      </c>
      <c r="H5277" s="6">
        <v>337.07501220703125</v>
      </c>
      <c r="I5277" s="6">
        <v>47.049755096435547</v>
      </c>
      <c r="J5277" s="6">
        <v>55.824210526315795</v>
      </c>
      <c r="K5277">
        <f t="shared" si="164"/>
        <v>0</v>
      </c>
    </row>
    <row r="5278" spans="1:11" x14ac:dyDescent="0.25">
      <c r="A5278" s="5" t="str">
        <f t="shared" si="165"/>
        <v>IndustryWholesale, Transport, Other UtilitiesMonthly Peak DayFebruary21</v>
      </c>
      <c r="B5278" t="s">
        <v>2232</v>
      </c>
      <c r="C5278" t="s">
        <v>2248</v>
      </c>
      <c r="D5278" t="s">
        <v>2490</v>
      </c>
      <c r="E5278" t="s">
        <v>3130</v>
      </c>
      <c r="F5278" s="6">
        <v>21</v>
      </c>
      <c r="G5278" s="6">
        <v>364.05618286132813</v>
      </c>
      <c r="H5278" s="6">
        <v>364.05618286132813</v>
      </c>
      <c r="I5278" s="6">
        <v>46.777797698974609</v>
      </c>
      <c r="J5278" s="6">
        <v>55.640000000000008</v>
      </c>
      <c r="K5278">
        <f t="shared" si="164"/>
        <v>0</v>
      </c>
    </row>
    <row r="5279" spans="1:11" x14ac:dyDescent="0.25">
      <c r="A5279" s="5" t="str">
        <f t="shared" si="165"/>
        <v>IndustryWholesale, Transport, Other UtilitiesMonthly Peak DayFebruary22</v>
      </c>
      <c r="B5279" t="s">
        <v>2232</v>
      </c>
      <c r="C5279" t="s">
        <v>2248</v>
      </c>
      <c r="D5279" t="s">
        <v>2490</v>
      </c>
      <c r="E5279" t="s">
        <v>3130</v>
      </c>
      <c r="F5279" s="6">
        <v>22</v>
      </c>
      <c r="G5279" s="6">
        <v>358.83303833007813</v>
      </c>
      <c r="H5279" s="6">
        <v>358.83303833007813</v>
      </c>
      <c r="I5279" s="6">
        <v>49.053115844726563</v>
      </c>
      <c r="J5279" s="6">
        <v>55.858421052631577</v>
      </c>
      <c r="K5279">
        <f t="shared" si="164"/>
        <v>0</v>
      </c>
    </row>
    <row r="5280" spans="1:11" x14ac:dyDescent="0.25">
      <c r="A5280" s="5" t="str">
        <f t="shared" si="165"/>
        <v>IndustryWholesale, Transport, Other UtilitiesMonthly Peak DayFebruary23</v>
      </c>
      <c r="B5280" t="s">
        <v>2232</v>
      </c>
      <c r="C5280" t="s">
        <v>2248</v>
      </c>
      <c r="D5280" t="s">
        <v>2490</v>
      </c>
      <c r="E5280" t="s">
        <v>3130</v>
      </c>
      <c r="F5280" s="6">
        <v>23</v>
      </c>
      <c r="G5280" s="6">
        <v>356.63015747070313</v>
      </c>
      <c r="H5280" s="6">
        <v>356.63015747070313</v>
      </c>
      <c r="I5280" s="6">
        <v>50.803466796875</v>
      </c>
      <c r="J5280" s="6">
        <v>55.581578947368421</v>
      </c>
      <c r="K5280">
        <f t="shared" si="164"/>
        <v>0</v>
      </c>
    </row>
    <row r="5281" spans="1:11" x14ac:dyDescent="0.25">
      <c r="A5281" s="5" t="str">
        <f t="shared" si="165"/>
        <v>IndustryWholesale, Transport, Other UtilitiesMonthly Peak DayFebruary24</v>
      </c>
      <c r="B5281" t="s">
        <v>2232</v>
      </c>
      <c r="C5281" t="s">
        <v>2248</v>
      </c>
      <c r="D5281" t="s">
        <v>2490</v>
      </c>
      <c r="E5281" t="s">
        <v>3130</v>
      </c>
      <c r="F5281" s="6">
        <v>24</v>
      </c>
      <c r="G5281" s="6">
        <v>358.98779296875</v>
      </c>
      <c r="H5281" s="6">
        <v>358.98779296875</v>
      </c>
      <c r="I5281" s="6">
        <v>46.357120513916016</v>
      </c>
      <c r="J5281" s="6">
        <v>55.536842105263148</v>
      </c>
      <c r="K5281">
        <f t="shared" si="164"/>
        <v>0</v>
      </c>
    </row>
    <row r="5282" spans="1:11" x14ac:dyDescent="0.25">
      <c r="A5282" s="5" t="str">
        <f t="shared" si="165"/>
        <v>IndustryWholesale, Transport, Other UtilitiesAverage WeekdayMarch1</v>
      </c>
      <c r="B5282" t="s">
        <v>2232</v>
      </c>
      <c r="C5282" t="s">
        <v>2248</v>
      </c>
      <c r="D5282" t="s">
        <v>2491</v>
      </c>
      <c r="E5282" t="s">
        <v>3131</v>
      </c>
      <c r="F5282" s="6">
        <v>1</v>
      </c>
      <c r="G5282" s="6">
        <v>371.81680297851563</v>
      </c>
      <c r="H5282" s="6">
        <v>371.81680297851563</v>
      </c>
      <c r="I5282" s="6">
        <v>50.981468200683594</v>
      </c>
      <c r="J5282" s="6">
        <v>48.111578947368415</v>
      </c>
      <c r="K5282">
        <f t="shared" si="164"/>
        <v>0</v>
      </c>
    </row>
    <row r="5283" spans="1:11" x14ac:dyDescent="0.25">
      <c r="A5283" s="5" t="str">
        <f t="shared" si="165"/>
        <v>IndustryWholesale, Transport, Other UtilitiesAverage WeekdayMarch2</v>
      </c>
      <c r="B5283" t="s">
        <v>2232</v>
      </c>
      <c r="C5283" t="s">
        <v>2248</v>
      </c>
      <c r="D5283" t="s">
        <v>2491</v>
      </c>
      <c r="E5283" t="s">
        <v>3131</v>
      </c>
      <c r="F5283" s="6">
        <v>2</v>
      </c>
      <c r="G5283" s="6">
        <v>362.03829956054688</v>
      </c>
      <c r="H5283" s="6">
        <v>362.03829956054688</v>
      </c>
      <c r="I5283" s="6">
        <v>44.465511322021484</v>
      </c>
      <c r="J5283" s="6">
        <v>47.47421052631578</v>
      </c>
      <c r="K5283">
        <f t="shared" si="164"/>
        <v>0</v>
      </c>
    </row>
    <row r="5284" spans="1:11" x14ac:dyDescent="0.25">
      <c r="A5284" s="5" t="str">
        <f t="shared" si="165"/>
        <v>IndustryWholesale, Transport, Other UtilitiesAverage WeekdayMarch3</v>
      </c>
      <c r="B5284" t="s">
        <v>2232</v>
      </c>
      <c r="C5284" t="s">
        <v>2248</v>
      </c>
      <c r="D5284" t="s">
        <v>2491</v>
      </c>
      <c r="E5284" t="s">
        <v>3131</v>
      </c>
      <c r="F5284" s="6">
        <v>3</v>
      </c>
      <c r="G5284" s="6">
        <v>329.78570556640625</v>
      </c>
      <c r="H5284" s="6">
        <v>329.78570556640625</v>
      </c>
      <c r="I5284" s="6">
        <v>43.435447692871094</v>
      </c>
      <c r="J5284" s="6">
        <v>46.40894736842106</v>
      </c>
      <c r="K5284">
        <f t="shared" si="164"/>
        <v>0</v>
      </c>
    </row>
    <row r="5285" spans="1:11" x14ac:dyDescent="0.25">
      <c r="A5285" s="5" t="str">
        <f t="shared" si="165"/>
        <v>IndustryWholesale, Transport, Other UtilitiesAverage WeekdayMarch4</v>
      </c>
      <c r="B5285" t="s">
        <v>2232</v>
      </c>
      <c r="C5285" t="s">
        <v>2248</v>
      </c>
      <c r="D5285" t="s">
        <v>2491</v>
      </c>
      <c r="E5285" t="s">
        <v>3131</v>
      </c>
      <c r="F5285" s="6">
        <v>4</v>
      </c>
      <c r="G5285" s="6">
        <v>323.764404296875</v>
      </c>
      <c r="H5285" s="6">
        <v>323.764404296875</v>
      </c>
      <c r="I5285" s="6">
        <v>41.769973754882813</v>
      </c>
      <c r="J5285" s="6">
        <v>44.566842105263163</v>
      </c>
      <c r="K5285">
        <f t="shared" si="164"/>
        <v>0</v>
      </c>
    </row>
    <row r="5286" spans="1:11" x14ac:dyDescent="0.25">
      <c r="A5286" s="5" t="str">
        <f t="shared" si="165"/>
        <v>IndustryWholesale, Transport, Other UtilitiesAverage WeekdayMarch5</v>
      </c>
      <c r="B5286" t="s">
        <v>2232</v>
      </c>
      <c r="C5286" t="s">
        <v>2248</v>
      </c>
      <c r="D5286" t="s">
        <v>2491</v>
      </c>
      <c r="E5286" t="s">
        <v>3131</v>
      </c>
      <c r="F5286" s="6">
        <v>5</v>
      </c>
      <c r="G5286" s="6">
        <v>319.76220703125</v>
      </c>
      <c r="H5286" s="6">
        <v>319.76220703125</v>
      </c>
      <c r="I5286" s="6">
        <v>45.901508331298828</v>
      </c>
      <c r="J5286" s="6">
        <v>43.376842105263158</v>
      </c>
      <c r="K5286">
        <f t="shared" si="164"/>
        <v>0</v>
      </c>
    </row>
    <row r="5287" spans="1:11" x14ac:dyDescent="0.25">
      <c r="A5287" s="5" t="str">
        <f t="shared" si="165"/>
        <v>IndustryWholesale, Transport, Other UtilitiesAverage WeekdayMarch6</v>
      </c>
      <c r="B5287" t="s">
        <v>2232</v>
      </c>
      <c r="C5287" t="s">
        <v>2248</v>
      </c>
      <c r="D5287" t="s">
        <v>2491</v>
      </c>
      <c r="E5287" t="s">
        <v>3131</v>
      </c>
      <c r="F5287" s="6">
        <v>6</v>
      </c>
      <c r="G5287" s="6">
        <v>340.88796997070313</v>
      </c>
      <c r="H5287" s="6">
        <v>340.88796997070313</v>
      </c>
      <c r="I5287" s="6">
        <v>59.503570556640625</v>
      </c>
      <c r="J5287" s="6">
        <v>42.921052631578952</v>
      </c>
      <c r="K5287">
        <f t="shared" si="164"/>
        <v>0</v>
      </c>
    </row>
    <row r="5288" spans="1:11" x14ac:dyDescent="0.25">
      <c r="A5288" s="5" t="str">
        <f t="shared" si="165"/>
        <v>IndustryWholesale, Transport, Other UtilitiesAverage WeekdayMarch7</v>
      </c>
      <c r="B5288" t="s">
        <v>2232</v>
      </c>
      <c r="C5288" t="s">
        <v>2248</v>
      </c>
      <c r="D5288" t="s">
        <v>2491</v>
      </c>
      <c r="E5288" t="s">
        <v>3131</v>
      </c>
      <c r="F5288" s="6">
        <v>7</v>
      </c>
      <c r="G5288" s="6">
        <v>324.272216796875</v>
      </c>
      <c r="H5288" s="6">
        <v>324.272216796875</v>
      </c>
      <c r="I5288" s="6">
        <v>46.889171600341797</v>
      </c>
      <c r="J5288" s="6">
        <v>42.471578947368414</v>
      </c>
      <c r="K5288">
        <f t="shared" si="164"/>
        <v>0</v>
      </c>
    </row>
    <row r="5289" spans="1:11" x14ac:dyDescent="0.25">
      <c r="A5289" s="5" t="str">
        <f t="shared" si="165"/>
        <v>IndustryWholesale, Transport, Other UtilitiesAverage WeekdayMarch8</v>
      </c>
      <c r="B5289" t="s">
        <v>2232</v>
      </c>
      <c r="C5289" t="s">
        <v>2248</v>
      </c>
      <c r="D5289" t="s">
        <v>2491</v>
      </c>
      <c r="E5289" t="s">
        <v>3131</v>
      </c>
      <c r="F5289" s="6">
        <v>8</v>
      </c>
      <c r="G5289" s="6">
        <v>338.04949951171875</v>
      </c>
      <c r="H5289" s="6">
        <v>338.04949951171875</v>
      </c>
      <c r="I5289" s="6">
        <v>42.459247589111328</v>
      </c>
      <c r="J5289" s="6">
        <v>42.734736842105256</v>
      </c>
      <c r="K5289">
        <f t="shared" si="164"/>
        <v>0</v>
      </c>
    </row>
    <row r="5290" spans="1:11" x14ac:dyDescent="0.25">
      <c r="A5290" s="5" t="str">
        <f t="shared" si="165"/>
        <v>IndustryWholesale, Transport, Other UtilitiesAverage WeekdayMarch9</v>
      </c>
      <c r="B5290" t="s">
        <v>2232</v>
      </c>
      <c r="C5290" t="s">
        <v>2248</v>
      </c>
      <c r="D5290" t="s">
        <v>2491</v>
      </c>
      <c r="E5290" t="s">
        <v>3131</v>
      </c>
      <c r="F5290" s="6">
        <v>9</v>
      </c>
      <c r="G5290" s="6">
        <v>369.14239501953125</v>
      </c>
      <c r="H5290" s="6">
        <v>369.14239501953125</v>
      </c>
      <c r="I5290" s="6">
        <v>46.633571624755859</v>
      </c>
      <c r="J5290" s="6">
        <v>43.182631578947372</v>
      </c>
      <c r="K5290">
        <f t="shared" si="164"/>
        <v>0</v>
      </c>
    </row>
    <row r="5291" spans="1:11" x14ac:dyDescent="0.25">
      <c r="A5291" s="5" t="str">
        <f t="shared" si="165"/>
        <v>IndustryWholesale, Transport, Other UtilitiesAverage WeekdayMarch10</v>
      </c>
      <c r="B5291" t="s">
        <v>2232</v>
      </c>
      <c r="C5291" t="s">
        <v>2248</v>
      </c>
      <c r="D5291" t="s">
        <v>2491</v>
      </c>
      <c r="E5291" t="s">
        <v>3131</v>
      </c>
      <c r="F5291" s="6">
        <v>10</v>
      </c>
      <c r="G5291" s="6">
        <v>368.8516845703125</v>
      </c>
      <c r="H5291" s="6">
        <v>368.8516845703125</v>
      </c>
      <c r="I5291" s="6">
        <v>44.004783630371094</v>
      </c>
      <c r="J5291" s="6">
        <v>46.096842105263164</v>
      </c>
      <c r="K5291">
        <f t="shared" si="164"/>
        <v>0</v>
      </c>
    </row>
    <row r="5292" spans="1:11" x14ac:dyDescent="0.25">
      <c r="A5292" s="5" t="str">
        <f t="shared" si="165"/>
        <v>IndustryWholesale, Transport, Other UtilitiesAverage WeekdayMarch11</v>
      </c>
      <c r="B5292" t="s">
        <v>2232</v>
      </c>
      <c r="C5292" t="s">
        <v>2248</v>
      </c>
      <c r="D5292" t="s">
        <v>2491</v>
      </c>
      <c r="E5292" t="s">
        <v>3131</v>
      </c>
      <c r="F5292" s="6">
        <v>11</v>
      </c>
      <c r="G5292" s="6">
        <v>382.53518676757813</v>
      </c>
      <c r="H5292" s="6">
        <v>382.53518676757813</v>
      </c>
      <c r="I5292" s="6">
        <v>49.967994689941406</v>
      </c>
      <c r="J5292" s="6">
        <v>50.152631578947371</v>
      </c>
      <c r="K5292">
        <f t="shared" si="164"/>
        <v>0</v>
      </c>
    </row>
    <row r="5293" spans="1:11" x14ac:dyDescent="0.25">
      <c r="A5293" s="5" t="str">
        <f t="shared" si="165"/>
        <v>IndustryWholesale, Transport, Other UtilitiesAverage WeekdayMarch12</v>
      </c>
      <c r="B5293" t="s">
        <v>2232</v>
      </c>
      <c r="C5293" t="s">
        <v>2248</v>
      </c>
      <c r="D5293" t="s">
        <v>2491</v>
      </c>
      <c r="E5293" t="s">
        <v>3131</v>
      </c>
      <c r="F5293" s="6">
        <v>12</v>
      </c>
      <c r="G5293" s="6">
        <v>369.98788452148438</v>
      </c>
      <c r="H5293" s="6">
        <v>369.98788452148438</v>
      </c>
      <c r="I5293" s="6">
        <v>45.578460693359375</v>
      </c>
      <c r="J5293" s="6">
        <v>53.750526315789465</v>
      </c>
      <c r="K5293">
        <f t="shared" si="164"/>
        <v>0</v>
      </c>
    </row>
    <row r="5294" spans="1:11" x14ac:dyDescent="0.25">
      <c r="A5294" s="5" t="str">
        <f t="shared" si="165"/>
        <v>IndustryWholesale, Transport, Other UtilitiesAverage WeekdayMarch13</v>
      </c>
      <c r="B5294" t="s">
        <v>2232</v>
      </c>
      <c r="C5294" t="s">
        <v>2248</v>
      </c>
      <c r="D5294" t="s">
        <v>2491</v>
      </c>
      <c r="E5294" t="s">
        <v>3131</v>
      </c>
      <c r="F5294" s="6">
        <v>13</v>
      </c>
      <c r="G5294" s="6">
        <v>366.00796508789063</v>
      </c>
      <c r="H5294" s="6">
        <v>366.00796508789063</v>
      </c>
      <c r="I5294" s="6">
        <v>44.625228881835938</v>
      </c>
      <c r="J5294" s="6">
        <v>56.562105263157896</v>
      </c>
      <c r="K5294">
        <f t="shared" si="164"/>
        <v>0</v>
      </c>
    </row>
    <row r="5295" spans="1:11" x14ac:dyDescent="0.25">
      <c r="A5295" s="5" t="str">
        <f t="shared" si="165"/>
        <v>IndustryWholesale, Transport, Other UtilitiesAverage WeekdayMarch14</v>
      </c>
      <c r="B5295" t="s">
        <v>2232</v>
      </c>
      <c r="C5295" t="s">
        <v>2248</v>
      </c>
      <c r="D5295" t="s">
        <v>2491</v>
      </c>
      <c r="E5295" t="s">
        <v>3131</v>
      </c>
      <c r="F5295" s="6">
        <v>14</v>
      </c>
      <c r="G5295" s="6">
        <v>372.73480224609375</v>
      </c>
      <c r="H5295" s="6">
        <v>372.73480224609375</v>
      </c>
      <c r="I5295" s="6">
        <v>43.913284301757813</v>
      </c>
      <c r="J5295" s="6">
        <v>58.919473684210516</v>
      </c>
      <c r="K5295">
        <f t="shared" si="164"/>
        <v>0</v>
      </c>
    </row>
    <row r="5296" spans="1:11" x14ac:dyDescent="0.25">
      <c r="A5296" s="5" t="str">
        <f t="shared" si="165"/>
        <v>IndustryWholesale, Transport, Other UtilitiesAverage WeekdayMarch15</v>
      </c>
      <c r="B5296" t="s">
        <v>2232</v>
      </c>
      <c r="C5296" t="s">
        <v>2248</v>
      </c>
      <c r="D5296" t="s">
        <v>2491</v>
      </c>
      <c r="E5296" t="s">
        <v>3131</v>
      </c>
      <c r="F5296" s="6">
        <v>15</v>
      </c>
      <c r="G5296" s="6">
        <v>346.5694580078125</v>
      </c>
      <c r="H5296" s="6">
        <v>346.5694580078125</v>
      </c>
      <c r="I5296" s="6">
        <v>42.625984191894531</v>
      </c>
      <c r="J5296" s="6">
        <v>61.007368421052639</v>
      </c>
      <c r="K5296">
        <f t="shared" si="164"/>
        <v>0</v>
      </c>
    </row>
    <row r="5297" spans="1:11" x14ac:dyDescent="0.25">
      <c r="A5297" s="5" t="str">
        <f t="shared" si="165"/>
        <v>IndustryWholesale, Transport, Other UtilitiesAverage WeekdayMarch16</v>
      </c>
      <c r="B5297" t="s">
        <v>2232</v>
      </c>
      <c r="C5297" t="s">
        <v>2248</v>
      </c>
      <c r="D5297" t="s">
        <v>2491</v>
      </c>
      <c r="E5297" t="s">
        <v>3131</v>
      </c>
      <c r="F5297" s="6">
        <v>16</v>
      </c>
      <c r="G5297" s="6">
        <v>344.87594604492188</v>
      </c>
      <c r="H5297" s="6">
        <v>344.87594604492188</v>
      </c>
      <c r="I5297" s="6">
        <v>45.430736541748047</v>
      </c>
      <c r="J5297" s="6">
        <v>62.524736842105277</v>
      </c>
      <c r="K5297">
        <f t="shared" si="164"/>
        <v>0</v>
      </c>
    </row>
    <row r="5298" spans="1:11" x14ac:dyDescent="0.25">
      <c r="A5298" s="5" t="str">
        <f t="shared" si="165"/>
        <v>IndustryWholesale, Transport, Other UtilitiesAverage WeekdayMarch17</v>
      </c>
      <c r="B5298" t="s">
        <v>2232</v>
      </c>
      <c r="C5298" t="s">
        <v>2248</v>
      </c>
      <c r="D5298" t="s">
        <v>2491</v>
      </c>
      <c r="E5298" t="s">
        <v>3131</v>
      </c>
      <c r="F5298" s="6">
        <v>17</v>
      </c>
      <c r="G5298" s="6">
        <v>330.44113159179688</v>
      </c>
      <c r="H5298" s="6">
        <v>330.44113159179688</v>
      </c>
      <c r="I5298" s="6">
        <v>41.350204467773438</v>
      </c>
      <c r="J5298" s="6">
        <v>63.451052631578946</v>
      </c>
      <c r="K5298">
        <f t="shared" si="164"/>
        <v>0</v>
      </c>
    </row>
    <row r="5299" spans="1:11" x14ac:dyDescent="0.25">
      <c r="A5299" s="5" t="str">
        <f t="shared" si="165"/>
        <v>IndustryWholesale, Transport, Other UtilitiesAverage WeekdayMarch18</v>
      </c>
      <c r="B5299" t="s">
        <v>2232</v>
      </c>
      <c r="C5299" t="s">
        <v>2248</v>
      </c>
      <c r="D5299" t="s">
        <v>2491</v>
      </c>
      <c r="E5299" t="s">
        <v>3131</v>
      </c>
      <c r="F5299" s="6">
        <v>18</v>
      </c>
      <c r="G5299" s="6">
        <v>328.22903442382813</v>
      </c>
      <c r="H5299" s="6">
        <v>328.22903442382813</v>
      </c>
      <c r="I5299" s="6">
        <v>46.561538696289063</v>
      </c>
      <c r="J5299" s="6">
        <v>62.613684210526323</v>
      </c>
      <c r="K5299">
        <f t="shared" si="164"/>
        <v>0</v>
      </c>
    </row>
    <row r="5300" spans="1:11" x14ac:dyDescent="0.25">
      <c r="A5300" s="5" t="str">
        <f t="shared" si="165"/>
        <v>IndustryWholesale, Transport, Other UtilitiesAverage WeekdayMarch19</v>
      </c>
      <c r="B5300" t="s">
        <v>2232</v>
      </c>
      <c r="C5300" t="s">
        <v>2248</v>
      </c>
      <c r="D5300" t="s">
        <v>2491</v>
      </c>
      <c r="E5300" t="s">
        <v>3131</v>
      </c>
      <c r="F5300" s="6">
        <v>19</v>
      </c>
      <c r="G5300" s="6">
        <v>309.5301513671875</v>
      </c>
      <c r="H5300" s="6">
        <v>309.5301513671875</v>
      </c>
      <c r="I5300" s="6">
        <v>53.402706146240234</v>
      </c>
      <c r="J5300" s="6">
        <v>62.037368421052633</v>
      </c>
      <c r="K5300">
        <f t="shared" si="164"/>
        <v>0</v>
      </c>
    </row>
    <row r="5301" spans="1:11" x14ac:dyDescent="0.25">
      <c r="A5301" s="5" t="str">
        <f t="shared" si="165"/>
        <v>IndustryWholesale, Transport, Other UtilitiesAverage WeekdayMarch20</v>
      </c>
      <c r="B5301" t="s">
        <v>2232</v>
      </c>
      <c r="C5301" t="s">
        <v>2248</v>
      </c>
      <c r="D5301" t="s">
        <v>2491</v>
      </c>
      <c r="E5301" t="s">
        <v>3131</v>
      </c>
      <c r="F5301" s="6">
        <v>20</v>
      </c>
      <c r="G5301" s="6">
        <v>332.58160400390625</v>
      </c>
      <c r="H5301" s="6">
        <v>332.58160400390625</v>
      </c>
      <c r="I5301" s="6">
        <v>44.943393707275391</v>
      </c>
      <c r="J5301" s="6">
        <v>60.342105263157897</v>
      </c>
      <c r="K5301">
        <f t="shared" si="164"/>
        <v>0</v>
      </c>
    </row>
    <row r="5302" spans="1:11" x14ac:dyDescent="0.25">
      <c r="A5302" s="5" t="str">
        <f t="shared" si="165"/>
        <v>IndustryWholesale, Transport, Other UtilitiesAverage WeekdayMarch21</v>
      </c>
      <c r="B5302" t="s">
        <v>2232</v>
      </c>
      <c r="C5302" t="s">
        <v>2248</v>
      </c>
      <c r="D5302" t="s">
        <v>2491</v>
      </c>
      <c r="E5302" t="s">
        <v>3131</v>
      </c>
      <c r="F5302" s="6">
        <v>21</v>
      </c>
      <c r="G5302" s="6">
        <v>379.50363159179688</v>
      </c>
      <c r="H5302" s="6">
        <v>379.50363159179688</v>
      </c>
      <c r="I5302" s="6">
        <v>49.468402862548828</v>
      </c>
      <c r="J5302" s="6">
        <v>57.069473684210521</v>
      </c>
      <c r="K5302">
        <f t="shared" si="164"/>
        <v>0</v>
      </c>
    </row>
    <row r="5303" spans="1:11" x14ac:dyDescent="0.25">
      <c r="A5303" s="5" t="str">
        <f t="shared" si="165"/>
        <v>IndustryWholesale, Transport, Other UtilitiesAverage WeekdayMarch22</v>
      </c>
      <c r="B5303" t="s">
        <v>2232</v>
      </c>
      <c r="C5303" t="s">
        <v>2248</v>
      </c>
      <c r="D5303" t="s">
        <v>2491</v>
      </c>
      <c r="E5303" t="s">
        <v>3131</v>
      </c>
      <c r="F5303" s="6">
        <v>22</v>
      </c>
      <c r="G5303" s="6">
        <v>361.09063720703125</v>
      </c>
      <c r="H5303" s="6">
        <v>361.09063720703125</v>
      </c>
      <c r="I5303" s="6">
        <v>45.451297760009766</v>
      </c>
      <c r="J5303" s="6">
        <v>55.527368421052628</v>
      </c>
      <c r="K5303">
        <f t="shared" si="164"/>
        <v>0</v>
      </c>
    </row>
    <row r="5304" spans="1:11" x14ac:dyDescent="0.25">
      <c r="A5304" s="5" t="str">
        <f t="shared" si="165"/>
        <v>IndustryWholesale, Transport, Other UtilitiesAverage WeekdayMarch23</v>
      </c>
      <c r="B5304" t="s">
        <v>2232</v>
      </c>
      <c r="C5304" t="s">
        <v>2248</v>
      </c>
      <c r="D5304" t="s">
        <v>2491</v>
      </c>
      <c r="E5304" t="s">
        <v>3131</v>
      </c>
      <c r="F5304" s="6">
        <v>23</v>
      </c>
      <c r="G5304" s="6">
        <v>358.09613037109375</v>
      </c>
      <c r="H5304" s="6">
        <v>358.09613037109375</v>
      </c>
      <c r="I5304" s="6">
        <v>45.283733367919922</v>
      </c>
      <c r="J5304" s="6">
        <v>54.46368421052631</v>
      </c>
      <c r="K5304">
        <f t="shared" si="164"/>
        <v>0</v>
      </c>
    </row>
    <row r="5305" spans="1:11" x14ac:dyDescent="0.25">
      <c r="A5305" s="5" t="str">
        <f t="shared" si="165"/>
        <v>IndustryWholesale, Transport, Other UtilitiesAverage WeekdayMarch24</v>
      </c>
      <c r="B5305" t="s">
        <v>2232</v>
      </c>
      <c r="C5305" t="s">
        <v>2248</v>
      </c>
      <c r="D5305" t="s">
        <v>2491</v>
      </c>
      <c r="E5305" t="s">
        <v>3131</v>
      </c>
      <c r="F5305" s="6">
        <v>24</v>
      </c>
      <c r="G5305" s="6">
        <v>340.30087280273438</v>
      </c>
      <c r="H5305" s="6">
        <v>340.30087280273438</v>
      </c>
      <c r="I5305" s="6">
        <v>43.381153106689453</v>
      </c>
      <c r="J5305" s="6">
        <v>53.237368421052643</v>
      </c>
      <c r="K5305">
        <f t="shared" si="164"/>
        <v>0</v>
      </c>
    </row>
    <row r="5306" spans="1:11" x14ac:dyDescent="0.25">
      <c r="A5306" s="5" t="str">
        <f t="shared" si="165"/>
        <v>IndustryWholesale, Transport, Other UtilitiesMonthly Peak DayMarch1</v>
      </c>
      <c r="B5306" t="s">
        <v>2232</v>
      </c>
      <c r="C5306" t="s">
        <v>2248</v>
      </c>
      <c r="D5306" t="s">
        <v>2492</v>
      </c>
      <c r="E5306" t="s">
        <v>3131</v>
      </c>
      <c r="F5306" s="6">
        <v>1</v>
      </c>
      <c r="G5306" s="6">
        <v>344.35055541992188</v>
      </c>
      <c r="H5306" s="6">
        <v>344.35055541992188</v>
      </c>
      <c r="I5306" s="6">
        <v>56.511074066162109</v>
      </c>
      <c r="J5306" s="6">
        <v>49.889473684210522</v>
      </c>
      <c r="K5306">
        <f t="shared" si="164"/>
        <v>0</v>
      </c>
    </row>
    <row r="5307" spans="1:11" x14ac:dyDescent="0.25">
      <c r="A5307" s="5" t="str">
        <f t="shared" si="165"/>
        <v>IndustryWholesale, Transport, Other UtilitiesMonthly Peak DayMarch2</v>
      </c>
      <c r="B5307" t="s">
        <v>2232</v>
      </c>
      <c r="C5307" t="s">
        <v>2248</v>
      </c>
      <c r="D5307" t="s">
        <v>2492</v>
      </c>
      <c r="E5307" t="s">
        <v>3131</v>
      </c>
      <c r="F5307" s="6">
        <v>2</v>
      </c>
      <c r="G5307" s="6">
        <v>345.0115966796875</v>
      </c>
      <c r="H5307" s="6">
        <v>345.0115966796875</v>
      </c>
      <c r="I5307" s="6">
        <v>47.696495056152344</v>
      </c>
      <c r="J5307" s="6">
        <v>49.91368421052632</v>
      </c>
      <c r="K5307">
        <f t="shared" si="164"/>
        <v>0</v>
      </c>
    </row>
    <row r="5308" spans="1:11" x14ac:dyDescent="0.25">
      <c r="A5308" s="5" t="str">
        <f t="shared" si="165"/>
        <v>IndustryWholesale, Transport, Other UtilitiesMonthly Peak DayMarch3</v>
      </c>
      <c r="B5308" t="s">
        <v>2232</v>
      </c>
      <c r="C5308" t="s">
        <v>2248</v>
      </c>
      <c r="D5308" t="s">
        <v>2492</v>
      </c>
      <c r="E5308" t="s">
        <v>3131</v>
      </c>
      <c r="F5308" s="6">
        <v>3</v>
      </c>
      <c r="G5308" s="6">
        <v>301.41244506835938</v>
      </c>
      <c r="H5308" s="6">
        <v>301.41244506835938</v>
      </c>
      <c r="I5308" s="6">
        <v>49.442375183105469</v>
      </c>
      <c r="J5308" s="6">
        <v>49.478421052631582</v>
      </c>
      <c r="K5308">
        <f t="shared" si="164"/>
        <v>0</v>
      </c>
    </row>
    <row r="5309" spans="1:11" x14ac:dyDescent="0.25">
      <c r="A5309" s="5" t="str">
        <f t="shared" si="165"/>
        <v>IndustryWholesale, Transport, Other UtilitiesMonthly Peak DayMarch4</v>
      </c>
      <c r="B5309" t="s">
        <v>2232</v>
      </c>
      <c r="C5309" t="s">
        <v>2248</v>
      </c>
      <c r="D5309" t="s">
        <v>2492</v>
      </c>
      <c r="E5309" t="s">
        <v>3131</v>
      </c>
      <c r="F5309" s="6">
        <v>4</v>
      </c>
      <c r="G5309" s="6">
        <v>292.24166870117188</v>
      </c>
      <c r="H5309" s="6">
        <v>292.24166870117188</v>
      </c>
      <c r="I5309" s="6">
        <v>46.7535400390625</v>
      </c>
      <c r="J5309" s="6">
        <v>47.033684210526324</v>
      </c>
      <c r="K5309">
        <f t="shared" si="164"/>
        <v>0</v>
      </c>
    </row>
    <row r="5310" spans="1:11" x14ac:dyDescent="0.25">
      <c r="A5310" s="5" t="str">
        <f t="shared" si="165"/>
        <v>IndustryWholesale, Transport, Other UtilitiesMonthly Peak DayMarch5</v>
      </c>
      <c r="B5310" t="s">
        <v>2232</v>
      </c>
      <c r="C5310" t="s">
        <v>2248</v>
      </c>
      <c r="D5310" t="s">
        <v>2492</v>
      </c>
      <c r="E5310" t="s">
        <v>3131</v>
      </c>
      <c r="F5310" s="6">
        <v>5</v>
      </c>
      <c r="G5310" s="6">
        <v>303.02862548828125</v>
      </c>
      <c r="H5310" s="6">
        <v>303.02862548828125</v>
      </c>
      <c r="I5310" s="6">
        <v>43.662399291992188</v>
      </c>
      <c r="J5310" s="6">
        <v>45.722631578947365</v>
      </c>
      <c r="K5310">
        <f t="shared" si="164"/>
        <v>0</v>
      </c>
    </row>
    <row r="5311" spans="1:11" x14ac:dyDescent="0.25">
      <c r="A5311" s="5" t="str">
        <f t="shared" si="165"/>
        <v>IndustryWholesale, Transport, Other UtilitiesMonthly Peak DayMarch6</v>
      </c>
      <c r="B5311" t="s">
        <v>2232</v>
      </c>
      <c r="C5311" t="s">
        <v>2248</v>
      </c>
      <c r="D5311" t="s">
        <v>2492</v>
      </c>
      <c r="E5311" t="s">
        <v>3131</v>
      </c>
      <c r="F5311" s="6">
        <v>6</v>
      </c>
      <c r="G5311" s="6">
        <v>300.42379760742188</v>
      </c>
      <c r="H5311" s="6">
        <v>300.42379760742188</v>
      </c>
      <c r="I5311" s="6">
        <v>53.377429962158203</v>
      </c>
      <c r="J5311" s="6">
        <v>45.414736842105256</v>
      </c>
      <c r="K5311">
        <f t="shared" si="164"/>
        <v>0</v>
      </c>
    </row>
    <row r="5312" spans="1:11" x14ac:dyDescent="0.25">
      <c r="A5312" s="5" t="str">
        <f t="shared" si="165"/>
        <v>IndustryWholesale, Transport, Other UtilitiesMonthly Peak DayMarch7</v>
      </c>
      <c r="B5312" t="s">
        <v>2232</v>
      </c>
      <c r="C5312" t="s">
        <v>2248</v>
      </c>
      <c r="D5312" t="s">
        <v>2492</v>
      </c>
      <c r="E5312" t="s">
        <v>3131</v>
      </c>
      <c r="F5312" s="6">
        <v>7</v>
      </c>
      <c r="G5312" s="6">
        <v>334.35693359375</v>
      </c>
      <c r="H5312" s="6">
        <v>334.35693359375</v>
      </c>
      <c r="I5312" s="6">
        <v>66.152053833007813</v>
      </c>
      <c r="J5312" s="6">
        <v>45.489473684210523</v>
      </c>
      <c r="K5312">
        <f t="shared" si="164"/>
        <v>0</v>
      </c>
    </row>
    <row r="5313" spans="1:11" x14ac:dyDescent="0.25">
      <c r="A5313" s="5" t="str">
        <f t="shared" si="165"/>
        <v>IndustryWholesale, Transport, Other UtilitiesMonthly Peak DayMarch8</v>
      </c>
      <c r="B5313" t="s">
        <v>2232</v>
      </c>
      <c r="C5313" t="s">
        <v>2248</v>
      </c>
      <c r="D5313" t="s">
        <v>2492</v>
      </c>
      <c r="E5313" t="s">
        <v>3131</v>
      </c>
      <c r="F5313" s="6">
        <v>8</v>
      </c>
      <c r="G5313" s="6">
        <v>328.5341796875</v>
      </c>
      <c r="H5313" s="6">
        <v>328.5341796875</v>
      </c>
      <c r="I5313" s="6">
        <v>46.752212524414063</v>
      </c>
      <c r="J5313" s="6">
        <v>45.336315789473687</v>
      </c>
      <c r="K5313">
        <f t="shared" si="164"/>
        <v>0</v>
      </c>
    </row>
    <row r="5314" spans="1:11" x14ac:dyDescent="0.25">
      <c r="A5314" s="5" t="str">
        <f t="shared" si="165"/>
        <v>IndustryWholesale, Transport, Other UtilitiesMonthly Peak DayMarch9</v>
      </c>
      <c r="B5314" t="s">
        <v>2232</v>
      </c>
      <c r="C5314" t="s">
        <v>2248</v>
      </c>
      <c r="D5314" t="s">
        <v>2492</v>
      </c>
      <c r="E5314" t="s">
        <v>3131</v>
      </c>
      <c r="F5314" s="6">
        <v>9</v>
      </c>
      <c r="G5314" s="6">
        <v>366.8406982421875</v>
      </c>
      <c r="H5314" s="6">
        <v>366.8406982421875</v>
      </c>
      <c r="I5314" s="6">
        <v>51.510639190673828</v>
      </c>
      <c r="J5314" s="6">
        <v>46.500526315789472</v>
      </c>
      <c r="K5314">
        <f t="shared" ref="K5314:K5377" si="166">INDEX(events, MATCH(CONCATENATE(B5314, C5314, D5314, E5314), events_y, 0), MATCH("Confidential", events_x, 0))</f>
        <v>0</v>
      </c>
    </row>
    <row r="5315" spans="1:11" x14ac:dyDescent="0.25">
      <c r="A5315" s="5" t="str">
        <f t="shared" ref="A5315:A5378" si="167">CONCATENATE(B5315, C5315, D5315, E5315, F5315)</f>
        <v>IndustryWholesale, Transport, Other UtilitiesMonthly Peak DayMarch10</v>
      </c>
      <c r="B5315" t="s">
        <v>2232</v>
      </c>
      <c r="C5315" t="s">
        <v>2248</v>
      </c>
      <c r="D5315" t="s">
        <v>2492</v>
      </c>
      <c r="E5315" t="s">
        <v>3131</v>
      </c>
      <c r="F5315" s="6">
        <v>10</v>
      </c>
      <c r="G5315" s="6">
        <v>374.83538818359375</v>
      </c>
      <c r="H5315" s="6">
        <v>374.83538818359375</v>
      </c>
      <c r="I5315" s="6">
        <v>50.933822631835938</v>
      </c>
      <c r="J5315" s="6">
        <v>48.854210526315775</v>
      </c>
      <c r="K5315">
        <f t="shared" si="166"/>
        <v>0</v>
      </c>
    </row>
    <row r="5316" spans="1:11" x14ac:dyDescent="0.25">
      <c r="A5316" s="5" t="str">
        <f t="shared" si="167"/>
        <v>IndustryWholesale, Transport, Other UtilitiesMonthly Peak DayMarch11</v>
      </c>
      <c r="B5316" t="s">
        <v>2232</v>
      </c>
      <c r="C5316" t="s">
        <v>2248</v>
      </c>
      <c r="D5316" t="s">
        <v>2492</v>
      </c>
      <c r="E5316" t="s">
        <v>3131</v>
      </c>
      <c r="F5316" s="6">
        <v>11</v>
      </c>
      <c r="G5316" s="6">
        <v>385.60873413085938</v>
      </c>
      <c r="H5316" s="6">
        <v>385.60873413085938</v>
      </c>
      <c r="I5316" s="6">
        <v>53.548549652099609</v>
      </c>
      <c r="J5316" s="6">
        <v>51.485789473684214</v>
      </c>
      <c r="K5316">
        <f t="shared" si="166"/>
        <v>0</v>
      </c>
    </row>
    <row r="5317" spans="1:11" x14ac:dyDescent="0.25">
      <c r="A5317" s="5" t="str">
        <f t="shared" si="167"/>
        <v>IndustryWholesale, Transport, Other UtilitiesMonthly Peak DayMarch12</v>
      </c>
      <c r="B5317" t="s">
        <v>2232</v>
      </c>
      <c r="C5317" t="s">
        <v>2248</v>
      </c>
      <c r="D5317" t="s">
        <v>2492</v>
      </c>
      <c r="E5317" t="s">
        <v>3131</v>
      </c>
      <c r="F5317" s="6">
        <v>12</v>
      </c>
      <c r="G5317" s="6">
        <v>390.8280029296875</v>
      </c>
      <c r="H5317" s="6">
        <v>390.8280029296875</v>
      </c>
      <c r="I5317" s="6">
        <v>54.120231628417969</v>
      </c>
      <c r="J5317" s="6">
        <v>52.525263157894734</v>
      </c>
      <c r="K5317">
        <f t="shared" si="166"/>
        <v>0</v>
      </c>
    </row>
    <row r="5318" spans="1:11" x14ac:dyDescent="0.25">
      <c r="A5318" s="5" t="str">
        <f t="shared" si="167"/>
        <v>IndustryWholesale, Transport, Other UtilitiesMonthly Peak DayMarch13</v>
      </c>
      <c r="B5318" t="s">
        <v>2232</v>
      </c>
      <c r="C5318" t="s">
        <v>2248</v>
      </c>
      <c r="D5318" t="s">
        <v>2492</v>
      </c>
      <c r="E5318" t="s">
        <v>3131</v>
      </c>
      <c r="F5318" s="6">
        <v>13</v>
      </c>
      <c r="G5318" s="6">
        <v>384.61471557617188</v>
      </c>
      <c r="H5318" s="6">
        <v>384.61471557617188</v>
      </c>
      <c r="I5318" s="6">
        <v>54.471466064453125</v>
      </c>
      <c r="J5318" s="6">
        <v>52.010000000000012</v>
      </c>
      <c r="K5318">
        <f t="shared" si="166"/>
        <v>0</v>
      </c>
    </row>
    <row r="5319" spans="1:11" x14ac:dyDescent="0.25">
      <c r="A5319" s="5" t="str">
        <f t="shared" si="167"/>
        <v>IndustryWholesale, Transport, Other UtilitiesMonthly Peak DayMarch14</v>
      </c>
      <c r="B5319" t="s">
        <v>2232</v>
      </c>
      <c r="C5319" t="s">
        <v>2248</v>
      </c>
      <c r="D5319" t="s">
        <v>2492</v>
      </c>
      <c r="E5319" t="s">
        <v>3131</v>
      </c>
      <c r="F5319" s="6">
        <v>14</v>
      </c>
      <c r="G5319" s="6">
        <v>364.76632690429688</v>
      </c>
      <c r="H5319" s="6">
        <v>364.76632690429688</v>
      </c>
      <c r="I5319" s="6">
        <v>67.569305419921875</v>
      </c>
      <c r="J5319" s="6">
        <v>52.846842105263157</v>
      </c>
      <c r="K5319">
        <f t="shared" si="166"/>
        <v>0</v>
      </c>
    </row>
    <row r="5320" spans="1:11" x14ac:dyDescent="0.25">
      <c r="A5320" s="5" t="str">
        <f t="shared" si="167"/>
        <v>IndustryWholesale, Transport, Other UtilitiesMonthly Peak DayMarch15</v>
      </c>
      <c r="B5320" t="s">
        <v>2232</v>
      </c>
      <c r="C5320" t="s">
        <v>2248</v>
      </c>
      <c r="D5320" t="s">
        <v>2492</v>
      </c>
      <c r="E5320" t="s">
        <v>3131</v>
      </c>
      <c r="F5320" s="6">
        <v>15</v>
      </c>
      <c r="G5320" s="6">
        <v>353.97015380859375</v>
      </c>
      <c r="H5320" s="6">
        <v>353.97015380859375</v>
      </c>
      <c r="I5320" s="6">
        <v>48.197830200195313</v>
      </c>
      <c r="J5320" s="6">
        <v>53.083157894736836</v>
      </c>
      <c r="K5320">
        <f t="shared" si="166"/>
        <v>0</v>
      </c>
    </row>
    <row r="5321" spans="1:11" x14ac:dyDescent="0.25">
      <c r="A5321" s="5" t="str">
        <f t="shared" si="167"/>
        <v>IndustryWholesale, Transport, Other UtilitiesMonthly Peak DayMarch16</v>
      </c>
      <c r="B5321" t="s">
        <v>2232</v>
      </c>
      <c r="C5321" t="s">
        <v>2248</v>
      </c>
      <c r="D5321" t="s">
        <v>2492</v>
      </c>
      <c r="E5321" t="s">
        <v>3131</v>
      </c>
      <c r="F5321" s="6">
        <v>16</v>
      </c>
      <c r="G5321" s="6">
        <v>319.01950073242188</v>
      </c>
      <c r="H5321" s="6">
        <v>319.01950073242188</v>
      </c>
      <c r="I5321" s="6">
        <v>48.889514923095703</v>
      </c>
      <c r="J5321" s="6">
        <v>52.679999999999993</v>
      </c>
      <c r="K5321">
        <f t="shared" si="166"/>
        <v>0</v>
      </c>
    </row>
    <row r="5322" spans="1:11" x14ac:dyDescent="0.25">
      <c r="A5322" s="5" t="str">
        <f t="shared" si="167"/>
        <v>IndustryWholesale, Transport, Other UtilitiesMonthly Peak DayMarch17</v>
      </c>
      <c r="B5322" t="s">
        <v>2232</v>
      </c>
      <c r="C5322" t="s">
        <v>2248</v>
      </c>
      <c r="D5322" t="s">
        <v>2492</v>
      </c>
      <c r="E5322" t="s">
        <v>3131</v>
      </c>
      <c r="F5322" s="6">
        <v>17</v>
      </c>
      <c r="G5322" s="6">
        <v>329.0467529296875</v>
      </c>
      <c r="H5322" s="6">
        <v>329.0467529296875</v>
      </c>
      <c r="I5322" s="6">
        <v>45.406131744384766</v>
      </c>
      <c r="J5322" s="6">
        <v>50.85368421052631</v>
      </c>
      <c r="K5322">
        <f t="shared" si="166"/>
        <v>0</v>
      </c>
    </row>
    <row r="5323" spans="1:11" x14ac:dyDescent="0.25">
      <c r="A5323" s="5" t="str">
        <f t="shared" si="167"/>
        <v>IndustryWholesale, Transport, Other UtilitiesMonthly Peak DayMarch18</v>
      </c>
      <c r="B5323" t="s">
        <v>2232</v>
      </c>
      <c r="C5323" t="s">
        <v>2248</v>
      </c>
      <c r="D5323" t="s">
        <v>2492</v>
      </c>
      <c r="E5323" t="s">
        <v>3131</v>
      </c>
      <c r="F5323" s="6">
        <v>18</v>
      </c>
      <c r="G5323" s="6">
        <v>333.92013549804688</v>
      </c>
      <c r="H5323" s="6">
        <v>333.92013549804688</v>
      </c>
      <c r="I5323" s="6">
        <v>48.832557678222656</v>
      </c>
      <c r="J5323" s="6">
        <v>49.965789473684218</v>
      </c>
      <c r="K5323">
        <f t="shared" si="166"/>
        <v>0</v>
      </c>
    </row>
    <row r="5324" spans="1:11" x14ac:dyDescent="0.25">
      <c r="A5324" s="5" t="str">
        <f t="shared" si="167"/>
        <v>IndustryWholesale, Transport, Other UtilitiesMonthly Peak DayMarch19</v>
      </c>
      <c r="B5324" t="s">
        <v>2232</v>
      </c>
      <c r="C5324" t="s">
        <v>2248</v>
      </c>
      <c r="D5324" t="s">
        <v>2492</v>
      </c>
      <c r="E5324" t="s">
        <v>3131</v>
      </c>
      <c r="F5324" s="6">
        <v>19</v>
      </c>
      <c r="G5324" s="6">
        <v>317.84957885742188</v>
      </c>
      <c r="H5324" s="6">
        <v>317.84957885742188</v>
      </c>
      <c r="I5324" s="6">
        <v>56.728473663330078</v>
      </c>
      <c r="J5324" s="6">
        <v>49.80842105263158</v>
      </c>
      <c r="K5324">
        <f t="shared" si="166"/>
        <v>0</v>
      </c>
    </row>
    <row r="5325" spans="1:11" x14ac:dyDescent="0.25">
      <c r="A5325" s="5" t="str">
        <f t="shared" si="167"/>
        <v>IndustryWholesale, Transport, Other UtilitiesMonthly Peak DayMarch20</v>
      </c>
      <c r="B5325" t="s">
        <v>2232</v>
      </c>
      <c r="C5325" t="s">
        <v>2248</v>
      </c>
      <c r="D5325" t="s">
        <v>2492</v>
      </c>
      <c r="E5325" t="s">
        <v>3131</v>
      </c>
      <c r="F5325" s="6">
        <v>20</v>
      </c>
      <c r="G5325" s="6">
        <v>323.9541015625</v>
      </c>
      <c r="H5325" s="6">
        <v>323.9541015625</v>
      </c>
      <c r="I5325" s="6">
        <v>47.657760620117188</v>
      </c>
      <c r="J5325" s="6">
        <v>48.917368421052629</v>
      </c>
      <c r="K5325">
        <f t="shared" si="166"/>
        <v>0</v>
      </c>
    </row>
    <row r="5326" spans="1:11" x14ac:dyDescent="0.25">
      <c r="A5326" s="5" t="str">
        <f t="shared" si="167"/>
        <v>IndustryWholesale, Transport, Other UtilitiesMonthly Peak DayMarch21</v>
      </c>
      <c r="B5326" t="s">
        <v>2232</v>
      </c>
      <c r="C5326" t="s">
        <v>2248</v>
      </c>
      <c r="D5326" t="s">
        <v>2492</v>
      </c>
      <c r="E5326" t="s">
        <v>3131</v>
      </c>
      <c r="F5326" s="6">
        <v>21</v>
      </c>
      <c r="G5326" s="6">
        <v>376.71234130859375</v>
      </c>
      <c r="H5326" s="6">
        <v>376.71234130859375</v>
      </c>
      <c r="I5326" s="6">
        <v>51.136356353759766</v>
      </c>
      <c r="J5326" s="6">
        <v>48.390526315789479</v>
      </c>
      <c r="K5326">
        <f t="shared" si="166"/>
        <v>0</v>
      </c>
    </row>
    <row r="5327" spans="1:11" x14ac:dyDescent="0.25">
      <c r="A5327" s="5" t="str">
        <f t="shared" si="167"/>
        <v>IndustryWholesale, Transport, Other UtilitiesMonthly Peak DayMarch22</v>
      </c>
      <c r="B5327" t="s">
        <v>2232</v>
      </c>
      <c r="C5327" t="s">
        <v>2248</v>
      </c>
      <c r="D5327" t="s">
        <v>2492</v>
      </c>
      <c r="E5327" t="s">
        <v>3131</v>
      </c>
      <c r="F5327" s="6">
        <v>22</v>
      </c>
      <c r="G5327" s="6">
        <v>373.504150390625</v>
      </c>
      <c r="H5327" s="6">
        <v>373.504150390625</v>
      </c>
      <c r="I5327" s="6">
        <v>112.25836181640625</v>
      </c>
      <c r="J5327" s="6">
        <v>47.730526315789461</v>
      </c>
      <c r="K5327">
        <f t="shared" si="166"/>
        <v>0</v>
      </c>
    </row>
    <row r="5328" spans="1:11" x14ac:dyDescent="0.25">
      <c r="A5328" s="5" t="str">
        <f t="shared" si="167"/>
        <v>IndustryWholesale, Transport, Other UtilitiesMonthly Peak DayMarch23</v>
      </c>
      <c r="B5328" t="s">
        <v>2232</v>
      </c>
      <c r="C5328" t="s">
        <v>2248</v>
      </c>
      <c r="D5328" t="s">
        <v>2492</v>
      </c>
      <c r="E5328" t="s">
        <v>3131</v>
      </c>
      <c r="F5328" s="6">
        <v>23</v>
      </c>
      <c r="G5328" s="6">
        <v>353.7823486328125</v>
      </c>
      <c r="H5328" s="6">
        <v>353.7823486328125</v>
      </c>
      <c r="I5328" s="6">
        <v>45.057327270507813</v>
      </c>
      <c r="J5328" s="6">
        <v>46.78052631578948</v>
      </c>
      <c r="K5328">
        <f t="shared" si="166"/>
        <v>0</v>
      </c>
    </row>
    <row r="5329" spans="1:11" x14ac:dyDescent="0.25">
      <c r="A5329" s="5" t="str">
        <f t="shared" si="167"/>
        <v>IndustryWholesale, Transport, Other UtilitiesMonthly Peak DayMarch24</v>
      </c>
      <c r="B5329" t="s">
        <v>2232</v>
      </c>
      <c r="C5329" t="s">
        <v>2248</v>
      </c>
      <c r="D5329" t="s">
        <v>2492</v>
      </c>
      <c r="E5329" t="s">
        <v>3131</v>
      </c>
      <c r="F5329" s="6">
        <v>24</v>
      </c>
      <c r="G5329" s="6">
        <v>339.3369140625</v>
      </c>
      <c r="H5329" s="6">
        <v>339.3369140625</v>
      </c>
      <c r="I5329" s="6">
        <v>54.123580932617188</v>
      </c>
      <c r="J5329" s="6">
        <v>45.268421052631574</v>
      </c>
      <c r="K5329">
        <f t="shared" si="166"/>
        <v>0</v>
      </c>
    </row>
    <row r="5330" spans="1:11" x14ac:dyDescent="0.25">
      <c r="A5330" s="5" t="str">
        <f t="shared" si="167"/>
        <v>IndustryWholesale, Transport, Other UtilitiesAverage WeekdayApril1</v>
      </c>
      <c r="B5330" t="s">
        <v>2232</v>
      </c>
      <c r="C5330" t="s">
        <v>2248</v>
      </c>
      <c r="D5330" t="s">
        <v>2493</v>
      </c>
      <c r="E5330" t="s">
        <v>3132</v>
      </c>
      <c r="F5330" s="6">
        <v>1</v>
      </c>
      <c r="G5330" s="6">
        <v>368.35464477539063</v>
      </c>
      <c r="H5330" s="6">
        <v>368.35464477539063</v>
      </c>
      <c r="I5330" s="6">
        <v>50.058254241943359</v>
      </c>
      <c r="J5330" s="6">
        <v>63.454210526315798</v>
      </c>
      <c r="K5330">
        <f t="shared" si="166"/>
        <v>0</v>
      </c>
    </row>
    <row r="5331" spans="1:11" x14ac:dyDescent="0.25">
      <c r="A5331" s="5" t="str">
        <f t="shared" si="167"/>
        <v>IndustryWholesale, Transport, Other UtilitiesAverage WeekdayApril2</v>
      </c>
      <c r="B5331" t="s">
        <v>2232</v>
      </c>
      <c r="C5331" t="s">
        <v>2248</v>
      </c>
      <c r="D5331" t="s">
        <v>2493</v>
      </c>
      <c r="E5331" t="s">
        <v>3132</v>
      </c>
      <c r="F5331" s="6">
        <v>2</v>
      </c>
      <c r="G5331" s="6">
        <v>378.35128784179688</v>
      </c>
      <c r="H5331" s="6">
        <v>378.35128784179688</v>
      </c>
      <c r="I5331" s="6">
        <v>45.114345550537109</v>
      </c>
      <c r="J5331" s="6">
        <v>62.755263157894731</v>
      </c>
      <c r="K5331">
        <f t="shared" si="166"/>
        <v>0</v>
      </c>
    </row>
    <row r="5332" spans="1:11" x14ac:dyDescent="0.25">
      <c r="A5332" s="5" t="str">
        <f t="shared" si="167"/>
        <v>IndustryWholesale, Transport, Other UtilitiesAverage WeekdayApril3</v>
      </c>
      <c r="B5332" t="s">
        <v>2232</v>
      </c>
      <c r="C5332" t="s">
        <v>2248</v>
      </c>
      <c r="D5332" t="s">
        <v>2493</v>
      </c>
      <c r="E5332" t="s">
        <v>3132</v>
      </c>
      <c r="F5332" s="6">
        <v>3</v>
      </c>
      <c r="G5332" s="6">
        <v>367.33694458007813</v>
      </c>
      <c r="H5332" s="6">
        <v>367.33694458007813</v>
      </c>
      <c r="I5332" s="6">
        <v>43.844852447509766</v>
      </c>
      <c r="J5332" s="6">
        <v>62.654736842105265</v>
      </c>
      <c r="K5332">
        <f t="shared" si="166"/>
        <v>0</v>
      </c>
    </row>
    <row r="5333" spans="1:11" x14ac:dyDescent="0.25">
      <c r="A5333" s="5" t="str">
        <f t="shared" si="167"/>
        <v>IndustryWholesale, Transport, Other UtilitiesAverage WeekdayApril4</v>
      </c>
      <c r="B5333" t="s">
        <v>2232</v>
      </c>
      <c r="C5333" t="s">
        <v>2248</v>
      </c>
      <c r="D5333" t="s">
        <v>2493</v>
      </c>
      <c r="E5333" t="s">
        <v>3132</v>
      </c>
      <c r="F5333" s="6">
        <v>4</v>
      </c>
      <c r="G5333" s="6">
        <v>334.47555541992188</v>
      </c>
      <c r="H5333" s="6">
        <v>334.47555541992188</v>
      </c>
      <c r="I5333" s="6">
        <v>45.945858001708984</v>
      </c>
      <c r="J5333" s="6">
        <v>61.877894736842109</v>
      </c>
      <c r="K5333">
        <f t="shared" si="166"/>
        <v>0</v>
      </c>
    </row>
    <row r="5334" spans="1:11" x14ac:dyDescent="0.25">
      <c r="A5334" s="5" t="str">
        <f t="shared" si="167"/>
        <v>IndustryWholesale, Transport, Other UtilitiesAverage WeekdayApril5</v>
      </c>
      <c r="B5334" t="s">
        <v>2232</v>
      </c>
      <c r="C5334" t="s">
        <v>2248</v>
      </c>
      <c r="D5334" t="s">
        <v>2493</v>
      </c>
      <c r="E5334" t="s">
        <v>3132</v>
      </c>
      <c r="F5334" s="6">
        <v>5</v>
      </c>
      <c r="G5334" s="6">
        <v>322.22698974609375</v>
      </c>
      <c r="H5334" s="6">
        <v>322.22698974609375</v>
      </c>
      <c r="I5334" s="6">
        <v>45.841342926025391</v>
      </c>
      <c r="J5334" s="6">
        <v>61.133684210526326</v>
      </c>
      <c r="K5334">
        <f t="shared" si="166"/>
        <v>0</v>
      </c>
    </row>
    <row r="5335" spans="1:11" x14ac:dyDescent="0.25">
      <c r="A5335" s="5" t="str">
        <f t="shared" si="167"/>
        <v>IndustryWholesale, Transport, Other UtilitiesAverage WeekdayApril6</v>
      </c>
      <c r="B5335" t="s">
        <v>2232</v>
      </c>
      <c r="C5335" t="s">
        <v>2248</v>
      </c>
      <c r="D5335" t="s">
        <v>2493</v>
      </c>
      <c r="E5335" t="s">
        <v>3132</v>
      </c>
      <c r="F5335" s="6">
        <v>6</v>
      </c>
      <c r="G5335" s="6">
        <v>321.03594970703125</v>
      </c>
      <c r="H5335" s="6">
        <v>321.03594970703125</v>
      </c>
      <c r="I5335" s="6">
        <v>50.427162170410156</v>
      </c>
      <c r="J5335" s="6">
        <v>60.485789473684221</v>
      </c>
      <c r="K5335">
        <f t="shared" si="166"/>
        <v>0</v>
      </c>
    </row>
    <row r="5336" spans="1:11" x14ac:dyDescent="0.25">
      <c r="A5336" s="5" t="str">
        <f t="shared" si="167"/>
        <v>IndustryWholesale, Transport, Other UtilitiesAverage WeekdayApril7</v>
      </c>
      <c r="B5336" t="s">
        <v>2232</v>
      </c>
      <c r="C5336" t="s">
        <v>2248</v>
      </c>
      <c r="D5336" t="s">
        <v>2493</v>
      </c>
      <c r="E5336" t="s">
        <v>3132</v>
      </c>
      <c r="F5336" s="6">
        <v>7</v>
      </c>
      <c r="G5336" s="6">
        <v>311.28097534179688</v>
      </c>
      <c r="H5336" s="6">
        <v>311.28097534179688</v>
      </c>
      <c r="I5336" s="6">
        <v>44.899745941162109</v>
      </c>
      <c r="J5336" s="6">
        <v>59.108947368421063</v>
      </c>
      <c r="K5336">
        <f t="shared" si="166"/>
        <v>0</v>
      </c>
    </row>
    <row r="5337" spans="1:11" x14ac:dyDescent="0.25">
      <c r="A5337" s="5" t="str">
        <f t="shared" si="167"/>
        <v>IndustryWholesale, Transport, Other UtilitiesAverage WeekdayApril8</v>
      </c>
      <c r="B5337" t="s">
        <v>2232</v>
      </c>
      <c r="C5337" t="s">
        <v>2248</v>
      </c>
      <c r="D5337" t="s">
        <v>2493</v>
      </c>
      <c r="E5337" t="s">
        <v>3132</v>
      </c>
      <c r="F5337" s="6">
        <v>8</v>
      </c>
      <c r="G5337" s="6">
        <v>352.48703002929688</v>
      </c>
      <c r="H5337" s="6">
        <v>352.48703002929688</v>
      </c>
      <c r="I5337" s="6">
        <v>48.233642578125</v>
      </c>
      <c r="J5337" s="6">
        <v>57.869999999999983</v>
      </c>
      <c r="K5337">
        <f t="shared" si="166"/>
        <v>0</v>
      </c>
    </row>
    <row r="5338" spans="1:11" x14ac:dyDescent="0.25">
      <c r="A5338" s="5" t="str">
        <f t="shared" si="167"/>
        <v>IndustryWholesale, Transport, Other UtilitiesAverage WeekdayApril9</v>
      </c>
      <c r="B5338" t="s">
        <v>2232</v>
      </c>
      <c r="C5338" t="s">
        <v>2248</v>
      </c>
      <c r="D5338" t="s">
        <v>2493</v>
      </c>
      <c r="E5338" t="s">
        <v>3132</v>
      </c>
      <c r="F5338" s="6">
        <v>9</v>
      </c>
      <c r="G5338" s="6">
        <v>373.32177734375</v>
      </c>
      <c r="H5338" s="6">
        <v>373.32177734375</v>
      </c>
      <c r="I5338" s="6">
        <v>45.5982666015625</v>
      </c>
      <c r="J5338" s="6">
        <v>59.905789473684216</v>
      </c>
      <c r="K5338">
        <f t="shared" si="166"/>
        <v>0</v>
      </c>
    </row>
    <row r="5339" spans="1:11" x14ac:dyDescent="0.25">
      <c r="A5339" s="5" t="str">
        <f t="shared" si="167"/>
        <v>IndustryWholesale, Transport, Other UtilitiesAverage WeekdayApril10</v>
      </c>
      <c r="B5339" t="s">
        <v>2232</v>
      </c>
      <c r="C5339" t="s">
        <v>2248</v>
      </c>
      <c r="D5339" t="s">
        <v>2493</v>
      </c>
      <c r="E5339" t="s">
        <v>3132</v>
      </c>
      <c r="F5339" s="6">
        <v>10</v>
      </c>
      <c r="G5339" s="6">
        <v>380.55291748046875</v>
      </c>
      <c r="H5339" s="6">
        <v>380.55291748046875</v>
      </c>
      <c r="I5339" s="6">
        <v>46.496829986572266</v>
      </c>
      <c r="J5339" s="6">
        <v>63.468947368421048</v>
      </c>
      <c r="K5339">
        <f t="shared" si="166"/>
        <v>0</v>
      </c>
    </row>
    <row r="5340" spans="1:11" x14ac:dyDescent="0.25">
      <c r="A5340" s="5" t="str">
        <f t="shared" si="167"/>
        <v>IndustryWholesale, Transport, Other UtilitiesAverage WeekdayApril11</v>
      </c>
      <c r="B5340" t="s">
        <v>2232</v>
      </c>
      <c r="C5340" t="s">
        <v>2248</v>
      </c>
      <c r="D5340" t="s">
        <v>2493</v>
      </c>
      <c r="E5340" t="s">
        <v>3132</v>
      </c>
      <c r="F5340" s="6">
        <v>11</v>
      </c>
      <c r="G5340" s="6">
        <v>387.57781982421875</v>
      </c>
      <c r="H5340" s="6">
        <v>387.57781982421875</v>
      </c>
      <c r="I5340" s="6">
        <v>45.511383056640625</v>
      </c>
      <c r="J5340" s="6">
        <v>67.15631578947368</v>
      </c>
      <c r="K5340">
        <f t="shared" si="166"/>
        <v>0</v>
      </c>
    </row>
    <row r="5341" spans="1:11" x14ac:dyDescent="0.25">
      <c r="A5341" s="5" t="str">
        <f t="shared" si="167"/>
        <v>IndustryWholesale, Transport, Other UtilitiesAverage WeekdayApril12</v>
      </c>
      <c r="B5341" t="s">
        <v>2232</v>
      </c>
      <c r="C5341" t="s">
        <v>2248</v>
      </c>
      <c r="D5341" t="s">
        <v>2493</v>
      </c>
      <c r="E5341" t="s">
        <v>3132</v>
      </c>
      <c r="F5341" s="6">
        <v>12</v>
      </c>
      <c r="G5341" s="6">
        <v>387.56915283203125</v>
      </c>
      <c r="H5341" s="6">
        <v>387.56915283203125</v>
      </c>
      <c r="I5341" s="6">
        <v>48.456558227539063</v>
      </c>
      <c r="J5341" s="6">
        <v>69.559999999999988</v>
      </c>
      <c r="K5341">
        <f t="shared" si="166"/>
        <v>0</v>
      </c>
    </row>
    <row r="5342" spans="1:11" x14ac:dyDescent="0.25">
      <c r="A5342" s="5" t="str">
        <f t="shared" si="167"/>
        <v>IndustryWholesale, Transport, Other UtilitiesAverage WeekdayApril13</v>
      </c>
      <c r="B5342" t="s">
        <v>2232</v>
      </c>
      <c r="C5342" t="s">
        <v>2248</v>
      </c>
      <c r="D5342" t="s">
        <v>2493</v>
      </c>
      <c r="E5342" t="s">
        <v>3132</v>
      </c>
      <c r="F5342" s="6">
        <v>13</v>
      </c>
      <c r="G5342" s="6">
        <v>362.65814208984375</v>
      </c>
      <c r="H5342" s="6">
        <v>362.65814208984375</v>
      </c>
      <c r="I5342" s="6">
        <v>46.948493957519531</v>
      </c>
      <c r="J5342" s="6">
        <v>70.241052631578938</v>
      </c>
      <c r="K5342">
        <f t="shared" si="166"/>
        <v>0</v>
      </c>
    </row>
    <row r="5343" spans="1:11" x14ac:dyDescent="0.25">
      <c r="A5343" s="5" t="str">
        <f t="shared" si="167"/>
        <v>IndustryWholesale, Transport, Other UtilitiesAverage WeekdayApril14</v>
      </c>
      <c r="B5343" t="s">
        <v>2232</v>
      </c>
      <c r="C5343" t="s">
        <v>2248</v>
      </c>
      <c r="D5343" t="s">
        <v>2493</v>
      </c>
      <c r="E5343" t="s">
        <v>3132</v>
      </c>
      <c r="F5343" s="6">
        <v>14</v>
      </c>
      <c r="G5343" s="6">
        <v>358.89633178710938</v>
      </c>
      <c r="H5343" s="6">
        <v>358.89633178710938</v>
      </c>
      <c r="I5343" s="6">
        <v>48.901702880859375</v>
      </c>
      <c r="J5343" s="6">
        <v>71.142631578947373</v>
      </c>
      <c r="K5343">
        <f t="shared" si="166"/>
        <v>0</v>
      </c>
    </row>
    <row r="5344" spans="1:11" x14ac:dyDescent="0.25">
      <c r="A5344" s="5" t="str">
        <f t="shared" si="167"/>
        <v>IndustryWholesale, Transport, Other UtilitiesAverage WeekdayApril15</v>
      </c>
      <c r="B5344" t="s">
        <v>2232</v>
      </c>
      <c r="C5344" t="s">
        <v>2248</v>
      </c>
      <c r="D5344" t="s">
        <v>2493</v>
      </c>
      <c r="E5344" t="s">
        <v>3132</v>
      </c>
      <c r="F5344" s="6">
        <v>15</v>
      </c>
      <c r="G5344" s="6">
        <v>357.28286743164063</v>
      </c>
      <c r="H5344" s="6">
        <v>357.28286743164063</v>
      </c>
      <c r="I5344" s="6">
        <v>44.147342681884766</v>
      </c>
      <c r="J5344" s="6">
        <v>71.60052631578948</v>
      </c>
      <c r="K5344">
        <f t="shared" si="166"/>
        <v>0</v>
      </c>
    </row>
    <row r="5345" spans="1:11" x14ac:dyDescent="0.25">
      <c r="A5345" s="5" t="str">
        <f t="shared" si="167"/>
        <v>IndustryWholesale, Transport, Other UtilitiesAverage WeekdayApril16</v>
      </c>
      <c r="B5345" t="s">
        <v>2232</v>
      </c>
      <c r="C5345" t="s">
        <v>2248</v>
      </c>
      <c r="D5345" t="s">
        <v>2493</v>
      </c>
      <c r="E5345" t="s">
        <v>3132</v>
      </c>
      <c r="F5345" s="6">
        <v>16</v>
      </c>
      <c r="G5345" s="6">
        <v>365.00823974609375</v>
      </c>
      <c r="H5345" s="6">
        <v>365.00823974609375</v>
      </c>
      <c r="I5345" s="6">
        <v>44.21038818359375</v>
      </c>
      <c r="J5345" s="6">
        <v>71.571578947368423</v>
      </c>
      <c r="K5345">
        <f t="shared" si="166"/>
        <v>0</v>
      </c>
    </row>
    <row r="5346" spans="1:11" x14ac:dyDescent="0.25">
      <c r="A5346" s="5" t="str">
        <f t="shared" si="167"/>
        <v>IndustryWholesale, Transport, Other UtilitiesAverage WeekdayApril17</v>
      </c>
      <c r="B5346" t="s">
        <v>2232</v>
      </c>
      <c r="C5346" t="s">
        <v>2248</v>
      </c>
      <c r="D5346" t="s">
        <v>2493</v>
      </c>
      <c r="E5346" t="s">
        <v>3132</v>
      </c>
      <c r="F5346" s="6">
        <v>17</v>
      </c>
      <c r="G5346" s="6">
        <v>339.47146606445313</v>
      </c>
      <c r="H5346" s="6">
        <v>339.47146606445313</v>
      </c>
      <c r="I5346" s="6">
        <v>47.756591796875</v>
      </c>
      <c r="J5346" s="6">
        <v>71.112631578947358</v>
      </c>
      <c r="K5346">
        <f t="shared" si="166"/>
        <v>0</v>
      </c>
    </row>
    <row r="5347" spans="1:11" x14ac:dyDescent="0.25">
      <c r="A5347" s="5" t="str">
        <f t="shared" si="167"/>
        <v>IndustryWholesale, Transport, Other UtilitiesAverage WeekdayApril18</v>
      </c>
      <c r="B5347" t="s">
        <v>2232</v>
      </c>
      <c r="C5347" t="s">
        <v>2248</v>
      </c>
      <c r="D5347" t="s">
        <v>2493</v>
      </c>
      <c r="E5347" t="s">
        <v>3132</v>
      </c>
      <c r="F5347" s="6">
        <v>18</v>
      </c>
      <c r="G5347" s="6">
        <v>307.39254760742188</v>
      </c>
      <c r="H5347" s="6">
        <v>307.39254760742188</v>
      </c>
      <c r="I5347" s="6">
        <v>47.267814636230469</v>
      </c>
      <c r="J5347" s="6">
        <v>69.95105263157896</v>
      </c>
      <c r="K5347">
        <f t="shared" si="166"/>
        <v>0</v>
      </c>
    </row>
    <row r="5348" spans="1:11" x14ac:dyDescent="0.25">
      <c r="A5348" s="5" t="str">
        <f t="shared" si="167"/>
        <v>IndustryWholesale, Transport, Other UtilitiesAverage WeekdayApril19</v>
      </c>
      <c r="B5348" t="s">
        <v>2232</v>
      </c>
      <c r="C5348" t="s">
        <v>2248</v>
      </c>
      <c r="D5348" t="s">
        <v>2493</v>
      </c>
      <c r="E5348" t="s">
        <v>3132</v>
      </c>
      <c r="F5348" s="6">
        <v>19</v>
      </c>
      <c r="G5348" s="6">
        <v>317.43927001953125</v>
      </c>
      <c r="H5348" s="6">
        <v>317.43927001953125</v>
      </c>
      <c r="I5348" s="6">
        <v>56.370269775390625</v>
      </c>
      <c r="J5348" s="6">
        <v>68.197368421052602</v>
      </c>
      <c r="K5348">
        <f t="shared" si="166"/>
        <v>0</v>
      </c>
    </row>
    <row r="5349" spans="1:11" x14ac:dyDescent="0.25">
      <c r="A5349" s="5" t="str">
        <f t="shared" si="167"/>
        <v>IndustryWholesale, Transport, Other UtilitiesAverage WeekdayApril20</v>
      </c>
      <c r="B5349" t="s">
        <v>2232</v>
      </c>
      <c r="C5349" t="s">
        <v>2248</v>
      </c>
      <c r="D5349" t="s">
        <v>2493</v>
      </c>
      <c r="E5349" t="s">
        <v>3132</v>
      </c>
      <c r="F5349" s="6">
        <v>20</v>
      </c>
      <c r="G5349" s="6">
        <v>349.2738037109375</v>
      </c>
      <c r="H5349" s="6">
        <v>349.2738037109375</v>
      </c>
      <c r="I5349" s="6">
        <v>77.151641845703125</v>
      </c>
      <c r="J5349" s="6">
        <v>65.877894736842109</v>
      </c>
      <c r="K5349">
        <f t="shared" si="166"/>
        <v>0</v>
      </c>
    </row>
    <row r="5350" spans="1:11" x14ac:dyDescent="0.25">
      <c r="A5350" s="5" t="str">
        <f t="shared" si="167"/>
        <v>IndustryWholesale, Transport, Other UtilitiesAverage WeekdayApril21</v>
      </c>
      <c r="B5350" t="s">
        <v>2232</v>
      </c>
      <c r="C5350" t="s">
        <v>2248</v>
      </c>
      <c r="D5350" t="s">
        <v>2493</v>
      </c>
      <c r="E5350" t="s">
        <v>3132</v>
      </c>
      <c r="F5350" s="6">
        <v>21</v>
      </c>
      <c r="G5350" s="6">
        <v>377.81393432617188</v>
      </c>
      <c r="H5350" s="6">
        <v>377.81393432617188</v>
      </c>
      <c r="I5350" s="6">
        <v>72.25604248046875</v>
      </c>
      <c r="J5350" s="6">
        <v>62.73</v>
      </c>
      <c r="K5350">
        <f t="shared" si="166"/>
        <v>0</v>
      </c>
    </row>
    <row r="5351" spans="1:11" x14ac:dyDescent="0.25">
      <c r="A5351" s="5" t="str">
        <f t="shared" si="167"/>
        <v>IndustryWholesale, Transport, Other UtilitiesAverage WeekdayApril22</v>
      </c>
      <c r="B5351" t="s">
        <v>2232</v>
      </c>
      <c r="C5351" t="s">
        <v>2248</v>
      </c>
      <c r="D5351" t="s">
        <v>2493</v>
      </c>
      <c r="E5351" t="s">
        <v>3132</v>
      </c>
      <c r="F5351" s="6">
        <v>22</v>
      </c>
      <c r="G5351" s="6">
        <v>413.64987182617188</v>
      </c>
      <c r="H5351" s="6">
        <v>413.64987182617188</v>
      </c>
      <c r="I5351" s="6">
        <v>54.312080383300781</v>
      </c>
      <c r="J5351" s="6">
        <v>60.78631578947369</v>
      </c>
      <c r="K5351">
        <f t="shared" si="166"/>
        <v>0</v>
      </c>
    </row>
    <row r="5352" spans="1:11" x14ac:dyDescent="0.25">
      <c r="A5352" s="5" t="str">
        <f t="shared" si="167"/>
        <v>IndustryWholesale, Transport, Other UtilitiesAverage WeekdayApril23</v>
      </c>
      <c r="B5352" t="s">
        <v>2232</v>
      </c>
      <c r="C5352" t="s">
        <v>2248</v>
      </c>
      <c r="D5352" t="s">
        <v>2493</v>
      </c>
      <c r="E5352" t="s">
        <v>3132</v>
      </c>
      <c r="F5352" s="6">
        <v>23</v>
      </c>
      <c r="G5352" s="6">
        <v>377.31442260742188</v>
      </c>
      <c r="H5352" s="6">
        <v>377.31442260742188</v>
      </c>
      <c r="I5352" s="6">
        <v>49.52825927734375</v>
      </c>
      <c r="J5352" s="6">
        <v>59.837368421052638</v>
      </c>
      <c r="K5352">
        <f t="shared" si="166"/>
        <v>0</v>
      </c>
    </row>
    <row r="5353" spans="1:11" x14ac:dyDescent="0.25">
      <c r="A5353" s="5" t="str">
        <f t="shared" si="167"/>
        <v>IndustryWholesale, Transport, Other UtilitiesAverage WeekdayApril24</v>
      </c>
      <c r="B5353" t="s">
        <v>2232</v>
      </c>
      <c r="C5353" t="s">
        <v>2248</v>
      </c>
      <c r="D5353" t="s">
        <v>2493</v>
      </c>
      <c r="E5353" t="s">
        <v>3132</v>
      </c>
      <c r="F5353" s="6">
        <v>24</v>
      </c>
      <c r="G5353" s="6">
        <v>380.56143188476563</v>
      </c>
      <c r="H5353" s="6">
        <v>380.56143188476563</v>
      </c>
      <c r="I5353" s="6">
        <v>48.112983703613281</v>
      </c>
      <c r="J5353" s="6">
        <v>58.918947368421065</v>
      </c>
      <c r="K5353">
        <f t="shared" si="166"/>
        <v>0</v>
      </c>
    </row>
    <row r="5354" spans="1:11" x14ac:dyDescent="0.25">
      <c r="A5354" s="5" t="str">
        <f t="shared" si="167"/>
        <v>IndustryWholesale, Transport, Other UtilitiesMonthly Peak DayApril1</v>
      </c>
      <c r="B5354" t="s">
        <v>2232</v>
      </c>
      <c r="C5354" t="s">
        <v>2248</v>
      </c>
      <c r="D5354" t="s">
        <v>2494</v>
      </c>
      <c r="E5354" t="s">
        <v>3132</v>
      </c>
      <c r="F5354" s="6">
        <v>1</v>
      </c>
      <c r="G5354" s="6">
        <v>371.64456176757813</v>
      </c>
      <c r="H5354" s="6">
        <v>371.64456176757813</v>
      </c>
      <c r="I5354" s="6">
        <v>49.406543731689453</v>
      </c>
      <c r="J5354" s="6">
        <v>67.811578947368432</v>
      </c>
      <c r="K5354">
        <f t="shared" si="166"/>
        <v>0</v>
      </c>
    </row>
    <row r="5355" spans="1:11" x14ac:dyDescent="0.25">
      <c r="A5355" s="5" t="str">
        <f t="shared" si="167"/>
        <v>IndustryWholesale, Transport, Other UtilitiesMonthly Peak DayApril2</v>
      </c>
      <c r="B5355" t="s">
        <v>2232</v>
      </c>
      <c r="C5355" t="s">
        <v>2248</v>
      </c>
      <c r="D5355" t="s">
        <v>2494</v>
      </c>
      <c r="E5355" t="s">
        <v>3132</v>
      </c>
      <c r="F5355" s="6">
        <v>2</v>
      </c>
      <c r="G5355" s="6">
        <v>366.67404174804688</v>
      </c>
      <c r="H5355" s="6">
        <v>366.67404174804688</v>
      </c>
      <c r="I5355" s="6">
        <v>48.375774383544922</v>
      </c>
      <c r="J5355" s="6">
        <v>66.632631578947368</v>
      </c>
      <c r="K5355">
        <f t="shared" si="166"/>
        <v>0</v>
      </c>
    </row>
    <row r="5356" spans="1:11" x14ac:dyDescent="0.25">
      <c r="A5356" s="5" t="str">
        <f t="shared" si="167"/>
        <v>IndustryWholesale, Transport, Other UtilitiesMonthly Peak DayApril3</v>
      </c>
      <c r="B5356" t="s">
        <v>2232</v>
      </c>
      <c r="C5356" t="s">
        <v>2248</v>
      </c>
      <c r="D5356" t="s">
        <v>2494</v>
      </c>
      <c r="E5356" t="s">
        <v>3132</v>
      </c>
      <c r="F5356" s="6">
        <v>3</v>
      </c>
      <c r="G5356" s="6">
        <v>343.68374633789063</v>
      </c>
      <c r="H5356" s="6">
        <v>343.68374633789063</v>
      </c>
      <c r="I5356" s="6">
        <v>46.720169067382813</v>
      </c>
      <c r="J5356" s="6">
        <v>64.602105263157895</v>
      </c>
      <c r="K5356">
        <f t="shared" si="166"/>
        <v>0</v>
      </c>
    </row>
    <row r="5357" spans="1:11" x14ac:dyDescent="0.25">
      <c r="A5357" s="5" t="str">
        <f t="shared" si="167"/>
        <v>IndustryWholesale, Transport, Other UtilitiesMonthly Peak DayApril4</v>
      </c>
      <c r="B5357" t="s">
        <v>2232</v>
      </c>
      <c r="C5357" t="s">
        <v>2248</v>
      </c>
      <c r="D5357" t="s">
        <v>2494</v>
      </c>
      <c r="E5357" t="s">
        <v>3132</v>
      </c>
      <c r="F5357" s="6">
        <v>4</v>
      </c>
      <c r="G5357" s="6">
        <v>313.39639282226563</v>
      </c>
      <c r="H5357" s="6">
        <v>313.39639282226563</v>
      </c>
      <c r="I5357" s="6">
        <v>59.347759246826172</v>
      </c>
      <c r="J5357" s="6">
        <v>63.153157894736836</v>
      </c>
      <c r="K5357">
        <f t="shared" si="166"/>
        <v>0</v>
      </c>
    </row>
    <row r="5358" spans="1:11" x14ac:dyDescent="0.25">
      <c r="A5358" s="5" t="str">
        <f t="shared" si="167"/>
        <v>IndustryWholesale, Transport, Other UtilitiesMonthly Peak DayApril5</v>
      </c>
      <c r="B5358" t="s">
        <v>2232</v>
      </c>
      <c r="C5358" t="s">
        <v>2248</v>
      </c>
      <c r="D5358" t="s">
        <v>2494</v>
      </c>
      <c r="E5358" t="s">
        <v>3132</v>
      </c>
      <c r="F5358" s="6">
        <v>5</v>
      </c>
      <c r="G5358" s="6">
        <v>323.01370239257813</v>
      </c>
      <c r="H5358" s="6">
        <v>323.01370239257813</v>
      </c>
      <c r="I5358" s="6">
        <v>60.026813507080078</v>
      </c>
      <c r="J5358" s="6">
        <v>62.665789473684207</v>
      </c>
      <c r="K5358">
        <f t="shared" si="166"/>
        <v>0</v>
      </c>
    </row>
    <row r="5359" spans="1:11" x14ac:dyDescent="0.25">
      <c r="A5359" s="5" t="str">
        <f t="shared" si="167"/>
        <v>IndustryWholesale, Transport, Other UtilitiesMonthly Peak DayApril6</v>
      </c>
      <c r="B5359" t="s">
        <v>2232</v>
      </c>
      <c r="C5359" t="s">
        <v>2248</v>
      </c>
      <c r="D5359" t="s">
        <v>2494</v>
      </c>
      <c r="E5359" t="s">
        <v>3132</v>
      </c>
      <c r="F5359" s="6">
        <v>6</v>
      </c>
      <c r="G5359" s="6">
        <v>333.96096801757813</v>
      </c>
      <c r="H5359" s="6">
        <v>333.96096801757813</v>
      </c>
      <c r="I5359" s="6">
        <v>45.133399963378906</v>
      </c>
      <c r="J5359" s="6">
        <v>63.076842105263182</v>
      </c>
      <c r="K5359">
        <f t="shared" si="166"/>
        <v>0</v>
      </c>
    </row>
    <row r="5360" spans="1:11" x14ac:dyDescent="0.25">
      <c r="A5360" s="5" t="str">
        <f t="shared" si="167"/>
        <v>IndustryWholesale, Transport, Other UtilitiesMonthly Peak DayApril7</v>
      </c>
      <c r="B5360" t="s">
        <v>2232</v>
      </c>
      <c r="C5360" t="s">
        <v>2248</v>
      </c>
      <c r="D5360" t="s">
        <v>2494</v>
      </c>
      <c r="E5360" t="s">
        <v>3132</v>
      </c>
      <c r="F5360" s="6">
        <v>7</v>
      </c>
      <c r="G5360" s="6">
        <v>340.67962646484375</v>
      </c>
      <c r="H5360" s="6">
        <v>340.67962646484375</v>
      </c>
      <c r="I5360" s="6">
        <v>52.324939727783203</v>
      </c>
      <c r="J5360" s="6">
        <v>62.887368421052635</v>
      </c>
      <c r="K5360">
        <f t="shared" si="166"/>
        <v>0</v>
      </c>
    </row>
    <row r="5361" spans="1:11" x14ac:dyDescent="0.25">
      <c r="A5361" s="5" t="str">
        <f t="shared" si="167"/>
        <v>IndustryWholesale, Transport, Other UtilitiesMonthly Peak DayApril8</v>
      </c>
      <c r="B5361" t="s">
        <v>2232</v>
      </c>
      <c r="C5361" t="s">
        <v>2248</v>
      </c>
      <c r="D5361" t="s">
        <v>2494</v>
      </c>
      <c r="E5361" t="s">
        <v>3132</v>
      </c>
      <c r="F5361" s="6">
        <v>8</v>
      </c>
      <c r="G5361" s="6">
        <v>356.59149169921875</v>
      </c>
      <c r="H5361" s="6">
        <v>356.59149169921875</v>
      </c>
      <c r="I5361" s="6">
        <v>48.249980926513672</v>
      </c>
      <c r="J5361" s="6">
        <v>62.472631578947372</v>
      </c>
      <c r="K5361">
        <f t="shared" si="166"/>
        <v>0</v>
      </c>
    </row>
    <row r="5362" spans="1:11" x14ac:dyDescent="0.25">
      <c r="A5362" s="5" t="str">
        <f t="shared" si="167"/>
        <v>IndustryWholesale, Transport, Other UtilitiesMonthly Peak DayApril9</v>
      </c>
      <c r="B5362" t="s">
        <v>2232</v>
      </c>
      <c r="C5362" t="s">
        <v>2248</v>
      </c>
      <c r="D5362" t="s">
        <v>2494</v>
      </c>
      <c r="E5362" t="s">
        <v>3132</v>
      </c>
      <c r="F5362" s="6">
        <v>9</v>
      </c>
      <c r="G5362" s="6">
        <v>328.38265991210938</v>
      </c>
      <c r="H5362" s="6">
        <v>328.38265991210938</v>
      </c>
      <c r="I5362" s="6">
        <v>51.391593933105469</v>
      </c>
      <c r="J5362" s="6">
        <v>65.802105263157884</v>
      </c>
      <c r="K5362">
        <f t="shared" si="166"/>
        <v>0</v>
      </c>
    </row>
    <row r="5363" spans="1:11" x14ac:dyDescent="0.25">
      <c r="A5363" s="5" t="str">
        <f t="shared" si="167"/>
        <v>IndustryWholesale, Transport, Other UtilitiesMonthly Peak DayApril10</v>
      </c>
      <c r="B5363" t="s">
        <v>2232</v>
      </c>
      <c r="C5363" t="s">
        <v>2248</v>
      </c>
      <c r="D5363" t="s">
        <v>2494</v>
      </c>
      <c r="E5363" t="s">
        <v>3132</v>
      </c>
      <c r="F5363" s="6">
        <v>10</v>
      </c>
      <c r="G5363" s="6">
        <v>331.14520263671875</v>
      </c>
      <c r="H5363" s="6">
        <v>331.14520263671875</v>
      </c>
      <c r="I5363" s="6">
        <v>58.033348083496094</v>
      </c>
      <c r="J5363" s="6">
        <v>72.183157894736823</v>
      </c>
      <c r="K5363">
        <f t="shared" si="166"/>
        <v>0</v>
      </c>
    </row>
    <row r="5364" spans="1:11" x14ac:dyDescent="0.25">
      <c r="A5364" s="5" t="str">
        <f t="shared" si="167"/>
        <v>IndustryWholesale, Transport, Other UtilitiesMonthly Peak DayApril11</v>
      </c>
      <c r="B5364" t="s">
        <v>2232</v>
      </c>
      <c r="C5364" t="s">
        <v>2248</v>
      </c>
      <c r="D5364" t="s">
        <v>2494</v>
      </c>
      <c r="E5364" t="s">
        <v>3132</v>
      </c>
      <c r="F5364" s="6">
        <v>11</v>
      </c>
      <c r="G5364" s="6">
        <v>350.0478515625</v>
      </c>
      <c r="H5364" s="6">
        <v>350.0478515625</v>
      </c>
      <c r="I5364" s="6">
        <v>60.875545501708984</v>
      </c>
      <c r="J5364" s="6">
        <v>78.215789473684211</v>
      </c>
      <c r="K5364">
        <f t="shared" si="166"/>
        <v>0</v>
      </c>
    </row>
    <row r="5365" spans="1:11" x14ac:dyDescent="0.25">
      <c r="A5365" s="5" t="str">
        <f t="shared" si="167"/>
        <v>IndustryWholesale, Transport, Other UtilitiesMonthly Peak DayApril12</v>
      </c>
      <c r="B5365" t="s">
        <v>2232</v>
      </c>
      <c r="C5365" t="s">
        <v>2248</v>
      </c>
      <c r="D5365" t="s">
        <v>2494</v>
      </c>
      <c r="E5365" t="s">
        <v>3132</v>
      </c>
      <c r="F5365" s="6">
        <v>12</v>
      </c>
      <c r="G5365" s="6">
        <v>333.45892333984375</v>
      </c>
      <c r="H5365" s="6">
        <v>333.45892333984375</v>
      </c>
      <c r="I5365" s="6">
        <v>59.729393005371094</v>
      </c>
      <c r="J5365" s="6">
        <v>81.81052631578946</v>
      </c>
      <c r="K5365">
        <f t="shared" si="166"/>
        <v>0</v>
      </c>
    </row>
    <row r="5366" spans="1:11" x14ac:dyDescent="0.25">
      <c r="A5366" s="5" t="str">
        <f t="shared" si="167"/>
        <v>IndustryWholesale, Transport, Other UtilitiesMonthly Peak DayApril13</v>
      </c>
      <c r="B5366" t="s">
        <v>2232</v>
      </c>
      <c r="C5366" t="s">
        <v>2248</v>
      </c>
      <c r="D5366" t="s">
        <v>2494</v>
      </c>
      <c r="E5366" t="s">
        <v>3132</v>
      </c>
      <c r="F5366" s="6">
        <v>13</v>
      </c>
      <c r="G5366" s="6">
        <v>350.48175048828125</v>
      </c>
      <c r="H5366" s="6">
        <v>350.48175048828125</v>
      </c>
      <c r="I5366" s="6">
        <v>61.122848510742188</v>
      </c>
      <c r="J5366" s="6">
        <v>84.257894736842104</v>
      </c>
      <c r="K5366">
        <f t="shared" si="166"/>
        <v>0</v>
      </c>
    </row>
    <row r="5367" spans="1:11" x14ac:dyDescent="0.25">
      <c r="A5367" s="5" t="str">
        <f t="shared" si="167"/>
        <v>IndustryWholesale, Transport, Other UtilitiesMonthly Peak DayApril14</v>
      </c>
      <c r="B5367" t="s">
        <v>2232</v>
      </c>
      <c r="C5367" t="s">
        <v>2248</v>
      </c>
      <c r="D5367" t="s">
        <v>2494</v>
      </c>
      <c r="E5367" t="s">
        <v>3132</v>
      </c>
      <c r="F5367" s="6">
        <v>14</v>
      </c>
      <c r="G5367" s="6">
        <v>347.14822387695313</v>
      </c>
      <c r="H5367" s="6">
        <v>347.14822387695313</v>
      </c>
      <c r="I5367" s="6">
        <v>54.211055755615234</v>
      </c>
      <c r="J5367" s="6">
        <v>86.078947368421041</v>
      </c>
      <c r="K5367">
        <f t="shared" si="166"/>
        <v>0</v>
      </c>
    </row>
    <row r="5368" spans="1:11" x14ac:dyDescent="0.25">
      <c r="A5368" s="5" t="str">
        <f t="shared" si="167"/>
        <v>IndustryWholesale, Transport, Other UtilitiesMonthly Peak DayApril15</v>
      </c>
      <c r="B5368" t="s">
        <v>2232</v>
      </c>
      <c r="C5368" t="s">
        <v>2248</v>
      </c>
      <c r="D5368" t="s">
        <v>2494</v>
      </c>
      <c r="E5368" t="s">
        <v>3132</v>
      </c>
      <c r="F5368" s="6">
        <v>15</v>
      </c>
      <c r="G5368" s="6">
        <v>325.77816772460938</v>
      </c>
      <c r="H5368" s="6">
        <v>325.77816772460938</v>
      </c>
      <c r="I5368" s="6">
        <v>55.144554138183594</v>
      </c>
      <c r="J5368" s="6">
        <v>87.478947368421046</v>
      </c>
      <c r="K5368">
        <f t="shared" si="166"/>
        <v>0</v>
      </c>
    </row>
    <row r="5369" spans="1:11" x14ac:dyDescent="0.25">
      <c r="A5369" s="5" t="str">
        <f t="shared" si="167"/>
        <v>IndustryWholesale, Transport, Other UtilitiesMonthly Peak DayApril16</v>
      </c>
      <c r="B5369" t="s">
        <v>2232</v>
      </c>
      <c r="C5369" t="s">
        <v>2248</v>
      </c>
      <c r="D5369" t="s">
        <v>2494</v>
      </c>
      <c r="E5369" t="s">
        <v>3132</v>
      </c>
      <c r="F5369" s="6">
        <v>16</v>
      </c>
      <c r="G5369" s="6">
        <v>320.94125366210938</v>
      </c>
      <c r="H5369" s="6">
        <v>320.94125366210938</v>
      </c>
      <c r="I5369" s="6">
        <v>54.039783477783203</v>
      </c>
      <c r="J5369" s="6">
        <v>88.078947368421083</v>
      </c>
      <c r="K5369">
        <f t="shared" si="166"/>
        <v>0</v>
      </c>
    </row>
    <row r="5370" spans="1:11" x14ac:dyDescent="0.25">
      <c r="A5370" s="5" t="str">
        <f t="shared" si="167"/>
        <v>IndustryWholesale, Transport, Other UtilitiesMonthly Peak DayApril17</v>
      </c>
      <c r="B5370" t="s">
        <v>2232</v>
      </c>
      <c r="C5370" t="s">
        <v>2248</v>
      </c>
      <c r="D5370" t="s">
        <v>2494</v>
      </c>
      <c r="E5370" t="s">
        <v>3132</v>
      </c>
      <c r="F5370" s="6">
        <v>17</v>
      </c>
      <c r="G5370" s="6">
        <v>271.70492553710938</v>
      </c>
      <c r="H5370" s="6">
        <v>271.70492553710938</v>
      </c>
      <c r="I5370" s="6">
        <v>55.448211669921875</v>
      </c>
      <c r="J5370" s="6">
        <v>87.526315789473657</v>
      </c>
      <c r="K5370">
        <f t="shared" si="166"/>
        <v>0</v>
      </c>
    </row>
    <row r="5371" spans="1:11" x14ac:dyDescent="0.25">
      <c r="A5371" s="5" t="str">
        <f t="shared" si="167"/>
        <v>IndustryWholesale, Transport, Other UtilitiesMonthly Peak DayApril18</v>
      </c>
      <c r="B5371" t="s">
        <v>2232</v>
      </c>
      <c r="C5371" t="s">
        <v>2248</v>
      </c>
      <c r="D5371" t="s">
        <v>2494</v>
      </c>
      <c r="E5371" t="s">
        <v>3132</v>
      </c>
      <c r="F5371" s="6">
        <v>18</v>
      </c>
      <c r="G5371" s="6">
        <v>243.04100036621094</v>
      </c>
      <c r="H5371" s="6">
        <v>243.04100036621094</v>
      </c>
      <c r="I5371" s="6">
        <v>53.440227508544922</v>
      </c>
      <c r="J5371" s="6">
        <v>86.331578947368428</v>
      </c>
      <c r="K5371">
        <f t="shared" si="166"/>
        <v>0</v>
      </c>
    </row>
    <row r="5372" spans="1:11" x14ac:dyDescent="0.25">
      <c r="A5372" s="5" t="str">
        <f t="shared" si="167"/>
        <v>IndustryWholesale, Transport, Other UtilitiesMonthly Peak DayApril19</v>
      </c>
      <c r="B5372" t="s">
        <v>2232</v>
      </c>
      <c r="C5372" t="s">
        <v>2248</v>
      </c>
      <c r="D5372" t="s">
        <v>2494</v>
      </c>
      <c r="E5372" t="s">
        <v>3132</v>
      </c>
      <c r="F5372" s="6">
        <v>19</v>
      </c>
      <c r="G5372" s="6">
        <v>292.54083251953125</v>
      </c>
      <c r="H5372" s="6">
        <v>292.54083251953125</v>
      </c>
      <c r="I5372" s="6">
        <v>61.647403717041016</v>
      </c>
      <c r="J5372" s="6">
        <v>83.699999999999989</v>
      </c>
      <c r="K5372">
        <f t="shared" si="166"/>
        <v>0</v>
      </c>
    </row>
    <row r="5373" spans="1:11" x14ac:dyDescent="0.25">
      <c r="A5373" s="5" t="str">
        <f t="shared" si="167"/>
        <v>IndustryWholesale, Transport, Other UtilitiesMonthly Peak DayApril20</v>
      </c>
      <c r="B5373" t="s">
        <v>2232</v>
      </c>
      <c r="C5373" t="s">
        <v>2248</v>
      </c>
      <c r="D5373" t="s">
        <v>2494</v>
      </c>
      <c r="E5373" t="s">
        <v>3132</v>
      </c>
      <c r="F5373" s="6">
        <v>20</v>
      </c>
      <c r="G5373" s="6">
        <v>276.44027709960938</v>
      </c>
      <c r="H5373" s="6">
        <v>276.44027709960938</v>
      </c>
      <c r="I5373" s="6">
        <v>64.659164428710938</v>
      </c>
      <c r="J5373" s="6">
        <v>80.506315789473675</v>
      </c>
      <c r="K5373">
        <f t="shared" si="166"/>
        <v>0</v>
      </c>
    </row>
    <row r="5374" spans="1:11" x14ac:dyDescent="0.25">
      <c r="A5374" s="5" t="str">
        <f t="shared" si="167"/>
        <v>IndustryWholesale, Transport, Other UtilitiesMonthly Peak DayApril21</v>
      </c>
      <c r="B5374" t="s">
        <v>2232</v>
      </c>
      <c r="C5374" t="s">
        <v>2248</v>
      </c>
      <c r="D5374" t="s">
        <v>2494</v>
      </c>
      <c r="E5374" t="s">
        <v>3132</v>
      </c>
      <c r="F5374" s="6">
        <v>21</v>
      </c>
      <c r="G5374" s="6">
        <v>252.77581787109375</v>
      </c>
      <c r="H5374" s="6">
        <v>252.77581787109375</v>
      </c>
      <c r="I5374" s="6">
        <v>59.880580902099609</v>
      </c>
      <c r="J5374" s="6">
        <v>76.290526315789464</v>
      </c>
      <c r="K5374">
        <f t="shared" si="166"/>
        <v>0</v>
      </c>
    </row>
    <row r="5375" spans="1:11" x14ac:dyDescent="0.25">
      <c r="A5375" s="5" t="str">
        <f t="shared" si="167"/>
        <v>IndustryWholesale, Transport, Other UtilitiesMonthly Peak DayApril22</v>
      </c>
      <c r="B5375" t="s">
        <v>2232</v>
      </c>
      <c r="C5375" t="s">
        <v>2248</v>
      </c>
      <c r="D5375" t="s">
        <v>2494</v>
      </c>
      <c r="E5375" t="s">
        <v>3132</v>
      </c>
      <c r="F5375" s="6">
        <v>22</v>
      </c>
      <c r="G5375" s="6">
        <v>328.0787353515625</v>
      </c>
      <c r="H5375" s="6">
        <v>328.0787353515625</v>
      </c>
      <c r="I5375" s="6">
        <v>66.568374633789063</v>
      </c>
      <c r="J5375" s="6">
        <v>72.56947368421055</v>
      </c>
      <c r="K5375">
        <f t="shared" si="166"/>
        <v>0</v>
      </c>
    </row>
    <row r="5376" spans="1:11" x14ac:dyDescent="0.25">
      <c r="A5376" s="5" t="str">
        <f t="shared" si="167"/>
        <v>IndustryWholesale, Transport, Other UtilitiesMonthly Peak DayApril23</v>
      </c>
      <c r="B5376" t="s">
        <v>2232</v>
      </c>
      <c r="C5376" t="s">
        <v>2248</v>
      </c>
      <c r="D5376" t="s">
        <v>2494</v>
      </c>
      <c r="E5376" t="s">
        <v>3132</v>
      </c>
      <c r="F5376" s="6">
        <v>23</v>
      </c>
      <c r="G5376" s="6">
        <v>310.98934936523438</v>
      </c>
      <c r="H5376" s="6">
        <v>310.98934936523438</v>
      </c>
      <c r="I5376" s="6">
        <v>62.026721954345703</v>
      </c>
      <c r="J5376" s="6">
        <v>70.630526315789481</v>
      </c>
      <c r="K5376">
        <f t="shared" si="166"/>
        <v>0</v>
      </c>
    </row>
    <row r="5377" spans="1:11" x14ac:dyDescent="0.25">
      <c r="A5377" s="5" t="str">
        <f t="shared" si="167"/>
        <v>IndustryWholesale, Transport, Other UtilitiesMonthly Peak DayApril24</v>
      </c>
      <c r="B5377" t="s">
        <v>2232</v>
      </c>
      <c r="C5377" t="s">
        <v>2248</v>
      </c>
      <c r="D5377" t="s">
        <v>2494</v>
      </c>
      <c r="E5377" t="s">
        <v>3132</v>
      </c>
      <c r="F5377" s="6">
        <v>24</v>
      </c>
      <c r="G5377" s="6">
        <v>302.1881103515625</v>
      </c>
      <c r="H5377" s="6">
        <v>302.1881103515625</v>
      </c>
      <c r="I5377" s="6">
        <v>62.701618194580078</v>
      </c>
      <c r="J5377" s="6">
        <v>69.957368421052664</v>
      </c>
      <c r="K5377">
        <f t="shared" si="166"/>
        <v>0</v>
      </c>
    </row>
    <row r="5378" spans="1:11" x14ac:dyDescent="0.25">
      <c r="A5378" s="5" t="str">
        <f t="shared" si="167"/>
        <v>IndustryWholesale, Transport, Other UtilitiesAverage WeekdayMay1</v>
      </c>
      <c r="B5378" t="s">
        <v>2232</v>
      </c>
      <c r="C5378" t="s">
        <v>2248</v>
      </c>
      <c r="D5378" t="s">
        <v>2495</v>
      </c>
      <c r="E5378" t="s">
        <v>3133</v>
      </c>
      <c r="F5378" s="6">
        <v>1</v>
      </c>
      <c r="G5378" s="6">
        <v>427.57192993164063</v>
      </c>
      <c r="H5378" s="6">
        <v>427.57192993164063</v>
      </c>
      <c r="I5378" s="6">
        <v>73.018524169921875</v>
      </c>
      <c r="J5378" s="6">
        <v>65.0836842105263</v>
      </c>
      <c r="K5378">
        <f t="shared" ref="K5378:K5441" si="168">INDEX(events, MATCH(CONCATENATE(B5378, C5378, D5378, E5378), events_y, 0), MATCH("Confidential", events_x, 0))</f>
        <v>0</v>
      </c>
    </row>
    <row r="5379" spans="1:11" x14ac:dyDescent="0.25">
      <c r="A5379" s="5" t="str">
        <f t="shared" ref="A5379:A5442" si="169">CONCATENATE(B5379, C5379, D5379, E5379, F5379)</f>
        <v>IndustryWholesale, Transport, Other UtilitiesAverage WeekdayMay2</v>
      </c>
      <c r="B5379" t="s">
        <v>2232</v>
      </c>
      <c r="C5379" t="s">
        <v>2248</v>
      </c>
      <c r="D5379" t="s">
        <v>2495</v>
      </c>
      <c r="E5379" t="s">
        <v>3133</v>
      </c>
      <c r="F5379" s="6">
        <v>2</v>
      </c>
      <c r="G5379" s="6">
        <v>384.53271484375</v>
      </c>
      <c r="H5379" s="6">
        <v>384.53271484375</v>
      </c>
      <c r="I5379" s="6">
        <v>70.278556823730469</v>
      </c>
      <c r="J5379" s="6">
        <v>64.499999999999986</v>
      </c>
      <c r="K5379">
        <f t="shared" si="168"/>
        <v>0</v>
      </c>
    </row>
    <row r="5380" spans="1:11" x14ac:dyDescent="0.25">
      <c r="A5380" s="5" t="str">
        <f t="shared" si="169"/>
        <v>IndustryWholesale, Transport, Other UtilitiesAverage WeekdayMay3</v>
      </c>
      <c r="B5380" t="s">
        <v>2232</v>
      </c>
      <c r="C5380" t="s">
        <v>2248</v>
      </c>
      <c r="D5380" t="s">
        <v>2495</v>
      </c>
      <c r="E5380" t="s">
        <v>3133</v>
      </c>
      <c r="F5380" s="6">
        <v>3</v>
      </c>
      <c r="G5380" s="6">
        <v>386.51702880859375</v>
      </c>
      <c r="H5380" s="6">
        <v>386.51702880859375</v>
      </c>
      <c r="I5380" s="6">
        <v>68.348922729492188</v>
      </c>
      <c r="J5380" s="6">
        <v>63.754736842105274</v>
      </c>
      <c r="K5380">
        <f t="shared" si="168"/>
        <v>0</v>
      </c>
    </row>
    <row r="5381" spans="1:11" x14ac:dyDescent="0.25">
      <c r="A5381" s="5" t="str">
        <f t="shared" si="169"/>
        <v>IndustryWholesale, Transport, Other UtilitiesAverage WeekdayMay4</v>
      </c>
      <c r="B5381" t="s">
        <v>2232</v>
      </c>
      <c r="C5381" t="s">
        <v>2248</v>
      </c>
      <c r="D5381" t="s">
        <v>2495</v>
      </c>
      <c r="E5381" t="s">
        <v>3133</v>
      </c>
      <c r="F5381" s="6">
        <v>4</v>
      </c>
      <c r="G5381" s="6">
        <v>377.29214477539063</v>
      </c>
      <c r="H5381" s="6">
        <v>377.29214477539063</v>
      </c>
      <c r="I5381" s="6">
        <v>67.634597778320313</v>
      </c>
      <c r="J5381" s="6">
        <v>62.932105263157894</v>
      </c>
      <c r="K5381">
        <f t="shared" si="168"/>
        <v>0</v>
      </c>
    </row>
    <row r="5382" spans="1:11" x14ac:dyDescent="0.25">
      <c r="A5382" s="5" t="str">
        <f t="shared" si="169"/>
        <v>IndustryWholesale, Transport, Other UtilitiesAverage WeekdayMay5</v>
      </c>
      <c r="B5382" t="s">
        <v>2232</v>
      </c>
      <c r="C5382" t="s">
        <v>2248</v>
      </c>
      <c r="D5382" t="s">
        <v>2495</v>
      </c>
      <c r="E5382" t="s">
        <v>3133</v>
      </c>
      <c r="F5382" s="6">
        <v>5</v>
      </c>
      <c r="G5382" s="6">
        <v>360.80902099609375</v>
      </c>
      <c r="H5382" s="6">
        <v>360.80902099609375</v>
      </c>
      <c r="I5382" s="6">
        <v>61.859027862548828</v>
      </c>
      <c r="J5382" s="6">
        <v>62.487894736842115</v>
      </c>
      <c r="K5382">
        <f t="shared" si="168"/>
        <v>0</v>
      </c>
    </row>
    <row r="5383" spans="1:11" x14ac:dyDescent="0.25">
      <c r="A5383" s="5" t="str">
        <f t="shared" si="169"/>
        <v>IndustryWholesale, Transport, Other UtilitiesAverage WeekdayMay6</v>
      </c>
      <c r="B5383" t="s">
        <v>2232</v>
      </c>
      <c r="C5383" t="s">
        <v>2248</v>
      </c>
      <c r="D5383" t="s">
        <v>2495</v>
      </c>
      <c r="E5383" t="s">
        <v>3133</v>
      </c>
      <c r="F5383" s="6">
        <v>6</v>
      </c>
      <c r="G5383" s="6">
        <v>360.146240234375</v>
      </c>
      <c r="H5383" s="6">
        <v>360.146240234375</v>
      </c>
      <c r="I5383" s="6">
        <v>60.866405487060547</v>
      </c>
      <c r="J5383" s="6">
        <v>61.80263157894737</v>
      </c>
      <c r="K5383">
        <f t="shared" si="168"/>
        <v>0</v>
      </c>
    </row>
    <row r="5384" spans="1:11" x14ac:dyDescent="0.25">
      <c r="A5384" s="5" t="str">
        <f t="shared" si="169"/>
        <v>IndustryWholesale, Transport, Other UtilitiesAverage WeekdayMay7</v>
      </c>
      <c r="B5384" t="s">
        <v>2232</v>
      </c>
      <c r="C5384" t="s">
        <v>2248</v>
      </c>
      <c r="D5384" t="s">
        <v>2495</v>
      </c>
      <c r="E5384" t="s">
        <v>3133</v>
      </c>
      <c r="F5384" s="6">
        <v>7</v>
      </c>
      <c r="G5384" s="6">
        <v>365.77520751953125</v>
      </c>
      <c r="H5384" s="6">
        <v>365.77520751953125</v>
      </c>
      <c r="I5384" s="6">
        <v>65.996597290039063</v>
      </c>
      <c r="J5384" s="6">
        <v>61.409473684210511</v>
      </c>
      <c r="K5384">
        <f t="shared" si="168"/>
        <v>0</v>
      </c>
    </row>
    <row r="5385" spans="1:11" x14ac:dyDescent="0.25">
      <c r="A5385" s="5" t="str">
        <f t="shared" si="169"/>
        <v>IndustryWholesale, Transport, Other UtilitiesAverage WeekdayMay8</v>
      </c>
      <c r="B5385" t="s">
        <v>2232</v>
      </c>
      <c r="C5385" t="s">
        <v>2248</v>
      </c>
      <c r="D5385" t="s">
        <v>2495</v>
      </c>
      <c r="E5385" t="s">
        <v>3133</v>
      </c>
      <c r="F5385" s="6">
        <v>8</v>
      </c>
      <c r="G5385" s="6">
        <v>373.05853271484375</v>
      </c>
      <c r="H5385" s="6">
        <v>373.05853271484375</v>
      </c>
      <c r="I5385" s="6">
        <v>65.700614929199219</v>
      </c>
      <c r="J5385" s="6">
        <v>61.963157894736838</v>
      </c>
      <c r="K5385">
        <f t="shared" si="168"/>
        <v>0</v>
      </c>
    </row>
    <row r="5386" spans="1:11" x14ac:dyDescent="0.25">
      <c r="A5386" s="5" t="str">
        <f t="shared" si="169"/>
        <v>IndustryWholesale, Transport, Other UtilitiesAverage WeekdayMay9</v>
      </c>
      <c r="B5386" t="s">
        <v>2232</v>
      </c>
      <c r="C5386" t="s">
        <v>2248</v>
      </c>
      <c r="D5386" t="s">
        <v>2495</v>
      </c>
      <c r="E5386" t="s">
        <v>3133</v>
      </c>
      <c r="F5386" s="6">
        <v>9</v>
      </c>
      <c r="G5386" s="6">
        <v>392.66244506835938</v>
      </c>
      <c r="H5386" s="6">
        <v>392.66244506835938</v>
      </c>
      <c r="I5386" s="6">
        <v>68.550636291503906</v>
      </c>
      <c r="J5386" s="6">
        <v>63.997894736842106</v>
      </c>
      <c r="K5386">
        <f t="shared" si="168"/>
        <v>0</v>
      </c>
    </row>
    <row r="5387" spans="1:11" x14ac:dyDescent="0.25">
      <c r="A5387" s="5" t="str">
        <f t="shared" si="169"/>
        <v>IndustryWholesale, Transport, Other UtilitiesAverage WeekdayMay10</v>
      </c>
      <c r="B5387" t="s">
        <v>2232</v>
      </c>
      <c r="C5387" t="s">
        <v>2248</v>
      </c>
      <c r="D5387" t="s">
        <v>2495</v>
      </c>
      <c r="E5387" t="s">
        <v>3133</v>
      </c>
      <c r="F5387" s="6">
        <v>10</v>
      </c>
      <c r="G5387" s="6">
        <v>408.41909790039063</v>
      </c>
      <c r="H5387" s="6">
        <v>408.41909790039063</v>
      </c>
      <c r="I5387" s="6">
        <v>66.392776489257813</v>
      </c>
      <c r="J5387" s="6">
        <v>66.643684210526317</v>
      </c>
      <c r="K5387">
        <f t="shared" si="168"/>
        <v>0</v>
      </c>
    </row>
    <row r="5388" spans="1:11" x14ac:dyDescent="0.25">
      <c r="A5388" s="5" t="str">
        <f t="shared" si="169"/>
        <v>IndustryWholesale, Transport, Other UtilitiesAverage WeekdayMay11</v>
      </c>
      <c r="B5388" t="s">
        <v>2232</v>
      </c>
      <c r="C5388" t="s">
        <v>2248</v>
      </c>
      <c r="D5388" t="s">
        <v>2495</v>
      </c>
      <c r="E5388" t="s">
        <v>3133</v>
      </c>
      <c r="F5388" s="6">
        <v>11</v>
      </c>
      <c r="G5388" s="6">
        <v>412.01034545898438</v>
      </c>
      <c r="H5388" s="6">
        <v>412.01034545898438</v>
      </c>
      <c r="I5388" s="6">
        <v>70.341232299804688</v>
      </c>
      <c r="J5388" s="6">
        <v>70.105789473684212</v>
      </c>
      <c r="K5388">
        <f t="shared" si="168"/>
        <v>0</v>
      </c>
    </row>
    <row r="5389" spans="1:11" x14ac:dyDescent="0.25">
      <c r="A5389" s="5" t="str">
        <f t="shared" si="169"/>
        <v>IndustryWholesale, Transport, Other UtilitiesAverage WeekdayMay12</v>
      </c>
      <c r="B5389" t="s">
        <v>2232</v>
      </c>
      <c r="C5389" t="s">
        <v>2248</v>
      </c>
      <c r="D5389" t="s">
        <v>2495</v>
      </c>
      <c r="E5389" t="s">
        <v>3133</v>
      </c>
      <c r="F5389" s="6">
        <v>12</v>
      </c>
      <c r="G5389" s="6">
        <v>406.2100830078125</v>
      </c>
      <c r="H5389" s="6">
        <v>406.2100830078125</v>
      </c>
      <c r="I5389" s="6">
        <v>70.950004577636719</v>
      </c>
      <c r="J5389" s="6">
        <v>72.223684210526301</v>
      </c>
      <c r="K5389">
        <f t="shared" si="168"/>
        <v>0</v>
      </c>
    </row>
    <row r="5390" spans="1:11" x14ac:dyDescent="0.25">
      <c r="A5390" s="5" t="str">
        <f t="shared" si="169"/>
        <v>IndustryWholesale, Transport, Other UtilitiesAverage WeekdayMay13</v>
      </c>
      <c r="B5390" t="s">
        <v>2232</v>
      </c>
      <c r="C5390" t="s">
        <v>2248</v>
      </c>
      <c r="D5390" t="s">
        <v>2495</v>
      </c>
      <c r="E5390" t="s">
        <v>3133</v>
      </c>
      <c r="F5390" s="6">
        <v>13</v>
      </c>
      <c r="G5390" s="6">
        <v>409.21578979492188</v>
      </c>
      <c r="H5390" s="6">
        <v>409.21578979492188</v>
      </c>
      <c r="I5390" s="6">
        <v>70.186370849609375</v>
      </c>
      <c r="J5390" s="6">
        <v>73.265263157894736</v>
      </c>
      <c r="K5390">
        <f t="shared" si="168"/>
        <v>0</v>
      </c>
    </row>
    <row r="5391" spans="1:11" x14ac:dyDescent="0.25">
      <c r="A5391" s="5" t="str">
        <f t="shared" si="169"/>
        <v>IndustryWholesale, Transport, Other UtilitiesAverage WeekdayMay14</v>
      </c>
      <c r="B5391" t="s">
        <v>2232</v>
      </c>
      <c r="C5391" t="s">
        <v>2248</v>
      </c>
      <c r="D5391" t="s">
        <v>2495</v>
      </c>
      <c r="E5391" t="s">
        <v>3133</v>
      </c>
      <c r="F5391" s="6">
        <v>14</v>
      </c>
      <c r="G5391" s="6">
        <v>394.26345825195313</v>
      </c>
      <c r="H5391" s="6">
        <v>394.26345825195313</v>
      </c>
      <c r="I5391" s="6">
        <v>72.404136657714844</v>
      </c>
      <c r="J5391" s="6">
        <v>75.662631578947369</v>
      </c>
      <c r="K5391">
        <f t="shared" si="168"/>
        <v>0</v>
      </c>
    </row>
    <row r="5392" spans="1:11" x14ac:dyDescent="0.25">
      <c r="A5392" s="5" t="str">
        <f t="shared" si="169"/>
        <v>IndustryWholesale, Transport, Other UtilitiesAverage WeekdayMay15</v>
      </c>
      <c r="B5392" t="s">
        <v>2232</v>
      </c>
      <c r="C5392" t="s">
        <v>2248</v>
      </c>
      <c r="D5392" t="s">
        <v>2495</v>
      </c>
      <c r="E5392" t="s">
        <v>3133</v>
      </c>
      <c r="F5392" s="6">
        <v>15</v>
      </c>
      <c r="G5392" s="6">
        <v>389.440673828125</v>
      </c>
      <c r="H5392" s="6">
        <v>389.440673828125</v>
      </c>
      <c r="I5392" s="6">
        <v>70.443496704101563</v>
      </c>
      <c r="J5392" s="6">
        <v>77.202631578947376</v>
      </c>
      <c r="K5392">
        <f t="shared" si="168"/>
        <v>0</v>
      </c>
    </row>
    <row r="5393" spans="1:11" x14ac:dyDescent="0.25">
      <c r="A5393" s="5" t="str">
        <f t="shared" si="169"/>
        <v>IndustryWholesale, Transport, Other UtilitiesAverage WeekdayMay16</v>
      </c>
      <c r="B5393" t="s">
        <v>2232</v>
      </c>
      <c r="C5393" t="s">
        <v>2248</v>
      </c>
      <c r="D5393" t="s">
        <v>2495</v>
      </c>
      <c r="E5393" t="s">
        <v>3133</v>
      </c>
      <c r="F5393" s="6">
        <v>16</v>
      </c>
      <c r="G5393" s="6">
        <v>376.62786865234375</v>
      </c>
      <c r="H5393" s="6">
        <v>376.62786865234375</v>
      </c>
      <c r="I5393" s="6">
        <v>67.295166015625</v>
      </c>
      <c r="J5393" s="6">
        <v>77.528947368421044</v>
      </c>
      <c r="K5393">
        <f t="shared" si="168"/>
        <v>0</v>
      </c>
    </row>
    <row r="5394" spans="1:11" x14ac:dyDescent="0.25">
      <c r="A5394" s="5" t="str">
        <f t="shared" si="169"/>
        <v>IndustryWholesale, Transport, Other UtilitiesAverage WeekdayMay17</v>
      </c>
      <c r="B5394" t="s">
        <v>2232</v>
      </c>
      <c r="C5394" t="s">
        <v>2248</v>
      </c>
      <c r="D5394" t="s">
        <v>2495</v>
      </c>
      <c r="E5394" t="s">
        <v>3133</v>
      </c>
      <c r="F5394" s="6">
        <v>17</v>
      </c>
      <c r="G5394" s="6">
        <v>358.42153930664063</v>
      </c>
      <c r="H5394" s="6">
        <v>358.42153930664063</v>
      </c>
      <c r="I5394" s="6">
        <v>64.914932250976563</v>
      </c>
      <c r="J5394" s="6">
        <v>77.597368421052622</v>
      </c>
      <c r="K5394">
        <f t="shared" si="168"/>
        <v>0</v>
      </c>
    </row>
    <row r="5395" spans="1:11" x14ac:dyDescent="0.25">
      <c r="A5395" s="5" t="str">
        <f t="shared" si="169"/>
        <v>IndustryWholesale, Transport, Other UtilitiesAverage WeekdayMay18</v>
      </c>
      <c r="B5395" t="s">
        <v>2232</v>
      </c>
      <c r="C5395" t="s">
        <v>2248</v>
      </c>
      <c r="D5395" t="s">
        <v>2495</v>
      </c>
      <c r="E5395" t="s">
        <v>3133</v>
      </c>
      <c r="F5395" s="6">
        <v>18</v>
      </c>
      <c r="G5395" s="6">
        <v>366.662109375</v>
      </c>
      <c r="H5395" s="6">
        <v>366.662109375</v>
      </c>
      <c r="I5395" s="6">
        <v>62.632312774658203</v>
      </c>
      <c r="J5395" s="6">
        <v>76.677894736842106</v>
      </c>
      <c r="K5395">
        <f t="shared" si="168"/>
        <v>0</v>
      </c>
    </row>
    <row r="5396" spans="1:11" x14ac:dyDescent="0.25">
      <c r="A5396" s="5" t="str">
        <f t="shared" si="169"/>
        <v>IndustryWholesale, Transport, Other UtilitiesAverage WeekdayMay19</v>
      </c>
      <c r="B5396" t="s">
        <v>2232</v>
      </c>
      <c r="C5396" t="s">
        <v>2248</v>
      </c>
      <c r="D5396" t="s">
        <v>2495</v>
      </c>
      <c r="E5396" t="s">
        <v>3133</v>
      </c>
      <c r="F5396" s="6">
        <v>19</v>
      </c>
      <c r="G5396" s="6">
        <v>381.73019409179688</v>
      </c>
      <c r="H5396" s="6">
        <v>381.73019409179688</v>
      </c>
      <c r="I5396" s="6">
        <v>67.066795349121094</v>
      </c>
      <c r="J5396" s="6">
        <v>75.758947368421062</v>
      </c>
      <c r="K5396">
        <f t="shared" si="168"/>
        <v>0</v>
      </c>
    </row>
    <row r="5397" spans="1:11" x14ac:dyDescent="0.25">
      <c r="A5397" s="5" t="str">
        <f t="shared" si="169"/>
        <v>IndustryWholesale, Transport, Other UtilitiesAverage WeekdayMay20</v>
      </c>
      <c r="B5397" t="s">
        <v>2232</v>
      </c>
      <c r="C5397" t="s">
        <v>2248</v>
      </c>
      <c r="D5397" t="s">
        <v>2495</v>
      </c>
      <c r="E5397" t="s">
        <v>3133</v>
      </c>
      <c r="F5397" s="6">
        <v>20</v>
      </c>
      <c r="G5397" s="6">
        <v>411.24386596679688</v>
      </c>
      <c r="H5397" s="6">
        <v>411.24386596679688</v>
      </c>
      <c r="I5397" s="6">
        <v>71.12713623046875</v>
      </c>
      <c r="J5397" s="6">
        <v>73.910526315789483</v>
      </c>
      <c r="K5397">
        <f t="shared" si="168"/>
        <v>0</v>
      </c>
    </row>
    <row r="5398" spans="1:11" x14ac:dyDescent="0.25">
      <c r="A5398" s="5" t="str">
        <f t="shared" si="169"/>
        <v>IndustryWholesale, Transport, Other UtilitiesAverage WeekdayMay21</v>
      </c>
      <c r="B5398" t="s">
        <v>2232</v>
      </c>
      <c r="C5398" t="s">
        <v>2248</v>
      </c>
      <c r="D5398" t="s">
        <v>2495</v>
      </c>
      <c r="E5398" t="s">
        <v>3133</v>
      </c>
      <c r="F5398" s="6">
        <v>21</v>
      </c>
      <c r="G5398" s="6">
        <v>426.85403442382813</v>
      </c>
      <c r="H5398" s="6">
        <v>426.85403442382813</v>
      </c>
      <c r="I5398" s="6">
        <v>69.759307861328125</v>
      </c>
      <c r="J5398" s="6">
        <v>70.946315789473687</v>
      </c>
      <c r="K5398">
        <f t="shared" si="168"/>
        <v>0</v>
      </c>
    </row>
    <row r="5399" spans="1:11" x14ac:dyDescent="0.25">
      <c r="A5399" s="5" t="str">
        <f t="shared" si="169"/>
        <v>IndustryWholesale, Transport, Other UtilitiesAverage WeekdayMay22</v>
      </c>
      <c r="B5399" t="s">
        <v>2232</v>
      </c>
      <c r="C5399" t="s">
        <v>2248</v>
      </c>
      <c r="D5399" t="s">
        <v>2495</v>
      </c>
      <c r="E5399" t="s">
        <v>3133</v>
      </c>
      <c r="F5399" s="6">
        <v>22</v>
      </c>
      <c r="G5399" s="6">
        <v>403.78573608398438</v>
      </c>
      <c r="H5399" s="6">
        <v>403.78573608398438</v>
      </c>
      <c r="I5399" s="6">
        <v>84.517578125</v>
      </c>
      <c r="J5399" s="6">
        <v>67.473684210526315</v>
      </c>
      <c r="K5399">
        <f t="shared" si="168"/>
        <v>0</v>
      </c>
    </row>
    <row r="5400" spans="1:11" x14ac:dyDescent="0.25">
      <c r="A5400" s="5" t="str">
        <f t="shared" si="169"/>
        <v>IndustryWholesale, Transport, Other UtilitiesAverage WeekdayMay23</v>
      </c>
      <c r="B5400" t="s">
        <v>2232</v>
      </c>
      <c r="C5400" t="s">
        <v>2248</v>
      </c>
      <c r="D5400" t="s">
        <v>2495</v>
      </c>
      <c r="E5400" t="s">
        <v>3133</v>
      </c>
      <c r="F5400" s="6">
        <v>23</v>
      </c>
      <c r="G5400" s="6">
        <v>401.58203125</v>
      </c>
      <c r="H5400" s="6">
        <v>401.58203125</v>
      </c>
      <c r="I5400" s="6">
        <v>87.115951538085938</v>
      </c>
      <c r="J5400" s="6">
        <v>66.035789473684204</v>
      </c>
      <c r="K5400">
        <f t="shared" si="168"/>
        <v>0</v>
      </c>
    </row>
    <row r="5401" spans="1:11" x14ac:dyDescent="0.25">
      <c r="A5401" s="5" t="str">
        <f t="shared" si="169"/>
        <v>IndustryWholesale, Transport, Other UtilitiesAverage WeekdayMay24</v>
      </c>
      <c r="B5401" t="s">
        <v>2232</v>
      </c>
      <c r="C5401" t="s">
        <v>2248</v>
      </c>
      <c r="D5401" t="s">
        <v>2495</v>
      </c>
      <c r="E5401" t="s">
        <v>3133</v>
      </c>
      <c r="F5401" s="6">
        <v>24</v>
      </c>
      <c r="G5401" s="6">
        <v>383.04083251953125</v>
      </c>
      <c r="H5401" s="6">
        <v>383.04083251953125</v>
      </c>
      <c r="I5401" s="6">
        <v>81.318206787109375</v>
      </c>
      <c r="J5401" s="6">
        <v>65.198947368421059</v>
      </c>
      <c r="K5401">
        <f t="shared" si="168"/>
        <v>0</v>
      </c>
    </row>
    <row r="5402" spans="1:11" x14ac:dyDescent="0.25">
      <c r="A5402" s="5" t="str">
        <f t="shared" si="169"/>
        <v>IndustryWholesale, Transport, Other UtilitiesMonthly Peak DayMay1</v>
      </c>
      <c r="B5402" t="s">
        <v>2232</v>
      </c>
      <c r="C5402" t="s">
        <v>2248</v>
      </c>
      <c r="D5402" t="s">
        <v>2496</v>
      </c>
      <c r="E5402" t="s">
        <v>3133</v>
      </c>
      <c r="F5402" s="6">
        <v>1</v>
      </c>
      <c r="G5402" s="6">
        <v>349.0947265625</v>
      </c>
      <c r="H5402" s="6">
        <v>349.0947265625</v>
      </c>
      <c r="I5402" s="6">
        <v>78.360366821289063</v>
      </c>
      <c r="J5402" s="6">
        <v>66.411578947368412</v>
      </c>
      <c r="K5402">
        <f t="shared" si="168"/>
        <v>0</v>
      </c>
    </row>
    <row r="5403" spans="1:11" x14ac:dyDescent="0.25">
      <c r="A5403" s="5" t="str">
        <f t="shared" si="169"/>
        <v>IndustryWholesale, Transport, Other UtilitiesMonthly Peak DayMay2</v>
      </c>
      <c r="B5403" t="s">
        <v>2232</v>
      </c>
      <c r="C5403" t="s">
        <v>2248</v>
      </c>
      <c r="D5403" t="s">
        <v>2496</v>
      </c>
      <c r="E5403" t="s">
        <v>3133</v>
      </c>
      <c r="F5403" s="6">
        <v>2</v>
      </c>
      <c r="G5403" s="6">
        <v>343.58395385742188</v>
      </c>
      <c r="H5403" s="6">
        <v>343.58395385742188</v>
      </c>
      <c r="I5403" s="6">
        <v>76.745857238769531</v>
      </c>
      <c r="J5403" s="6">
        <v>66.196842105263144</v>
      </c>
      <c r="K5403">
        <f t="shared" si="168"/>
        <v>0</v>
      </c>
    </row>
    <row r="5404" spans="1:11" x14ac:dyDescent="0.25">
      <c r="A5404" s="5" t="str">
        <f t="shared" si="169"/>
        <v>IndustryWholesale, Transport, Other UtilitiesMonthly Peak DayMay3</v>
      </c>
      <c r="B5404" t="s">
        <v>2232</v>
      </c>
      <c r="C5404" t="s">
        <v>2248</v>
      </c>
      <c r="D5404" t="s">
        <v>2496</v>
      </c>
      <c r="E5404" t="s">
        <v>3133</v>
      </c>
      <c r="F5404" s="6">
        <v>3</v>
      </c>
      <c r="G5404" s="6">
        <v>341.74209594726563</v>
      </c>
      <c r="H5404" s="6">
        <v>341.74209594726563</v>
      </c>
      <c r="I5404" s="6">
        <v>75.599052429199219</v>
      </c>
      <c r="J5404" s="6">
        <v>65.983157894736834</v>
      </c>
      <c r="K5404">
        <f t="shared" si="168"/>
        <v>0</v>
      </c>
    </row>
    <row r="5405" spans="1:11" x14ac:dyDescent="0.25">
      <c r="A5405" s="5" t="str">
        <f t="shared" si="169"/>
        <v>IndustryWholesale, Transport, Other UtilitiesMonthly Peak DayMay4</v>
      </c>
      <c r="B5405" t="s">
        <v>2232</v>
      </c>
      <c r="C5405" t="s">
        <v>2248</v>
      </c>
      <c r="D5405" t="s">
        <v>2496</v>
      </c>
      <c r="E5405" t="s">
        <v>3133</v>
      </c>
      <c r="F5405" s="6">
        <v>4</v>
      </c>
      <c r="G5405" s="6">
        <v>333.38372802734375</v>
      </c>
      <c r="H5405" s="6">
        <v>333.38372802734375</v>
      </c>
      <c r="I5405" s="6">
        <v>81.590789794921875</v>
      </c>
      <c r="J5405" s="6">
        <v>65.901052631578935</v>
      </c>
      <c r="K5405">
        <f t="shared" si="168"/>
        <v>0</v>
      </c>
    </row>
    <row r="5406" spans="1:11" x14ac:dyDescent="0.25">
      <c r="A5406" s="5" t="str">
        <f t="shared" si="169"/>
        <v>IndustryWholesale, Transport, Other UtilitiesMonthly Peak DayMay5</v>
      </c>
      <c r="B5406" t="s">
        <v>2232</v>
      </c>
      <c r="C5406" t="s">
        <v>2248</v>
      </c>
      <c r="D5406" t="s">
        <v>2496</v>
      </c>
      <c r="E5406" t="s">
        <v>3133</v>
      </c>
      <c r="F5406" s="6">
        <v>5</v>
      </c>
      <c r="G5406" s="6">
        <v>323.90707397460938</v>
      </c>
      <c r="H5406" s="6">
        <v>323.90707397460938</v>
      </c>
      <c r="I5406" s="6">
        <v>86.6998291015625</v>
      </c>
      <c r="J5406" s="6">
        <v>65.486315789473693</v>
      </c>
      <c r="K5406">
        <f t="shared" si="168"/>
        <v>0</v>
      </c>
    </row>
    <row r="5407" spans="1:11" x14ac:dyDescent="0.25">
      <c r="A5407" s="5" t="str">
        <f t="shared" si="169"/>
        <v>IndustryWholesale, Transport, Other UtilitiesMonthly Peak DayMay6</v>
      </c>
      <c r="B5407" t="s">
        <v>2232</v>
      </c>
      <c r="C5407" t="s">
        <v>2248</v>
      </c>
      <c r="D5407" t="s">
        <v>2496</v>
      </c>
      <c r="E5407" t="s">
        <v>3133</v>
      </c>
      <c r="F5407" s="6">
        <v>6</v>
      </c>
      <c r="G5407" s="6">
        <v>311.24755859375</v>
      </c>
      <c r="H5407" s="6">
        <v>311.24755859375</v>
      </c>
      <c r="I5407" s="6">
        <v>83.822181701660156</v>
      </c>
      <c r="J5407" s="6">
        <v>64.576842105263168</v>
      </c>
      <c r="K5407">
        <f t="shared" si="168"/>
        <v>0</v>
      </c>
    </row>
    <row r="5408" spans="1:11" x14ac:dyDescent="0.25">
      <c r="A5408" s="5" t="str">
        <f t="shared" si="169"/>
        <v>IndustryWholesale, Transport, Other UtilitiesMonthly Peak DayMay7</v>
      </c>
      <c r="B5408" t="s">
        <v>2232</v>
      </c>
      <c r="C5408" t="s">
        <v>2248</v>
      </c>
      <c r="D5408" t="s">
        <v>2496</v>
      </c>
      <c r="E5408" t="s">
        <v>3133</v>
      </c>
      <c r="F5408" s="6">
        <v>7</v>
      </c>
      <c r="G5408" s="6">
        <v>312.83306884765625</v>
      </c>
      <c r="H5408" s="6">
        <v>312.83306884765625</v>
      </c>
      <c r="I5408" s="6">
        <v>91.170738220214844</v>
      </c>
      <c r="J5408" s="6">
        <v>63.681578947368415</v>
      </c>
      <c r="K5408">
        <f t="shared" si="168"/>
        <v>0</v>
      </c>
    </row>
    <row r="5409" spans="1:11" x14ac:dyDescent="0.25">
      <c r="A5409" s="5" t="str">
        <f t="shared" si="169"/>
        <v>IndustryWholesale, Transport, Other UtilitiesMonthly Peak DayMay8</v>
      </c>
      <c r="B5409" t="s">
        <v>2232</v>
      </c>
      <c r="C5409" t="s">
        <v>2248</v>
      </c>
      <c r="D5409" t="s">
        <v>2496</v>
      </c>
      <c r="E5409" t="s">
        <v>3133</v>
      </c>
      <c r="F5409" s="6">
        <v>8</v>
      </c>
      <c r="G5409" s="6">
        <v>315.47625732421875</v>
      </c>
      <c r="H5409" s="6">
        <v>315.47625732421875</v>
      </c>
      <c r="I5409" s="6">
        <v>86.059303283691406</v>
      </c>
      <c r="J5409" s="6">
        <v>63.729473684210546</v>
      </c>
      <c r="K5409">
        <f t="shared" si="168"/>
        <v>0</v>
      </c>
    </row>
    <row r="5410" spans="1:11" x14ac:dyDescent="0.25">
      <c r="A5410" s="5" t="str">
        <f t="shared" si="169"/>
        <v>IndustryWholesale, Transport, Other UtilitiesMonthly Peak DayMay9</v>
      </c>
      <c r="B5410" t="s">
        <v>2232</v>
      </c>
      <c r="C5410" t="s">
        <v>2248</v>
      </c>
      <c r="D5410" t="s">
        <v>2496</v>
      </c>
      <c r="E5410" t="s">
        <v>3133</v>
      </c>
      <c r="F5410" s="6">
        <v>9</v>
      </c>
      <c r="G5410" s="6">
        <v>301.63394165039063</v>
      </c>
      <c r="H5410" s="6">
        <v>301.63394165039063</v>
      </c>
      <c r="I5410" s="6">
        <v>85.990898132324219</v>
      </c>
      <c r="J5410" s="6">
        <v>66.444210526315786</v>
      </c>
      <c r="K5410">
        <f t="shared" si="168"/>
        <v>0</v>
      </c>
    </row>
    <row r="5411" spans="1:11" x14ac:dyDescent="0.25">
      <c r="A5411" s="5" t="str">
        <f t="shared" si="169"/>
        <v>IndustryWholesale, Transport, Other UtilitiesMonthly Peak DayMay10</v>
      </c>
      <c r="B5411" t="s">
        <v>2232</v>
      </c>
      <c r="C5411" t="s">
        <v>2248</v>
      </c>
      <c r="D5411" t="s">
        <v>2496</v>
      </c>
      <c r="E5411" t="s">
        <v>3133</v>
      </c>
      <c r="F5411" s="6">
        <v>10</v>
      </c>
      <c r="G5411" s="6">
        <v>331.74038696289063</v>
      </c>
      <c r="H5411" s="6">
        <v>331.74038696289063</v>
      </c>
      <c r="I5411" s="6">
        <v>84.115379333496094</v>
      </c>
      <c r="J5411" s="6">
        <v>68.957894736842107</v>
      </c>
      <c r="K5411">
        <f t="shared" si="168"/>
        <v>0</v>
      </c>
    </row>
    <row r="5412" spans="1:11" x14ac:dyDescent="0.25">
      <c r="A5412" s="5" t="str">
        <f t="shared" si="169"/>
        <v>IndustryWholesale, Transport, Other UtilitiesMonthly Peak DayMay11</v>
      </c>
      <c r="B5412" t="s">
        <v>2232</v>
      </c>
      <c r="C5412" t="s">
        <v>2248</v>
      </c>
      <c r="D5412" t="s">
        <v>2496</v>
      </c>
      <c r="E5412" t="s">
        <v>3133</v>
      </c>
      <c r="F5412" s="6">
        <v>11</v>
      </c>
      <c r="G5412" s="6">
        <v>326.22625732421875</v>
      </c>
      <c r="H5412" s="6">
        <v>326.22625732421875</v>
      </c>
      <c r="I5412" s="6">
        <v>82.67333984375</v>
      </c>
      <c r="J5412" s="6">
        <v>71.25368421052633</v>
      </c>
      <c r="K5412">
        <f t="shared" si="168"/>
        <v>0</v>
      </c>
    </row>
    <row r="5413" spans="1:11" x14ac:dyDescent="0.25">
      <c r="A5413" s="5" t="str">
        <f t="shared" si="169"/>
        <v>IndustryWholesale, Transport, Other UtilitiesMonthly Peak DayMay12</v>
      </c>
      <c r="B5413" t="s">
        <v>2232</v>
      </c>
      <c r="C5413" t="s">
        <v>2248</v>
      </c>
      <c r="D5413" t="s">
        <v>2496</v>
      </c>
      <c r="E5413" t="s">
        <v>3133</v>
      </c>
      <c r="F5413" s="6">
        <v>12</v>
      </c>
      <c r="G5413" s="6">
        <v>362.7666015625</v>
      </c>
      <c r="H5413" s="6">
        <v>362.7666015625</v>
      </c>
      <c r="I5413" s="6">
        <v>84.722793579101563</v>
      </c>
      <c r="J5413" s="6">
        <v>74.10368421052631</v>
      </c>
      <c r="K5413">
        <f t="shared" si="168"/>
        <v>0</v>
      </c>
    </row>
    <row r="5414" spans="1:11" x14ac:dyDescent="0.25">
      <c r="A5414" s="5" t="str">
        <f t="shared" si="169"/>
        <v>IndustryWholesale, Transport, Other UtilitiesMonthly Peak DayMay13</v>
      </c>
      <c r="B5414" t="s">
        <v>2232</v>
      </c>
      <c r="C5414" t="s">
        <v>2248</v>
      </c>
      <c r="D5414" t="s">
        <v>2496</v>
      </c>
      <c r="E5414" t="s">
        <v>3133</v>
      </c>
      <c r="F5414" s="6">
        <v>13</v>
      </c>
      <c r="G5414" s="6">
        <v>356.59072875976563</v>
      </c>
      <c r="H5414" s="6">
        <v>356.59072875976563</v>
      </c>
      <c r="I5414" s="6">
        <v>87.15411376953125</v>
      </c>
      <c r="J5414" s="6">
        <v>76.836842105263173</v>
      </c>
      <c r="K5414">
        <f t="shared" si="168"/>
        <v>0</v>
      </c>
    </row>
    <row r="5415" spans="1:11" x14ac:dyDescent="0.25">
      <c r="A5415" s="5" t="str">
        <f t="shared" si="169"/>
        <v>IndustryWholesale, Transport, Other UtilitiesMonthly Peak DayMay14</v>
      </c>
      <c r="B5415" t="s">
        <v>2232</v>
      </c>
      <c r="C5415" t="s">
        <v>2248</v>
      </c>
      <c r="D5415" t="s">
        <v>2496</v>
      </c>
      <c r="E5415" t="s">
        <v>3133</v>
      </c>
      <c r="F5415" s="6">
        <v>14</v>
      </c>
      <c r="G5415" s="6">
        <v>355.39151000976563</v>
      </c>
      <c r="H5415" s="6">
        <v>355.39151000976563</v>
      </c>
      <c r="I5415" s="6">
        <v>90.2205810546875</v>
      </c>
      <c r="J5415" s="6">
        <v>78.753157894736844</v>
      </c>
      <c r="K5415">
        <f t="shared" si="168"/>
        <v>0</v>
      </c>
    </row>
    <row r="5416" spans="1:11" x14ac:dyDescent="0.25">
      <c r="A5416" s="5" t="str">
        <f t="shared" si="169"/>
        <v>IndustryWholesale, Transport, Other UtilitiesMonthly Peak DayMay15</v>
      </c>
      <c r="B5416" t="s">
        <v>2232</v>
      </c>
      <c r="C5416" t="s">
        <v>2248</v>
      </c>
      <c r="D5416" t="s">
        <v>2496</v>
      </c>
      <c r="E5416" t="s">
        <v>3133</v>
      </c>
      <c r="F5416" s="6">
        <v>15</v>
      </c>
      <c r="G5416" s="6">
        <v>370.53607177734375</v>
      </c>
      <c r="H5416" s="6">
        <v>370.53607177734375</v>
      </c>
      <c r="I5416" s="6">
        <v>84.250076293945313</v>
      </c>
      <c r="J5416" s="6">
        <v>80.418421052631587</v>
      </c>
      <c r="K5416">
        <f t="shared" si="168"/>
        <v>0</v>
      </c>
    </row>
    <row r="5417" spans="1:11" x14ac:dyDescent="0.25">
      <c r="A5417" s="5" t="str">
        <f t="shared" si="169"/>
        <v>IndustryWholesale, Transport, Other UtilitiesMonthly Peak DayMay16</v>
      </c>
      <c r="B5417" t="s">
        <v>2232</v>
      </c>
      <c r="C5417" t="s">
        <v>2248</v>
      </c>
      <c r="D5417" t="s">
        <v>2496</v>
      </c>
      <c r="E5417" t="s">
        <v>3133</v>
      </c>
      <c r="F5417" s="6">
        <v>16</v>
      </c>
      <c r="G5417" s="6">
        <v>361.833251953125</v>
      </c>
      <c r="H5417" s="6">
        <v>361.833251953125</v>
      </c>
      <c r="I5417" s="6">
        <v>83.520782470703125</v>
      </c>
      <c r="J5417" s="6">
        <v>81.52</v>
      </c>
      <c r="K5417">
        <f t="shared" si="168"/>
        <v>0</v>
      </c>
    </row>
    <row r="5418" spans="1:11" x14ac:dyDescent="0.25">
      <c r="A5418" s="5" t="str">
        <f t="shared" si="169"/>
        <v>IndustryWholesale, Transport, Other UtilitiesMonthly Peak DayMay17</v>
      </c>
      <c r="B5418" t="s">
        <v>2232</v>
      </c>
      <c r="C5418" t="s">
        <v>2248</v>
      </c>
      <c r="D5418" t="s">
        <v>2496</v>
      </c>
      <c r="E5418" t="s">
        <v>3133</v>
      </c>
      <c r="F5418" s="6">
        <v>17</v>
      </c>
      <c r="G5418" s="6">
        <v>310.92193603515625</v>
      </c>
      <c r="H5418" s="6">
        <v>310.92193603515625</v>
      </c>
      <c r="I5418" s="6">
        <v>80.478599548339844</v>
      </c>
      <c r="J5418" s="6">
        <v>82.072105263157894</v>
      </c>
      <c r="K5418">
        <f t="shared" si="168"/>
        <v>0</v>
      </c>
    </row>
    <row r="5419" spans="1:11" x14ac:dyDescent="0.25">
      <c r="A5419" s="5" t="str">
        <f t="shared" si="169"/>
        <v>IndustryWholesale, Transport, Other UtilitiesMonthly Peak DayMay18</v>
      </c>
      <c r="B5419" t="s">
        <v>2232</v>
      </c>
      <c r="C5419" t="s">
        <v>2248</v>
      </c>
      <c r="D5419" t="s">
        <v>2496</v>
      </c>
      <c r="E5419" t="s">
        <v>3133</v>
      </c>
      <c r="F5419" s="6">
        <v>18</v>
      </c>
      <c r="G5419" s="6">
        <v>346.73919677734375</v>
      </c>
      <c r="H5419" s="6">
        <v>346.73919677734375</v>
      </c>
      <c r="I5419" s="6">
        <v>78.53765869140625</v>
      </c>
      <c r="J5419" s="6">
        <v>81.482105263157891</v>
      </c>
      <c r="K5419">
        <f t="shared" si="168"/>
        <v>0</v>
      </c>
    </row>
    <row r="5420" spans="1:11" x14ac:dyDescent="0.25">
      <c r="A5420" s="5" t="str">
        <f t="shared" si="169"/>
        <v>IndustryWholesale, Transport, Other UtilitiesMonthly Peak DayMay19</v>
      </c>
      <c r="B5420" t="s">
        <v>2232</v>
      </c>
      <c r="C5420" t="s">
        <v>2248</v>
      </c>
      <c r="D5420" t="s">
        <v>2496</v>
      </c>
      <c r="E5420" t="s">
        <v>3133</v>
      </c>
      <c r="F5420" s="6">
        <v>19</v>
      </c>
      <c r="G5420" s="6">
        <v>360.69155883789063</v>
      </c>
      <c r="H5420" s="6">
        <v>360.69155883789063</v>
      </c>
      <c r="I5420" s="6">
        <v>82.3768310546875</v>
      </c>
      <c r="J5420" s="6">
        <v>79.578947368421069</v>
      </c>
      <c r="K5420">
        <f t="shared" si="168"/>
        <v>0</v>
      </c>
    </row>
    <row r="5421" spans="1:11" x14ac:dyDescent="0.25">
      <c r="A5421" s="5" t="str">
        <f t="shared" si="169"/>
        <v>IndustryWholesale, Transport, Other UtilitiesMonthly Peak DayMay20</v>
      </c>
      <c r="B5421" t="s">
        <v>2232</v>
      </c>
      <c r="C5421" t="s">
        <v>2248</v>
      </c>
      <c r="D5421" t="s">
        <v>2496</v>
      </c>
      <c r="E5421" t="s">
        <v>3133</v>
      </c>
      <c r="F5421" s="6">
        <v>20</v>
      </c>
      <c r="G5421" s="6">
        <v>338.44317626953125</v>
      </c>
      <c r="H5421" s="6">
        <v>338.44317626953125</v>
      </c>
      <c r="I5421" s="6">
        <v>84.654899597167969</v>
      </c>
      <c r="J5421" s="6">
        <v>77.185263157894767</v>
      </c>
      <c r="K5421">
        <f t="shared" si="168"/>
        <v>0</v>
      </c>
    </row>
    <row r="5422" spans="1:11" x14ac:dyDescent="0.25">
      <c r="A5422" s="5" t="str">
        <f t="shared" si="169"/>
        <v>IndustryWholesale, Transport, Other UtilitiesMonthly Peak DayMay21</v>
      </c>
      <c r="B5422" t="s">
        <v>2232</v>
      </c>
      <c r="C5422" t="s">
        <v>2248</v>
      </c>
      <c r="D5422" t="s">
        <v>2496</v>
      </c>
      <c r="E5422" t="s">
        <v>3133</v>
      </c>
      <c r="F5422" s="6">
        <v>21</v>
      </c>
      <c r="G5422" s="6">
        <v>401.62722778320313</v>
      </c>
      <c r="H5422" s="6">
        <v>401.62722778320313</v>
      </c>
      <c r="I5422" s="6">
        <v>84.761131286621094</v>
      </c>
      <c r="J5422" s="6">
        <v>74.193157894736856</v>
      </c>
      <c r="K5422">
        <f t="shared" si="168"/>
        <v>0</v>
      </c>
    </row>
    <row r="5423" spans="1:11" x14ac:dyDescent="0.25">
      <c r="A5423" s="5" t="str">
        <f t="shared" si="169"/>
        <v>IndustryWholesale, Transport, Other UtilitiesMonthly Peak DayMay22</v>
      </c>
      <c r="B5423" t="s">
        <v>2232</v>
      </c>
      <c r="C5423" t="s">
        <v>2248</v>
      </c>
      <c r="D5423" t="s">
        <v>2496</v>
      </c>
      <c r="E5423" t="s">
        <v>3133</v>
      </c>
      <c r="F5423" s="6">
        <v>22</v>
      </c>
      <c r="G5423" s="6">
        <v>420.57455444335938</v>
      </c>
      <c r="H5423" s="6">
        <v>420.57455444335938</v>
      </c>
      <c r="I5423" s="6">
        <v>86.092453002929688</v>
      </c>
      <c r="J5423" s="6">
        <v>72.16947368421053</v>
      </c>
      <c r="K5423">
        <f t="shared" si="168"/>
        <v>0</v>
      </c>
    </row>
    <row r="5424" spans="1:11" x14ac:dyDescent="0.25">
      <c r="A5424" s="5" t="str">
        <f t="shared" si="169"/>
        <v>IndustryWholesale, Transport, Other UtilitiesMonthly Peak DayMay23</v>
      </c>
      <c r="B5424" t="s">
        <v>2232</v>
      </c>
      <c r="C5424" t="s">
        <v>2248</v>
      </c>
      <c r="D5424" t="s">
        <v>2496</v>
      </c>
      <c r="E5424" t="s">
        <v>3133</v>
      </c>
      <c r="F5424" s="6">
        <v>23</v>
      </c>
      <c r="G5424" s="6">
        <v>415.5421142578125</v>
      </c>
      <c r="H5424" s="6">
        <v>415.5421142578125</v>
      </c>
      <c r="I5424" s="6">
        <v>83.122100830078125</v>
      </c>
      <c r="J5424" s="6">
        <v>71.028421052631586</v>
      </c>
      <c r="K5424">
        <f t="shared" si="168"/>
        <v>0</v>
      </c>
    </row>
    <row r="5425" spans="1:11" x14ac:dyDescent="0.25">
      <c r="A5425" s="5" t="str">
        <f t="shared" si="169"/>
        <v>IndustryWholesale, Transport, Other UtilitiesMonthly Peak DayMay24</v>
      </c>
      <c r="B5425" t="s">
        <v>2232</v>
      </c>
      <c r="C5425" t="s">
        <v>2248</v>
      </c>
      <c r="D5425" t="s">
        <v>2496</v>
      </c>
      <c r="E5425" t="s">
        <v>3133</v>
      </c>
      <c r="F5425" s="6">
        <v>24</v>
      </c>
      <c r="G5425" s="6">
        <v>380.16250610351563</v>
      </c>
      <c r="H5425" s="6">
        <v>380.16250610351563</v>
      </c>
      <c r="I5425" s="6">
        <v>86.806129455566406</v>
      </c>
      <c r="J5425" s="6">
        <v>70.054210526315799</v>
      </c>
      <c r="K5425">
        <f t="shared" si="168"/>
        <v>0</v>
      </c>
    </row>
    <row r="5426" spans="1:11" x14ac:dyDescent="0.25">
      <c r="A5426" s="5" t="str">
        <f t="shared" si="169"/>
        <v>IndustryWholesale, Transport, Other UtilitiesAverage WeekdayJune1</v>
      </c>
      <c r="B5426" t="s">
        <v>2232</v>
      </c>
      <c r="C5426" t="s">
        <v>2248</v>
      </c>
      <c r="D5426" t="s">
        <v>2497</v>
      </c>
      <c r="E5426" t="s">
        <v>3134</v>
      </c>
      <c r="F5426" s="6">
        <v>1</v>
      </c>
      <c r="G5426" s="6">
        <v>464.9364013671875</v>
      </c>
      <c r="H5426" s="6">
        <v>464.9364013671875</v>
      </c>
      <c r="I5426" s="6">
        <v>176.33932495117188</v>
      </c>
      <c r="J5426" s="6">
        <v>69.158421052631581</v>
      </c>
      <c r="K5426">
        <f t="shared" si="168"/>
        <v>0</v>
      </c>
    </row>
    <row r="5427" spans="1:11" x14ac:dyDescent="0.25">
      <c r="A5427" s="5" t="str">
        <f t="shared" si="169"/>
        <v>IndustryWholesale, Transport, Other UtilitiesAverage WeekdayJune2</v>
      </c>
      <c r="B5427" t="s">
        <v>2232</v>
      </c>
      <c r="C5427" t="s">
        <v>2248</v>
      </c>
      <c r="D5427" t="s">
        <v>2497</v>
      </c>
      <c r="E5427" t="s">
        <v>3134</v>
      </c>
      <c r="F5427" s="6">
        <v>2</v>
      </c>
      <c r="G5427" s="6">
        <v>453.6793212890625</v>
      </c>
      <c r="H5427" s="6">
        <v>453.6793212890625</v>
      </c>
      <c r="I5427" s="6">
        <v>175.0140380859375</v>
      </c>
      <c r="J5427" s="6">
        <v>68.579473640040348</v>
      </c>
      <c r="K5427">
        <f t="shared" si="168"/>
        <v>0</v>
      </c>
    </row>
    <row r="5428" spans="1:11" x14ac:dyDescent="0.25">
      <c r="A5428" s="5" t="str">
        <f t="shared" si="169"/>
        <v>IndustryWholesale, Transport, Other UtilitiesAverage WeekdayJune3</v>
      </c>
      <c r="B5428" t="s">
        <v>2232</v>
      </c>
      <c r="C5428" t="s">
        <v>2248</v>
      </c>
      <c r="D5428" t="s">
        <v>2497</v>
      </c>
      <c r="E5428" t="s">
        <v>3134</v>
      </c>
      <c r="F5428" s="6">
        <v>3</v>
      </c>
      <c r="G5428" s="6">
        <v>405.18014526367188</v>
      </c>
      <c r="H5428" s="6">
        <v>405.18014526367188</v>
      </c>
      <c r="I5428" s="6">
        <v>167.32691955566406</v>
      </c>
      <c r="J5428" s="6">
        <v>68.345790461490026</v>
      </c>
      <c r="K5428">
        <f t="shared" si="168"/>
        <v>0</v>
      </c>
    </row>
    <row r="5429" spans="1:11" x14ac:dyDescent="0.25">
      <c r="A5429" s="5" t="str">
        <f t="shared" si="169"/>
        <v>IndustryWholesale, Transport, Other UtilitiesAverage WeekdayJune4</v>
      </c>
      <c r="B5429" t="s">
        <v>2232</v>
      </c>
      <c r="C5429" t="s">
        <v>2248</v>
      </c>
      <c r="D5429" t="s">
        <v>2497</v>
      </c>
      <c r="E5429" t="s">
        <v>3134</v>
      </c>
      <c r="F5429" s="6">
        <v>4</v>
      </c>
      <c r="G5429" s="6">
        <v>335.52435302734375</v>
      </c>
      <c r="H5429" s="6">
        <v>335.52435302734375</v>
      </c>
      <c r="I5429" s="6">
        <v>163.38697814941406</v>
      </c>
      <c r="J5429" s="6">
        <v>67.851577558015521</v>
      </c>
      <c r="K5429">
        <f t="shared" si="168"/>
        <v>0</v>
      </c>
    </row>
    <row r="5430" spans="1:11" x14ac:dyDescent="0.25">
      <c r="A5430" s="5" t="str">
        <f t="shared" si="169"/>
        <v>IndustryWholesale, Transport, Other UtilitiesAverage WeekdayJune5</v>
      </c>
      <c r="B5430" t="s">
        <v>2232</v>
      </c>
      <c r="C5430" t="s">
        <v>2248</v>
      </c>
      <c r="D5430" t="s">
        <v>2497</v>
      </c>
      <c r="E5430" t="s">
        <v>3134</v>
      </c>
      <c r="F5430" s="6">
        <v>5</v>
      </c>
      <c r="G5430" s="6">
        <v>332.21881103515625</v>
      </c>
      <c r="H5430" s="6">
        <v>332.21881103515625</v>
      </c>
      <c r="I5430" s="6">
        <v>158.268310546875</v>
      </c>
      <c r="J5430" s="6">
        <v>66.965789995695417</v>
      </c>
      <c r="K5430">
        <f t="shared" si="168"/>
        <v>0</v>
      </c>
    </row>
    <row r="5431" spans="1:11" x14ac:dyDescent="0.25">
      <c r="A5431" s="5" t="str">
        <f t="shared" si="169"/>
        <v>IndustryWholesale, Transport, Other UtilitiesAverage WeekdayJune6</v>
      </c>
      <c r="B5431" t="s">
        <v>2232</v>
      </c>
      <c r="C5431" t="s">
        <v>2248</v>
      </c>
      <c r="D5431" t="s">
        <v>2497</v>
      </c>
      <c r="E5431" t="s">
        <v>3134</v>
      </c>
      <c r="F5431" s="6">
        <v>6</v>
      </c>
      <c r="G5431" s="6">
        <v>356.72726440429688</v>
      </c>
      <c r="H5431" s="6">
        <v>356.72726440429688</v>
      </c>
      <c r="I5431" s="6">
        <v>164.99034118652344</v>
      </c>
      <c r="J5431" s="6">
        <v>65.907367505525286</v>
      </c>
      <c r="K5431">
        <f t="shared" si="168"/>
        <v>0</v>
      </c>
    </row>
    <row r="5432" spans="1:11" x14ac:dyDescent="0.25">
      <c r="A5432" s="5" t="str">
        <f t="shared" si="169"/>
        <v>IndustryWholesale, Transport, Other UtilitiesAverage WeekdayJune7</v>
      </c>
      <c r="B5432" t="s">
        <v>2232</v>
      </c>
      <c r="C5432" t="s">
        <v>2248</v>
      </c>
      <c r="D5432" t="s">
        <v>2497</v>
      </c>
      <c r="E5432" t="s">
        <v>3134</v>
      </c>
      <c r="F5432" s="6">
        <v>7</v>
      </c>
      <c r="G5432" s="6">
        <v>355.35757446289063</v>
      </c>
      <c r="H5432" s="6">
        <v>355.35757446289063</v>
      </c>
      <c r="I5432" s="6">
        <v>168.41207885742188</v>
      </c>
      <c r="J5432" s="6">
        <v>65.383684057938424</v>
      </c>
      <c r="K5432">
        <f t="shared" si="168"/>
        <v>0</v>
      </c>
    </row>
    <row r="5433" spans="1:11" x14ac:dyDescent="0.25">
      <c r="A5433" s="5" t="str">
        <f t="shared" si="169"/>
        <v>IndustryWholesale, Transport, Other UtilitiesAverage WeekdayJune8</v>
      </c>
      <c r="B5433" t="s">
        <v>2232</v>
      </c>
      <c r="C5433" t="s">
        <v>2248</v>
      </c>
      <c r="D5433" t="s">
        <v>2497</v>
      </c>
      <c r="E5433" t="s">
        <v>3134</v>
      </c>
      <c r="F5433" s="6">
        <v>8</v>
      </c>
      <c r="G5433" s="6">
        <v>364.350830078125</v>
      </c>
      <c r="H5433" s="6">
        <v>364.350830078125</v>
      </c>
      <c r="I5433" s="6">
        <v>168.09342956542969</v>
      </c>
      <c r="J5433" s="6">
        <v>66.604735926577916</v>
      </c>
      <c r="K5433">
        <f t="shared" si="168"/>
        <v>0</v>
      </c>
    </row>
    <row r="5434" spans="1:11" x14ac:dyDescent="0.25">
      <c r="A5434" s="5" t="str">
        <f t="shared" si="169"/>
        <v>IndustryWholesale, Transport, Other UtilitiesAverage WeekdayJune9</v>
      </c>
      <c r="B5434" t="s">
        <v>2232</v>
      </c>
      <c r="C5434" t="s">
        <v>2248</v>
      </c>
      <c r="D5434" t="s">
        <v>2497</v>
      </c>
      <c r="E5434" t="s">
        <v>3134</v>
      </c>
      <c r="F5434" s="6">
        <v>9</v>
      </c>
      <c r="G5434" s="6">
        <v>380.29495239257813</v>
      </c>
      <c r="H5434" s="6">
        <v>380.29495239257813</v>
      </c>
      <c r="I5434" s="6">
        <v>170.15365600585938</v>
      </c>
      <c r="J5434" s="6">
        <v>68.752631137245587</v>
      </c>
      <c r="K5434">
        <f t="shared" si="168"/>
        <v>0</v>
      </c>
    </row>
    <row r="5435" spans="1:11" x14ac:dyDescent="0.25">
      <c r="A5435" s="5" t="str">
        <f t="shared" si="169"/>
        <v>IndustryWholesale, Transport, Other UtilitiesAverage WeekdayJune10</v>
      </c>
      <c r="B5435" t="s">
        <v>2232</v>
      </c>
      <c r="C5435" t="s">
        <v>2248</v>
      </c>
      <c r="D5435" t="s">
        <v>2497</v>
      </c>
      <c r="E5435" t="s">
        <v>3134</v>
      </c>
      <c r="F5435" s="6">
        <v>10</v>
      </c>
      <c r="G5435" s="6">
        <v>383.02105712890625</v>
      </c>
      <c r="H5435" s="6">
        <v>383.02105712890625</v>
      </c>
      <c r="I5435" s="6">
        <v>176.144775390625</v>
      </c>
      <c r="J5435" s="6">
        <v>70.396316528320313</v>
      </c>
      <c r="K5435">
        <f t="shared" si="168"/>
        <v>0</v>
      </c>
    </row>
    <row r="5436" spans="1:11" x14ac:dyDescent="0.25">
      <c r="A5436" s="5" t="str">
        <f t="shared" si="169"/>
        <v>IndustryWholesale, Transport, Other UtilitiesAverage WeekdayJune11</v>
      </c>
      <c r="B5436" t="s">
        <v>2232</v>
      </c>
      <c r="C5436" t="s">
        <v>2248</v>
      </c>
      <c r="D5436" t="s">
        <v>2497</v>
      </c>
      <c r="E5436" t="s">
        <v>3134</v>
      </c>
      <c r="F5436" s="6">
        <v>11</v>
      </c>
      <c r="G5436" s="6">
        <v>382.06600952148438</v>
      </c>
      <c r="H5436" s="6">
        <v>382.06600952148438</v>
      </c>
      <c r="I5436" s="6">
        <v>180.88545227050781</v>
      </c>
      <c r="J5436" s="6">
        <v>73.005789505807982</v>
      </c>
      <c r="K5436">
        <f t="shared" si="168"/>
        <v>0</v>
      </c>
    </row>
    <row r="5437" spans="1:11" x14ac:dyDescent="0.25">
      <c r="A5437" s="5" t="str">
        <f t="shared" si="169"/>
        <v>IndustryWholesale, Transport, Other UtilitiesAverage WeekdayJune12</v>
      </c>
      <c r="B5437" t="s">
        <v>2232</v>
      </c>
      <c r="C5437" t="s">
        <v>2248</v>
      </c>
      <c r="D5437" t="s">
        <v>2497</v>
      </c>
      <c r="E5437" t="s">
        <v>3134</v>
      </c>
      <c r="F5437" s="6">
        <v>12</v>
      </c>
      <c r="G5437" s="6">
        <v>383.262939453125</v>
      </c>
      <c r="H5437" s="6">
        <v>383.262939453125</v>
      </c>
      <c r="I5437" s="6">
        <v>178.24494934082031</v>
      </c>
      <c r="J5437" s="6">
        <v>76.310527199193046</v>
      </c>
      <c r="K5437">
        <f t="shared" si="168"/>
        <v>0</v>
      </c>
    </row>
    <row r="5438" spans="1:11" x14ac:dyDescent="0.25">
      <c r="A5438" s="5" t="str">
        <f t="shared" si="169"/>
        <v>IndustryWholesale, Transport, Other UtilitiesAverage WeekdayJune13</v>
      </c>
      <c r="B5438" t="s">
        <v>2232</v>
      </c>
      <c r="C5438" t="s">
        <v>2248</v>
      </c>
      <c r="D5438" t="s">
        <v>2497</v>
      </c>
      <c r="E5438" t="s">
        <v>3134</v>
      </c>
      <c r="F5438" s="6">
        <v>13</v>
      </c>
      <c r="G5438" s="6">
        <v>381.09124755859375</v>
      </c>
      <c r="H5438" s="6">
        <v>381.09124755859375</v>
      </c>
      <c r="I5438" s="6">
        <v>177.39564514160156</v>
      </c>
      <c r="J5438" s="6">
        <v>78.95526283665707</v>
      </c>
      <c r="K5438">
        <f t="shared" si="168"/>
        <v>0</v>
      </c>
    </row>
    <row r="5439" spans="1:11" x14ac:dyDescent="0.25">
      <c r="A5439" s="5" t="str">
        <f t="shared" si="169"/>
        <v>IndustryWholesale, Transport, Other UtilitiesAverage WeekdayJune14</v>
      </c>
      <c r="B5439" t="s">
        <v>2232</v>
      </c>
      <c r="C5439" t="s">
        <v>2248</v>
      </c>
      <c r="D5439" t="s">
        <v>2497</v>
      </c>
      <c r="E5439" t="s">
        <v>3134</v>
      </c>
      <c r="F5439" s="6">
        <v>14</v>
      </c>
      <c r="G5439" s="6">
        <v>388.63412475585938</v>
      </c>
      <c r="H5439" s="6">
        <v>388.63412475585938</v>
      </c>
      <c r="I5439" s="6">
        <v>181.99467468261719</v>
      </c>
      <c r="J5439" s="6">
        <v>81.49105192485608</v>
      </c>
      <c r="K5439">
        <f t="shared" si="168"/>
        <v>0</v>
      </c>
    </row>
    <row r="5440" spans="1:11" x14ac:dyDescent="0.25">
      <c r="A5440" s="5" t="str">
        <f t="shared" si="169"/>
        <v>IndustryWholesale, Transport, Other UtilitiesAverage WeekdayJune15</v>
      </c>
      <c r="B5440" t="s">
        <v>2232</v>
      </c>
      <c r="C5440" t="s">
        <v>2248</v>
      </c>
      <c r="D5440" t="s">
        <v>2497</v>
      </c>
      <c r="E5440" t="s">
        <v>3134</v>
      </c>
      <c r="F5440" s="6">
        <v>15</v>
      </c>
      <c r="G5440" s="6">
        <v>401.82159423828125</v>
      </c>
      <c r="H5440" s="6">
        <v>401.82159423828125</v>
      </c>
      <c r="I5440" s="6">
        <v>181.72930908203125</v>
      </c>
      <c r="J5440" s="6">
        <v>82.876841896458671</v>
      </c>
      <c r="K5440">
        <f t="shared" si="168"/>
        <v>0</v>
      </c>
    </row>
    <row r="5441" spans="1:11" x14ac:dyDescent="0.25">
      <c r="A5441" s="5" t="str">
        <f t="shared" si="169"/>
        <v>IndustryWholesale, Transport, Other UtilitiesAverage WeekdayJune16</v>
      </c>
      <c r="B5441" t="s">
        <v>2232</v>
      </c>
      <c r="C5441" t="s">
        <v>2248</v>
      </c>
      <c r="D5441" t="s">
        <v>2497</v>
      </c>
      <c r="E5441" t="s">
        <v>3134</v>
      </c>
      <c r="F5441" s="6">
        <v>16</v>
      </c>
      <c r="G5441" s="6">
        <v>458.8875732421875</v>
      </c>
      <c r="H5441" s="6">
        <v>458.8875732421875</v>
      </c>
      <c r="I5441" s="6">
        <v>181.30833435058594</v>
      </c>
      <c r="J5441" s="6">
        <v>83.471052872507201</v>
      </c>
      <c r="K5441">
        <f t="shared" si="168"/>
        <v>0</v>
      </c>
    </row>
    <row r="5442" spans="1:11" x14ac:dyDescent="0.25">
      <c r="A5442" s="5" t="str">
        <f t="shared" si="169"/>
        <v>IndustryWholesale, Transport, Other UtilitiesAverage WeekdayJune17</v>
      </c>
      <c r="B5442" t="s">
        <v>2232</v>
      </c>
      <c r="C5442" t="s">
        <v>2248</v>
      </c>
      <c r="D5442" t="s">
        <v>2497</v>
      </c>
      <c r="E5442" t="s">
        <v>3134</v>
      </c>
      <c r="F5442" s="6">
        <v>17</v>
      </c>
      <c r="G5442" s="6">
        <v>382.12493896484375</v>
      </c>
      <c r="H5442" s="6">
        <v>382.12493896484375</v>
      </c>
      <c r="I5442" s="6">
        <v>167.66830444335938</v>
      </c>
      <c r="J5442" s="6">
        <v>82.651577598170235</v>
      </c>
      <c r="K5442">
        <f t="shared" ref="K5442:K5505" si="170">INDEX(events, MATCH(CONCATENATE(B5442, C5442, D5442, E5442), events_y, 0), MATCH("Confidential", events_x, 0))</f>
        <v>0</v>
      </c>
    </row>
    <row r="5443" spans="1:11" x14ac:dyDescent="0.25">
      <c r="A5443" s="5" t="str">
        <f t="shared" ref="A5443:A5506" si="171">CONCATENATE(B5443, C5443, D5443, E5443, F5443)</f>
        <v>IndustryWholesale, Transport, Other UtilitiesAverage WeekdayJune18</v>
      </c>
      <c r="B5443" t="s">
        <v>2232</v>
      </c>
      <c r="C5443" t="s">
        <v>2248</v>
      </c>
      <c r="D5443" t="s">
        <v>2497</v>
      </c>
      <c r="E5443" t="s">
        <v>3134</v>
      </c>
      <c r="F5443" s="6">
        <v>18</v>
      </c>
      <c r="G5443" s="6">
        <v>362.308837890625</v>
      </c>
      <c r="H5443" s="6">
        <v>362.308837890625</v>
      </c>
      <c r="I5443" s="6">
        <v>168.75949096679688</v>
      </c>
      <c r="J5443" s="6">
        <v>81.527894271047487</v>
      </c>
      <c r="K5443">
        <f t="shared" si="170"/>
        <v>0</v>
      </c>
    </row>
    <row r="5444" spans="1:11" x14ac:dyDescent="0.25">
      <c r="A5444" s="5" t="str">
        <f t="shared" si="171"/>
        <v>IndustryWholesale, Transport, Other UtilitiesAverage WeekdayJune19</v>
      </c>
      <c r="B5444" t="s">
        <v>2232</v>
      </c>
      <c r="C5444" t="s">
        <v>2248</v>
      </c>
      <c r="D5444" t="s">
        <v>2497</v>
      </c>
      <c r="E5444" t="s">
        <v>3134</v>
      </c>
      <c r="F5444" s="6">
        <v>19</v>
      </c>
      <c r="G5444" s="6">
        <v>350.46441650390625</v>
      </c>
      <c r="H5444" s="6">
        <v>350.46441650390625</v>
      </c>
      <c r="I5444" s="6">
        <v>172.25782775878906</v>
      </c>
      <c r="J5444" s="6">
        <v>79.528947930586966</v>
      </c>
      <c r="K5444">
        <f t="shared" si="170"/>
        <v>0</v>
      </c>
    </row>
    <row r="5445" spans="1:11" x14ac:dyDescent="0.25">
      <c r="A5445" s="5" t="str">
        <f t="shared" si="171"/>
        <v>IndustryWholesale, Transport, Other UtilitiesAverage WeekdayJune20</v>
      </c>
      <c r="B5445" t="s">
        <v>2232</v>
      </c>
      <c r="C5445" t="s">
        <v>2248</v>
      </c>
      <c r="D5445" t="s">
        <v>2497</v>
      </c>
      <c r="E5445" t="s">
        <v>3134</v>
      </c>
      <c r="F5445" s="6">
        <v>20</v>
      </c>
      <c r="G5445" s="6">
        <v>377.46456909179688</v>
      </c>
      <c r="H5445" s="6">
        <v>377.46456909179688</v>
      </c>
      <c r="I5445" s="6">
        <v>171.36943054199219</v>
      </c>
      <c r="J5445" s="6">
        <v>77.093158521150286</v>
      </c>
      <c r="K5445">
        <f t="shared" si="170"/>
        <v>0</v>
      </c>
    </row>
    <row r="5446" spans="1:11" x14ac:dyDescent="0.25">
      <c r="A5446" s="5" t="str">
        <f t="shared" si="171"/>
        <v>IndustryWholesale, Transport, Other UtilitiesAverage WeekdayJune21</v>
      </c>
      <c r="B5446" t="s">
        <v>2232</v>
      </c>
      <c r="C5446" t="s">
        <v>2248</v>
      </c>
      <c r="D5446" t="s">
        <v>2497</v>
      </c>
      <c r="E5446" t="s">
        <v>3134</v>
      </c>
      <c r="F5446" s="6">
        <v>21</v>
      </c>
      <c r="G5446" s="6">
        <v>573.41534423828125</v>
      </c>
      <c r="H5446" s="6">
        <v>573.41534423828125</v>
      </c>
      <c r="I5446" s="6">
        <v>198.68618774414063</v>
      </c>
      <c r="J5446" s="6">
        <v>74.012632068834804</v>
      </c>
      <c r="K5446">
        <f t="shared" si="170"/>
        <v>0</v>
      </c>
    </row>
    <row r="5447" spans="1:11" x14ac:dyDescent="0.25">
      <c r="A5447" s="5" t="str">
        <f t="shared" si="171"/>
        <v>IndustryWholesale, Transport, Other UtilitiesAverage WeekdayJune22</v>
      </c>
      <c r="B5447" t="s">
        <v>2232</v>
      </c>
      <c r="C5447" t="s">
        <v>2248</v>
      </c>
      <c r="D5447" t="s">
        <v>2497</v>
      </c>
      <c r="E5447" t="s">
        <v>3134</v>
      </c>
      <c r="F5447" s="6">
        <v>22</v>
      </c>
      <c r="G5447" s="6">
        <v>580.7906494140625</v>
      </c>
      <c r="H5447" s="6">
        <v>580.7906494140625</v>
      </c>
      <c r="I5447" s="6">
        <v>198.25181579589844</v>
      </c>
      <c r="J5447" s="6">
        <v>72.160000048185651</v>
      </c>
      <c r="K5447">
        <f t="shared" si="170"/>
        <v>0</v>
      </c>
    </row>
    <row r="5448" spans="1:11" x14ac:dyDescent="0.25">
      <c r="A5448" s="5" t="str">
        <f t="shared" si="171"/>
        <v>IndustryWholesale, Transport, Other UtilitiesAverage WeekdayJune23</v>
      </c>
      <c r="B5448" t="s">
        <v>2232</v>
      </c>
      <c r="C5448" t="s">
        <v>2248</v>
      </c>
      <c r="D5448" t="s">
        <v>2497</v>
      </c>
      <c r="E5448" t="s">
        <v>3134</v>
      </c>
      <c r="F5448" s="6">
        <v>23</v>
      </c>
      <c r="G5448" s="6">
        <v>532.0328369140625</v>
      </c>
      <c r="H5448" s="6">
        <v>532.0328369140625</v>
      </c>
      <c r="I5448" s="6">
        <v>176.97732543945313</v>
      </c>
      <c r="J5448" s="6">
        <v>71.166842811986015</v>
      </c>
      <c r="K5448">
        <f t="shared" si="170"/>
        <v>0</v>
      </c>
    </row>
    <row r="5449" spans="1:11" x14ac:dyDescent="0.25">
      <c r="A5449" s="5" t="str">
        <f t="shared" si="171"/>
        <v>IndustryWholesale, Transport, Other UtilitiesAverage WeekdayJune24</v>
      </c>
      <c r="B5449" t="s">
        <v>2232</v>
      </c>
      <c r="C5449" t="s">
        <v>2248</v>
      </c>
      <c r="D5449" t="s">
        <v>2497</v>
      </c>
      <c r="E5449" t="s">
        <v>3134</v>
      </c>
      <c r="F5449" s="6">
        <v>24</v>
      </c>
      <c r="G5449" s="6">
        <v>501.37677001953125</v>
      </c>
      <c r="H5449" s="6">
        <v>501.37677001953125</v>
      </c>
      <c r="I5449" s="6">
        <v>176.790771484375</v>
      </c>
      <c r="J5449" s="6">
        <v>70.462104195042656</v>
      </c>
      <c r="K5449">
        <f t="shared" si="170"/>
        <v>0</v>
      </c>
    </row>
    <row r="5450" spans="1:11" x14ac:dyDescent="0.25">
      <c r="A5450" s="5" t="str">
        <f t="shared" si="171"/>
        <v>IndustryWholesale, Transport, Other UtilitiesMonthly Peak DayJune1</v>
      </c>
      <c r="B5450" t="s">
        <v>2232</v>
      </c>
      <c r="C5450" t="s">
        <v>2248</v>
      </c>
      <c r="D5450" t="s">
        <v>2498</v>
      </c>
      <c r="E5450" t="s">
        <v>3134</v>
      </c>
      <c r="F5450" s="6">
        <v>1</v>
      </c>
      <c r="G5450" s="6">
        <v>447.50430297851563</v>
      </c>
      <c r="H5450" s="6">
        <v>452.04812622070313</v>
      </c>
      <c r="I5450" s="6">
        <v>66.512283325195313</v>
      </c>
      <c r="J5450" s="6">
        <v>76.069472262733868</v>
      </c>
      <c r="K5450">
        <f t="shared" si="170"/>
        <v>0</v>
      </c>
    </row>
    <row r="5451" spans="1:11" x14ac:dyDescent="0.25">
      <c r="A5451" s="5" t="str">
        <f t="shared" si="171"/>
        <v>IndustryWholesale, Transport, Other UtilitiesMonthly Peak DayJune2</v>
      </c>
      <c r="B5451" t="s">
        <v>2232</v>
      </c>
      <c r="C5451" t="s">
        <v>2248</v>
      </c>
      <c r="D5451" t="s">
        <v>2498</v>
      </c>
      <c r="E5451" t="s">
        <v>3134</v>
      </c>
      <c r="F5451" s="6">
        <v>2</v>
      </c>
      <c r="G5451" s="6">
        <v>456.16427612304688</v>
      </c>
      <c r="H5451" s="6">
        <v>450.82455444335938</v>
      </c>
      <c r="I5451" s="6">
        <v>68.149299621582031</v>
      </c>
      <c r="J5451" s="6">
        <v>74.635789971602591</v>
      </c>
      <c r="K5451">
        <f t="shared" si="170"/>
        <v>0</v>
      </c>
    </row>
    <row r="5452" spans="1:11" x14ac:dyDescent="0.25">
      <c r="A5452" s="5" t="str">
        <f t="shared" si="171"/>
        <v>IndustryWholesale, Transport, Other UtilitiesMonthly Peak DayJune3</v>
      </c>
      <c r="B5452" t="s">
        <v>2232</v>
      </c>
      <c r="C5452" t="s">
        <v>2248</v>
      </c>
      <c r="D5452" t="s">
        <v>2498</v>
      </c>
      <c r="E5452" t="s">
        <v>3134</v>
      </c>
      <c r="F5452" s="6">
        <v>3</v>
      </c>
      <c r="G5452" s="6">
        <v>444.38064575195313</v>
      </c>
      <c r="H5452" s="6">
        <v>438.08517456054688</v>
      </c>
      <c r="I5452" s="6">
        <v>70.258537292480469</v>
      </c>
      <c r="J5452" s="6">
        <v>73.190526460346419</v>
      </c>
      <c r="K5452">
        <f t="shared" si="170"/>
        <v>0</v>
      </c>
    </row>
    <row r="5453" spans="1:11" x14ac:dyDescent="0.25">
      <c r="A5453" s="5" t="str">
        <f t="shared" si="171"/>
        <v>IndustryWholesale, Transport, Other UtilitiesMonthly Peak DayJune4</v>
      </c>
      <c r="B5453" t="s">
        <v>2232</v>
      </c>
      <c r="C5453" t="s">
        <v>2248</v>
      </c>
      <c r="D5453" t="s">
        <v>2498</v>
      </c>
      <c r="E5453" t="s">
        <v>3134</v>
      </c>
      <c r="F5453" s="6">
        <v>4</v>
      </c>
      <c r="G5453" s="6">
        <v>425.59640502929688</v>
      </c>
      <c r="H5453" s="6">
        <v>392.0706787109375</v>
      </c>
      <c r="I5453" s="6">
        <v>67.10308837890625</v>
      </c>
      <c r="J5453" s="6">
        <v>72.008420643053554</v>
      </c>
      <c r="K5453">
        <f t="shared" si="170"/>
        <v>0</v>
      </c>
    </row>
    <row r="5454" spans="1:11" x14ac:dyDescent="0.25">
      <c r="A5454" s="5" t="str">
        <f t="shared" si="171"/>
        <v>IndustryWholesale, Transport, Other UtilitiesMonthly Peak DayJune5</v>
      </c>
      <c r="B5454" t="s">
        <v>2232</v>
      </c>
      <c r="C5454" t="s">
        <v>2248</v>
      </c>
      <c r="D5454" t="s">
        <v>2498</v>
      </c>
      <c r="E5454" t="s">
        <v>3134</v>
      </c>
      <c r="F5454" s="6">
        <v>5</v>
      </c>
      <c r="G5454" s="6">
        <v>405.73074340820313</v>
      </c>
      <c r="H5454" s="6">
        <v>389.6297607421875</v>
      </c>
      <c r="I5454" s="6">
        <v>80.049552917480469</v>
      </c>
      <c r="J5454" s="6">
        <v>71.534736834074323</v>
      </c>
      <c r="K5454">
        <f t="shared" si="170"/>
        <v>0</v>
      </c>
    </row>
    <row r="5455" spans="1:11" x14ac:dyDescent="0.25">
      <c r="A5455" s="5" t="str">
        <f t="shared" si="171"/>
        <v>IndustryWholesale, Transport, Other UtilitiesMonthly Peak DayJune6</v>
      </c>
      <c r="B5455" t="s">
        <v>2232</v>
      </c>
      <c r="C5455" t="s">
        <v>2248</v>
      </c>
      <c r="D5455" t="s">
        <v>2498</v>
      </c>
      <c r="E5455" t="s">
        <v>3134</v>
      </c>
      <c r="F5455" s="6">
        <v>6</v>
      </c>
      <c r="G5455" s="6">
        <v>414.6378173828125</v>
      </c>
      <c r="H5455" s="6">
        <v>400.954345703125</v>
      </c>
      <c r="I5455" s="6">
        <v>67.886749267578125</v>
      </c>
      <c r="J5455" s="6">
        <v>71.486315074719883</v>
      </c>
      <c r="K5455">
        <f t="shared" si="170"/>
        <v>0</v>
      </c>
    </row>
    <row r="5456" spans="1:11" x14ac:dyDescent="0.25">
      <c r="A5456" s="5" t="str">
        <f t="shared" si="171"/>
        <v>IndustryWholesale, Transport, Other UtilitiesMonthly Peak DayJune7</v>
      </c>
      <c r="B5456" t="s">
        <v>2232</v>
      </c>
      <c r="C5456" t="s">
        <v>2248</v>
      </c>
      <c r="D5456" t="s">
        <v>2498</v>
      </c>
      <c r="E5456" t="s">
        <v>3134</v>
      </c>
      <c r="F5456" s="6">
        <v>7</v>
      </c>
      <c r="G5456" s="6">
        <v>432.08148193359375</v>
      </c>
      <c r="H5456" s="6">
        <v>420.899169921875</v>
      </c>
      <c r="I5456" s="6">
        <v>71.635337829589844</v>
      </c>
      <c r="J5456" s="6">
        <v>70.404737372147409</v>
      </c>
      <c r="K5456">
        <f t="shared" si="170"/>
        <v>0</v>
      </c>
    </row>
    <row r="5457" spans="1:11" x14ac:dyDescent="0.25">
      <c r="A5457" s="5" t="str">
        <f t="shared" si="171"/>
        <v>IndustryWholesale, Transport, Other UtilitiesMonthly Peak DayJune8</v>
      </c>
      <c r="B5457" t="s">
        <v>2232</v>
      </c>
      <c r="C5457" t="s">
        <v>2248</v>
      </c>
      <c r="D5457" t="s">
        <v>2498</v>
      </c>
      <c r="E5457" t="s">
        <v>3134</v>
      </c>
      <c r="F5457" s="6">
        <v>8</v>
      </c>
      <c r="G5457" s="6">
        <v>439.5235595703125</v>
      </c>
      <c r="H5457" s="6">
        <v>419.74722290039063</v>
      </c>
      <c r="I5457" s="6">
        <v>70.558860778808594</v>
      </c>
      <c r="J5457" s="6">
        <v>70.235788646497227</v>
      </c>
      <c r="K5457">
        <f t="shared" si="170"/>
        <v>0</v>
      </c>
    </row>
    <row r="5458" spans="1:11" x14ac:dyDescent="0.25">
      <c r="A5458" s="5" t="str">
        <f t="shared" si="171"/>
        <v>IndustryWholesale, Transport, Other UtilitiesMonthly Peak DayJune9</v>
      </c>
      <c r="B5458" t="s">
        <v>2232</v>
      </c>
      <c r="C5458" t="s">
        <v>2248</v>
      </c>
      <c r="D5458" t="s">
        <v>2498</v>
      </c>
      <c r="E5458" t="s">
        <v>3134</v>
      </c>
      <c r="F5458" s="6">
        <v>9</v>
      </c>
      <c r="G5458" s="6">
        <v>469.5772705078125</v>
      </c>
      <c r="H5458" s="6">
        <v>447.14825439453125</v>
      </c>
      <c r="I5458" s="6">
        <v>77.142158508300781</v>
      </c>
      <c r="J5458" s="6">
        <v>72.908945987099102</v>
      </c>
      <c r="K5458">
        <f t="shared" si="170"/>
        <v>0</v>
      </c>
    </row>
    <row r="5459" spans="1:11" x14ac:dyDescent="0.25">
      <c r="A5459" s="5" t="str">
        <f t="shared" si="171"/>
        <v>IndustryWholesale, Transport, Other UtilitiesMonthly Peak DayJune10</v>
      </c>
      <c r="B5459" t="s">
        <v>2232</v>
      </c>
      <c r="C5459" t="s">
        <v>2248</v>
      </c>
      <c r="D5459" t="s">
        <v>2498</v>
      </c>
      <c r="E5459" t="s">
        <v>3134</v>
      </c>
      <c r="F5459" s="6">
        <v>10</v>
      </c>
      <c r="G5459" s="6">
        <v>428.45166015625</v>
      </c>
      <c r="H5459" s="6">
        <v>413.31939697265625</v>
      </c>
      <c r="I5459" s="6">
        <v>75.893295288085938</v>
      </c>
      <c r="J5459" s="6">
        <v>76.284209803531041</v>
      </c>
      <c r="K5459">
        <f t="shared" si="170"/>
        <v>0</v>
      </c>
    </row>
    <row r="5460" spans="1:11" x14ac:dyDescent="0.25">
      <c r="A5460" s="5" t="str">
        <f t="shared" si="171"/>
        <v>IndustryWholesale, Transport, Other UtilitiesMonthly Peak DayJune11</v>
      </c>
      <c r="B5460" t="s">
        <v>2232</v>
      </c>
      <c r="C5460" t="s">
        <v>2248</v>
      </c>
      <c r="D5460" t="s">
        <v>2498</v>
      </c>
      <c r="E5460" t="s">
        <v>3134</v>
      </c>
      <c r="F5460" s="6">
        <v>11</v>
      </c>
      <c r="G5460" s="6">
        <v>394.62374877929688</v>
      </c>
      <c r="H5460" s="6">
        <v>387.93344116210938</v>
      </c>
      <c r="I5460" s="6">
        <v>97.435447692871094</v>
      </c>
      <c r="J5460" s="6">
        <v>79.37421136153371</v>
      </c>
      <c r="K5460">
        <f t="shared" si="170"/>
        <v>0</v>
      </c>
    </row>
    <row r="5461" spans="1:11" x14ac:dyDescent="0.25">
      <c r="A5461" s="5" t="str">
        <f t="shared" si="171"/>
        <v>IndustryWholesale, Transport, Other UtilitiesMonthly Peak DayJune12</v>
      </c>
      <c r="B5461" t="s">
        <v>2232</v>
      </c>
      <c r="C5461" t="s">
        <v>2248</v>
      </c>
      <c r="D5461" t="s">
        <v>2498</v>
      </c>
      <c r="E5461" t="s">
        <v>3134</v>
      </c>
      <c r="F5461" s="6">
        <v>12</v>
      </c>
      <c r="G5461" s="6">
        <v>409.46514892578125</v>
      </c>
      <c r="H5461" s="6">
        <v>395.07778930664063</v>
      </c>
      <c r="I5461" s="6">
        <v>88.384346008300781</v>
      </c>
      <c r="J5461" s="6">
        <v>83.276840611508021</v>
      </c>
      <c r="K5461">
        <f t="shared" si="170"/>
        <v>0</v>
      </c>
    </row>
    <row r="5462" spans="1:11" x14ac:dyDescent="0.25">
      <c r="A5462" s="5" t="str">
        <f t="shared" si="171"/>
        <v>IndustryWholesale, Transport, Other UtilitiesMonthly Peak DayJune13</v>
      </c>
      <c r="B5462" t="s">
        <v>2232</v>
      </c>
      <c r="C5462" t="s">
        <v>2248</v>
      </c>
      <c r="D5462" t="s">
        <v>2498</v>
      </c>
      <c r="E5462" t="s">
        <v>3134</v>
      </c>
      <c r="F5462" s="6">
        <v>13</v>
      </c>
      <c r="G5462" s="6">
        <v>413.26654052734375</v>
      </c>
      <c r="H5462" s="6">
        <v>409.11505126953125</v>
      </c>
      <c r="I5462" s="6">
        <v>83.887275695800781</v>
      </c>
      <c r="J5462" s="6">
        <v>85.93157798365543</v>
      </c>
      <c r="K5462">
        <f t="shared" si="170"/>
        <v>0</v>
      </c>
    </row>
    <row r="5463" spans="1:11" x14ac:dyDescent="0.25">
      <c r="A5463" s="5" t="str">
        <f t="shared" si="171"/>
        <v>IndustryWholesale, Transport, Other UtilitiesMonthly Peak DayJune14</v>
      </c>
      <c r="B5463" t="s">
        <v>2232</v>
      </c>
      <c r="C5463" t="s">
        <v>2248</v>
      </c>
      <c r="D5463" t="s">
        <v>2498</v>
      </c>
      <c r="E5463" t="s">
        <v>3134</v>
      </c>
      <c r="F5463" s="6">
        <v>14</v>
      </c>
      <c r="G5463" s="6">
        <v>459.46063232421875</v>
      </c>
      <c r="H5463" s="6">
        <v>461.6751708984375</v>
      </c>
      <c r="I5463" s="6">
        <v>110.15412139892578</v>
      </c>
      <c r="J5463" s="6">
        <v>87.826314022666523</v>
      </c>
      <c r="K5463">
        <f t="shared" si="170"/>
        <v>0</v>
      </c>
    </row>
    <row r="5464" spans="1:11" x14ac:dyDescent="0.25">
      <c r="A5464" s="5" t="str">
        <f t="shared" si="171"/>
        <v>IndustryWholesale, Transport, Other UtilitiesMonthly Peak DayJune15</v>
      </c>
      <c r="B5464" t="s">
        <v>2232</v>
      </c>
      <c r="C5464" t="s">
        <v>2248</v>
      </c>
      <c r="D5464" t="s">
        <v>2498</v>
      </c>
      <c r="E5464" t="s">
        <v>3134</v>
      </c>
      <c r="F5464" s="6">
        <v>15</v>
      </c>
      <c r="G5464" s="6">
        <v>415.811767578125</v>
      </c>
      <c r="H5464" s="6">
        <v>413.35064697265625</v>
      </c>
      <c r="I5464" s="6">
        <v>101.08944702148438</v>
      </c>
      <c r="J5464" s="6">
        <v>89.415788750899466</v>
      </c>
      <c r="K5464">
        <f t="shared" si="170"/>
        <v>0</v>
      </c>
    </row>
    <row r="5465" spans="1:11" x14ac:dyDescent="0.25">
      <c r="A5465" s="5" t="str">
        <f t="shared" si="171"/>
        <v>IndustryWholesale, Transport, Other UtilitiesMonthly Peak DayJune16</v>
      </c>
      <c r="B5465" t="s">
        <v>2232</v>
      </c>
      <c r="C5465" t="s">
        <v>2248</v>
      </c>
      <c r="D5465" t="s">
        <v>2498</v>
      </c>
      <c r="E5465" t="s">
        <v>3134</v>
      </c>
      <c r="F5465" s="6">
        <v>16</v>
      </c>
      <c r="G5465" s="6">
        <v>440.37503051757813</v>
      </c>
      <c r="H5465" s="6">
        <v>416.75201416015625</v>
      </c>
      <c r="I5465" s="6">
        <v>87.438644409179688</v>
      </c>
      <c r="J5465" s="6">
        <v>89.068421614797487</v>
      </c>
      <c r="K5465">
        <f t="shared" si="170"/>
        <v>0</v>
      </c>
    </row>
    <row r="5466" spans="1:11" x14ac:dyDescent="0.25">
      <c r="A5466" s="5" t="str">
        <f t="shared" si="171"/>
        <v>IndustryWholesale, Transport, Other UtilitiesMonthly Peak DayJune17</v>
      </c>
      <c r="B5466" t="s">
        <v>2232</v>
      </c>
      <c r="C5466" t="s">
        <v>2248</v>
      </c>
      <c r="D5466" t="s">
        <v>2498</v>
      </c>
      <c r="E5466" t="s">
        <v>3134</v>
      </c>
      <c r="F5466" s="6">
        <v>17</v>
      </c>
      <c r="G5466" s="6">
        <v>410.19650268554688</v>
      </c>
      <c r="H5466" s="6">
        <v>385.32354736328125</v>
      </c>
      <c r="I5466" s="6">
        <v>92.041847229003906</v>
      </c>
      <c r="J5466" s="6">
        <v>89.131579750462578</v>
      </c>
      <c r="K5466">
        <f t="shared" si="170"/>
        <v>0</v>
      </c>
    </row>
    <row r="5467" spans="1:11" x14ac:dyDescent="0.25">
      <c r="A5467" s="5" t="str">
        <f t="shared" si="171"/>
        <v>IndustryWholesale, Transport, Other UtilitiesMonthly Peak DayJune18</v>
      </c>
      <c r="B5467" t="s">
        <v>2232</v>
      </c>
      <c r="C5467" t="s">
        <v>2248</v>
      </c>
      <c r="D5467" t="s">
        <v>2498</v>
      </c>
      <c r="E5467" t="s">
        <v>3134</v>
      </c>
      <c r="F5467" s="6">
        <v>18</v>
      </c>
      <c r="G5467" s="6">
        <v>393.20669555664063</v>
      </c>
      <c r="H5467" s="6">
        <v>369.20407104492188</v>
      </c>
      <c r="I5467" s="6">
        <v>78.860176086425781</v>
      </c>
      <c r="J5467" s="6">
        <v>87.991578353078737</v>
      </c>
      <c r="K5467">
        <f t="shared" si="170"/>
        <v>0</v>
      </c>
    </row>
    <row r="5468" spans="1:11" x14ac:dyDescent="0.25">
      <c r="A5468" s="5" t="str">
        <f t="shared" si="171"/>
        <v>IndustryWholesale, Transport, Other UtilitiesMonthly Peak DayJune19</v>
      </c>
      <c r="B5468" t="s">
        <v>2232</v>
      </c>
      <c r="C5468" t="s">
        <v>2248</v>
      </c>
      <c r="D5468" t="s">
        <v>2498</v>
      </c>
      <c r="E5468" t="s">
        <v>3134</v>
      </c>
      <c r="F5468" s="6">
        <v>19</v>
      </c>
      <c r="G5468" s="6">
        <v>421.11837768554688</v>
      </c>
      <c r="H5468" s="6">
        <v>399.79296875</v>
      </c>
      <c r="I5468" s="6">
        <v>91.964500427246094</v>
      </c>
      <c r="J5468" s="6">
        <v>86.245262949090261</v>
      </c>
      <c r="K5468">
        <f t="shared" si="170"/>
        <v>0</v>
      </c>
    </row>
    <row r="5469" spans="1:11" x14ac:dyDescent="0.25">
      <c r="A5469" s="5" t="str">
        <f t="shared" si="171"/>
        <v>IndustryWholesale, Transport, Other UtilitiesMonthly Peak DayJune20</v>
      </c>
      <c r="B5469" t="s">
        <v>2232</v>
      </c>
      <c r="C5469" t="s">
        <v>2248</v>
      </c>
      <c r="D5469" t="s">
        <v>2498</v>
      </c>
      <c r="E5469" t="s">
        <v>3134</v>
      </c>
      <c r="F5469" s="6">
        <v>20</v>
      </c>
      <c r="G5469" s="6">
        <v>412.83700561523438</v>
      </c>
      <c r="H5469" s="6">
        <v>403.92559814453125</v>
      </c>
      <c r="I5469" s="6">
        <v>99.22869873046875</v>
      </c>
      <c r="J5469" s="6">
        <v>83.458420602898855</v>
      </c>
      <c r="K5469">
        <f t="shared" si="170"/>
        <v>0</v>
      </c>
    </row>
    <row r="5470" spans="1:11" x14ac:dyDescent="0.25">
      <c r="A5470" s="5" t="str">
        <f t="shared" si="171"/>
        <v>IndustryWholesale, Transport, Other UtilitiesMonthly Peak DayJune21</v>
      </c>
      <c r="B5470" t="s">
        <v>2232</v>
      </c>
      <c r="C5470" t="s">
        <v>2248</v>
      </c>
      <c r="D5470" t="s">
        <v>2498</v>
      </c>
      <c r="E5470" t="s">
        <v>3134</v>
      </c>
      <c r="F5470" s="6">
        <v>21</v>
      </c>
      <c r="G5470" s="6">
        <v>401.877685546875</v>
      </c>
      <c r="H5470" s="6">
        <v>417.63577270507813</v>
      </c>
      <c r="I5470" s="6">
        <v>100.55527496337891</v>
      </c>
      <c r="J5470" s="6">
        <v>80.575789200632201</v>
      </c>
      <c r="K5470">
        <f t="shared" si="170"/>
        <v>0</v>
      </c>
    </row>
    <row r="5471" spans="1:11" x14ac:dyDescent="0.25">
      <c r="A5471" s="5" t="str">
        <f t="shared" si="171"/>
        <v>IndustryWholesale, Transport, Other UtilitiesMonthly Peak DayJune22</v>
      </c>
      <c r="B5471" t="s">
        <v>2232</v>
      </c>
      <c r="C5471" t="s">
        <v>2248</v>
      </c>
      <c r="D5471" t="s">
        <v>2498</v>
      </c>
      <c r="E5471" t="s">
        <v>3134</v>
      </c>
      <c r="F5471" s="6">
        <v>22</v>
      </c>
      <c r="G5471" s="6">
        <v>480.752197265625</v>
      </c>
      <c r="H5471" s="6">
        <v>504.97003173828125</v>
      </c>
      <c r="I5471" s="6">
        <v>95.849006652832031</v>
      </c>
      <c r="J5471" s="6">
        <v>78.233157710025182</v>
      </c>
      <c r="K5471">
        <f t="shared" si="170"/>
        <v>0</v>
      </c>
    </row>
    <row r="5472" spans="1:11" x14ac:dyDescent="0.25">
      <c r="A5472" s="5" t="str">
        <f t="shared" si="171"/>
        <v>IndustryWholesale, Transport, Other UtilitiesMonthly Peak DayJune23</v>
      </c>
      <c r="B5472" t="s">
        <v>2232</v>
      </c>
      <c r="C5472" t="s">
        <v>2248</v>
      </c>
      <c r="D5472" t="s">
        <v>2498</v>
      </c>
      <c r="E5472" t="s">
        <v>3134</v>
      </c>
      <c r="F5472" s="6">
        <v>23</v>
      </c>
      <c r="G5472" s="6">
        <v>474.33932495117188</v>
      </c>
      <c r="H5472" s="6">
        <v>493.67800903320313</v>
      </c>
      <c r="I5472" s="6">
        <v>86.222938537597656</v>
      </c>
      <c r="J5472" s="6">
        <v>76.905261993408203</v>
      </c>
      <c r="K5472">
        <f t="shared" si="170"/>
        <v>0</v>
      </c>
    </row>
    <row r="5473" spans="1:11" x14ac:dyDescent="0.25">
      <c r="A5473" s="5" t="str">
        <f t="shared" si="171"/>
        <v>IndustryWholesale, Transport, Other UtilitiesMonthly Peak DayJune24</v>
      </c>
      <c r="B5473" t="s">
        <v>2232</v>
      </c>
      <c r="C5473" t="s">
        <v>2248</v>
      </c>
      <c r="D5473" t="s">
        <v>2498</v>
      </c>
      <c r="E5473" t="s">
        <v>3134</v>
      </c>
      <c r="F5473" s="6">
        <v>24</v>
      </c>
      <c r="G5473" s="6">
        <v>498.70169067382813</v>
      </c>
      <c r="H5473" s="6">
        <v>505.44619750976563</v>
      </c>
      <c r="I5473" s="6">
        <v>105.26924133300781</v>
      </c>
      <c r="J5473" s="6">
        <v>75.483685142115547</v>
      </c>
      <c r="K5473">
        <f t="shared" si="170"/>
        <v>0</v>
      </c>
    </row>
    <row r="5474" spans="1:11" x14ac:dyDescent="0.25">
      <c r="A5474" s="5" t="str">
        <f t="shared" si="171"/>
        <v>IndustryWholesale, Transport, Other UtilitiesAverage WeekdayJuly1</v>
      </c>
      <c r="B5474" t="s">
        <v>2232</v>
      </c>
      <c r="C5474" t="s">
        <v>2248</v>
      </c>
      <c r="D5474" t="s">
        <v>2499</v>
      </c>
      <c r="E5474" t="s">
        <v>3135</v>
      </c>
      <c r="F5474" s="6">
        <v>1</v>
      </c>
      <c r="G5474" s="6">
        <v>421.96493530273438</v>
      </c>
      <c r="H5474" s="6">
        <v>426.50875854492188</v>
      </c>
      <c r="I5474" s="6">
        <v>68.51348876953125</v>
      </c>
      <c r="J5474" s="6">
        <v>73.954736842105277</v>
      </c>
      <c r="K5474">
        <f t="shared" si="170"/>
        <v>0</v>
      </c>
    </row>
    <row r="5475" spans="1:11" x14ac:dyDescent="0.25">
      <c r="A5475" s="5" t="str">
        <f t="shared" si="171"/>
        <v>IndustryWholesale, Transport, Other UtilitiesAverage WeekdayJuly2</v>
      </c>
      <c r="B5475" t="s">
        <v>2232</v>
      </c>
      <c r="C5475" t="s">
        <v>2248</v>
      </c>
      <c r="D5475" t="s">
        <v>2499</v>
      </c>
      <c r="E5475" t="s">
        <v>3135</v>
      </c>
      <c r="F5475" s="6">
        <v>2</v>
      </c>
      <c r="G5475" s="6">
        <v>382.4990234375</v>
      </c>
      <c r="H5475" s="6">
        <v>377.1593017578125</v>
      </c>
      <c r="I5475" s="6">
        <v>83.029769897460938</v>
      </c>
      <c r="J5475" s="6">
        <v>73.477894736842103</v>
      </c>
      <c r="K5475">
        <f t="shared" si="170"/>
        <v>0</v>
      </c>
    </row>
    <row r="5476" spans="1:11" x14ac:dyDescent="0.25">
      <c r="A5476" s="5" t="str">
        <f t="shared" si="171"/>
        <v>IndustryWholesale, Transport, Other UtilitiesAverage WeekdayJuly3</v>
      </c>
      <c r="B5476" t="s">
        <v>2232</v>
      </c>
      <c r="C5476" t="s">
        <v>2248</v>
      </c>
      <c r="D5476" t="s">
        <v>2499</v>
      </c>
      <c r="E5476" t="s">
        <v>3135</v>
      </c>
      <c r="F5476" s="6">
        <v>3</v>
      </c>
      <c r="G5476" s="6">
        <v>370.89431762695313</v>
      </c>
      <c r="H5476" s="6">
        <v>364.59881591796875</v>
      </c>
      <c r="I5476" s="6">
        <v>73.732643127441406</v>
      </c>
      <c r="J5476" s="6">
        <v>72.705263157894734</v>
      </c>
      <c r="K5476">
        <f t="shared" si="170"/>
        <v>0</v>
      </c>
    </row>
    <row r="5477" spans="1:11" x14ac:dyDescent="0.25">
      <c r="A5477" s="5" t="str">
        <f t="shared" si="171"/>
        <v>IndustryWholesale, Transport, Other UtilitiesAverage WeekdayJuly4</v>
      </c>
      <c r="B5477" t="s">
        <v>2232</v>
      </c>
      <c r="C5477" t="s">
        <v>2248</v>
      </c>
      <c r="D5477" t="s">
        <v>2499</v>
      </c>
      <c r="E5477" t="s">
        <v>3135</v>
      </c>
      <c r="F5477" s="6">
        <v>4</v>
      </c>
      <c r="G5477" s="6">
        <v>375.16091918945313</v>
      </c>
      <c r="H5477" s="6">
        <v>341.63522338867188</v>
      </c>
      <c r="I5477" s="6">
        <v>68.129920959472656</v>
      </c>
      <c r="J5477" s="6">
        <v>72.372631578947363</v>
      </c>
      <c r="K5477">
        <f t="shared" si="170"/>
        <v>0</v>
      </c>
    </row>
    <row r="5478" spans="1:11" x14ac:dyDescent="0.25">
      <c r="A5478" s="5" t="str">
        <f t="shared" si="171"/>
        <v>IndustryWholesale, Transport, Other UtilitiesAverage WeekdayJuly5</v>
      </c>
      <c r="B5478" t="s">
        <v>2232</v>
      </c>
      <c r="C5478" t="s">
        <v>2248</v>
      </c>
      <c r="D5478" t="s">
        <v>2499</v>
      </c>
      <c r="E5478" t="s">
        <v>3135</v>
      </c>
      <c r="F5478" s="6">
        <v>5</v>
      </c>
      <c r="G5478" s="6">
        <v>358.04327392578125</v>
      </c>
      <c r="H5478" s="6">
        <v>341.94229125976563</v>
      </c>
      <c r="I5478" s="6">
        <v>70.287620544433594</v>
      </c>
      <c r="J5478" s="6">
        <v>72.014210526315807</v>
      </c>
      <c r="K5478">
        <f t="shared" si="170"/>
        <v>0</v>
      </c>
    </row>
    <row r="5479" spans="1:11" x14ac:dyDescent="0.25">
      <c r="A5479" s="5" t="str">
        <f t="shared" si="171"/>
        <v>IndustryWholesale, Transport, Other UtilitiesAverage WeekdayJuly6</v>
      </c>
      <c r="B5479" t="s">
        <v>2232</v>
      </c>
      <c r="C5479" t="s">
        <v>2248</v>
      </c>
      <c r="D5479" t="s">
        <v>2499</v>
      </c>
      <c r="E5479" t="s">
        <v>3135</v>
      </c>
      <c r="F5479" s="6">
        <v>6</v>
      </c>
      <c r="G5479" s="6">
        <v>350.0665283203125</v>
      </c>
      <c r="H5479" s="6">
        <v>336.38308715820313</v>
      </c>
      <c r="I5479" s="6">
        <v>81.872352600097656</v>
      </c>
      <c r="J5479" s="6">
        <v>72.063684210526333</v>
      </c>
      <c r="K5479">
        <f t="shared" si="170"/>
        <v>0</v>
      </c>
    </row>
    <row r="5480" spans="1:11" x14ac:dyDescent="0.25">
      <c r="A5480" s="5" t="str">
        <f t="shared" si="171"/>
        <v>IndustryWholesale, Transport, Other UtilitiesAverage WeekdayJuly7</v>
      </c>
      <c r="B5480" t="s">
        <v>2232</v>
      </c>
      <c r="C5480" t="s">
        <v>2248</v>
      </c>
      <c r="D5480" t="s">
        <v>2499</v>
      </c>
      <c r="E5480" t="s">
        <v>3135</v>
      </c>
      <c r="F5480" s="6">
        <v>7</v>
      </c>
      <c r="G5480" s="6">
        <v>400.46859741210938</v>
      </c>
      <c r="H5480" s="6">
        <v>389.2862548828125</v>
      </c>
      <c r="I5480" s="6">
        <v>67.215576171875</v>
      </c>
      <c r="J5480" s="6">
        <v>71.88000000000001</v>
      </c>
      <c r="K5480">
        <f t="shared" si="170"/>
        <v>0</v>
      </c>
    </row>
    <row r="5481" spans="1:11" x14ac:dyDescent="0.25">
      <c r="A5481" s="5" t="str">
        <f t="shared" si="171"/>
        <v>IndustryWholesale, Transport, Other UtilitiesAverage WeekdayJuly8</v>
      </c>
      <c r="B5481" t="s">
        <v>2232</v>
      </c>
      <c r="C5481" t="s">
        <v>2248</v>
      </c>
      <c r="D5481" t="s">
        <v>2499</v>
      </c>
      <c r="E5481" t="s">
        <v>3135</v>
      </c>
      <c r="F5481" s="6">
        <v>8</v>
      </c>
      <c r="G5481" s="6">
        <v>418.83181762695313</v>
      </c>
      <c r="H5481" s="6">
        <v>399.05548095703125</v>
      </c>
      <c r="I5481" s="6">
        <v>69.516632080078125</v>
      </c>
      <c r="J5481" s="6">
        <v>71.777894736842086</v>
      </c>
      <c r="K5481">
        <f t="shared" si="170"/>
        <v>0</v>
      </c>
    </row>
    <row r="5482" spans="1:11" x14ac:dyDescent="0.25">
      <c r="A5482" s="5" t="str">
        <f t="shared" si="171"/>
        <v>IndustryWholesale, Transport, Other UtilitiesAverage WeekdayJuly9</v>
      </c>
      <c r="B5482" t="s">
        <v>2232</v>
      </c>
      <c r="C5482" t="s">
        <v>2248</v>
      </c>
      <c r="D5482" t="s">
        <v>2499</v>
      </c>
      <c r="E5482" t="s">
        <v>3135</v>
      </c>
      <c r="F5482" s="6">
        <v>9</v>
      </c>
      <c r="G5482" s="6">
        <v>422.42691040039063</v>
      </c>
      <c r="H5482" s="6">
        <v>399.99789428710938</v>
      </c>
      <c r="I5482" s="6">
        <v>75.313705444335938</v>
      </c>
      <c r="J5482" s="6">
        <v>73.473157894736858</v>
      </c>
      <c r="K5482">
        <f t="shared" si="170"/>
        <v>0</v>
      </c>
    </row>
    <row r="5483" spans="1:11" x14ac:dyDescent="0.25">
      <c r="A5483" s="5" t="str">
        <f t="shared" si="171"/>
        <v>IndustryWholesale, Transport, Other UtilitiesAverage WeekdayJuly10</v>
      </c>
      <c r="B5483" t="s">
        <v>2232</v>
      </c>
      <c r="C5483" t="s">
        <v>2248</v>
      </c>
      <c r="D5483" t="s">
        <v>2499</v>
      </c>
      <c r="E5483" t="s">
        <v>3135</v>
      </c>
      <c r="F5483" s="6">
        <v>10</v>
      </c>
      <c r="G5483" s="6">
        <v>440.30636596679688</v>
      </c>
      <c r="H5483" s="6">
        <v>425.17410278320313</v>
      </c>
      <c r="I5483" s="6">
        <v>74.791725158691406</v>
      </c>
      <c r="J5483" s="6">
        <v>76.065789473684205</v>
      </c>
      <c r="K5483">
        <f t="shared" si="170"/>
        <v>0</v>
      </c>
    </row>
    <row r="5484" spans="1:11" x14ac:dyDescent="0.25">
      <c r="A5484" s="5" t="str">
        <f t="shared" si="171"/>
        <v>IndustryWholesale, Transport, Other UtilitiesAverage WeekdayJuly11</v>
      </c>
      <c r="B5484" t="s">
        <v>2232</v>
      </c>
      <c r="C5484" t="s">
        <v>2248</v>
      </c>
      <c r="D5484" t="s">
        <v>2499</v>
      </c>
      <c r="E5484" t="s">
        <v>3135</v>
      </c>
      <c r="F5484" s="6">
        <v>11</v>
      </c>
      <c r="G5484" s="6">
        <v>443.57846069335938</v>
      </c>
      <c r="H5484" s="6">
        <v>436.88815307617188</v>
      </c>
      <c r="I5484" s="6">
        <v>104.62517547607422</v>
      </c>
      <c r="J5484" s="6">
        <v>79.101176470588229</v>
      </c>
      <c r="K5484">
        <f t="shared" si="170"/>
        <v>0</v>
      </c>
    </row>
    <row r="5485" spans="1:11" x14ac:dyDescent="0.25">
      <c r="A5485" s="5" t="str">
        <f t="shared" si="171"/>
        <v>IndustryWholesale, Transport, Other UtilitiesAverage WeekdayJuly12</v>
      </c>
      <c r="B5485" t="s">
        <v>2232</v>
      </c>
      <c r="C5485" t="s">
        <v>2248</v>
      </c>
      <c r="D5485" t="s">
        <v>2499</v>
      </c>
      <c r="E5485" t="s">
        <v>3135</v>
      </c>
      <c r="F5485" s="6">
        <v>12</v>
      </c>
      <c r="G5485" s="6">
        <v>486.40985107421875</v>
      </c>
      <c r="H5485" s="6">
        <v>472.0224609375</v>
      </c>
      <c r="I5485" s="6">
        <v>74.38409423828125</v>
      </c>
      <c r="J5485" s="6">
        <v>81.497058823529414</v>
      </c>
      <c r="K5485">
        <f t="shared" si="170"/>
        <v>0</v>
      </c>
    </row>
    <row r="5486" spans="1:11" x14ac:dyDescent="0.25">
      <c r="A5486" s="5" t="str">
        <f t="shared" si="171"/>
        <v>IndustryWholesale, Transport, Other UtilitiesAverage WeekdayJuly13</v>
      </c>
      <c r="B5486" t="s">
        <v>2232</v>
      </c>
      <c r="C5486" t="s">
        <v>2248</v>
      </c>
      <c r="D5486" t="s">
        <v>2499</v>
      </c>
      <c r="E5486" t="s">
        <v>3135</v>
      </c>
      <c r="F5486" s="6">
        <v>13</v>
      </c>
      <c r="G5486" s="6">
        <v>477.07192993164063</v>
      </c>
      <c r="H5486" s="6">
        <v>472.92044067382813</v>
      </c>
      <c r="I5486" s="6">
        <v>91.323204040527344</v>
      </c>
      <c r="J5486" s="6">
        <v>83.782352941176484</v>
      </c>
      <c r="K5486">
        <f t="shared" si="170"/>
        <v>0</v>
      </c>
    </row>
    <row r="5487" spans="1:11" x14ac:dyDescent="0.25">
      <c r="A5487" s="5" t="str">
        <f t="shared" si="171"/>
        <v>IndustryWholesale, Transport, Other UtilitiesAverage WeekdayJuly14</v>
      </c>
      <c r="B5487" t="s">
        <v>2232</v>
      </c>
      <c r="C5487" t="s">
        <v>2248</v>
      </c>
      <c r="D5487" t="s">
        <v>2499</v>
      </c>
      <c r="E5487" t="s">
        <v>3135</v>
      </c>
      <c r="F5487" s="6">
        <v>14</v>
      </c>
      <c r="G5487" s="6">
        <v>483.50070190429688</v>
      </c>
      <c r="H5487" s="6">
        <v>485.7152099609375</v>
      </c>
      <c r="I5487" s="6">
        <v>96.708343505859375</v>
      </c>
      <c r="J5487" s="6">
        <v>85.741176470588229</v>
      </c>
      <c r="K5487">
        <f t="shared" si="170"/>
        <v>0</v>
      </c>
    </row>
    <row r="5488" spans="1:11" x14ac:dyDescent="0.25">
      <c r="A5488" s="5" t="str">
        <f t="shared" si="171"/>
        <v>IndustryWholesale, Transport, Other UtilitiesAverage WeekdayJuly15</v>
      </c>
      <c r="B5488" t="s">
        <v>2232</v>
      </c>
      <c r="C5488" t="s">
        <v>2248</v>
      </c>
      <c r="D5488" t="s">
        <v>2499</v>
      </c>
      <c r="E5488" t="s">
        <v>3135</v>
      </c>
      <c r="F5488" s="6">
        <v>15</v>
      </c>
      <c r="G5488" s="6">
        <v>474.87600708007813</v>
      </c>
      <c r="H5488" s="6">
        <v>472.41488647460938</v>
      </c>
      <c r="I5488" s="6">
        <v>75.363555908203125</v>
      </c>
      <c r="J5488" s="6">
        <v>86.676470588235304</v>
      </c>
      <c r="K5488">
        <f t="shared" si="170"/>
        <v>0</v>
      </c>
    </row>
    <row r="5489" spans="1:11" x14ac:dyDescent="0.25">
      <c r="A5489" s="5" t="str">
        <f t="shared" si="171"/>
        <v>IndustryWholesale, Transport, Other UtilitiesAverage WeekdayJuly16</v>
      </c>
      <c r="B5489" t="s">
        <v>2232</v>
      </c>
      <c r="C5489" t="s">
        <v>2248</v>
      </c>
      <c r="D5489" t="s">
        <v>2499</v>
      </c>
      <c r="E5489" t="s">
        <v>3135</v>
      </c>
      <c r="F5489" s="6">
        <v>16</v>
      </c>
      <c r="G5489" s="6">
        <v>448.18231201171875</v>
      </c>
      <c r="H5489" s="6">
        <v>424.55929565429688</v>
      </c>
      <c r="I5489" s="6">
        <v>87.932228088378906</v>
      </c>
      <c r="J5489" s="6">
        <v>87.470588235294088</v>
      </c>
      <c r="K5489">
        <f t="shared" si="170"/>
        <v>0</v>
      </c>
    </row>
    <row r="5490" spans="1:11" x14ac:dyDescent="0.25">
      <c r="A5490" s="5" t="str">
        <f t="shared" si="171"/>
        <v>IndustryWholesale, Transport, Other UtilitiesAverage WeekdayJuly17</v>
      </c>
      <c r="B5490" t="s">
        <v>2232</v>
      </c>
      <c r="C5490" t="s">
        <v>2248</v>
      </c>
      <c r="D5490" t="s">
        <v>2499</v>
      </c>
      <c r="E5490" t="s">
        <v>3135</v>
      </c>
      <c r="F5490" s="6">
        <v>17</v>
      </c>
      <c r="G5490" s="6">
        <v>435.72164916992188</v>
      </c>
      <c r="H5490" s="6">
        <v>410.84869384765625</v>
      </c>
      <c r="I5490" s="6">
        <v>76.456718444824219</v>
      </c>
      <c r="J5490" s="6">
        <v>87.288235294117669</v>
      </c>
      <c r="K5490">
        <f t="shared" si="170"/>
        <v>0</v>
      </c>
    </row>
    <row r="5491" spans="1:11" x14ac:dyDescent="0.25">
      <c r="A5491" s="5" t="str">
        <f t="shared" si="171"/>
        <v>IndustryWholesale, Transport, Other UtilitiesAverage WeekdayJuly18</v>
      </c>
      <c r="B5491" t="s">
        <v>2232</v>
      </c>
      <c r="C5491" t="s">
        <v>2248</v>
      </c>
      <c r="D5491" t="s">
        <v>2499</v>
      </c>
      <c r="E5491" t="s">
        <v>3135</v>
      </c>
      <c r="F5491" s="6">
        <v>18</v>
      </c>
      <c r="G5491" s="6">
        <v>417.86968994140625</v>
      </c>
      <c r="H5491" s="6">
        <v>393.8670654296875</v>
      </c>
      <c r="I5491" s="6">
        <v>76.353385925292969</v>
      </c>
      <c r="J5491" s="6">
        <v>84.656842105263124</v>
      </c>
      <c r="K5491">
        <f t="shared" si="170"/>
        <v>0</v>
      </c>
    </row>
    <row r="5492" spans="1:11" x14ac:dyDescent="0.25">
      <c r="A5492" s="5" t="str">
        <f t="shared" si="171"/>
        <v>IndustryWholesale, Transport, Other UtilitiesAverage WeekdayJuly19</v>
      </c>
      <c r="B5492" t="s">
        <v>2232</v>
      </c>
      <c r="C5492" t="s">
        <v>2248</v>
      </c>
      <c r="D5492" t="s">
        <v>2499</v>
      </c>
      <c r="E5492" t="s">
        <v>3135</v>
      </c>
      <c r="F5492" s="6">
        <v>19</v>
      </c>
      <c r="G5492" s="6">
        <v>415.71444702148438</v>
      </c>
      <c r="H5492" s="6">
        <v>394.3890380859375</v>
      </c>
      <c r="I5492" s="6">
        <v>88.551246643066406</v>
      </c>
      <c r="J5492" s="6">
        <v>83.05</v>
      </c>
      <c r="K5492">
        <f t="shared" si="170"/>
        <v>0</v>
      </c>
    </row>
    <row r="5493" spans="1:11" x14ac:dyDescent="0.25">
      <c r="A5493" s="5" t="str">
        <f t="shared" si="171"/>
        <v>IndustryWholesale, Transport, Other UtilitiesAverage WeekdayJuly20</v>
      </c>
      <c r="B5493" t="s">
        <v>2232</v>
      </c>
      <c r="C5493" t="s">
        <v>2248</v>
      </c>
      <c r="D5493" t="s">
        <v>2499</v>
      </c>
      <c r="E5493" t="s">
        <v>3135</v>
      </c>
      <c r="F5493" s="6">
        <v>20</v>
      </c>
      <c r="G5493" s="6">
        <v>405.01553344726563</v>
      </c>
      <c r="H5493" s="6">
        <v>396.1041259765625</v>
      </c>
      <c r="I5493" s="6">
        <v>87.074104309082031</v>
      </c>
      <c r="J5493" s="6">
        <v>80.428947368421063</v>
      </c>
      <c r="K5493">
        <f t="shared" si="170"/>
        <v>0</v>
      </c>
    </row>
    <row r="5494" spans="1:11" x14ac:dyDescent="0.25">
      <c r="A5494" s="5" t="str">
        <f t="shared" si="171"/>
        <v>IndustryWholesale, Transport, Other UtilitiesAverage WeekdayJuly21</v>
      </c>
      <c r="B5494" t="s">
        <v>2232</v>
      </c>
      <c r="C5494" t="s">
        <v>2248</v>
      </c>
      <c r="D5494" t="s">
        <v>2499</v>
      </c>
      <c r="E5494" t="s">
        <v>3135</v>
      </c>
      <c r="F5494" s="6">
        <v>21</v>
      </c>
      <c r="G5494" s="6">
        <v>428.02389526367188</v>
      </c>
      <c r="H5494" s="6">
        <v>443.78195190429688</v>
      </c>
      <c r="I5494" s="6">
        <v>87.253494262695313</v>
      </c>
      <c r="J5494" s="6">
        <v>78.027368421052643</v>
      </c>
      <c r="K5494">
        <f t="shared" si="170"/>
        <v>0</v>
      </c>
    </row>
    <row r="5495" spans="1:11" x14ac:dyDescent="0.25">
      <c r="A5495" s="5" t="str">
        <f t="shared" si="171"/>
        <v>IndustryWholesale, Transport, Other UtilitiesAverage WeekdayJuly22</v>
      </c>
      <c r="B5495" t="s">
        <v>2232</v>
      </c>
      <c r="C5495" t="s">
        <v>2248</v>
      </c>
      <c r="D5495" t="s">
        <v>2499</v>
      </c>
      <c r="E5495" t="s">
        <v>3135</v>
      </c>
      <c r="F5495" s="6">
        <v>22</v>
      </c>
      <c r="G5495" s="6">
        <v>484.2938232421875</v>
      </c>
      <c r="H5495" s="6">
        <v>508.51165771484375</v>
      </c>
      <c r="I5495" s="6">
        <v>82.574562072753906</v>
      </c>
      <c r="J5495" s="6">
        <v>75.351578947368438</v>
      </c>
      <c r="K5495">
        <f t="shared" si="170"/>
        <v>0</v>
      </c>
    </row>
    <row r="5496" spans="1:11" x14ac:dyDescent="0.25">
      <c r="A5496" s="5" t="str">
        <f t="shared" si="171"/>
        <v>IndustryWholesale, Transport, Other UtilitiesAverage WeekdayJuly23</v>
      </c>
      <c r="B5496" t="s">
        <v>2232</v>
      </c>
      <c r="C5496" t="s">
        <v>2248</v>
      </c>
      <c r="D5496" t="s">
        <v>2499</v>
      </c>
      <c r="E5496" t="s">
        <v>3135</v>
      </c>
      <c r="F5496" s="6">
        <v>23</v>
      </c>
      <c r="G5496" s="6">
        <v>485.86099243164063</v>
      </c>
      <c r="H5496" s="6">
        <v>505.19964599609375</v>
      </c>
      <c r="I5496" s="6">
        <v>99.656845092773438</v>
      </c>
      <c r="J5496" s="6">
        <v>74.253684210526316</v>
      </c>
      <c r="K5496">
        <f t="shared" si="170"/>
        <v>0</v>
      </c>
    </row>
    <row r="5497" spans="1:11" x14ac:dyDescent="0.25">
      <c r="A5497" s="5" t="str">
        <f t="shared" si="171"/>
        <v>IndustryWholesale, Transport, Other UtilitiesAverage WeekdayJuly24</v>
      </c>
      <c r="B5497" t="s">
        <v>2232</v>
      </c>
      <c r="C5497" t="s">
        <v>2248</v>
      </c>
      <c r="D5497" t="s">
        <v>2499</v>
      </c>
      <c r="E5497" t="s">
        <v>3135</v>
      </c>
      <c r="F5497" s="6">
        <v>24</v>
      </c>
      <c r="G5497" s="6">
        <v>490.59860229492188</v>
      </c>
      <c r="H5497" s="6">
        <v>497.34310913085938</v>
      </c>
      <c r="I5497" s="6">
        <v>75.044746398925781</v>
      </c>
      <c r="J5497" s="6">
        <v>73.335789473684216</v>
      </c>
      <c r="K5497">
        <f t="shared" si="170"/>
        <v>0</v>
      </c>
    </row>
    <row r="5498" spans="1:11" x14ac:dyDescent="0.25">
      <c r="A5498" s="5" t="str">
        <f t="shared" si="171"/>
        <v>IndustryWholesale, Transport, Other UtilitiesMonthly Peak DayJuly1</v>
      </c>
      <c r="B5498" t="s">
        <v>2232</v>
      </c>
      <c r="C5498" t="s">
        <v>2248</v>
      </c>
      <c r="D5498" t="s">
        <v>2500</v>
      </c>
      <c r="E5498" t="s">
        <v>3135</v>
      </c>
      <c r="F5498" s="6">
        <v>1</v>
      </c>
      <c r="G5498" s="6">
        <v>426.96975708007813</v>
      </c>
      <c r="H5498" s="6">
        <v>431.51358032226563</v>
      </c>
      <c r="I5498" s="6">
        <v>82.128807067871094</v>
      </c>
      <c r="J5498" s="6">
        <v>77.21684210526314</v>
      </c>
      <c r="K5498">
        <f t="shared" si="170"/>
        <v>0</v>
      </c>
    </row>
    <row r="5499" spans="1:11" x14ac:dyDescent="0.25">
      <c r="A5499" s="5" t="str">
        <f t="shared" si="171"/>
        <v>IndustryWholesale, Transport, Other UtilitiesMonthly Peak DayJuly2</v>
      </c>
      <c r="B5499" t="s">
        <v>2232</v>
      </c>
      <c r="C5499" t="s">
        <v>2248</v>
      </c>
      <c r="D5499" t="s">
        <v>2500</v>
      </c>
      <c r="E5499" t="s">
        <v>3135</v>
      </c>
      <c r="F5499" s="6">
        <v>2</v>
      </c>
      <c r="G5499" s="6">
        <v>402.05783081054688</v>
      </c>
      <c r="H5499" s="6">
        <v>396.71810913085938</v>
      </c>
      <c r="I5499" s="6">
        <v>76.407608032226563</v>
      </c>
      <c r="J5499" s="6">
        <v>76.635789473684213</v>
      </c>
      <c r="K5499">
        <f t="shared" si="170"/>
        <v>0</v>
      </c>
    </row>
    <row r="5500" spans="1:11" x14ac:dyDescent="0.25">
      <c r="A5500" s="5" t="str">
        <f t="shared" si="171"/>
        <v>IndustryWholesale, Transport, Other UtilitiesMonthly Peak DayJuly3</v>
      </c>
      <c r="B5500" t="s">
        <v>2232</v>
      </c>
      <c r="C5500" t="s">
        <v>2248</v>
      </c>
      <c r="D5500" t="s">
        <v>2500</v>
      </c>
      <c r="E5500" t="s">
        <v>3135</v>
      </c>
      <c r="F5500" s="6">
        <v>3</v>
      </c>
      <c r="G5500" s="6">
        <v>411.29043579101563</v>
      </c>
      <c r="H5500" s="6">
        <v>404.99496459960938</v>
      </c>
      <c r="I5500" s="6">
        <v>66.618240356445313</v>
      </c>
      <c r="J5500" s="6">
        <v>75.649999999999991</v>
      </c>
      <c r="K5500">
        <f t="shared" si="170"/>
        <v>0</v>
      </c>
    </row>
    <row r="5501" spans="1:11" x14ac:dyDescent="0.25">
      <c r="A5501" s="5" t="str">
        <f t="shared" si="171"/>
        <v>IndustryWholesale, Transport, Other UtilitiesMonthly Peak DayJuly4</v>
      </c>
      <c r="B5501" t="s">
        <v>2232</v>
      </c>
      <c r="C5501" t="s">
        <v>2248</v>
      </c>
      <c r="D5501" t="s">
        <v>2500</v>
      </c>
      <c r="E5501" t="s">
        <v>3135</v>
      </c>
      <c r="F5501" s="6">
        <v>4</v>
      </c>
      <c r="G5501" s="6">
        <v>382.73672485351563</v>
      </c>
      <c r="H5501" s="6">
        <v>349.21099853515625</v>
      </c>
      <c r="I5501" s="6">
        <v>73.641128540039063</v>
      </c>
      <c r="J5501" s="6">
        <v>74.553684210526328</v>
      </c>
      <c r="K5501">
        <f t="shared" si="170"/>
        <v>0</v>
      </c>
    </row>
    <row r="5502" spans="1:11" x14ac:dyDescent="0.25">
      <c r="A5502" s="5" t="str">
        <f t="shared" si="171"/>
        <v>IndustryWholesale, Transport, Other UtilitiesMonthly Peak DayJuly5</v>
      </c>
      <c r="B5502" t="s">
        <v>2232</v>
      </c>
      <c r="C5502" t="s">
        <v>2248</v>
      </c>
      <c r="D5502" t="s">
        <v>2500</v>
      </c>
      <c r="E5502" t="s">
        <v>3135</v>
      </c>
      <c r="F5502" s="6">
        <v>5</v>
      </c>
      <c r="G5502" s="6">
        <v>362.01852416992188</v>
      </c>
      <c r="H5502" s="6">
        <v>345.91754150390625</v>
      </c>
      <c r="I5502" s="6">
        <v>69.416656494140625</v>
      </c>
      <c r="J5502" s="6">
        <v>74.179473684210535</v>
      </c>
      <c r="K5502">
        <f t="shared" si="170"/>
        <v>0</v>
      </c>
    </row>
    <row r="5503" spans="1:11" x14ac:dyDescent="0.25">
      <c r="A5503" s="5" t="str">
        <f t="shared" si="171"/>
        <v>IndustryWholesale, Transport, Other UtilitiesMonthly Peak DayJuly6</v>
      </c>
      <c r="B5503" t="s">
        <v>2232</v>
      </c>
      <c r="C5503" t="s">
        <v>2248</v>
      </c>
      <c r="D5503" t="s">
        <v>2500</v>
      </c>
      <c r="E5503" t="s">
        <v>3135</v>
      </c>
      <c r="F5503" s="6">
        <v>6</v>
      </c>
      <c r="G5503" s="6">
        <v>357.415283203125</v>
      </c>
      <c r="H5503" s="6">
        <v>343.7318115234375</v>
      </c>
      <c r="I5503" s="6">
        <v>63.929187774658203</v>
      </c>
      <c r="J5503" s="6">
        <v>74.452631578947347</v>
      </c>
      <c r="K5503">
        <f t="shared" si="170"/>
        <v>0</v>
      </c>
    </row>
    <row r="5504" spans="1:11" x14ac:dyDescent="0.25">
      <c r="A5504" s="5" t="str">
        <f t="shared" si="171"/>
        <v>IndustryWholesale, Transport, Other UtilitiesMonthly Peak DayJuly7</v>
      </c>
      <c r="B5504" t="s">
        <v>2232</v>
      </c>
      <c r="C5504" t="s">
        <v>2248</v>
      </c>
      <c r="D5504" t="s">
        <v>2500</v>
      </c>
      <c r="E5504" t="s">
        <v>3135</v>
      </c>
      <c r="F5504" s="6">
        <v>7</v>
      </c>
      <c r="G5504" s="6">
        <v>394.82357788085938</v>
      </c>
      <c r="H5504" s="6">
        <v>383.64126586914063</v>
      </c>
      <c r="I5504" s="6">
        <v>76.770599365234375</v>
      </c>
      <c r="J5504" s="6">
        <v>73.679473684210549</v>
      </c>
      <c r="K5504">
        <f t="shared" si="170"/>
        <v>0</v>
      </c>
    </row>
    <row r="5505" spans="1:11" x14ac:dyDescent="0.25">
      <c r="A5505" s="5" t="str">
        <f t="shared" si="171"/>
        <v>IndustryWholesale, Transport, Other UtilitiesMonthly Peak DayJuly8</v>
      </c>
      <c r="B5505" t="s">
        <v>2232</v>
      </c>
      <c r="C5505" t="s">
        <v>2248</v>
      </c>
      <c r="D5505" t="s">
        <v>2500</v>
      </c>
      <c r="E5505" t="s">
        <v>3135</v>
      </c>
      <c r="F5505" s="6">
        <v>8</v>
      </c>
      <c r="G5505" s="6">
        <v>410.66769409179688</v>
      </c>
      <c r="H5505" s="6">
        <v>390.891357421875</v>
      </c>
      <c r="I5505" s="6">
        <v>82.181877136230469</v>
      </c>
      <c r="J5505" s="6">
        <v>73.84368421052632</v>
      </c>
      <c r="K5505">
        <f t="shared" si="170"/>
        <v>0</v>
      </c>
    </row>
    <row r="5506" spans="1:11" x14ac:dyDescent="0.25">
      <c r="A5506" s="5" t="str">
        <f t="shared" si="171"/>
        <v>IndustryWholesale, Transport, Other UtilitiesMonthly Peak DayJuly9</v>
      </c>
      <c r="B5506" t="s">
        <v>2232</v>
      </c>
      <c r="C5506" t="s">
        <v>2248</v>
      </c>
      <c r="D5506" t="s">
        <v>2500</v>
      </c>
      <c r="E5506" t="s">
        <v>3135</v>
      </c>
      <c r="F5506" s="6">
        <v>9</v>
      </c>
      <c r="G5506" s="6">
        <v>413.52139282226563</v>
      </c>
      <c r="H5506" s="6">
        <v>391.09237670898438</v>
      </c>
      <c r="I5506" s="6">
        <v>85.017951965332031</v>
      </c>
      <c r="J5506" s="6">
        <v>76.594736842105277</v>
      </c>
      <c r="K5506">
        <f t="shared" ref="K5506:K5569" si="172">INDEX(events, MATCH(CONCATENATE(B5506, C5506, D5506, E5506), events_y, 0), MATCH("Confidential", events_x, 0))</f>
        <v>0</v>
      </c>
    </row>
    <row r="5507" spans="1:11" x14ac:dyDescent="0.25">
      <c r="A5507" s="5" t="str">
        <f t="shared" ref="A5507:A5570" si="173">CONCATENATE(B5507, C5507, D5507, E5507, F5507)</f>
        <v>IndustryWholesale, Transport, Other UtilitiesMonthly Peak DayJuly10</v>
      </c>
      <c r="B5507" t="s">
        <v>2232</v>
      </c>
      <c r="C5507" t="s">
        <v>2248</v>
      </c>
      <c r="D5507" t="s">
        <v>2500</v>
      </c>
      <c r="E5507" t="s">
        <v>3135</v>
      </c>
      <c r="F5507" s="6">
        <v>10</v>
      </c>
      <c r="G5507" s="6">
        <v>422.07052612304688</v>
      </c>
      <c r="H5507" s="6">
        <v>406.93826293945313</v>
      </c>
      <c r="I5507" s="6">
        <v>85.973716735839844</v>
      </c>
      <c r="J5507" s="6">
        <v>80.400000000000006</v>
      </c>
      <c r="K5507">
        <f t="shared" si="172"/>
        <v>0</v>
      </c>
    </row>
    <row r="5508" spans="1:11" x14ac:dyDescent="0.25">
      <c r="A5508" s="5" t="str">
        <f t="shared" si="173"/>
        <v>IndustryWholesale, Transport, Other UtilitiesMonthly Peak DayJuly11</v>
      </c>
      <c r="B5508" t="s">
        <v>2232</v>
      </c>
      <c r="C5508" t="s">
        <v>2248</v>
      </c>
      <c r="D5508" t="s">
        <v>2500</v>
      </c>
      <c r="E5508" t="s">
        <v>3135</v>
      </c>
      <c r="F5508" s="6">
        <v>11</v>
      </c>
      <c r="G5508" s="6">
        <v>461.26995849609375</v>
      </c>
      <c r="H5508" s="6">
        <v>454.57965087890625</v>
      </c>
      <c r="I5508" s="6">
        <v>94.133697509765625</v>
      </c>
      <c r="J5508" s="6">
        <v>84.442105263157899</v>
      </c>
      <c r="K5508">
        <f t="shared" si="172"/>
        <v>0</v>
      </c>
    </row>
    <row r="5509" spans="1:11" x14ac:dyDescent="0.25">
      <c r="A5509" s="5" t="str">
        <f t="shared" si="173"/>
        <v>IndustryWholesale, Transport, Other UtilitiesMonthly Peak DayJuly12</v>
      </c>
      <c r="B5509" t="s">
        <v>2232</v>
      </c>
      <c r="C5509" t="s">
        <v>2248</v>
      </c>
      <c r="D5509" t="s">
        <v>2500</v>
      </c>
      <c r="E5509" t="s">
        <v>3135</v>
      </c>
      <c r="F5509" s="6">
        <v>12</v>
      </c>
      <c r="G5509" s="6">
        <v>483.09970092773438</v>
      </c>
      <c r="H5509" s="6">
        <v>468.71231079101563</v>
      </c>
      <c r="I5509" s="6">
        <v>111.91899108886719</v>
      </c>
      <c r="J5509" s="6">
        <v>87.236842105263165</v>
      </c>
      <c r="K5509">
        <f t="shared" si="172"/>
        <v>0</v>
      </c>
    </row>
    <row r="5510" spans="1:11" x14ac:dyDescent="0.25">
      <c r="A5510" s="5" t="str">
        <f t="shared" si="173"/>
        <v>IndustryWholesale, Transport, Other UtilitiesMonthly Peak DayJuly13</v>
      </c>
      <c r="B5510" t="s">
        <v>2232</v>
      </c>
      <c r="C5510" t="s">
        <v>2248</v>
      </c>
      <c r="D5510" t="s">
        <v>2500</v>
      </c>
      <c r="E5510" t="s">
        <v>3135</v>
      </c>
      <c r="F5510" s="6">
        <v>13</v>
      </c>
      <c r="G5510" s="6">
        <v>481.25265502929688</v>
      </c>
      <c r="H5510" s="6">
        <v>477.10116577148438</v>
      </c>
      <c r="I5510" s="6">
        <v>123.69622039794922</v>
      </c>
      <c r="J5510" s="6">
        <v>89.505263157894717</v>
      </c>
      <c r="K5510">
        <f t="shared" si="172"/>
        <v>0</v>
      </c>
    </row>
    <row r="5511" spans="1:11" x14ac:dyDescent="0.25">
      <c r="A5511" s="5" t="str">
        <f t="shared" si="173"/>
        <v>IndustryWholesale, Transport, Other UtilitiesMonthly Peak DayJuly14</v>
      </c>
      <c r="B5511" t="s">
        <v>2232</v>
      </c>
      <c r="C5511" t="s">
        <v>2248</v>
      </c>
      <c r="D5511" t="s">
        <v>2500</v>
      </c>
      <c r="E5511" t="s">
        <v>3135</v>
      </c>
      <c r="F5511" s="6">
        <v>14</v>
      </c>
      <c r="G5511" s="6">
        <v>494.62203979492188</v>
      </c>
      <c r="H5511" s="6">
        <v>496.83657836914063</v>
      </c>
      <c r="I5511" s="6">
        <v>106.04767608642578</v>
      </c>
      <c r="J5511" s="6">
        <v>90.594736842105277</v>
      </c>
      <c r="K5511">
        <f t="shared" si="172"/>
        <v>0</v>
      </c>
    </row>
    <row r="5512" spans="1:11" x14ac:dyDescent="0.25">
      <c r="A5512" s="5" t="str">
        <f t="shared" si="173"/>
        <v>IndustryWholesale, Transport, Other UtilitiesMonthly Peak DayJuly15</v>
      </c>
      <c r="B5512" t="s">
        <v>2232</v>
      </c>
      <c r="C5512" t="s">
        <v>2248</v>
      </c>
      <c r="D5512" t="s">
        <v>2500</v>
      </c>
      <c r="E5512" t="s">
        <v>3135</v>
      </c>
      <c r="F5512" s="6">
        <v>15</v>
      </c>
      <c r="G5512" s="6">
        <v>497.99966430664063</v>
      </c>
      <c r="H5512" s="6">
        <v>495.53854370117188</v>
      </c>
      <c r="I5512" s="6">
        <v>100.32619476318359</v>
      </c>
      <c r="J5512" s="6">
        <v>91.24210526315791</v>
      </c>
      <c r="K5512">
        <f t="shared" si="172"/>
        <v>0</v>
      </c>
    </row>
    <row r="5513" spans="1:11" x14ac:dyDescent="0.25">
      <c r="A5513" s="5" t="str">
        <f t="shared" si="173"/>
        <v>IndustryWholesale, Transport, Other UtilitiesMonthly Peak DayJuly16</v>
      </c>
      <c r="B5513" t="s">
        <v>2232</v>
      </c>
      <c r="C5513" t="s">
        <v>2248</v>
      </c>
      <c r="D5513" t="s">
        <v>2500</v>
      </c>
      <c r="E5513" t="s">
        <v>3135</v>
      </c>
      <c r="F5513" s="6">
        <v>16</v>
      </c>
      <c r="G5513" s="6">
        <v>450.28591918945313</v>
      </c>
      <c r="H5513" s="6">
        <v>426.66290283203125</v>
      </c>
      <c r="I5513" s="6">
        <v>94.565864562988281</v>
      </c>
      <c r="J5513" s="6">
        <v>91.884210526315812</v>
      </c>
      <c r="K5513">
        <f t="shared" si="172"/>
        <v>0</v>
      </c>
    </row>
    <row r="5514" spans="1:11" x14ac:dyDescent="0.25">
      <c r="A5514" s="5" t="str">
        <f t="shared" si="173"/>
        <v>IndustryWholesale, Transport, Other UtilitiesMonthly Peak DayJuly17</v>
      </c>
      <c r="B5514" t="s">
        <v>2232</v>
      </c>
      <c r="C5514" t="s">
        <v>2248</v>
      </c>
      <c r="D5514" t="s">
        <v>2500</v>
      </c>
      <c r="E5514" t="s">
        <v>3135</v>
      </c>
      <c r="F5514" s="6">
        <v>17</v>
      </c>
      <c r="G5514" s="6">
        <v>442.86700439453125</v>
      </c>
      <c r="H5514" s="6">
        <v>417.99404907226563</v>
      </c>
      <c r="I5514" s="6">
        <v>89.598175048828125</v>
      </c>
      <c r="J5514" s="6">
        <v>92.799999999999983</v>
      </c>
      <c r="K5514">
        <f t="shared" si="172"/>
        <v>0</v>
      </c>
    </row>
    <row r="5515" spans="1:11" x14ac:dyDescent="0.25">
      <c r="A5515" s="5" t="str">
        <f t="shared" si="173"/>
        <v>IndustryWholesale, Transport, Other UtilitiesMonthly Peak DayJuly18</v>
      </c>
      <c r="B5515" t="s">
        <v>2232</v>
      </c>
      <c r="C5515" t="s">
        <v>2248</v>
      </c>
      <c r="D5515" t="s">
        <v>2500</v>
      </c>
      <c r="E5515" t="s">
        <v>3135</v>
      </c>
      <c r="F5515" s="6">
        <v>18</v>
      </c>
      <c r="G5515" s="6">
        <v>438.28326416015625</v>
      </c>
      <c r="H5515" s="6">
        <v>414.2806396484375</v>
      </c>
      <c r="I5515" s="6">
        <v>91.031333923339844</v>
      </c>
      <c r="J5515" s="6">
        <v>91.936842105263182</v>
      </c>
      <c r="K5515">
        <f t="shared" si="172"/>
        <v>0</v>
      </c>
    </row>
    <row r="5516" spans="1:11" x14ac:dyDescent="0.25">
      <c r="A5516" s="5" t="str">
        <f t="shared" si="173"/>
        <v>IndustryWholesale, Transport, Other UtilitiesMonthly Peak DayJuly19</v>
      </c>
      <c r="B5516" t="s">
        <v>2232</v>
      </c>
      <c r="C5516" t="s">
        <v>2248</v>
      </c>
      <c r="D5516" t="s">
        <v>2500</v>
      </c>
      <c r="E5516" t="s">
        <v>3135</v>
      </c>
      <c r="F5516" s="6">
        <v>19</v>
      </c>
      <c r="G5516" s="6">
        <v>401.91159057617188</v>
      </c>
      <c r="H5516" s="6">
        <v>380.586181640625</v>
      </c>
      <c r="I5516" s="6">
        <v>85.565185546875</v>
      </c>
      <c r="J5516" s="6">
        <v>90.621052631578962</v>
      </c>
      <c r="K5516">
        <f t="shared" si="172"/>
        <v>0</v>
      </c>
    </row>
    <row r="5517" spans="1:11" x14ac:dyDescent="0.25">
      <c r="A5517" s="5" t="str">
        <f t="shared" si="173"/>
        <v>IndustryWholesale, Transport, Other UtilitiesMonthly Peak DayJuly20</v>
      </c>
      <c r="B5517" t="s">
        <v>2232</v>
      </c>
      <c r="C5517" t="s">
        <v>2248</v>
      </c>
      <c r="D5517" t="s">
        <v>2500</v>
      </c>
      <c r="E5517" t="s">
        <v>3135</v>
      </c>
      <c r="F5517" s="6">
        <v>20</v>
      </c>
      <c r="G5517" s="6">
        <v>407.59671020507813</v>
      </c>
      <c r="H5517" s="6">
        <v>398.68533325195313</v>
      </c>
      <c r="I5517" s="6">
        <v>115.49052429199219</v>
      </c>
      <c r="J5517" s="6">
        <v>88.294736842105252</v>
      </c>
      <c r="K5517">
        <f t="shared" si="172"/>
        <v>0</v>
      </c>
    </row>
    <row r="5518" spans="1:11" x14ac:dyDescent="0.25">
      <c r="A5518" s="5" t="str">
        <f t="shared" si="173"/>
        <v>IndustryWholesale, Transport, Other UtilitiesMonthly Peak DayJuly21</v>
      </c>
      <c r="B5518" t="s">
        <v>2232</v>
      </c>
      <c r="C5518" t="s">
        <v>2248</v>
      </c>
      <c r="D5518" t="s">
        <v>2500</v>
      </c>
      <c r="E5518" t="s">
        <v>3135</v>
      </c>
      <c r="F5518" s="6">
        <v>21</v>
      </c>
      <c r="G5518" s="6">
        <v>418.56155395507813</v>
      </c>
      <c r="H5518" s="6">
        <v>434.31961059570313</v>
      </c>
      <c r="I5518" s="6">
        <v>121.20217895507813</v>
      </c>
      <c r="J5518" s="6">
        <v>85.231578947368433</v>
      </c>
      <c r="K5518">
        <f t="shared" si="172"/>
        <v>0</v>
      </c>
    </row>
    <row r="5519" spans="1:11" x14ac:dyDescent="0.25">
      <c r="A5519" s="5" t="str">
        <f t="shared" si="173"/>
        <v>IndustryWholesale, Transport, Other UtilitiesMonthly Peak DayJuly22</v>
      </c>
      <c r="B5519" t="s">
        <v>2232</v>
      </c>
      <c r="C5519" t="s">
        <v>2248</v>
      </c>
      <c r="D5519" t="s">
        <v>2500</v>
      </c>
      <c r="E5519" t="s">
        <v>3135</v>
      </c>
      <c r="F5519" s="6">
        <v>22</v>
      </c>
      <c r="G5519" s="6">
        <v>522.9776611328125</v>
      </c>
      <c r="H5519" s="6">
        <v>547.19549560546875</v>
      </c>
      <c r="I5519" s="6">
        <v>97.698661804199219</v>
      </c>
      <c r="J5519" s="6">
        <v>82.112631578947344</v>
      </c>
      <c r="K5519">
        <f t="shared" si="172"/>
        <v>0</v>
      </c>
    </row>
    <row r="5520" spans="1:11" x14ac:dyDescent="0.25">
      <c r="A5520" s="5" t="str">
        <f t="shared" si="173"/>
        <v>IndustryWholesale, Transport, Other UtilitiesMonthly Peak DayJuly23</v>
      </c>
      <c r="B5520" t="s">
        <v>2232</v>
      </c>
      <c r="C5520" t="s">
        <v>2248</v>
      </c>
      <c r="D5520" t="s">
        <v>2500</v>
      </c>
      <c r="E5520" t="s">
        <v>3135</v>
      </c>
      <c r="F5520" s="6">
        <v>23</v>
      </c>
      <c r="G5520" s="6">
        <v>530.75152587890625</v>
      </c>
      <c r="H5520" s="6">
        <v>550.09014892578125</v>
      </c>
      <c r="I5520" s="6">
        <v>82.867752075195313</v>
      </c>
      <c r="J5520" s="6">
        <v>81.05263157894737</v>
      </c>
      <c r="K5520">
        <f t="shared" si="172"/>
        <v>0</v>
      </c>
    </row>
    <row r="5521" spans="1:11" x14ac:dyDescent="0.25">
      <c r="A5521" s="5" t="str">
        <f t="shared" si="173"/>
        <v>IndustryWholesale, Transport, Other UtilitiesMonthly Peak DayJuly24</v>
      </c>
      <c r="B5521" t="s">
        <v>2232</v>
      </c>
      <c r="C5521" t="s">
        <v>2248</v>
      </c>
      <c r="D5521" t="s">
        <v>2500</v>
      </c>
      <c r="E5521" t="s">
        <v>3135</v>
      </c>
      <c r="F5521" s="6">
        <v>24</v>
      </c>
      <c r="G5521" s="6">
        <v>530.5509033203125</v>
      </c>
      <c r="H5521" s="6">
        <v>537.29541015625</v>
      </c>
      <c r="I5521" s="6">
        <v>77.919425964355469</v>
      </c>
      <c r="J5521" s="6">
        <v>79.870526315789476</v>
      </c>
      <c r="K5521">
        <f t="shared" si="172"/>
        <v>0</v>
      </c>
    </row>
    <row r="5522" spans="1:11" x14ac:dyDescent="0.25">
      <c r="A5522" s="5" t="str">
        <f t="shared" si="173"/>
        <v>IndustryWholesale, Transport, Other UtilitiesAverage WeekdayAugust1</v>
      </c>
      <c r="B5522" t="s">
        <v>2232</v>
      </c>
      <c r="C5522" t="s">
        <v>2248</v>
      </c>
      <c r="D5522" t="s">
        <v>2501</v>
      </c>
      <c r="E5522" t="s">
        <v>3136</v>
      </c>
      <c r="F5522" s="6">
        <v>1</v>
      </c>
      <c r="G5522" s="6">
        <v>492.1968994140625</v>
      </c>
      <c r="H5522" s="6">
        <v>496.74072265625</v>
      </c>
      <c r="I5522" s="6">
        <v>78.941253662109375</v>
      </c>
      <c r="J5522" s="6">
        <v>76.236842105263165</v>
      </c>
      <c r="K5522">
        <f t="shared" si="172"/>
        <v>0</v>
      </c>
    </row>
    <row r="5523" spans="1:11" x14ac:dyDescent="0.25">
      <c r="A5523" s="5" t="str">
        <f t="shared" si="173"/>
        <v>IndustryWholesale, Transport, Other UtilitiesAverage WeekdayAugust2</v>
      </c>
      <c r="B5523" t="s">
        <v>2232</v>
      </c>
      <c r="C5523" t="s">
        <v>2248</v>
      </c>
      <c r="D5523" t="s">
        <v>2501</v>
      </c>
      <c r="E5523" t="s">
        <v>3136</v>
      </c>
      <c r="F5523" s="6">
        <v>2</v>
      </c>
      <c r="G5523" s="6">
        <v>485.20437622070313</v>
      </c>
      <c r="H5523" s="6">
        <v>479.86465454101563</v>
      </c>
      <c r="I5523" s="6">
        <v>83.508659362792969</v>
      </c>
      <c r="J5523" s="6">
        <v>75.671052631578945</v>
      </c>
      <c r="K5523">
        <f t="shared" si="172"/>
        <v>0</v>
      </c>
    </row>
    <row r="5524" spans="1:11" x14ac:dyDescent="0.25">
      <c r="A5524" s="5" t="str">
        <f t="shared" si="173"/>
        <v>IndustryWholesale, Transport, Other UtilitiesAverage WeekdayAugust3</v>
      </c>
      <c r="B5524" t="s">
        <v>2232</v>
      </c>
      <c r="C5524" t="s">
        <v>2248</v>
      </c>
      <c r="D5524" t="s">
        <v>2501</v>
      </c>
      <c r="E5524" t="s">
        <v>3136</v>
      </c>
      <c r="F5524" s="6">
        <v>3</v>
      </c>
      <c r="G5524" s="6">
        <v>451.65679931640625</v>
      </c>
      <c r="H5524" s="6">
        <v>445.36129760742188</v>
      </c>
      <c r="I5524" s="6">
        <v>75.765983581542969</v>
      </c>
      <c r="J5524" s="6">
        <v>74.84368421052632</v>
      </c>
      <c r="K5524">
        <f t="shared" si="172"/>
        <v>0</v>
      </c>
    </row>
    <row r="5525" spans="1:11" x14ac:dyDescent="0.25">
      <c r="A5525" s="5" t="str">
        <f t="shared" si="173"/>
        <v>IndustryWholesale, Transport, Other UtilitiesAverage WeekdayAugust4</v>
      </c>
      <c r="B5525" t="s">
        <v>2232</v>
      </c>
      <c r="C5525" t="s">
        <v>2248</v>
      </c>
      <c r="D5525" t="s">
        <v>2501</v>
      </c>
      <c r="E5525" t="s">
        <v>3136</v>
      </c>
      <c r="F5525" s="6">
        <v>4</v>
      </c>
      <c r="G5525" s="6">
        <v>446.83547973632813</v>
      </c>
      <c r="H5525" s="6">
        <v>413.30975341796875</v>
      </c>
      <c r="I5525" s="6">
        <v>72.052261352539063</v>
      </c>
      <c r="J5525" s="6">
        <v>73.541578947368436</v>
      </c>
      <c r="K5525">
        <f t="shared" si="172"/>
        <v>0</v>
      </c>
    </row>
    <row r="5526" spans="1:11" x14ac:dyDescent="0.25">
      <c r="A5526" s="5" t="str">
        <f t="shared" si="173"/>
        <v>IndustryWholesale, Transport, Other UtilitiesAverage WeekdayAugust5</v>
      </c>
      <c r="B5526" t="s">
        <v>2232</v>
      </c>
      <c r="C5526" t="s">
        <v>2248</v>
      </c>
      <c r="D5526" t="s">
        <v>2501</v>
      </c>
      <c r="E5526" t="s">
        <v>3136</v>
      </c>
      <c r="F5526" s="6">
        <v>5</v>
      </c>
      <c r="G5526" s="6">
        <v>420.633056640625</v>
      </c>
      <c r="H5526" s="6">
        <v>404.53207397460938</v>
      </c>
      <c r="I5526" s="6">
        <v>142.75587463378906</v>
      </c>
      <c r="J5526" s="6">
        <v>72.768947368421053</v>
      </c>
      <c r="K5526">
        <f t="shared" si="172"/>
        <v>0</v>
      </c>
    </row>
    <row r="5527" spans="1:11" x14ac:dyDescent="0.25">
      <c r="A5527" s="5" t="str">
        <f t="shared" si="173"/>
        <v>IndustryWholesale, Transport, Other UtilitiesAverage WeekdayAugust6</v>
      </c>
      <c r="B5527" t="s">
        <v>2232</v>
      </c>
      <c r="C5527" t="s">
        <v>2248</v>
      </c>
      <c r="D5527" t="s">
        <v>2501</v>
      </c>
      <c r="E5527" t="s">
        <v>3136</v>
      </c>
      <c r="F5527" s="6">
        <v>6</v>
      </c>
      <c r="G5527" s="6">
        <v>449.45379638671875</v>
      </c>
      <c r="H5527" s="6">
        <v>435.77035522460938</v>
      </c>
      <c r="I5527" s="6">
        <v>106.41901397705078</v>
      </c>
      <c r="J5527" s="6">
        <v>71.434210526315809</v>
      </c>
      <c r="K5527">
        <f t="shared" si="172"/>
        <v>0</v>
      </c>
    </row>
    <row r="5528" spans="1:11" x14ac:dyDescent="0.25">
      <c r="A5528" s="5" t="str">
        <f t="shared" si="173"/>
        <v>IndustryWholesale, Transport, Other UtilitiesAverage WeekdayAugust7</v>
      </c>
      <c r="B5528" t="s">
        <v>2232</v>
      </c>
      <c r="C5528" t="s">
        <v>2248</v>
      </c>
      <c r="D5528" t="s">
        <v>2501</v>
      </c>
      <c r="E5528" t="s">
        <v>3136</v>
      </c>
      <c r="F5528" s="6">
        <v>7</v>
      </c>
      <c r="G5528" s="6">
        <v>454.47463989257813</v>
      </c>
      <c r="H5528" s="6">
        <v>443.29229736328125</v>
      </c>
      <c r="I5528" s="6">
        <v>81.485366821289063</v>
      </c>
      <c r="J5528" s="6">
        <v>71.760000000000005</v>
      </c>
      <c r="K5528">
        <f t="shared" si="172"/>
        <v>0</v>
      </c>
    </row>
    <row r="5529" spans="1:11" x14ac:dyDescent="0.25">
      <c r="A5529" s="5" t="str">
        <f t="shared" si="173"/>
        <v>IndustryWholesale, Transport, Other UtilitiesAverage WeekdayAugust8</v>
      </c>
      <c r="B5529" t="s">
        <v>2232</v>
      </c>
      <c r="C5529" t="s">
        <v>2248</v>
      </c>
      <c r="D5529" t="s">
        <v>2501</v>
      </c>
      <c r="E5529" t="s">
        <v>3136</v>
      </c>
      <c r="F5529" s="6">
        <v>8</v>
      </c>
      <c r="G5529" s="6">
        <v>474.5032958984375</v>
      </c>
      <c r="H5529" s="6">
        <v>454.72695922851563</v>
      </c>
      <c r="I5529" s="6">
        <v>76.592353820800781</v>
      </c>
      <c r="J5529" s="6">
        <v>71.703157894736847</v>
      </c>
      <c r="K5529">
        <f t="shared" si="172"/>
        <v>0</v>
      </c>
    </row>
    <row r="5530" spans="1:11" x14ac:dyDescent="0.25">
      <c r="A5530" s="5" t="str">
        <f t="shared" si="173"/>
        <v>IndustryWholesale, Transport, Other UtilitiesAverage WeekdayAugust9</v>
      </c>
      <c r="B5530" t="s">
        <v>2232</v>
      </c>
      <c r="C5530" t="s">
        <v>2248</v>
      </c>
      <c r="D5530" t="s">
        <v>2501</v>
      </c>
      <c r="E5530" t="s">
        <v>3136</v>
      </c>
      <c r="F5530" s="6">
        <v>9</v>
      </c>
      <c r="G5530" s="6">
        <v>515.9229736328125</v>
      </c>
      <c r="H5530" s="6">
        <v>493.49395751953125</v>
      </c>
      <c r="I5530" s="6">
        <v>92.157356262207031</v>
      </c>
      <c r="J5530" s="6">
        <v>73.332105263157885</v>
      </c>
      <c r="K5530">
        <f t="shared" si="172"/>
        <v>0</v>
      </c>
    </row>
    <row r="5531" spans="1:11" x14ac:dyDescent="0.25">
      <c r="A5531" s="5" t="str">
        <f t="shared" si="173"/>
        <v>IndustryWholesale, Transport, Other UtilitiesAverage WeekdayAugust10</v>
      </c>
      <c r="B5531" t="s">
        <v>2232</v>
      </c>
      <c r="C5531" t="s">
        <v>2248</v>
      </c>
      <c r="D5531" t="s">
        <v>2501</v>
      </c>
      <c r="E5531" t="s">
        <v>3136</v>
      </c>
      <c r="F5531" s="6">
        <v>10</v>
      </c>
      <c r="G5531" s="6">
        <v>507.55123901367188</v>
      </c>
      <c r="H5531" s="6">
        <v>492.41897583007813</v>
      </c>
      <c r="I5531" s="6">
        <v>99.278938293457031</v>
      </c>
      <c r="J5531" s="6">
        <v>77.323684210526309</v>
      </c>
      <c r="K5531">
        <f t="shared" si="172"/>
        <v>0</v>
      </c>
    </row>
    <row r="5532" spans="1:11" x14ac:dyDescent="0.25">
      <c r="A5532" s="5" t="str">
        <f t="shared" si="173"/>
        <v>IndustryWholesale, Transport, Other UtilitiesAverage WeekdayAugust11</v>
      </c>
      <c r="B5532" t="s">
        <v>2232</v>
      </c>
      <c r="C5532" t="s">
        <v>2248</v>
      </c>
      <c r="D5532" t="s">
        <v>2501</v>
      </c>
      <c r="E5532" t="s">
        <v>3136</v>
      </c>
      <c r="F5532" s="6">
        <v>11</v>
      </c>
      <c r="G5532" s="6">
        <v>489.26492309570313</v>
      </c>
      <c r="H5532" s="6">
        <v>482.5745849609375</v>
      </c>
      <c r="I5532" s="6">
        <v>100.01908874511719</v>
      </c>
      <c r="J5532" s="6">
        <v>82.004210526315774</v>
      </c>
      <c r="K5532">
        <f t="shared" si="172"/>
        <v>0</v>
      </c>
    </row>
    <row r="5533" spans="1:11" x14ac:dyDescent="0.25">
      <c r="A5533" s="5" t="str">
        <f t="shared" si="173"/>
        <v>IndustryWholesale, Transport, Other UtilitiesAverage WeekdayAugust12</v>
      </c>
      <c r="B5533" t="s">
        <v>2232</v>
      </c>
      <c r="C5533" t="s">
        <v>2248</v>
      </c>
      <c r="D5533" t="s">
        <v>2501</v>
      </c>
      <c r="E5533" t="s">
        <v>3136</v>
      </c>
      <c r="F5533" s="6">
        <v>12</v>
      </c>
      <c r="G5533" s="6">
        <v>497.29898071289063</v>
      </c>
      <c r="H5533" s="6">
        <v>482.91159057617188</v>
      </c>
      <c r="I5533" s="6">
        <v>94.012130737304688</v>
      </c>
      <c r="J5533" s="6">
        <v>85.126315789473679</v>
      </c>
      <c r="K5533">
        <f t="shared" si="172"/>
        <v>0</v>
      </c>
    </row>
    <row r="5534" spans="1:11" x14ac:dyDescent="0.25">
      <c r="A5534" s="5" t="str">
        <f t="shared" si="173"/>
        <v>IndustryWholesale, Transport, Other UtilitiesAverage WeekdayAugust13</v>
      </c>
      <c r="B5534" t="s">
        <v>2232</v>
      </c>
      <c r="C5534" t="s">
        <v>2248</v>
      </c>
      <c r="D5534" t="s">
        <v>2501</v>
      </c>
      <c r="E5534" t="s">
        <v>3136</v>
      </c>
      <c r="F5534" s="6">
        <v>13</v>
      </c>
      <c r="G5534" s="6">
        <v>478.9801025390625</v>
      </c>
      <c r="H5534" s="6">
        <v>474.82861328125</v>
      </c>
      <c r="I5534" s="6">
        <v>89.33270263671875</v>
      </c>
      <c r="J5534" s="6">
        <v>86.253684210526316</v>
      </c>
      <c r="K5534">
        <f t="shared" si="172"/>
        <v>0</v>
      </c>
    </row>
    <row r="5535" spans="1:11" x14ac:dyDescent="0.25">
      <c r="A5535" s="5" t="str">
        <f t="shared" si="173"/>
        <v>IndustryWholesale, Transport, Other UtilitiesAverage WeekdayAugust14</v>
      </c>
      <c r="B5535" t="s">
        <v>2232</v>
      </c>
      <c r="C5535" t="s">
        <v>2248</v>
      </c>
      <c r="D5535" t="s">
        <v>2501</v>
      </c>
      <c r="E5535" t="s">
        <v>3136</v>
      </c>
      <c r="F5535" s="6">
        <v>14</v>
      </c>
      <c r="G5535" s="6">
        <v>480.3800048828125</v>
      </c>
      <c r="H5535" s="6">
        <v>482.59454345703125</v>
      </c>
      <c r="I5535" s="6">
        <v>98.004737854003906</v>
      </c>
      <c r="J5535" s="6">
        <v>86.899999999999991</v>
      </c>
      <c r="K5535">
        <f t="shared" si="172"/>
        <v>0</v>
      </c>
    </row>
    <row r="5536" spans="1:11" x14ac:dyDescent="0.25">
      <c r="A5536" s="5" t="str">
        <f t="shared" si="173"/>
        <v>IndustryWholesale, Transport, Other UtilitiesAverage WeekdayAugust15</v>
      </c>
      <c r="B5536" t="s">
        <v>2232</v>
      </c>
      <c r="C5536" t="s">
        <v>2248</v>
      </c>
      <c r="D5536" t="s">
        <v>2501</v>
      </c>
      <c r="E5536" t="s">
        <v>3136</v>
      </c>
      <c r="F5536" s="6">
        <v>15</v>
      </c>
      <c r="G5536" s="6">
        <v>487.74917602539063</v>
      </c>
      <c r="H5536" s="6">
        <v>485.28805541992188</v>
      </c>
      <c r="I5536" s="6">
        <v>93.391265869140625</v>
      </c>
      <c r="J5536" s="6">
        <v>88.031578947368445</v>
      </c>
      <c r="K5536">
        <f t="shared" si="172"/>
        <v>0</v>
      </c>
    </row>
    <row r="5537" spans="1:11" x14ac:dyDescent="0.25">
      <c r="A5537" s="5" t="str">
        <f t="shared" si="173"/>
        <v>IndustryWholesale, Transport, Other UtilitiesAverage WeekdayAugust16</v>
      </c>
      <c r="B5537" t="s">
        <v>2232</v>
      </c>
      <c r="C5537" t="s">
        <v>2248</v>
      </c>
      <c r="D5537" t="s">
        <v>2501</v>
      </c>
      <c r="E5537" t="s">
        <v>3136</v>
      </c>
      <c r="F5537" s="6">
        <v>16</v>
      </c>
      <c r="G5537" s="6">
        <v>452.97137451171875</v>
      </c>
      <c r="H5537" s="6">
        <v>429.34835815429688</v>
      </c>
      <c r="I5537" s="6">
        <v>89.193199157714844</v>
      </c>
      <c r="J5537" s="6">
        <v>88.901052631578921</v>
      </c>
      <c r="K5537">
        <f t="shared" si="172"/>
        <v>0</v>
      </c>
    </row>
    <row r="5538" spans="1:11" x14ac:dyDescent="0.25">
      <c r="A5538" s="5" t="str">
        <f t="shared" si="173"/>
        <v>IndustryWholesale, Transport, Other UtilitiesAverage WeekdayAugust17</v>
      </c>
      <c r="B5538" t="s">
        <v>2232</v>
      </c>
      <c r="C5538" t="s">
        <v>2248</v>
      </c>
      <c r="D5538" t="s">
        <v>2501</v>
      </c>
      <c r="E5538" t="s">
        <v>3136</v>
      </c>
      <c r="F5538" s="6">
        <v>17</v>
      </c>
      <c r="G5538" s="6">
        <v>428.23272705078125</v>
      </c>
      <c r="H5538" s="6">
        <v>403.35977172851563</v>
      </c>
      <c r="I5538" s="6">
        <v>80.760139465332031</v>
      </c>
      <c r="J5538" s="6">
        <v>89.125263157894736</v>
      </c>
      <c r="K5538">
        <f t="shared" si="172"/>
        <v>0</v>
      </c>
    </row>
    <row r="5539" spans="1:11" x14ac:dyDescent="0.25">
      <c r="A5539" s="5" t="str">
        <f t="shared" si="173"/>
        <v>IndustryWholesale, Transport, Other UtilitiesAverage WeekdayAugust18</v>
      </c>
      <c r="B5539" t="s">
        <v>2232</v>
      </c>
      <c r="C5539" t="s">
        <v>2248</v>
      </c>
      <c r="D5539" t="s">
        <v>2501</v>
      </c>
      <c r="E5539" t="s">
        <v>3136</v>
      </c>
      <c r="F5539" s="6">
        <v>18</v>
      </c>
      <c r="G5539" s="6">
        <v>430.02743530273438</v>
      </c>
      <c r="H5539" s="6">
        <v>406.02481079101563</v>
      </c>
      <c r="I5539" s="6">
        <v>100.32323455810547</v>
      </c>
      <c r="J5539" s="6">
        <v>88.838947368421074</v>
      </c>
      <c r="K5539">
        <f t="shared" si="172"/>
        <v>0</v>
      </c>
    </row>
    <row r="5540" spans="1:11" x14ac:dyDescent="0.25">
      <c r="A5540" s="5" t="str">
        <f t="shared" si="173"/>
        <v>IndustryWholesale, Transport, Other UtilitiesAverage WeekdayAugust19</v>
      </c>
      <c r="B5540" t="s">
        <v>2232</v>
      </c>
      <c r="C5540" t="s">
        <v>2248</v>
      </c>
      <c r="D5540" t="s">
        <v>2501</v>
      </c>
      <c r="E5540" t="s">
        <v>3136</v>
      </c>
      <c r="F5540" s="6">
        <v>19</v>
      </c>
      <c r="G5540" s="6">
        <v>418.0155029296875</v>
      </c>
      <c r="H5540" s="6">
        <v>396.69012451171875</v>
      </c>
      <c r="I5540" s="6">
        <v>120.03886413574219</v>
      </c>
      <c r="J5540" s="6">
        <v>87.207368421052621</v>
      </c>
      <c r="K5540">
        <f t="shared" si="172"/>
        <v>0</v>
      </c>
    </row>
    <row r="5541" spans="1:11" x14ac:dyDescent="0.25">
      <c r="A5541" s="5" t="str">
        <f t="shared" si="173"/>
        <v>IndustryWholesale, Transport, Other UtilitiesAverage WeekdayAugust20</v>
      </c>
      <c r="B5541" t="s">
        <v>2232</v>
      </c>
      <c r="C5541" t="s">
        <v>2248</v>
      </c>
      <c r="D5541" t="s">
        <v>2501</v>
      </c>
      <c r="E5541" t="s">
        <v>3136</v>
      </c>
      <c r="F5541" s="6">
        <v>20</v>
      </c>
      <c r="G5541" s="6">
        <v>441.33175659179688</v>
      </c>
      <c r="H5541" s="6">
        <v>432.42034912109375</v>
      </c>
      <c r="I5541" s="6">
        <v>106.13047790527344</v>
      </c>
      <c r="J5541" s="6">
        <v>84.54789473684211</v>
      </c>
      <c r="K5541">
        <f t="shared" si="172"/>
        <v>0</v>
      </c>
    </row>
    <row r="5542" spans="1:11" x14ac:dyDescent="0.25">
      <c r="A5542" s="5" t="str">
        <f t="shared" si="173"/>
        <v>IndustryWholesale, Transport, Other UtilitiesAverage WeekdayAugust21</v>
      </c>
      <c r="B5542" t="s">
        <v>2232</v>
      </c>
      <c r="C5542" t="s">
        <v>2248</v>
      </c>
      <c r="D5542" t="s">
        <v>2501</v>
      </c>
      <c r="E5542" t="s">
        <v>3136</v>
      </c>
      <c r="F5542" s="6">
        <v>21</v>
      </c>
      <c r="G5542" s="6">
        <v>484.17138671875</v>
      </c>
      <c r="H5542" s="6">
        <v>499.929443359375</v>
      </c>
      <c r="I5542" s="6">
        <v>119.85222625732422</v>
      </c>
      <c r="J5542" s="6">
        <v>81.166315789473671</v>
      </c>
      <c r="K5542">
        <f t="shared" si="172"/>
        <v>0</v>
      </c>
    </row>
    <row r="5543" spans="1:11" x14ac:dyDescent="0.25">
      <c r="A5543" s="5" t="str">
        <f t="shared" si="173"/>
        <v>IndustryWholesale, Transport, Other UtilitiesAverage WeekdayAugust22</v>
      </c>
      <c r="B5543" t="s">
        <v>2232</v>
      </c>
      <c r="C5543" t="s">
        <v>2248</v>
      </c>
      <c r="D5543" t="s">
        <v>2501</v>
      </c>
      <c r="E5543" t="s">
        <v>3136</v>
      </c>
      <c r="F5543" s="6">
        <v>22</v>
      </c>
      <c r="G5543" s="6">
        <v>530.5380859375</v>
      </c>
      <c r="H5543" s="6">
        <v>554.75592041015625</v>
      </c>
      <c r="I5543" s="6">
        <v>118.4453125</v>
      </c>
      <c r="J5543" s="6">
        <v>78.245263157894726</v>
      </c>
      <c r="K5543">
        <f t="shared" si="172"/>
        <v>0</v>
      </c>
    </row>
    <row r="5544" spans="1:11" x14ac:dyDescent="0.25">
      <c r="A5544" s="5" t="str">
        <f t="shared" si="173"/>
        <v>IndustryWholesale, Transport, Other UtilitiesAverage WeekdayAugust23</v>
      </c>
      <c r="B5544" t="s">
        <v>2232</v>
      </c>
      <c r="C5544" t="s">
        <v>2248</v>
      </c>
      <c r="D5544" t="s">
        <v>2501</v>
      </c>
      <c r="E5544" t="s">
        <v>3136</v>
      </c>
      <c r="F5544" s="6">
        <v>23</v>
      </c>
      <c r="G5544" s="6">
        <v>499.74905395507813</v>
      </c>
      <c r="H5544" s="6">
        <v>519.08770751953125</v>
      </c>
      <c r="I5544" s="6">
        <v>86.630950927734375</v>
      </c>
      <c r="J5544" s="6">
        <v>76.330526315789484</v>
      </c>
      <c r="K5544">
        <f t="shared" si="172"/>
        <v>0</v>
      </c>
    </row>
    <row r="5545" spans="1:11" x14ac:dyDescent="0.25">
      <c r="A5545" s="5" t="str">
        <f t="shared" si="173"/>
        <v>IndustryWholesale, Transport, Other UtilitiesAverage WeekdayAugust24</v>
      </c>
      <c r="B5545" t="s">
        <v>2232</v>
      </c>
      <c r="C5545" t="s">
        <v>2248</v>
      </c>
      <c r="D5545" t="s">
        <v>2501</v>
      </c>
      <c r="E5545" t="s">
        <v>3136</v>
      </c>
      <c r="F5545" s="6">
        <v>24</v>
      </c>
      <c r="G5545" s="6">
        <v>512.87890625</v>
      </c>
      <c r="H5545" s="6">
        <v>519.6234130859375</v>
      </c>
      <c r="I5545" s="6">
        <v>84.524192810058594</v>
      </c>
      <c r="J5545" s="6">
        <v>75.081052631578942</v>
      </c>
      <c r="K5545">
        <f t="shared" si="172"/>
        <v>0</v>
      </c>
    </row>
    <row r="5546" spans="1:11" x14ac:dyDescent="0.25">
      <c r="A5546" s="5" t="str">
        <f t="shared" si="173"/>
        <v>IndustryWholesale, Transport, Other UtilitiesMonthly Peak DayAugust1</v>
      </c>
      <c r="B5546" t="s">
        <v>2232</v>
      </c>
      <c r="C5546" t="s">
        <v>2248</v>
      </c>
      <c r="D5546" t="s">
        <v>2502</v>
      </c>
      <c r="E5546" t="s">
        <v>3136</v>
      </c>
      <c r="F5546" s="6">
        <v>1</v>
      </c>
      <c r="G5546" s="6">
        <v>263.60891723632813</v>
      </c>
      <c r="H5546" s="6">
        <v>268.15274047851563</v>
      </c>
      <c r="I5546" s="6">
        <v>79.682350158691406</v>
      </c>
      <c r="J5546" s="6">
        <v>77.46842105263157</v>
      </c>
      <c r="K5546">
        <f t="shared" si="172"/>
        <v>0</v>
      </c>
    </row>
    <row r="5547" spans="1:11" x14ac:dyDescent="0.25">
      <c r="A5547" s="5" t="str">
        <f t="shared" si="173"/>
        <v>IndustryWholesale, Transport, Other UtilitiesMonthly Peak DayAugust2</v>
      </c>
      <c r="B5547" t="s">
        <v>2232</v>
      </c>
      <c r="C5547" t="s">
        <v>2248</v>
      </c>
      <c r="D5547" t="s">
        <v>2502</v>
      </c>
      <c r="E5547" t="s">
        <v>3136</v>
      </c>
      <c r="F5547" s="6">
        <v>2</v>
      </c>
      <c r="G5547" s="6">
        <v>278.6116943359375</v>
      </c>
      <c r="H5547" s="6">
        <v>273.27200317382813</v>
      </c>
      <c r="I5547" s="6">
        <v>97.082366943359375</v>
      </c>
      <c r="J5547" s="6">
        <v>76.29421052631578</v>
      </c>
      <c r="K5547">
        <f t="shared" si="172"/>
        <v>0</v>
      </c>
    </row>
    <row r="5548" spans="1:11" x14ac:dyDescent="0.25">
      <c r="A5548" s="5" t="str">
        <f t="shared" si="173"/>
        <v>IndustryWholesale, Transport, Other UtilitiesMonthly Peak DayAugust3</v>
      </c>
      <c r="B5548" t="s">
        <v>2232</v>
      </c>
      <c r="C5548" t="s">
        <v>2248</v>
      </c>
      <c r="D5548" t="s">
        <v>2502</v>
      </c>
      <c r="E5548" t="s">
        <v>3136</v>
      </c>
      <c r="F5548" s="6">
        <v>3</v>
      </c>
      <c r="G5548" s="6">
        <v>258.41278076171875</v>
      </c>
      <c r="H5548" s="6">
        <v>252.1173095703125</v>
      </c>
      <c r="I5548" s="6">
        <v>82.964187622070313</v>
      </c>
      <c r="J5548" s="6">
        <v>75.466842105263154</v>
      </c>
      <c r="K5548">
        <f t="shared" si="172"/>
        <v>0</v>
      </c>
    </row>
    <row r="5549" spans="1:11" x14ac:dyDescent="0.25">
      <c r="A5549" s="5" t="str">
        <f t="shared" si="173"/>
        <v>IndustryWholesale, Transport, Other UtilitiesMonthly Peak DayAugust4</v>
      </c>
      <c r="B5549" t="s">
        <v>2232</v>
      </c>
      <c r="C5549" t="s">
        <v>2248</v>
      </c>
      <c r="D5549" t="s">
        <v>2502</v>
      </c>
      <c r="E5549" t="s">
        <v>3136</v>
      </c>
      <c r="F5549" s="6">
        <v>4</v>
      </c>
      <c r="G5549" s="6">
        <v>260.41531372070313</v>
      </c>
      <c r="H5549" s="6">
        <v>226.88960266113281</v>
      </c>
      <c r="I5549" s="6">
        <v>85.130577087402344</v>
      </c>
      <c r="J5549" s="6">
        <v>75.154736842105279</v>
      </c>
      <c r="K5549">
        <f t="shared" si="172"/>
        <v>0</v>
      </c>
    </row>
    <row r="5550" spans="1:11" x14ac:dyDescent="0.25">
      <c r="A5550" s="5" t="str">
        <f t="shared" si="173"/>
        <v>IndustryWholesale, Transport, Other UtilitiesMonthly Peak DayAugust5</v>
      </c>
      <c r="B5550" t="s">
        <v>2232</v>
      </c>
      <c r="C5550" t="s">
        <v>2248</v>
      </c>
      <c r="D5550" t="s">
        <v>2502</v>
      </c>
      <c r="E5550" t="s">
        <v>3136</v>
      </c>
      <c r="F5550" s="6">
        <v>5</v>
      </c>
      <c r="G5550" s="6">
        <v>254.55348205566406</v>
      </c>
      <c r="H5550" s="6">
        <v>238.45249938964844</v>
      </c>
      <c r="I5550" s="6">
        <v>82.15509033203125</v>
      </c>
      <c r="J5550" s="6">
        <v>74.132105263157882</v>
      </c>
      <c r="K5550">
        <f t="shared" si="172"/>
        <v>0</v>
      </c>
    </row>
    <row r="5551" spans="1:11" x14ac:dyDescent="0.25">
      <c r="A5551" s="5" t="str">
        <f t="shared" si="173"/>
        <v>IndustryWholesale, Transport, Other UtilitiesMonthly Peak DayAugust6</v>
      </c>
      <c r="B5551" t="s">
        <v>2232</v>
      </c>
      <c r="C5551" t="s">
        <v>2248</v>
      </c>
      <c r="D5551" t="s">
        <v>2502</v>
      </c>
      <c r="E5551" t="s">
        <v>3136</v>
      </c>
      <c r="F5551" s="6">
        <v>6</v>
      </c>
      <c r="G5551" s="6">
        <v>267.04837036132813</v>
      </c>
      <c r="H5551" s="6">
        <v>253.36489868164063</v>
      </c>
      <c r="I5551" s="6">
        <v>83.677169799804688</v>
      </c>
      <c r="J5551" s="6">
        <v>73.381578947368439</v>
      </c>
      <c r="K5551">
        <f t="shared" si="172"/>
        <v>0</v>
      </c>
    </row>
    <row r="5552" spans="1:11" x14ac:dyDescent="0.25">
      <c r="A5552" s="5" t="str">
        <f t="shared" si="173"/>
        <v>IndustryWholesale, Transport, Other UtilitiesMonthly Peak DayAugust7</v>
      </c>
      <c r="B5552" t="s">
        <v>2232</v>
      </c>
      <c r="C5552" t="s">
        <v>2248</v>
      </c>
      <c r="D5552" t="s">
        <v>2502</v>
      </c>
      <c r="E5552" t="s">
        <v>3136</v>
      </c>
      <c r="F5552" s="6">
        <v>7</v>
      </c>
      <c r="G5552" s="6">
        <v>262.093017578125</v>
      </c>
      <c r="H5552" s="6">
        <v>250.91069030761719</v>
      </c>
      <c r="I5552" s="6">
        <v>79.879302978515625</v>
      </c>
      <c r="J5552" s="6">
        <v>73.032631578947374</v>
      </c>
      <c r="K5552">
        <f t="shared" si="172"/>
        <v>0</v>
      </c>
    </row>
    <row r="5553" spans="1:11" x14ac:dyDescent="0.25">
      <c r="A5553" s="5" t="str">
        <f t="shared" si="173"/>
        <v>IndustryWholesale, Transport, Other UtilitiesMonthly Peak DayAugust8</v>
      </c>
      <c r="B5553" t="s">
        <v>2232</v>
      </c>
      <c r="C5553" t="s">
        <v>2248</v>
      </c>
      <c r="D5553" t="s">
        <v>2502</v>
      </c>
      <c r="E5553" t="s">
        <v>3136</v>
      </c>
      <c r="F5553" s="6">
        <v>8</v>
      </c>
      <c r="G5553" s="6">
        <v>274.48056030273438</v>
      </c>
      <c r="H5553" s="6">
        <v>254.7042236328125</v>
      </c>
      <c r="I5553" s="6">
        <v>77.945594787597656</v>
      </c>
      <c r="J5553" s="6">
        <v>73.053684210526313</v>
      </c>
      <c r="K5553">
        <f t="shared" si="172"/>
        <v>0</v>
      </c>
    </row>
    <row r="5554" spans="1:11" x14ac:dyDescent="0.25">
      <c r="A5554" s="5" t="str">
        <f t="shared" si="173"/>
        <v>IndustryWholesale, Transport, Other UtilitiesMonthly Peak DayAugust9</v>
      </c>
      <c r="B5554" t="s">
        <v>2232</v>
      </c>
      <c r="C5554" t="s">
        <v>2248</v>
      </c>
      <c r="D5554" t="s">
        <v>2502</v>
      </c>
      <c r="E5554" t="s">
        <v>3136</v>
      </c>
      <c r="F5554" s="6">
        <v>9</v>
      </c>
      <c r="G5554" s="6">
        <v>279.58340454101563</v>
      </c>
      <c r="H5554" s="6">
        <v>257.15438842773438</v>
      </c>
      <c r="I5554" s="6">
        <v>92.768875122070313</v>
      </c>
      <c r="J5554" s="6">
        <v>75.247368421052627</v>
      </c>
      <c r="K5554">
        <f t="shared" si="172"/>
        <v>0</v>
      </c>
    </row>
    <row r="5555" spans="1:11" x14ac:dyDescent="0.25">
      <c r="A5555" s="5" t="str">
        <f t="shared" si="173"/>
        <v>IndustryWholesale, Transport, Other UtilitiesMonthly Peak DayAugust10</v>
      </c>
      <c r="B5555" t="s">
        <v>2232</v>
      </c>
      <c r="C5555" t="s">
        <v>2248</v>
      </c>
      <c r="D5555" t="s">
        <v>2502</v>
      </c>
      <c r="E5555" t="s">
        <v>3136</v>
      </c>
      <c r="F5555" s="6">
        <v>10</v>
      </c>
      <c r="G5555" s="6">
        <v>287.88247680664063</v>
      </c>
      <c r="H5555" s="6">
        <v>272.75021362304688</v>
      </c>
      <c r="I5555" s="6">
        <v>102.70172119140625</v>
      </c>
      <c r="J5555" s="6">
        <v>78.835789473684216</v>
      </c>
      <c r="K5555">
        <f t="shared" si="172"/>
        <v>0</v>
      </c>
    </row>
    <row r="5556" spans="1:11" x14ac:dyDescent="0.25">
      <c r="A5556" s="5" t="str">
        <f t="shared" si="173"/>
        <v>IndustryWholesale, Transport, Other UtilitiesMonthly Peak DayAugust11</v>
      </c>
      <c r="B5556" t="s">
        <v>2232</v>
      </c>
      <c r="C5556" t="s">
        <v>2248</v>
      </c>
      <c r="D5556" t="s">
        <v>2502</v>
      </c>
      <c r="E5556" t="s">
        <v>3136</v>
      </c>
      <c r="F5556" s="6">
        <v>11</v>
      </c>
      <c r="G5556" s="6">
        <v>296.62179565429688</v>
      </c>
      <c r="H5556" s="6">
        <v>289.93148803710938</v>
      </c>
      <c r="I5556" s="6">
        <v>83.498863220214844</v>
      </c>
      <c r="J5556" s="6">
        <v>81.784210526315789</v>
      </c>
      <c r="K5556">
        <f t="shared" si="172"/>
        <v>0</v>
      </c>
    </row>
    <row r="5557" spans="1:11" x14ac:dyDescent="0.25">
      <c r="A5557" s="5" t="str">
        <f t="shared" si="173"/>
        <v>IndustryWholesale, Transport, Other UtilitiesMonthly Peak DayAugust12</v>
      </c>
      <c r="B5557" t="s">
        <v>2232</v>
      </c>
      <c r="C5557" t="s">
        <v>2248</v>
      </c>
      <c r="D5557" t="s">
        <v>2502</v>
      </c>
      <c r="E5557" t="s">
        <v>3136</v>
      </c>
      <c r="F5557" s="6">
        <v>12</v>
      </c>
      <c r="G5557" s="6">
        <v>291.32357788085938</v>
      </c>
      <c r="H5557" s="6">
        <v>276.93618774414063</v>
      </c>
      <c r="I5557" s="6">
        <v>72.239028930664063</v>
      </c>
      <c r="J5557" s="6">
        <v>84.660000000000011</v>
      </c>
      <c r="K5557">
        <f t="shared" si="172"/>
        <v>0</v>
      </c>
    </row>
    <row r="5558" spans="1:11" x14ac:dyDescent="0.25">
      <c r="A5558" s="5" t="str">
        <f t="shared" si="173"/>
        <v>IndustryWholesale, Transport, Other UtilitiesMonthly Peak DayAugust13</v>
      </c>
      <c r="B5558" t="s">
        <v>2232</v>
      </c>
      <c r="C5558" t="s">
        <v>2248</v>
      </c>
      <c r="D5558" t="s">
        <v>2502</v>
      </c>
      <c r="E5558" t="s">
        <v>3136</v>
      </c>
      <c r="F5558" s="6">
        <v>13</v>
      </c>
      <c r="G5558" s="6">
        <v>292.305908203125</v>
      </c>
      <c r="H5558" s="6">
        <v>288.1544189453125</v>
      </c>
      <c r="I5558" s="6">
        <v>84.437637329101563</v>
      </c>
      <c r="J5558" s="6">
        <v>86.452631578947376</v>
      </c>
      <c r="K5558">
        <f t="shared" si="172"/>
        <v>0</v>
      </c>
    </row>
    <row r="5559" spans="1:11" x14ac:dyDescent="0.25">
      <c r="A5559" s="5" t="str">
        <f t="shared" si="173"/>
        <v>IndustryWholesale, Transport, Other UtilitiesMonthly Peak DayAugust14</v>
      </c>
      <c r="B5559" t="s">
        <v>2232</v>
      </c>
      <c r="C5559" t="s">
        <v>2248</v>
      </c>
      <c r="D5559" t="s">
        <v>2502</v>
      </c>
      <c r="E5559" t="s">
        <v>3136</v>
      </c>
      <c r="F5559" s="6">
        <v>14</v>
      </c>
      <c r="G5559" s="6">
        <v>205.79484558105469</v>
      </c>
      <c r="H5559" s="6">
        <v>208.00936889648438</v>
      </c>
      <c r="I5559" s="6">
        <v>69.781822204589844</v>
      </c>
      <c r="J5559" s="6">
        <v>87.673684210526318</v>
      </c>
      <c r="K5559">
        <f t="shared" si="172"/>
        <v>0</v>
      </c>
    </row>
    <row r="5560" spans="1:11" x14ac:dyDescent="0.25">
      <c r="A5560" s="5" t="str">
        <f t="shared" si="173"/>
        <v>IndustryWholesale, Transport, Other UtilitiesMonthly Peak DayAugust15</v>
      </c>
      <c r="B5560" t="s">
        <v>2232</v>
      </c>
      <c r="C5560" t="s">
        <v>2248</v>
      </c>
      <c r="D5560" t="s">
        <v>2502</v>
      </c>
      <c r="E5560" t="s">
        <v>3136</v>
      </c>
      <c r="F5560" s="6">
        <v>15</v>
      </c>
      <c r="G5560" s="6">
        <v>199.66641235351563</v>
      </c>
      <c r="H5560" s="6">
        <v>197.20529174804688</v>
      </c>
      <c r="I5560" s="6">
        <v>59.247673034667969</v>
      </c>
      <c r="J5560" s="6">
        <v>88.236842105263165</v>
      </c>
      <c r="K5560">
        <f t="shared" si="172"/>
        <v>0</v>
      </c>
    </row>
    <row r="5561" spans="1:11" x14ac:dyDescent="0.25">
      <c r="A5561" s="5" t="str">
        <f t="shared" si="173"/>
        <v>IndustryWholesale, Transport, Other UtilitiesMonthly Peak DayAugust16</v>
      </c>
      <c r="B5561" t="s">
        <v>2232</v>
      </c>
      <c r="C5561" t="s">
        <v>2248</v>
      </c>
      <c r="D5561" t="s">
        <v>2502</v>
      </c>
      <c r="E5561" t="s">
        <v>3136</v>
      </c>
      <c r="F5561" s="6">
        <v>16</v>
      </c>
      <c r="G5561" s="6">
        <v>218.68199157714844</v>
      </c>
      <c r="H5561" s="6">
        <v>195.05897521972656</v>
      </c>
      <c r="I5561" s="6">
        <v>55.815456390380859</v>
      </c>
      <c r="J5561" s="6">
        <v>88.600000000000009</v>
      </c>
      <c r="K5561">
        <f t="shared" si="172"/>
        <v>0</v>
      </c>
    </row>
    <row r="5562" spans="1:11" x14ac:dyDescent="0.25">
      <c r="A5562" s="5" t="str">
        <f t="shared" si="173"/>
        <v>IndustryWholesale, Transport, Other UtilitiesMonthly Peak DayAugust17</v>
      </c>
      <c r="B5562" t="s">
        <v>2232</v>
      </c>
      <c r="C5562" t="s">
        <v>2248</v>
      </c>
      <c r="D5562" t="s">
        <v>2502</v>
      </c>
      <c r="E5562" t="s">
        <v>3136</v>
      </c>
      <c r="F5562" s="6">
        <v>17</v>
      </c>
      <c r="G5562" s="6">
        <v>188.15852355957031</v>
      </c>
      <c r="H5562" s="6">
        <v>163.28558349609375</v>
      </c>
      <c r="I5562" s="6">
        <v>58.639636993408203</v>
      </c>
      <c r="J5562" s="6">
        <v>87.963157894736852</v>
      </c>
      <c r="K5562">
        <f t="shared" si="172"/>
        <v>0</v>
      </c>
    </row>
    <row r="5563" spans="1:11" x14ac:dyDescent="0.25">
      <c r="A5563" s="5" t="str">
        <f t="shared" si="173"/>
        <v>IndustryWholesale, Transport, Other UtilitiesMonthly Peak DayAugust18</v>
      </c>
      <c r="B5563" t="s">
        <v>2232</v>
      </c>
      <c r="C5563" t="s">
        <v>2248</v>
      </c>
      <c r="D5563" t="s">
        <v>2502</v>
      </c>
      <c r="E5563" t="s">
        <v>3136</v>
      </c>
      <c r="F5563" s="6">
        <v>18</v>
      </c>
      <c r="G5563" s="6">
        <v>124.08351135253906</v>
      </c>
      <c r="H5563" s="6">
        <v>100.08088684082031</v>
      </c>
      <c r="I5563" s="6">
        <v>68.383506774902344</v>
      </c>
      <c r="J5563" s="6">
        <v>86.578947368421069</v>
      </c>
      <c r="K5563">
        <f t="shared" si="172"/>
        <v>0</v>
      </c>
    </row>
    <row r="5564" spans="1:11" x14ac:dyDescent="0.25">
      <c r="A5564" s="5" t="str">
        <f t="shared" si="173"/>
        <v>IndustryWholesale, Transport, Other UtilitiesMonthly Peak DayAugust19</v>
      </c>
      <c r="B5564" t="s">
        <v>2232</v>
      </c>
      <c r="C5564" t="s">
        <v>2248</v>
      </c>
      <c r="D5564" t="s">
        <v>2502</v>
      </c>
      <c r="E5564" t="s">
        <v>3136</v>
      </c>
      <c r="F5564" s="6">
        <v>19</v>
      </c>
      <c r="G5564" s="6">
        <v>140.92381286621094</v>
      </c>
      <c r="H5564" s="6">
        <v>119.59840393066406</v>
      </c>
      <c r="I5564" s="6">
        <v>78.312324523925781</v>
      </c>
      <c r="J5564" s="6">
        <v>84.526315789473671</v>
      </c>
      <c r="K5564">
        <f t="shared" si="172"/>
        <v>0</v>
      </c>
    </row>
    <row r="5565" spans="1:11" x14ac:dyDescent="0.25">
      <c r="A5565" s="5" t="str">
        <f t="shared" si="173"/>
        <v>IndustryWholesale, Transport, Other UtilitiesMonthly Peak DayAugust20</v>
      </c>
      <c r="B5565" t="s">
        <v>2232</v>
      </c>
      <c r="C5565" t="s">
        <v>2248</v>
      </c>
      <c r="D5565" t="s">
        <v>2502</v>
      </c>
      <c r="E5565" t="s">
        <v>3136</v>
      </c>
      <c r="F5565" s="6">
        <v>20</v>
      </c>
      <c r="G5565" s="6">
        <v>119.07103729248047</v>
      </c>
      <c r="H5565" s="6">
        <v>110.15963745117188</v>
      </c>
      <c r="I5565" s="6">
        <v>74.277908325195313</v>
      </c>
      <c r="J5565" s="6">
        <v>81.95894736842105</v>
      </c>
      <c r="K5565">
        <f t="shared" si="172"/>
        <v>0</v>
      </c>
    </row>
    <row r="5566" spans="1:11" x14ac:dyDescent="0.25">
      <c r="A5566" s="5" t="str">
        <f t="shared" si="173"/>
        <v>IndustryWholesale, Transport, Other UtilitiesMonthly Peak DayAugust21</v>
      </c>
      <c r="B5566" t="s">
        <v>2232</v>
      </c>
      <c r="C5566" t="s">
        <v>2248</v>
      </c>
      <c r="D5566" t="s">
        <v>2502</v>
      </c>
      <c r="E5566" t="s">
        <v>3136</v>
      </c>
      <c r="F5566" s="6">
        <v>21</v>
      </c>
      <c r="G5566" s="6">
        <v>162.70320129394531</v>
      </c>
      <c r="H5566" s="6">
        <v>178.46127319335938</v>
      </c>
      <c r="I5566" s="6">
        <v>88.441169738769531</v>
      </c>
      <c r="J5566" s="6">
        <v>79.24631578947367</v>
      </c>
      <c r="K5566">
        <f t="shared" si="172"/>
        <v>0</v>
      </c>
    </row>
    <row r="5567" spans="1:11" x14ac:dyDescent="0.25">
      <c r="A5567" s="5" t="str">
        <f t="shared" si="173"/>
        <v>IndustryWholesale, Transport, Other UtilitiesMonthly Peak DayAugust22</v>
      </c>
      <c r="B5567" t="s">
        <v>2232</v>
      </c>
      <c r="C5567" t="s">
        <v>2248</v>
      </c>
      <c r="D5567" t="s">
        <v>2502</v>
      </c>
      <c r="E5567" t="s">
        <v>3136</v>
      </c>
      <c r="F5567" s="6">
        <v>22</v>
      </c>
      <c r="G5567" s="6">
        <v>229.41796875</v>
      </c>
      <c r="H5567" s="6">
        <v>253.63580322265625</v>
      </c>
      <c r="I5567" s="6">
        <v>73.486038208007813</v>
      </c>
      <c r="J5567" s="6">
        <v>77.427368421052648</v>
      </c>
      <c r="K5567">
        <f t="shared" si="172"/>
        <v>0</v>
      </c>
    </row>
    <row r="5568" spans="1:11" x14ac:dyDescent="0.25">
      <c r="A5568" s="5" t="str">
        <f t="shared" si="173"/>
        <v>IndustryWholesale, Transport, Other UtilitiesMonthly Peak DayAugust23</v>
      </c>
      <c r="B5568" t="s">
        <v>2232</v>
      </c>
      <c r="C5568" t="s">
        <v>2248</v>
      </c>
      <c r="D5568" t="s">
        <v>2502</v>
      </c>
      <c r="E5568" t="s">
        <v>3136</v>
      </c>
      <c r="F5568" s="6">
        <v>23</v>
      </c>
      <c r="G5568" s="6">
        <v>194.48307800292969</v>
      </c>
      <c r="H5568" s="6">
        <v>213.82176208496094</v>
      </c>
      <c r="I5568" s="6">
        <v>85.68475341796875</v>
      </c>
      <c r="J5568" s="6">
        <v>76.431578947368422</v>
      </c>
      <c r="K5568">
        <f t="shared" si="172"/>
        <v>0</v>
      </c>
    </row>
    <row r="5569" spans="1:11" x14ac:dyDescent="0.25">
      <c r="A5569" s="5" t="str">
        <f t="shared" si="173"/>
        <v>IndustryWholesale, Transport, Other UtilitiesMonthly Peak DayAugust24</v>
      </c>
      <c r="B5569" t="s">
        <v>2232</v>
      </c>
      <c r="C5569" t="s">
        <v>2248</v>
      </c>
      <c r="D5569" t="s">
        <v>2502</v>
      </c>
      <c r="E5569" t="s">
        <v>3136</v>
      </c>
      <c r="F5569" s="6">
        <v>24</v>
      </c>
      <c r="G5569" s="6">
        <v>214.46665954589844</v>
      </c>
      <c r="H5569" s="6">
        <v>221.211181640625</v>
      </c>
      <c r="I5569" s="6">
        <v>70.849273681640625</v>
      </c>
      <c r="J5569" s="6">
        <v>75.910000000000025</v>
      </c>
      <c r="K5569">
        <f t="shared" si="172"/>
        <v>0</v>
      </c>
    </row>
    <row r="5570" spans="1:11" x14ac:dyDescent="0.25">
      <c r="A5570" s="5" t="str">
        <f t="shared" si="173"/>
        <v>IndustryWholesale, Transport, Other UtilitiesAverage WeekdaySeptember1</v>
      </c>
      <c r="B5570" t="s">
        <v>2232</v>
      </c>
      <c r="C5570" t="s">
        <v>2248</v>
      </c>
      <c r="D5570" t="s">
        <v>2503</v>
      </c>
      <c r="E5570" t="s">
        <v>3137</v>
      </c>
      <c r="F5570" s="6">
        <v>1</v>
      </c>
      <c r="G5570" s="6">
        <v>274.46646118164063</v>
      </c>
      <c r="H5570" s="6">
        <v>216.56266784667969</v>
      </c>
      <c r="I5570" s="6">
        <v>81.144256591796875</v>
      </c>
      <c r="J5570" s="6">
        <v>73.283157894736831</v>
      </c>
      <c r="K5570">
        <f t="shared" ref="K5570:K5633" si="174">INDEX(events, MATCH(CONCATENATE(B5570, C5570, D5570, E5570), events_y, 0), MATCH("Confidential", events_x, 0))</f>
        <v>0</v>
      </c>
    </row>
    <row r="5571" spans="1:11" x14ac:dyDescent="0.25">
      <c r="A5571" s="5" t="str">
        <f t="shared" ref="A5571:A5634" si="175">CONCATENATE(B5571, C5571, D5571, E5571, F5571)</f>
        <v>IndustryWholesale, Transport, Other UtilitiesAverage WeekdaySeptember2</v>
      </c>
      <c r="B5571" t="s">
        <v>2232</v>
      </c>
      <c r="C5571" t="s">
        <v>2248</v>
      </c>
      <c r="D5571" t="s">
        <v>2503</v>
      </c>
      <c r="E5571" t="s">
        <v>3137</v>
      </c>
      <c r="F5571" s="6">
        <v>2</v>
      </c>
      <c r="G5571" s="6">
        <v>258.13272094726563</v>
      </c>
      <c r="H5571" s="6">
        <v>203.96232604980469</v>
      </c>
      <c r="I5571" s="6">
        <v>71.371925354003906</v>
      </c>
      <c r="J5571" s="6">
        <v>72.211578947368423</v>
      </c>
      <c r="K5571">
        <f t="shared" si="174"/>
        <v>0</v>
      </c>
    </row>
    <row r="5572" spans="1:11" x14ac:dyDescent="0.25">
      <c r="A5572" s="5" t="str">
        <f t="shared" si="175"/>
        <v>IndustryWholesale, Transport, Other UtilitiesAverage WeekdaySeptember3</v>
      </c>
      <c r="B5572" t="s">
        <v>2232</v>
      </c>
      <c r="C5572" t="s">
        <v>2248</v>
      </c>
      <c r="D5572" t="s">
        <v>2503</v>
      </c>
      <c r="E5572" t="s">
        <v>3137</v>
      </c>
      <c r="F5572" s="6">
        <v>3</v>
      </c>
      <c r="G5572" s="6">
        <v>218.91746520996094</v>
      </c>
      <c r="H5572" s="6">
        <v>151.90390014648438</v>
      </c>
      <c r="I5572" s="6">
        <v>73.433998107910156</v>
      </c>
      <c r="J5572" s="6">
        <v>72.035789473684204</v>
      </c>
      <c r="K5572">
        <f t="shared" si="174"/>
        <v>0</v>
      </c>
    </row>
    <row r="5573" spans="1:11" x14ac:dyDescent="0.25">
      <c r="A5573" s="5" t="str">
        <f t="shared" si="175"/>
        <v>IndustryWholesale, Transport, Other UtilitiesAverage WeekdaySeptember4</v>
      </c>
      <c r="B5573" t="s">
        <v>2232</v>
      </c>
      <c r="C5573" t="s">
        <v>2248</v>
      </c>
      <c r="D5573" t="s">
        <v>2503</v>
      </c>
      <c r="E5573" t="s">
        <v>3137</v>
      </c>
      <c r="F5573" s="6">
        <v>4</v>
      </c>
      <c r="G5573" s="6">
        <v>207.41957092285156</v>
      </c>
      <c r="H5573" s="6">
        <v>118.16886901855469</v>
      </c>
      <c r="I5573" s="6">
        <v>72.223457336425781</v>
      </c>
      <c r="J5573" s="6">
        <v>71.428421052631577</v>
      </c>
      <c r="K5573">
        <f t="shared" si="174"/>
        <v>0</v>
      </c>
    </row>
    <row r="5574" spans="1:11" x14ac:dyDescent="0.25">
      <c r="A5574" s="5" t="str">
        <f t="shared" si="175"/>
        <v>IndustryWholesale, Transport, Other UtilitiesAverage WeekdaySeptember5</v>
      </c>
      <c r="B5574" t="s">
        <v>2232</v>
      </c>
      <c r="C5574" t="s">
        <v>2248</v>
      </c>
      <c r="D5574" t="s">
        <v>2503</v>
      </c>
      <c r="E5574" t="s">
        <v>3137</v>
      </c>
      <c r="F5574" s="6">
        <v>5</v>
      </c>
      <c r="G5574" s="6">
        <v>190.44416809082031</v>
      </c>
      <c r="H5574" s="6">
        <v>123.03148651123047</v>
      </c>
      <c r="I5574" s="6">
        <v>75.645072937011719</v>
      </c>
      <c r="J5574" s="6">
        <v>70.573157894736838</v>
      </c>
      <c r="K5574">
        <f t="shared" si="174"/>
        <v>0</v>
      </c>
    </row>
    <row r="5575" spans="1:11" x14ac:dyDescent="0.25">
      <c r="A5575" s="5" t="str">
        <f t="shared" si="175"/>
        <v>IndustryWholesale, Transport, Other UtilitiesAverage WeekdaySeptember6</v>
      </c>
      <c r="B5575" t="s">
        <v>2232</v>
      </c>
      <c r="C5575" t="s">
        <v>2248</v>
      </c>
      <c r="D5575" t="s">
        <v>2503</v>
      </c>
      <c r="E5575" t="s">
        <v>3137</v>
      </c>
      <c r="F5575" s="6">
        <v>6</v>
      </c>
      <c r="G5575" s="6">
        <v>205.80642700195313</v>
      </c>
      <c r="H5575" s="6">
        <v>128.3505859375</v>
      </c>
      <c r="I5575" s="6">
        <v>68.973091125488281</v>
      </c>
      <c r="J5575" s="6">
        <v>69.012631578947364</v>
      </c>
      <c r="K5575">
        <f t="shared" si="174"/>
        <v>0</v>
      </c>
    </row>
    <row r="5576" spans="1:11" x14ac:dyDescent="0.25">
      <c r="A5576" s="5" t="str">
        <f t="shared" si="175"/>
        <v>IndustryWholesale, Transport, Other UtilitiesAverage WeekdaySeptember7</v>
      </c>
      <c r="B5576" t="s">
        <v>2232</v>
      </c>
      <c r="C5576" t="s">
        <v>2248</v>
      </c>
      <c r="D5576" t="s">
        <v>2503</v>
      </c>
      <c r="E5576" t="s">
        <v>3137</v>
      </c>
      <c r="F5576" s="6">
        <v>7</v>
      </c>
      <c r="G5576" s="6">
        <v>208.19218444824219</v>
      </c>
      <c r="H5576" s="6">
        <v>126.44677734375</v>
      </c>
      <c r="I5576" s="6">
        <v>73.965980529785156</v>
      </c>
      <c r="J5576" s="6">
        <v>68.323157894736838</v>
      </c>
      <c r="K5576">
        <f t="shared" si="174"/>
        <v>0</v>
      </c>
    </row>
    <row r="5577" spans="1:11" x14ac:dyDescent="0.25">
      <c r="A5577" s="5" t="str">
        <f t="shared" si="175"/>
        <v>IndustryWholesale, Transport, Other UtilitiesAverage WeekdaySeptember8</v>
      </c>
      <c r="B5577" t="s">
        <v>2232</v>
      </c>
      <c r="C5577" t="s">
        <v>2248</v>
      </c>
      <c r="D5577" t="s">
        <v>2503</v>
      </c>
      <c r="E5577" t="s">
        <v>3137</v>
      </c>
      <c r="F5577" s="6">
        <v>8</v>
      </c>
      <c r="G5577" s="6">
        <v>234.24455261230469</v>
      </c>
      <c r="H5577" s="6">
        <v>147.90365600585938</v>
      </c>
      <c r="I5577" s="6">
        <v>82.065048217773438</v>
      </c>
      <c r="J5577" s="6">
        <v>67.75473684210526</v>
      </c>
      <c r="K5577">
        <f t="shared" si="174"/>
        <v>0</v>
      </c>
    </row>
    <row r="5578" spans="1:11" x14ac:dyDescent="0.25">
      <c r="A5578" s="5" t="str">
        <f t="shared" si="175"/>
        <v>IndustryWholesale, Transport, Other UtilitiesAverage WeekdaySeptember9</v>
      </c>
      <c r="B5578" t="s">
        <v>2232</v>
      </c>
      <c r="C5578" t="s">
        <v>2248</v>
      </c>
      <c r="D5578" t="s">
        <v>2503</v>
      </c>
      <c r="E5578" t="s">
        <v>3137</v>
      </c>
      <c r="F5578" s="6">
        <v>9</v>
      </c>
      <c r="G5578" s="6">
        <v>243.24540710449219</v>
      </c>
      <c r="H5578" s="6">
        <v>167.84225463867188</v>
      </c>
      <c r="I5578" s="6">
        <v>76.435508728027344</v>
      </c>
      <c r="J5578" s="6">
        <v>68.455263157894734</v>
      </c>
      <c r="K5578">
        <f t="shared" si="174"/>
        <v>0</v>
      </c>
    </row>
    <row r="5579" spans="1:11" x14ac:dyDescent="0.25">
      <c r="A5579" s="5" t="str">
        <f t="shared" si="175"/>
        <v>IndustryWholesale, Transport, Other UtilitiesAverage WeekdaySeptember10</v>
      </c>
      <c r="B5579" t="s">
        <v>2232</v>
      </c>
      <c r="C5579" t="s">
        <v>2248</v>
      </c>
      <c r="D5579" t="s">
        <v>2503</v>
      </c>
      <c r="E5579" t="s">
        <v>3137</v>
      </c>
      <c r="F5579" s="6">
        <v>10</v>
      </c>
      <c r="G5579" s="6">
        <v>253.25828552246094</v>
      </c>
      <c r="H5579" s="6">
        <v>172.30180358886719</v>
      </c>
      <c r="I5579" s="6">
        <v>80.064521789550781</v>
      </c>
      <c r="J5579" s="6">
        <v>70.873684210526307</v>
      </c>
      <c r="K5579">
        <f t="shared" si="174"/>
        <v>0</v>
      </c>
    </row>
    <row r="5580" spans="1:11" x14ac:dyDescent="0.25">
      <c r="A5580" s="5" t="str">
        <f t="shared" si="175"/>
        <v>IndustryWholesale, Transport, Other UtilitiesAverage WeekdaySeptember11</v>
      </c>
      <c r="B5580" t="s">
        <v>2232</v>
      </c>
      <c r="C5580" t="s">
        <v>2248</v>
      </c>
      <c r="D5580" t="s">
        <v>2503</v>
      </c>
      <c r="E5580" t="s">
        <v>3137</v>
      </c>
      <c r="F5580" s="6">
        <v>11</v>
      </c>
      <c r="G5580" s="6">
        <v>223.8450927734375</v>
      </c>
      <c r="H5580" s="6">
        <v>151.85066223144531</v>
      </c>
      <c r="I5580" s="6">
        <v>80.453384399414063</v>
      </c>
      <c r="J5580" s="6">
        <v>73.775789473684199</v>
      </c>
      <c r="K5580">
        <f t="shared" si="174"/>
        <v>0</v>
      </c>
    </row>
    <row r="5581" spans="1:11" x14ac:dyDescent="0.25">
      <c r="A5581" s="5" t="str">
        <f t="shared" si="175"/>
        <v>IndustryWholesale, Transport, Other UtilitiesAverage WeekdaySeptember12</v>
      </c>
      <c r="B5581" t="s">
        <v>2232</v>
      </c>
      <c r="C5581" t="s">
        <v>2248</v>
      </c>
      <c r="D5581" t="s">
        <v>2503</v>
      </c>
      <c r="E5581" t="s">
        <v>3137</v>
      </c>
      <c r="F5581" s="6">
        <v>12</v>
      </c>
      <c r="G5581" s="6">
        <v>219.47724914550781</v>
      </c>
      <c r="H5581" s="6">
        <v>140.55204772949219</v>
      </c>
      <c r="I5581" s="6">
        <v>85.638282775878906</v>
      </c>
      <c r="J5581" s="6">
        <v>76.804736842105271</v>
      </c>
      <c r="K5581">
        <f t="shared" si="174"/>
        <v>0</v>
      </c>
    </row>
    <row r="5582" spans="1:11" x14ac:dyDescent="0.25">
      <c r="A5582" s="5" t="str">
        <f t="shared" si="175"/>
        <v>IndustryWholesale, Transport, Other UtilitiesAverage WeekdaySeptember13</v>
      </c>
      <c r="B5582" t="s">
        <v>2232</v>
      </c>
      <c r="C5582" t="s">
        <v>2248</v>
      </c>
      <c r="D5582" t="s">
        <v>2503</v>
      </c>
      <c r="E5582" t="s">
        <v>3137</v>
      </c>
      <c r="F5582" s="6">
        <v>13</v>
      </c>
      <c r="G5582" s="6">
        <v>215.57208251953125</v>
      </c>
      <c r="H5582" s="6">
        <v>162.92048645019531</v>
      </c>
      <c r="I5582" s="6">
        <v>92.668022155761719</v>
      </c>
      <c r="J5582" s="6">
        <v>78.998947368421057</v>
      </c>
      <c r="K5582">
        <f t="shared" si="174"/>
        <v>0</v>
      </c>
    </row>
    <row r="5583" spans="1:11" x14ac:dyDescent="0.25">
      <c r="A5583" s="5" t="str">
        <f t="shared" si="175"/>
        <v>IndustryWholesale, Transport, Other UtilitiesAverage WeekdaySeptember14</v>
      </c>
      <c r="B5583" t="s">
        <v>2232</v>
      </c>
      <c r="C5583" t="s">
        <v>2248</v>
      </c>
      <c r="D5583" t="s">
        <v>2503</v>
      </c>
      <c r="E5583" t="s">
        <v>3137</v>
      </c>
      <c r="F5583" s="6">
        <v>14</v>
      </c>
      <c r="G5583" s="6">
        <v>205.87640380859375</v>
      </c>
      <c r="H5583" s="6">
        <v>143.26332092285156</v>
      </c>
      <c r="I5583" s="6">
        <v>87.769554138183594</v>
      </c>
      <c r="J5583" s="6">
        <v>80.286842105263162</v>
      </c>
      <c r="K5583">
        <f t="shared" si="174"/>
        <v>0</v>
      </c>
    </row>
    <row r="5584" spans="1:11" x14ac:dyDescent="0.25">
      <c r="A5584" s="5" t="str">
        <f t="shared" si="175"/>
        <v>IndustryWholesale, Transport, Other UtilitiesAverage WeekdaySeptember15</v>
      </c>
      <c r="B5584" t="s">
        <v>2232</v>
      </c>
      <c r="C5584" t="s">
        <v>2248</v>
      </c>
      <c r="D5584" t="s">
        <v>2503</v>
      </c>
      <c r="E5584" t="s">
        <v>3137</v>
      </c>
      <c r="F5584" s="6">
        <v>15</v>
      </c>
      <c r="G5584" s="6">
        <v>219.331787109375</v>
      </c>
      <c r="H5584" s="6">
        <v>134.43423461914063</v>
      </c>
      <c r="I5584" s="6">
        <v>81.778373718261719</v>
      </c>
      <c r="J5584" s="6">
        <v>80.769473684210524</v>
      </c>
      <c r="K5584">
        <f t="shared" si="174"/>
        <v>0</v>
      </c>
    </row>
    <row r="5585" spans="1:11" x14ac:dyDescent="0.25">
      <c r="A5585" s="5" t="str">
        <f t="shared" si="175"/>
        <v>IndustryWholesale, Transport, Other UtilitiesAverage WeekdaySeptember16</v>
      </c>
      <c r="B5585" t="s">
        <v>2232</v>
      </c>
      <c r="C5585" t="s">
        <v>2248</v>
      </c>
      <c r="D5585" t="s">
        <v>2503</v>
      </c>
      <c r="E5585" t="s">
        <v>3137</v>
      </c>
      <c r="F5585" s="6">
        <v>16</v>
      </c>
      <c r="G5585" s="6">
        <v>222.13414001464844</v>
      </c>
      <c r="H5585" s="6">
        <v>124.81051635742188</v>
      </c>
      <c r="I5585" s="6">
        <v>82.799964904785156</v>
      </c>
      <c r="J5585" s="6">
        <v>81.278421052631572</v>
      </c>
      <c r="K5585">
        <f t="shared" si="174"/>
        <v>0</v>
      </c>
    </row>
    <row r="5586" spans="1:11" x14ac:dyDescent="0.25">
      <c r="A5586" s="5" t="str">
        <f t="shared" si="175"/>
        <v>IndustryWholesale, Transport, Other UtilitiesAverage WeekdaySeptember17</v>
      </c>
      <c r="B5586" t="s">
        <v>2232</v>
      </c>
      <c r="C5586" t="s">
        <v>2248</v>
      </c>
      <c r="D5586" t="s">
        <v>2503</v>
      </c>
      <c r="E5586" t="s">
        <v>3137</v>
      </c>
      <c r="F5586" s="6">
        <v>17</v>
      </c>
      <c r="G5586" s="6">
        <v>186.84461975097656</v>
      </c>
      <c r="H5586" s="6">
        <v>120.45274353027344</v>
      </c>
      <c r="I5586" s="6">
        <v>79.269187927246094</v>
      </c>
      <c r="J5586" s="6">
        <v>79.991052631578938</v>
      </c>
      <c r="K5586">
        <f t="shared" si="174"/>
        <v>0</v>
      </c>
    </row>
    <row r="5587" spans="1:11" x14ac:dyDescent="0.25">
      <c r="A5587" s="5" t="str">
        <f t="shared" si="175"/>
        <v>IndustryWholesale, Transport, Other UtilitiesAverage WeekdaySeptember18</v>
      </c>
      <c r="B5587" t="s">
        <v>2232</v>
      </c>
      <c r="C5587" t="s">
        <v>2248</v>
      </c>
      <c r="D5587" t="s">
        <v>2503</v>
      </c>
      <c r="E5587" t="s">
        <v>3137</v>
      </c>
      <c r="F5587" s="6">
        <v>18</v>
      </c>
      <c r="G5587" s="6">
        <v>161.03108215332031</v>
      </c>
      <c r="H5587" s="6">
        <v>155.44044494628906</v>
      </c>
      <c r="I5587" s="6">
        <v>95.77496337890625</v>
      </c>
      <c r="J5587" s="6">
        <v>79.004210526315788</v>
      </c>
      <c r="K5587">
        <f t="shared" si="174"/>
        <v>0</v>
      </c>
    </row>
    <row r="5588" spans="1:11" x14ac:dyDescent="0.25">
      <c r="A5588" s="5" t="str">
        <f t="shared" si="175"/>
        <v>IndustryWholesale, Transport, Other UtilitiesAverage WeekdaySeptember19</v>
      </c>
      <c r="B5588" t="s">
        <v>2232</v>
      </c>
      <c r="C5588" t="s">
        <v>2248</v>
      </c>
      <c r="D5588" t="s">
        <v>2503</v>
      </c>
      <c r="E5588" t="s">
        <v>3137</v>
      </c>
      <c r="F5588" s="6">
        <v>19</v>
      </c>
      <c r="G5588" s="6">
        <v>175.8768310546875</v>
      </c>
      <c r="H5588" s="6">
        <v>121.1036376953125</v>
      </c>
      <c r="I5588" s="6">
        <v>91.303558349609375</v>
      </c>
      <c r="J5588" s="6">
        <v>77.493157894736825</v>
      </c>
      <c r="K5588">
        <f t="shared" si="174"/>
        <v>0</v>
      </c>
    </row>
    <row r="5589" spans="1:11" x14ac:dyDescent="0.25">
      <c r="A5589" s="5" t="str">
        <f t="shared" si="175"/>
        <v>IndustryWholesale, Transport, Other UtilitiesAverage WeekdaySeptember20</v>
      </c>
      <c r="B5589" t="s">
        <v>2232</v>
      </c>
      <c r="C5589" t="s">
        <v>2248</v>
      </c>
      <c r="D5589" t="s">
        <v>2503</v>
      </c>
      <c r="E5589" t="s">
        <v>3137</v>
      </c>
      <c r="F5589" s="6">
        <v>20</v>
      </c>
      <c r="G5589" s="6">
        <v>173.72781372070313</v>
      </c>
      <c r="H5589" s="6">
        <v>139.046630859375</v>
      </c>
      <c r="I5589" s="6">
        <v>97.692901611328125</v>
      </c>
      <c r="J5589" s="6">
        <v>74.638947368421029</v>
      </c>
      <c r="K5589">
        <f t="shared" si="174"/>
        <v>0</v>
      </c>
    </row>
    <row r="5590" spans="1:11" x14ac:dyDescent="0.25">
      <c r="A5590" s="5" t="str">
        <f t="shared" si="175"/>
        <v>IndustryWholesale, Transport, Other UtilitiesAverage WeekdaySeptember21</v>
      </c>
      <c r="B5590" t="s">
        <v>2232</v>
      </c>
      <c r="C5590" t="s">
        <v>2248</v>
      </c>
      <c r="D5590" t="s">
        <v>2503</v>
      </c>
      <c r="E5590" t="s">
        <v>3137</v>
      </c>
      <c r="F5590" s="6">
        <v>21</v>
      </c>
      <c r="G5590" s="6">
        <v>264.82785034179688</v>
      </c>
      <c r="H5590" s="6">
        <v>273.302978515625</v>
      </c>
      <c r="I5590" s="6">
        <v>114.09829711914063</v>
      </c>
      <c r="J5590" s="6">
        <v>72.357894736842113</v>
      </c>
      <c r="K5590">
        <f t="shared" si="174"/>
        <v>0</v>
      </c>
    </row>
    <row r="5591" spans="1:11" x14ac:dyDescent="0.25">
      <c r="A5591" s="5" t="str">
        <f t="shared" si="175"/>
        <v>IndustryWholesale, Transport, Other UtilitiesAverage WeekdaySeptember22</v>
      </c>
      <c r="B5591" t="s">
        <v>2232</v>
      </c>
      <c r="C5591" t="s">
        <v>2248</v>
      </c>
      <c r="D5591" t="s">
        <v>2503</v>
      </c>
      <c r="E5591" t="s">
        <v>3137</v>
      </c>
      <c r="F5591" s="6">
        <v>22</v>
      </c>
      <c r="G5591" s="6">
        <v>250.13340759277344</v>
      </c>
      <c r="H5591" s="6">
        <v>305.62271118164063</v>
      </c>
      <c r="I5591" s="6">
        <v>103.51668548583984</v>
      </c>
      <c r="J5591" s="6">
        <v>70.770526315789496</v>
      </c>
      <c r="K5591">
        <f t="shared" si="174"/>
        <v>0</v>
      </c>
    </row>
    <row r="5592" spans="1:11" x14ac:dyDescent="0.25">
      <c r="A5592" s="5" t="str">
        <f t="shared" si="175"/>
        <v>IndustryWholesale, Transport, Other UtilitiesAverage WeekdaySeptember23</v>
      </c>
      <c r="B5592" t="s">
        <v>2232</v>
      </c>
      <c r="C5592" t="s">
        <v>2248</v>
      </c>
      <c r="D5592" t="s">
        <v>2503</v>
      </c>
      <c r="E5592" t="s">
        <v>3137</v>
      </c>
      <c r="F5592" s="6">
        <v>23</v>
      </c>
      <c r="G5592" s="6">
        <v>259.14077758789063</v>
      </c>
      <c r="H5592" s="6">
        <v>288.13406372070313</v>
      </c>
      <c r="I5592" s="6">
        <v>99.644065856933594</v>
      </c>
      <c r="J5592" s="6">
        <v>69.741052631578938</v>
      </c>
      <c r="K5592">
        <f t="shared" si="174"/>
        <v>0</v>
      </c>
    </row>
    <row r="5593" spans="1:11" x14ac:dyDescent="0.25">
      <c r="A5593" s="5" t="str">
        <f t="shared" si="175"/>
        <v>IndustryWholesale, Transport, Other UtilitiesAverage WeekdaySeptember24</v>
      </c>
      <c r="B5593" t="s">
        <v>2232</v>
      </c>
      <c r="C5593" t="s">
        <v>2248</v>
      </c>
      <c r="D5593" t="s">
        <v>2503</v>
      </c>
      <c r="E5593" t="s">
        <v>3137</v>
      </c>
      <c r="F5593" s="6">
        <v>24</v>
      </c>
      <c r="G5593" s="6">
        <v>248.25741577148438</v>
      </c>
      <c r="H5593" s="6">
        <v>267.30099487304688</v>
      </c>
      <c r="I5593" s="6">
        <v>95.32879638671875</v>
      </c>
      <c r="J5593" s="6">
        <v>68.96368421052631</v>
      </c>
      <c r="K5593">
        <f t="shared" si="174"/>
        <v>0</v>
      </c>
    </row>
    <row r="5594" spans="1:11" x14ac:dyDescent="0.25">
      <c r="A5594" s="5" t="str">
        <f t="shared" si="175"/>
        <v>IndustryWholesale, Transport, Other UtilitiesMonthly Peak DaySeptember1</v>
      </c>
      <c r="B5594" t="s">
        <v>2232</v>
      </c>
      <c r="C5594" t="s">
        <v>2248</v>
      </c>
      <c r="D5594" t="s">
        <v>2504</v>
      </c>
      <c r="E5594" t="s">
        <v>3137</v>
      </c>
      <c r="F5594" s="6">
        <v>1</v>
      </c>
      <c r="G5594" s="6">
        <v>287.76437377929688</v>
      </c>
      <c r="H5594" s="6">
        <v>292.30816650390625</v>
      </c>
      <c r="I5594" s="6">
        <v>53.991107940673828</v>
      </c>
      <c r="J5594" s="6">
        <v>74.673157894736846</v>
      </c>
      <c r="K5594">
        <f t="shared" si="174"/>
        <v>0</v>
      </c>
    </row>
    <row r="5595" spans="1:11" x14ac:dyDescent="0.25">
      <c r="A5595" s="5" t="str">
        <f t="shared" si="175"/>
        <v>IndustryWholesale, Transport, Other UtilitiesMonthly Peak DaySeptember2</v>
      </c>
      <c r="B5595" t="s">
        <v>2232</v>
      </c>
      <c r="C5595" t="s">
        <v>2248</v>
      </c>
      <c r="D5595" t="s">
        <v>2504</v>
      </c>
      <c r="E5595" t="s">
        <v>3137</v>
      </c>
      <c r="F5595" s="6">
        <v>2</v>
      </c>
      <c r="G5595" s="6">
        <v>249.15550231933594</v>
      </c>
      <c r="H5595" s="6">
        <v>243.81578063964844</v>
      </c>
      <c r="I5595" s="6">
        <v>57.314460754394531</v>
      </c>
      <c r="J5595" s="6">
        <v>73.874736842105264</v>
      </c>
      <c r="K5595">
        <f t="shared" si="174"/>
        <v>0</v>
      </c>
    </row>
    <row r="5596" spans="1:11" x14ac:dyDescent="0.25">
      <c r="A5596" s="5" t="str">
        <f t="shared" si="175"/>
        <v>IndustryWholesale, Transport, Other UtilitiesMonthly Peak DaySeptember3</v>
      </c>
      <c r="B5596" t="s">
        <v>2232</v>
      </c>
      <c r="C5596" t="s">
        <v>2248</v>
      </c>
      <c r="D5596" t="s">
        <v>2504</v>
      </c>
      <c r="E5596" t="s">
        <v>3137</v>
      </c>
      <c r="F5596" s="6">
        <v>3</v>
      </c>
      <c r="G5596" s="6">
        <v>229.02474975585938</v>
      </c>
      <c r="H5596" s="6">
        <v>222.72926330566406</v>
      </c>
      <c r="I5596" s="6">
        <v>62.404869079589844</v>
      </c>
      <c r="J5596" s="6">
        <v>73.069473684210521</v>
      </c>
      <c r="K5596">
        <f t="shared" si="174"/>
        <v>0</v>
      </c>
    </row>
    <row r="5597" spans="1:11" x14ac:dyDescent="0.25">
      <c r="A5597" s="5" t="str">
        <f t="shared" si="175"/>
        <v>IndustryWholesale, Transport, Other UtilitiesMonthly Peak DaySeptember4</v>
      </c>
      <c r="B5597" t="s">
        <v>2232</v>
      </c>
      <c r="C5597" t="s">
        <v>2248</v>
      </c>
      <c r="D5597" t="s">
        <v>2504</v>
      </c>
      <c r="E5597" t="s">
        <v>3137</v>
      </c>
      <c r="F5597" s="6">
        <v>4</v>
      </c>
      <c r="G5597" s="6">
        <v>203.65705871582031</v>
      </c>
      <c r="H5597" s="6">
        <v>170.13134765625</v>
      </c>
      <c r="I5597" s="6">
        <v>49.790126800537109</v>
      </c>
      <c r="J5597" s="6">
        <v>72.39789473684209</v>
      </c>
      <c r="K5597">
        <f t="shared" si="174"/>
        <v>0</v>
      </c>
    </row>
    <row r="5598" spans="1:11" x14ac:dyDescent="0.25">
      <c r="A5598" s="5" t="str">
        <f t="shared" si="175"/>
        <v>IndustryWholesale, Transport, Other UtilitiesMonthly Peak DaySeptember5</v>
      </c>
      <c r="B5598" t="s">
        <v>2232</v>
      </c>
      <c r="C5598" t="s">
        <v>2248</v>
      </c>
      <c r="D5598" t="s">
        <v>2504</v>
      </c>
      <c r="E5598" t="s">
        <v>3137</v>
      </c>
      <c r="F5598" s="6">
        <v>5</v>
      </c>
      <c r="G5598" s="6">
        <v>198.93788146972656</v>
      </c>
      <c r="H5598" s="6">
        <v>182.83689880371094</v>
      </c>
      <c r="I5598" s="6">
        <v>59.048385620117188</v>
      </c>
      <c r="J5598" s="6">
        <v>72.550526315789469</v>
      </c>
      <c r="K5598">
        <f t="shared" si="174"/>
        <v>0</v>
      </c>
    </row>
    <row r="5599" spans="1:11" x14ac:dyDescent="0.25">
      <c r="A5599" s="5" t="str">
        <f t="shared" si="175"/>
        <v>IndustryWholesale, Transport, Other UtilitiesMonthly Peak DaySeptember6</v>
      </c>
      <c r="B5599" t="s">
        <v>2232</v>
      </c>
      <c r="C5599" t="s">
        <v>2248</v>
      </c>
      <c r="D5599" t="s">
        <v>2504</v>
      </c>
      <c r="E5599" t="s">
        <v>3137</v>
      </c>
      <c r="F5599" s="6">
        <v>6</v>
      </c>
      <c r="G5599" s="6">
        <v>199.40138244628906</v>
      </c>
      <c r="H5599" s="6">
        <v>185.71792602539063</v>
      </c>
      <c r="I5599" s="6">
        <v>55.545253753662109</v>
      </c>
      <c r="J5599" s="6">
        <v>73.101052631578938</v>
      </c>
      <c r="K5599">
        <f t="shared" si="174"/>
        <v>0</v>
      </c>
    </row>
    <row r="5600" spans="1:11" x14ac:dyDescent="0.25">
      <c r="A5600" s="5" t="str">
        <f t="shared" si="175"/>
        <v>IndustryWholesale, Transport, Other UtilitiesMonthly Peak DaySeptember7</v>
      </c>
      <c r="B5600" t="s">
        <v>2232</v>
      </c>
      <c r="C5600" t="s">
        <v>2248</v>
      </c>
      <c r="D5600" t="s">
        <v>2504</v>
      </c>
      <c r="E5600" t="s">
        <v>3137</v>
      </c>
      <c r="F5600" s="6">
        <v>7</v>
      </c>
      <c r="G5600" s="6">
        <v>207.26759338378906</v>
      </c>
      <c r="H5600" s="6">
        <v>196.08528137207031</v>
      </c>
      <c r="I5600" s="6">
        <v>53.595481872558594</v>
      </c>
      <c r="J5600" s="6">
        <v>72.574736842105253</v>
      </c>
      <c r="K5600">
        <f t="shared" si="174"/>
        <v>0</v>
      </c>
    </row>
    <row r="5601" spans="1:11" x14ac:dyDescent="0.25">
      <c r="A5601" s="5" t="str">
        <f t="shared" si="175"/>
        <v>IndustryWholesale, Transport, Other UtilitiesMonthly Peak DaySeptember8</v>
      </c>
      <c r="B5601" t="s">
        <v>2232</v>
      </c>
      <c r="C5601" t="s">
        <v>2248</v>
      </c>
      <c r="D5601" t="s">
        <v>2504</v>
      </c>
      <c r="E5601" t="s">
        <v>3137</v>
      </c>
      <c r="F5601" s="6">
        <v>8</v>
      </c>
      <c r="G5601" s="6">
        <v>202.69129943847656</v>
      </c>
      <c r="H5601" s="6">
        <v>182.91494750976563</v>
      </c>
      <c r="I5601" s="6">
        <v>58.974609375</v>
      </c>
      <c r="J5601" s="6">
        <v>71.148947368421048</v>
      </c>
      <c r="K5601">
        <f t="shared" si="174"/>
        <v>0</v>
      </c>
    </row>
    <row r="5602" spans="1:11" x14ac:dyDescent="0.25">
      <c r="A5602" s="5" t="str">
        <f t="shared" si="175"/>
        <v>IndustryWholesale, Transport, Other UtilitiesMonthly Peak DaySeptember9</v>
      </c>
      <c r="B5602" t="s">
        <v>2232</v>
      </c>
      <c r="C5602" t="s">
        <v>2248</v>
      </c>
      <c r="D5602" t="s">
        <v>2504</v>
      </c>
      <c r="E5602" t="s">
        <v>3137</v>
      </c>
      <c r="F5602" s="6">
        <v>9</v>
      </c>
      <c r="G5602" s="6">
        <v>202.17153930664063</v>
      </c>
      <c r="H5602" s="6">
        <v>179.74252319335938</v>
      </c>
      <c r="I5602" s="6">
        <v>57.301296234130859</v>
      </c>
      <c r="J5602" s="6">
        <v>72.823157894736838</v>
      </c>
      <c r="K5602">
        <f t="shared" si="174"/>
        <v>0</v>
      </c>
    </row>
    <row r="5603" spans="1:11" x14ac:dyDescent="0.25">
      <c r="A5603" s="5" t="str">
        <f t="shared" si="175"/>
        <v>IndustryWholesale, Transport, Other UtilitiesMonthly Peak DaySeptember10</v>
      </c>
      <c r="B5603" t="s">
        <v>2232</v>
      </c>
      <c r="C5603" t="s">
        <v>2248</v>
      </c>
      <c r="D5603" t="s">
        <v>2504</v>
      </c>
      <c r="E5603" t="s">
        <v>3137</v>
      </c>
      <c r="F5603" s="6">
        <v>10</v>
      </c>
      <c r="G5603" s="6">
        <v>222.98507690429688</v>
      </c>
      <c r="H5603" s="6">
        <v>207.85281372070313</v>
      </c>
      <c r="I5603" s="6">
        <v>57.475498199462891</v>
      </c>
      <c r="J5603" s="6">
        <v>76.071052631578951</v>
      </c>
      <c r="K5603">
        <f t="shared" si="174"/>
        <v>0</v>
      </c>
    </row>
    <row r="5604" spans="1:11" x14ac:dyDescent="0.25">
      <c r="A5604" s="5" t="str">
        <f t="shared" si="175"/>
        <v>IndustryWholesale, Transport, Other UtilitiesMonthly Peak DaySeptember11</v>
      </c>
      <c r="B5604" t="s">
        <v>2232</v>
      </c>
      <c r="C5604" t="s">
        <v>2248</v>
      </c>
      <c r="D5604" t="s">
        <v>2504</v>
      </c>
      <c r="E5604" t="s">
        <v>3137</v>
      </c>
      <c r="F5604" s="6">
        <v>11</v>
      </c>
      <c r="G5604" s="6">
        <v>215.17402648925781</v>
      </c>
      <c r="H5604" s="6">
        <v>208.48371887207031</v>
      </c>
      <c r="I5604" s="6">
        <v>56.679203033447266</v>
      </c>
      <c r="J5604" s="6">
        <v>79.432105263157908</v>
      </c>
      <c r="K5604">
        <f t="shared" si="174"/>
        <v>0</v>
      </c>
    </row>
    <row r="5605" spans="1:11" x14ac:dyDescent="0.25">
      <c r="A5605" s="5" t="str">
        <f t="shared" si="175"/>
        <v>IndustryWholesale, Transport, Other UtilitiesMonthly Peak DaySeptember12</v>
      </c>
      <c r="B5605" t="s">
        <v>2232</v>
      </c>
      <c r="C5605" t="s">
        <v>2248</v>
      </c>
      <c r="D5605" t="s">
        <v>2504</v>
      </c>
      <c r="E5605" t="s">
        <v>3137</v>
      </c>
      <c r="F5605" s="6">
        <v>12</v>
      </c>
      <c r="G5605" s="6">
        <v>210.10926818847656</v>
      </c>
      <c r="H5605" s="6">
        <v>195.72189331054688</v>
      </c>
      <c r="I5605" s="6">
        <v>52.171466827392578</v>
      </c>
      <c r="J5605" s="6">
        <v>82.610000000000014</v>
      </c>
      <c r="K5605">
        <f t="shared" si="174"/>
        <v>0</v>
      </c>
    </row>
    <row r="5606" spans="1:11" x14ac:dyDescent="0.25">
      <c r="A5606" s="5" t="str">
        <f t="shared" si="175"/>
        <v>IndustryWholesale, Transport, Other UtilitiesMonthly Peak DaySeptember13</v>
      </c>
      <c r="B5606" t="s">
        <v>2232</v>
      </c>
      <c r="C5606" t="s">
        <v>2248</v>
      </c>
      <c r="D5606" t="s">
        <v>2504</v>
      </c>
      <c r="E5606" t="s">
        <v>3137</v>
      </c>
      <c r="F5606" s="6">
        <v>13</v>
      </c>
      <c r="G5606" s="6">
        <v>203.28390502929688</v>
      </c>
      <c r="H5606" s="6">
        <v>199.13241577148438</v>
      </c>
      <c r="I5606" s="6">
        <v>55.34576416015625</v>
      </c>
      <c r="J5606" s="6">
        <v>85.182105263157879</v>
      </c>
      <c r="K5606">
        <f t="shared" si="174"/>
        <v>0</v>
      </c>
    </row>
    <row r="5607" spans="1:11" x14ac:dyDescent="0.25">
      <c r="A5607" s="5" t="str">
        <f t="shared" si="175"/>
        <v>IndustryWholesale, Transport, Other UtilitiesMonthly Peak DaySeptember14</v>
      </c>
      <c r="B5607" t="s">
        <v>2232</v>
      </c>
      <c r="C5607" t="s">
        <v>2248</v>
      </c>
      <c r="D5607" t="s">
        <v>2504</v>
      </c>
      <c r="E5607" t="s">
        <v>3137</v>
      </c>
      <c r="F5607" s="6">
        <v>14</v>
      </c>
      <c r="G5607" s="6">
        <v>196.85984802246094</v>
      </c>
      <c r="H5607" s="6">
        <v>199.07437133789063</v>
      </c>
      <c r="I5607" s="6">
        <v>54.406909942626953</v>
      </c>
      <c r="J5607" s="6">
        <v>87.436842105263167</v>
      </c>
      <c r="K5607">
        <f t="shared" si="174"/>
        <v>0</v>
      </c>
    </row>
    <row r="5608" spans="1:11" x14ac:dyDescent="0.25">
      <c r="A5608" s="5" t="str">
        <f t="shared" si="175"/>
        <v>IndustryWholesale, Transport, Other UtilitiesMonthly Peak DaySeptember15</v>
      </c>
      <c r="B5608" t="s">
        <v>2232</v>
      </c>
      <c r="C5608" t="s">
        <v>2248</v>
      </c>
      <c r="D5608" t="s">
        <v>2504</v>
      </c>
      <c r="E5608" t="s">
        <v>3137</v>
      </c>
      <c r="F5608" s="6">
        <v>15</v>
      </c>
      <c r="G5608" s="6">
        <v>205.27955627441406</v>
      </c>
      <c r="H5608" s="6">
        <v>202.81845092773438</v>
      </c>
      <c r="I5608" s="6">
        <v>53.388725280761719</v>
      </c>
      <c r="J5608" s="6">
        <v>89.292631578947351</v>
      </c>
      <c r="K5608">
        <f t="shared" si="174"/>
        <v>0</v>
      </c>
    </row>
    <row r="5609" spans="1:11" x14ac:dyDescent="0.25">
      <c r="A5609" s="5" t="str">
        <f t="shared" si="175"/>
        <v>IndustryWholesale, Transport, Other UtilitiesMonthly Peak DaySeptember16</v>
      </c>
      <c r="B5609" t="s">
        <v>2232</v>
      </c>
      <c r="C5609" t="s">
        <v>2248</v>
      </c>
      <c r="D5609" t="s">
        <v>2504</v>
      </c>
      <c r="E5609" t="s">
        <v>3137</v>
      </c>
      <c r="F5609" s="6">
        <v>16</v>
      </c>
      <c r="G5609" s="6">
        <v>237.61581420898438</v>
      </c>
      <c r="H5609" s="6">
        <v>213.9927978515625</v>
      </c>
      <c r="I5609" s="6">
        <v>56.529167175292969</v>
      </c>
      <c r="J5609" s="6">
        <v>91.010526315789463</v>
      </c>
      <c r="K5609">
        <f t="shared" si="174"/>
        <v>0</v>
      </c>
    </row>
    <row r="5610" spans="1:11" x14ac:dyDescent="0.25">
      <c r="A5610" s="5" t="str">
        <f t="shared" si="175"/>
        <v>IndustryWholesale, Transport, Other UtilitiesMonthly Peak DaySeptember17</v>
      </c>
      <c r="B5610" t="s">
        <v>2232</v>
      </c>
      <c r="C5610" t="s">
        <v>2248</v>
      </c>
      <c r="D5610" t="s">
        <v>2504</v>
      </c>
      <c r="E5610" t="s">
        <v>3137</v>
      </c>
      <c r="F5610" s="6">
        <v>17</v>
      </c>
      <c r="G5610" s="6">
        <v>203.13372802734375</v>
      </c>
      <c r="H5610" s="6">
        <v>178.26078796386719</v>
      </c>
      <c r="I5610" s="6">
        <v>64.150962829589844</v>
      </c>
      <c r="J5610" s="6">
        <v>90.178947368421078</v>
      </c>
      <c r="K5610">
        <f t="shared" si="174"/>
        <v>0</v>
      </c>
    </row>
    <row r="5611" spans="1:11" x14ac:dyDescent="0.25">
      <c r="A5611" s="5" t="str">
        <f t="shared" si="175"/>
        <v>IndustryWholesale, Transport, Other UtilitiesMonthly Peak DaySeptember18</v>
      </c>
      <c r="B5611" t="s">
        <v>2232</v>
      </c>
      <c r="C5611" t="s">
        <v>2248</v>
      </c>
      <c r="D5611" t="s">
        <v>2504</v>
      </c>
      <c r="E5611" t="s">
        <v>3137</v>
      </c>
      <c r="F5611" s="6">
        <v>18</v>
      </c>
      <c r="G5611" s="6">
        <v>168.62432861328125</v>
      </c>
      <c r="H5611" s="6">
        <v>144.6217041015625</v>
      </c>
      <c r="I5611" s="6">
        <v>72.328956604003906</v>
      </c>
      <c r="J5611" s="6">
        <v>89.281052631578945</v>
      </c>
      <c r="K5611">
        <f t="shared" si="174"/>
        <v>0</v>
      </c>
    </row>
    <row r="5612" spans="1:11" x14ac:dyDescent="0.25">
      <c r="A5612" s="5" t="str">
        <f t="shared" si="175"/>
        <v>IndustryWholesale, Transport, Other UtilitiesMonthly Peak DaySeptember19</v>
      </c>
      <c r="B5612" t="s">
        <v>2232</v>
      </c>
      <c r="C5612" t="s">
        <v>2248</v>
      </c>
      <c r="D5612" t="s">
        <v>2504</v>
      </c>
      <c r="E5612" t="s">
        <v>3137</v>
      </c>
      <c r="F5612" s="6">
        <v>19</v>
      </c>
      <c r="G5612" s="6">
        <v>174.32402038574219</v>
      </c>
      <c r="H5612" s="6">
        <v>152.99862670898438</v>
      </c>
      <c r="I5612" s="6">
        <v>75.027900695800781</v>
      </c>
      <c r="J5612" s="6">
        <v>87.545263157894752</v>
      </c>
      <c r="K5612">
        <f t="shared" si="174"/>
        <v>0</v>
      </c>
    </row>
    <row r="5613" spans="1:11" x14ac:dyDescent="0.25">
      <c r="A5613" s="5" t="str">
        <f t="shared" si="175"/>
        <v>IndustryWholesale, Transport, Other UtilitiesMonthly Peak DaySeptember20</v>
      </c>
      <c r="B5613" t="s">
        <v>2232</v>
      </c>
      <c r="C5613" t="s">
        <v>2248</v>
      </c>
      <c r="D5613" t="s">
        <v>2504</v>
      </c>
      <c r="E5613" t="s">
        <v>3137</v>
      </c>
      <c r="F5613" s="6">
        <v>20</v>
      </c>
      <c r="G5613" s="6">
        <v>173.91195678710938</v>
      </c>
      <c r="H5613" s="6">
        <v>165.00056457519531</v>
      </c>
      <c r="I5613" s="6">
        <v>93.64532470703125</v>
      </c>
      <c r="J5613" s="6">
        <v>84.445789473684215</v>
      </c>
      <c r="K5613">
        <f t="shared" si="174"/>
        <v>0</v>
      </c>
    </row>
    <row r="5614" spans="1:11" x14ac:dyDescent="0.25">
      <c r="A5614" s="5" t="str">
        <f t="shared" si="175"/>
        <v>IndustryWholesale, Transport, Other UtilitiesMonthly Peak DaySeptember21</v>
      </c>
      <c r="B5614" t="s">
        <v>2232</v>
      </c>
      <c r="C5614" t="s">
        <v>2248</v>
      </c>
      <c r="D5614" t="s">
        <v>2504</v>
      </c>
      <c r="E5614" t="s">
        <v>3137</v>
      </c>
      <c r="F5614" s="6">
        <v>21</v>
      </c>
      <c r="G5614" s="6">
        <v>231.64939880371094</v>
      </c>
      <c r="H5614" s="6">
        <v>247.407470703125</v>
      </c>
      <c r="I5614" s="6">
        <v>103.41175079345703</v>
      </c>
      <c r="J5614" s="6">
        <v>81.398947368421034</v>
      </c>
      <c r="K5614">
        <f t="shared" si="174"/>
        <v>0</v>
      </c>
    </row>
    <row r="5615" spans="1:11" x14ac:dyDescent="0.25">
      <c r="A5615" s="5" t="str">
        <f t="shared" si="175"/>
        <v>IndustryWholesale, Transport, Other UtilitiesMonthly Peak DaySeptember22</v>
      </c>
      <c r="B5615" t="s">
        <v>2232</v>
      </c>
      <c r="C5615" t="s">
        <v>2248</v>
      </c>
      <c r="D5615" t="s">
        <v>2504</v>
      </c>
      <c r="E5615" t="s">
        <v>3137</v>
      </c>
      <c r="F5615" s="6">
        <v>22</v>
      </c>
      <c r="G5615" s="6">
        <v>284.87261962890625</v>
      </c>
      <c r="H5615" s="6">
        <v>309.0904541015625</v>
      </c>
      <c r="I5615" s="6">
        <v>120.70092010498047</v>
      </c>
      <c r="J5615" s="6">
        <v>79.023157894736826</v>
      </c>
      <c r="K5615">
        <f t="shared" si="174"/>
        <v>0</v>
      </c>
    </row>
    <row r="5616" spans="1:11" x14ac:dyDescent="0.25">
      <c r="A5616" s="5" t="str">
        <f t="shared" si="175"/>
        <v>IndustryWholesale, Transport, Other UtilitiesMonthly Peak DaySeptember23</v>
      </c>
      <c r="B5616" t="s">
        <v>2232</v>
      </c>
      <c r="C5616" t="s">
        <v>2248</v>
      </c>
      <c r="D5616" t="s">
        <v>2504</v>
      </c>
      <c r="E5616" t="s">
        <v>3137</v>
      </c>
      <c r="F5616" s="6">
        <v>23</v>
      </c>
      <c r="G5616" s="6">
        <v>256.08660888671875</v>
      </c>
      <c r="H5616" s="6">
        <v>275.42526245117188</v>
      </c>
      <c r="I5616" s="6">
        <v>76.018852233886719</v>
      </c>
      <c r="J5616" s="6">
        <v>76.677368421052634</v>
      </c>
      <c r="K5616">
        <f t="shared" si="174"/>
        <v>0</v>
      </c>
    </row>
    <row r="5617" spans="1:11" x14ac:dyDescent="0.25">
      <c r="A5617" s="5" t="str">
        <f t="shared" si="175"/>
        <v>IndustryWholesale, Transport, Other UtilitiesMonthly Peak DaySeptember24</v>
      </c>
      <c r="B5617" t="s">
        <v>2232</v>
      </c>
      <c r="C5617" t="s">
        <v>2248</v>
      </c>
      <c r="D5617" t="s">
        <v>2504</v>
      </c>
      <c r="E5617" t="s">
        <v>3137</v>
      </c>
      <c r="F5617" s="6">
        <v>24</v>
      </c>
      <c r="G5617" s="6">
        <v>251.04557800292969</v>
      </c>
      <c r="H5617" s="6">
        <v>257.79010009765625</v>
      </c>
      <c r="I5617" s="6">
        <v>68.17962646484375</v>
      </c>
      <c r="J5617" s="6">
        <v>75.637368421052628</v>
      </c>
      <c r="K5617">
        <f t="shared" si="174"/>
        <v>0</v>
      </c>
    </row>
    <row r="5618" spans="1:11" x14ac:dyDescent="0.25">
      <c r="A5618" s="5" t="str">
        <f t="shared" si="175"/>
        <v>IndustryWholesale, Transport, Other UtilitiesAverage WeekdayOctober1</v>
      </c>
      <c r="B5618" t="s">
        <v>2232</v>
      </c>
      <c r="C5618" t="s">
        <v>2248</v>
      </c>
      <c r="D5618" t="s">
        <v>2505</v>
      </c>
      <c r="E5618" t="s">
        <v>3138</v>
      </c>
      <c r="F5618" s="6">
        <v>1</v>
      </c>
      <c r="G5618" s="6">
        <v>359.43801879882813</v>
      </c>
      <c r="H5618" s="6">
        <v>359.43801879882813</v>
      </c>
      <c r="I5618" s="6">
        <v>54.458076477050781</v>
      </c>
      <c r="J5618" s="6">
        <v>68.915263157894728</v>
      </c>
      <c r="K5618">
        <f t="shared" si="174"/>
        <v>0</v>
      </c>
    </row>
    <row r="5619" spans="1:11" x14ac:dyDescent="0.25">
      <c r="A5619" s="5" t="str">
        <f t="shared" si="175"/>
        <v>IndustryWholesale, Transport, Other UtilitiesAverage WeekdayOctober2</v>
      </c>
      <c r="B5619" t="s">
        <v>2232</v>
      </c>
      <c r="C5619" t="s">
        <v>2248</v>
      </c>
      <c r="D5619" t="s">
        <v>2505</v>
      </c>
      <c r="E5619" t="s">
        <v>3138</v>
      </c>
      <c r="F5619" s="6">
        <v>2</v>
      </c>
      <c r="G5619" s="6">
        <v>335.67086791992188</v>
      </c>
      <c r="H5619" s="6">
        <v>335.67086791992188</v>
      </c>
      <c r="I5619" s="6">
        <v>48.661613464355469</v>
      </c>
      <c r="J5619" s="6">
        <v>68.325263157894753</v>
      </c>
      <c r="K5619">
        <f t="shared" si="174"/>
        <v>0</v>
      </c>
    </row>
    <row r="5620" spans="1:11" x14ac:dyDescent="0.25">
      <c r="A5620" s="5" t="str">
        <f t="shared" si="175"/>
        <v>IndustryWholesale, Transport, Other UtilitiesAverage WeekdayOctober3</v>
      </c>
      <c r="B5620" t="s">
        <v>2232</v>
      </c>
      <c r="C5620" t="s">
        <v>2248</v>
      </c>
      <c r="D5620" t="s">
        <v>2505</v>
      </c>
      <c r="E5620" t="s">
        <v>3138</v>
      </c>
      <c r="F5620" s="6">
        <v>3</v>
      </c>
      <c r="G5620" s="6">
        <v>294.1102294921875</v>
      </c>
      <c r="H5620" s="6">
        <v>294.1102294921875</v>
      </c>
      <c r="I5620" s="6">
        <v>50.190975189208984</v>
      </c>
      <c r="J5620" s="6">
        <v>67.594210526315791</v>
      </c>
      <c r="K5620">
        <f t="shared" si="174"/>
        <v>0</v>
      </c>
    </row>
    <row r="5621" spans="1:11" x14ac:dyDescent="0.25">
      <c r="A5621" s="5" t="str">
        <f t="shared" si="175"/>
        <v>IndustryWholesale, Transport, Other UtilitiesAverage WeekdayOctober4</v>
      </c>
      <c r="B5621" t="s">
        <v>2232</v>
      </c>
      <c r="C5621" t="s">
        <v>2248</v>
      </c>
      <c r="D5621" t="s">
        <v>2505</v>
      </c>
      <c r="E5621" t="s">
        <v>3138</v>
      </c>
      <c r="F5621" s="6">
        <v>4</v>
      </c>
      <c r="G5621" s="6">
        <v>274.0296630859375</v>
      </c>
      <c r="H5621" s="6">
        <v>274.0296630859375</v>
      </c>
      <c r="I5621" s="6">
        <v>57.008220672607422</v>
      </c>
      <c r="J5621" s="6">
        <v>67.316315789473677</v>
      </c>
      <c r="K5621">
        <f t="shared" si="174"/>
        <v>0</v>
      </c>
    </row>
    <row r="5622" spans="1:11" x14ac:dyDescent="0.25">
      <c r="A5622" s="5" t="str">
        <f t="shared" si="175"/>
        <v>IndustryWholesale, Transport, Other UtilitiesAverage WeekdayOctober5</v>
      </c>
      <c r="B5622" t="s">
        <v>2232</v>
      </c>
      <c r="C5622" t="s">
        <v>2248</v>
      </c>
      <c r="D5622" t="s">
        <v>2505</v>
      </c>
      <c r="E5622" t="s">
        <v>3138</v>
      </c>
      <c r="F5622" s="6">
        <v>5</v>
      </c>
      <c r="G5622" s="6">
        <v>261.70269775390625</v>
      </c>
      <c r="H5622" s="6">
        <v>261.70269775390625</v>
      </c>
      <c r="I5622" s="6">
        <v>56.430179595947266</v>
      </c>
      <c r="J5622" s="6">
        <v>66.467894736842098</v>
      </c>
      <c r="K5622">
        <f t="shared" si="174"/>
        <v>0</v>
      </c>
    </row>
    <row r="5623" spans="1:11" x14ac:dyDescent="0.25">
      <c r="A5623" s="5" t="str">
        <f t="shared" si="175"/>
        <v>IndustryWholesale, Transport, Other UtilitiesAverage WeekdayOctober6</v>
      </c>
      <c r="B5623" t="s">
        <v>2232</v>
      </c>
      <c r="C5623" t="s">
        <v>2248</v>
      </c>
      <c r="D5623" t="s">
        <v>2505</v>
      </c>
      <c r="E5623" t="s">
        <v>3138</v>
      </c>
      <c r="F5623" s="6">
        <v>6</v>
      </c>
      <c r="G5623" s="6">
        <v>249.62495422363281</v>
      </c>
      <c r="H5623" s="6">
        <v>249.62495422363281</v>
      </c>
      <c r="I5623" s="6">
        <v>49.292751312255859</v>
      </c>
      <c r="J5623" s="6">
        <v>65.645789473684204</v>
      </c>
      <c r="K5623">
        <f t="shared" si="174"/>
        <v>0</v>
      </c>
    </row>
    <row r="5624" spans="1:11" x14ac:dyDescent="0.25">
      <c r="A5624" s="5" t="str">
        <f t="shared" si="175"/>
        <v>IndustryWholesale, Transport, Other UtilitiesAverage WeekdayOctober7</v>
      </c>
      <c r="B5624" t="s">
        <v>2232</v>
      </c>
      <c r="C5624" t="s">
        <v>2248</v>
      </c>
      <c r="D5624" t="s">
        <v>2505</v>
      </c>
      <c r="E5624" t="s">
        <v>3138</v>
      </c>
      <c r="F5624" s="6">
        <v>7</v>
      </c>
      <c r="G5624" s="6">
        <v>270.49493408203125</v>
      </c>
      <c r="H5624" s="6">
        <v>270.49493408203125</v>
      </c>
      <c r="I5624" s="6">
        <v>43.427654266357422</v>
      </c>
      <c r="J5624" s="6">
        <v>64.342631578947362</v>
      </c>
      <c r="K5624">
        <f t="shared" si="174"/>
        <v>0</v>
      </c>
    </row>
    <row r="5625" spans="1:11" x14ac:dyDescent="0.25">
      <c r="A5625" s="5" t="str">
        <f t="shared" si="175"/>
        <v>IndustryWholesale, Transport, Other UtilitiesAverage WeekdayOctober8</v>
      </c>
      <c r="B5625" t="s">
        <v>2232</v>
      </c>
      <c r="C5625" t="s">
        <v>2248</v>
      </c>
      <c r="D5625" t="s">
        <v>2505</v>
      </c>
      <c r="E5625" t="s">
        <v>3138</v>
      </c>
      <c r="F5625" s="6">
        <v>8</v>
      </c>
      <c r="G5625" s="6">
        <v>256.2794189453125</v>
      </c>
      <c r="H5625" s="6">
        <v>256.2794189453125</v>
      </c>
      <c r="I5625" s="6">
        <v>48.814952850341797</v>
      </c>
      <c r="J5625" s="6">
        <v>63.662631578947355</v>
      </c>
      <c r="K5625">
        <f t="shared" si="174"/>
        <v>0</v>
      </c>
    </row>
    <row r="5626" spans="1:11" x14ac:dyDescent="0.25">
      <c r="A5626" s="5" t="str">
        <f t="shared" si="175"/>
        <v>IndustryWholesale, Transport, Other UtilitiesAverage WeekdayOctober9</v>
      </c>
      <c r="B5626" t="s">
        <v>2232</v>
      </c>
      <c r="C5626" t="s">
        <v>2248</v>
      </c>
      <c r="D5626" t="s">
        <v>2505</v>
      </c>
      <c r="E5626" t="s">
        <v>3138</v>
      </c>
      <c r="F5626" s="6">
        <v>9</v>
      </c>
      <c r="G5626" s="6">
        <v>267.09548950195313</v>
      </c>
      <c r="H5626" s="6">
        <v>267.09548950195313</v>
      </c>
      <c r="I5626" s="6">
        <v>43.084442138671875</v>
      </c>
      <c r="J5626" s="6">
        <v>63.892105263157887</v>
      </c>
      <c r="K5626">
        <f t="shared" si="174"/>
        <v>0</v>
      </c>
    </row>
    <row r="5627" spans="1:11" x14ac:dyDescent="0.25">
      <c r="A5627" s="5" t="str">
        <f t="shared" si="175"/>
        <v>IndustryWholesale, Transport, Other UtilitiesAverage WeekdayOctober10</v>
      </c>
      <c r="B5627" t="s">
        <v>2232</v>
      </c>
      <c r="C5627" t="s">
        <v>2248</v>
      </c>
      <c r="D5627" t="s">
        <v>2505</v>
      </c>
      <c r="E5627" t="s">
        <v>3138</v>
      </c>
      <c r="F5627" s="6">
        <v>10</v>
      </c>
      <c r="G5627" s="6">
        <v>294.6922607421875</v>
      </c>
      <c r="H5627" s="6">
        <v>294.6922607421875</v>
      </c>
      <c r="I5627" s="6">
        <v>41.939579010009766</v>
      </c>
      <c r="J5627" s="6">
        <v>67.60368421052631</v>
      </c>
      <c r="K5627">
        <f t="shared" si="174"/>
        <v>0</v>
      </c>
    </row>
    <row r="5628" spans="1:11" x14ac:dyDescent="0.25">
      <c r="A5628" s="5" t="str">
        <f t="shared" si="175"/>
        <v>IndustryWholesale, Transport, Other UtilitiesAverage WeekdayOctober11</v>
      </c>
      <c r="B5628" t="s">
        <v>2232</v>
      </c>
      <c r="C5628" t="s">
        <v>2248</v>
      </c>
      <c r="D5628" t="s">
        <v>2505</v>
      </c>
      <c r="E5628" t="s">
        <v>3138</v>
      </c>
      <c r="F5628" s="6">
        <v>11</v>
      </c>
      <c r="G5628" s="6">
        <v>276.75759887695313</v>
      </c>
      <c r="H5628" s="6">
        <v>276.75759887695313</v>
      </c>
      <c r="I5628" s="6">
        <v>41.718963623046875</v>
      </c>
      <c r="J5628" s="6">
        <v>72.354210526315796</v>
      </c>
      <c r="K5628">
        <f t="shared" si="174"/>
        <v>0</v>
      </c>
    </row>
    <row r="5629" spans="1:11" x14ac:dyDescent="0.25">
      <c r="A5629" s="5" t="str">
        <f t="shared" si="175"/>
        <v>IndustryWholesale, Transport, Other UtilitiesAverage WeekdayOctober12</v>
      </c>
      <c r="B5629" t="s">
        <v>2232</v>
      </c>
      <c r="C5629" t="s">
        <v>2248</v>
      </c>
      <c r="D5629" t="s">
        <v>2505</v>
      </c>
      <c r="E5629" t="s">
        <v>3138</v>
      </c>
      <c r="F5629" s="6">
        <v>12</v>
      </c>
      <c r="G5629" s="6">
        <v>275.2298583984375</v>
      </c>
      <c r="H5629" s="6">
        <v>275.2298583984375</v>
      </c>
      <c r="I5629" s="6">
        <v>40.910137176513672</v>
      </c>
      <c r="J5629" s="6">
        <v>75.707894736842121</v>
      </c>
      <c r="K5629">
        <f t="shared" si="174"/>
        <v>0</v>
      </c>
    </row>
    <row r="5630" spans="1:11" x14ac:dyDescent="0.25">
      <c r="A5630" s="5" t="str">
        <f t="shared" si="175"/>
        <v>IndustryWholesale, Transport, Other UtilitiesAverage WeekdayOctober13</v>
      </c>
      <c r="B5630" t="s">
        <v>2232</v>
      </c>
      <c r="C5630" t="s">
        <v>2248</v>
      </c>
      <c r="D5630" t="s">
        <v>2505</v>
      </c>
      <c r="E5630" t="s">
        <v>3138</v>
      </c>
      <c r="F5630" s="6">
        <v>13</v>
      </c>
      <c r="G5630" s="6">
        <v>294.9091796875</v>
      </c>
      <c r="H5630" s="6">
        <v>294.9091796875</v>
      </c>
      <c r="I5630" s="6">
        <v>40.894733428955078</v>
      </c>
      <c r="J5630" s="6">
        <v>79.937894736842111</v>
      </c>
      <c r="K5630">
        <f t="shared" si="174"/>
        <v>0</v>
      </c>
    </row>
    <row r="5631" spans="1:11" x14ac:dyDescent="0.25">
      <c r="A5631" s="5" t="str">
        <f t="shared" si="175"/>
        <v>IndustryWholesale, Transport, Other UtilitiesAverage WeekdayOctober14</v>
      </c>
      <c r="B5631" t="s">
        <v>2232</v>
      </c>
      <c r="C5631" t="s">
        <v>2248</v>
      </c>
      <c r="D5631" t="s">
        <v>2505</v>
      </c>
      <c r="E5631" t="s">
        <v>3138</v>
      </c>
      <c r="F5631" s="6">
        <v>14</v>
      </c>
      <c r="G5631" s="6">
        <v>289.455322265625</v>
      </c>
      <c r="H5631" s="6">
        <v>289.455322265625</v>
      </c>
      <c r="I5631" s="6">
        <v>43.200412750244141</v>
      </c>
      <c r="J5631" s="6">
        <v>81.185789473684196</v>
      </c>
      <c r="K5631">
        <f t="shared" si="174"/>
        <v>0</v>
      </c>
    </row>
    <row r="5632" spans="1:11" x14ac:dyDescent="0.25">
      <c r="A5632" s="5" t="str">
        <f t="shared" si="175"/>
        <v>IndustryWholesale, Transport, Other UtilitiesAverage WeekdayOctober15</v>
      </c>
      <c r="B5632" t="s">
        <v>2232</v>
      </c>
      <c r="C5632" t="s">
        <v>2248</v>
      </c>
      <c r="D5632" t="s">
        <v>2505</v>
      </c>
      <c r="E5632" t="s">
        <v>3138</v>
      </c>
      <c r="F5632" s="6">
        <v>15</v>
      </c>
      <c r="G5632" s="6">
        <v>285.68972778320313</v>
      </c>
      <c r="H5632" s="6">
        <v>285.68972778320313</v>
      </c>
      <c r="I5632" s="6">
        <v>37.705795288085938</v>
      </c>
      <c r="J5632" s="6">
        <v>82.17</v>
      </c>
      <c r="K5632">
        <f t="shared" si="174"/>
        <v>0</v>
      </c>
    </row>
    <row r="5633" spans="1:11" x14ac:dyDescent="0.25">
      <c r="A5633" s="5" t="str">
        <f t="shared" si="175"/>
        <v>IndustryWholesale, Transport, Other UtilitiesAverage WeekdayOctober16</v>
      </c>
      <c r="B5633" t="s">
        <v>2232</v>
      </c>
      <c r="C5633" t="s">
        <v>2248</v>
      </c>
      <c r="D5633" t="s">
        <v>2505</v>
      </c>
      <c r="E5633" t="s">
        <v>3138</v>
      </c>
      <c r="F5633" s="6">
        <v>16</v>
      </c>
      <c r="G5633" s="6">
        <v>283.0733642578125</v>
      </c>
      <c r="H5633" s="6">
        <v>283.0733642578125</v>
      </c>
      <c r="I5633" s="6">
        <v>39.311000823974609</v>
      </c>
      <c r="J5633" s="6">
        <v>83.023684210526298</v>
      </c>
      <c r="K5633">
        <f t="shared" si="174"/>
        <v>0</v>
      </c>
    </row>
    <row r="5634" spans="1:11" x14ac:dyDescent="0.25">
      <c r="A5634" s="5" t="str">
        <f t="shared" si="175"/>
        <v>IndustryWholesale, Transport, Other UtilitiesAverage WeekdayOctober17</v>
      </c>
      <c r="B5634" t="s">
        <v>2232</v>
      </c>
      <c r="C5634" t="s">
        <v>2248</v>
      </c>
      <c r="D5634" t="s">
        <v>2505</v>
      </c>
      <c r="E5634" t="s">
        <v>3138</v>
      </c>
      <c r="F5634" s="6">
        <v>17</v>
      </c>
      <c r="G5634" s="6">
        <v>271.64584350585938</v>
      </c>
      <c r="H5634" s="6">
        <v>271.64584350585938</v>
      </c>
      <c r="I5634" s="6">
        <v>38.47418212890625</v>
      </c>
      <c r="J5634" s="6">
        <v>83.015789473684208</v>
      </c>
      <c r="K5634">
        <f t="shared" ref="K5634:K5697" si="176">INDEX(events, MATCH(CONCATENATE(B5634, C5634, D5634, E5634), events_y, 0), MATCH("Confidential", events_x, 0))</f>
        <v>0</v>
      </c>
    </row>
    <row r="5635" spans="1:11" x14ac:dyDescent="0.25">
      <c r="A5635" s="5" t="str">
        <f t="shared" ref="A5635:A5698" si="177">CONCATENATE(B5635, C5635, D5635, E5635, F5635)</f>
        <v>IndustryWholesale, Transport, Other UtilitiesAverage WeekdayOctober18</v>
      </c>
      <c r="B5635" t="s">
        <v>2232</v>
      </c>
      <c r="C5635" t="s">
        <v>2248</v>
      </c>
      <c r="D5635" t="s">
        <v>2505</v>
      </c>
      <c r="E5635" t="s">
        <v>3138</v>
      </c>
      <c r="F5635" s="6">
        <v>18</v>
      </c>
      <c r="G5635" s="6">
        <v>187.00578308105469</v>
      </c>
      <c r="H5635" s="6">
        <v>187.00578308105469</v>
      </c>
      <c r="I5635" s="6">
        <v>34.425346374511719</v>
      </c>
      <c r="J5635" s="6">
        <v>81.995263157894712</v>
      </c>
      <c r="K5635">
        <f t="shared" si="176"/>
        <v>0</v>
      </c>
    </row>
    <row r="5636" spans="1:11" x14ac:dyDescent="0.25">
      <c r="A5636" s="5" t="str">
        <f t="shared" si="177"/>
        <v>IndustryWholesale, Transport, Other UtilitiesAverage WeekdayOctober19</v>
      </c>
      <c r="B5636" t="s">
        <v>2232</v>
      </c>
      <c r="C5636" t="s">
        <v>2248</v>
      </c>
      <c r="D5636" t="s">
        <v>2505</v>
      </c>
      <c r="E5636" t="s">
        <v>3138</v>
      </c>
      <c r="F5636" s="6">
        <v>19</v>
      </c>
      <c r="G5636" s="6">
        <v>171.34439086914063</v>
      </c>
      <c r="H5636" s="6">
        <v>171.34439086914063</v>
      </c>
      <c r="I5636" s="6">
        <v>35.812183380126953</v>
      </c>
      <c r="J5636" s="6">
        <v>79.906842105263152</v>
      </c>
      <c r="K5636">
        <f t="shared" si="176"/>
        <v>0</v>
      </c>
    </row>
    <row r="5637" spans="1:11" x14ac:dyDescent="0.25">
      <c r="A5637" s="5" t="str">
        <f t="shared" si="177"/>
        <v>IndustryWholesale, Transport, Other UtilitiesAverage WeekdayOctober20</v>
      </c>
      <c r="B5637" t="s">
        <v>2232</v>
      </c>
      <c r="C5637" t="s">
        <v>2248</v>
      </c>
      <c r="D5637" t="s">
        <v>2505</v>
      </c>
      <c r="E5637" t="s">
        <v>3138</v>
      </c>
      <c r="F5637" s="6">
        <v>20</v>
      </c>
      <c r="G5637" s="6">
        <v>175.10421752929688</v>
      </c>
      <c r="H5637" s="6">
        <v>175.10421752929688</v>
      </c>
      <c r="I5637" s="6">
        <v>50.587245941162109</v>
      </c>
      <c r="J5637" s="6">
        <v>75.437368421052611</v>
      </c>
      <c r="K5637">
        <f t="shared" si="176"/>
        <v>0</v>
      </c>
    </row>
    <row r="5638" spans="1:11" x14ac:dyDescent="0.25">
      <c r="A5638" s="5" t="str">
        <f t="shared" si="177"/>
        <v>IndustryWholesale, Transport, Other UtilitiesAverage WeekdayOctober21</v>
      </c>
      <c r="B5638" t="s">
        <v>2232</v>
      </c>
      <c r="C5638" t="s">
        <v>2248</v>
      </c>
      <c r="D5638" t="s">
        <v>2505</v>
      </c>
      <c r="E5638" t="s">
        <v>3138</v>
      </c>
      <c r="F5638" s="6">
        <v>21</v>
      </c>
      <c r="G5638" s="6">
        <v>280.50820922851563</v>
      </c>
      <c r="H5638" s="6">
        <v>280.50820922851563</v>
      </c>
      <c r="I5638" s="6">
        <v>63.643661499023438</v>
      </c>
      <c r="J5638" s="6">
        <v>72.554736842105257</v>
      </c>
      <c r="K5638">
        <f t="shared" si="176"/>
        <v>0</v>
      </c>
    </row>
    <row r="5639" spans="1:11" x14ac:dyDescent="0.25">
      <c r="A5639" s="5" t="str">
        <f t="shared" si="177"/>
        <v>IndustryWholesale, Transport, Other UtilitiesAverage WeekdayOctober22</v>
      </c>
      <c r="B5639" t="s">
        <v>2232</v>
      </c>
      <c r="C5639" t="s">
        <v>2248</v>
      </c>
      <c r="D5639" t="s">
        <v>2505</v>
      </c>
      <c r="E5639" t="s">
        <v>3138</v>
      </c>
      <c r="F5639" s="6">
        <v>22</v>
      </c>
      <c r="G5639" s="6">
        <v>322.65231323242188</v>
      </c>
      <c r="H5639" s="6">
        <v>322.65231323242188</v>
      </c>
      <c r="I5639" s="6">
        <v>49.006057739257813</v>
      </c>
      <c r="J5639" s="6">
        <v>70.40789473684211</v>
      </c>
      <c r="K5639">
        <f t="shared" si="176"/>
        <v>0</v>
      </c>
    </row>
    <row r="5640" spans="1:11" x14ac:dyDescent="0.25">
      <c r="A5640" s="5" t="str">
        <f t="shared" si="177"/>
        <v>IndustryWholesale, Transport, Other UtilitiesAverage WeekdayOctober23</v>
      </c>
      <c r="B5640" t="s">
        <v>2232</v>
      </c>
      <c r="C5640" t="s">
        <v>2248</v>
      </c>
      <c r="D5640" t="s">
        <v>2505</v>
      </c>
      <c r="E5640" t="s">
        <v>3138</v>
      </c>
      <c r="F5640" s="6">
        <v>23</v>
      </c>
      <c r="G5640" s="6">
        <v>328.99258422851563</v>
      </c>
      <c r="H5640" s="6">
        <v>328.99258422851563</v>
      </c>
      <c r="I5640" s="6">
        <v>48.573261260986328</v>
      </c>
      <c r="J5640" s="6">
        <v>68.642631578947373</v>
      </c>
      <c r="K5640">
        <f t="shared" si="176"/>
        <v>0</v>
      </c>
    </row>
    <row r="5641" spans="1:11" x14ac:dyDescent="0.25">
      <c r="A5641" s="5" t="str">
        <f t="shared" si="177"/>
        <v>IndustryWholesale, Transport, Other UtilitiesAverage WeekdayOctober24</v>
      </c>
      <c r="B5641" t="s">
        <v>2232</v>
      </c>
      <c r="C5641" t="s">
        <v>2248</v>
      </c>
      <c r="D5641" t="s">
        <v>2505</v>
      </c>
      <c r="E5641" t="s">
        <v>3138</v>
      </c>
      <c r="F5641" s="6">
        <v>24</v>
      </c>
      <c r="G5641" s="6">
        <v>349.3614501953125</v>
      </c>
      <c r="H5641" s="6">
        <v>349.3614501953125</v>
      </c>
      <c r="I5641" s="6">
        <v>43.614719390869141</v>
      </c>
      <c r="J5641" s="6">
        <v>66.562631578947361</v>
      </c>
      <c r="K5641">
        <f t="shared" si="176"/>
        <v>0</v>
      </c>
    </row>
    <row r="5642" spans="1:11" x14ac:dyDescent="0.25">
      <c r="A5642" s="5" t="str">
        <f t="shared" si="177"/>
        <v>IndustryWholesale, Transport, Other UtilitiesMonthly Peak DayOctober1</v>
      </c>
      <c r="B5642" t="s">
        <v>2232</v>
      </c>
      <c r="C5642" t="s">
        <v>2248</v>
      </c>
      <c r="D5642" t="s">
        <v>2506</v>
      </c>
      <c r="E5642" t="s">
        <v>3138</v>
      </c>
      <c r="F5642" s="6">
        <v>1</v>
      </c>
      <c r="G5642" s="6">
        <v>350.076416015625</v>
      </c>
      <c r="H5642" s="6">
        <v>322.75515747070313</v>
      </c>
      <c r="I5642" s="6">
        <v>59.995445251464844</v>
      </c>
      <c r="J5642" s="6">
        <v>73.631578947368439</v>
      </c>
      <c r="K5642">
        <f t="shared" si="176"/>
        <v>0</v>
      </c>
    </row>
    <row r="5643" spans="1:11" x14ac:dyDescent="0.25">
      <c r="A5643" s="5" t="str">
        <f t="shared" si="177"/>
        <v>IndustryWholesale, Transport, Other UtilitiesMonthly Peak DayOctober2</v>
      </c>
      <c r="B5643" t="s">
        <v>2232</v>
      </c>
      <c r="C5643" t="s">
        <v>2248</v>
      </c>
      <c r="D5643" t="s">
        <v>2506</v>
      </c>
      <c r="E5643" t="s">
        <v>3138</v>
      </c>
      <c r="F5643" s="6">
        <v>2</v>
      </c>
      <c r="G5643" s="6">
        <v>328.99462890625</v>
      </c>
      <c r="H5643" s="6">
        <v>301.774658203125</v>
      </c>
      <c r="I5643" s="6">
        <v>57.002109527587891</v>
      </c>
      <c r="J5643" s="6">
        <v>72.605263157894726</v>
      </c>
      <c r="K5643">
        <f t="shared" si="176"/>
        <v>0</v>
      </c>
    </row>
    <row r="5644" spans="1:11" x14ac:dyDescent="0.25">
      <c r="A5644" s="5" t="str">
        <f t="shared" si="177"/>
        <v>IndustryWholesale, Transport, Other UtilitiesMonthly Peak DayOctober3</v>
      </c>
      <c r="B5644" t="s">
        <v>2232</v>
      </c>
      <c r="C5644" t="s">
        <v>2248</v>
      </c>
      <c r="D5644" t="s">
        <v>2506</v>
      </c>
      <c r="E5644" t="s">
        <v>3138</v>
      </c>
      <c r="F5644" s="6">
        <v>3</v>
      </c>
      <c r="G5644" s="6">
        <v>281.89013671875</v>
      </c>
      <c r="H5644" s="6">
        <v>273.8162841796875</v>
      </c>
      <c r="I5644" s="6">
        <v>49.558086395263672</v>
      </c>
      <c r="J5644" s="6">
        <v>71.659473684210539</v>
      </c>
      <c r="K5644">
        <f t="shared" si="176"/>
        <v>0</v>
      </c>
    </row>
    <row r="5645" spans="1:11" x14ac:dyDescent="0.25">
      <c r="A5645" s="5" t="str">
        <f t="shared" si="177"/>
        <v>IndustryWholesale, Transport, Other UtilitiesMonthly Peak DayOctober4</v>
      </c>
      <c r="B5645" t="s">
        <v>2232</v>
      </c>
      <c r="C5645" t="s">
        <v>2248</v>
      </c>
      <c r="D5645" t="s">
        <v>2506</v>
      </c>
      <c r="E5645" t="s">
        <v>3138</v>
      </c>
      <c r="F5645" s="6">
        <v>4</v>
      </c>
      <c r="G5645" s="6">
        <v>276.7410888671875</v>
      </c>
      <c r="H5645" s="6">
        <v>257.57473754882813</v>
      </c>
      <c r="I5645" s="6">
        <v>49.181789398193359</v>
      </c>
      <c r="J5645" s="6">
        <v>70.553157894736842</v>
      </c>
      <c r="K5645">
        <f t="shared" si="176"/>
        <v>0</v>
      </c>
    </row>
    <row r="5646" spans="1:11" x14ac:dyDescent="0.25">
      <c r="A5646" s="5" t="str">
        <f t="shared" si="177"/>
        <v>IndustryWholesale, Transport, Other UtilitiesMonthly Peak DayOctober5</v>
      </c>
      <c r="B5646" t="s">
        <v>2232</v>
      </c>
      <c r="C5646" t="s">
        <v>2248</v>
      </c>
      <c r="D5646" t="s">
        <v>2506</v>
      </c>
      <c r="E5646" t="s">
        <v>3138</v>
      </c>
      <c r="F5646" s="6">
        <v>5</v>
      </c>
      <c r="G5646" s="6">
        <v>266.14474487304688</v>
      </c>
      <c r="H5646" s="6">
        <v>252.484619140625</v>
      </c>
      <c r="I5646" s="6">
        <v>43.274654388427734</v>
      </c>
      <c r="J5646" s="6">
        <v>69.111052631578957</v>
      </c>
      <c r="K5646">
        <f t="shared" si="176"/>
        <v>0</v>
      </c>
    </row>
    <row r="5647" spans="1:11" x14ac:dyDescent="0.25">
      <c r="A5647" s="5" t="str">
        <f t="shared" si="177"/>
        <v>IndustryWholesale, Transport, Other UtilitiesMonthly Peak DayOctober6</v>
      </c>
      <c r="B5647" t="s">
        <v>2232</v>
      </c>
      <c r="C5647" t="s">
        <v>2248</v>
      </c>
      <c r="D5647" t="s">
        <v>2506</v>
      </c>
      <c r="E5647" t="s">
        <v>3138</v>
      </c>
      <c r="F5647" s="6">
        <v>6</v>
      </c>
      <c r="G5647" s="6">
        <v>253.81852722167969</v>
      </c>
      <c r="H5647" s="6">
        <v>237.81228637695313</v>
      </c>
      <c r="I5647" s="6">
        <v>41.034320831298828</v>
      </c>
      <c r="J5647" s="6">
        <v>68.352631578947353</v>
      </c>
      <c r="K5647">
        <f t="shared" si="176"/>
        <v>0</v>
      </c>
    </row>
    <row r="5648" spans="1:11" x14ac:dyDescent="0.25">
      <c r="A5648" s="5" t="str">
        <f t="shared" si="177"/>
        <v>IndustryWholesale, Transport, Other UtilitiesMonthly Peak DayOctober7</v>
      </c>
      <c r="B5648" t="s">
        <v>2232</v>
      </c>
      <c r="C5648" t="s">
        <v>2248</v>
      </c>
      <c r="D5648" t="s">
        <v>2506</v>
      </c>
      <c r="E5648" t="s">
        <v>3138</v>
      </c>
      <c r="F5648" s="6">
        <v>7</v>
      </c>
      <c r="G5648" s="6">
        <v>291.31900024414063</v>
      </c>
      <c r="H5648" s="6">
        <v>265.21893310546875</v>
      </c>
      <c r="I5648" s="6">
        <v>39.334129333496094</v>
      </c>
      <c r="J5648" s="6">
        <v>68.489999999999995</v>
      </c>
      <c r="K5648">
        <f t="shared" si="176"/>
        <v>0</v>
      </c>
    </row>
    <row r="5649" spans="1:11" x14ac:dyDescent="0.25">
      <c r="A5649" s="5" t="str">
        <f t="shared" si="177"/>
        <v>IndustryWholesale, Transport, Other UtilitiesMonthly Peak DayOctober8</v>
      </c>
      <c r="B5649" t="s">
        <v>2232</v>
      </c>
      <c r="C5649" t="s">
        <v>2248</v>
      </c>
      <c r="D5649" t="s">
        <v>2506</v>
      </c>
      <c r="E5649" t="s">
        <v>3138</v>
      </c>
      <c r="F5649" s="6">
        <v>8</v>
      </c>
      <c r="G5649" s="6">
        <v>242.163818359375</v>
      </c>
      <c r="H5649" s="6">
        <v>228.07148742675781</v>
      </c>
      <c r="I5649" s="6">
        <v>44.5594482421875</v>
      </c>
      <c r="J5649" s="6">
        <v>67.257368421052618</v>
      </c>
      <c r="K5649">
        <f t="shared" si="176"/>
        <v>0</v>
      </c>
    </row>
    <row r="5650" spans="1:11" x14ac:dyDescent="0.25">
      <c r="A5650" s="5" t="str">
        <f t="shared" si="177"/>
        <v>IndustryWholesale, Transport, Other UtilitiesMonthly Peak DayOctober9</v>
      </c>
      <c r="B5650" t="s">
        <v>2232</v>
      </c>
      <c r="C5650" t="s">
        <v>2248</v>
      </c>
      <c r="D5650" t="s">
        <v>2506</v>
      </c>
      <c r="E5650" t="s">
        <v>3138</v>
      </c>
      <c r="F5650" s="6">
        <v>9</v>
      </c>
      <c r="G5650" s="6">
        <v>270.21536254882813</v>
      </c>
      <c r="H5650" s="6">
        <v>259.48162841796875</v>
      </c>
      <c r="I5650" s="6">
        <v>45.837284088134766</v>
      </c>
      <c r="J5650" s="6">
        <v>69.131052631578939</v>
      </c>
      <c r="K5650">
        <f t="shared" si="176"/>
        <v>0</v>
      </c>
    </row>
    <row r="5651" spans="1:11" x14ac:dyDescent="0.25">
      <c r="A5651" s="5" t="str">
        <f t="shared" si="177"/>
        <v>IndustryWholesale, Transport, Other UtilitiesMonthly Peak DayOctober10</v>
      </c>
      <c r="B5651" t="s">
        <v>2232</v>
      </c>
      <c r="C5651" t="s">
        <v>2248</v>
      </c>
      <c r="D5651" t="s">
        <v>2506</v>
      </c>
      <c r="E5651" t="s">
        <v>3138</v>
      </c>
      <c r="F5651" s="6">
        <v>10</v>
      </c>
      <c r="G5651" s="6">
        <v>288.83779907226563</v>
      </c>
      <c r="H5651" s="6">
        <v>259.68954467773438</v>
      </c>
      <c r="I5651" s="6">
        <v>48.01348876953125</v>
      </c>
      <c r="J5651" s="6">
        <v>74.538421052631577</v>
      </c>
      <c r="K5651">
        <f t="shared" si="176"/>
        <v>0</v>
      </c>
    </row>
    <row r="5652" spans="1:11" x14ac:dyDescent="0.25">
      <c r="A5652" s="5" t="str">
        <f t="shared" si="177"/>
        <v>IndustryWholesale, Transport, Other UtilitiesMonthly Peak DayOctober11</v>
      </c>
      <c r="B5652" t="s">
        <v>2232</v>
      </c>
      <c r="C5652" t="s">
        <v>2248</v>
      </c>
      <c r="D5652" t="s">
        <v>2506</v>
      </c>
      <c r="E5652" t="s">
        <v>3138</v>
      </c>
      <c r="F5652" s="6">
        <v>11</v>
      </c>
      <c r="G5652" s="6">
        <v>291.85702514648438</v>
      </c>
      <c r="H5652" s="6">
        <v>270.5234375</v>
      </c>
      <c r="I5652" s="6">
        <v>50.202320098876953</v>
      </c>
      <c r="J5652" s="6">
        <v>80.194736842105257</v>
      </c>
      <c r="K5652">
        <f t="shared" si="176"/>
        <v>0</v>
      </c>
    </row>
    <row r="5653" spans="1:11" x14ac:dyDescent="0.25">
      <c r="A5653" s="5" t="str">
        <f t="shared" si="177"/>
        <v>IndustryWholesale, Transport, Other UtilitiesMonthly Peak DayOctober12</v>
      </c>
      <c r="B5653" t="s">
        <v>2232</v>
      </c>
      <c r="C5653" t="s">
        <v>2248</v>
      </c>
      <c r="D5653" t="s">
        <v>2506</v>
      </c>
      <c r="E5653" t="s">
        <v>3138</v>
      </c>
      <c r="F5653" s="6">
        <v>12</v>
      </c>
      <c r="G5653" s="6">
        <v>270.65936279296875</v>
      </c>
      <c r="H5653" s="6">
        <v>259.54730224609375</v>
      </c>
      <c r="I5653" s="6">
        <v>52.052925109863281</v>
      </c>
      <c r="J5653" s="6">
        <v>86.310526315789474</v>
      </c>
      <c r="K5653">
        <f t="shared" si="176"/>
        <v>0</v>
      </c>
    </row>
    <row r="5654" spans="1:11" x14ac:dyDescent="0.25">
      <c r="A5654" s="5" t="str">
        <f t="shared" si="177"/>
        <v>IndustryWholesale, Transport, Other UtilitiesMonthly Peak DayOctober13</v>
      </c>
      <c r="B5654" t="s">
        <v>2232</v>
      </c>
      <c r="C5654" t="s">
        <v>2248</v>
      </c>
      <c r="D5654" t="s">
        <v>2506</v>
      </c>
      <c r="E5654" t="s">
        <v>3138</v>
      </c>
      <c r="F5654" s="6">
        <v>13</v>
      </c>
      <c r="G5654" s="6">
        <v>274.01333618164063</v>
      </c>
      <c r="H5654" s="6">
        <v>249.10316467285156</v>
      </c>
      <c r="I5654" s="6">
        <v>51.12750244140625</v>
      </c>
      <c r="J5654" s="6">
        <v>89.78947368421052</v>
      </c>
      <c r="K5654">
        <f t="shared" si="176"/>
        <v>0</v>
      </c>
    </row>
    <row r="5655" spans="1:11" x14ac:dyDescent="0.25">
      <c r="A5655" s="5" t="str">
        <f t="shared" si="177"/>
        <v>IndustryWholesale, Transport, Other UtilitiesMonthly Peak DayOctober14</v>
      </c>
      <c r="B5655" t="s">
        <v>2232</v>
      </c>
      <c r="C5655" t="s">
        <v>2248</v>
      </c>
      <c r="D5655" t="s">
        <v>2506</v>
      </c>
      <c r="E5655" t="s">
        <v>3138</v>
      </c>
      <c r="F5655" s="6">
        <v>14</v>
      </c>
      <c r="G5655" s="6">
        <v>275.45034790039063</v>
      </c>
      <c r="H5655" s="6">
        <v>273.82717895507813</v>
      </c>
      <c r="I5655" s="6">
        <v>49.632553100585938</v>
      </c>
      <c r="J5655" s="6">
        <v>91.926315789473662</v>
      </c>
      <c r="K5655">
        <f t="shared" si="176"/>
        <v>0</v>
      </c>
    </row>
    <row r="5656" spans="1:11" x14ac:dyDescent="0.25">
      <c r="A5656" s="5" t="str">
        <f t="shared" si="177"/>
        <v>IndustryWholesale, Transport, Other UtilitiesMonthly Peak DayOctober15</v>
      </c>
      <c r="B5656" t="s">
        <v>2232</v>
      </c>
      <c r="C5656" t="s">
        <v>2248</v>
      </c>
      <c r="D5656" t="s">
        <v>2506</v>
      </c>
      <c r="E5656" t="s">
        <v>3138</v>
      </c>
      <c r="F5656" s="6">
        <v>15</v>
      </c>
      <c r="G5656" s="6">
        <v>260.5518798828125</v>
      </c>
      <c r="H5656" s="6">
        <v>276.52059936523438</v>
      </c>
      <c r="I5656" s="6">
        <v>55.920726776123047</v>
      </c>
      <c r="J5656" s="6">
        <v>93.268421052631595</v>
      </c>
      <c r="K5656">
        <f t="shared" si="176"/>
        <v>0</v>
      </c>
    </row>
    <row r="5657" spans="1:11" x14ac:dyDescent="0.25">
      <c r="A5657" s="5" t="str">
        <f t="shared" si="177"/>
        <v>IndustryWholesale, Transport, Other UtilitiesMonthly Peak DayOctober16</v>
      </c>
      <c r="B5657" t="s">
        <v>2232</v>
      </c>
      <c r="C5657" t="s">
        <v>2248</v>
      </c>
      <c r="D5657" t="s">
        <v>2506</v>
      </c>
      <c r="E5657" t="s">
        <v>3138</v>
      </c>
      <c r="F5657" s="6">
        <v>16</v>
      </c>
      <c r="G5657" s="6">
        <v>273.95648193359375</v>
      </c>
      <c r="H5657" s="6">
        <v>280.03884887695313</v>
      </c>
      <c r="I5657" s="6">
        <v>50.763687133789063</v>
      </c>
      <c r="J5657" s="6">
        <v>94.042105263157893</v>
      </c>
      <c r="K5657">
        <f t="shared" si="176"/>
        <v>0</v>
      </c>
    </row>
    <row r="5658" spans="1:11" x14ac:dyDescent="0.25">
      <c r="A5658" s="5" t="str">
        <f t="shared" si="177"/>
        <v>IndustryWholesale, Transport, Other UtilitiesMonthly Peak DayOctober17</v>
      </c>
      <c r="B5658" t="s">
        <v>2232</v>
      </c>
      <c r="C5658" t="s">
        <v>2248</v>
      </c>
      <c r="D5658" t="s">
        <v>2506</v>
      </c>
      <c r="E5658" t="s">
        <v>3138</v>
      </c>
      <c r="F5658" s="6">
        <v>17</v>
      </c>
      <c r="G5658" s="6">
        <v>253.06515502929688</v>
      </c>
      <c r="H5658" s="6">
        <v>244.38993835449219</v>
      </c>
      <c r="I5658" s="6">
        <v>48.250675201416016</v>
      </c>
      <c r="J5658" s="6">
        <v>94.305263157894728</v>
      </c>
      <c r="K5658">
        <f t="shared" si="176"/>
        <v>0</v>
      </c>
    </row>
    <row r="5659" spans="1:11" x14ac:dyDescent="0.25">
      <c r="A5659" s="5" t="str">
        <f t="shared" si="177"/>
        <v>IndustryWholesale, Transport, Other UtilitiesMonthly Peak DayOctober18</v>
      </c>
      <c r="B5659" t="s">
        <v>2232</v>
      </c>
      <c r="C5659" t="s">
        <v>2248</v>
      </c>
      <c r="D5659" t="s">
        <v>2506</v>
      </c>
      <c r="E5659" t="s">
        <v>3138</v>
      </c>
      <c r="F5659" s="6">
        <v>18</v>
      </c>
      <c r="G5659" s="6">
        <v>193.28289794921875</v>
      </c>
      <c r="H5659" s="6">
        <v>185.68460083007813</v>
      </c>
      <c r="I5659" s="6">
        <v>36.578479766845703</v>
      </c>
      <c r="J5659" s="6">
        <v>93.626315789473651</v>
      </c>
      <c r="K5659">
        <f t="shared" si="176"/>
        <v>0</v>
      </c>
    </row>
    <row r="5660" spans="1:11" x14ac:dyDescent="0.25">
      <c r="A5660" s="5" t="str">
        <f t="shared" si="177"/>
        <v>IndustryWholesale, Transport, Other UtilitiesMonthly Peak DayOctober19</v>
      </c>
      <c r="B5660" t="s">
        <v>2232</v>
      </c>
      <c r="C5660" t="s">
        <v>2248</v>
      </c>
      <c r="D5660" t="s">
        <v>2506</v>
      </c>
      <c r="E5660" t="s">
        <v>3138</v>
      </c>
      <c r="F5660" s="6">
        <v>19</v>
      </c>
      <c r="G5660" s="6">
        <v>176.67463684082031</v>
      </c>
      <c r="H5660" s="6">
        <v>149.96646118164063</v>
      </c>
      <c r="I5660" s="6">
        <v>34.001846313476563</v>
      </c>
      <c r="J5660" s="6">
        <v>91.705263157894748</v>
      </c>
      <c r="K5660">
        <f t="shared" si="176"/>
        <v>0</v>
      </c>
    </row>
    <row r="5661" spans="1:11" x14ac:dyDescent="0.25">
      <c r="A5661" s="5" t="str">
        <f t="shared" si="177"/>
        <v>IndustryWholesale, Transport, Other UtilitiesMonthly Peak DayOctober20</v>
      </c>
      <c r="B5661" t="s">
        <v>2232</v>
      </c>
      <c r="C5661" t="s">
        <v>2248</v>
      </c>
      <c r="D5661" t="s">
        <v>2506</v>
      </c>
      <c r="E5661" t="s">
        <v>3138</v>
      </c>
      <c r="F5661" s="6">
        <v>20</v>
      </c>
      <c r="G5661" s="6">
        <v>201.09556579589844</v>
      </c>
      <c r="H5661" s="6">
        <v>233.21662902832031</v>
      </c>
      <c r="I5661" s="6">
        <v>70.122795104980469</v>
      </c>
      <c r="J5661" s="6">
        <v>87.010526315789477</v>
      </c>
      <c r="K5661">
        <f t="shared" si="176"/>
        <v>0</v>
      </c>
    </row>
    <row r="5662" spans="1:11" x14ac:dyDescent="0.25">
      <c r="A5662" s="5" t="str">
        <f t="shared" si="177"/>
        <v>IndustryWholesale, Transport, Other UtilitiesMonthly Peak DayOctober21</v>
      </c>
      <c r="B5662" t="s">
        <v>2232</v>
      </c>
      <c r="C5662" t="s">
        <v>2248</v>
      </c>
      <c r="D5662" t="s">
        <v>2506</v>
      </c>
      <c r="E5662" t="s">
        <v>3138</v>
      </c>
      <c r="F5662" s="6">
        <v>21</v>
      </c>
      <c r="G5662" s="6">
        <v>218.36386108398438</v>
      </c>
      <c r="H5662" s="6">
        <v>223.37651062011719</v>
      </c>
      <c r="I5662" s="6">
        <v>65.485427856445313</v>
      </c>
      <c r="J5662" s="6">
        <v>82.136842105263156</v>
      </c>
      <c r="K5662">
        <f t="shared" si="176"/>
        <v>0</v>
      </c>
    </row>
    <row r="5663" spans="1:11" x14ac:dyDescent="0.25">
      <c r="A5663" s="5" t="str">
        <f t="shared" si="177"/>
        <v>IndustryWholesale, Transport, Other UtilitiesMonthly Peak DayOctober22</v>
      </c>
      <c r="B5663" t="s">
        <v>2232</v>
      </c>
      <c r="C5663" t="s">
        <v>2248</v>
      </c>
      <c r="D5663" t="s">
        <v>2506</v>
      </c>
      <c r="E5663" t="s">
        <v>3138</v>
      </c>
      <c r="F5663" s="6">
        <v>22</v>
      </c>
      <c r="G5663" s="6">
        <v>331.11599731445313</v>
      </c>
      <c r="H5663" s="6">
        <v>327.73855590820313</v>
      </c>
      <c r="I5663" s="6">
        <v>65.785804748535156</v>
      </c>
      <c r="J5663" s="6">
        <v>79.521052631578939</v>
      </c>
      <c r="K5663">
        <f t="shared" si="176"/>
        <v>0</v>
      </c>
    </row>
    <row r="5664" spans="1:11" x14ac:dyDescent="0.25">
      <c r="A5664" s="5" t="str">
        <f t="shared" si="177"/>
        <v>IndustryWholesale, Transport, Other UtilitiesMonthly Peak DayOctober23</v>
      </c>
      <c r="B5664" t="s">
        <v>2232</v>
      </c>
      <c r="C5664" t="s">
        <v>2248</v>
      </c>
      <c r="D5664" t="s">
        <v>2506</v>
      </c>
      <c r="E5664" t="s">
        <v>3138</v>
      </c>
      <c r="F5664" s="6">
        <v>23</v>
      </c>
      <c r="G5664" s="6">
        <v>320.80703735351563</v>
      </c>
      <c r="H5664" s="6">
        <v>338.81265258789063</v>
      </c>
      <c r="I5664" s="6">
        <v>56.941623687744141</v>
      </c>
      <c r="J5664" s="6">
        <v>77.242105263157896</v>
      </c>
      <c r="K5664">
        <f t="shared" si="176"/>
        <v>0</v>
      </c>
    </row>
    <row r="5665" spans="1:11" x14ac:dyDescent="0.25">
      <c r="A5665" s="5" t="str">
        <f t="shared" si="177"/>
        <v>IndustryWholesale, Transport, Other UtilitiesMonthly Peak DayOctober24</v>
      </c>
      <c r="B5665" t="s">
        <v>2232</v>
      </c>
      <c r="C5665" t="s">
        <v>2248</v>
      </c>
      <c r="D5665" t="s">
        <v>2506</v>
      </c>
      <c r="E5665" t="s">
        <v>3138</v>
      </c>
      <c r="F5665" s="6">
        <v>24</v>
      </c>
      <c r="G5665" s="6">
        <v>295.18048095703125</v>
      </c>
      <c r="H5665" s="6">
        <v>313.42962646484375</v>
      </c>
      <c r="I5665" s="6">
        <v>58.745811462402344</v>
      </c>
      <c r="J5665" s="6">
        <v>75.015789473684194</v>
      </c>
      <c r="K5665">
        <f t="shared" si="176"/>
        <v>0</v>
      </c>
    </row>
    <row r="5666" spans="1:11" x14ac:dyDescent="0.25">
      <c r="A5666" s="5" t="str">
        <f t="shared" si="177"/>
        <v>IndustryWholesale, Transport, Other UtilitiesAverage WeekdayNovember1</v>
      </c>
      <c r="B5666" t="s">
        <v>2232</v>
      </c>
      <c r="C5666" t="s">
        <v>2248</v>
      </c>
      <c r="D5666" t="s">
        <v>2507</v>
      </c>
      <c r="E5666" t="s">
        <v>3139</v>
      </c>
      <c r="F5666" s="6">
        <v>1</v>
      </c>
      <c r="G5666" s="6">
        <v>289.76461791992188</v>
      </c>
      <c r="H5666" s="6">
        <v>289.76461791992188</v>
      </c>
      <c r="I5666" s="6">
        <v>39.356163024902344</v>
      </c>
      <c r="J5666" s="6">
        <v>50.940526315789477</v>
      </c>
      <c r="K5666">
        <f t="shared" si="176"/>
        <v>0</v>
      </c>
    </row>
    <row r="5667" spans="1:11" x14ac:dyDescent="0.25">
      <c r="A5667" s="5" t="str">
        <f t="shared" si="177"/>
        <v>IndustryWholesale, Transport, Other UtilitiesAverage WeekdayNovember2</v>
      </c>
      <c r="B5667" t="s">
        <v>2232</v>
      </c>
      <c r="C5667" t="s">
        <v>2248</v>
      </c>
      <c r="D5667" t="s">
        <v>2507</v>
      </c>
      <c r="E5667" t="s">
        <v>3139</v>
      </c>
      <c r="F5667" s="6">
        <v>2</v>
      </c>
      <c r="G5667" s="6">
        <v>232.02645874023438</v>
      </c>
      <c r="H5667" s="6">
        <v>232.02645874023438</v>
      </c>
      <c r="I5667" s="6">
        <v>55.768695831298828</v>
      </c>
      <c r="J5667" s="6">
        <v>49.536842105263148</v>
      </c>
      <c r="K5667">
        <f t="shared" si="176"/>
        <v>0</v>
      </c>
    </row>
    <row r="5668" spans="1:11" x14ac:dyDescent="0.25">
      <c r="A5668" s="5" t="str">
        <f t="shared" si="177"/>
        <v>IndustryWholesale, Transport, Other UtilitiesAverage WeekdayNovember3</v>
      </c>
      <c r="B5668" t="s">
        <v>2232</v>
      </c>
      <c r="C5668" t="s">
        <v>2248</v>
      </c>
      <c r="D5668" t="s">
        <v>2507</v>
      </c>
      <c r="E5668" t="s">
        <v>3139</v>
      </c>
      <c r="F5668" s="6">
        <v>3</v>
      </c>
      <c r="G5668" s="6">
        <v>242.98722839355469</v>
      </c>
      <c r="H5668" s="6">
        <v>242.98722839355469</v>
      </c>
      <c r="I5668" s="6">
        <v>34.558803558349609</v>
      </c>
      <c r="J5668" s="6">
        <v>49.487368421052636</v>
      </c>
      <c r="K5668">
        <f t="shared" si="176"/>
        <v>0</v>
      </c>
    </row>
    <row r="5669" spans="1:11" x14ac:dyDescent="0.25">
      <c r="A5669" s="5" t="str">
        <f t="shared" si="177"/>
        <v>IndustryWholesale, Transport, Other UtilitiesAverage WeekdayNovember4</v>
      </c>
      <c r="B5669" t="s">
        <v>2232</v>
      </c>
      <c r="C5669" t="s">
        <v>2248</v>
      </c>
      <c r="D5669" t="s">
        <v>2507</v>
      </c>
      <c r="E5669" t="s">
        <v>3139</v>
      </c>
      <c r="F5669" s="6">
        <v>4</v>
      </c>
      <c r="G5669" s="6">
        <v>234.78407287597656</v>
      </c>
      <c r="H5669" s="6">
        <v>234.78407287597656</v>
      </c>
      <c r="I5669" s="6">
        <v>33.535678863525391</v>
      </c>
      <c r="J5669" s="6">
        <v>47.421052631578938</v>
      </c>
      <c r="K5669">
        <f t="shared" si="176"/>
        <v>0</v>
      </c>
    </row>
    <row r="5670" spans="1:11" x14ac:dyDescent="0.25">
      <c r="A5670" s="5" t="str">
        <f t="shared" si="177"/>
        <v>IndustryWholesale, Transport, Other UtilitiesAverage WeekdayNovember5</v>
      </c>
      <c r="B5670" t="s">
        <v>2232</v>
      </c>
      <c r="C5670" t="s">
        <v>2248</v>
      </c>
      <c r="D5670" t="s">
        <v>2507</v>
      </c>
      <c r="E5670" t="s">
        <v>3139</v>
      </c>
      <c r="F5670" s="6">
        <v>5</v>
      </c>
      <c r="G5670" s="6">
        <v>221.38882446289063</v>
      </c>
      <c r="H5670" s="6">
        <v>221.38882446289063</v>
      </c>
      <c r="I5670" s="6">
        <v>37.706169128417969</v>
      </c>
      <c r="J5670" s="6">
        <v>47.071052631578951</v>
      </c>
      <c r="K5670">
        <f t="shared" si="176"/>
        <v>0</v>
      </c>
    </row>
    <row r="5671" spans="1:11" x14ac:dyDescent="0.25">
      <c r="A5671" s="5" t="str">
        <f t="shared" si="177"/>
        <v>IndustryWholesale, Transport, Other UtilitiesAverage WeekdayNovember6</v>
      </c>
      <c r="B5671" t="s">
        <v>2232</v>
      </c>
      <c r="C5671" t="s">
        <v>2248</v>
      </c>
      <c r="D5671" t="s">
        <v>2507</v>
      </c>
      <c r="E5671" t="s">
        <v>3139</v>
      </c>
      <c r="F5671" s="6">
        <v>6</v>
      </c>
      <c r="G5671" s="6">
        <v>225.52406311035156</v>
      </c>
      <c r="H5671" s="6">
        <v>225.52406311035156</v>
      </c>
      <c r="I5671" s="6">
        <v>42.575248718261719</v>
      </c>
      <c r="J5671" s="6">
        <v>46.302105263157898</v>
      </c>
      <c r="K5671">
        <f t="shared" si="176"/>
        <v>0</v>
      </c>
    </row>
    <row r="5672" spans="1:11" x14ac:dyDescent="0.25">
      <c r="A5672" s="5" t="str">
        <f t="shared" si="177"/>
        <v>IndustryWholesale, Transport, Other UtilitiesAverage WeekdayNovember7</v>
      </c>
      <c r="B5672" t="s">
        <v>2232</v>
      </c>
      <c r="C5672" t="s">
        <v>2248</v>
      </c>
      <c r="D5672" t="s">
        <v>2507</v>
      </c>
      <c r="E5672" t="s">
        <v>3139</v>
      </c>
      <c r="F5672" s="6">
        <v>7</v>
      </c>
      <c r="G5672" s="6">
        <v>214.50828552246094</v>
      </c>
      <c r="H5672" s="6">
        <v>214.50828552246094</v>
      </c>
      <c r="I5672" s="6">
        <v>36.940570831298828</v>
      </c>
      <c r="J5672" s="6">
        <v>45.576842105263147</v>
      </c>
      <c r="K5672">
        <f t="shared" si="176"/>
        <v>0</v>
      </c>
    </row>
    <row r="5673" spans="1:11" x14ac:dyDescent="0.25">
      <c r="A5673" s="5" t="str">
        <f t="shared" si="177"/>
        <v>IndustryWholesale, Transport, Other UtilitiesAverage WeekdayNovember8</v>
      </c>
      <c r="B5673" t="s">
        <v>2232</v>
      </c>
      <c r="C5673" t="s">
        <v>2248</v>
      </c>
      <c r="D5673" t="s">
        <v>2507</v>
      </c>
      <c r="E5673" t="s">
        <v>3139</v>
      </c>
      <c r="F5673" s="6">
        <v>8</v>
      </c>
      <c r="G5673" s="6">
        <v>246.34982299804688</v>
      </c>
      <c r="H5673" s="6">
        <v>246.34982299804688</v>
      </c>
      <c r="I5673" s="6">
        <v>44.324550628662109</v>
      </c>
      <c r="J5673" s="6">
        <v>44.643157894736838</v>
      </c>
      <c r="K5673">
        <f t="shared" si="176"/>
        <v>0</v>
      </c>
    </row>
    <row r="5674" spans="1:11" x14ac:dyDescent="0.25">
      <c r="A5674" s="5" t="str">
        <f t="shared" si="177"/>
        <v>IndustryWholesale, Transport, Other UtilitiesAverage WeekdayNovember9</v>
      </c>
      <c r="B5674" t="s">
        <v>2232</v>
      </c>
      <c r="C5674" t="s">
        <v>2248</v>
      </c>
      <c r="D5674" t="s">
        <v>2507</v>
      </c>
      <c r="E5674" t="s">
        <v>3139</v>
      </c>
      <c r="F5674" s="6">
        <v>9</v>
      </c>
      <c r="G5674" s="6">
        <v>249.76278686523438</v>
      </c>
      <c r="H5674" s="6">
        <v>249.76278686523438</v>
      </c>
      <c r="I5674" s="6">
        <v>40.237876892089844</v>
      </c>
      <c r="J5674" s="6">
        <v>47.689473684210526</v>
      </c>
      <c r="K5674">
        <f t="shared" si="176"/>
        <v>0</v>
      </c>
    </row>
    <row r="5675" spans="1:11" x14ac:dyDescent="0.25">
      <c r="A5675" s="5" t="str">
        <f t="shared" si="177"/>
        <v>IndustryWholesale, Transport, Other UtilitiesAverage WeekdayNovember10</v>
      </c>
      <c r="B5675" t="s">
        <v>2232</v>
      </c>
      <c r="C5675" t="s">
        <v>2248</v>
      </c>
      <c r="D5675" t="s">
        <v>2507</v>
      </c>
      <c r="E5675" t="s">
        <v>3139</v>
      </c>
      <c r="F5675" s="6">
        <v>10</v>
      </c>
      <c r="G5675" s="6">
        <v>261.06625366210938</v>
      </c>
      <c r="H5675" s="6">
        <v>261.06625366210938</v>
      </c>
      <c r="I5675" s="6">
        <v>40.557510375976563</v>
      </c>
      <c r="J5675" s="6">
        <v>52.935263157894745</v>
      </c>
      <c r="K5675">
        <f t="shared" si="176"/>
        <v>0</v>
      </c>
    </row>
    <row r="5676" spans="1:11" x14ac:dyDescent="0.25">
      <c r="A5676" s="5" t="str">
        <f t="shared" si="177"/>
        <v>IndustryWholesale, Transport, Other UtilitiesAverage WeekdayNovember11</v>
      </c>
      <c r="B5676" t="s">
        <v>2232</v>
      </c>
      <c r="C5676" t="s">
        <v>2248</v>
      </c>
      <c r="D5676" t="s">
        <v>2507</v>
      </c>
      <c r="E5676" t="s">
        <v>3139</v>
      </c>
      <c r="F5676" s="6">
        <v>11</v>
      </c>
      <c r="G5676" s="6">
        <v>258.98745727539063</v>
      </c>
      <c r="H5676" s="6">
        <v>258.98745727539063</v>
      </c>
      <c r="I5676" s="6">
        <v>42.667686462402344</v>
      </c>
      <c r="J5676" s="6">
        <v>59.104736842105261</v>
      </c>
      <c r="K5676">
        <f t="shared" si="176"/>
        <v>0</v>
      </c>
    </row>
    <row r="5677" spans="1:11" x14ac:dyDescent="0.25">
      <c r="A5677" s="5" t="str">
        <f t="shared" si="177"/>
        <v>IndustryWholesale, Transport, Other UtilitiesAverage WeekdayNovember12</v>
      </c>
      <c r="B5677" t="s">
        <v>2232</v>
      </c>
      <c r="C5677" t="s">
        <v>2248</v>
      </c>
      <c r="D5677" t="s">
        <v>2507</v>
      </c>
      <c r="E5677" t="s">
        <v>3139</v>
      </c>
      <c r="F5677" s="6">
        <v>12</v>
      </c>
      <c r="G5677" s="6">
        <v>263.08486938476563</v>
      </c>
      <c r="H5677" s="6">
        <v>263.08486938476563</v>
      </c>
      <c r="I5677" s="6">
        <v>40.453369140625</v>
      </c>
      <c r="J5677" s="6">
        <v>63.055263157894721</v>
      </c>
      <c r="K5677">
        <f t="shared" si="176"/>
        <v>0</v>
      </c>
    </row>
    <row r="5678" spans="1:11" x14ac:dyDescent="0.25">
      <c r="A5678" s="5" t="str">
        <f t="shared" si="177"/>
        <v>IndustryWholesale, Transport, Other UtilitiesAverage WeekdayNovember13</v>
      </c>
      <c r="B5678" t="s">
        <v>2232</v>
      </c>
      <c r="C5678" t="s">
        <v>2248</v>
      </c>
      <c r="D5678" t="s">
        <v>2507</v>
      </c>
      <c r="E5678" t="s">
        <v>3139</v>
      </c>
      <c r="F5678" s="6">
        <v>13</v>
      </c>
      <c r="G5678" s="6">
        <v>246.40493774414063</v>
      </c>
      <c r="H5678" s="6">
        <v>246.40493774414063</v>
      </c>
      <c r="I5678" s="6">
        <v>43.584159851074219</v>
      </c>
      <c r="J5678" s="6">
        <v>64.652631578947364</v>
      </c>
      <c r="K5678">
        <f t="shared" si="176"/>
        <v>0</v>
      </c>
    </row>
    <row r="5679" spans="1:11" x14ac:dyDescent="0.25">
      <c r="A5679" s="5" t="str">
        <f t="shared" si="177"/>
        <v>IndustryWholesale, Transport, Other UtilitiesAverage WeekdayNovember14</v>
      </c>
      <c r="B5679" t="s">
        <v>2232</v>
      </c>
      <c r="C5679" t="s">
        <v>2248</v>
      </c>
      <c r="D5679" t="s">
        <v>2507</v>
      </c>
      <c r="E5679" t="s">
        <v>3139</v>
      </c>
      <c r="F5679" s="6">
        <v>14</v>
      </c>
      <c r="G5679" s="6">
        <v>238.81674194335938</v>
      </c>
      <c r="H5679" s="6">
        <v>238.81674194335938</v>
      </c>
      <c r="I5679" s="6">
        <v>38.002704620361328</v>
      </c>
      <c r="J5679" s="6">
        <v>66.072105263157894</v>
      </c>
      <c r="K5679">
        <f t="shared" si="176"/>
        <v>0</v>
      </c>
    </row>
    <row r="5680" spans="1:11" x14ac:dyDescent="0.25">
      <c r="A5680" s="5" t="str">
        <f t="shared" si="177"/>
        <v>IndustryWholesale, Transport, Other UtilitiesAverage WeekdayNovember15</v>
      </c>
      <c r="B5680" t="s">
        <v>2232</v>
      </c>
      <c r="C5680" t="s">
        <v>2248</v>
      </c>
      <c r="D5680" t="s">
        <v>2507</v>
      </c>
      <c r="E5680" t="s">
        <v>3139</v>
      </c>
      <c r="F5680" s="6">
        <v>15</v>
      </c>
      <c r="G5680" s="6">
        <v>232.65374755859375</v>
      </c>
      <c r="H5680" s="6">
        <v>232.65374755859375</v>
      </c>
      <c r="I5680" s="6">
        <v>35.883365631103516</v>
      </c>
      <c r="J5680" s="6">
        <v>66.686842105263125</v>
      </c>
      <c r="K5680">
        <f t="shared" si="176"/>
        <v>0</v>
      </c>
    </row>
    <row r="5681" spans="1:11" x14ac:dyDescent="0.25">
      <c r="A5681" s="5" t="str">
        <f t="shared" si="177"/>
        <v>IndustryWholesale, Transport, Other UtilitiesAverage WeekdayNovember16</v>
      </c>
      <c r="B5681" t="s">
        <v>2232</v>
      </c>
      <c r="C5681" t="s">
        <v>2248</v>
      </c>
      <c r="D5681" t="s">
        <v>2507</v>
      </c>
      <c r="E5681" t="s">
        <v>3139</v>
      </c>
      <c r="F5681" s="6">
        <v>16</v>
      </c>
      <c r="G5681" s="6">
        <v>228.98191833496094</v>
      </c>
      <c r="H5681" s="6">
        <v>228.98191833496094</v>
      </c>
      <c r="I5681" s="6">
        <v>38.205062866210938</v>
      </c>
      <c r="J5681" s="6">
        <v>66.706842105263149</v>
      </c>
      <c r="K5681">
        <f t="shared" si="176"/>
        <v>0</v>
      </c>
    </row>
    <row r="5682" spans="1:11" x14ac:dyDescent="0.25">
      <c r="A5682" s="5" t="str">
        <f t="shared" si="177"/>
        <v>IndustryWholesale, Transport, Other UtilitiesAverage WeekdayNovember17</v>
      </c>
      <c r="B5682" t="s">
        <v>2232</v>
      </c>
      <c r="C5682" t="s">
        <v>2248</v>
      </c>
      <c r="D5682" t="s">
        <v>2507</v>
      </c>
      <c r="E5682" t="s">
        <v>3139</v>
      </c>
      <c r="F5682" s="6">
        <v>17</v>
      </c>
      <c r="G5682" s="6">
        <v>206.42367553710938</v>
      </c>
      <c r="H5682" s="6">
        <v>206.42367553710938</v>
      </c>
      <c r="I5682" s="6">
        <v>36.011482238769531</v>
      </c>
      <c r="J5682" s="6">
        <v>64.97684210526316</v>
      </c>
      <c r="K5682">
        <f t="shared" si="176"/>
        <v>0</v>
      </c>
    </row>
    <row r="5683" spans="1:11" x14ac:dyDescent="0.25">
      <c r="A5683" s="5" t="str">
        <f t="shared" si="177"/>
        <v>IndustryWholesale, Transport, Other UtilitiesAverage WeekdayNovember18</v>
      </c>
      <c r="B5683" t="s">
        <v>2232</v>
      </c>
      <c r="C5683" t="s">
        <v>2248</v>
      </c>
      <c r="D5683" t="s">
        <v>2507</v>
      </c>
      <c r="E5683" t="s">
        <v>3139</v>
      </c>
      <c r="F5683" s="6">
        <v>18</v>
      </c>
      <c r="G5683" s="6">
        <v>201.61038208007813</v>
      </c>
      <c r="H5683" s="6">
        <v>201.61038208007813</v>
      </c>
      <c r="I5683" s="6">
        <v>31.072805404663086</v>
      </c>
      <c r="J5683" s="6">
        <v>61.68315789473683</v>
      </c>
      <c r="K5683">
        <f t="shared" si="176"/>
        <v>0</v>
      </c>
    </row>
    <row r="5684" spans="1:11" x14ac:dyDescent="0.25">
      <c r="A5684" s="5" t="str">
        <f t="shared" si="177"/>
        <v>IndustryWholesale, Transport, Other UtilitiesAverage WeekdayNovember19</v>
      </c>
      <c r="B5684" t="s">
        <v>2232</v>
      </c>
      <c r="C5684" t="s">
        <v>2248</v>
      </c>
      <c r="D5684" t="s">
        <v>2507</v>
      </c>
      <c r="E5684" t="s">
        <v>3139</v>
      </c>
      <c r="F5684" s="6">
        <v>19</v>
      </c>
      <c r="G5684" s="6">
        <v>213.5435791015625</v>
      </c>
      <c r="H5684" s="6">
        <v>213.5435791015625</v>
      </c>
      <c r="I5684" s="6">
        <v>34.161235809326172</v>
      </c>
      <c r="J5684" s="6">
        <v>59.022631578947369</v>
      </c>
      <c r="K5684">
        <f t="shared" si="176"/>
        <v>0</v>
      </c>
    </row>
    <row r="5685" spans="1:11" x14ac:dyDescent="0.25">
      <c r="A5685" s="5" t="str">
        <f t="shared" si="177"/>
        <v>IndustryWholesale, Transport, Other UtilitiesAverage WeekdayNovember20</v>
      </c>
      <c r="B5685" t="s">
        <v>2232</v>
      </c>
      <c r="C5685" t="s">
        <v>2248</v>
      </c>
      <c r="D5685" t="s">
        <v>2507</v>
      </c>
      <c r="E5685" t="s">
        <v>3139</v>
      </c>
      <c r="F5685" s="6">
        <v>20</v>
      </c>
      <c r="G5685" s="6">
        <v>275.74041748046875</v>
      </c>
      <c r="H5685" s="6">
        <v>275.74041748046875</v>
      </c>
      <c r="I5685" s="6">
        <v>45.443656921386719</v>
      </c>
      <c r="J5685" s="6">
        <v>57.425263157894733</v>
      </c>
      <c r="K5685">
        <f t="shared" si="176"/>
        <v>0</v>
      </c>
    </row>
    <row r="5686" spans="1:11" x14ac:dyDescent="0.25">
      <c r="A5686" s="5" t="str">
        <f t="shared" si="177"/>
        <v>IndustryWholesale, Transport, Other UtilitiesAverage WeekdayNovember21</v>
      </c>
      <c r="B5686" t="s">
        <v>2232</v>
      </c>
      <c r="C5686" t="s">
        <v>2248</v>
      </c>
      <c r="D5686" t="s">
        <v>2507</v>
      </c>
      <c r="E5686" t="s">
        <v>3139</v>
      </c>
      <c r="F5686" s="6">
        <v>21</v>
      </c>
      <c r="G5686" s="6">
        <v>282.93914794921875</v>
      </c>
      <c r="H5686" s="6">
        <v>282.93914794921875</v>
      </c>
      <c r="I5686" s="6">
        <v>43.030311584472656</v>
      </c>
      <c r="J5686" s="6">
        <v>56.04684210526316</v>
      </c>
      <c r="K5686">
        <f t="shared" si="176"/>
        <v>0</v>
      </c>
    </row>
    <row r="5687" spans="1:11" x14ac:dyDescent="0.25">
      <c r="A5687" s="5" t="str">
        <f t="shared" si="177"/>
        <v>IndustryWholesale, Transport, Other UtilitiesAverage WeekdayNovember22</v>
      </c>
      <c r="B5687" t="s">
        <v>2232</v>
      </c>
      <c r="C5687" t="s">
        <v>2248</v>
      </c>
      <c r="D5687" t="s">
        <v>2507</v>
      </c>
      <c r="E5687" t="s">
        <v>3139</v>
      </c>
      <c r="F5687" s="6">
        <v>22</v>
      </c>
      <c r="G5687" s="6">
        <v>278.76382446289063</v>
      </c>
      <c r="H5687" s="6">
        <v>278.76382446289063</v>
      </c>
      <c r="I5687" s="6">
        <v>39.297943115234375</v>
      </c>
      <c r="J5687" s="6">
        <v>55.354210526315789</v>
      </c>
      <c r="K5687">
        <f t="shared" si="176"/>
        <v>0</v>
      </c>
    </row>
    <row r="5688" spans="1:11" x14ac:dyDescent="0.25">
      <c r="A5688" s="5" t="str">
        <f t="shared" si="177"/>
        <v>IndustryWholesale, Transport, Other UtilitiesAverage WeekdayNovember23</v>
      </c>
      <c r="B5688" t="s">
        <v>2232</v>
      </c>
      <c r="C5688" t="s">
        <v>2248</v>
      </c>
      <c r="D5688" t="s">
        <v>2507</v>
      </c>
      <c r="E5688" t="s">
        <v>3139</v>
      </c>
      <c r="F5688" s="6">
        <v>23</v>
      </c>
      <c r="G5688" s="6">
        <v>284.53469848632813</v>
      </c>
      <c r="H5688" s="6">
        <v>284.53469848632813</v>
      </c>
      <c r="I5688" s="6">
        <v>44.212764739990234</v>
      </c>
      <c r="J5688" s="6">
        <v>54.055263157894721</v>
      </c>
      <c r="K5688">
        <f t="shared" si="176"/>
        <v>0</v>
      </c>
    </row>
    <row r="5689" spans="1:11" x14ac:dyDescent="0.25">
      <c r="A5689" s="5" t="str">
        <f t="shared" si="177"/>
        <v>IndustryWholesale, Transport, Other UtilitiesAverage WeekdayNovember24</v>
      </c>
      <c r="B5689" t="s">
        <v>2232</v>
      </c>
      <c r="C5689" t="s">
        <v>2248</v>
      </c>
      <c r="D5689" t="s">
        <v>2507</v>
      </c>
      <c r="E5689" t="s">
        <v>3139</v>
      </c>
      <c r="F5689" s="6">
        <v>24</v>
      </c>
      <c r="G5689" s="6">
        <v>272.04495239257813</v>
      </c>
      <c r="H5689" s="6">
        <v>272.04495239257813</v>
      </c>
      <c r="I5689" s="6">
        <v>43.441085815429688</v>
      </c>
      <c r="J5689" s="6">
        <v>53.064736842105248</v>
      </c>
      <c r="K5689">
        <f t="shared" si="176"/>
        <v>0</v>
      </c>
    </row>
    <row r="5690" spans="1:11" x14ac:dyDescent="0.25">
      <c r="A5690" s="5" t="str">
        <f t="shared" si="177"/>
        <v>IndustryWholesale, Transport, Other UtilitiesMonthly Peak DayNovember1</v>
      </c>
      <c r="B5690" t="s">
        <v>2232</v>
      </c>
      <c r="C5690" t="s">
        <v>2248</v>
      </c>
      <c r="D5690" t="s">
        <v>2508</v>
      </c>
      <c r="E5690" t="s">
        <v>3139</v>
      </c>
      <c r="F5690" s="6">
        <v>1</v>
      </c>
      <c r="G5690" s="6">
        <v>272.80780029296875</v>
      </c>
      <c r="H5690" s="6">
        <v>272.80780029296875</v>
      </c>
      <c r="I5690" s="6">
        <v>45.703598022460938</v>
      </c>
      <c r="J5690" s="6">
        <v>63.369999999999983</v>
      </c>
      <c r="K5690">
        <f t="shared" si="176"/>
        <v>0</v>
      </c>
    </row>
    <row r="5691" spans="1:11" x14ac:dyDescent="0.25">
      <c r="A5691" s="5" t="str">
        <f t="shared" si="177"/>
        <v>IndustryWholesale, Transport, Other UtilitiesMonthly Peak DayNovember2</v>
      </c>
      <c r="B5691" t="s">
        <v>2232</v>
      </c>
      <c r="C5691" t="s">
        <v>2248</v>
      </c>
      <c r="D5691" t="s">
        <v>2508</v>
      </c>
      <c r="E5691" t="s">
        <v>3139</v>
      </c>
      <c r="F5691" s="6">
        <v>2</v>
      </c>
      <c r="G5691" s="6">
        <v>245.84393310546875</v>
      </c>
      <c r="H5691" s="6">
        <v>245.84393310546875</v>
      </c>
      <c r="I5691" s="6">
        <v>39.400665283203125</v>
      </c>
      <c r="J5691" s="6">
        <v>62.238947368421051</v>
      </c>
      <c r="K5691">
        <f t="shared" si="176"/>
        <v>0</v>
      </c>
    </row>
    <row r="5692" spans="1:11" x14ac:dyDescent="0.25">
      <c r="A5692" s="5" t="str">
        <f t="shared" si="177"/>
        <v>IndustryWholesale, Transport, Other UtilitiesMonthly Peak DayNovember3</v>
      </c>
      <c r="B5692" t="s">
        <v>2232</v>
      </c>
      <c r="C5692" t="s">
        <v>2248</v>
      </c>
      <c r="D5692" t="s">
        <v>2508</v>
      </c>
      <c r="E5692" t="s">
        <v>3139</v>
      </c>
      <c r="F5692" s="6">
        <v>3</v>
      </c>
      <c r="G5692" s="6">
        <v>213.09640502929688</v>
      </c>
      <c r="H5692" s="6">
        <v>213.09640502929688</v>
      </c>
      <c r="I5692" s="6">
        <v>39.531047821044922</v>
      </c>
      <c r="J5692" s="6">
        <v>61.228947368421061</v>
      </c>
      <c r="K5692">
        <f t="shared" si="176"/>
        <v>0</v>
      </c>
    </row>
    <row r="5693" spans="1:11" x14ac:dyDescent="0.25">
      <c r="A5693" s="5" t="str">
        <f t="shared" si="177"/>
        <v>IndustryWholesale, Transport, Other UtilitiesMonthly Peak DayNovember4</v>
      </c>
      <c r="B5693" t="s">
        <v>2232</v>
      </c>
      <c r="C5693" t="s">
        <v>2248</v>
      </c>
      <c r="D5693" t="s">
        <v>2508</v>
      </c>
      <c r="E5693" t="s">
        <v>3139</v>
      </c>
      <c r="F5693" s="6">
        <v>4</v>
      </c>
      <c r="G5693" s="6">
        <v>209.98255920410156</v>
      </c>
      <c r="H5693" s="6">
        <v>209.98255920410156</v>
      </c>
      <c r="I5693" s="6">
        <v>38.934375762939453</v>
      </c>
      <c r="J5693" s="6">
        <v>60.494210526315783</v>
      </c>
      <c r="K5693">
        <f t="shared" si="176"/>
        <v>0</v>
      </c>
    </row>
    <row r="5694" spans="1:11" x14ac:dyDescent="0.25">
      <c r="A5694" s="5" t="str">
        <f t="shared" si="177"/>
        <v>IndustryWholesale, Transport, Other UtilitiesMonthly Peak DayNovember5</v>
      </c>
      <c r="B5694" t="s">
        <v>2232</v>
      </c>
      <c r="C5694" t="s">
        <v>2248</v>
      </c>
      <c r="D5694" t="s">
        <v>2508</v>
      </c>
      <c r="E5694" t="s">
        <v>3139</v>
      </c>
      <c r="F5694" s="6">
        <v>5</v>
      </c>
      <c r="G5694" s="6">
        <v>199.39544677734375</v>
      </c>
      <c r="H5694" s="6">
        <v>199.39544677734375</v>
      </c>
      <c r="I5694" s="6">
        <v>37.581691741943359</v>
      </c>
      <c r="J5694" s="6">
        <v>59.912105263157891</v>
      </c>
      <c r="K5694">
        <f t="shared" si="176"/>
        <v>0</v>
      </c>
    </row>
    <row r="5695" spans="1:11" x14ac:dyDescent="0.25">
      <c r="A5695" s="5" t="str">
        <f t="shared" si="177"/>
        <v>IndustryWholesale, Transport, Other UtilitiesMonthly Peak DayNovember6</v>
      </c>
      <c r="B5695" t="s">
        <v>2232</v>
      </c>
      <c r="C5695" t="s">
        <v>2248</v>
      </c>
      <c r="D5695" t="s">
        <v>2508</v>
      </c>
      <c r="E5695" t="s">
        <v>3139</v>
      </c>
      <c r="F5695" s="6">
        <v>6</v>
      </c>
      <c r="G5695" s="6">
        <v>202.75495910644531</v>
      </c>
      <c r="H5695" s="6">
        <v>202.75495910644531</v>
      </c>
      <c r="I5695" s="6">
        <v>36.126083374023438</v>
      </c>
      <c r="J5695" s="6">
        <v>60.139999999999979</v>
      </c>
      <c r="K5695">
        <f t="shared" si="176"/>
        <v>0</v>
      </c>
    </row>
    <row r="5696" spans="1:11" x14ac:dyDescent="0.25">
      <c r="A5696" s="5" t="str">
        <f t="shared" si="177"/>
        <v>IndustryWholesale, Transport, Other UtilitiesMonthly Peak DayNovember7</v>
      </c>
      <c r="B5696" t="s">
        <v>2232</v>
      </c>
      <c r="C5696" t="s">
        <v>2248</v>
      </c>
      <c r="D5696" t="s">
        <v>2508</v>
      </c>
      <c r="E5696" t="s">
        <v>3139</v>
      </c>
      <c r="F5696" s="6">
        <v>7</v>
      </c>
      <c r="G5696" s="6">
        <v>199.94059753417969</v>
      </c>
      <c r="H5696" s="6">
        <v>199.94059753417969</v>
      </c>
      <c r="I5696" s="6">
        <v>38.394569396972656</v>
      </c>
      <c r="J5696" s="6">
        <v>60.463684210526338</v>
      </c>
      <c r="K5696">
        <f t="shared" si="176"/>
        <v>0</v>
      </c>
    </row>
    <row r="5697" spans="1:11" x14ac:dyDescent="0.25">
      <c r="A5697" s="5" t="str">
        <f t="shared" si="177"/>
        <v>IndustryWholesale, Transport, Other UtilitiesMonthly Peak DayNovember8</v>
      </c>
      <c r="B5697" t="s">
        <v>2232</v>
      </c>
      <c r="C5697" t="s">
        <v>2248</v>
      </c>
      <c r="D5697" t="s">
        <v>2508</v>
      </c>
      <c r="E5697" t="s">
        <v>3139</v>
      </c>
      <c r="F5697" s="6">
        <v>8</v>
      </c>
      <c r="G5697" s="6">
        <v>231.51058959960938</v>
      </c>
      <c r="H5697" s="6">
        <v>231.51058959960938</v>
      </c>
      <c r="I5697" s="6">
        <v>35.259616851806641</v>
      </c>
      <c r="J5697" s="6">
        <v>61.123157894736835</v>
      </c>
      <c r="K5697">
        <f t="shared" si="176"/>
        <v>0</v>
      </c>
    </row>
    <row r="5698" spans="1:11" x14ac:dyDescent="0.25">
      <c r="A5698" s="5" t="str">
        <f t="shared" si="177"/>
        <v>IndustryWholesale, Transport, Other UtilitiesMonthly Peak DayNovember9</v>
      </c>
      <c r="B5698" t="s">
        <v>2232</v>
      </c>
      <c r="C5698" t="s">
        <v>2248</v>
      </c>
      <c r="D5698" t="s">
        <v>2508</v>
      </c>
      <c r="E5698" t="s">
        <v>3139</v>
      </c>
      <c r="F5698" s="6">
        <v>9</v>
      </c>
      <c r="G5698" s="6">
        <v>266.88558959960938</v>
      </c>
      <c r="H5698" s="6">
        <v>266.88558959960938</v>
      </c>
      <c r="I5698" s="6">
        <v>42.082626342773438</v>
      </c>
      <c r="J5698" s="6">
        <v>63.825789473684203</v>
      </c>
      <c r="K5698">
        <f t="shared" ref="K5698:K5761" si="178">INDEX(events, MATCH(CONCATENATE(B5698, C5698, D5698, E5698), events_y, 0), MATCH("Confidential", events_x, 0))</f>
        <v>0</v>
      </c>
    </row>
    <row r="5699" spans="1:11" x14ac:dyDescent="0.25">
      <c r="A5699" s="5" t="str">
        <f t="shared" ref="A5699:A5762" si="179">CONCATENATE(B5699, C5699, D5699, E5699, F5699)</f>
        <v>IndustryWholesale, Transport, Other UtilitiesMonthly Peak DayNovember10</v>
      </c>
      <c r="B5699" t="s">
        <v>2232</v>
      </c>
      <c r="C5699" t="s">
        <v>2248</v>
      </c>
      <c r="D5699" t="s">
        <v>2508</v>
      </c>
      <c r="E5699" t="s">
        <v>3139</v>
      </c>
      <c r="F5699" s="6">
        <v>10</v>
      </c>
      <c r="G5699" s="6">
        <v>257.66119384765625</v>
      </c>
      <c r="H5699" s="6">
        <v>257.66119384765625</v>
      </c>
      <c r="I5699" s="6">
        <v>40.838283538818359</v>
      </c>
      <c r="J5699" s="6">
        <v>68.554736842105243</v>
      </c>
      <c r="K5699">
        <f t="shared" si="178"/>
        <v>0</v>
      </c>
    </row>
    <row r="5700" spans="1:11" x14ac:dyDescent="0.25">
      <c r="A5700" s="5" t="str">
        <f t="shared" si="179"/>
        <v>IndustryWholesale, Transport, Other UtilitiesMonthly Peak DayNovember11</v>
      </c>
      <c r="B5700" t="s">
        <v>2232</v>
      </c>
      <c r="C5700" t="s">
        <v>2248</v>
      </c>
      <c r="D5700" t="s">
        <v>2508</v>
      </c>
      <c r="E5700" t="s">
        <v>3139</v>
      </c>
      <c r="F5700" s="6">
        <v>11</v>
      </c>
      <c r="G5700" s="6">
        <v>262.20156860351563</v>
      </c>
      <c r="H5700" s="6">
        <v>262.20156860351563</v>
      </c>
      <c r="I5700" s="6">
        <v>55.197967529296875</v>
      </c>
      <c r="J5700" s="6">
        <v>74.951578947368446</v>
      </c>
      <c r="K5700">
        <f t="shared" si="178"/>
        <v>0</v>
      </c>
    </row>
    <row r="5701" spans="1:11" x14ac:dyDescent="0.25">
      <c r="A5701" s="5" t="str">
        <f t="shared" si="179"/>
        <v>IndustryWholesale, Transport, Other UtilitiesMonthly Peak DayNovember12</v>
      </c>
      <c r="B5701" t="s">
        <v>2232</v>
      </c>
      <c r="C5701" t="s">
        <v>2248</v>
      </c>
      <c r="D5701" t="s">
        <v>2508</v>
      </c>
      <c r="E5701" t="s">
        <v>3139</v>
      </c>
      <c r="F5701" s="6">
        <v>12</v>
      </c>
      <c r="G5701" s="6">
        <v>241.57662963867188</v>
      </c>
      <c r="H5701" s="6">
        <v>241.57662963867188</v>
      </c>
      <c r="I5701" s="6">
        <v>46.413078308105469</v>
      </c>
      <c r="J5701" s="6">
        <v>78.368421052631589</v>
      </c>
      <c r="K5701">
        <f t="shared" si="178"/>
        <v>0</v>
      </c>
    </row>
    <row r="5702" spans="1:11" x14ac:dyDescent="0.25">
      <c r="A5702" s="5" t="str">
        <f t="shared" si="179"/>
        <v>IndustryWholesale, Transport, Other UtilitiesMonthly Peak DayNovember13</v>
      </c>
      <c r="B5702" t="s">
        <v>2232</v>
      </c>
      <c r="C5702" t="s">
        <v>2248</v>
      </c>
      <c r="D5702" t="s">
        <v>2508</v>
      </c>
      <c r="E5702" t="s">
        <v>3139</v>
      </c>
      <c r="F5702" s="6">
        <v>13</v>
      </c>
      <c r="G5702" s="6">
        <v>245.65200805664063</v>
      </c>
      <c r="H5702" s="6">
        <v>245.65200805664063</v>
      </c>
      <c r="I5702" s="6">
        <v>48.689323425292969</v>
      </c>
      <c r="J5702" s="6">
        <v>79.873684210526307</v>
      </c>
      <c r="K5702">
        <f t="shared" si="178"/>
        <v>0</v>
      </c>
    </row>
    <row r="5703" spans="1:11" x14ac:dyDescent="0.25">
      <c r="A5703" s="5" t="str">
        <f t="shared" si="179"/>
        <v>IndustryWholesale, Transport, Other UtilitiesMonthly Peak DayNovember14</v>
      </c>
      <c r="B5703" t="s">
        <v>2232</v>
      </c>
      <c r="C5703" t="s">
        <v>2248</v>
      </c>
      <c r="D5703" t="s">
        <v>2508</v>
      </c>
      <c r="E5703" t="s">
        <v>3139</v>
      </c>
      <c r="F5703" s="6">
        <v>14</v>
      </c>
      <c r="G5703" s="6">
        <v>232.88017272949219</v>
      </c>
      <c r="H5703" s="6">
        <v>232.88017272949219</v>
      </c>
      <c r="I5703" s="6">
        <v>51.621059417724609</v>
      </c>
      <c r="J5703" s="6">
        <v>82.284210526315789</v>
      </c>
      <c r="K5703">
        <f t="shared" si="178"/>
        <v>0</v>
      </c>
    </row>
    <row r="5704" spans="1:11" x14ac:dyDescent="0.25">
      <c r="A5704" s="5" t="str">
        <f t="shared" si="179"/>
        <v>IndustryWholesale, Transport, Other UtilitiesMonthly Peak DayNovember15</v>
      </c>
      <c r="B5704" t="s">
        <v>2232</v>
      </c>
      <c r="C5704" t="s">
        <v>2248</v>
      </c>
      <c r="D5704" t="s">
        <v>2508</v>
      </c>
      <c r="E5704" t="s">
        <v>3139</v>
      </c>
      <c r="F5704" s="6">
        <v>15</v>
      </c>
      <c r="G5704" s="6">
        <v>231.909912109375</v>
      </c>
      <c r="H5704" s="6">
        <v>231.909912109375</v>
      </c>
      <c r="I5704" s="6">
        <v>59.78558349609375</v>
      </c>
      <c r="J5704" s="6">
        <v>83.726315789473688</v>
      </c>
      <c r="K5704">
        <f t="shared" si="178"/>
        <v>0</v>
      </c>
    </row>
    <row r="5705" spans="1:11" x14ac:dyDescent="0.25">
      <c r="A5705" s="5" t="str">
        <f t="shared" si="179"/>
        <v>IndustryWholesale, Transport, Other UtilitiesMonthly Peak DayNovember16</v>
      </c>
      <c r="B5705" t="s">
        <v>2232</v>
      </c>
      <c r="C5705" t="s">
        <v>2248</v>
      </c>
      <c r="D5705" t="s">
        <v>2508</v>
      </c>
      <c r="E5705" t="s">
        <v>3139</v>
      </c>
      <c r="F5705" s="6">
        <v>16</v>
      </c>
      <c r="G5705" s="6">
        <v>190.219482421875</v>
      </c>
      <c r="H5705" s="6">
        <v>190.219482421875</v>
      </c>
      <c r="I5705" s="6">
        <v>47.970146179199219</v>
      </c>
      <c r="J5705" s="6">
        <v>83.621052631578962</v>
      </c>
      <c r="K5705">
        <f t="shared" si="178"/>
        <v>0</v>
      </c>
    </row>
    <row r="5706" spans="1:11" x14ac:dyDescent="0.25">
      <c r="A5706" s="5" t="str">
        <f t="shared" si="179"/>
        <v>IndustryWholesale, Transport, Other UtilitiesMonthly Peak DayNovember17</v>
      </c>
      <c r="B5706" t="s">
        <v>2232</v>
      </c>
      <c r="C5706" t="s">
        <v>2248</v>
      </c>
      <c r="D5706" t="s">
        <v>2508</v>
      </c>
      <c r="E5706" t="s">
        <v>3139</v>
      </c>
      <c r="F5706" s="6">
        <v>17</v>
      </c>
      <c r="G5706" s="6">
        <v>160.03665161132813</v>
      </c>
      <c r="H5706" s="6">
        <v>160.03665161132813</v>
      </c>
      <c r="I5706" s="6">
        <v>48.446372985839844</v>
      </c>
      <c r="J5706" s="6">
        <v>81.357894736842084</v>
      </c>
      <c r="K5706">
        <f t="shared" si="178"/>
        <v>0</v>
      </c>
    </row>
    <row r="5707" spans="1:11" x14ac:dyDescent="0.25">
      <c r="A5707" s="5" t="str">
        <f t="shared" si="179"/>
        <v>IndustryWholesale, Transport, Other UtilitiesMonthly Peak DayNovember18</v>
      </c>
      <c r="B5707" t="s">
        <v>2232</v>
      </c>
      <c r="C5707" t="s">
        <v>2248</v>
      </c>
      <c r="D5707" t="s">
        <v>2508</v>
      </c>
      <c r="E5707" t="s">
        <v>3139</v>
      </c>
      <c r="F5707" s="6">
        <v>18</v>
      </c>
      <c r="G5707" s="6">
        <v>163.9088134765625</v>
      </c>
      <c r="H5707" s="6">
        <v>163.9088134765625</v>
      </c>
      <c r="I5707" s="6">
        <v>51.267269134521484</v>
      </c>
      <c r="J5707" s="6">
        <v>78.800000000000011</v>
      </c>
      <c r="K5707">
        <f t="shared" si="178"/>
        <v>0</v>
      </c>
    </row>
    <row r="5708" spans="1:11" x14ac:dyDescent="0.25">
      <c r="A5708" s="5" t="str">
        <f t="shared" si="179"/>
        <v>IndustryWholesale, Transport, Other UtilitiesMonthly Peak DayNovember19</v>
      </c>
      <c r="B5708" t="s">
        <v>2232</v>
      </c>
      <c r="C5708" t="s">
        <v>2248</v>
      </c>
      <c r="D5708" t="s">
        <v>2508</v>
      </c>
      <c r="E5708" t="s">
        <v>3139</v>
      </c>
      <c r="F5708" s="6">
        <v>19</v>
      </c>
      <c r="G5708" s="6">
        <v>180.80628967285156</v>
      </c>
      <c r="H5708" s="6">
        <v>180.80628967285156</v>
      </c>
      <c r="I5708" s="6">
        <v>66.176795959472656</v>
      </c>
      <c r="J5708" s="6">
        <v>76.489473684210523</v>
      </c>
      <c r="K5708">
        <f t="shared" si="178"/>
        <v>0</v>
      </c>
    </row>
    <row r="5709" spans="1:11" x14ac:dyDescent="0.25">
      <c r="A5709" s="5" t="str">
        <f t="shared" si="179"/>
        <v>IndustryWholesale, Transport, Other UtilitiesMonthly Peak DayNovember20</v>
      </c>
      <c r="B5709" t="s">
        <v>2232</v>
      </c>
      <c r="C5709" t="s">
        <v>2248</v>
      </c>
      <c r="D5709" t="s">
        <v>2508</v>
      </c>
      <c r="E5709" t="s">
        <v>3139</v>
      </c>
      <c r="F5709" s="6">
        <v>20</v>
      </c>
      <c r="G5709" s="6">
        <v>272.9853515625</v>
      </c>
      <c r="H5709" s="6">
        <v>272.9853515625</v>
      </c>
      <c r="I5709" s="6">
        <v>59.828311920166016</v>
      </c>
      <c r="J5709" s="6">
        <v>74.108947368421056</v>
      </c>
      <c r="K5709">
        <f t="shared" si="178"/>
        <v>0</v>
      </c>
    </row>
    <row r="5710" spans="1:11" x14ac:dyDescent="0.25">
      <c r="A5710" s="5" t="str">
        <f t="shared" si="179"/>
        <v>IndustryWholesale, Transport, Other UtilitiesMonthly Peak DayNovember21</v>
      </c>
      <c r="B5710" t="s">
        <v>2232</v>
      </c>
      <c r="C5710" t="s">
        <v>2248</v>
      </c>
      <c r="D5710" t="s">
        <v>2508</v>
      </c>
      <c r="E5710" t="s">
        <v>3139</v>
      </c>
      <c r="F5710" s="6">
        <v>21</v>
      </c>
      <c r="G5710" s="6">
        <v>265.36553955078125</v>
      </c>
      <c r="H5710" s="6">
        <v>265.36553955078125</v>
      </c>
      <c r="I5710" s="6">
        <v>57.096439361572266</v>
      </c>
      <c r="J5710" s="6">
        <v>72.233684210526306</v>
      </c>
      <c r="K5710">
        <f t="shared" si="178"/>
        <v>0</v>
      </c>
    </row>
    <row r="5711" spans="1:11" x14ac:dyDescent="0.25">
      <c r="A5711" s="5" t="str">
        <f t="shared" si="179"/>
        <v>IndustryWholesale, Transport, Other UtilitiesMonthly Peak DayNovember22</v>
      </c>
      <c r="B5711" t="s">
        <v>2232</v>
      </c>
      <c r="C5711" t="s">
        <v>2248</v>
      </c>
      <c r="D5711" t="s">
        <v>2508</v>
      </c>
      <c r="E5711" t="s">
        <v>3139</v>
      </c>
      <c r="F5711" s="6">
        <v>22</v>
      </c>
      <c r="G5711" s="6">
        <v>306.24188232421875</v>
      </c>
      <c r="H5711" s="6">
        <v>306.24188232421875</v>
      </c>
      <c r="I5711" s="6">
        <v>61.710590362548828</v>
      </c>
      <c r="J5711" s="6">
        <v>70.765789473684208</v>
      </c>
      <c r="K5711">
        <f t="shared" si="178"/>
        <v>0</v>
      </c>
    </row>
    <row r="5712" spans="1:11" x14ac:dyDescent="0.25">
      <c r="A5712" s="5" t="str">
        <f t="shared" si="179"/>
        <v>IndustryWholesale, Transport, Other UtilitiesMonthly Peak DayNovember23</v>
      </c>
      <c r="B5712" t="s">
        <v>2232</v>
      </c>
      <c r="C5712" t="s">
        <v>2248</v>
      </c>
      <c r="D5712" t="s">
        <v>2508</v>
      </c>
      <c r="E5712" t="s">
        <v>3139</v>
      </c>
      <c r="F5712" s="6">
        <v>23</v>
      </c>
      <c r="G5712" s="6">
        <v>292.24935913085938</v>
      </c>
      <c r="H5712" s="6">
        <v>292.24935913085938</v>
      </c>
      <c r="I5712" s="6">
        <v>64.842926025390625</v>
      </c>
      <c r="J5712" s="6">
        <v>69.604736842105282</v>
      </c>
      <c r="K5712">
        <f t="shared" si="178"/>
        <v>0</v>
      </c>
    </row>
    <row r="5713" spans="1:11" x14ac:dyDescent="0.25">
      <c r="A5713" s="5" t="str">
        <f t="shared" si="179"/>
        <v>IndustryWholesale, Transport, Other UtilitiesMonthly Peak DayNovember24</v>
      </c>
      <c r="B5713" t="s">
        <v>2232</v>
      </c>
      <c r="C5713" t="s">
        <v>2248</v>
      </c>
      <c r="D5713" t="s">
        <v>2508</v>
      </c>
      <c r="E5713" t="s">
        <v>3139</v>
      </c>
      <c r="F5713" s="6">
        <v>24</v>
      </c>
      <c r="G5713" s="6">
        <v>273.380126953125</v>
      </c>
      <c r="H5713" s="6">
        <v>273.380126953125</v>
      </c>
      <c r="I5713" s="6">
        <v>50.014759063720703</v>
      </c>
      <c r="J5713" s="6">
        <v>68.444736842105272</v>
      </c>
      <c r="K5713">
        <f t="shared" si="178"/>
        <v>0</v>
      </c>
    </row>
    <row r="5714" spans="1:11" x14ac:dyDescent="0.25">
      <c r="A5714" s="5" t="str">
        <f t="shared" si="179"/>
        <v>IndustryWholesale, Transport, Other UtilitiesAverage WeekdayDecember1</v>
      </c>
      <c r="B5714" t="s">
        <v>2232</v>
      </c>
      <c r="C5714" t="s">
        <v>2248</v>
      </c>
      <c r="D5714" t="s">
        <v>2509</v>
      </c>
      <c r="E5714" t="s">
        <v>3140</v>
      </c>
      <c r="F5714" s="6">
        <v>1</v>
      </c>
      <c r="G5714" s="6">
        <v>292.75152587890625</v>
      </c>
      <c r="H5714" s="6">
        <v>292.75152587890625</v>
      </c>
      <c r="I5714" s="6">
        <v>43.661182403564453</v>
      </c>
      <c r="J5714" s="6">
        <v>49.129473684210531</v>
      </c>
      <c r="K5714">
        <f t="shared" si="178"/>
        <v>0</v>
      </c>
    </row>
    <row r="5715" spans="1:11" x14ac:dyDescent="0.25">
      <c r="A5715" s="5" t="str">
        <f t="shared" si="179"/>
        <v>IndustryWholesale, Transport, Other UtilitiesAverage WeekdayDecember2</v>
      </c>
      <c r="B5715" t="s">
        <v>2232</v>
      </c>
      <c r="C5715" t="s">
        <v>2248</v>
      </c>
      <c r="D5715" t="s">
        <v>2509</v>
      </c>
      <c r="E5715" t="s">
        <v>3140</v>
      </c>
      <c r="F5715" s="6">
        <v>2</v>
      </c>
      <c r="G5715" s="6">
        <v>282.0469970703125</v>
      </c>
      <c r="H5715" s="6">
        <v>282.0469970703125</v>
      </c>
      <c r="I5715" s="6">
        <v>46.957386016845703</v>
      </c>
      <c r="J5715" s="6">
        <v>47.544210526315794</v>
      </c>
      <c r="K5715">
        <f t="shared" si="178"/>
        <v>0</v>
      </c>
    </row>
    <row r="5716" spans="1:11" x14ac:dyDescent="0.25">
      <c r="A5716" s="5" t="str">
        <f t="shared" si="179"/>
        <v>IndustryWholesale, Transport, Other UtilitiesAverage WeekdayDecember3</v>
      </c>
      <c r="B5716" t="s">
        <v>2232</v>
      </c>
      <c r="C5716" t="s">
        <v>2248</v>
      </c>
      <c r="D5716" t="s">
        <v>2509</v>
      </c>
      <c r="E5716" t="s">
        <v>3140</v>
      </c>
      <c r="F5716" s="6">
        <v>3</v>
      </c>
      <c r="G5716" s="6">
        <v>260.5</v>
      </c>
      <c r="H5716" s="6">
        <v>260.5</v>
      </c>
      <c r="I5716" s="6">
        <v>47.931671142578125</v>
      </c>
      <c r="J5716" s="6">
        <v>46.59210526315789</v>
      </c>
      <c r="K5716">
        <f t="shared" si="178"/>
        <v>0</v>
      </c>
    </row>
    <row r="5717" spans="1:11" x14ac:dyDescent="0.25">
      <c r="A5717" s="5" t="str">
        <f t="shared" si="179"/>
        <v>IndustryWholesale, Transport, Other UtilitiesAverage WeekdayDecember4</v>
      </c>
      <c r="B5717" t="s">
        <v>2232</v>
      </c>
      <c r="C5717" t="s">
        <v>2248</v>
      </c>
      <c r="D5717" t="s">
        <v>2509</v>
      </c>
      <c r="E5717" t="s">
        <v>3140</v>
      </c>
      <c r="F5717" s="6">
        <v>4</v>
      </c>
      <c r="G5717" s="6">
        <v>259.29058837890625</v>
      </c>
      <c r="H5717" s="6">
        <v>259.29058837890625</v>
      </c>
      <c r="I5717" s="6">
        <v>47.402053833007813</v>
      </c>
      <c r="J5717" s="6">
        <v>45.696315789473694</v>
      </c>
      <c r="K5717">
        <f t="shared" si="178"/>
        <v>0</v>
      </c>
    </row>
    <row r="5718" spans="1:11" x14ac:dyDescent="0.25">
      <c r="A5718" s="5" t="str">
        <f t="shared" si="179"/>
        <v>IndustryWholesale, Transport, Other UtilitiesAverage WeekdayDecember5</v>
      </c>
      <c r="B5718" t="s">
        <v>2232</v>
      </c>
      <c r="C5718" t="s">
        <v>2248</v>
      </c>
      <c r="D5718" t="s">
        <v>2509</v>
      </c>
      <c r="E5718" t="s">
        <v>3140</v>
      </c>
      <c r="F5718" s="6">
        <v>5</v>
      </c>
      <c r="G5718" s="6">
        <v>248.75323486328125</v>
      </c>
      <c r="H5718" s="6">
        <v>248.75323486328125</v>
      </c>
      <c r="I5718" s="6">
        <v>38.618736267089844</v>
      </c>
      <c r="J5718" s="6">
        <v>45.764210526315786</v>
      </c>
      <c r="K5718">
        <f t="shared" si="178"/>
        <v>0</v>
      </c>
    </row>
    <row r="5719" spans="1:11" x14ac:dyDescent="0.25">
      <c r="A5719" s="5" t="str">
        <f t="shared" si="179"/>
        <v>IndustryWholesale, Transport, Other UtilitiesAverage WeekdayDecember6</v>
      </c>
      <c r="B5719" t="s">
        <v>2232</v>
      </c>
      <c r="C5719" t="s">
        <v>2248</v>
      </c>
      <c r="D5719" t="s">
        <v>2509</v>
      </c>
      <c r="E5719" t="s">
        <v>3140</v>
      </c>
      <c r="F5719" s="6">
        <v>6</v>
      </c>
      <c r="G5719" s="6">
        <v>236.08096313476563</v>
      </c>
      <c r="H5719" s="6">
        <v>236.08096313476563</v>
      </c>
      <c r="I5719" s="6">
        <v>36.255401611328125</v>
      </c>
      <c r="J5719" s="6">
        <v>45.215263157894725</v>
      </c>
      <c r="K5719">
        <f t="shared" si="178"/>
        <v>0</v>
      </c>
    </row>
    <row r="5720" spans="1:11" x14ac:dyDescent="0.25">
      <c r="A5720" s="5" t="str">
        <f t="shared" si="179"/>
        <v>IndustryWholesale, Transport, Other UtilitiesAverage WeekdayDecember7</v>
      </c>
      <c r="B5720" t="s">
        <v>2232</v>
      </c>
      <c r="C5720" t="s">
        <v>2248</v>
      </c>
      <c r="D5720" t="s">
        <v>2509</v>
      </c>
      <c r="E5720" t="s">
        <v>3140</v>
      </c>
      <c r="F5720" s="6">
        <v>7</v>
      </c>
      <c r="G5720" s="6">
        <v>255.39451599121094</v>
      </c>
      <c r="H5720" s="6">
        <v>255.39451599121094</v>
      </c>
      <c r="I5720" s="6">
        <v>39.152523040771484</v>
      </c>
      <c r="J5720" s="6">
        <v>44.419473684210523</v>
      </c>
      <c r="K5720">
        <f t="shared" si="178"/>
        <v>0</v>
      </c>
    </row>
    <row r="5721" spans="1:11" x14ac:dyDescent="0.25">
      <c r="A5721" s="5" t="str">
        <f t="shared" si="179"/>
        <v>IndustryWholesale, Transport, Other UtilitiesAverage WeekdayDecember8</v>
      </c>
      <c r="B5721" t="s">
        <v>2232</v>
      </c>
      <c r="C5721" t="s">
        <v>2248</v>
      </c>
      <c r="D5721" t="s">
        <v>2509</v>
      </c>
      <c r="E5721" t="s">
        <v>3140</v>
      </c>
      <c r="F5721" s="6">
        <v>8</v>
      </c>
      <c r="G5721" s="6">
        <v>278.0780029296875</v>
      </c>
      <c r="H5721" s="6">
        <v>278.0780029296875</v>
      </c>
      <c r="I5721" s="6">
        <v>50.728965759277344</v>
      </c>
      <c r="J5721" s="6">
        <v>43.882105263157904</v>
      </c>
      <c r="K5721">
        <f t="shared" si="178"/>
        <v>0</v>
      </c>
    </row>
    <row r="5722" spans="1:11" x14ac:dyDescent="0.25">
      <c r="A5722" s="5" t="str">
        <f t="shared" si="179"/>
        <v>IndustryWholesale, Transport, Other UtilitiesAverage WeekdayDecember9</v>
      </c>
      <c r="B5722" t="s">
        <v>2232</v>
      </c>
      <c r="C5722" t="s">
        <v>2248</v>
      </c>
      <c r="D5722" t="s">
        <v>2509</v>
      </c>
      <c r="E5722" t="s">
        <v>3140</v>
      </c>
      <c r="F5722" s="6">
        <v>9</v>
      </c>
      <c r="G5722" s="6">
        <v>268.30673217773438</v>
      </c>
      <c r="H5722" s="6">
        <v>268.30673217773438</v>
      </c>
      <c r="I5722" s="6">
        <v>39.343860626220703</v>
      </c>
      <c r="J5722" s="6">
        <v>45.584736842105265</v>
      </c>
      <c r="K5722">
        <f t="shared" si="178"/>
        <v>0</v>
      </c>
    </row>
    <row r="5723" spans="1:11" x14ac:dyDescent="0.25">
      <c r="A5723" s="5" t="str">
        <f t="shared" si="179"/>
        <v>IndustryWholesale, Transport, Other UtilitiesAverage WeekdayDecember10</v>
      </c>
      <c r="B5723" t="s">
        <v>2232</v>
      </c>
      <c r="C5723" t="s">
        <v>2248</v>
      </c>
      <c r="D5723" t="s">
        <v>2509</v>
      </c>
      <c r="E5723" t="s">
        <v>3140</v>
      </c>
      <c r="F5723" s="6">
        <v>10</v>
      </c>
      <c r="G5723" s="6">
        <v>284.33663940429688</v>
      </c>
      <c r="H5723" s="6">
        <v>284.33663940429688</v>
      </c>
      <c r="I5723" s="6">
        <v>37.793357849121094</v>
      </c>
      <c r="J5723" s="6">
        <v>49.852631578947367</v>
      </c>
      <c r="K5723">
        <f t="shared" si="178"/>
        <v>0</v>
      </c>
    </row>
    <row r="5724" spans="1:11" x14ac:dyDescent="0.25">
      <c r="A5724" s="5" t="str">
        <f t="shared" si="179"/>
        <v>IndustryWholesale, Transport, Other UtilitiesAverage WeekdayDecember11</v>
      </c>
      <c r="B5724" t="s">
        <v>2232</v>
      </c>
      <c r="C5724" t="s">
        <v>2248</v>
      </c>
      <c r="D5724" t="s">
        <v>2509</v>
      </c>
      <c r="E5724" t="s">
        <v>3140</v>
      </c>
      <c r="F5724" s="6">
        <v>11</v>
      </c>
      <c r="G5724" s="6">
        <v>328.80917358398438</v>
      </c>
      <c r="H5724" s="6">
        <v>328.80917358398438</v>
      </c>
      <c r="I5724" s="6">
        <v>45.194244384765625</v>
      </c>
      <c r="J5724" s="6">
        <v>54.455368421052633</v>
      </c>
      <c r="K5724">
        <f t="shared" si="178"/>
        <v>0</v>
      </c>
    </row>
    <row r="5725" spans="1:11" x14ac:dyDescent="0.25">
      <c r="A5725" s="5" t="str">
        <f t="shared" si="179"/>
        <v>IndustryWholesale, Transport, Other UtilitiesAverage WeekdayDecember12</v>
      </c>
      <c r="B5725" t="s">
        <v>2232</v>
      </c>
      <c r="C5725" t="s">
        <v>2248</v>
      </c>
      <c r="D5725" t="s">
        <v>2509</v>
      </c>
      <c r="E5725" t="s">
        <v>3140</v>
      </c>
      <c r="F5725" s="6">
        <v>12</v>
      </c>
      <c r="G5725" s="6">
        <v>334.71774291992188</v>
      </c>
      <c r="H5725" s="6">
        <v>334.71774291992188</v>
      </c>
      <c r="I5725" s="6">
        <v>53.825054168701172</v>
      </c>
      <c r="J5725" s="6">
        <v>58.400947368421072</v>
      </c>
      <c r="K5725">
        <f t="shared" si="178"/>
        <v>0</v>
      </c>
    </row>
    <row r="5726" spans="1:11" x14ac:dyDescent="0.25">
      <c r="A5726" s="5" t="str">
        <f t="shared" si="179"/>
        <v>IndustryWholesale, Transport, Other UtilitiesAverage WeekdayDecember13</v>
      </c>
      <c r="B5726" t="s">
        <v>2232</v>
      </c>
      <c r="C5726" t="s">
        <v>2248</v>
      </c>
      <c r="D5726" t="s">
        <v>2509</v>
      </c>
      <c r="E5726" t="s">
        <v>3140</v>
      </c>
      <c r="F5726" s="6">
        <v>13</v>
      </c>
      <c r="G5726" s="6">
        <v>342.09750366210938</v>
      </c>
      <c r="H5726" s="6">
        <v>342.09750366210938</v>
      </c>
      <c r="I5726" s="6">
        <v>53.364250183105469</v>
      </c>
      <c r="J5726" s="6">
        <v>61.319999999999993</v>
      </c>
      <c r="K5726">
        <f t="shared" si="178"/>
        <v>0</v>
      </c>
    </row>
    <row r="5727" spans="1:11" x14ac:dyDescent="0.25">
      <c r="A5727" s="5" t="str">
        <f t="shared" si="179"/>
        <v>IndustryWholesale, Transport, Other UtilitiesAverage WeekdayDecember14</v>
      </c>
      <c r="B5727" t="s">
        <v>2232</v>
      </c>
      <c r="C5727" t="s">
        <v>2248</v>
      </c>
      <c r="D5727" t="s">
        <v>2509</v>
      </c>
      <c r="E5727" t="s">
        <v>3140</v>
      </c>
      <c r="F5727" s="6">
        <v>14</v>
      </c>
      <c r="G5727" s="6">
        <v>328.16122436523438</v>
      </c>
      <c r="H5727" s="6">
        <v>328.16122436523438</v>
      </c>
      <c r="I5727" s="6">
        <v>48.451152801513672</v>
      </c>
      <c r="J5727" s="6">
        <v>62.814736842105262</v>
      </c>
      <c r="K5727">
        <f t="shared" si="178"/>
        <v>0</v>
      </c>
    </row>
    <row r="5728" spans="1:11" x14ac:dyDescent="0.25">
      <c r="A5728" s="5" t="str">
        <f t="shared" si="179"/>
        <v>IndustryWholesale, Transport, Other UtilitiesAverage WeekdayDecember15</v>
      </c>
      <c r="B5728" t="s">
        <v>2232</v>
      </c>
      <c r="C5728" t="s">
        <v>2248</v>
      </c>
      <c r="D5728" t="s">
        <v>2509</v>
      </c>
      <c r="E5728" t="s">
        <v>3140</v>
      </c>
      <c r="F5728" s="6">
        <v>15</v>
      </c>
      <c r="G5728" s="6">
        <v>296.08193969726563</v>
      </c>
      <c r="H5728" s="6">
        <v>296.08193969726563</v>
      </c>
      <c r="I5728" s="6">
        <v>50.873889923095703</v>
      </c>
      <c r="J5728" s="6">
        <v>63.725789473684209</v>
      </c>
      <c r="K5728">
        <f t="shared" si="178"/>
        <v>0</v>
      </c>
    </row>
    <row r="5729" spans="1:11" x14ac:dyDescent="0.25">
      <c r="A5729" s="5" t="str">
        <f t="shared" si="179"/>
        <v>IndustryWholesale, Transport, Other UtilitiesAverage WeekdayDecember16</v>
      </c>
      <c r="B5729" t="s">
        <v>2232</v>
      </c>
      <c r="C5729" t="s">
        <v>2248</v>
      </c>
      <c r="D5729" t="s">
        <v>2509</v>
      </c>
      <c r="E5729" t="s">
        <v>3140</v>
      </c>
      <c r="F5729" s="6">
        <v>16</v>
      </c>
      <c r="G5729" s="6">
        <v>313.55581665039063</v>
      </c>
      <c r="H5729" s="6">
        <v>313.55581665039063</v>
      </c>
      <c r="I5729" s="6">
        <v>49.251567840576172</v>
      </c>
      <c r="J5729" s="6">
        <v>64.623157894736835</v>
      </c>
      <c r="K5729">
        <f t="shared" si="178"/>
        <v>0</v>
      </c>
    </row>
    <row r="5730" spans="1:11" x14ac:dyDescent="0.25">
      <c r="A5730" s="5" t="str">
        <f t="shared" si="179"/>
        <v>IndustryWholesale, Transport, Other UtilitiesAverage WeekdayDecember17</v>
      </c>
      <c r="B5730" t="s">
        <v>2232</v>
      </c>
      <c r="C5730" t="s">
        <v>2248</v>
      </c>
      <c r="D5730" t="s">
        <v>2509</v>
      </c>
      <c r="E5730" t="s">
        <v>3140</v>
      </c>
      <c r="F5730" s="6">
        <v>17</v>
      </c>
      <c r="G5730" s="6">
        <v>325.74639892578125</v>
      </c>
      <c r="H5730" s="6">
        <v>325.74639892578125</v>
      </c>
      <c r="I5730" s="6">
        <v>56.901275634765625</v>
      </c>
      <c r="J5730" s="6">
        <v>64.454736842105262</v>
      </c>
      <c r="K5730">
        <f t="shared" si="178"/>
        <v>0</v>
      </c>
    </row>
    <row r="5731" spans="1:11" x14ac:dyDescent="0.25">
      <c r="A5731" s="5" t="str">
        <f t="shared" si="179"/>
        <v>IndustryWholesale, Transport, Other UtilitiesAverage WeekdayDecember18</v>
      </c>
      <c r="B5731" t="s">
        <v>2232</v>
      </c>
      <c r="C5731" t="s">
        <v>2248</v>
      </c>
      <c r="D5731" t="s">
        <v>2509</v>
      </c>
      <c r="E5731" t="s">
        <v>3140</v>
      </c>
      <c r="F5731" s="6">
        <v>18</v>
      </c>
      <c r="G5731" s="6">
        <v>309.64691162109375</v>
      </c>
      <c r="H5731" s="6">
        <v>309.64691162109375</v>
      </c>
      <c r="I5731" s="6">
        <v>60.302501678466797</v>
      </c>
      <c r="J5731" s="6">
        <v>62.026315789473685</v>
      </c>
      <c r="K5731">
        <f t="shared" si="178"/>
        <v>0</v>
      </c>
    </row>
    <row r="5732" spans="1:11" x14ac:dyDescent="0.25">
      <c r="A5732" s="5" t="str">
        <f t="shared" si="179"/>
        <v>IndustryWholesale, Transport, Other UtilitiesAverage WeekdayDecember19</v>
      </c>
      <c r="B5732" t="s">
        <v>2232</v>
      </c>
      <c r="C5732" t="s">
        <v>2248</v>
      </c>
      <c r="D5732" t="s">
        <v>2509</v>
      </c>
      <c r="E5732" t="s">
        <v>3140</v>
      </c>
      <c r="F5732" s="6">
        <v>19</v>
      </c>
      <c r="G5732" s="6">
        <v>310.66204833984375</v>
      </c>
      <c r="H5732" s="6">
        <v>310.66204833984375</v>
      </c>
      <c r="I5732" s="6">
        <v>51.157958984375</v>
      </c>
      <c r="J5732" s="6">
        <v>58.195789473684215</v>
      </c>
      <c r="K5732">
        <f t="shared" si="178"/>
        <v>0</v>
      </c>
    </row>
    <row r="5733" spans="1:11" x14ac:dyDescent="0.25">
      <c r="A5733" s="5" t="str">
        <f t="shared" si="179"/>
        <v>IndustryWholesale, Transport, Other UtilitiesAverage WeekdayDecember20</v>
      </c>
      <c r="B5733" t="s">
        <v>2232</v>
      </c>
      <c r="C5733" t="s">
        <v>2248</v>
      </c>
      <c r="D5733" t="s">
        <v>2509</v>
      </c>
      <c r="E5733" t="s">
        <v>3140</v>
      </c>
      <c r="F5733" s="6">
        <v>20</v>
      </c>
      <c r="G5733" s="6">
        <v>369.96200561523438</v>
      </c>
      <c r="H5733" s="6">
        <v>369.96200561523438</v>
      </c>
      <c r="I5733" s="6">
        <v>56.103408813476563</v>
      </c>
      <c r="J5733" s="6">
        <v>55.507368421052639</v>
      </c>
      <c r="K5733">
        <f t="shared" si="178"/>
        <v>0</v>
      </c>
    </row>
    <row r="5734" spans="1:11" x14ac:dyDescent="0.25">
      <c r="A5734" s="5" t="str">
        <f t="shared" si="179"/>
        <v>IndustryWholesale, Transport, Other UtilitiesAverage WeekdayDecember21</v>
      </c>
      <c r="B5734" t="s">
        <v>2232</v>
      </c>
      <c r="C5734" t="s">
        <v>2248</v>
      </c>
      <c r="D5734" t="s">
        <v>2509</v>
      </c>
      <c r="E5734" t="s">
        <v>3140</v>
      </c>
      <c r="F5734" s="6">
        <v>21</v>
      </c>
      <c r="G5734" s="6">
        <v>326.93295288085938</v>
      </c>
      <c r="H5734" s="6">
        <v>326.93295288085938</v>
      </c>
      <c r="I5734" s="6">
        <v>56.107006072998047</v>
      </c>
      <c r="J5734" s="6">
        <v>53.756315789473682</v>
      </c>
      <c r="K5734">
        <f t="shared" si="178"/>
        <v>0</v>
      </c>
    </row>
    <row r="5735" spans="1:11" x14ac:dyDescent="0.25">
      <c r="A5735" s="5" t="str">
        <f t="shared" si="179"/>
        <v>IndustryWholesale, Transport, Other UtilitiesAverage WeekdayDecember22</v>
      </c>
      <c r="B5735" t="s">
        <v>2232</v>
      </c>
      <c r="C5735" t="s">
        <v>2248</v>
      </c>
      <c r="D5735" t="s">
        <v>2509</v>
      </c>
      <c r="E5735" t="s">
        <v>3140</v>
      </c>
      <c r="F5735" s="6">
        <v>22</v>
      </c>
      <c r="G5735" s="6">
        <v>326.09930419921875</v>
      </c>
      <c r="H5735" s="6">
        <v>326.09930419921875</v>
      </c>
      <c r="I5735" s="6">
        <v>58.816116333007813</v>
      </c>
      <c r="J5735" s="6">
        <v>51.994210526315797</v>
      </c>
      <c r="K5735">
        <f t="shared" si="178"/>
        <v>0</v>
      </c>
    </row>
    <row r="5736" spans="1:11" x14ac:dyDescent="0.25">
      <c r="A5736" s="5" t="str">
        <f t="shared" si="179"/>
        <v>IndustryWholesale, Transport, Other UtilitiesAverage WeekdayDecember23</v>
      </c>
      <c r="B5736" t="s">
        <v>2232</v>
      </c>
      <c r="C5736" t="s">
        <v>2248</v>
      </c>
      <c r="D5736" t="s">
        <v>2509</v>
      </c>
      <c r="E5736" t="s">
        <v>3140</v>
      </c>
      <c r="F5736" s="6">
        <v>23</v>
      </c>
      <c r="G5736" s="6">
        <v>343.6483154296875</v>
      </c>
      <c r="H5736" s="6">
        <v>343.6483154296875</v>
      </c>
      <c r="I5736" s="6">
        <v>47.368789672851563</v>
      </c>
      <c r="J5736" s="6">
        <v>51.047894736842103</v>
      </c>
      <c r="K5736">
        <f t="shared" si="178"/>
        <v>0</v>
      </c>
    </row>
    <row r="5737" spans="1:11" x14ac:dyDescent="0.25">
      <c r="A5737" s="5" t="str">
        <f t="shared" si="179"/>
        <v>IndustryWholesale, Transport, Other UtilitiesAverage WeekdayDecember24</v>
      </c>
      <c r="B5737" t="s">
        <v>2232</v>
      </c>
      <c r="C5737" t="s">
        <v>2248</v>
      </c>
      <c r="D5737" t="s">
        <v>2509</v>
      </c>
      <c r="E5737" t="s">
        <v>3140</v>
      </c>
      <c r="F5737" s="6">
        <v>24</v>
      </c>
      <c r="G5737" s="6">
        <v>334.1788330078125</v>
      </c>
      <c r="H5737" s="6">
        <v>334.1788330078125</v>
      </c>
      <c r="I5737" s="6">
        <v>45.027366638183594</v>
      </c>
      <c r="J5737" s="6">
        <v>51.398947368421048</v>
      </c>
      <c r="K5737">
        <f t="shared" si="178"/>
        <v>0</v>
      </c>
    </row>
    <row r="5738" spans="1:11" x14ac:dyDescent="0.25">
      <c r="A5738" s="5" t="str">
        <f t="shared" si="179"/>
        <v>IndustryWholesale, Transport, Other UtilitiesMonthly Peak DayDecember1</v>
      </c>
      <c r="B5738" t="s">
        <v>2232</v>
      </c>
      <c r="C5738" t="s">
        <v>2248</v>
      </c>
      <c r="D5738" t="s">
        <v>2510</v>
      </c>
      <c r="E5738" t="s">
        <v>3140</v>
      </c>
      <c r="F5738" s="6">
        <v>1</v>
      </c>
      <c r="G5738" s="6">
        <v>285.40481567382813</v>
      </c>
      <c r="H5738" s="6">
        <v>285.40481567382813</v>
      </c>
      <c r="I5738" s="6">
        <v>41.620883941650391</v>
      </c>
      <c r="J5738" s="6">
        <v>46.798947368421047</v>
      </c>
      <c r="K5738">
        <f t="shared" si="178"/>
        <v>0</v>
      </c>
    </row>
    <row r="5739" spans="1:11" x14ac:dyDescent="0.25">
      <c r="A5739" s="5" t="str">
        <f t="shared" si="179"/>
        <v>IndustryWholesale, Transport, Other UtilitiesMonthly Peak DayDecember2</v>
      </c>
      <c r="B5739" t="s">
        <v>2232</v>
      </c>
      <c r="C5739" t="s">
        <v>2248</v>
      </c>
      <c r="D5739" t="s">
        <v>2510</v>
      </c>
      <c r="E5739" t="s">
        <v>3140</v>
      </c>
      <c r="F5739" s="6">
        <v>2</v>
      </c>
      <c r="G5739" s="6">
        <v>288.40872192382813</v>
      </c>
      <c r="H5739" s="6">
        <v>288.40872192382813</v>
      </c>
      <c r="I5739" s="6">
        <v>40.251205444335938</v>
      </c>
      <c r="J5739" s="6">
        <v>46.04526315789473</v>
      </c>
      <c r="K5739">
        <f t="shared" si="178"/>
        <v>0</v>
      </c>
    </row>
    <row r="5740" spans="1:11" x14ac:dyDescent="0.25">
      <c r="A5740" s="5" t="str">
        <f t="shared" si="179"/>
        <v>IndustryWholesale, Transport, Other UtilitiesMonthly Peak DayDecember3</v>
      </c>
      <c r="B5740" t="s">
        <v>2232</v>
      </c>
      <c r="C5740" t="s">
        <v>2248</v>
      </c>
      <c r="D5740" t="s">
        <v>2510</v>
      </c>
      <c r="E5740" t="s">
        <v>3140</v>
      </c>
      <c r="F5740" s="6">
        <v>3</v>
      </c>
      <c r="G5740" s="6">
        <v>261.77911376953125</v>
      </c>
      <c r="H5740" s="6">
        <v>261.77911376953125</v>
      </c>
      <c r="I5740" s="6">
        <v>38.716762542724609</v>
      </c>
      <c r="J5740" s="6">
        <v>44.878421052631573</v>
      </c>
      <c r="K5740">
        <f t="shared" si="178"/>
        <v>0</v>
      </c>
    </row>
    <row r="5741" spans="1:11" x14ac:dyDescent="0.25">
      <c r="A5741" s="5" t="str">
        <f t="shared" si="179"/>
        <v>IndustryWholesale, Transport, Other UtilitiesMonthly Peak DayDecember4</v>
      </c>
      <c r="B5741" t="s">
        <v>2232</v>
      </c>
      <c r="C5741" t="s">
        <v>2248</v>
      </c>
      <c r="D5741" t="s">
        <v>2510</v>
      </c>
      <c r="E5741" t="s">
        <v>3140</v>
      </c>
      <c r="F5741" s="6">
        <v>4</v>
      </c>
      <c r="G5741" s="6">
        <v>248.28208923339844</v>
      </c>
      <c r="H5741" s="6">
        <v>248.28208923339844</v>
      </c>
      <c r="I5741" s="6">
        <v>33.618846893310547</v>
      </c>
      <c r="J5741" s="6">
        <v>44.626842105263165</v>
      </c>
      <c r="K5741">
        <f t="shared" si="178"/>
        <v>0</v>
      </c>
    </row>
    <row r="5742" spans="1:11" x14ac:dyDescent="0.25">
      <c r="A5742" s="5" t="str">
        <f t="shared" si="179"/>
        <v>IndustryWholesale, Transport, Other UtilitiesMonthly Peak DayDecember5</v>
      </c>
      <c r="B5742" t="s">
        <v>2232</v>
      </c>
      <c r="C5742" t="s">
        <v>2248</v>
      </c>
      <c r="D5742" t="s">
        <v>2510</v>
      </c>
      <c r="E5742" t="s">
        <v>3140</v>
      </c>
      <c r="F5742" s="6">
        <v>5</v>
      </c>
      <c r="G5742" s="6">
        <v>259.48886108398438</v>
      </c>
      <c r="H5742" s="6">
        <v>259.48886108398438</v>
      </c>
      <c r="I5742" s="6">
        <v>41.887702941894531</v>
      </c>
      <c r="J5742" s="6">
        <v>44.214736842105268</v>
      </c>
      <c r="K5742">
        <f t="shared" si="178"/>
        <v>0</v>
      </c>
    </row>
    <row r="5743" spans="1:11" x14ac:dyDescent="0.25">
      <c r="A5743" s="5" t="str">
        <f t="shared" si="179"/>
        <v>IndustryWholesale, Transport, Other UtilitiesMonthly Peak DayDecember6</v>
      </c>
      <c r="B5743" t="s">
        <v>2232</v>
      </c>
      <c r="C5743" t="s">
        <v>2248</v>
      </c>
      <c r="D5743" t="s">
        <v>2510</v>
      </c>
      <c r="E5743" t="s">
        <v>3140</v>
      </c>
      <c r="F5743" s="6">
        <v>6</v>
      </c>
      <c r="G5743" s="6">
        <v>255.42018127441406</v>
      </c>
      <c r="H5743" s="6">
        <v>255.42018127441406</v>
      </c>
      <c r="I5743" s="6">
        <v>34.437625885009766</v>
      </c>
      <c r="J5743" s="6">
        <v>43.646315789473682</v>
      </c>
      <c r="K5743">
        <f t="shared" si="178"/>
        <v>0</v>
      </c>
    </row>
    <row r="5744" spans="1:11" x14ac:dyDescent="0.25">
      <c r="A5744" s="5" t="str">
        <f t="shared" si="179"/>
        <v>IndustryWholesale, Transport, Other UtilitiesMonthly Peak DayDecember7</v>
      </c>
      <c r="B5744" t="s">
        <v>2232</v>
      </c>
      <c r="C5744" t="s">
        <v>2248</v>
      </c>
      <c r="D5744" t="s">
        <v>2510</v>
      </c>
      <c r="E5744" t="s">
        <v>3140</v>
      </c>
      <c r="F5744" s="6">
        <v>7</v>
      </c>
      <c r="G5744" s="6">
        <v>256.78076171875</v>
      </c>
      <c r="H5744" s="6">
        <v>256.78076171875</v>
      </c>
      <c r="I5744" s="6">
        <v>36.082847595214844</v>
      </c>
      <c r="J5744" s="6">
        <v>43.652105263157885</v>
      </c>
      <c r="K5744">
        <f t="shared" si="178"/>
        <v>0</v>
      </c>
    </row>
    <row r="5745" spans="1:11" x14ac:dyDescent="0.25">
      <c r="A5745" s="5" t="str">
        <f t="shared" si="179"/>
        <v>IndustryWholesale, Transport, Other UtilitiesMonthly Peak DayDecember8</v>
      </c>
      <c r="B5745" t="s">
        <v>2232</v>
      </c>
      <c r="C5745" t="s">
        <v>2248</v>
      </c>
      <c r="D5745" t="s">
        <v>2510</v>
      </c>
      <c r="E5745" t="s">
        <v>3140</v>
      </c>
      <c r="F5745" s="6">
        <v>8</v>
      </c>
      <c r="G5745" s="6">
        <v>251.31355285644531</v>
      </c>
      <c r="H5745" s="6">
        <v>251.31355285644531</v>
      </c>
      <c r="I5745" s="6">
        <v>35.492630004882813</v>
      </c>
      <c r="J5745" s="6">
        <v>43.14473684210526</v>
      </c>
      <c r="K5745">
        <f t="shared" si="178"/>
        <v>0</v>
      </c>
    </row>
    <row r="5746" spans="1:11" x14ac:dyDescent="0.25">
      <c r="A5746" s="5" t="str">
        <f t="shared" si="179"/>
        <v>IndustryWholesale, Transport, Other UtilitiesMonthly Peak DayDecember9</v>
      </c>
      <c r="B5746" t="s">
        <v>2232</v>
      </c>
      <c r="C5746" t="s">
        <v>2248</v>
      </c>
      <c r="D5746" t="s">
        <v>2510</v>
      </c>
      <c r="E5746" t="s">
        <v>3140</v>
      </c>
      <c r="F5746" s="6">
        <v>9</v>
      </c>
      <c r="G5746" s="6">
        <v>273.84237670898438</v>
      </c>
      <c r="H5746" s="6">
        <v>273.84237670898438</v>
      </c>
      <c r="I5746" s="6">
        <v>36.050106048583984</v>
      </c>
      <c r="J5746" s="6">
        <v>43.596315789473685</v>
      </c>
      <c r="K5746">
        <f t="shared" si="178"/>
        <v>0</v>
      </c>
    </row>
    <row r="5747" spans="1:11" x14ac:dyDescent="0.25">
      <c r="A5747" s="5" t="str">
        <f t="shared" si="179"/>
        <v>IndustryWholesale, Transport, Other UtilitiesMonthly Peak DayDecember10</v>
      </c>
      <c r="B5747" t="s">
        <v>2232</v>
      </c>
      <c r="C5747" t="s">
        <v>2248</v>
      </c>
      <c r="D5747" t="s">
        <v>2510</v>
      </c>
      <c r="E5747" t="s">
        <v>3140</v>
      </c>
      <c r="F5747" s="6">
        <v>10</v>
      </c>
      <c r="G5747" s="6">
        <v>298.58395385742188</v>
      </c>
      <c r="H5747" s="6">
        <v>298.58395385742188</v>
      </c>
      <c r="I5747" s="6">
        <v>38.970394134521484</v>
      </c>
      <c r="J5747" s="6">
        <v>47.57231578947367</v>
      </c>
      <c r="K5747">
        <f t="shared" si="178"/>
        <v>0</v>
      </c>
    </row>
    <row r="5748" spans="1:11" x14ac:dyDescent="0.25">
      <c r="A5748" s="5" t="str">
        <f t="shared" si="179"/>
        <v>IndustryWholesale, Transport, Other UtilitiesMonthly Peak DayDecember11</v>
      </c>
      <c r="B5748" t="s">
        <v>2232</v>
      </c>
      <c r="C5748" t="s">
        <v>2248</v>
      </c>
      <c r="D5748" t="s">
        <v>2510</v>
      </c>
      <c r="E5748" t="s">
        <v>3140</v>
      </c>
      <c r="F5748" s="6">
        <v>11</v>
      </c>
      <c r="G5748" s="6">
        <v>290.79086303710938</v>
      </c>
      <c r="H5748" s="6">
        <v>290.79086303710938</v>
      </c>
      <c r="I5748" s="6">
        <v>38.162792205810547</v>
      </c>
      <c r="J5748" s="6">
        <v>51.775842105263159</v>
      </c>
      <c r="K5748">
        <f t="shared" si="178"/>
        <v>0</v>
      </c>
    </row>
    <row r="5749" spans="1:11" x14ac:dyDescent="0.25">
      <c r="A5749" s="5" t="str">
        <f t="shared" si="179"/>
        <v>IndustryWholesale, Transport, Other UtilitiesMonthly Peak DayDecember12</v>
      </c>
      <c r="B5749" t="s">
        <v>2232</v>
      </c>
      <c r="C5749" t="s">
        <v>2248</v>
      </c>
      <c r="D5749" t="s">
        <v>2510</v>
      </c>
      <c r="E5749" t="s">
        <v>3140</v>
      </c>
      <c r="F5749" s="6">
        <v>12</v>
      </c>
      <c r="G5749" s="6">
        <v>287.37631225585938</v>
      </c>
      <c r="H5749" s="6">
        <v>287.37631225585938</v>
      </c>
      <c r="I5749" s="6">
        <v>38.348945617675781</v>
      </c>
      <c r="J5749" s="6">
        <v>56.730421052631577</v>
      </c>
      <c r="K5749">
        <f t="shared" si="178"/>
        <v>0</v>
      </c>
    </row>
    <row r="5750" spans="1:11" x14ac:dyDescent="0.25">
      <c r="A5750" s="5" t="str">
        <f t="shared" si="179"/>
        <v>IndustryWholesale, Transport, Other UtilitiesMonthly Peak DayDecember13</v>
      </c>
      <c r="B5750" t="s">
        <v>2232</v>
      </c>
      <c r="C5750" t="s">
        <v>2248</v>
      </c>
      <c r="D5750" t="s">
        <v>2510</v>
      </c>
      <c r="E5750" t="s">
        <v>3140</v>
      </c>
      <c r="F5750" s="6">
        <v>13</v>
      </c>
      <c r="G5750" s="6">
        <v>288.21282958984375</v>
      </c>
      <c r="H5750" s="6">
        <v>288.21282958984375</v>
      </c>
      <c r="I5750" s="6">
        <v>37.102375030517578</v>
      </c>
      <c r="J5750" s="6">
        <v>59.702894736842097</v>
      </c>
      <c r="K5750">
        <f t="shared" si="178"/>
        <v>0</v>
      </c>
    </row>
    <row r="5751" spans="1:11" x14ac:dyDescent="0.25">
      <c r="A5751" s="5" t="str">
        <f t="shared" si="179"/>
        <v>IndustryWholesale, Transport, Other UtilitiesMonthly Peak DayDecember14</v>
      </c>
      <c r="B5751" t="s">
        <v>2232</v>
      </c>
      <c r="C5751" t="s">
        <v>2248</v>
      </c>
      <c r="D5751" t="s">
        <v>2510</v>
      </c>
      <c r="E5751" t="s">
        <v>3140</v>
      </c>
      <c r="F5751" s="6">
        <v>14</v>
      </c>
      <c r="G5751" s="6">
        <v>285.84332275390625</v>
      </c>
      <c r="H5751" s="6">
        <v>285.84332275390625</v>
      </c>
      <c r="I5751" s="6">
        <v>37.000278472900391</v>
      </c>
      <c r="J5751" s="6">
        <v>60.920000000000009</v>
      </c>
      <c r="K5751">
        <f t="shared" si="178"/>
        <v>0</v>
      </c>
    </row>
    <row r="5752" spans="1:11" x14ac:dyDescent="0.25">
      <c r="A5752" s="5" t="str">
        <f t="shared" si="179"/>
        <v>IndustryWholesale, Transport, Other UtilitiesMonthly Peak DayDecember15</v>
      </c>
      <c r="B5752" t="s">
        <v>2232</v>
      </c>
      <c r="C5752" t="s">
        <v>2248</v>
      </c>
      <c r="D5752" t="s">
        <v>2510</v>
      </c>
      <c r="E5752" t="s">
        <v>3140</v>
      </c>
      <c r="F5752" s="6">
        <v>15</v>
      </c>
      <c r="G5752" s="6">
        <v>274.1802978515625</v>
      </c>
      <c r="H5752" s="6">
        <v>274.1802978515625</v>
      </c>
      <c r="I5752" s="6">
        <v>34.321826934814453</v>
      </c>
      <c r="J5752" s="6">
        <v>62.072941176470586</v>
      </c>
      <c r="K5752">
        <f t="shared" si="178"/>
        <v>0</v>
      </c>
    </row>
    <row r="5753" spans="1:11" x14ac:dyDescent="0.25">
      <c r="A5753" s="5" t="str">
        <f t="shared" si="179"/>
        <v>IndustryWholesale, Transport, Other UtilitiesMonthly Peak DayDecember16</v>
      </c>
      <c r="B5753" t="s">
        <v>2232</v>
      </c>
      <c r="C5753" t="s">
        <v>2248</v>
      </c>
      <c r="D5753" t="s">
        <v>2510</v>
      </c>
      <c r="E5753" t="s">
        <v>3140</v>
      </c>
      <c r="F5753" s="6">
        <v>16</v>
      </c>
      <c r="G5753" s="6">
        <v>293.15304565429688</v>
      </c>
      <c r="H5753" s="6">
        <v>293.15304565429688</v>
      </c>
      <c r="I5753" s="6">
        <v>37.802997589111328</v>
      </c>
      <c r="J5753" s="6">
        <v>63.079411764705888</v>
      </c>
      <c r="K5753">
        <f t="shared" si="178"/>
        <v>0</v>
      </c>
    </row>
    <row r="5754" spans="1:11" x14ac:dyDescent="0.25">
      <c r="A5754" s="5" t="str">
        <f t="shared" si="179"/>
        <v>IndustryWholesale, Transport, Other UtilitiesMonthly Peak DayDecember17</v>
      </c>
      <c r="B5754" t="s">
        <v>2232</v>
      </c>
      <c r="C5754" t="s">
        <v>2248</v>
      </c>
      <c r="D5754" t="s">
        <v>2510</v>
      </c>
      <c r="E5754" t="s">
        <v>3140</v>
      </c>
      <c r="F5754" s="6">
        <v>17</v>
      </c>
      <c r="G5754" s="6">
        <v>301.88418579101563</v>
      </c>
      <c r="H5754" s="6">
        <v>301.88418579101563</v>
      </c>
      <c r="I5754" s="6">
        <v>47.633079528808594</v>
      </c>
      <c r="J5754" s="6">
        <v>62.879999999999988</v>
      </c>
      <c r="K5754">
        <f t="shared" si="178"/>
        <v>0</v>
      </c>
    </row>
    <row r="5755" spans="1:11" x14ac:dyDescent="0.25">
      <c r="A5755" s="5" t="str">
        <f t="shared" si="179"/>
        <v>IndustryWholesale, Transport, Other UtilitiesMonthly Peak DayDecember18</v>
      </c>
      <c r="B5755" t="s">
        <v>2232</v>
      </c>
      <c r="C5755" t="s">
        <v>2248</v>
      </c>
      <c r="D5755" t="s">
        <v>2510</v>
      </c>
      <c r="E5755" t="s">
        <v>3140</v>
      </c>
      <c r="F5755" s="6">
        <v>18</v>
      </c>
      <c r="G5755" s="6">
        <v>288.1353759765625</v>
      </c>
      <c r="H5755" s="6">
        <v>288.1353759765625</v>
      </c>
      <c r="I5755" s="6">
        <v>39.860954284667969</v>
      </c>
      <c r="J5755" s="6">
        <v>60.018235294117638</v>
      </c>
      <c r="K5755">
        <f t="shared" si="178"/>
        <v>0</v>
      </c>
    </row>
    <row r="5756" spans="1:11" x14ac:dyDescent="0.25">
      <c r="A5756" s="5" t="str">
        <f t="shared" si="179"/>
        <v>IndustryWholesale, Transport, Other UtilitiesMonthly Peak DayDecember19</v>
      </c>
      <c r="B5756" t="s">
        <v>2232</v>
      </c>
      <c r="C5756" t="s">
        <v>2248</v>
      </c>
      <c r="D5756" t="s">
        <v>2510</v>
      </c>
      <c r="E5756" t="s">
        <v>3140</v>
      </c>
      <c r="F5756" s="6">
        <v>19</v>
      </c>
      <c r="G5756" s="6">
        <v>278.99697875976563</v>
      </c>
      <c r="H5756" s="6">
        <v>278.99697875976563</v>
      </c>
      <c r="I5756" s="6">
        <v>41.935897827148438</v>
      </c>
      <c r="J5756" s="6">
        <v>57.075294117647054</v>
      </c>
      <c r="K5756">
        <f t="shared" si="178"/>
        <v>0</v>
      </c>
    </row>
    <row r="5757" spans="1:11" x14ac:dyDescent="0.25">
      <c r="A5757" s="5" t="str">
        <f t="shared" si="179"/>
        <v>IndustryWholesale, Transport, Other UtilitiesMonthly Peak DayDecember20</v>
      </c>
      <c r="B5757" t="s">
        <v>2232</v>
      </c>
      <c r="C5757" t="s">
        <v>2248</v>
      </c>
      <c r="D5757" t="s">
        <v>2510</v>
      </c>
      <c r="E5757" t="s">
        <v>3140</v>
      </c>
      <c r="F5757" s="6">
        <v>20</v>
      </c>
      <c r="G5757" s="6">
        <v>335.12213134765625</v>
      </c>
      <c r="H5757" s="6">
        <v>335.12213134765625</v>
      </c>
      <c r="I5757" s="6">
        <v>38.118083953857422</v>
      </c>
      <c r="J5757" s="6">
        <v>56.186315789473682</v>
      </c>
      <c r="K5757">
        <f t="shared" si="178"/>
        <v>0</v>
      </c>
    </row>
    <row r="5758" spans="1:11" x14ac:dyDescent="0.25">
      <c r="A5758" s="5" t="str">
        <f t="shared" si="179"/>
        <v>IndustryWholesale, Transport, Other UtilitiesMonthly Peak DayDecember21</v>
      </c>
      <c r="B5758" t="s">
        <v>2232</v>
      </c>
      <c r="C5758" t="s">
        <v>2248</v>
      </c>
      <c r="D5758" t="s">
        <v>2510</v>
      </c>
      <c r="E5758" t="s">
        <v>3140</v>
      </c>
      <c r="F5758" s="6">
        <v>21</v>
      </c>
      <c r="G5758" s="6">
        <v>356.00421142578125</v>
      </c>
      <c r="H5758" s="6">
        <v>356.00421142578125</v>
      </c>
      <c r="I5758" s="6">
        <v>41.775344848632813</v>
      </c>
      <c r="J5758" s="6">
        <v>53.811578947368417</v>
      </c>
      <c r="K5758">
        <f t="shared" si="178"/>
        <v>0</v>
      </c>
    </row>
    <row r="5759" spans="1:11" x14ac:dyDescent="0.25">
      <c r="A5759" s="5" t="str">
        <f t="shared" si="179"/>
        <v>IndustryWholesale, Transport, Other UtilitiesMonthly Peak DayDecember22</v>
      </c>
      <c r="B5759" t="s">
        <v>2232</v>
      </c>
      <c r="C5759" t="s">
        <v>2248</v>
      </c>
      <c r="D5759" t="s">
        <v>2510</v>
      </c>
      <c r="E5759" t="s">
        <v>3140</v>
      </c>
      <c r="F5759" s="6">
        <v>22</v>
      </c>
      <c r="G5759" s="6">
        <v>369.25527954101563</v>
      </c>
      <c r="H5759" s="6">
        <v>369.25527954101563</v>
      </c>
      <c r="I5759" s="6">
        <v>40.803573608398438</v>
      </c>
      <c r="J5759" s="6">
        <v>52.891052631578951</v>
      </c>
      <c r="K5759">
        <f t="shared" si="178"/>
        <v>0</v>
      </c>
    </row>
    <row r="5760" spans="1:11" x14ac:dyDescent="0.25">
      <c r="A5760" s="5" t="str">
        <f t="shared" si="179"/>
        <v>IndustryWholesale, Transport, Other UtilitiesMonthly Peak DayDecember23</v>
      </c>
      <c r="B5760" t="s">
        <v>2232</v>
      </c>
      <c r="C5760" t="s">
        <v>2248</v>
      </c>
      <c r="D5760" t="s">
        <v>2510</v>
      </c>
      <c r="E5760" t="s">
        <v>3140</v>
      </c>
      <c r="F5760" s="6">
        <v>23</v>
      </c>
      <c r="G5760" s="6">
        <v>364.78988647460938</v>
      </c>
      <c r="H5760" s="6">
        <v>364.78988647460938</v>
      </c>
      <c r="I5760" s="6">
        <v>39.935081481933594</v>
      </c>
      <c r="J5760" s="6">
        <v>51.449473684210524</v>
      </c>
      <c r="K5760">
        <f t="shared" si="178"/>
        <v>0</v>
      </c>
    </row>
    <row r="5761" spans="1:11" x14ac:dyDescent="0.25">
      <c r="A5761" s="5" t="str">
        <f t="shared" si="179"/>
        <v>IndustryWholesale, Transport, Other UtilitiesMonthly Peak DayDecember24</v>
      </c>
      <c r="B5761" t="s">
        <v>2232</v>
      </c>
      <c r="C5761" t="s">
        <v>2248</v>
      </c>
      <c r="D5761" t="s">
        <v>2510</v>
      </c>
      <c r="E5761" t="s">
        <v>3140</v>
      </c>
      <c r="F5761" s="6">
        <v>24</v>
      </c>
      <c r="G5761" s="6">
        <v>337.60308837890625</v>
      </c>
      <c r="H5761" s="6">
        <v>337.60308837890625</v>
      </c>
      <c r="I5761" s="6">
        <v>39.971134185791016</v>
      </c>
      <c r="J5761" s="6">
        <v>49.742105263157896</v>
      </c>
      <c r="K5761">
        <f t="shared" si="178"/>
        <v>0</v>
      </c>
    </row>
    <row r="5762" spans="1:11" x14ac:dyDescent="0.25">
      <c r="A5762" s="5" t="str">
        <f t="shared" si="179"/>
        <v>LCABig Creek/VenturaAverage WeekdayJanuary1</v>
      </c>
      <c r="B5762" t="s">
        <v>2233</v>
      </c>
      <c r="C5762" t="s">
        <v>2249</v>
      </c>
      <c r="D5762" t="s">
        <v>2511</v>
      </c>
      <c r="E5762" t="s">
        <v>3141</v>
      </c>
      <c r="F5762" s="6">
        <v>1</v>
      </c>
      <c r="G5762" s="6"/>
      <c r="H5762" s="6"/>
      <c r="I5762" s="6"/>
      <c r="J5762" s="6">
        <v>42.405882352941191</v>
      </c>
      <c r="K5762">
        <f t="shared" ref="K5762:K5825" si="180">INDEX(events, MATCH(CONCATENATE(B5762, C5762, D5762, E5762), events_y, 0), MATCH("Confidential", events_x, 0))</f>
        <v>2</v>
      </c>
    </row>
    <row r="5763" spans="1:11" x14ac:dyDescent="0.25">
      <c r="A5763" s="5" t="str">
        <f t="shared" ref="A5763:A5826" si="181">CONCATENATE(B5763, C5763, D5763, E5763, F5763)</f>
        <v>LCABig Creek/VenturaAverage WeekdayJanuary2</v>
      </c>
      <c r="B5763" t="s">
        <v>2233</v>
      </c>
      <c r="C5763" t="s">
        <v>2249</v>
      </c>
      <c r="D5763" t="s">
        <v>2511</v>
      </c>
      <c r="E5763" t="s">
        <v>3141</v>
      </c>
      <c r="F5763" s="6">
        <v>2</v>
      </c>
      <c r="G5763" s="6"/>
      <c r="H5763" s="6"/>
      <c r="I5763" s="6"/>
      <c r="J5763" s="6">
        <v>41.764117647058825</v>
      </c>
      <c r="K5763">
        <f t="shared" si="180"/>
        <v>2</v>
      </c>
    </row>
    <row r="5764" spans="1:11" x14ac:dyDescent="0.25">
      <c r="A5764" s="5" t="str">
        <f t="shared" si="181"/>
        <v>LCABig Creek/VenturaAverage WeekdayJanuary3</v>
      </c>
      <c r="B5764" t="s">
        <v>2233</v>
      </c>
      <c r="C5764" t="s">
        <v>2249</v>
      </c>
      <c r="D5764" t="s">
        <v>2511</v>
      </c>
      <c r="E5764" t="s">
        <v>3141</v>
      </c>
      <c r="F5764" s="6">
        <v>3</v>
      </c>
      <c r="G5764" s="6"/>
      <c r="H5764" s="6"/>
      <c r="I5764" s="6"/>
      <c r="J5764" s="6">
        <v>42.191176470588239</v>
      </c>
      <c r="K5764">
        <f t="shared" si="180"/>
        <v>2</v>
      </c>
    </row>
    <row r="5765" spans="1:11" x14ac:dyDescent="0.25">
      <c r="A5765" s="5" t="str">
        <f t="shared" si="181"/>
        <v>LCABig Creek/VenturaAverage WeekdayJanuary4</v>
      </c>
      <c r="B5765" t="s">
        <v>2233</v>
      </c>
      <c r="C5765" t="s">
        <v>2249</v>
      </c>
      <c r="D5765" t="s">
        <v>2511</v>
      </c>
      <c r="E5765" t="s">
        <v>3141</v>
      </c>
      <c r="F5765" s="6">
        <v>4</v>
      </c>
      <c r="G5765" s="6"/>
      <c r="H5765" s="6"/>
      <c r="I5765" s="6"/>
      <c r="J5765" s="6">
        <v>42.93</v>
      </c>
      <c r="K5765">
        <f t="shared" si="180"/>
        <v>2</v>
      </c>
    </row>
    <row r="5766" spans="1:11" x14ac:dyDescent="0.25">
      <c r="A5766" s="5" t="str">
        <f t="shared" si="181"/>
        <v>LCABig Creek/VenturaAverage WeekdayJanuary5</v>
      </c>
      <c r="B5766" t="s">
        <v>2233</v>
      </c>
      <c r="C5766" t="s">
        <v>2249</v>
      </c>
      <c r="D5766" t="s">
        <v>2511</v>
      </c>
      <c r="E5766" t="s">
        <v>3141</v>
      </c>
      <c r="F5766" s="6">
        <v>5</v>
      </c>
      <c r="G5766" s="6"/>
      <c r="H5766" s="6"/>
      <c r="I5766" s="6"/>
      <c r="J5766" s="6">
        <v>42.56</v>
      </c>
      <c r="K5766">
        <f t="shared" si="180"/>
        <v>2</v>
      </c>
    </row>
    <row r="5767" spans="1:11" x14ac:dyDescent="0.25">
      <c r="A5767" s="5" t="str">
        <f t="shared" si="181"/>
        <v>LCABig Creek/VenturaAverage WeekdayJanuary6</v>
      </c>
      <c r="B5767" t="s">
        <v>2233</v>
      </c>
      <c r="C5767" t="s">
        <v>2249</v>
      </c>
      <c r="D5767" t="s">
        <v>2511</v>
      </c>
      <c r="E5767" t="s">
        <v>3141</v>
      </c>
      <c r="F5767" s="6">
        <v>6</v>
      </c>
      <c r="G5767" s="6"/>
      <c r="H5767" s="6"/>
      <c r="I5767" s="6"/>
      <c r="J5767" s="6">
        <v>43.204117647058808</v>
      </c>
      <c r="K5767">
        <f t="shared" si="180"/>
        <v>2</v>
      </c>
    </row>
    <row r="5768" spans="1:11" x14ac:dyDescent="0.25">
      <c r="A5768" s="5" t="str">
        <f t="shared" si="181"/>
        <v>LCABig Creek/VenturaAverage WeekdayJanuary7</v>
      </c>
      <c r="B5768" t="s">
        <v>2233</v>
      </c>
      <c r="C5768" t="s">
        <v>2249</v>
      </c>
      <c r="D5768" t="s">
        <v>2511</v>
      </c>
      <c r="E5768" t="s">
        <v>3141</v>
      </c>
      <c r="F5768" s="6">
        <v>7</v>
      </c>
      <c r="G5768" s="6"/>
      <c r="H5768" s="6"/>
      <c r="I5768" s="6"/>
      <c r="J5768" s="6">
        <v>42.89</v>
      </c>
      <c r="K5768">
        <f t="shared" si="180"/>
        <v>2</v>
      </c>
    </row>
    <row r="5769" spans="1:11" x14ac:dyDescent="0.25">
      <c r="A5769" s="5" t="str">
        <f t="shared" si="181"/>
        <v>LCABig Creek/VenturaAverage WeekdayJanuary8</v>
      </c>
      <c r="B5769" t="s">
        <v>2233</v>
      </c>
      <c r="C5769" t="s">
        <v>2249</v>
      </c>
      <c r="D5769" t="s">
        <v>2511</v>
      </c>
      <c r="E5769" t="s">
        <v>3141</v>
      </c>
      <c r="F5769" s="6">
        <v>8</v>
      </c>
      <c r="G5769" s="6"/>
      <c r="H5769" s="6"/>
      <c r="I5769" s="6"/>
      <c r="J5769" s="6">
        <v>43.07411764705882</v>
      </c>
      <c r="K5769">
        <f t="shared" si="180"/>
        <v>2</v>
      </c>
    </row>
    <row r="5770" spans="1:11" x14ac:dyDescent="0.25">
      <c r="A5770" s="5" t="str">
        <f t="shared" si="181"/>
        <v>LCABig Creek/VenturaAverage WeekdayJanuary9</v>
      </c>
      <c r="B5770" t="s">
        <v>2233</v>
      </c>
      <c r="C5770" t="s">
        <v>2249</v>
      </c>
      <c r="D5770" t="s">
        <v>2511</v>
      </c>
      <c r="E5770" t="s">
        <v>3141</v>
      </c>
      <c r="F5770" s="6">
        <v>9</v>
      </c>
      <c r="G5770" s="6"/>
      <c r="H5770" s="6"/>
      <c r="I5770" s="6"/>
      <c r="J5770" s="6">
        <v>42.254117647058827</v>
      </c>
      <c r="K5770">
        <f t="shared" si="180"/>
        <v>2</v>
      </c>
    </row>
    <row r="5771" spans="1:11" x14ac:dyDescent="0.25">
      <c r="A5771" s="5" t="str">
        <f t="shared" si="181"/>
        <v>LCABig Creek/VenturaAverage WeekdayJanuary10</v>
      </c>
      <c r="B5771" t="s">
        <v>2233</v>
      </c>
      <c r="C5771" t="s">
        <v>2249</v>
      </c>
      <c r="D5771" t="s">
        <v>2511</v>
      </c>
      <c r="E5771" t="s">
        <v>3141</v>
      </c>
      <c r="F5771" s="6">
        <v>10</v>
      </c>
      <c r="G5771" s="6"/>
      <c r="H5771" s="6"/>
      <c r="I5771" s="6"/>
      <c r="J5771" s="6">
        <v>44.054117647058824</v>
      </c>
      <c r="K5771">
        <f t="shared" si="180"/>
        <v>2</v>
      </c>
    </row>
    <row r="5772" spans="1:11" x14ac:dyDescent="0.25">
      <c r="A5772" s="5" t="str">
        <f t="shared" si="181"/>
        <v>LCABig Creek/VenturaAverage WeekdayJanuary11</v>
      </c>
      <c r="B5772" t="s">
        <v>2233</v>
      </c>
      <c r="C5772" t="s">
        <v>2249</v>
      </c>
      <c r="D5772" t="s">
        <v>2511</v>
      </c>
      <c r="E5772" t="s">
        <v>3141</v>
      </c>
      <c r="F5772" s="6">
        <v>11</v>
      </c>
      <c r="G5772" s="6"/>
      <c r="H5772" s="6"/>
      <c r="I5772" s="6"/>
      <c r="J5772" s="6">
        <v>45.571764705882345</v>
      </c>
      <c r="K5772">
        <f t="shared" si="180"/>
        <v>2</v>
      </c>
    </row>
    <row r="5773" spans="1:11" x14ac:dyDescent="0.25">
      <c r="A5773" s="5" t="str">
        <f t="shared" si="181"/>
        <v>LCABig Creek/VenturaAverage WeekdayJanuary12</v>
      </c>
      <c r="B5773" t="s">
        <v>2233</v>
      </c>
      <c r="C5773" t="s">
        <v>2249</v>
      </c>
      <c r="D5773" t="s">
        <v>2511</v>
      </c>
      <c r="E5773" t="s">
        <v>3141</v>
      </c>
      <c r="F5773" s="6">
        <v>12</v>
      </c>
      <c r="G5773" s="6"/>
      <c r="H5773" s="6"/>
      <c r="I5773" s="6"/>
      <c r="J5773" s="6">
        <v>46.61</v>
      </c>
      <c r="K5773">
        <f t="shared" si="180"/>
        <v>2</v>
      </c>
    </row>
    <row r="5774" spans="1:11" x14ac:dyDescent="0.25">
      <c r="A5774" s="5" t="str">
        <f t="shared" si="181"/>
        <v>LCABig Creek/VenturaAverage WeekdayJanuary13</v>
      </c>
      <c r="B5774" t="s">
        <v>2233</v>
      </c>
      <c r="C5774" t="s">
        <v>2249</v>
      </c>
      <c r="D5774" t="s">
        <v>2511</v>
      </c>
      <c r="E5774" t="s">
        <v>3141</v>
      </c>
      <c r="F5774" s="6">
        <v>13</v>
      </c>
      <c r="G5774" s="6"/>
      <c r="H5774" s="6"/>
      <c r="I5774" s="6"/>
      <c r="J5774" s="6">
        <v>46.543529411764702</v>
      </c>
      <c r="K5774">
        <f t="shared" si="180"/>
        <v>2</v>
      </c>
    </row>
    <row r="5775" spans="1:11" x14ac:dyDescent="0.25">
      <c r="A5775" s="5" t="str">
        <f t="shared" si="181"/>
        <v>LCABig Creek/VenturaAverage WeekdayJanuary14</v>
      </c>
      <c r="B5775" t="s">
        <v>2233</v>
      </c>
      <c r="C5775" t="s">
        <v>2249</v>
      </c>
      <c r="D5775" t="s">
        <v>2511</v>
      </c>
      <c r="E5775" t="s">
        <v>3141</v>
      </c>
      <c r="F5775" s="6">
        <v>14</v>
      </c>
      <c r="G5775" s="6"/>
      <c r="H5775" s="6"/>
      <c r="I5775" s="6"/>
      <c r="J5775" s="6">
        <v>46.90470588235295</v>
      </c>
      <c r="K5775">
        <f t="shared" si="180"/>
        <v>2</v>
      </c>
    </row>
    <row r="5776" spans="1:11" x14ac:dyDescent="0.25">
      <c r="A5776" s="5" t="str">
        <f t="shared" si="181"/>
        <v>LCABig Creek/VenturaAverage WeekdayJanuary15</v>
      </c>
      <c r="B5776" t="s">
        <v>2233</v>
      </c>
      <c r="C5776" t="s">
        <v>2249</v>
      </c>
      <c r="D5776" t="s">
        <v>2511</v>
      </c>
      <c r="E5776" t="s">
        <v>3141</v>
      </c>
      <c r="F5776" s="6">
        <v>15</v>
      </c>
      <c r="G5776" s="6"/>
      <c r="H5776" s="6"/>
      <c r="I5776" s="6"/>
      <c r="J5776" s="6">
        <v>48.19764705882352</v>
      </c>
      <c r="K5776">
        <f t="shared" si="180"/>
        <v>2</v>
      </c>
    </row>
    <row r="5777" spans="1:11" x14ac:dyDescent="0.25">
      <c r="A5777" s="5" t="str">
        <f t="shared" si="181"/>
        <v>LCABig Creek/VenturaAverage WeekdayJanuary16</v>
      </c>
      <c r="B5777" t="s">
        <v>2233</v>
      </c>
      <c r="C5777" t="s">
        <v>2249</v>
      </c>
      <c r="D5777" t="s">
        <v>2511</v>
      </c>
      <c r="E5777" t="s">
        <v>3141</v>
      </c>
      <c r="F5777" s="6">
        <v>16</v>
      </c>
      <c r="G5777" s="6"/>
      <c r="H5777" s="6"/>
      <c r="I5777" s="6"/>
      <c r="J5777" s="6">
        <v>48.247058823529422</v>
      </c>
      <c r="K5777">
        <f t="shared" si="180"/>
        <v>2</v>
      </c>
    </row>
    <row r="5778" spans="1:11" x14ac:dyDescent="0.25">
      <c r="A5778" s="5" t="str">
        <f t="shared" si="181"/>
        <v>LCABig Creek/VenturaAverage WeekdayJanuary17</v>
      </c>
      <c r="B5778" t="s">
        <v>2233</v>
      </c>
      <c r="C5778" t="s">
        <v>2249</v>
      </c>
      <c r="D5778" t="s">
        <v>2511</v>
      </c>
      <c r="E5778" t="s">
        <v>3141</v>
      </c>
      <c r="F5778" s="6">
        <v>17</v>
      </c>
      <c r="G5778" s="6"/>
      <c r="H5778" s="6"/>
      <c r="I5778" s="6"/>
      <c r="J5778" s="6">
        <v>48.375294117647066</v>
      </c>
      <c r="K5778">
        <f t="shared" si="180"/>
        <v>2</v>
      </c>
    </row>
    <row r="5779" spans="1:11" x14ac:dyDescent="0.25">
      <c r="A5779" s="5" t="str">
        <f t="shared" si="181"/>
        <v>LCABig Creek/VenturaAverage WeekdayJanuary18</v>
      </c>
      <c r="B5779" t="s">
        <v>2233</v>
      </c>
      <c r="C5779" t="s">
        <v>2249</v>
      </c>
      <c r="D5779" t="s">
        <v>2511</v>
      </c>
      <c r="E5779" t="s">
        <v>3141</v>
      </c>
      <c r="F5779" s="6">
        <v>18</v>
      </c>
      <c r="G5779" s="6"/>
      <c r="H5779" s="6"/>
      <c r="I5779" s="6"/>
      <c r="J5779" s="6">
        <v>48.104705882352953</v>
      </c>
      <c r="K5779">
        <f t="shared" si="180"/>
        <v>2</v>
      </c>
    </row>
    <row r="5780" spans="1:11" x14ac:dyDescent="0.25">
      <c r="A5780" s="5" t="str">
        <f t="shared" si="181"/>
        <v>LCABig Creek/VenturaAverage WeekdayJanuary19</v>
      </c>
      <c r="B5780" t="s">
        <v>2233</v>
      </c>
      <c r="C5780" t="s">
        <v>2249</v>
      </c>
      <c r="D5780" t="s">
        <v>2511</v>
      </c>
      <c r="E5780" t="s">
        <v>3141</v>
      </c>
      <c r="F5780" s="6">
        <v>19</v>
      </c>
      <c r="G5780" s="6"/>
      <c r="H5780" s="6"/>
      <c r="I5780" s="6"/>
      <c r="J5780" s="6">
        <v>46.634117647058837</v>
      </c>
      <c r="K5780">
        <f t="shared" si="180"/>
        <v>2</v>
      </c>
    </row>
    <row r="5781" spans="1:11" x14ac:dyDescent="0.25">
      <c r="A5781" s="5" t="str">
        <f t="shared" si="181"/>
        <v>LCABig Creek/VenturaAverage WeekdayJanuary20</v>
      </c>
      <c r="B5781" t="s">
        <v>2233</v>
      </c>
      <c r="C5781" t="s">
        <v>2249</v>
      </c>
      <c r="D5781" t="s">
        <v>2511</v>
      </c>
      <c r="E5781" t="s">
        <v>3141</v>
      </c>
      <c r="F5781" s="6">
        <v>20</v>
      </c>
      <c r="G5781" s="6"/>
      <c r="H5781" s="6"/>
      <c r="I5781" s="6"/>
      <c r="J5781" s="6">
        <v>45.574117647058813</v>
      </c>
      <c r="K5781">
        <f t="shared" si="180"/>
        <v>2</v>
      </c>
    </row>
    <row r="5782" spans="1:11" x14ac:dyDescent="0.25">
      <c r="A5782" s="5" t="str">
        <f t="shared" si="181"/>
        <v>LCABig Creek/VenturaAverage WeekdayJanuary21</v>
      </c>
      <c r="B5782" t="s">
        <v>2233</v>
      </c>
      <c r="C5782" t="s">
        <v>2249</v>
      </c>
      <c r="D5782" t="s">
        <v>2511</v>
      </c>
      <c r="E5782" t="s">
        <v>3141</v>
      </c>
      <c r="F5782" s="6">
        <v>21</v>
      </c>
      <c r="G5782" s="6"/>
      <c r="H5782" s="6"/>
      <c r="I5782" s="6"/>
      <c r="J5782" s="6">
        <v>44.664705882352933</v>
      </c>
      <c r="K5782">
        <f t="shared" si="180"/>
        <v>2</v>
      </c>
    </row>
    <row r="5783" spans="1:11" x14ac:dyDescent="0.25">
      <c r="A5783" s="5" t="str">
        <f t="shared" si="181"/>
        <v>LCABig Creek/VenturaAverage WeekdayJanuary22</v>
      </c>
      <c r="B5783" t="s">
        <v>2233</v>
      </c>
      <c r="C5783" t="s">
        <v>2249</v>
      </c>
      <c r="D5783" t="s">
        <v>2511</v>
      </c>
      <c r="E5783" t="s">
        <v>3141</v>
      </c>
      <c r="F5783" s="6">
        <v>22</v>
      </c>
      <c r="G5783" s="6"/>
      <c r="H5783" s="6"/>
      <c r="I5783" s="6"/>
      <c r="J5783" s="6">
        <v>43.720588235294116</v>
      </c>
      <c r="K5783">
        <f t="shared" si="180"/>
        <v>2</v>
      </c>
    </row>
    <row r="5784" spans="1:11" x14ac:dyDescent="0.25">
      <c r="A5784" s="5" t="str">
        <f t="shared" si="181"/>
        <v>LCABig Creek/VenturaAverage WeekdayJanuary23</v>
      </c>
      <c r="B5784" t="s">
        <v>2233</v>
      </c>
      <c r="C5784" t="s">
        <v>2249</v>
      </c>
      <c r="D5784" t="s">
        <v>2511</v>
      </c>
      <c r="E5784" t="s">
        <v>3141</v>
      </c>
      <c r="F5784" s="6">
        <v>23</v>
      </c>
      <c r="G5784" s="6"/>
      <c r="H5784" s="6"/>
      <c r="I5784" s="6"/>
      <c r="J5784" s="6">
        <v>42.984117647058817</v>
      </c>
      <c r="K5784">
        <f t="shared" si="180"/>
        <v>2</v>
      </c>
    </row>
    <row r="5785" spans="1:11" x14ac:dyDescent="0.25">
      <c r="A5785" s="5" t="str">
        <f t="shared" si="181"/>
        <v>LCABig Creek/VenturaAverage WeekdayJanuary24</v>
      </c>
      <c r="B5785" t="s">
        <v>2233</v>
      </c>
      <c r="C5785" t="s">
        <v>2249</v>
      </c>
      <c r="D5785" t="s">
        <v>2511</v>
      </c>
      <c r="E5785" t="s">
        <v>3141</v>
      </c>
      <c r="F5785" s="6">
        <v>24</v>
      </c>
      <c r="G5785" s="6"/>
      <c r="H5785" s="6"/>
      <c r="I5785" s="6"/>
      <c r="J5785" s="6">
        <v>42.30176470588237</v>
      </c>
      <c r="K5785">
        <f t="shared" si="180"/>
        <v>2</v>
      </c>
    </row>
    <row r="5786" spans="1:11" x14ac:dyDescent="0.25">
      <c r="A5786" s="5" t="str">
        <f t="shared" si="181"/>
        <v>LCABig Creek/VenturaMonthly Peak DayJanuary1</v>
      </c>
      <c r="B5786" t="s">
        <v>2233</v>
      </c>
      <c r="C5786" t="s">
        <v>2249</v>
      </c>
      <c r="D5786" t="s">
        <v>2512</v>
      </c>
      <c r="E5786" t="s">
        <v>3141</v>
      </c>
      <c r="F5786" s="6">
        <v>1</v>
      </c>
      <c r="G5786" s="6"/>
      <c r="H5786" s="6"/>
      <c r="I5786" s="6"/>
      <c r="J5786" s="6">
        <v>45.411176470588238</v>
      </c>
      <c r="K5786">
        <f t="shared" si="180"/>
        <v>2</v>
      </c>
    </row>
    <row r="5787" spans="1:11" x14ac:dyDescent="0.25">
      <c r="A5787" s="5" t="str">
        <f t="shared" si="181"/>
        <v>LCABig Creek/VenturaMonthly Peak DayJanuary2</v>
      </c>
      <c r="B5787" t="s">
        <v>2233</v>
      </c>
      <c r="C5787" t="s">
        <v>2249</v>
      </c>
      <c r="D5787" t="s">
        <v>2512</v>
      </c>
      <c r="E5787" t="s">
        <v>3141</v>
      </c>
      <c r="F5787" s="6">
        <v>2</v>
      </c>
      <c r="G5787" s="6"/>
      <c r="H5787" s="6"/>
      <c r="I5787" s="6"/>
      <c r="J5787" s="6">
        <v>44.318823529411766</v>
      </c>
      <c r="K5787">
        <f t="shared" si="180"/>
        <v>2</v>
      </c>
    </row>
    <row r="5788" spans="1:11" x14ac:dyDescent="0.25">
      <c r="A5788" s="5" t="str">
        <f t="shared" si="181"/>
        <v>LCABig Creek/VenturaMonthly Peak DayJanuary3</v>
      </c>
      <c r="B5788" t="s">
        <v>2233</v>
      </c>
      <c r="C5788" t="s">
        <v>2249</v>
      </c>
      <c r="D5788" t="s">
        <v>2512</v>
      </c>
      <c r="E5788" t="s">
        <v>3141</v>
      </c>
      <c r="F5788" s="6">
        <v>3</v>
      </c>
      <c r="G5788" s="6"/>
      <c r="H5788" s="6"/>
      <c r="I5788" s="6"/>
      <c r="J5788" s="6">
        <v>43.879411764705885</v>
      </c>
      <c r="K5788">
        <f t="shared" si="180"/>
        <v>2</v>
      </c>
    </row>
    <row r="5789" spans="1:11" x14ac:dyDescent="0.25">
      <c r="A5789" s="5" t="str">
        <f t="shared" si="181"/>
        <v>LCABig Creek/VenturaMonthly Peak DayJanuary4</v>
      </c>
      <c r="B5789" t="s">
        <v>2233</v>
      </c>
      <c r="C5789" t="s">
        <v>2249</v>
      </c>
      <c r="D5789" t="s">
        <v>2512</v>
      </c>
      <c r="E5789" t="s">
        <v>3141</v>
      </c>
      <c r="F5789" s="6">
        <v>4</v>
      </c>
      <c r="G5789" s="6"/>
      <c r="H5789" s="6"/>
      <c r="I5789" s="6"/>
      <c r="J5789" s="6">
        <v>43.448235294117644</v>
      </c>
      <c r="K5789">
        <f t="shared" si="180"/>
        <v>2</v>
      </c>
    </row>
    <row r="5790" spans="1:11" x14ac:dyDescent="0.25">
      <c r="A5790" s="5" t="str">
        <f t="shared" si="181"/>
        <v>LCABig Creek/VenturaMonthly Peak DayJanuary5</v>
      </c>
      <c r="B5790" t="s">
        <v>2233</v>
      </c>
      <c r="C5790" t="s">
        <v>2249</v>
      </c>
      <c r="D5790" t="s">
        <v>2512</v>
      </c>
      <c r="E5790" t="s">
        <v>3141</v>
      </c>
      <c r="F5790" s="6">
        <v>5</v>
      </c>
      <c r="G5790" s="6"/>
      <c r="H5790" s="6"/>
      <c r="I5790" s="6"/>
      <c r="J5790" s="6">
        <v>42.643529411764696</v>
      </c>
      <c r="K5790">
        <f t="shared" si="180"/>
        <v>2</v>
      </c>
    </row>
    <row r="5791" spans="1:11" x14ac:dyDescent="0.25">
      <c r="A5791" s="5" t="str">
        <f t="shared" si="181"/>
        <v>LCABig Creek/VenturaMonthly Peak DayJanuary6</v>
      </c>
      <c r="B5791" t="s">
        <v>2233</v>
      </c>
      <c r="C5791" t="s">
        <v>2249</v>
      </c>
      <c r="D5791" t="s">
        <v>2512</v>
      </c>
      <c r="E5791" t="s">
        <v>3141</v>
      </c>
      <c r="F5791" s="6">
        <v>6</v>
      </c>
      <c r="G5791" s="6"/>
      <c r="H5791" s="6"/>
      <c r="I5791" s="6"/>
      <c r="J5791" s="6">
        <v>40.103529411764711</v>
      </c>
      <c r="K5791">
        <f t="shared" si="180"/>
        <v>2</v>
      </c>
    </row>
    <row r="5792" spans="1:11" x14ac:dyDescent="0.25">
      <c r="A5792" s="5" t="str">
        <f t="shared" si="181"/>
        <v>LCABig Creek/VenturaMonthly Peak DayJanuary7</v>
      </c>
      <c r="B5792" t="s">
        <v>2233</v>
      </c>
      <c r="C5792" t="s">
        <v>2249</v>
      </c>
      <c r="D5792" t="s">
        <v>2512</v>
      </c>
      <c r="E5792" t="s">
        <v>3141</v>
      </c>
      <c r="F5792" s="6">
        <v>7</v>
      </c>
      <c r="G5792" s="6"/>
      <c r="H5792" s="6"/>
      <c r="I5792" s="6"/>
      <c r="J5792" s="6">
        <v>40.010588235294108</v>
      </c>
      <c r="K5792">
        <f t="shared" si="180"/>
        <v>2</v>
      </c>
    </row>
    <row r="5793" spans="1:11" x14ac:dyDescent="0.25">
      <c r="A5793" s="5" t="str">
        <f t="shared" si="181"/>
        <v>LCABig Creek/VenturaMonthly Peak DayJanuary8</v>
      </c>
      <c r="B5793" t="s">
        <v>2233</v>
      </c>
      <c r="C5793" t="s">
        <v>2249</v>
      </c>
      <c r="D5793" t="s">
        <v>2512</v>
      </c>
      <c r="E5793" t="s">
        <v>3141</v>
      </c>
      <c r="F5793" s="6">
        <v>8</v>
      </c>
      <c r="G5793" s="6"/>
      <c r="H5793" s="6"/>
      <c r="I5793" s="6"/>
      <c r="J5793" s="6">
        <v>39.385882352941167</v>
      </c>
      <c r="K5793">
        <f t="shared" si="180"/>
        <v>2</v>
      </c>
    </row>
    <row r="5794" spans="1:11" x14ac:dyDescent="0.25">
      <c r="A5794" s="5" t="str">
        <f t="shared" si="181"/>
        <v>LCABig Creek/VenturaMonthly Peak DayJanuary9</v>
      </c>
      <c r="B5794" t="s">
        <v>2233</v>
      </c>
      <c r="C5794" t="s">
        <v>2249</v>
      </c>
      <c r="D5794" t="s">
        <v>2512</v>
      </c>
      <c r="E5794" t="s">
        <v>3141</v>
      </c>
      <c r="F5794" s="6">
        <v>9</v>
      </c>
      <c r="G5794" s="6"/>
      <c r="H5794" s="6"/>
      <c r="I5794" s="6"/>
      <c r="J5794" s="6">
        <v>39.270588235294127</v>
      </c>
      <c r="K5794">
        <f t="shared" si="180"/>
        <v>2</v>
      </c>
    </row>
    <row r="5795" spans="1:11" x14ac:dyDescent="0.25">
      <c r="A5795" s="5" t="str">
        <f t="shared" si="181"/>
        <v>LCABig Creek/VenturaMonthly Peak DayJanuary10</v>
      </c>
      <c r="B5795" t="s">
        <v>2233</v>
      </c>
      <c r="C5795" t="s">
        <v>2249</v>
      </c>
      <c r="D5795" t="s">
        <v>2512</v>
      </c>
      <c r="E5795" t="s">
        <v>3141</v>
      </c>
      <c r="F5795" s="6">
        <v>10</v>
      </c>
      <c r="G5795" s="6"/>
      <c r="H5795" s="6"/>
      <c r="I5795" s="6"/>
      <c r="J5795" s="6">
        <v>40.614705882352943</v>
      </c>
      <c r="K5795">
        <f t="shared" si="180"/>
        <v>2</v>
      </c>
    </row>
    <row r="5796" spans="1:11" x14ac:dyDescent="0.25">
      <c r="A5796" s="5" t="str">
        <f t="shared" si="181"/>
        <v>LCABig Creek/VenturaMonthly Peak DayJanuary11</v>
      </c>
      <c r="B5796" t="s">
        <v>2233</v>
      </c>
      <c r="C5796" t="s">
        <v>2249</v>
      </c>
      <c r="D5796" t="s">
        <v>2512</v>
      </c>
      <c r="E5796" t="s">
        <v>3141</v>
      </c>
      <c r="F5796" s="6">
        <v>11</v>
      </c>
      <c r="G5796" s="6"/>
      <c r="H5796" s="6"/>
      <c r="I5796" s="6"/>
      <c r="J5796" s="6">
        <v>41.716470588235289</v>
      </c>
      <c r="K5796">
        <f t="shared" si="180"/>
        <v>2</v>
      </c>
    </row>
    <row r="5797" spans="1:11" x14ac:dyDescent="0.25">
      <c r="A5797" s="5" t="str">
        <f t="shared" si="181"/>
        <v>LCABig Creek/VenturaMonthly Peak DayJanuary12</v>
      </c>
      <c r="B5797" t="s">
        <v>2233</v>
      </c>
      <c r="C5797" t="s">
        <v>2249</v>
      </c>
      <c r="D5797" t="s">
        <v>2512</v>
      </c>
      <c r="E5797" t="s">
        <v>3141</v>
      </c>
      <c r="F5797" s="6">
        <v>12</v>
      </c>
      <c r="G5797" s="6"/>
      <c r="H5797" s="6"/>
      <c r="I5797" s="6"/>
      <c r="J5797" s="6">
        <v>42.377647058823534</v>
      </c>
      <c r="K5797">
        <f t="shared" si="180"/>
        <v>2</v>
      </c>
    </row>
    <row r="5798" spans="1:11" x14ac:dyDescent="0.25">
      <c r="A5798" s="5" t="str">
        <f t="shared" si="181"/>
        <v>LCABig Creek/VenturaMonthly Peak DayJanuary13</v>
      </c>
      <c r="B5798" t="s">
        <v>2233</v>
      </c>
      <c r="C5798" t="s">
        <v>2249</v>
      </c>
      <c r="D5798" t="s">
        <v>2512</v>
      </c>
      <c r="E5798" t="s">
        <v>3141</v>
      </c>
      <c r="F5798" s="6">
        <v>13</v>
      </c>
      <c r="G5798" s="6"/>
      <c r="H5798" s="6"/>
      <c r="I5798" s="6"/>
      <c r="J5798" s="6">
        <v>44.199999999999996</v>
      </c>
      <c r="K5798">
        <f t="shared" si="180"/>
        <v>2</v>
      </c>
    </row>
    <row r="5799" spans="1:11" x14ac:dyDescent="0.25">
      <c r="A5799" s="5" t="str">
        <f t="shared" si="181"/>
        <v>LCABig Creek/VenturaMonthly Peak DayJanuary14</v>
      </c>
      <c r="B5799" t="s">
        <v>2233</v>
      </c>
      <c r="C5799" t="s">
        <v>2249</v>
      </c>
      <c r="D5799" t="s">
        <v>2512</v>
      </c>
      <c r="E5799" t="s">
        <v>3141</v>
      </c>
      <c r="F5799" s="6">
        <v>14</v>
      </c>
      <c r="G5799" s="6"/>
      <c r="H5799" s="6"/>
      <c r="I5799" s="6"/>
      <c r="J5799" s="6">
        <v>44.113529411764709</v>
      </c>
      <c r="K5799">
        <f t="shared" si="180"/>
        <v>2</v>
      </c>
    </row>
    <row r="5800" spans="1:11" x14ac:dyDescent="0.25">
      <c r="A5800" s="5" t="str">
        <f t="shared" si="181"/>
        <v>LCABig Creek/VenturaMonthly Peak DayJanuary15</v>
      </c>
      <c r="B5800" t="s">
        <v>2233</v>
      </c>
      <c r="C5800" t="s">
        <v>2249</v>
      </c>
      <c r="D5800" t="s">
        <v>2512</v>
      </c>
      <c r="E5800" t="s">
        <v>3141</v>
      </c>
      <c r="F5800" s="6">
        <v>15</v>
      </c>
      <c r="G5800" s="6"/>
      <c r="H5800" s="6"/>
      <c r="I5800" s="6"/>
      <c r="J5800" s="6">
        <v>44.259411764705881</v>
      </c>
      <c r="K5800">
        <f t="shared" si="180"/>
        <v>2</v>
      </c>
    </row>
    <row r="5801" spans="1:11" x14ac:dyDescent="0.25">
      <c r="A5801" s="5" t="str">
        <f t="shared" si="181"/>
        <v>LCABig Creek/VenturaMonthly Peak DayJanuary16</v>
      </c>
      <c r="B5801" t="s">
        <v>2233</v>
      </c>
      <c r="C5801" t="s">
        <v>2249</v>
      </c>
      <c r="D5801" t="s">
        <v>2512</v>
      </c>
      <c r="E5801" t="s">
        <v>3141</v>
      </c>
      <c r="F5801" s="6">
        <v>16</v>
      </c>
      <c r="G5801" s="6"/>
      <c r="H5801" s="6"/>
      <c r="I5801" s="6"/>
      <c r="J5801" s="6">
        <v>43.59941176470587</v>
      </c>
      <c r="K5801">
        <f t="shared" si="180"/>
        <v>2</v>
      </c>
    </row>
    <row r="5802" spans="1:11" x14ac:dyDescent="0.25">
      <c r="A5802" s="5" t="str">
        <f t="shared" si="181"/>
        <v>LCABig Creek/VenturaMonthly Peak DayJanuary17</v>
      </c>
      <c r="B5802" t="s">
        <v>2233</v>
      </c>
      <c r="C5802" t="s">
        <v>2249</v>
      </c>
      <c r="D5802" t="s">
        <v>2512</v>
      </c>
      <c r="E5802" t="s">
        <v>3141</v>
      </c>
      <c r="F5802" s="6">
        <v>17</v>
      </c>
      <c r="G5802" s="6"/>
      <c r="H5802" s="6"/>
      <c r="I5802" s="6"/>
      <c r="J5802" s="6">
        <v>42.353529411764697</v>
      </c>
      <c r="K5802">
        <f t="shared" si="180"/>
        <v>2</v>
      </c>
    </row>
    <row r="5803" spans="1:11" x14ac:dyDescent="0.25">
      <c r="A5803" s="5" t="str">
        <f t="shared" si="181"/>
        <v>LCABig Creek/VenturaMonthly Peak DayJanuary18</v>
      </c>
      <c r="B5803" t="s">
        <v>2233</v>
      </c>
      <c r="C5803" t="s">
        <v>2249</v>
      </c>
      <c r="D5803" t="s">
        <v>2512</v>
      </c>
      <c r="E5803" t="s">
        <v>3141</v>
      </c>
      <c r="F5803" s="6">
        <v>18</v>
      </c>
      <c r="G5803" s="6"/>
      <c r="H5803" s="6"/>
      <c r="I5803" s="6"/>
      <c r="J5803" s="6">
        <v>41.568235294117642</v>
      </c>
      <c r="K5803">
        <f t="shared" si="180"/>
        <v>2</v>
      </c>
    </row>
    <row r="5804" spans="1:11" x14ac:dyDescent="0.25">
      <c r="A5804" s="5" t="str">
        <f t="shared" si="181"/>
        <v>LCABig Creek/VenturaMonthly Peak DayJanuary19</v>
      </c>
      <c r="B5804" t="s">
        <v>2233</v>
      </c>
      <c r="C5804" t="s">
        <v>2249</v>
      </c>
      <c r="D5804" t="s">
        <v>2512</v>
      </c>
      <c r="E5804" t="s">
        <v>3141</v>
      </c>
      <c r="F5804" s="6">
        <v>19</v>
      </c>
      <c r="G5804" s="6"/>
      <c r="H5804" s="6"/>
      <c r="I5804" s="6"/>
      <c r="J5804" s="6">
        <v>41.037058823529421</v>
      </c>
      <c r="K5804">
        <f t="shared" si="180"/>
        <v>2</v>
      </c>
    </row>
    <row r="5805" spans="1:11" x14ac:dyDescent="0.25">
      <c r="A5805" s="5" t="str">
        <f t="shared" si="181"/>
        <v>LCABig Creek/VenturaMonthly Peak DayJanuary20</v>
      </c>
      <c r="B5805" t="s">
        <v>2233</v>
      </c>
      <c r="C5805" t="s">
        <v>2249</v>
      </c>
      <c r="D5805" t="s">
        <v>2512</v>
      </c>
      <c r="E5805" t="s">
        <v>3141</v>
      </c>
      <c r="F5805" s="6">
        <v>20</v>
      </c>
      <c r="G5805" s="6"/>
      <c r="H5805" s="6"/>
      <c r="I5805" s="6"/>
      <c r="J5805" s="6">
        <v>40.146470588235296</v>
      </c>
      <c r="K5805">
        <f t="shared" si="180"/>
        <v>2</v>
      </c>
    </row>
    <row r="5806" spans="1:11" x14ac:dyDescent="0.25">
      <c r="A5806" s="5" t="str">
        <f t="shared" si="181"/>
        <v>LCABig Creek/VenturaMonthly Peak DayJanuary21</v>
      </c>
      <c r="B5806" t="s">
        <v>2233</v>
      </c>
      <c r="C5806" t="s">
        <v>2249</v>
      </c>
      <c r="D5806" t="s">
        <v>2512</v>
      </c>
      <c r="E5806" t="s">
        <v>3141</v>
      </c>
      <c r="F5806" s="6">
        <v>21</v>
      </c>
      <c r="G5806" s="6"/>
      <c r="H5806" s="6"/>
      <c r="I5806" s="6"/>
      <c r="J5806" s="6">
        <v>40.061176470588236</v>
      </c>
      <c r="K5806">
        <f t="shared" si="180"/>
        <v>2</v>
      </c>
    </row>
    <row r="5807" spans="1:11" x14ac:dyDescent="0.25">
      <c r="A5807" s="5" t="str">
        <f t="shared" si="181"/>
        <v>LCABig Creek/VenturaMonthly Peak DayJanuary22</v>
      </c>
      <c r="B5807" t="s">
        <v>2233</v>
      </c>
      <c r="C5807" t="s">
        <v>2249</v>
      </c>
      <c r="D5807" t="s">
        <v>2512</v>
      </c>
      <c r="E5807" t="s">
        <v>3141</v>
      </c>
      <c r="F5807" s="6">
        <v>22</v>
      </c>
      <c r="G5807" s="6"/>
      <c r="H5807" s="6"/>
      <c r="I5807" s="6"/>
      <c r="J5807" s="6">
        <v>39.684117647058827</v>
      </c>
      <c r="K5807">
        <f t="shared" si="180"/>
        <v>2</v>
      </c>
    </row>
    <row r="5808" spans="1:11" x14ac:dyDescent="0.25">
      <c r="A5808" s="5" t="str">
        <f t="shared" si="181"/>
        <v>LCABig Creek/VenturaMonthly Peak DayJanuary23</v>
      </c>
      <c r="B5808" t="s">
        <v>2233</v>
      </c>
      <c r="C5808" t="s">
        <v>2249</v>
      </c>
      <c r="D5808" t="s">
        <v>2512</v>
      </c>
      <c r="E5808" t="s">
        <v>3141</v>
      </c>
      <c r="F5808" s="6">
        <v>23</v>
      </c>
      <c r="G5808" s="6"/>
      <c r="H5808" s="6"/>
      <c r="I5808" s="6"/>
      <c r="J5808" s="6">
        <v>39.66882352941176</v>
      </c>
      <c r="K5808">
        <f t="shared" si="180"/>
        <v>2</v>
      </c>
    </row>
    <row r="5809" spans="1:11" x14ac:dyDescent="0.25">
      <c r="A5809" s="5" t="str">
        <f t="shared" si="181"/>
        <v>LCABig Creek/VenturaMonthly Peak DayJanuary24</v>
      </c>
      <c r="B5809" t="s">
        <v>2233</v>
      </c>
      <c r="C5809" t="s">
        <v>2249</v>
      </c>
      <c r="D5809" t="s">
        <v>2512</v>
      </c>
      <c r="E5809" t="s">
        <v>3141</v>
      </c>
      <c r="F5809" s="6">
        <v>24</v>
      </c>
      <c r="G5809" s="6"/>
      <c r="H5809" s="6"/>
      <c r="I5809" s="6"/>
      <c r="J5809" s="6">
        <v>39.356470588235304</v>
      </c>
      <c r="K5809">
        <f t="shared" si="180"/>
        <v>2</v>
      </c>
    </row>
    <row r="5810" spans="1:11" x14ac:dyDescent="0.25">
      <c r="A5810" s="5" t="str">
        <f t="shared" si="181"/>
        <v>LCABig Creek/VenturaAverage WeekdayFebruary1</v>
      </c>
      <c r="B5810" t="s">
        <v>2233</v>
      </c>
      <c r="C5810" t="s">
        <v>2249</v>
      </c>
      <c r="D5810" t="s">
        <v>2513</v>
      </c>
      <c r="E5810" t="s">
        <v>3142</v>
      </c>
      <c r="F5810" s="6">
        <v>1</v>
      </c>
      <c r="G5810" s="6"/>
      <c r="H5810" s="6"/>
      <c r="I5810" s="6"/>
      <c r="J5810" s="6">
        <v>50.946470588235307</v>
      </c>
      <c r="K5810">
        <f t="shared" si="180"/>
        <v>2</v>
      </c>
    </row>
    <row r="5811" spans="1:11" x14ac:dyDescent="0.25">
      <c r="A5811" s="5" t="str">
        <f t="shared" si="181"/>
        <v>LCABig Creek/VenturaAverage WeekdayFebruary2</v>
      </c>
      <c r="B5811" t="s">
        <v>2233</v>
      </c>
      <c r="C5811" t="s">
        <v>2249</v>
      </c>
      <c r="D5811" t="s">
        <v>2513</v>
      </c>
      <c r="E5811" t="s">
        <v>3142</v>
      </c>
      <c r="F5811" s="6">
        <v>2</v>
      </c>
      <c r="G5811" s="6"/>
      <c r="H5811" s="6"/>
      <c r="I5811" s="6"/>
      <c r="J5811" s="6">
        <v>49.440588235294108</v>
      </c>
      <c r="K5811">
        <f t="shared" si="180"/>
        <v>2</v>
      </c>
    </row>
    <row r="5812" spans="1:11" x14ac:dyDescent="0.25">
      <c r="A5812" s="5" t="str">
        <f t="shared" si="181"/>
        <v>LCABig Creek/VenturaAverage WeekdayFebruary3</v>
      </c>
      <c r="B5812" t="s">
        <v>2233</v>
      </c>
      <c r="C5812" t="s">
        <v>2249</v>
      </c>
      <c r="D5812" t="s">
        <v>2513</v>
      </c>
      <c r="E5812" t="s">
        <v>3142</v>
      </c>
      <c r="F5812" s="6">
        <v>3</v>
      </c>
      <c r="G5812" s="6"/>
      <c r="H5812" s="6"/>
      <c r="I5812" s="6"/>
      <c r="J5812" s="6">
        <v>48.813529411764705</v>
      </c>
      <c r="K5812">
        <f t="shared" si="180"/>
        <v>2</v>
      </c>
    </row>
    <row r="5813" spans="1:11" x14ac:dyDescent="0.25">
      <c r="A5813" s="5" t="str">
        <f t="shared" si="181"/>
        <v>LCABig Creek/VenturaAverage WeekdayFebruary4</v>
      </c>
      <c r="B5813" t="s">
        <v>2233</v>
      </c>
      <c r="C5813" t="s">
        <v>2249</v>
      </c>
      <c r="D5813" t="s">
        <v>2513</v>
      </c>
      <c r="E5813" t="s">
        <v>3142</v>
      </c>
      <c r="F5813" s="6">
        <v>4</v>
      </c>
      <c r="G5813" s="6"/>
      <c r="H5813" s="6"/>
      <c r="I5813" s="6"/>
      <c r="J5813" s="6">
        <v>47.425294117647063</v>
      </c>
      <c r="K5813">
        <f t="shared" si="180"/>
        <v>2</v>
      </c>
    </row>
    <row r="5814" spans="1:11" x14ac:dyDescent="0.25">
      <c r="A5814" s="5" t="str">
        <f t="shared" si="181"/>
        <v>LCABig Creek/VenturaAverage WeekdayFebruary5</v>
      </c>
      <c r="B5814" t="s">
        <v>2233</v>
      </c>
      <c r="C5814" t="s">
        <v>2249</v>
      </c>
      <c r="D5814" t="s">
        <v>2513</v>
      </c>
      <c r="E5814" t="s">
        <v>3142</v>
      </c>
      <c r="F5814" s="6">
        <v>5</v>
      </c>
      <c r="G5814" s="6"/>
      <c r="H5814" s="6"/>
      <c r="I5814" s="6"/>
      <c r="J5814" s="6">
        <v>47.261176470588232</v>
      </c>
      <c r="K5814">
        <f t="shared" si="180"/>
        <v>2</v>
      </c>
    </row>
    <row r="5815" spans="1:11" x14ac:dyDescent="0.25">
      <c r="A5815" s="5" t="str">
        <f t="shared" si="181"/>
        <v>LCABig Creek/VenturaAverage WeekdayFebruary6</v>
      </c>
      <c r="B5815" t="s">
        <v>2233</v>
      </c>
      <c r="C5815" t="s">
        <v>2249</v>
      </c>
      <c r="D5815" t="s">
        <v>2513</v>
      </c>
      <c r="E5815" t="s">
        <v>3142</v>
      </c>
      <c r="F5815" s="6">
        <v>6</v>
      </c>
      <c r="G5815" s="6"/>
      <c r="H5815" s="6"/>
      <c r="I5815" s="6"/>
      <c r="J5815" s="6">
        <v>47.038235294117655</v>
      </c>
      <c r="K5815">
        <f t="shared" si="180"/>
        <v>2</v>
      </c>
    </row>
    <row r="5816" spans="1:11" x14ac:dyDescent="0.25">
      <c r="A5816" s="5" t="str">
        <f t="shared" si="181"/>
        <v>LCABig Creek/VenturaAverage WeekdayFebruary7</v>
      </c>
      <c r="B5816" t="s">
        <v>2233</v>
      </c>
      <c r="C5816" t="s">
        <v>2249</v>
      </c>
      <c r="D5816" t="s">
        <v>2513</v>
      </c>
      <c r="E5816" t="s">
        <v>3142</v>
      </c>
      <c r="F5816" s="6">
        <v>7</v>
      </c>
      <c r="G5816" s="6"/>
      <c r="H5816" s="6"/>
      <c r="I5816" s="6"/>
      <c r="J5816" s="6">
        <v>47.7</v>
      </c>
      <c r="K5816">
        <f t="shared" si="180"/>
        <v>2</v>
      </c>
    </row>
    <row r="5817" spans="1:11" x14ac:dyDescent="0.25">
      <c r="A5817" s="5" t="str">
        <f t="shared" si="181"/>
        <v>LCABig Creek/VenturaAverage WeekdayFebruary8</v>
      </c>
      <c r="B5817" t="s">
        <v>2233</v>
      </c>
      <c r="C5817" t="s">
        <v>2249</v>
      </c>
      <c r="D5817" t="s">
        <v>2513</v>
      </c>
      <c r="E5817" t="s">
        <v>3142</v>
      </c>
      <c r="F5817" s="6">
        <v>8</v>
      </c>
      <c r="G5817" s="6"/>
      <c r="H5817" s="6"/>
      <c r="I5817" s="6"/>
      <c r="J5817" s="6">
        <v>48.00823529411764</v>
      </c>
      <c r="K5817">
        <f t="shared" si="180"/>
        <v>2</v>
      </c>
    </row>
    <row r="5818" spans="1:11" x14ac:dyDescent="0.25">
      <c r="A5818" s="5" t="str">
        <f t="shared" si="181"/>
        <v>LCABig Creek/VenturaAverage WeekdayFebruary9</v>
      </c>
      <c r="B5818" t="s">
        <v>2233</v>
      </c>
      <c r="C5818" t="s">
        <v>2249</v>
      </c>
      <c r="D5818" t="s">
        <v>2513</v>
      </c>
      <c r="E5818" t="s">
        <v>3142</v>
      </c>
      <c r="F5818" s="6">
        <v>9</v>
      </c>
      <c r="G5818" s="6"/>
      <c r="H5818" s="6"/>
      <c r="I5818" s="6"/>
      <c r="J5818" s="6">
        <v>49.915294117647058</v>
      </c>
      <c r="K5818">
        <f t="shared" si="180"/>
        <v>2</v>
      </c>
    </row>
    <row r="5819" spans="1:11" x14ac:dyDescent="0.25">
      <c r="A5819" s="5" t="str">
        <f t="shared" si="181"/>
        <v>LCABig Creek/VenturaAverage WeekdayFebruary10</v>
      </c>
      <c r="B5819" t="s">
        <v>2233</v>
      </c>
      <c r="C5819" t="s">
        <v>2249</v>
      </c>
      <c r="D5819" t="s">
        <v>2513</v>
      </c>
      <c r="E5819" t="s">
        <v>3142</v>
      </c>
      <c r="F5819" s="6">
        <v>10</v>
      </c>
      <c r="G5819" s="6"/>
      <c r="H5819" s="6"/>
      <c r="I5819" s="6"/>
      <c r="J5819" s="6">
        <v>52.977647058823521</v>
      </c>
      <c r="K5819">
        <f t="shared" si="180"/>
        <v>2</v>
      </c>
    </row>
    <row r="5820" spans="1:11" x14ac:dyDescent="0.25">
      <c r="A5820" s="5" t="str">
        <f t="shared" si="181"/>
        <v>LCABig Creek/VenturaAverage WeekdayFebruary11</v>
      </c>
      <c r="B5820" t="s">
        <v>2233</v>
      </c>
      <c r="C5820" t="s">
        <v>2249</v>
      </c>
      <c r="D5820" t="s">
        <v>2513</v>
      </c>
      <c r="E5820" t="s">
        <v>3142</v>
      </c>
      <c r="F5820" s="6">
        <v>11</v>
      </c>
      <c r="G5820" s="6"/>
      <c r="H5820" s="6"/>
      <c r="I5820" s="6"/>
      <c r="J5820" s="6">
        <v>56.666470588235306</v>
      </c>
      <c r="K5820">
        <f t="shared" si="180"/>
        <v>2</v>
      </c>
    </row>
    <row r="5821" spans="1:11" x14ac:dyDescent="0.25">
      <c r="A5821" s="5" t="str">
        <f t="shared" si="181"/>
        <v>LCABig Creek/VenturaAverage WeekdayFebruary12</v>
      </c>
      <c r="B5821" t="s">
        <v>2233</v>
      </c>
      <c r="C5821" t="s">
        <v>2249</v>
      </c>
      <c r="D5821" t="s">
        <v>2513</v>
      </c>
      <c r="E5821" t="s">
        <v>3142</v>
      </c>
      <c r="F5821" s="6">
        <v>12</v>
      </c>
      <c r="G5821" s="6"/>
      <c r="H5821" s="6"/>
      <c r="I5821" s="6"/>
      <c r="J5821" s="6">
        <v>58.738823529411761</v>
      </c>
      <c r="K5821">
        <f t="shared" si="180"/>
        <v>2</v>
      </c>
    </row>
    <row r="5822" spans="1:11" x14ac:dyDescent="0.25">
      <c r="A5822" s="5" t="str">
        <f t="shared" si="181"/>
        <v>LCABig Creek/VenturaAverage WeekdayFebruary13</v>
      </c>
      <c r="B5822" t="s">
        <v>2233</v>
      </c>
      <c r="C5822" t="s">
        <v>2249</v>
      </c>
      <c r="D5822" t="s">
        <v>2513</v>
      </c>
      <c r="E5822" t="s">
        <v>3142</v>
      </c>
      <c r="F5822" s="6">
        <v>13</v>
      </c>
      <c r="G5822" s="6"/>
      <c r="H5822" s="6"/>
      <c r="I5822" s="6"/>
      <c r="J5822" s="6">
        <v>60.251764705882351</v>
      </c>
      <c r="K5822">
        <f t="shared" si="180"/>
        <v>2</v>
      </c>
    </row>
    <row r="5823" spans="1:11" x14ac:dyDescent="0.25">
      <c r="A5823" s="5" t="str">
        <f t="shared" si="181"/>
        <v>LCABig Creek/VenturaAverage WeekdayFebruary14</v>
      </c>
      <c r="B5823" t="s">
        <v>2233</v>
      </c>
      <c r="C5823" t="s">
        <v>2249</v>
      </c>
      <c r="D5823" t="s">
        <v>2513</v>
      </c>
      <c r="E5823" t="s">
        <v>3142</v>
      </c>
      <c r="F5823" s="6">
        <v>14</v>
      </c>
      <c r="G5823" s="6"/>
      <c r="H5823" s="6"/>
      <c r="I5823" s="6"/>
      <c r="J5823" s="6">
        <v>61.171176470588229</v>
      </c>
      <c r="K5823">
        <f t="shared" si="180"/>
        <v>2</v>
      </c>
    </row>
    <row r="5824" spans="1:11" x14ac:dyDescent="0.25">
      <c r="A5824" s="5" t="str">
        <f t="shared" si="181"/>
        <v>LCABig Creek/VenturaAverage WeekdayFebruary15</v>
      </c>
      <c r="B5824" t="s">
        <v>2233</v>
      </c>
      <c r="C5824" t="s">
        <v>2249</v>
      </c>
      <c r="D5824" t="s">
        <v>2513</v>
      </c>
      <c r="E5824" t="s">
        <v>3142</v>
      </c>
      <c r="F5824" s="6">
        <v>15</v>
      </c>
      <c r="G5824" s="6"/>
      <c r="H5824" s="6"/>
      <c r="I5824" s="6"/>
      <c r="J5824" s="6">
        <v>61.203529411764706</v>
      </c>
      <c r="K5824">
        <f t="shared" si="180"/>
        <v>2</v>
      </c>
    </row>
    <row r="5825" spans="1:11" x14ac:dyDescent="0.25">
      <c r="A5825" s="5" t="str">
        <f t="shared" si="181"/>
        <v>LCABig Creek/VenturaAverage WeekdayFebruary16</v>
      </c>
      <c r="B5825" t="s">
        <v>2233</v>
      </c>
      <c r="C5825" t="s">
        <v>2249</v>
      </c>
      <c r="D5825" t="s">
        <v>2513</v>
      </c>
      <c r="E5825" t="s">
        <v>3142</v>
      </c>
      <c r="F5825" s="6">
        <v>16</v>
      </c>
      <c r="G5825" s="6"/>
      <c r="H5825" s="6"/>
      <c r="I5825" s="6"/>
      <c r="J5825" s="6">
        <v>61.549999999999983</v>
      </c>
      <c r="K5825">
        <f t="shared" si="180"/>
        <v>2</v>
      </c>
    </row>
    <row r="5826" spans="1:11" x14ac:dyDescent="0.25">
      <c r="A5826" s="5" t="str">
        <f t="shared" si="181"/>
        <v>LCABig Creek/VenturaAverage WeekdayFebruary17</v>
      </c>
      <c r="B5826" t="s">
        <v>2233</v>
      </c>
      <c r="C5826" t="s">
        <v>2249</v>
      </c>
      <c r="D5826" t="s">
        <v>2513</v>
      </c>
      <c r="E5826" t="s">
        <v>3142</v>
      </c>
      <c r="F5826" s="6">
        <v>17</v>
      </c>
      <c r="G5826" s="6"/>
      <c r="H5826" s="6"/>
      <c r="I5826" s="6"/>
      <c r="J5826" s="6">
        <v>60.92941176470589</v>
      </c>
      <c r="K5826">
        <f t="shared" ref="K5826:K5889" si="182">INDEX(events, MATCH(CONCATENATE(B5826, C5826, D5826, E5826), events_y, 0), MATCH("Confidential", events_x, 0))</f>
        <v>2</v>
      </c>
    </row>
    <row r="5827" spans="1:11" x14ac:dyDescent="0.25">
      <c r="A5827" s="5" t="str">
        <f t="shared" ref="A5827:A5890" si="183">CONCATENATE(B5827, C5827, D5827, E5827, F5827)</f>
        <v>LCABig Creek/VenturaAverage WeekdayFebruary18</v>
      </c>
      <c r="B5827" t="s">
        <v>2233</v>
      </c>
      <c r="C5827" t="s">
        <v>2249</v>
      </c>
      <c r="D5827" t="s">
        <v>2513</v>
      </c>
      <c r="E5827" t="s">
        <v>3142</v>
      </c>
      <c r="F5827" s="6">
        <v>18</v>
      </c>
      <c r="G5827" s="6"/>
      <c r="H5827" s="6"/>
      <c r="I5827" s="6"/>
      <c r="J5827" s="6">
        <v>59.978823529411748</v>
      </c>
      <c r="K5827">
        <f t="shared" si="182"/>
        <v>2</v>
      </c>
    </row>
    <row r="5828" spans="1:11" x14ac:dyDescent="0.25">
      <c r="A5828" s="5" t="str">
        <f t="shared" si="183"/>
        <v>LCABig Creek/VenturaAverage WeekdayFebruary19</v>
      </c>
      <c r="B5828" t="s">
        <v>2233</v>
      </c>
      <c r="C5828" t="s">
        <v>2249</v>
      </c>
      <c r="D5828" t="s">
        <v>2513</v>
      </c>
      <c r="E5828" t="s">
        <v>3142</v>
      </c>
      <c r="F5828" s="6">
        <v>19</v>
      </c>
      <c r="G5828" s="6"/>
      <c r="H5828" s="6"/>
      <c r="I5828" s="6"/>
      <c r="J5828" s="6">
        <v>58.861764705882337</v>
      </c>
      <c r="K5828">
        <f t="shared" si="182"/>
        <v>2</v>
      </c>
    </row>
    <row r="5829" spans="1:11" x14ac:dyDescent="0.25">
      <c r="A5829" s="5" t="str">
        <f t="shared" si="183"/>
        <v>LCABig Creek/VenturaAverage WeekdayFebruary20</v>
      </c>
      <c r="B5829" t="s">
        <v>2233</v>
      </c>
      <c r="C5829" t="s">
        <v>2249</v>
      </c>
      <c r="D5829" t="s">
        <v>2513</v>
      </c>
      <c r="E5829" t="s">
        <v>3142</v>
      </c>
      <c r="F5829" s="6">
        <v>20</v>
      </c>
      <c r="G5829" s="6"/>
      <c r="H5829" s="6"/>
      <c r="I5829" s="6"/>
      <c r="J5829" s="6">
        <v>58.053529411764693</v>
      </c>
      <c r="K5829">
        <f t="shared" si="182"/>
        <v>2</v>
      </c>
    </row>
    <row r="5830" spans="1:11" x14ac:dyDescent="0.25">
      <c r="A5830" s="5" t="str">
        <f t="shared" si="183"/>
        <v>LCABig Creek/VenturaAverage WeekdayFebruary21</v>
      </c>
      <c r="B5830" t="s">
        <v>2233</v>
      </c>
      <c r="C5830" t="s">
        <v>2249</v>
      </c>
      <c r="D5830" t="s">
        <v>2513</v>
      </c>
      <c r="E5830" t="s">
        <v>3142</v>
      </c>
      <c r="F5830" s="6">
        <v>21</v>
      </c>
      <c r="G5830" s="6"/>
      <c r="H5830" s="6"/>
      <c r="I5830" s="6"/>
      <c r="J5830" s="6">
        <v>57.21705882352942</v>
      </c>
      <c r="K5830">
        <f t="shared" si="182"/>
        <v>2</v>
      </c>
    </row>
    <row r="5831" spans="1:11" x14ac:dyDescent="0.25">
      <c r="A5831" s="5" t="str">
        <f t="shared" si="183"/>
        <v>LCABig Creek/VenturaAverage WeekdayFebruary22</v>
      </c>
      <c r="B5831" t="s">
        <v>2233</v>
      </c>
      <c r="C5831" t="s">
        <v>2249</v>
      </c>
      <c r="D5831" t="s">
        <v>2513</v>
      </c>
      <c r="E5831" t="s">
        <v>3142</v>
      </c>
      <c r="F5831" s="6">
        <v>22</v>
      </c>
      <c r="G5831" s="6"/>
      <c r="H5831" s="6"/>
      <c r="I5831" s="6"/>
      <c r="J5831" s="6">
        <v>56.315294117647063</v>
      </c>
      <c r="K5831">
        <f t="shared" si="182"/>
        <v>2</v>
      </c>
    </row>
    <row r="5832" spans="1:11" x14ac:dyDescent="0.25">
      <c r="A5832" s="5" t="str">
        <f t="shared" si="183"/>
        <v>LCABig Creek/VenturaAverage WeekdayFebruary23</v>
      </c>
      <c r="B5832" t="s">
        <v>2233</v>
      </c>
      <c r="C5832" t="s">
        <v>2249</v>
      </c>
      <c r="D5832" t="s">
        <v>2513</v>
      </c>
      <c r="E5832" t="s">
        <v>3142</v>
      </c>
      <c r="F5832" s="6">
        <v>23</v>
      </c>
      <c r="G5832" s="6"/>
      <c r="H5832" s="6"/>
      <c r="I5832" s="6"/>
      <c r="J5832" s="6">
        <v>55.270588235294113</v>
      </c>
      <c r="K5832">
        <f t="shared" si="182"/>
        <v>2</v>
      </c>
    </row>
    <row r="5833" spans="1:11" x14ac:dyDescent="0.25">
      <c r="A5833" s="5" t="str">
        <f t="shared" si="183"/>
        <v>LCABig Creek/VenturaAverage WeekdayFebruary24</v>
      </c>
      <c r="B5833" t="s">
        <v>2233</v>
      </c>
      <c r="C5833" t="s">
        <v>2249</v>
      </c>
      <c r="D5833" t="s">
        <v>2513</v>
      </c>
      <c r="E5833" t="s">
        <v>3142</v>
      </c>
      <c r="F5833" s="6">
        <v>24</v>
      </c>
      <c r="G5833" s="6"/>
      <c r="H5833" s="6"/>
      <c r="I5833" s="6"/>
      <c r="J5833" s="6">
        <v>54.544705882352957</v>
      </c>
      <c r="K5833">
        <f t="shared" si="182"/>
        <v>2</v>
      </c>
    </row>
    <row r="5834" spans="1:11" x14ac:dyDescent="0.25">
      <c r="A5834" s="5" t="str">
        <f t="shared" si="183"/>
        <v>LCABig Creek/VenturaMonthly Peak DayFebruary1</v>
      </c>
      <c r="B5834" t="s">
        <v>2233</v>
      </c>
      <c r="C5834" t="s">
        <v>2249</v>
      </c>
      <c r="D5834" t="s">
        <v>2514</v>
      </c>
      <c r="E5834" t="s">
        <v>3142</v>
      </c>
      <c r="F5834" s="6">
        <v>1</v>
      </c>
      <c r="G5834" s="6"/>
      <c r="H5834" s="6"/>
      <c r="I5834" s="6"/>
      <c r="J5834" s="6">
        <v>52.437647058823536</v>
      </c>
      <c r="K5834">
        <f t="shared" si="182"/>
        <v>2</v>
      </c>
    </row>
    <row r="5835" spans="1:11" x14ac:dyDescent="0.25">
      <c r="A5835" s="5" t="str">
        <f t="shared" si="183"/>
        <v>LCABig Creek/VenturaMonthly Peak DayFebruary2</v>
      </c>
      <c r="B5835" t="s">
        <v>2233</v>
      </c>
      <c r="C5835" t="s">
        <v>2249</v>
      </c>
      <c r="D5835" t="s">
        <v>2514</v>
      </c>
      <c r="E5835" t="s">
        <v>3142</v>
      </c>
      <c r="F5835" s="6">
        <v>2</v>
      </c>
      <c r="G5835" s="6"/>
      <c r="H5835" s="6"/>
      <c r="I5835" s="6"/>
      <c r="J5835" s="6">
        <v>52.22470588235295</v>
      </c>
      <c r="K5835">
        <f t="shared" si="182"/>
        <v>2</v>
      </c>
    </row>
    <row r="5836" spans="1:11" x14ac:dyDescent="0.25">
      <c r="A5836" s="5" t="str">
        <f t="shared" si="183"/>
        <v>LCABig Creek/VenturaMonthly Peak DayFebruary3</v>
      </c>
      <c r="B5836" t="s">
        <v>2233</v>
      </c>
      <c r="C5836" t="s">
        <v>2249</v>
      </c>
      <c r="D5836" t="s">
        <v>2514</v>
      </c>
      <c r="E5836" t="s">
        <v>3142</v>
      </c>
      <c r="F5836" s="6">
        <v>3</v>
      </c>
      <c r="G5836" s="6"/>
      <c r="H5836" s="6"/>
      <c r="I5836" s="6"/>
      <c r="J5836" s="6">
        <v>51.474705882352943</v>
      </c>
      <c r="K5836">
        <f t="shared" si="182"/>
        <v>2</v>
      </c>
    </row>
    <row r="5837" spans="1:11" x14ac:dyDescent="0.25">
      <c r="A5837" s="5" t="str">
        <f t="shared" si="183"/>
        <v>LCABig Creek/VenturaMonthly Peak DayFebruary4</v>
      </c>
      <c r="B5837" t="s">
        <v>2233</v>
      </c>
      <c r="C5837" t="s">
        <v>2249</v>
      </c>
      <c r="D5837" t="s">
        <v>2514</v>
      </c>
      <c r="E5837" t="s">
        <v>3142</v>
      </c>
      <c r="F5837" s="6">
        <v>4</v>
      </c>
      <c r="G5837" s="6"/>
      <c r="H5837" s="6"/>
      <c r="I5837" s="6"/>
      <c r="J5837" s="6">
        <v>51.219411764705875</v>
      </c>
      <c r="K5837">
        <f t="shared" si="182"/>
        <v>2</v>
      </c>
    </row>
    <row r="5838" spans="1:11" x14ac:dyDescent="0.25">
      <c r="A5838" s="5" t="str">
        <f t="shared" si="183"/>
        <v>LCABig Creek/VenturaMonthly Peak DayFebruary5</v>
      </c>
      <c r="B5838" t="s">
        <v>2233</v>
      </c>
      <c r="C5838" t="s">
        <v>2249</v>
      </c>
      <c r="D5838" t="s">
        <v>2514</v>
      </c>
      <c r="E5838" t="s">
        <v>3142</v>
      </c>
      <c r="F5838" s="6">
        <v>5</v>
      </c>
      <c r="G5838" s="6"/>
      <c r="H5838" s="6"/>
      <c r="I5838" s="6"/>
      <c r="J5838" s="6">
        <v>51.476470588235301</v>
      </c>
      <c r="K5838">
        <f t="shared" si="182"/>
        <v>2</v>
      </c>
    </row>
    <row r="5839" spans="1:11" x14ac:dyDescent="0.25">
      <c r="A5839" s="5" t="str">
        <f t="shared" si="183"/>
        <v>LCABig Creek/VenturaMonthly Peak DayFebruary6</v>
      </c>
      <c r="B5839" t="s">
        <v>2233</v>
      </c>
      <c r="C5839" t="s">
        <v>2249</v>
      </c>
      <c r="D5839" t="s">
        <v>2514</v>
      </c>
      <c r="E5839" t="s">
        <v>3142</v>
      </c>
      <c r="F5839" s="6">
        <v>6</v>
      </c>
      <c r="G5839" s="6"/>
      <c r="H5839" s="6"/>
      <c r="I5839" s="6"/>
      <c r="J5839" s="6">
        <v>52.40117647058824</v>
      </c>
      <c r="K5839">
        <f t="shared" si="182"/>
        <v>2</v>
      </c>
    </row>
    <row r="5840" spans="1:11" x14ac:dyDescent="0.25">
      <c r="A5840" s="5" t="str">
        <f t="shared" si="183"/>
        <v>LCABig Creek/VenturaMonthly Peak DayFebruary7</v>
      </c>
      <c r="B5840" t="s">
        <v>2233</v>
      </c>
      <c r="C5840" t="s">
        <v>2249</v>
      </c>
      <c r="D5840" t="s">
        <v>2514</v>
      </c>
      <c r="E5840" t="s">
        <v>3142</v>
      </c>
      <c r="F5840" s="6">
        <v>7</v>
      </c>
      <c r="G5840" s="6"/>
      <c r="H5840" s="6"/>
      <c r="I5840" s="6"/>
      <c r="J5840" s="6">
        <v>51.705882352941181</v>
      </c>
      <c r="K5840">
        <f t="shared" si="182"/>
        <v>2</v>
      </c>
    </row>
    <row r="5841" spans="1:11" x14ac:dyDescent="0.25">
      <c r="A5841" s="5" t="str">
        <f t="shared" si="183"/>
        <v>LCABig Creek/VenturaMonthly Peak DayFebruary8</v>
      </c>
      <c r="B5841" t="s">
        <v>2233</v>
      </c>
      <c r="C5841" t="s">
        <v>2249</v>
      </c>
      <c r="D5841" t="s">
        <v>2514</v>
      </c>
      <c r="E5841" t="s">
        <v>3142</v>
      </c>
      <c r="F5841" s="6">
        <v>8</v>
      </c>
      <c r="G5841" s="6"/>
      <c r="H5841" s="6"/>
      <c r="I5841" s="6"/>
      <c r="J5841" s="6">
        <v>50.151764705882364</v>
      </c>
      <c r="K5841">
        <f t="shared" si="182"/>
        <v>2</v>
      </c>
    </row>
    <row r="5842" spans="1:11" x14ac:dyDescent="0.25">
      <c r="A5842" s="5" t="str">
        <f t="shared" si="183"/>
        <v>LCABig Creek/VenturaMonthly Peak DayFebruary9</v>
      </c>
      <c r="B5842" t="s">
        <v>2233</v>
      </c>
      <c r="C5842" t="s">
        <v>2249</v>
      </c>
      <c r="D5842" t="s">
        <v>2514</v>
      </c>
      <c r="E5842" t="s">
        <v>3142</v>
      </c>
      <c r="F5842" s="6">
        <v>9</v>
      </c>
      <c r="G5842" s="6"/>
      <c r="H5842" s="6"/>
      <c r="I5842" s="6"/>
      <c r="J5842" s="6">
        <v>51.818235294117628</v>
      </c>
      <c r="K5842">
        <f t="shared" si="182"/>
        <v>2</v>
      </c>
    </row>
    <row r="5843" spans="1:11" x14ac:dyDescent="0.25">
      <c r="A5843" s="5" t="str">
        <f t="shared" si="183"/>
        <v>LCABig Creek/VenturaMonthly Peak DayFebruary10</v>
      </c>
      <c r="B5843" t="s">
        <v>2233</v>
      </c>
      <c r="C5843" t="s">
        <v>2249</v>
      </c>
      <c r="D5843" t="s">
        <v>2514</v>
      </c>
      <c r="E5843" t="s">
        <v>3142</v>
      </c>
      <c r="F5843" s="6">
        <v>10</v>
      </c>
      <c r="G5843" s="6"/>
      <c r="H5843" s="6"/>
      <c r="I5843" s="6"/>
      <c r="J5843" s="6">
        <v>53.965294117647062</v>
      </c>
      <c r="K5843">
        <f t="shared" si="182"/>
        <v>2</v>
      </c>
    </row>
    <row r="5844" spans="1:11" x14ac:dyDescent="0.25">
      <c r="A5844" s="5" t="str">
        <f t="shared" si="183"/>
        <v>LCABig Creek/VenturaMonthly Peak DayFebruary11</v>
      </c>
      <c r="B5844" t="s">
        <v>2233</v>
      </c>
      <c r="C5844" t="s">
        <v>2249</v>
      </c>
      <c r="D5844" t="s">
        <v>2514</v>
      </c>
      <c r="E5844" t="s">
        <v>3142</v>
      </c>
      <c r="F5844" s="6">
        <v>11</v>
      </c>
      <c r="G5844" s="6"/>
      <c r="H5844" s="6"/>
      <c r="I5844" s="6"/>
      <c r="J5844" s="6">
        <v>55.629411764705893</v>
      </c>
      <c r="K5844">
        <f t="shared" si="182"/>
        <v>2</v>
      </c>
    </row>
    <row r="5845" spans="1:11" x14ac:dyDescent="0.25">
      <c r="A5845" s="5" t="str">
        <f t="shared" si="183"/>
        <v>LCABig Creek/VenturaMonthly Peak DayFebruary12</v>
      </c>
      <c r="B5845" t="s">
        <v>2233</v>
      </c>
      <c r="C5845" t="s">
        <v>2249</v>
      </c>
      <c r="D5845" t="s">
        <v>2514</v>
      </c>
      <c r="E5845" t="s">
        <v>3142</v>
      </c>
      <c r="F5845" s="6">
        <v>12</v>
      </c>
      <c r="G5845" s="6"/>
      <c r="H5845" s="6"/>
      <c r="I5845" s="6"/>
      <c r="J5845" s="6">
        <v>58.891176470588242</v>
      </c>
      <c r="K5845">
        <f t="shared" si="182"/>
        <v>2</v>
      </c>
    </row>
    <row r="5846" spans="1:11" x14ac:dyDescent="0.25">
      <c r="A5846" s="5" t="str">
        <f t="shared" si="183"/>
        <v>LCABig Creek/VenturaMonthly Peak DayFebruary13</v>
      </c>
      <c r="B5846" t="s">
        <v>2233</v>
      </c>
      <c r="C5846" t="s">
        <v>2249</v>
      </c>
      <c r="D5846" t="s">
        <v>2514</v>
      </c>
      <c r="E5846" t="s">
        <v>3142</v>
      </c>
      <c r="F5846" s="6">
        <v>13</v>
      </c>
      <c r="G5846" s="6"/>
      <c r="H5846" s="6"/>
      <c r="I5846" s="6"/>
      <c r="J5846" s="6">
        <v>60.155882352941184</v>
      </c>
      <c r="K5846">
        <f t="shared" si="182"/>
        <v>2</v>
      </c>
    </row>
    <row r="5847" spans="1:11" x14ac:dyDescent="0.25">
      <c r="A5847" s="5" t="str">
        <f t="shared" si="183"/>
        <v>LCABig Creek/VenturaMonthly Peak DayFebruary14</v>
      </c>
      <c r="B5847" t="s">
        <v>2233</v>
      </c>
      <c r="C5847" t="s">
        <v>2249</v>
      </c>
      <c r="D5847" t="s">
        <v>2514</v>
      </c>
      <c r="E5847" t="s">
        <v>3142</v>
      </c>
      <c r="F5847" s="6">
        <v>14</v>
      </c>
      <c r="G5847" s="6"/>
      <c r="H5847" s="6"/>
      <c r="I5847" s="6"/>
      <c r="J5847" s="6">
        <v>61.07823529411764</v>
      </c>
      <c r="K5847">
        <f t="shared" si="182"/>
        <v>2</v>
      </c>
    </row>
    <row r="5848" spans="1:11" x14ac:dyDescent="0.25">
      <c r="A5848" s="5" t="str">
        <f t="shared" si="183"/>
        <v>LCABig Creek/VenturaMonthly Peak DayFebruary15</v>
      </c>
      <c r="B5848" t="s">
        <v>2233</v>
      </c>
      <c r="C5848" t="s">
        <v>2249</v>
      </c>
      <c r="D5848" t="s">
        <v>2514</v>
      </c>
      <c r="E5848" t="s">
        <v>3142</v>
      </c>
      <c r="F5848" s="6">
        <v>15</v>
      </c>
      <c r="G5848" s="6"/>
      <c r="H5848" s="6"/>
      <c r="I5848" s="6"/>
      <c r="J5848" s="6">
        <v>61.75411764705882</v>
      </c>
      <c r="K5848">
        <f t="shared" si="182"/>
        <v>2</v>
      </c>
    </row>
    <row r="5849" spans="1:11" x14ac:dyDescent="0.25">
      <c r="A5849" s="5" t="str">
        <f t="shared" si="183"/>
        <v>LCABig Creek/VenturaMonthly Peak DayFebruary16</v>
      </c>
      <c r="B5849" t="s">
        <v>2233</v>
      </c>
      <c r="C5849" t="s">
        <v>2249</v>
      </c>
      <c r="D5849" t="s">
        <v>2514</v>
      </c>
      <c r="E5849" t="s">
        <v>3142</v>
      </c>
      <c r="F5849" s="6">
        <v>16</v>
      </c>
      <c r="G5849" s="6"/>
      <c r="H5849" s="6"/>
      <c r="I5849" s="6"/>
      <c r="J5849" s="6">
        <v>62.449411764705872</v>
      </c>
      <c r="K5849">
        <f t="shared" si="182"/>
        <v>2</v>
      </c>
    </row>
    <row r="5850" spans="1:11" x14ac:dyDescent="0.25">
      <c r="A5850" s="5" t="str">
        <f t="shared" si="183"/>
        <v>LCABig Creek/VenturaMonthly Peak DayFebruary17</v>
      </c>
      <c r="B5850" t="s">
        <v>2233</v>
      </c>
      <c r="C5850" t="s">
        <v>2249</v>
      </c>
      <c r="D5850" t="s">
        <v>2514</v>
      </c>
      <c r="E5850" t="s">
        <v>3142</v>
      </c>
      <c r="F5850" s="6">
        <v>17</v>
      </c>
      <c r="G5850" s="6"/>
      <c r="H5850" s="6"/>
      <c r="I5850" s="6"/>
      <c r="J5850" s="6">
        <v>62.668235294117665</v>
      </c>
      <c r="K5850">
        <f t="shared" si="182"/>
        <v>2</v>
      </c>
    </row>
    <row r="5851" spans="1:11" x14ac:dyDescent="0.25">
      <c r="A5851" s="5" t="str">
        <f t="shared" si="183"/>
        <v>LCABig Creek/VenturaMonthly Peak DayFebruary18</v>
      </c>
      <c r="B5851" t="s">
        <v>2233</v>
      </c>
      <c r="C5851" t="s">
        <v>2249</v>
      </c>
      <c r="D5851" t="s">
        <v>2514</v>
      </c>
      <c r="E5851" t="s">
        <v>3142</v>
      </c>
      <c r="F5851" s="6">
        <v>18</v>
      </c>
      <c r="G5851" s="6"/>
      <c r="H5851" s="6"/>
      <c r="I5851" s="6"/>
      <c r="J5851" s="6">
        <v>61.35529411764707</v>
      </c>
      <c r="K5851">
        <f t="shared" si="182"/>
        <v>2</v>
      </c>
    </row>
    <row r="5852" spans="1:11" x14ac:dyDescent="0.25">
      <c r="A5852" s="5" t="str">
        <f t="shared" si="183"/>
        <v>LCABig Creek/VenturaMonthly Peak DayFebruary19</v>
      </c>
      <c r="B5852" t="s">
        <v>2233</v>
      </c>
      <c r="C5852" t="s">
        <v>2249</v>
      </c>
      <c r="D5852" t="s">
        <v>2514</v>
      </c>
      <c r="E5852" t="s">
        <v>3142</v>
      </c>
      <c r="F5852" s="6">
        <v>19</v>
      </c>
      <c r="G5852" s="6"/>
      <c r="H5852" s="6"/>
      <c r="I5852" s="6"/>
      <c r="J5852" s="6">
        <v>56.865882352941163</v>
      </c>
      <c r="K5852">
        <f t="shared" si="182"/>
        <v>2</v>
      </c>
    </row>
    <row r="5853" spans="1:11" x14ac:dyDescent="0.25">
      <c r="A5853" s="5" t="str">
        <f t="shared" si="183"/>
        <v>LCABig Creek/VenturaMonthly Peak DayFebruary20</v>
      </c>
      <c r="B5853" t="s">
        <v>2233</v>
      </c>
      <c r="C5853" t="s">
        <v>2249</v>
      </c>
      <c r="D5853" t="s">
        <v>2514</v>
      </c>
      <c r="E5853" t="s">
        <v>3142</v>
      </c>
      <c r="F5853" s="6">
        <v>20</v>
      </c>
      <c r="G5853" s="6"/>
      <c r="H5853" s="6"/>
      <c r="I5853" s="6"/>
      <c r="J5853" s="6">
        <v>55.864117647058812</v>
      </c>
      <c r="K5853">
        <f t="shared" si="182"/>
        <v>2</v>
      </c>
    </row>
    <row r="5854" spans="1:11" x14ac:dyDescent="0.25">
      <c r="A5854" s="5" t="str">
        <f t="shared" si="183"/>
        <v>LCABig Creek/VenturaMonthly Peak DayFebruary21</v>
      </c>
      <c r="B5854" t="s">
        <v>2233</v>
      </c>
      <c r="C5854" t="s">
        <v>2249</v>
      </c>
      <c r="D5854" t="s">
        <v>2514</v>
      </c>
      <c r="E5854" t="s">
        <v>3142</v>
      </c>
      <c r="F5854" s="6">
        <v>21</v>
      </c>
      <c r="G5854" s="6"/>
      <c r="H5854" s="6"/>
      <c r="I5854" s="6"/>
      <c r="J5854" s="6">
        <v>55.664705882352962</v>
      </c>
      <c r="K5854">
        <f t="shared" si="182"/>
        <v>2</v>
      </c>
    </row>
    <row r="5855" spans="1:11" x14ac:dyDescent="0.25">
      <c r="A5855" s="5" t="str">
        <f t="shared" si="183"/>
        <v>LCABig Creek/VenturaMonthly Peak DayFebruary22</v>
      </c>
      <c r="B5855" t="s">
        <v>2233</v>
      </c>
      <c r="C5855" t="s">
        <v>2249</v>
      </c>
      <c r="D5855" t="s">
        <v>2514</v>
      </c>
      <c r="E5855" t="s">
        <v>3142</v>
      </c>
      <c r="F5855" s="6">
        <v>22</v>
      </c>
      <c r="G5855" s="6"/>
      <c r="H5855" s="6"/>
      <c r="I5855" s="6"/>
      <c r="J5855" s="6">
        <v>56.024117647058802</v>
      </c>
      <c r="K5855">
        <f t="shared" si="182"/>
        <v>2</v>
      </c>
    </row>
    <row r="5856" spans="1:11" x14ac:dyDescent="0.25">
      <c r="A5856" s="5" t="str">
        <f t="shared" si="183"/>
        <v>LCABig Creek/VenturaMonthly Peak DayFebruary23</v>
      </c>
      <c r="B5856" t="s">
        <v>2233</v>
      </c>
      <c r="C5856" t="s">
        <v>2249</v>
      </c>
      <c r="D5856" t="s">
        <v>2514</v>
      </c>
      <c r="E5856" t="s">
        <v>3142</v>
      </c>
      <c r="F5856" s="6">
        <v>23</v>
      </c>
      <c r="G5856" s="6"/>
      <c r="H5856" s="6"/>
      <c r="I5856" s="6"/>
      <c r="J5856" s="6">
        <v>55.25411764705882</v>
      </c>
      <c r="K5856">
        <f t="shared" si="182"/>
        <v>2</v>
      </c>
    </row>
    <row r="5857" spans="1:11" x14ac:dyDescent="0.25">
      <c r="A5857" s="5" t="str">
        <f t="shared" si="183"/>
        <v>LCABig Creek/VenturaMonthly Peak DayFebruary24</v>
      </c>
      <c r="B5857" t="s">
        <v>2233</v>
      </c>
      <c r="C5857" t="s">
        <v>2249</v>
      </c>
      <c r="D5857" t="s">
        <v>2514</v>
      </c>
      <c r="E5857" t="s">
        <v>3142</v>
      </c>
      <c r="F5857" s="6">
        <v>24</v>
      </c>
      <c r="G5857" s="6"/>
      <c r="H5857" s="6"/>
      <c r="I5857" s="6"/>
      <c r="J5857" s="6">
        <v>54.681176470588234</v>
      </c>
      <c r="K5857">
        <f t="shared" si="182"/>
        <v>2</v>
      </c>
    </row>
    <row r="5858" spans="1:11" x14ac:dyDescent="0.25">
      <c r="A5858" s="5" t="str">
        <f t="shared" si="183"/>
        <v>LCABig Creek/VenturaAverage WeekdayMarch1</v>
      </c>
      <c r="B5858" t="s">
        <v>2233</v>
      </c>
      <c r="C5858" t="s">
        <v>2249</v>
      </c>
      <c r="D5858" t="s">
        <v>2515</v>
      </c>
      <c r="E5858" t="s">
        <v>3143</v>
      </c>
      <c r="F5858" s="6">
        <v>1</v>
      </c>
      <c r="G5858" s="6"/>
      <c r="H5858" s="6"/>
      <c r="I5858" s="6"/>
      <c r="J5858" s="6">
        <v>45.945882352941169</v>
      </c>
      <c r="K5858">
        <f t="shared" si="182"/>
        <v>2</v>
      </c>
    </row>
    <row r="5859" spans="1:11" x14ac:dyDescent="0.25">
      <c r="A5859" s="5" t="str">
        <f t="shared" si="183"/>
        <v>LCABig Creek/VenturaAverage WeekdayMarch2</v>
      </c>
      <c r="B5859" t="s">
        <v>2233</v>
      </c>
      <c r="C5859" t="s">
        <v>2249</v>
      </c>
      <c r="D5859" t="s">
        <v>2515</v>
      </c>
      <c r="E5859" t="s">
        <v>3143</v>
      </c>
      <c r="F5859" s="6">
        <v>2</v>
      </c>
      <c r="G5859" s="6"/>
      <c r="H5859" s="6"/>
      <c r="I5859" s="6"/>
      <c r="J5859" s="6">
        <v>45.238235294117644</v>
      </c>
      <c r="K5859">
        <f t="shared" si="182"/>
        <v>2</v>
      </c>
    </row>
    <row r="5860" spans="1:11" x14ac:dyDescent="0.25">
      <c r="A5860" s="5" t="str">
        <f t="shared" si="183"/>
        <v>LCABig Creek/VenturaAverage WeekdayMarch3</v>
      </c>
      <c r="B5860" t="s">
        <v>2233</v>
      </c>
      <c r="C5860" t="s">
        <v>2249</v>
      </c>
      <c r="D5860" t="s">
        <v>2515</v>
      </c>
      <c r="E5860" t="s">
        <v>3143</v>
      </c>
      <c r="F5860" s="6">
        <v>3</v>
      </c>
      <c r="G5860" s="6"/>
      <c r="H5860" s="6"/>
      <c r="I5860" s="6"/>
      <c r="J5860" s="6">
        <v>44.201764705882347</v>
      </c>
      <c r="K5860">
        <f t="shared" si="182"/>
        <v>2</v>
      </c>
    </row>
    <row r="5861" spans="1:11" x14ac:dyDescent="0.25">
      <c r="A5861" s="5" t="str">
        <f t="shared" si="183"/>
        <v>LCABig Creek/VenturaAverage WeekdayMarch4</v>
      </c>
      <c r="B5861" t="s">
        <v>2233</v>
      </c>
      <c r="C5861" t="s">
        <v>2249</v>
      </c>
      <c r="D5861" t="s">
        <v>2515</v>
      </c>
      <c r="E5861" t="s">
        <v>3143</v>
      </c>
      <c r="F5861" s="6">
        <v>4</v>
      </c>
      <c r="G5861" s="6"/>
      <c r="H5861" s="6"/>
      <c r="I5861" s="6"/>
      <c r="J5861" s="6">
        <v>41.493529411764712</v>
      </c>
      <c r="K5861">
        <f t="shared" si="182"/>
        <v>2</v>
      </c>
    </row>
    <row r="5862" spans="1:11" x14ac:dyDescent="0.25">
      <c r="A5862" s="5" t="str">
        <f t="shared" si="183"/>
        <v>LCABig Creek/VenturaAverage WeekdayMarch5</v>
      </c>
      <c r="B5862" t="s">
        <v>2233</v>
      </c>
      <c r="C5862" t="s">
        <v>2249</v>
      </c>
      <c r="D5862" t="s">
        <v>2515</v>
      </c>
      <c r="E5862" t="s">
        <v>3143</v>
      </c>
      <c r="F5862" s="6">
        <v>5</v>
      </c>
      <c r="G5862" s="6"/>
      <c r="H5862" s="6"/>
      <c r="I5862" s="6"/>
      <c r="J5862" s="6">
        <v>39.868823529411763</v>
      </c>
      <c r="K5862">
        <f t="shared" si="182"/>
        <v>2</v>
      </c>
    </row>
    <row r="5863" spans="1:11" x14ac:dyDescent="0.25">
      <c r="A5863" s="5" t="str">
        <f t="shared" si="183"/>
        <v>LCABig Creek/VenturaAverage WeekdayMarch6</v>
      </c>
      <c r="B5863" t="s">
        <v>2233</v>
      </c>
      <c r="C5863" t="s">
        <v>2249</v>
      </c>
      <c r="D5863" t="s">
        <v>2515</v>
      </c>
      <c r="E5863" t="s">
        <v>3143</v>
      </c>
      <c r="F5863" s="6">
        <v>6</v>
      </c>
      <c r="G5863" s="6"/>
      <c r="H5863" s="6"/>
      <c r="I5863" s="6"/>
      <c r="J5863" s="6">
        <v>39.297058823529419</v>
      </c>
      <c r="K5863">
        <f t="shared" si="182"/>
        <v>2</v>
      </c>
    </row>
    <row r="5864" spans="1:11" x14ac:dyDescent="0.25">
      <c r="A5864" s="5" t="str">
        <f t="shared" si="183"/>
        <v>LCABig Creek/VenturaAverage WeekdayMarch7</v>
      </c>
      <c r="B5864" t="s">
        <v>2233</v>
      </c>
      <c r="C5864" t="s">
        <v>2249</v>
      </c>
      <c r="D5864" t="s">
        <v>2515</v>
      </c>
      <c r="E5864" t="s">
        <v>3143</v>
      </c>
      <c r="F5864" s="6">
        <v>7</v>
      </c>
      <c r="G5864" s="6"/>
      <c r="H5864" s="6"/>
      <c r="I5864" s="6"/>
      <c r="J5864" s="6">
        <v>38.522352941176464</v>
      </c>
      <c r="K5864">
        <f t="shared" si="182"/>
        <v>2</v>
      </c>
    </row>
    <row r="5865" spans="1:11" x14ac:dyDescent="0.25">
      <c r="A5865" s="5" t="str">
        <f t="shared" si="183"/>
        <v>LCABig Creek/VenturaAverage WeekdayMarch8</v>
      </c>
      <c r="B5865" t="s">
        <v>2233</v>
      </c>
      <c r="C5865" t="s">
        <v>2249</v>
      </c>
      <c r="D5865" t="s">
        <v>2515</v>
      </c>
      <c r="E5865" t="s">
        <v>3143</v>
      </c>
      <c r="F5865" s="6">
        <v>8</v>
      </c>
      <c r="G5865" s="6"/>
      <c r="H5865" s="6"/>
      <c r="I5865" s="6"/>
      <c r="J5865" s="6">
        <v>39.309411764705885</v>
      </c>
      <c r="K5865">
        <f t="shared" si="182"/>
        <v>2</v>
      </c>
    </row>
    <row r="5866" spans="1:11" x14ac:dyDescent="0.25">
      <c r="A5866" s="5" t="str">
        <f t="shared" si="183"/>
        <v>LCABig Creek/VenturaAverage WeekdayMarch9</v>
      </c>
      <c r="B5866" t="s">
        <v>2233</v>
      </c>
      <c r="C5866" t="s">
        <v>2249</v>
      </c>
      <c r="D5866" t="s">
        <v>2515</v>
      </c>
      <c r="E5866" t="s">
        <v>3143</v>
      </c>
      <c r="F5866" s="6">
        <v>9</v>
      </c>
      <c r="G5866" s="6"/>
      <c r="H5866" s="6"/>
      <c r="I5866" s="6"/>
      <c r="J5866" s="6">
        <v>39.391764705882352</v>
      </c>
      <c r="K5866">
        <f t="shared" si="182"/>
        <v>2</v>
      </c>
    </row>
    <row r="5867" spans="1:11" x14ac:dyDescent="0.25">
      <c r="A5867" s="5" t="str">
        <f t="shared" si="183"/>
        <v>LCABig Creek/VenturaAverage WeekdayMarch10</v>
      </c>
      <c r="B5867" t="s">
        <v>2233</v>
      </c>
      <c r="C5867" t="s">
        <v>2249</v>
      </c>
      <c r="D5867" t="s">
        <v>2515</v>
      </c>
      <c r="E5867" t="s">
        <v>3143</v>
      </c>
      <c r="F5867" s="6">
        <v>10</v>
      </c>
      <c r="G5867" s="6"/>
      <c r="H5867" s="6"/>
      <c r="I5867" s="6"/>
      <c r="J5867" s="6">
        <v>41.934117647058827</v>
      </c>
      <c r="K5867">
        <f t="shared" si="182"/>
        <v>2</v>
      </c>
    </row>
    <row r="5868" spans="1:11" x14ac:dyDescent="0.25">
      <c r="A5868" s="5" t="str">
        <f t="shared" si="183"/>
        <v>LCABig Creek/VenturaAverage WeekdayMarch11</v>
      </c>
      <c r="B5868" t="s">
        <v>2233</v>
      </c>
      <c r="C5868" t="s">
        <v>2249</v>
      </c>
      <c r="D5868" t="s">
        <v>2515</v>
      </c>
      <c r="E5868" t="s">
        <v>3143</v>
      </c>
      <c r="F5868" s="6">
        <v>11</v>
      </c>
      <c r="G5868" s="6"/>
      <c r="H5868" s="6"/>
      <c r="I5868" s="6"/>
      <c r="J5868" s="6">
        <v>45.736470588235292</v>
      </c>
      <c r="K5868">
        <f t="shared" si="182"/>
        <v>2</v>
      </c>
    </row>
    <row r="5869" spans="1:11" x14ac:dyDescent="0.25">
      <c r="A5869" s="5" t="str">
        <f t="shared" si="183"/>
        <v>LCABig Creek/VenturaAverage WeekdayMarch12</v>
      </c>
      <c r="B5869" t="s">
        <v>2233</v>
      </c>
      <c r="C5869" t="s">
        <v>2249</v>
      </c>
      <c r="D5869" t="s">
        <v>2515</v>
      </c>
      <c r="E5869" t="s">
        <v>3143</v>
      </c>
      <c r="F5869" s="6">
        <v>12</v>
      </c>
      <c r="G5869" s="6"/>
      <c r="H5869" s="6"/>
      <c r="I5869" s="6"/>
      <c r="J5869" s="6">
        <v>49.264117647058825</v>
      </c>
      <c r="K5869">
        <f t="shared" si="182"/>
        <v>2</v>
      </c>
    </row>
    <row r="5870" spans="1:11" x14ac:dyDescent="0.25">
      <c r="A5870" s="5" t="str">
        <f t="shared" si="183"/>
        <v>LCABig Creek/VenturaAverage WeekdayMarch13</v>
      </c>
      <c r="B5870" t="s">
        <v>2233</v>
      </c>
      <c r="C5870" t="s">
        <v>2249</v>
      </c>
      <c r="D5870" t="s">
        <v>2515</v>
      </c>
      <c r="E5870" t="s">
        <v>3143</v>
      </c>
      <c r="F5870" s="6">
        <v>13</v>
      </c>
      <c r="G5870" s="6"/>
      <c r="H5870" s="6"/>
      <c r="I5870" s="6"/>
      <c r="J5870" s="6">
        <v>52.910000000000004</v>
      </c>
      <c r="K5870">
        <f t="shared" si="182"/>
        <v>2</v>
      </c>
    </row>
    <row r="5871" spans="1:11" x14ac:dyDescent="0.25">
      <c r="A5871" s="5" t="str">
        <f t="shared" si="183"/>
        <v>LCABig Creek/VenturaAverage WeekdayMarch14</v>
      </c>
      <c r="B5871" t="s">
        <v>2233</v>
      </c>
      <c r="C5871" t="s">
        <v>2249</v>
      </c>
      <c r="D5871" t="s">
        <v>2515</v>
      </c>
      <c r="E5871" t="s">
        <v>3143</v>
      </c>
      <c r="F5871" s="6">
        <v>14</v>
      </c>
      <c r="G5871" s="6"/>
      <c r="H5871" s="6"/>
      <c r="I5871" s="6"/>
      <c r="J5871" s="6">
        <v>55.789411764705882</v>
      </c>
      <c r="K5871">
        <f t="shared" si="182"/>
        <v>2</v>
      </c>
    </row>
    <row r="5872" spans="1:11" x14ac:dyDescent="0.25">
      <c r="A5872" s="5" t="str">
        <f t="shared" si="183"/>
        <v>LCABig Creek/VenturaAverage WeekdayMarch15</v>
      </c>
      <c r="B5872" t="s">
        <v>2233</v>
      </c>
      <c r="C5872" t="s">
        <v>2249</v>
      </c>
      <c r="D5872" t="s">
        <v>2515</v>
      </c>
      <c r="E5872" t="s">
        <v>3143</v>
      </c>
      <c r="F5872" s="6">
        <v>15</v>
      </c>
      <c r="G5872" s="6"/>
      <c r="H5872" s="6"/>
      <c r="I5872" s="6"/>
      <c r="J5872" s="6">
        <v>58.1235294117647</v>
      </c>
      <c r="K5872">
        <f t="shared" si="182"/>
        <v>2</v>
      </c>
    </row>
    <row r="5873" spans="1:11" x14ac:dyDescent="0.25">
      <c r="A5873" s="5" t="str">
        <f t="shared" si="183"/>
        <v>LCABig Creek/VenturaAverage WeekdayMarch16</v>
      </c>
      <c r="B5873" t="s">
        <v>2233</v>
      </c>
      <c r="C5873" t="s">
        <v>2249</v>
      </c>
      <c r="D5873" t="s">
        <v>2515</v>
      </c>
      <c r="E5873" t="s">
        <v>3143</v>
      </c>
      <c r="F5873" s="6">
        <v>16</v>
      </c>
      <c r="G5873" s="6"/>
      <c r="H5873" s="6"/>
      <c r="I5873" s="6"/>
      <c r="J5873" s="6">
        <v>59.977058823529411</v>
      </c>
      <c r="K5873">
        <f t="shared" si="182"/>
        <v>2</v>
      </c>
    </row>
    <row r="5874" spans="1:11" x14ac:dyDescent="0.25">
      <c r="A5874" s="5" t="str">
        <f t="shared" si="183"/>
        <v>LCABig Creek/VenturaAverage WeekdayMarch17</v>
      </c>
      <c r="B5874" t="s">
        <v>2233</v>
      </c>
      <c r="C5874" t="s">
        <v>2249</v>
      </c>
      <c r="D5874" t="s">
        <v>2515</v>
      </c>
      <c r="E5874" t="s">
        <v>3143</v>
      </c>
      <c r="F5874" s="6">
        <v>17</v>
      </c>
      <c r="G5874" s="6"/>
      <c r="H5874" s="6"/>
      <c r="I5874" s="6"/>
      <c r="J5874" s="6">
        <v>61.382941176470588</v>
      </c>
      <c r="K5874">
        <f t="shared" si="182"/>
        <v>2</v>
      </c>
    </row>
    <row r="5875" spans="1:11" x14ac:dyDescent="0.25">
      <c r="A5875" s="5" t="str">
        <f t="shared" si="183"/>
        <v>LCABig Creek/VenturaAverage WeekdayMarch18</v>
      </c>
      <c r="B5875" t="s">
        <v>2233</v>
      </c>
      <c r="C5875" t="s">
        <v>2249</v>
      </c>
      <c r="D5875" t="s">
        <v>2515</v>
      </c>
      <c r="E5875" t="s">
        <v>3143</v>
      </c>
      <c r="F5875" s="6">
        <v>18</v>
      </c>
      <c r="G5875" s="6"/>
      <c r="H5875" s="6"/>
      <c r="I5875" s="6"/>
      <c r="J5875" s="6">
        <v>62.267647058823513</v>
      </c>
      <c r="K5875">
        <f t="shared" si="182"/>
        <v>2</v>
      </c>
    </row>
    <row r="5876" spans="1:11" x14ac:dyDescent="0.25">
      <c r="A5876" s="5" t="str">
        <f t="shared" si="183"/>
        <v>LCABig Creek/VenturaAverage WeekdayMarch19</v>
      </c>
      <c r="B5876" t="s">
        <v>2233</v>
      </c>
      <c r="C5876" t="s">
        <v>2249</v>
      </c>
      <c r="D5876" t="s">
        <v>2515</v>
      </c>
      <c r="E5876" t="s">
        <v>3143</v>
      </c>
      <c r="F5876" s="6">
        <v>19</v>
      </c>
      <c r="G5876" s="6"/>
      <c r="H5876" s="6"/>
      <c r="I5876" s="6"/>
      <c r="J5876" s="6">
        <v>62.29823529411766</v>
      </c>
      <c r="K5876">
        <f t="shared" si="182"/>
        <v>2</v>
      </c>
    </row>
    <row r="5877" spans="1:11" x14ac:dyDescent="0.25">
      <c r="A5877" s="5" t="str">
        <f t="shared" si="183"/>
        <v>LCABig Creek/VenturaAverage WeekdayMarch20</v>
      </c>
      <c r="B5877" t="s">
        <v>2233</v>
      </c>
      <c r="C5877" t="s">
        <v>2249</v>
      </c>
      <c r="D5877" t="s">
        <v>2515</v>
      </c>
      <c r="E5877" t="s">
        <v>3143</v>
      </c>
      <c r="F5877" s="6">
        <v>20</v>
      </c>
      <c r="G5877" s="6"/>
      <c r="H5877" s="6"/>
      <c r="I5877" s="6"/>
      <c r="J5877" s="6">
        <v>59.989999999999995</v>
      </c>
      <c r="K5877">
        <f t="shared" si="182"/>
        <v>2</v>
      </c>
    </row>
    <row r="5878" spans="1:11" x14ac:dyDescent="0.25">
      <c r="A5878" s="5" t="str">
        <f t="shared" si="183"/>
        <v>LCABig Creek/VenturaAverage WeekdayMarch21</v>
      </c>
      <c r="B5878" t="s">
        <v>2233</v>
      </c>
      <c r="C5878" t="s">
        <v>2249</v>
      </c>
      <c r="D5878" t="s">
        <v>2515</v>
      </c>
      <c r="E5878" t="s">
        <v>3143</v>
      </c>
      <c r="F5878" s="6">
        <v>21</v>
      </c>
      <c r="G5878" s="6"/>
      <c r="H5878" s="6"/>
      <c r="I5878" s="6"/>
      <c r="J5878" s="6">
        <v>56.796470588235309</v>
      </c>
      <c r="K5878">
        <f t="shared" si="182"/>
        <v>2</v>
      </c>
    </row>
    <row r="5879" spans="1:11" x14ac:dyDescent="0.25">
      <c r="A5879" s="5" t="str">
        <f t="shared" si="183"/>
        <v>LCABig Creek/VenturaAverage WeekdayMarch22</v>
      </c>
      <c r="B5879" t="s">
        <v>2233</v>
      </c>
      <c r="C5879" t="s">
        <v>2249</v>
      </c>
      <c r="D5879" t="s">
        <v>2515</v>
      </c>
      <c r="E5879" t="s">
        <v>3143</v>
      </c>
      <c r="F5879" s="6">
        <v>22</v>
      </c>
      <c r="G5879" s="6"/>
      <c r="H5879" s="6"/>
      <c r="I5879" s="6"/>
      <c r="J5879" s="6">
        <v>54.978235294117653</v>
      </c>
      <c r="K5879">
        <f t="shared" si="182"/>
        <v>2</v>
      </c>
    </row>
    <row r="5880" spans="1:11" x14ac:dyDescent="0.25">
      <c r="A5880" s="5" t="str">
        <f t="shared" si="183"/>
        <v>LCABig Creek/VenturaAverage WeekdayMarch23</v>
      </c>
      <c r="B5880" t="s">
        <v>2233</v>
      </c>
      <c r="C5880" t="s">
        <v>2249</v>
      </c>
      <c r="D5880" t="s">
        <v>2515</v>
      </c>
      <c r="E5880" t="s">
        <v>3143</v>
      </c>
      <c r="F5880" s="6">
        <v>23</v>
      </c>
      <c r="G5880" s="6"/>
      <c r="H5880" s="6"/>
      <c r="I5880" s="6"/>
      <c r="J5880" s="6">
        <v>53.638235294117642</v>
      </c>
      <c r="K5880">
        <f t="shared" si="182"/>
        <v>2</v>
      </c>
    </row>
    <row r="5881" spans="1:11" x14ac:dyDescent="0.25">
      <c r="A5881" s="5" t="str">
        <f t="shared" si="183"/>
        <v>LCABig Creek/VenturaAverage WeekdayMarch24</v>
      </c>
      <c r="B5881" t="s">
        <v>2233</v>
      </c>
      <c r="C5881" t="s">
        <v>2249</v>
      </c>
      <c r="D5881" t="s">
        <v>2515</v>
      </c>
      <c r="E5881" t="s">
        <v>3143</v>
      </c>
      <c r="F5881" s="6">
        <v>24</v>
      </c>
      <c r="G5881" s="6"/>
      <c r="H5881" s="6"/>
      <c r="I5881" s="6"/>
      <c r="J5881" s="6">
        <v>51.801176470588253</v>
      </c>
      <c r="K5881">
        <f t="shared" si="182"/>
        <v>2</v>
      </c>
    </row>
    <row r="5882" spans="1:11" x14ac:dyDescent="0.25">
      <c r="A5882" s="5" t="str">
        <f t="shared" si="183"/>
        <v>LCABig Creek/VenturaMonthly Peak DayMarch1</v>
      </c>
      <c r="B5882" t="s">
        <v>2233</v>
      </c>
      <c r="C5882" t="s">
        <v>2249</v>
      </c>
      <c r="D5882" t="s">
        <v>2516</v>
      </c>
      <c r="E5882" t="s">
        <v>3143</v>
      </c>
      <c r="F5882" s="6">
        <v>1</v>
      </c>
      <c r="G5882" s="6"/>
      <c r="H5882" s="6"/>
      <c r="I5882" s="6"/>
      <c r="J5882" s="6">
        <v>45.914705882352941</v>
      </c>
      <c r="K5882">
        <f t="shared" si="182"/>
        <v>2</v>
      </c>
    </row>
    <row r="5883" spans="1:11" x14ac:dyDescent="0.25">
      <c r="A5883" s="5" t="str">
        <f t="shared" si="183"/>
        <v>LCABig Creek/VenturaMonthly Peak DayMarch2</v>
      </c>
      <c r="B5883" t="s">
        <v>2233</v>
      </c>
      <c r="C5883" t="s">
        <v>2249</v>
      </c>
      <c r="D5883" t="s">
        <v>2516</v>
      </c>
      <c r="E5883" t="s">
        <v>3143</v>
      </c>
      <c r="F5883" s="6">
        <v>2</v>
      </c>
      <c r="G5883" s="6"/>
      <c r="H5883" s="6"/>
      <c r="I5883" s="6"/>
      <c r="J5883" s="6">
        <v>45.545882352941163</v>
      </c>
      <c r="K5883">
        <f t="shared" si="182"/>
        <v>2</v>
      </c>
    </row>
    <row r="5884" spans="1:11" x14ac:dyDescent="0.25">
      <c r="A5884" s="5" t="str">
        <f t="shared" si="183"/>
        <v>LCABig Creek/VenturaMonthly Peak DayMarch3</v>
      </c>
      <c r="B5884" t="s">
        <v>2233</v>
      </c>
      <c r="C5884" t="s">
        <v>2249</v>
      </c>
      <c r="D5884" t="s">
        <v>2516</v>
      </c>
      <c r="E5884" t="s">
        <v>3143</v>
      </c>
      <c r="F5884" s="6">
        <v>3</v>
      </c>
      <c r="G5884" s="6"/>
      <c r="H5884" s="6"/>
      <c r="I5884" s="6"/>
      <c r="J5884" s="6">
        <v>45.197058823529396</v>
      </c>
      <c r="K5884">
        <f t="shared" si="182"/>
        <v>2</v>
      </c>
    </row>
    <row r="5885" spans="1:11" x14ac:dyDescent="0.25">
      <c r="A5885" s="5" t="str">
        <f t="shared" si="183"/>
        <v>LCABig Creek/VenturaMonthly Peak DayMarch4</v>
      </c>
      <c r="B5885" t="s">
        <v>2233</v>
      </c>
      <c r="C5885" t="s">
        <v>2249</v>
      </c>
      <c r="D5885" t="s">
        <v>2516</v>
      </c>
      <c r="E5885" t="s">
        <v>3143</v>
      </c>
      <c r="F5885" s="6">
        <v>4</v>
      </c>
      <c r="G5885" s="6"/>
      <c r="H5885" s="6"/>
      <c r="I5885" s="6"/>
      <c r="J5885" s="6">
        <v>44.052941176470583</v>
      </c>
      <c r="K5885">
        <f t="shared" si="182"/>
        <v>2</v>
      </c>
    </row>
    <row r="5886" spans="1:11" x14ac:dyDescent="0.25">
      <c r="A5886" s="5" t="str">
        <f t="shared" si="183"/>
        <v>LCABig Creek/VenturaMonthly Peak DayMarch5</v>
      </c>
      <c r="B5886" t="s">
        <v>2233</v>
      </c>
      <c r="C5886" t="s">
        <v>2249</v>
      </c>
      <c r="D5886" t="s">
        <v>2516</v>
      </c>
      <c r="E5886" t="s">
        <v>3143</v>
      </c>
      <c r="F5886" s="6">
        <v>5</v>
      </c>
      <c r="G5886" s="6"/>
      <c r="H5886" s="6"/>
      <c r="I5886" s="6"/>
      <c r="J5886" s="6">
        <v>43.011176470588232</v>
      </c>
      <c r="K5886">
        <f t="shared" si="182"/>
        <v>2</v>
      </c>
    </row>
    <row r="5887" spans="1:11" x14ac:dyDescent="0.25">
      <c r="A5887" s="5" t="str">
        <f t="shared" si="183"/>
        <v>LCABig Creek/VenturaMonthly Peak DayMarch6</v>
      </c>
      <c r="B5887" t="s">
        <v>2233</v>
      </c>
      <c r="C5887" t="s">
        <v>2249</v>
      </c>
      <c r="D5887" t="s">
        <v>2516</v>
      </c>
      <c r="E5887" t="s">
        <v>3143</v>
      </c>
      <c r="F5887" s="6">
        <v>6</v>
      </c>
      <c r="G5887" s="6"/>
      <c r="H5887" s="6"/>
      <c r="I5887" s="6"/>
      <c r="J5887" s="6">
        <v>42.835294117647052</v>
      </c>
      <c r="K5887">
        <f t="shared" si="182"/>
        <v>2</v>
      </c>
    </row>
    <row r="5888" spans="1:11" x14ac:dyDescent="0.25">
      <c r="A5888" s="5" t="str">
        <f t="shared" si="183"/>
        <v>LCABig Creek/VenturaMonthly Peak DayMarch7</v>
      </c>
      <c r="B5888" t="s">
        <v>2233</v>
      </c>
      <c r="C5888" t="s">
        <v>2249</v>
      </c>
      <c r="D5888" t="s">
        <v>2516</v>
      </c>
      <c r="E5888" t="s">
        <v>3143</v>
      </c>
      <c r="F5888" s="6">
        <v>7</v>
      </c>
      <c r="G5888" s="6"/>
      <c r="H5888" s="6"/>
      <c r="I5888" s="6"/>
      <c r="J5888" s="6">
        <v>42.71</v>
      </c>
      <c r="K5888">
        <f t="shared" si="182"/>
        <v>2</v>
      </c>
    </row>
    <row r="5889" spans="1:11" x14ac:dyDescent="0.25">
      <c r="A5889" s="5" t="str">
        <f t="shared" si="183"/>
        <v>LCABig Creek/VenturaMonthly Peak DayMarch8</v>
      </c>
      <c r="B5889" t="s">
        <v>2233</v>
      </c>
      <c r="C5889" t="s">
        <v>2249</v>
      </c>
      <c r="D5889" t="s">
        <v>2516</v>
      </c>
      <c r="E5889" t="s">
        <v>3143</v>
      </c>
      <c r="F5889" s="6">
        <v>8</v>
      </c>
      <c r="G5889" s="6"/>
      <c r="H5889" s="6"/>
      <c r="I5889" s="6"/>
      <c r="J5889" s="6">
        <v>42.39</v>
      </c>
      <c r="K5889">
        <f t="shared" si="182"/>
        <v>2</v>
      </c>
    </row>
    <row r="5890" spans="1:11" x14ac:dyDescent="0.25">
      <c r="A5890" s="5" t="str">
        <f t="shared" si="183"/>
        <v>LCABig Creek/VenturaMonthly Peak DayMarch9</v>
      </c>
      <c r="B5890" t="s">
        <v>2233</v>
      </c>
      <c r="C5890" t="s">
        <v>2249</v>
      </c>
      <c r="D5890" t="s">
        <v>2516</v>
      </c>
      <c r="E5890" t="s">
        <v>3143</v>
      </c>
      <c r="F5890" s="6">
        <v>9</v>
      </c>
      <c r="G5890" s="6"/>
      <c r="H5890" s="6"/>
      <c r="I5890" s="6"/>
      <c r="J5890" s="6">
        <v>43.944117647058818</v>
      </c>
      <c r="K5890">
        <f t="shared" ref="K5890:K5953" si="184">INDEX(events, MATCH(CONCATENATE(B5890, C5890, D5890, E5890), events_y, 0), MATCH("Confidential", events_x, 0))</f>
        <v>2</v>
      </c>
    </row>
    <row r="5891" spans="1:11" x14ac:dyDescent="0.25">
      <c r="A5891" s="5" t="str">
        <f t="shared" ref="A5891:A5954" si="185">CONCATENATE(B5891, C5891, D5891, E5891, F5891)</f>
        <v>LCABig Creek/VenturaMonthly Peak DayMarch10</v>
      </c>
      <c r="B5891" t="s">
        <v>2233</v>
      </c>
      <c r="C5891" t="s">
        <v>2249</v>
      </c>
      <c r="D5891" t="s">
        <v>2516</v>
      </c>
      <c r="E5891" t="s">
        <v>3143</v>
      </c>
      <c r="F5891" s="6">
        <v>10</v>
      </c>
      <c r="G5891" s="6"/>
      <c r="H5891" s="6"/>
      <c r="I5891" s="6"/>
      <c r="J5891" s="6">
        <v>45.77941176470587</v>
      </c>
      <c r="K5891">
        <f t="shared" si="184"/>
        <v>2</v>
      </c>
    </row>
    <row r="5892" spans="1:11" x14ac:dyDescent="0.25">
      <c r="A5892" s="5" t="str">
        <f t="shared" si="185"/>
        <v>LCABig Creek/VenturaMonthly Peak DayMarch11</v>
      </c>
      <c r="B5892" t="s">
        <v>2233</v>
      </c>
      <c r="C5892" t="s">
        <v>2249</v>
      </c>
      <c r="D5892" t="s">
        <v>2516</v>
      </c>
      <c r="E5892" t="s">
        <v>3143</v>
      </c>
      <c r="F5892" s="6">
        <v>11</v>
      </c>
      <c r="G5892" s="6"/>
      <c r="H5892" s="6"/>
      <c r="I5892" s="6"/>
      <c r="J5892" s="6">
        <v>47.374705882352949</v>
      </c>
      <c r="K5892">
        <f t="shared" si="184"/>
        <v>2</v>
      </c>
    </row>
    <row r="5893" spans="1:11" x14ac:dyDescent="0.25">
      <c r="A5893" s="5" t="str">
        <f t="shared" si="185"/>
        <v>LCABig Creek/VenturaMonthly Peak DayMarch12</v>
      </c>
      <c r="B5893" t="s">
        <v>2233</v>
      </c>
      <c r="C5893" t="s">
        <v>2249</v>
      </c>
      <c r="D5893" t="s">
        <v>2516</v>
      </c>
      <c r="E5893" t="s">
        <v>3143</v>
      </c>
      <c r="F5893" s="6">
        <v>12</v>
      </c>
      <c r="G5893" s="6"/>
      <c r="H5893" s="6"/>
      <c r="I5893" s="6"/>
      <c r="J5893" s="6">
        <v>48.384117647058829</v>
      </c>
      <c r="K5893">
        <f t="shared" si="184"/>
        <v>2</v>
      </c>
    </row>
    <row r="5894" spans="1:11" x14ac:dyDescent="0.25">
      <c r="A5894" s="5" t="str">
        <f t="shared" si="185"/>
        <v>LCABig Creek/VenturaMonthly Peak DayMarch13</v>
      </c>
      <c r="B5894" t="s">
        <v>2233</v>
      </c>
      <c r="C5894" t="s">
        <v>2249</v>
      </c>
      <c r="D5894" t="s">
        <v>2516</v>
      </c>
      <c r="E5894" t="s">
        <v>3143</v>
      </c>
      <c r="F5894" s="6">
        <v>13</v>
      </c>
      <c r="G5894" s="6"/>
      <c r="H5894" s="6"/>
      <c r="I5894" s="6"/>
      <c r="J5894" s="6">
        <v>48.927058823529421</v>
      </c>
      <c r="K5894">
        <f t="shared" si="184"/>
        <v>2</v>
      </c>
    </row>
    <row r="5895" spans="1:11" x14ac:dyDescent="0.25">
      <c r="A5895" s="5" t="str">
        <f t="shared" si="185"/>
        <v>LCABig Creek/VenturaMonthly Peak DayMarch14</v>
      </c>
      <c r="B5895" t="s">
        <v>2233</v>
      </c>
      <c r="C5895" t="s">
        <v>2249</v>
      </c>
      <c r="D5895" t="s">
        <v>2516</v>
      </c>
      <c r="E5895" t="s">
        <v>3143</v>
      </c>
      <c r="F5895" s="6">
        <v>14</v>
      </c>
      <c r="G5895" s="6"/>
      <c r="H5895" s="6"/>
      <c r="I5895" s="6"/>
      <c r="J5895" s="6">
        <v>48.470588235294102</v>
      </c>
      <c r="K5895">
        <f t="shared" si="184"/>
        <v>2</v>
      </c>
    </row>
    <row r="5896" spans="1:11" x14ac:dyDescent="0.25">
      <c r="A5896" s="5" t="str">
        <f t="shared" si="185"/>
        <v>LCABig Creek/VenturaMonthly Peak DayMarch15</v>
      </c>
      <c r="B5896" t="s">
        <v>2233</v>
      </c>
      <c r="C5896" t="s">
        <v>2249</v>
      </c>
      <c r="D5896" t="s">
        <v>2516</v>
      </c>
      <c r="E5896" t="s">
        <v>3143</v>
      </c>
      <c r="F5896" s="6">
        <v>15</v>
      </c>
      <c r="G5896" s="6"/>
      <c r="H5896" s="6"/>
      <c r="I5896" s="6"/>
      <c r="J5896" s="6">
        <v>49.868235294117632</v>
      </c>
      <c r="K5896">
        <f t="shared" si="184"/>
        <v>2</v>
      </c>
    </row>
    <row r="5897" spans="1:11" x14ac:dyDescent="0.25">
      <c r="A5897" s="5" t="str">
        <f t="shared" si="185"/>
        <v>LCABig Creek/VenturaMonthly Peak DayMarch16</v>
      </c>
      <c r="B5897" t="s">
        <v>2233</v>
      </c>
      <c r="C5897" t="s">
        <v>2249</v>
      </c>
      <c r="D5897" t="s">
        <v>2516</v>
      </c>
      <c r="E5897" t="s">
        <v>3143</v>
      </c>
      <c r="F5897" s="6">
        <v>16</v>
      </c>
      <c r="G5897" s="6"/>
      <c r="H5897" s="6"/>
      <c r="I5897" s="6"/>
      <c r="J5897" s="6">
        <v>49.107647058823524</v>
      </c>
      <c r="K5897">
        <f t="shared" si="184"/>
        <v>2</v>
      </c>
    </row>
    <row r="5898" spans="1:11" x14ac:dyDescent="0.25">
      <c r="A5898" s="5" t="str">
        <f t="shared" si="185"/>
        <v>LCABig Creek/VenturaMonthly Peak DayMarch17</v>
      </c>
      <c r="B5898" t="s">
        <v>2233</v>
      </c>
      <c r="C5898" t="s">
        <v>2249</v>
      </c>
      <c r="D5898" t="s">
        <v>2516</v>
      </c>
      <c r="E5898" t="s">
        <v>3143</v>
      </c>
      <c r="F5898" s="6">
        <v>17</v>
      </c>
      <c r="G5898" s="6"/>
      <c r="H5898" s="6"/>
      <c r="I5898" s="6"/>
      <c r="J5898" s="6">
        <v>46.702352941176464</v>
      </c>
      <c r="K5898">
        <f t="shared" si="184"/>
        <v>2</v>
      </c>
    </row>
    <row r="5899" spans="1:11" x14ac:dyDescent="0.25">
      <c r="A5899" s="5" t="str">
        <f t="shared" si="185"/>
        <v>LCABig Creek/VenturaMonthly Peak DayMarch18</v>
      </c>
      <c r="B5899" t="s">
        <v>2233</v>
      </c>
      <c r="C5899" t="s">
        <v>2249</v>
      </c>
      <c r="D5899" t="s">
        <v>2516</v>
      </c>
      <c r="E5899" t="s">
        <v>3143</v>
      </c>
      <c r="F5899" s="6">
        <v>18</v>
      </c>
      <c r="G5899" s="6"/>
      <c r="H5899" s="6"/>
      <c r="I5899" s="6"/>
      <c r="J5899" s="6">
        <v>47.437647058823536</v>
      </c>
      <c r="K5899">
        <f t="shared" si="184"/>
        <v>2</v>
      </c>
    </row>
    <row r="5900" spans="1:11" x14ac:dyDescent="0.25">
      <c r="A5900" s="5" t="str">
        <f t="shared" si="185"/>
        <v>LCABig Creek/VenturaMonthly Peak DayMarch19</v>
      </c>
      <c r="B5900" t="s">
        <v>2233</v>
      </c>
      <c r="C5900" t="s">
        <v>2249</v>
      </c>
      <c r="D5900" t="s">
        <v>2516</v>
      </c>
      <c r="E5900" t="s">
        <v>3143</v>
      </c>
      <c r="F5900" s="6">
        <v>19</v>
      </c>
      <c r="G5900" s="6"/>
      <c r="H5900" s="6"/>
      <c r="I5900" s="6"/>
      <c r="J5900" s="6">
        <v>46.563529411764705</v>
      </c>
      <c r="K5900">
        <f t="shared" si="184"/>
        <v>2</v>
      </c>
    </row>
    <row r="5901" spans="1:11" x14ac:dyDescent="0.25">
      <c r="A5901" s="5" t="str">
        <f t="shared" si="185"/>
        <v>LCABig Creek/VenturaMonthly Peak DayMarch20</v>
      </c>
      <c r="B5901" t="s">
        <v>2233</v>
      </c>
      <c r="C5901" t="s">
        <v>2249</v>
      </c>
      <c r="D5901" t="s">
        <v>2516</v>
      </c>
      <c r="E5901" t="s">
        <v>3143</v>
      </c>
      <c r="F5901" s="6">
        <v>20</v>
      </c>
      <c r="G5901" s="6"/>
      <c r="H5901" s="6"/>
      <c r="I5901" s="6"/>
      <c r="J5901" s="6">
        <v>45.204705882352933</v>
      </c>
      <c r="K5901">
        <f t="shared" si="184"/>
        <v>2</v>
      </c>
    </row>
    <row r="5902" spans="1:11" x14ac:dyDescent="0.25">
      <c r="A5902" s="5" t="str">
        <f t="shared" si="185"/>
        <v>LCABig Creek/VenturaMonthly Peak DayMarch21</v>
      </c>
      <c r="B5902" t="s">
        <v>2233</v>
      </c>
      <c r="C5902" t="s">
        <v>2249</v>
      </c>
      <c r="D5902" t="s">
        <v>2516</v>
      </c>
      <c r="E5902" t="s">
        <v>3143</v>
      </c>
      <c r="F5902" s="6">
        <v>21</v>
      </c>
      <c r="G5902" s="6"/>
      <c r="H5902" s="6"/>
      <c r="I5902" s="6"/>
      <c r="J5902" s="6">
        <v>44.328235294117647</v>
      </c>
      <c r="K5902">
        <f t="shared" si="184"/>
        <v>2</v>
      </c>
    </row>
    <row r="5903" spans="1:11" x14ac:dyDescent="0.25">
      <c r="A5903" s="5" t="str">
        <f t="shared" si="185"/>
        <v>LCABig Creek/VenturaMonthly Peak DayMarch22</v>
      </c>
      <c r="B5903" t="s">
        <v>2233</v>
      </c>
      <c r="C5903" t="s">
        <v>2249</v>
      </c>
      <c r="D5903" t="s">
        <v>2516</v>
      </c>
      <c r="E5903" t="s">
        <v>3143</v>
      </c>
      <c r="F5903" s="6">
        <v>22</v>
      </c>
      <c r="G5903" s="6"/>
      <c r="H5903" s="6"/>
      <c r="I5903" s="6"/>
      <c r="J5903" s="6">
        <v>43.467647058823523</v>
      </c>
      <c r="K5903">
        <f t="shared" si="184"/>
        <v>2</v>
      </c>
    </row>
    <row r="5904" spans="1:11" x14ac:dyDescent="0.25">
      <c r="A5904" s="5" t="str">
        <f t="shared" si="185"/>
        <v>LCABig Creek/VenturaMonthly Peak DayMarch23</v>
      </c>
      <c r="B5904" t="s">
        <v>2233</v>
      </c>
      <c r="C5904" t="s">
        <v>2249</v>
      </c>
      <c r="D5904" t="s">
        <v>2516</v>
      </c>
      <c r="E5904" t="s">
        <v>3143</v>
      </c>
      <c r="F5904" s="6">
        <v>23</v>
      </c>
      <c r="G5904" s="6"/>
      <c r="H5904" s="6"/>
      <c r="I5904" s="6"/>
      <c r="J5904" s="6">
        <v>43.047058823529419</v>
      </c>
      <c r="K5904">
        <f t="shared" si="184"/>
        <v>2</v>
      </c>
    </row>
    <row r="5905" spans="1:11" x14ac:dyDescent="0.25">
      <c r="A5905" s="5" t="str">
        <f t="shared" si="185"/>
        <v>LCABig Creek/VenturaMonthly Peak DayMarch24</v>
      </c>
      <c r="B5905" t="s">
        <v>2233</v>
      </c>
      <c r="C5905" t="s">
        <v>2249</v>
      </c>
      <c r="D5905" t="s">
        <v>2516</v>
      </c>
      <c r="E5905" t="s">
        <v>3143</v>
      </c>
      <c r="F5905" s="6">
        <v>24</v>
      </c>
      <c r="G5905" s="6"/>
      <c r="H5905" s="6"/>
      <c r="I5905" s="6"/>
      <c r="J5905" s="6">
        <v>42.495882352941166</v>
      </c>
      <c r="K5905">
        <f t="shared" si="184"/>
        <v>2</v>
      </c>
    </row>
    <row r="5906" spans="1:11" x14ac:dyDescent="0.25">
      <c r="A5906" s="5" t="str">
        <f t="shared" si="185"/>
        <v>LCABig Creek/VenturaAverage WeekdayApril1</v>
      </c>
      <c r="B5906" t="s">
        <v>2233</v>
      </c>
      <c r="C5906" t="s">
        <v>2249</v>
      </c>
      <c r="D5906" t="s">
        <v>2517</v>
      </c>
      <c r="E5906" t="s">
        <v>3144</v>
      </c>
      <c r="F5906" s="6">
        <v>1</v>
      </c>
      <c r="G5906" s="6"/>
      <c r="H5906" s="6"/>
      <c r="I5906" s="6"/>
      <c r="J5906" s="6">
        <v>65.133529411764698</v>
      </c>
      <c r="K5906">
        <f t="shared" si="184"/>
        <v>2</v>
      </c>
    </row>
    <row r="5907" spans="1:11" x14ac:dyDescent="0.25">
      <c r="A5907" s="5" t="str">
        <f t="shared" si="185"/>
        <v>LCABig Creek/VenturaAverage WeekdayApril2</v>
      </c>
      <c r="B5907" t="s">
        <v>2233</v>
      </c>
      <c r="C5907" t="s">
        <v>2249</v>
      </c>
      <c r="D5907" t="s">
        <v>2517</v>
      </c>
      <c r="E5907" t="s">
        <v>3144</v>
      </c>
      <c r="F5907" s="6">
        <v>2</v>
      </c>
      <c r="G5907" s="6"/>
      <c r="H5907" s="6"/>
      <c r="I5907" s="6"/>
      <c r="J5907" s="6">
        <v>64.611176470588248</v>
      </c>
      <c r="K5907">
        <f t="shared" si="184"/>
        <v>2</v>
      </c>
    </row>
    <row r="5908" spans="1:11" x14ac:dyDescent="0.25">
      <c r="A5908" s="5" t="str">
        <f t="shared" si="185"/>
        <v>LCABig Creek/VenturaAverage WeekdayApril3</v>
      </c>
      <c r="B5908" t="s">
        <v>2233</v>
      </c>
      <c r="C5908" t="s">
        <v>2249</v>
      </c>
      <c r="D5908" t="s">
        <v>2517</v>
      </c>
      <c r="E5908" t="s">
        <v>3144</v>
      </c>
      <c r="F5908" s="6">
        <v>3</v>
      </c>
      <c r="G5908" s="6"/>
      <c r="H5908" s="6"/>
      <c r="I5908" s="6"/>
      <c r="J5908" s="6">
        <v>63.872352941176466</v>
      </c>
      <c r="K5908">
        <f t="shared" si="184"/>
        <v>2</v>
      </c>
    </row>
    <row r="5909" spans="1:11" x14ac:dyDescent="0.25">
      <c r="A5909" s="5" t="str">
        <f t="shared" si="185"/>
        <v>LCABig Creek/VenturaAverage WeekdayApril4</v>
      </c>
      <c r="B5909" t="s">
        <v>2233</v>
      </c>
      <c r="C5909" t="s">
        <v>2249</v>
      </c>
      <c r="D5909" t="s">
        <v>2517</v>
      </c>
      <c r="E5909" t="s">
        <v>3144</v>
      </c>
      <c r="F5909" s="6">
        <v>4</v>
      </c>
      <c r="G5909" s="6"/>
      <c r="H5909" s="6"/>
      <c r="I5909" s="6"/>
      <c r="J5909" s="6">
        <v>62.959999999999994</v>
      </c>
      <c r="K5909">
        <f t="shared" si="184"/>
        <v>2</v>
      </c>
    </row>
    <row r="5910" spans="1:11" x14ac:dyDescent="0.25">
      <c r="A5910" s="5" t="str">
        <f t="shared" si="185"/>
        <v>LCABig Creek/VenturaAverage WeekdayApril5</v>
      </c>
      <c r="B5910" t="s">
        <v>2233</v>
      </c>
      <c r="C5910" t="s">
        <v>2249</v>
      </c>
      <c r="D5910" t="s">
        <v>2517</v>
      </c>
      <c r="E5910" t="s">
        <v>3144</v>
      </c>
      <c r="F5910" s="6">
        <v>5</v>
      </c>
      <c r="G5910" s="6"/>
      <c r="H5910" s="6"/>
      <c r="I5910" s="6"/>
      <c r="J5910" s="6">
        <v>61.824705882352937</v>
      </c>
      <c r="K5910">
        <f t="shared" si="184"/>
        <v>2</v>
      </c>
    </row>
    <row r="5911" spans="1:11" x14ac:dyDescent="0.25">
      <c r="A5911" s="5" t="str">
        <f t="shared" si="185"/>
        <v>LCABig Creek/VenturaAverage WeekdayApril6</v>
      </c>
      <c r="B5911" t="s">
        <v>2233</v>
      </c>
      <c r="C5911" t="s">
        <v>2249</v>
      </c>
      <c r="D5911" t="s">
        <v>2517</v>
      </c>
      <c r="E5911" t="s">
        <v>3144</v>
      </c>
      <c r="F5911" s="6">
        <v>6</v>
      </c>
      <c r="G5911" s="6"/>
      <c r="H5911" s="6"/>
      <c r="I5911" s="6"/>
      <c r="J5911" s="6">
        <v>60.249411764705883</v>
      </c>
      <c r="K5911">
        <f t="shared" si="184"/>
        <v>2</v>
      </c>
    </row>
    <row r="5912" spans="1:11" x14ac:dyDescent="0.25">
      <c r="A5912" s="5" t="str">
        <f t="shared" si="185"/>
        <v>LCABig Creek/VenturaAverage WeekdayApril7</v>
      </c>
      <c r="B5912" t="s">
        <v>2233</v>
      </c>
      <c r="C5912" t="s">
        <v>2249</v>
      </c>
      <c r="D5912" t="s">
        <v>2517</v>
      </c>
      <c r="E5912" t="s">
        <v>3144</v>
      </c>
      <c r="F5912" s="6">
        <v>7</v>
      </c>
      <c r="G5912" s="6"/>
      <c r="H5912" s="6"/>
      <c r="I5912" s="6"/>
      <c r="J5912" s="6">
        <v>58.541176470588226</v>
      </c>
      <c r="K5912">
        <f t="shared" si="184"/>
        <v>2</v>
      </c>
    </row>
    <row r="5913" spans="1:11" x14ac:dyDescent="0.25">
      <c r="A5913" s="5" t="str">
        <f t="shared" si="185"/>
        <v>LCABig Creek/VenturaAverage WeekdayApril8</v>
      </c>
      <c r="B5913" t="s">
        <v>2233</v>
      </c>
      <c r="C5913" t="s">
        <v>2249</v>
      </c>
      <c r="D5913" t="s">
        <v>2517</v>
      </c>
      <c r="E5913" t="s">
        <v>3144</v>
      </c>
      <c r="F5913" s="6">
        <v>8</v>
      </c>
      <c r="G5913" s="6"/>
      <c r="H5913" s="6"/>
      <c r="I5913" s="6"/>
      <c r="J5913" s="6">
        <v>56.360588235294109</v>
      </c>
      <c r="K5913">
        <f t="shared" si="184"/>
        <v>2</v>
      </c>
    </row>
    <row r="5914" spans="1:11" x14ac:dyDescent="0.25">
      <c r="A5914" s="5" t="str">
        <f t="shared" si="185"/>
        <v>LCABig Creek/VenturaAverage WeekdayApril9</v>
      </c>
      <c r="B5914" t="s">
        <v>2233</v>
      </c>
      <c r="C5914" t="s">
        <v>2249</v>
      </c>
      <c r="D5914" t="s">
        <v>2517</v>
      </c>
      <c r="E5914" t="s">
        <v>3144</v>
      </c>
      <c r="F5914" s="6">
        <v>9</v>
      </c>
      <c r="G5914" s="6"/>
      <c r="H5914" s="6"/>
      <c r="I5914" s="6"/>
      <c r="J5914" s="6">
        <v>59.721764705882357</v>
      </c>
      <c r="K5914">
        <f t="shared" si="184"/>
        <v>2</v>
      </c>
    </row>
    <row r="5915" spans="1:11" x14ac:dyDescent="0.25">
      <c r="A5915" s="5" t="str">
        <f t="shared" si="185"/>
        <v>LCABig Creek/VenturaAverage WeekdayApril10</v>
      </c>
      <c r="B5915" t="s">
        <v>2233</v>
      </c>
      <c r="C5915" t="s">
        <v>2249</v>
      </c>
      <c r="D5915" t="s">
        <v>2517</v>
      </c>
      <c r="E5915" t="s">
        <v>3144</v>
      </c>
      <c r="F5915" s="6">
        <v>10</v>
      </c>
      <c r="G5915" s="6"/>
      <c r="H5915" s="6"/>
      <c r="I5915" s="6"/>
      <c r="J5915" s="6">
        <v>65.228235294117638</v>
      </c>
      <c r="K5915">
        <f t="shared" si="184"/>
        <v>2</v>
      </c>
    </row>
    <row r="5916" spans="1:11" x14ac:dyDescent="0.25">
      <c r="A5916" s="5" t="str">
        <f t="shared" si="185"/>
        <v>LCABig Creek/VenturaAverage WeekdayApril11</v>
      </c>
      <c r="B5916" t="s">
        <v>2233</v>
      </c>
      <c r="C5916" t="s">
        <v>2249</v>
      </c>
      <c r="D5916" t="s">
        <v>2517</v>
      </c>
      <c r="E5916" t="s">
        <v>3144</v>
      </c>
      <c r="F5916" s="6">
        <v>11</v>
      </c>
      <c r="G5916" s="6"/>
      <c r="H5916" s="6"/>
      <c r="I5916" s="6"/>
      <c r="J5916" s="6">
        <v>69.273529411764713</v>
      </c>
      <c r="K5916">
        <f t="shared" si="184"/>
        <v>2</v>
      </c>
    </row>
    <row r="5917" spans="1:11" x14ac:dyDescent="0.25">
      <c r="A5917" s="5" t="str">
        <f t="shared" si="185"/>
        <v>LCABig Creek/VenturaAverage WeekdayApril12</v>
      </c>
      <c r="B5917" t="s">
        <v>2233</v>
      </c>
      <c r="C5917" t="s">
        <v>2249</v>
      </c>
      <c r="D5917" t="s">
        <v>2517</v>
      </c>
      <c r="E5917" t="s">
        <v>3144</v>
      </c>
      <c r="F5917" s="6">
        <v>12</v>
      </c>
      <c r="G5917" s="6"/>
      <c r="H5917" s="6"/>
      <c r="I5917" s="6"/>
      <c r="J5917" s="6">
        <v>71.882352941176464</v>
      </c>
      <c r="K5917">
        <f t="shared" si="184"/>
        <v>2</v>
      </c>
    </row>
    <row r="5918" spans="1:11" x14ac:dyDescent="0.25">
      <c r="A5918" s="5" t="str">
        <f t="shared" si="185"/>
        <v>LCABig Creek/VenturaAverage WeekdayApril13</v>
      </c>
      <c r="B5918" t="s">
        <v>2233</v>
      </c>
      <c r="C5918" t="s">
        <v>2249</v>
      </c>
      <c r="D5918" t="s">
        <v>2517</v>
      </c>
      <c r="E5918" t="s">
        <v>3144</v>
      </c>
      <c r="F5918" s="6">
        <v>13</v>
      </c>
      <c r="G5918" s="6"/>
      <c r="H5918" s="6"/>
      <c r="I5918" s="6"/>
      <c r="J5918" s="6">
        <v>73.47882352941177</v>
      </c>
      <c r="K5918">
        <f t="shared" si="184"/>
        <v>2</v>
      </c>
    </row>
    <row r="5919" spans="1:11" x14ac:dyDescent="0.25">
      <c r="A5919" s="5" t="str">
        <f t="shared" si="185"/>
        <v>LCABig Creek/VenturaAverage WeekdayApril14</v>
      </c>
      <c r="B5919" t="s">
        <v>2233</v>
      </c>
      <c r="C5919" t="s">
        <v>2249</v>
      </c>
      <c r="D5919" t="s">
        <v>2517</v>
      </c>
      <c r="E5919" t="s">
        <v>3144</v>
      </c>
      <c r="F5919" s="6">
        <v>14</v>
      </c>
      <c r="G5919" s="6"/>
      <c r="H5919" s="6"/>
      <c r="I5919" s="6"/>
      <c r="J5919" s="6">
        <v>74.712941176470594</v>
      </c>
      <c r="K5919">
        <f t="shared" si="184"/>
        <v>2</v>
      </c>
    </row>
    <row r="5920" spans="1:11" x14ac:dyDescent="0.25">
      <c r="A5920" s="5" t="str">
        <f t="shared" si="185"/>
        <v>LCABig Creek/VenturaAverage WeekdayApril15</v>
      </c>
      <c r="B5920" t="s">
        <v>2233</v>
      </c>
      <c r="C5920" t="s">
        <v>2249</v>
      </c>
      <c r="D5920" t="s">
        <v>2517</v>
      </c>
      <c r="E5920" t="s">
        <v>3144</v>
      </c>
      <c r="F5920" s="6">
        <v>15</v>
      </c>
      <c r="G5920" s="6"/>
      <c r="H5920" s="6"/>
      <c r="I5920" s="6"/>
      <c r="J5920" s="6">
        <v>74.833529411764715</v>
      </c>
      <c r="K5920">
        <f t="shared" si="184"/>
        <v>2</v>
      </c>
    </row>
    <row r="5921" spans="1:11" x14ac:dyDescent="0.25">
      <c r="A5921" s="5" t="str">
        <f t="shared" si="185"/>
        <v>LCABig Creek/VenturaAverage WeekdayApril16</v>
      </c>
      <c r="B5921" t="s">
        <v>2233</v>
      </c>
      <c r="C5921" t="s">
        <v>2249</v>
      </c>
      <c r="D5921" t="s">
        <v>2517</v>
      </c>
      <c r="E5921" t="s">
        <v>3144</v>
      </c>
      <c r="F5921" s="6">
        <v>16</v>
      </c>
      <c r="G5921" s="6"/>
      <c r="H5921" s="6"/>
      <c r="I5921" s="6"/>
      <c r="J5921" s="6">
        <v>74.97882352941177</v>
      </c>
      <c r="K5921">
        <f t="shared" si="184"/>
        <v>2</v>
      </c>
    </row>
    <row r="5922" spans="1:11" x14ac:dyDescent="0.25">
      <c r="A5922" s="5" t="str">
        <f t="shared" si="185"/>
        <v>LCABig Creek/VenturaAverage WeekdayApril17</v>
      </c>
      <c r="B5922" t="s">
        <v>2233</v>
      </c>
      <c r="C5922" t="s">
        <v>2249</v>
      </c>
      <c r="D5922" t="s">
        <v>2517</v>
      </c>
      <c r="E5922" t="s">
        <v>3144</v>
      </c>
      <c r="F5922" s="6">
        <v>17</v>
      </c>
      <c r="G5922" s="6"/>
      <c r="H5922" s="6"/>
      <c r="I5922" s="6"/>
      <c r="J5922" s="6">
        <v>74.159411764705865</v>
      </c>
      <c r="K5922">
        <f t="shared" si="184"/>
        <v>2</v>
      </c>
    </row>
    <row r="5923" spans="1:11" x14ac:dyDescent="0.25">
      <c r="A5923" s="5" t="str">
        <f t="shared" si="185"/>
        <v>LCABig Creek/VenturaAverage WeekdayApril18</v>
      </c>
      <c r="B5923" t="s">
        <v>2233</v>
      </c>
      <c r="C5923" t="s">
        <v>2249</v>
      </c>
      <c r="D5923" t="s">
        <v>2517</v>
      </c>
      <c r="E5923" t="s">
        <v>3144</v>
      </c>
      <c r="F5923" s="6">
        <v>18</v>
      </c>
      <c r="G5923" s="6"/>
      <c r="H5923" s="6"/>
      <c r="I5923" s="6"/>
      <c r="J5923" s="6">
        <v>72.645882352941172</v>
      </c>
      <c r="K5923">
        <f t="shared" si="184"/>
        <v>2</v>
      </c>
    </row>
    <row r="5924" spans="1:11" x14ac:dyDescent="0.25">
      <c r="A5924" s="5" t="str">
        <f t="shared" si="185"/>
        <v>LCABig Creek/VenturaAverage WeekdayApril19</v>
      </c>
      <c r="B5924" t="s">
        <v>2233</v>
      </c>
      <c r="C5924" t="s">
        <v>2249</v>
      </c>
      <c r="D5924" t="s">
        <v>2517</v>
      </c>
      <c r="E5924" t="s">
        <v>3144</v>
      </c>
      <c r="F5924" s="6">
        <v>19</v>
      </c>
      <c r="G5924" s="6"/>
      <c r="H5924" s="6"/>
      <c r="I5924" s="6"/>
      <c r="J5924" s="6">
        <v>70.302352941176466</v>
      </c>
      <c r="K5924">
        <f t="shared" si="184"/>
        <v>2</v>
      </c>
    </row>
    <row r="5925" spans="1:11" x14ac:dyDescent="0.25">
      <c r="A5925" s="5" t="str">
        <f t="shared" si="185"/>
        <v>LCABig Creek/VenturaAverage WeekdayApril20</v>
      </c>
      <c r="B5925" t="s">
        <v>2233</v>
      </c>
      <c r="C5925" t="s">
        <v>2249</v>
      </c>
      <c r="D5925" t="s">
        <v>2517</v>
      </c>
      <c r="E5925" t="s">
        <v>3144</v>
      </c>
      <c r="F5925" s="6">
        <v>20</v>
      </c>
      <c r="G5925" s="6"/>
      <c r="H5925" s="6"/>
      <c r="I5925" s="6"/>
      <c r="J5925" s="6">
        <v>68.017058823529396</v>
      </c>
      <c r="K5925">
        <f t="shared" si="184"/>
        <v>2</v>
      </c>
    </row>
    <row r="5926" spans="1:11" x14ac:dyDescent="0.25">
      <c r="A5926" s="5" t="str">
        <f t="shared" si="185"/>
        <v>LCABig Creek/VenturaAverage WeekdayApril21</v>
      </c>
      <c r="B5926" t="s">
        <v>2233</v>
      </c>
      <c r="C5926" t="s">
        <v>2249</v>
      </c>
      <c r="D5926" t="s">
        <v>2517</v>
      </c>
      <c r="E5926" t="s">
        <v>3144</v>
      </c>
      <c r="F5926" s="6">
        <v>21</v>
      </c>
      <c r="G5926" s="6"/>
      <c r="H5926" s="6"/>
      <c r="I5926" s="6"/>
      <c r="J5926" s="6">
        <v>64.345882352941175</v>
      </c>
      <c r="K5926">
        <f t="shared" si="184"/>
        <v>2</v>
      </c>
    </row>
    <row r="5927" spans="1:11" x14ac:dyDescent="0.25">
      <c r="A5927" s="5" t="str">
        <f t="shared" si="185"/>
        <v>LCABig Creek/VenturaAverage WeekdayApril22</v>
      </c>
      <c r="B5927" t="s">
        <v>2233</v>
      </c>
      <c r="C5927" t="s">
        <v>2249</v>
      </c>
      <c r="D5927" t="s">
        <v>2517</v>
      </c>
      <c r="E5927" t="s">
        <v>3144</v>
      </c>
      <c r="F5927" s="6">
        <v>22</v>
      </c>
      <c r="G5927" s="6"/>
      <c r="H5927" s="6"/>
      <c r="I5927" s="6"/>
      <c r="J5927" s="6">
        <v>61.951176470588237</v>
      </c>
      <c r="K5927">
        <f t="shared" si="184"/>
        <v>2</v>
      </c>
    </row>
    <row r="5928" spans="1:11" x14ac:dyDescent="0.25">
      <c r="A5928" s="5" t="str">
        <f t="shared" si="185"/>
        <v>LCABig Creek/VenturaAverage WeekdayApril23</v>
      </c>
      <c r="B5928" t="s">
        <v>2233</v>
      </c>
      <c r="C5928" t="s">
        <v>2249</v>
      </c>
      <c r="D5928" t="s">
        <v>2517</v>
      </c>
      <c r="E5928" t="s">
        <v>3144</v>
      </c>
      <c r="F5928" s="6">
        <v>23</v>
      </c>
      <c r="G5928" s="6"/>
      <c r="H5928" s="6"/>
      <c r="I5928" s="6"/>
      <c r="J5928" s="6">
        <v>60.706470588235305</v>
      </c>
      <c r="K5928">
        <f t="shared" si="184"/>
        <v>2</v>
      </c>
    </row>
    <row r="5929" spans="1:11" x14ac:dyDescent="0.25">
      <c r="A5929" s="5" t="str">
        <f t="shared" si="185"/>
        <v>LCABig Creek/VenturaAverage WeekdayApril24</v>
      </c>
      <c r="B5929" t="s">
        <v>2233</v>
      </c>
      <c r="C5929" t="s">
        <v>2249</v>
      </c>
      <c r="D5929" t="s">
        <v>2517</v>
      </c>
      <c r="E5929" t="s">
        <v>3144</v>
      </c>
      <c r="F5929" s="6">
        <v>24</v>
      </c>
      <c r="G5929" s="6"/>
      <c r="H5929" s="6"/>
      <c r="I5929" s="6"/>
      <c r="J5929" s="6">
        <v>58.815294117647078</v>
      </c>
      <c r="K5929">
        <f t="shared" si="184"/>
        <v>2</v>
      </c>
    </row>
    <row r="5930" spans="1:11" x14ac:dyDescent="0.25">
      <c r="A5930" s="5" t="str">
        <f t="shared" si="185"/>
        <v>LCABig Creek/VenturaMonthly Peak DayApril1</v>
      </c>
      <c r="B5930" t="s">
        <v>2233</v>
      </c>
      <c r="C5930" t="s">
        <v>2249</v>
      </c>
      <c r="D5930" t="s">
        <v>2518</v>
      </c>
      <c r="E5930" t="s">
        <v>3144</v>
      </c>
      <c r="F5930" s="6">
        <v>1</v>
      </c>
      <c r="G5930" s="6"/>
      <c r="H5930" s="6"/>
      <c r="I5930" s="6"/>
      <c r="J5930" s="6">
        <v>67.813529411764705</v>
      </c>
      <c r="K5930">
        <f t="shared" si="184"/>
        <v>2</v>
      </c>
    </row>
    <row r="5931" spans="1:11" x14ac:dyDescent="0.25">
      <c r="A5931" s="5" t="str">
        <f t="shared" si="185"/>
        <v>LCABig Creek/VenturaMonthly Peak DayApril2</v>
      </c>
      <c r="B5931" t="s">
        <v>2233</v>
      </c>
      <c r="C5931" t="s">
        <v>2249</v>
      </c>
      <c r="D5931" t="s">
        <v>2518</v>
      </c>
      <c r="E5931" t="s">
        <v>3144</v>
      </c>
      <c r="F5931" s="6">
        <v>2</v>
      </c>
      <c r="G5931" s="6"/>
      <c r="H5931" s="6"/>
      <c r="I5931" s="6"/>
      <c r="J5931" s="6">
        <v>66.917647058823519</v>
      </c>
      <c r="K5931">
        <f t="shared" si="184"/>
        <v>2</v>
      </c>
    </row>
    <row r="5932" spans="1:11" x14ac:dyDescent="0.25">
      <c r="A5932" s="5" t="str">
        <f t="shared" si="185"/>
        <v>LCABig Creek/VenturaMonthly Peak DayApril3</v>
      </c>
      <c r="B5932" t="s">
        <v>2233</v>
      </c>
      <c r="C5932" t="s">
        <v>2249</v>
      </c>
      <c r="D5932" t="s">
        <v>2518</v>
      </c>
      <c r="E5932" t="s">
        <v>3144</v>
      </c>
      <c r="F5932" s="6">
        <v>3</v>
      </c>
      <c r="G5932" s="6"/>
      <c r="H5932" s="6"/>
      <c r="I5932" s="6"/>
      <c r="J5932" s="6">
        <v>64.712941176470594</v>
      </c>
      <c r="K5932">
        <f t="shared" si="184"/>
        <v>2</v>
      </c>
    </row>
    <row r="5933" spans="1:11" x14ac:dyDescent="0.25">
      <c r="A5933" s="5" t="str">
        <f t="shared" si="185"/>
        <v>LCABig Creek/VenturaMonthly Peak DayApril4</v>
      </c>
      <c r="B5933" t="s">
        <v>2233</v>
      </c>
      <c r="C5933" t="s">
        <v>2249</v>
      </c>
      <c r="D5933" t="s">
        <v>2518</v>
      </c>
      <c r="E5933" t="s">
        <v>3144</v>
      </c>
      <c r="F5933" s="6">
        <v>4</v>
      </c>
      <c r="G5933" s="6"/>
      <c r="H5933" s="6"/>
      <c r="I5933" s="6"/>
      <c r="J5933" s="6">
        <v>62.214705882352931</v>
      </c>
      <c r="K5933">
        <f t="shared" si="184"/>
        <v>2</v>
      </c>
    </row>
    <row r="5934" spans="1:11" x14ac:dyDescent="0.25">
      <c r="A5934" s="5" t="str">
        <f t="shared" si="185"/>
        <v>LCABig Creek/VenturaMonthly Peak DayApril5</v>
      </c>
      <c r="B5934" t="s">
        <v>2233</v>
      </c>
      <c r="C5934" t="s">
        <v>2249</v>
      </c>
      <c r="D5934" t="s">
        <v>2518</v>
      </c>
      <c r="E5934" t="s">
        <v>3144</v>
      </c>
      <c r="F5934" s="6">
        <v>5</v>
      </c>
      <c r="G5934" s="6"/>
      <c r="H5934" s="6"/>
      <c r="I5934" s="6"/>
      <c r="J5934" s="6">
        <v>61.591176470588231</v>
      </c>
      <c r="K5934">
        <f t="shared" si="184"/>
        <v>2</v>
      </c>
    </row>
    <row r="5935" spans="1:11" x14ac:dyDescent="0.25">
      <c r="A5935" s="5" t="str">
        <f t="shared" si="185"/>
        <v>LCABig Creek/VenturaMonthly Peak DayApril6</v>
      </c>
      <c r="B5935" t="s">
        <v>2233</v>
      </c>
      <c r="C5935" t="s">
        <v>2249</v>
      </c>
      <c r="D5935" t="s">
        <v>2518</v>
      </c>
      <c r="E5935" t="s">
        <v>3144</v>
      </c>
      <c r="F5935" s="6">
        <v>6</v>
      </c>
      <c r="G5935" s="6"/>
      <c r="H5935" s="6"/>
      <c r="I5935" s="6"/>
      <c r="J5935" s="6">
        <v>62.381764705882354</v>
      </c>
      <c r="K5935">
        <f t="shared" si="184"/>
        <v>2</v>
      </c>
    </row>
    <row r="5936" spans="1:11" x14ac:dyDescent="0.25">
      <c r="A5936" s="5" t="str">
        <f t="shared" si="185"/>
        <v>LCABig Creek/VenturaMonthly Peak DayApril7</v>
      </c>
      <c r="B5936" t="s">
        <v>2233</v>
      </c>
      <c r="C5936" t="s">
        <v>2249</v>
      </c>
      <c r="D5936" t="s">
        <v>2518</v>
      </c>
      <c r="E5936" t="s">
        <v>3144</v>
      </c>
      <c r="F5936" s="6">
        <v>7</v>
      </c>
      <c r="G5936" s="6"/>
      <c r="H5936" s="6"/>
      <c r="I5936" s="6"/>
      <c r="J5936" s="6">
        <v>61.90176470588235</v>
      </c>
      <c r="K5936">
        <f t="shared" si="184"/>
        <v>2</v>
      </c>
    </row>
    <row r="5937" spans="1:11" x14ac:dyDescent="0.25">
      <c r="A5937" s="5" t="str">
        <f t="shared" si="185"/>
        <v>LCABig Creek/VenturaMonthly Peak DayApril8</v>
      </c>
      <c r="B5937" t="s">
        <v>2233</v>
      </c>
      <c r="C5937" t="s">
        <v>2249</v>
      </c>
      <c r="D5937" t="s">
        <v>2518</v>
      </c>
      <c r="E5937" t="s">
        <v>3144</v>
      </c>
      <c r="F5937" s="6">
        <v>8</v>
      </c>
      <c r="G5937" s="6"/>
      <c r="H5937" s="6"/>
      <c r="I5937" s="6"/>
      <c r="J5937" s="6">
        <v>60.634117647058822</v>
      </c>
      <c r="K5937">
        <f t="shared" si="184"/>
        <v>2</v>
      </c>
    </row>
    <row r="5938" spans="1:11" x14ac:dyDescent="0.25">
      <c r="A5938" s="5" t="str">
        <f t="shared" si="185"/>
        <v>LCABig Creek/VenturaMonthly Peak DayApril9</v>
      </c>
      <c r="B5938" t="s">
        <v>2233</v>
      </c>
      <c r="C5938" t="s">
        <v>2249</v>
      </c>
      <c r="D5938" t="s">
        <v>2518</v>
      </c>
      <c r="E5938" t="s">
        <v>3144</v>
      </c>
      <c r="F5938" s="6">
        <v>9</v>
      </c>
      <c r="G5938" s="6"/>
      <c r="H5938" s="6"/>
      <c r="I5938" s="6"/>
      <c r="J5938" s="6">
        <v>63.870000000000012</v>
      </c>
      <c r="K5938">
        <f t="shared" si="184"/>
        <v>2</v>
      </c>
    </row>
    <row r="5939" spans="1:11" x14ac:dyDescent="0.25">
      <c r="A5939" s="5" t="str">
        <f t="shared" si="185"/>
        <v>LCABig Creek/VenturaMonthly Peak DayApril10</v>
      </c>
      <c r="B5939" t="s">
        <v>2233</v>
      </c>
      <c r="C5939" t="s">
        <v>2249</v>
      </c>
      <c r="D5939" t="s">
        <v>2518</v>
      </c>
      <c r="E5939" t="s">
        <v>3144</v>
      </c>
      <c r="F5939" s="6">
        <v>10</v>
      </c>
      <c r="G5939" s="6"/>
      <c r="H5939" s="6"/>
      <c r="I5939" s="6"/>
      <c r="J5939" s="6">
        <v>70.090588235294106</v>
      </c>
      <c r="K5939">
        <f t="shared" si="184"/>
        <v>2</v>
      </c>
    </row>
    <row r="5940" spans="1:11" x14ac:dyDescent="0.25">
      <c r="A5940" s="5" t="str">
        <f t="shared" si="185"/>
        <v>LCABig Creek/VenturaMonthly Peak DayApril11</v>
      </c>
      <c r="B5940" t="s">
        <v>2233</v>
      </c>
      <c r="C5940" t="s">
        <v>2249</v>
      </c>
      <c r="D5940" t="s">
        <v>2518</v>
      </c>
      <c r="E5940" t="s">
        <v>3144</v>
      </c>
      <c r="F5940" s="6">
        <v>11</v>
      </c>
      <c r="G5940" s="6"/>
      <c r="H5940" s="6"/>
      <c r="I5940" s="6"/>
      <c r="J5940" s="6">
        <v>76.425294117647042</v>
      </c>
      <c r="K5940">
        <f t="shared" si="184"/>
        <v>2</v>
      </c>
    </row>
    <row r="5941" spans="1:11" x14ac:dyDescent="0.25">
      <c r="A5941" s="5" t="str">
        <f t="shared" si="185"/>
        <v>LCABig Creek/VenturaMonthly Peak DayApril12</v>
      </c>
      <c r="B5941" t="s">
        <v>2233</v>
      </c>
      <c r="C5941" t="s">
        <v>2249</v>
      </c>
      <c r="D5941" t="s">
        <v>2518</v>
      </c>
      <c r="E5941" t="s">
        <v>3144</v>
      </c>
      <c r="F5941" s="6">
        <v>12</v>
      </c>
      <c r="G5941" s="6"/>
      <c r="H5941" s="6"/>
      <c r="I5941" s="6"/>
      <c r="J5941" s="6">
        <v>80.665882352941153</v>
      </c>
      <c r="K5941">
        <f t="shared" si="184"/>
        <v>2</v>
      </c>
    </row>
    <row r="5942" spans="1:11" x14ac:dyDescent="0.25">
      <c r="A5942" s="5" t="str">
        <f t="shared" si="185"/>
        <v>LCABig Creek/VenturaMonthly Peak DayApril13</v>
      </c>
      <c r="B5942" t="s">
        <v>2233</v>
      </c>
      <c r="C5942" t="s">
        <v>2249</v>
      </c>
      <c r="D5942" t="s">
        <v>2518</v>
      </c>
      <c r="E5942" t="s">
        <v>3144</v>
      </c>
      <c r="F5942" s="6">
        <v>13</v>
      </c>
      <c r="G5942" s="6"/>
      <c r="H5942" s="6"/>
      <c r="I5942" s="6"/>
      <c r="J5942" s="6">
        <v>84.494117647058815</v>
      </c>
      <c r="K5942">
        <f t="shared" si="184"/>
        <v>2</v>
      </c>
    </row>
    <row r="5943" spans="1:11" x14ac:dyDescent="0.25">
      <c r="A5943" s="5" t="str">
        <f t="shared" si="185"/>
        <v>LCABig Creek/VenturaMonthly Peak DayApril14</v>
      </c>
      <c r="B5943" t="s">
        <v>2233</v>
      </c>
      <c r="C5943" t="s">
        <v>2249</v>
      </c>
      <c r="D5943" t="s">
        <v>2518</v>
      </c>
      <c r="E5943" t="s">
        <v>3144</v>
      </c>
      <c r="F5943" s="6">
        <v>14</v>
      </c>
      <c r="G5943" s="6"/>
      <c r="H5943" s="6"/>
      <c r="I5943" s="6"/>
      <c r="J5943" s="6">
        <v>86.888235294117635</v>
      </c>
      <c r="K5943">
        <f t="shared" si="184"/>
        <v>2</v>
      </c>
    </row>
    <row r="5944" spans="1:11" x14ac:dyDescent="0.25">
      <c r="A5944" s="5" t="str">
        <f t="shared" si="185"/>
        <v>LCABig Creek/VenturaMonthly Peak DayApril15</v>
      </c>
      <c r="B5944" t="s">
        <v>2233</v>
      </c>
      <c r="C5944" t="s">
        <v>2249</v>
      </c>
      <c r="D5944" t="s">
        <v>2518</v>
      </c>
      <c r="E5944" t="s">
        <v>3144</v>
      </c>
      <c r="F5944" s="6">
        <v>15</v>
      </c>
      <c r="G5944" s="6"/>
      <c r="H5944" s="6"/>
      <c r="I5944" s="6"/>
      <c r="J5944" s="6">
        <v>89.235294117647072</v>
      </c>
      <c r="K5944">
        <f t="shared" si="184"/>
        <v>2</v>
      </c>
    </row>
    <row r="5945" spans="1:11" x14ac:dyDescent="0.25">
      <c r="A5945" s="5" t="str">
        <f t="shared" si="185"/>
        <v>LCABig Creek/VenturaMonthly Peak DayApril16</v>
      </c>
      <c r="B5945" t="s">
        <v>2233</v>
      </c>
      <c r="C5945" t="s">
        <v>2249</v>
      </c>
      <c r="D5945" t="s">
        <v>2518</v>
      </c>
      <c r="E5945" t="s">
        <v>3144</v>
      </c>
      <c r="F5945" s="6">
        <v>16</v>
      </c>
      <c r="G5945" s="6"/>
      <c r="H5945" s="6"/>
      <c r="I5945" s="6"/>
      <c r="J5945" s="6">
        <v>89.641176470588249</v>
      </c>
      <c r="K5945">
        <f t="shared" si="184"/>
        <v>2</v>
      </c>
    </row>
    <row r="5946" spans="1:11" x14ac:dyDescent="0.25">
      <c r="A5946" s="5" t="str">
        <f t="shared" si="185"/>
        <v>LCABig Creek/VenturaMonthly Peak DayApril17</v>
      </c>
      <c r="B5946" t="s">
        <v>2233</v>
      </c>
      <c r="C5946" t="s">
        <v>2249</v>
      </c>
      <c r="D5946" t="s">
        <v>2518</v>
      </c>
      <c r="E5946" t="s">
        <v>3144</v>
      </c>
      <c r="F5946" s="6">
        <v>17</v>
      </c>
      <c r="G5946" s="6"/>
      <c r="H5946" s="6"/>
      <c r="I5946" s="6"/>
      <c r="J5946" s="6">
        <v>89.711764705882317</v>
      </c>
      <c r="K5946">
        <f t="shared" si="184"/>
        <v>2</v>
      </c>
    </row>
    <row r="5947" spans="1:11" x14ac:dyDescent="0.25">
      <c r="A5947" s="5" t="str">
        <f t="shared" si="185"/>
        <v>LCABig Creek/VenturaMonthly Peak DayApril18</v>
      </c>
      <c r="B5947" t="s">
        <v>2233</v>
      </c>
      <c r="C5947" t="s">
        <v>2249</v>
      </c>
      <c r="D5947" t="s">
        <v>2518</v>
      </c>
      <c r="E5947" t="s">
        <v>3144</v>
      </c>
      <c r="F5947" s="6">
        <v>18</v>
      </c>
      <c r="G5947" s="6"/>
      <c r="H5947" s="6"/>
      <c r="I5947" s="6"/>
      <c r="J5947" s="6">
        <v>88.994117647058843</v>
      </c>
      <c r="K5947">
        <f t="shared" si="184"/>
        <v>2</v>
      </c>
    </row>
    <row r="5948" spans="1:11" x14ac:dyDescent="0.25">
      <c r="A5948" s="5" t="str">
        <f t="shared" si="185"/>
        <v>LCABig Creek/VenturaMonthly Peak DayApril19</v>
      </c>
      <c r="B5948" t="s">
        <v>2233</v>
      </c>
      <c r="C5948" t="s">
        <v>2249</v>
      </c>
      <c r="D5948" t="s">
        <v>2518</v>
      </c>
      <c r="E5948" t="s">
        <v>3144</v>
      </c>
      <c r="F5948" s="6">
        <v>19</v>
      </c>
      <c r="G5948" s="6"/>
      <c r="H5948" s="6"/>
      <c r="I5948" s="6"/>
      <c r="J5948" s="6">
        <v>86.552352941176466</v>
      </c>
      <c r="K5948">
        <f t="shared" si="184"/>
        <v>2</v>
      </c>
    </row>
    <row r="5949" spans="1:11" x14ac:dyDescent="0.25">
      <c r="A5949" s="5" t="str">
        <f t="shared" si="185"/>
        <v>LCABig Creek/VenturaMonthly Peak DayApril20</v>
      </c>
      <c r="B5949" t="s">
        <v>2233</v>
      </c>
      <c r="C5949" t="s">
        <v>2249</v>
      </c>
      <c r="D5949" t="s">
        <v>2518</v>
      </c>
      <c r="E5949" t="s">
        <v>3144</v>
      </c>
      <c r="F5949" s="6">
        <v>20</v>
      </c>
      <c r="G5949" s="6"/>
      <c r="H5949" s="6"/>
      <c r="I5949" s="6"/>
      <c r="J5949" s="6">
        <v>83.051764705882363</v>
      </c>
      <c r="K5949">
        <f t="shared" si="184"/>
        <v>2</v>
      </c>
    </row>
    <row r="5950" spans="1:11" x14ac:dyDescent="0.25">
      <c r="A5950" s="5" t="str">
        <f t="shared" si="185"/>
        <v>LCABig Creek/VenturaMonthly Peak DayApril21</v>
      </c>
      <c r="B5950" t="s">
        <v>2233</v>
      </c>
      <c r="C5950" t="s">
        <v>2249</v>
      </c>
      <c r="D5950" t="s">
        <v>2518</v>
      </c>
      <c r="E5950" t="s">
        <v>3144</v>
      </c>
      <c r="F5950" s="6">
        <v>21</v>
      </c>
      <c r="G5950" s="6"/>
      <c r="H5950" s="6"/>
      <c r="I5950" s="6"/>
      <c r="J5950" s="6">
        <v>78.762941176470605</v>
      </c>
      <c r="K5950">
        <f t="shared" si="184"/>
        <v>2</v>
      </c>
    </row>
    <row r="5951" spans="1:11" x14ac:dyDescent="0.25">
      <c r="A5951" s="5" t="str">
        <f t="shared" si="185"/>
        <v>LCABig Creek/VenturaMonthly Peak DayApril22</v>
      </c>
      <c r="B5951" t="s">
        <v>2233</v>
      </c>
      <c r="C5951" t="s">
        <v>2249</v>
      </c>
      <c r="D5951" t="s">
        <v>2518</v>
      </c>
      <c r="E5951" t="s">
        <v>3144</v>
      </c>
      <c r="F5951" s="6">
        <v>22</v>
      </c>
      <c r="G5951" s="6"/>
      <c r="H5951" s="6"/>
      <c r="I5951" s="6"/>
      <c r="J5951" s="6">
        <v>75.744705882352932</v>
      </c>
      <c r="K5951">
        <f t="shared" si="184"/>
        <v>2</v>
      </c>
    </row>
    <row r="5952" spans="1:11" x14ac:dyDescent="0.25">
      <c r="A5952" s="5" t="str">
        <f t="shared" si="185"/>
        <v>LCABig Creek/VenturaMonthly Peak DayApril23</v>
      </c>
      <c r="B5952" t="s">
        <v>2233</v>
      </c>
      <c r="C5952" t="s">
        <v>2249</v>
      </c>
      <c r="D5952" t="s">
        <v>2518</v>
      </c>
      <c r="E5952" t="s">
        <v>3144</v>
      </c>
      <c r="F5952" s="6">
        <v>23</v>
      </c>
      <c r="G5952" s="6"/>
      <c r="H5952" s="6"/>
      <c r="I5952" s="6"/>
      <c r="J5952" s="6">
        <v>73.821176470588256</v>
      </c>
      <c r="K5952">
        <f t="shared" si="184"/>
        <v>2</v>
      </c>
    </row>
    <row r="5953" spans="1:11" x14ac:dyDescent="0.25">
      <c r="A5953" s="5" t="str">
        <f t="shared" si="185"/>
        <v>LCABig Creek/VenturaMonthly Peak DayApril24</v>
      </c>
      <c r="B5953" t="s">
        <v>2233</v>
      </c>
      <c r="C5953" t="s">
        <v>2249</v>
      </c>
      <c r="D5953" t="s">
        <v>2518</v>
      </c>
      <c r="E5953" t="s">
        <v>3144</v>
      </c>
      <c r="F5953" s="6">
        <v>24</v>
      </c>
      <c r="G5953" s="6"/>
      <c r="H5953" s="6"/>
      <c r="I5953" s="6"/>
      <c r="J5953" s="6">
        <v>73.094117647058852</v>
      </c>
      <c r="K5953">
        <f t="shared" si="184"/>
        <v>2</v>
      </c>
    </row>
    <row r="5954" spans="1:11" x14ac:dyDescent="0.25">
      <c r="A5954" s="5" t="str">
        <f t="shared" si="185"/>
        <v>LCABig Creek/VenturaAverage WeekdayMay1</v>
      </c>
      <c r="B5954" t="s">
        <v>2233</v>
      </c>
      <c r="C5954" t="s">
        <v>2249</v>
      </c>
      <c r="D5954" t="s">
        <v>2519</v>
      </c>
      <c r="E5954" t="s">
        <v>3145</v>
      </c>
      <c r="F5954" s="6">
        <v>1</v>
      </c>
      <c r="G5954" s="6"/>
      <c r="H5954" s="6"/>
      <c r="I5954" s="6"/>
      <c r="J5954" s="6">
        <v>67.07764705882353</v>
      </c>
      <c r="K5954">
        <f t="shared" ref="K5954:K6017" si="186">INDEX(events, MATCH(CONCATENATE(B5954, C5954, D5954, E5954), events_y, 0), MATCH("Confidential", events_x, 0))</f>
        <v>2</v>
      </c>
    </row>
    <row r="5955" spans="1:11" x14ac:dyDescent="0.25">
      <c r="A5955" s="5" t="str">
        <f t="shared" ref="A5955:A6018" si="187">CONCATENATE(B5955, C5955, D5955, E5955, F5955)</f>
        <v>LCABig Creek/VenturaAverage WeekdayMay2</v>
      </c>
      <c r="B5955" t="s">
        <v>2233</v>
      </c>
      <c r="C5955" t="s">
        <v>2249</v>
      </c>
      <c r="D5955" t="s">
        <v>2519</v>
      </c>
      <c r="E5955" t="s">
        <v>3145</v>
      </c>
      <c r="F5955" s="6">
        <v>2</v>
      </c>
      <c r="G5955" s="6"/>
      <c r="H5955" s="6"/>
      <c r="I5955" s="6"/>
      <c r="J5955" s="6">
        <v>66.124117647058839</v>
      </c>
      <c r="K5955">
        <f t="shared" si="186"/>
        <v>2</v>
      </c>
    </row>
    <row r="5956" spans="1:11" x14ac:dyDescent="0.25">
      <c r="A5956" s="5" t="str">
        <f t="shared" si="187"/>
        <v>LCABig Creek/VenturaAverage WeekdayMay3</v>
      </c>
      <c r="B5956" t="s">
        <v>2233</v>
      </c>
      <c r="C5956" t="s">
        <v>2249</v>
      </c>
      <c r="D5956" t="s">
        <v>2519</v>
      </c>
      <c r="E5956" t="s">
        <v>3145</v>
      </c>
      <c r="F5956" s="6">
        <v>3</v>
      </c>
      <c r="G5956" s="6"/>
      <c r="H5956" s="6"/>
      <c r="I5956" s="6"/>
      <c r="J5956" s="6">
        <v>65.027058823529401</v>
      </c>
      <c r="K5956">
        <f t="shared" si="186"/>
        <v>2</v>
      </c>
    </row>
    <row r="5957" spans="1:11" x14ac:dyDescent="0.25">
      <c r="A5957" s="5" t="str">
        <f t="shared" si="187"/>
        <v>LCABig Creek/VenturaAverage WeekdayMay4</v>
      </c>
      <c r="B5957" t="s">
        <v>2233</v>
      </c>
      <c r="C5957" t="s">
        <v>2249</v>
      </c>
      <c r="D5957" t="s">
        <v>2519</v>
      </c>
      <c r="E5957" t="s">
        <v>3145</v>
      </c>
      <c r="F5957" s="6">
        <v>4</v>
      </c>
      <c r="G5957" s="6"/>
      <c r="H5957" s="6"/>
      <c r="I5957" s="6"/>
      <c r="J5957" s="6">
        <v>63.554117647058831</v>
      </c>
      <c r="K5957">
        <f t="shared" si="186"/>
        <v>2</v>
      </c>
    </row>
    <row r="5958" spans="1:11" x14ac:dyDescent="0.25">
      <c r="A5958" s="5" t="str">
        <f t="shared" si="187"/>
        <v>LCABig Creek/VenturaAverage WeekdayMay5</v>
      </c>
      <c r="B5958" t="s">
        <v>2233</v>
      </c>
      <c r="C5958" t="s">
        <v>2249</v>
      </c>
      <c r="D5958" t="s">
        <v>2519</v>
      </c>
      <c r="E5958" t="s">
        <v>3145</v>
      </c>
      <c r="F5958" s="6">
        <v>5</v>
      </c>
      <c r="G5958" s="6"/>
      <c r="H5958" s="6"/>
      <c r="I5958" s="6"/>
      <c r="J5958" s="6">
        <v>62.378823529411768</v>
      </c>
      <c r="K5958">
        <f t="shared" si="186"/>
        <v>2</v>
      </c>
    </row>
    <row r="5959" spans="1:11" x14ac:dyDescent="0.25">
      <c r="A5959" s="5" t="str">
        <f t="shared" si="187"/>
        <v>LCABig Creek/VenturaAverage WeekdayMay6</v>
      </c>
      <c r="B5959" t="s">
        <v>2233</v>
      </c>
      <c r="C5959" t="s">
        <v>2249</v>
      </c>
      <c r="D5959" t="s">
        <v>2519</v>
      </c>
      <c r="E5959" t="s">
        <v>3145</v>
      </c>
      <c r="F5959" s="6">
        <v>6</v>
      </c>
      <c r="G5959" s="6"/>
      <c r="H5959" s="6"/>
      <c r="I5959" s="6"/>
      <c r="J5959" s="6">
        <v>61.830588235294123</v>
      </c>
      <c r="K5959">
        <f t="shared" si="186"/>
        <v>2</v>
      </c>
    </row>
    <row r="5960" spans="1:11" x14ac:dyDescent="0.25">
      <c r="A5960" s="5" t="str">
        <f t="shared" si="187"/>
        <v>LCABig Creek/VenturaAverage WeekdayMay7</v>
      </c>
      <c r="B5960" t="s">
        <v>2233</v>
      </c>
      <c r="C5960" t="s">
        <v>2249</v>
      </c>
      <c r="D5960" t="s">
        <v>2519</v>
      </c>
      <c r="E5960" t="s">
        <v>3145</v>
      </c>
      <c r="F5960" s="6">
        <v>7</v>
      </c>
      <c r="G5960" s="6"/>
      <c r="H5960" s="6"/>
      <c r="I5960" s="6"/>
      <c r="J5960" s="6">
        <v>61.155294117647053</v>
      </c>
      <c r="K5960">
        <f t="shared" si="186"/>
        <v>2</v>
      </c>
    </row>
    <row r="5961" spans="1:11" x14ac:dyDescent="0.25">
      <c r="A5961" s="5" t="str">
        <f t="shared" si="187"/>
        <v>LCABig Creek/VenturaAverage WeekdayMay8</v>
      </c>
      <c r="B5961" t="s">
        <v>2233</v>
      </c>
      <c r="C5961" t="s">
        <v>2249</v>
      </c>
      <c r="D5961" t="s">
        <v>2519</v>
      </c>
      <c r="E5961" t="s">
        <v>3145</v>
      </c>
      <c r="F5961" s="6">
        <v>8</v>
      </c>
      <c r="G5961" s="6"/>
      <c r="H5961" s="6"/>
      <c r="I5961" s="6"/>
      <c r="J5961" s="6">
        <v>62.018823529411776</v>
      </c>
      <c r="K5961">
        <f t="shared" si="186"/>
        <v>2</v>
      </c>
    </row>
    <row r="5962" spans="1:11" x14ac:dyDescent="0.25">
      <c r="A5962" s="5" t="str">
        <f t="shared" si="187"/>
        <v>LCABig Creek/VenturaAverage WeekdayMay9</v>
      </c>
      <c r="B5962" t="s">
        <v>2233</v>
      </c>
      <c r="C5962" t="s">
        <v>2249</v>
      </c>
      <c r="D5962" t="s">
        <v>2519</v>
      </c>
      <c r="E5962" t="s">
        <v>3145</v>
      </c>
      <c r="F5962" s="6">
        <v>9</v>
      </c>
      <c r="G5962" s="6"/>
      <c r="H5962" s="6"/>
      <c r="I5962" s="6"/>
      <c r="J5962" s="6">
        <v>64.954117647058823</v>
      </c>
      <c r="K5962">
        <f t="shared" si="186"/>
        <v>2</v>
      </c>
    </row>
    <row r="5963" spans="1:11" x14ac:dyDescent="0.25">
      <c r="A5963" s="5" t="str">
        <f t="shared" si="187"/>
        <v>LCABig Creek/VenturaAverage WeekdayMay10</v>
      </c>
      <c r="B5963" t="s">
        <v>2233</v>
      </c>
      <c r="C5963" t="s">
        <v>2249</v>
      </c>
      <c r="D5963" t="s">
        <v>2519</v>
      </c>
      <c r="E5963" t="s">
        <v>3145</v>
      </c>
      <c r="F5963" s="6">
        <v>10</v>
      </c>
      <c r="G5963" s="6"/>
      <c r="H5963" s="6"/>
      <c r="I5963" s="6"/>
      <c r="J5963" s="6">
        <v>68.341764705882355</v>
      </c>
      <c r="K5963">
        <f t="shared" si="186"/>
        <v>2</v>
      </c>
    </row>
    <row r="5964" spans="1:11" x14ac:dyDescent="0.25">
      <c r="A5964" s="5" t="str">
        <f t="shared" si="187"/>
        <v>LCABig Creek/VenturaAverage WeekdayMay11</v>
      </c>
      <c r="B5964" t="s">
        <v>2233</v>
      </c>
      <c r="C5964" t="s">
        <v>2249</v>
      </c>
      <c r="D5964" t="s">
        <v>2519</v>
      </c>
      <c r="E5964" t="s">
        <v>3145</v>
      </c>
      <c r="F5964" s="6">
        <v>11</v>
      </c>
      <c r="G5964" s="6"/>
      <c r="H5964" s="6"/>
      <c r="I5964" s="6"/>
      <c r="J5964" s="6">
        <v>71.462941176470594</v>
      </c>
      <c r="K5964">
        <f t="shared" si="186"/>
        <v>2</v>
      </c>
    </row>
    <row r="5965" spans="1:11" x14ac:dyDescent="0.25">
      <c r="A5965" s="5" t="str">
        <f t="shared" si="187"/>
        <v>LCABig Creek/VenturaAverage WeekdayMay12</v>
      </c>
      <c r="B5965" t="s">
        <v>2233</v>
      </c>
      <c r="C5965" t="s">
        <v>2249</v>
      </c>
      <c r="D5965" t="s">
        <v>2519</v>
      </c>
      <c r="E5965" t="s">
        <v>3145</v>
      </c>
      <c r="F5965" s="6">
        <v>12</v>
      </c>
      <c r="G5965" s="6"/>
      <c r="H5965" s="6"/>
      <c r="I5965" s="6"/>
      <c r="J5965" s="6">
        <v>74.132941176470581</v>
      </c>
      <c r="K5965">
        <f t="shared" si="186"/>
        <v>2</v>
      </c>
    </row>
    <row r="5966" spans="1:11" x14ac:dyDescent="0.25">
      <c r="A5966" s="5" t="str">
        <f t="shared" si="187"/>
        <v>LCABig Creek/VenturaAverage WeekdayMay13</v>
      </c>
      <c r="B5966" t="s">
        <v>2233</v>
      </c>
      <c r="C5966" t="s">
        <v>2249</v>
      </c>
      <c r="D5966" t="s">
        <v>2519</v>
      </c>
      <c r="E5966" t="s">
        <v>3145</v>
      </c>
      <c r="F5966" s="6">
        <v>13</v>
      </c>
      <c r="G5966" s="6"/>
      <c r="H5966" s="6"/>
      <c r="I5966" s="6"/>
      <c r="J5966" s="6">
        <v>76.655882352941177</v>
      </c>
      <c r="K5966">
        <f t="shared" si="186"/>
        <v>2</v>
      </c>
    </row>
    <row r="5967" spans="1:11" x14ac:dyDescent="0.25">
      <c r="A5967" s="5" t="str">
        <f t="shared" si="187"/>
        <v>LCABig Creek/VenturaAverage WeekdayMay14</v>
      </c>
      <c r="B5967" t="s">
        <v>2233</v>
      </c>
      <c r="C5967" t="s">
        <v>2249</v>
      </c>
      <c r="D5967" t="s">
        <v>2519</v>
      </c>
      <c r="E5967" t="s">
        <v>3145</v>
      </c>
      <c r="F5967" s="6">
        <v>14</v>
      </c>
      <c r="G5967" s="6"/>
      <c r="H5967" s="6"/>
      <c r="I5967" s="6"/>
      <c r="J5967" s="6">
        <v>79.430588235294096</v>
      </c>
      <c r="K5967">
        <f t="shared" si="186"/>
        <v>2</v>
      </c>
    </row>
    <row r="5968" spans="1:11" x14ac:dyDescent="0.25">
      <c r="A5968" s="5" t="str">
        <f t="shared" si="187"/>
        <v>LCABig Creek/VenturaAverage WeekdayMay15</v>
      </c>
      <c r="B5968" t="s">
        <v>2233</v>
      </c>
      <c r="C5968" t="s">
        <v>2249</v>
      </c>
      <c r="D5968" t="s">
        <v>2519</v>
      </c>
      <c r="E5968" t="s">
        <v>3145</v>
      </c>
      <c r="F5968" s="6">
        <v>15</v>
      </c>
      <c r="G5968" s="6"/>
      <c r="H5968" s="6"/>
      <c r="I5968" s="6"/>
      <c r="J5968" s="6">
        <v>80.917058823529416</v>
      </c>
      <c r="K5968">
        <f t="shared" si="186"/>
        <v>2</v>
      </c>
    </row>
    <row r="5969" spans="1:11" x14ac:dyDescent="0.25">
      <c r="A5969" s="5" t="str">
        <f t="shared" si="187"/>
        <v>LCABig Creek/VenturaAverage WeekdayMay16</v>
      </c>
      <c r="B5969" t="s">
        <v>2233</v>
      </c>
      <c r="C5969" t="s">
        <v>2249</v>
      </c>
      <c r="D5969" t="s">
        <v>2519</v>
      </c>
      <c r="E5969" t="s">
        <v>3145</v>
      </c>
      <c r="F5969" s="6">
        <v>16</v>
      </c>
      <c r="G5969" s="6"/>
      <c r="H5969" s="6"/>
      <c r="I5969" s="6"/>
      <c r="J5969" s="6">
        <v>81.541764705882343</v>
      </c>
      <c r="K5969">
        <f t="shared" si="186"/>
        <v>2</v>
      </c>
    </row>
    <row r="5970" spans="1:11" x14ac:dyDescent="0.25">
      <c r="A5970" s="5" t="str">
        <f t="shared" si="187"/>
        <v>LCABig Creek/VenturaAverage WeekdayMay17</v>
      </c>
      <c r="B5970" t="s">
        <v>2233</v>
      </c>
      <c r="C5970" t="s">
        <v>2249</v>
      </c>
      <c r="D5970" t="s">
        <v>2519</v>
      </c>
      <c r="E5970" t="s">
        <v>3145</v>
      </c>
      <c r="F5970" s="6">
        <v>17</v>
      </c>
      <c r="G5970" s="6"/>
      <c r="H5970" s="6"/>
      <c r="I5970" s="6"/>
      <c r="J5970" s="6">
        <v>81.267647058823513</v>
      </c>
      <c r="K5970">
        <f t="shared" si="186"/>
        <v>2</v>
      </c>
    </row>
    <row r="5971" spans="1:11" x14ac:dyDescent="0.25">
      <c r="A5971" s="5" t="str">
        <f t="shared" si="187"/>
        <v>LCABig Creek/VenturaAverage WeekdayMay18</v>
      </c>
      <c r="B5971" t="s">
        <v>2233</v>
      </c>
      <c r="C5971" t="s">
        <v>2249</v>
      </c>
      <c r="D5971" t="s">
        <v>2519</v>
      </c>
      <c r="E5971" t="s">
        <v>3145</v>
      </c>
      <c r="F5971" s="6">
        <v>18</v>
      </c>
      <c r="G5971" s="6"/>
      <c r="H5971" s="6"/>
      <c r="I5971" s="6"/>
      <c r="J5971" s="6">
        <v>79.882941176470595</v>
      </c>
      <c r="K5971">
        <f t="shared" si="186"/>
        <v>2</v>
      </c>
    </row>
    <row r="5972" spans="1:11" x14ac:dyDescent="0.25">
      <c r="A5972" s="5" t="str">
        <f t="shared" si="187"/>
        <v>LCABig Creek/VenturaAverage WeekdayMay19</v>
      </c>
      <c r="B5972" t="s">
        <v>2233</v>
      </c>
      <c r="C5972" t="s">
        <v>2249</v>
      </c>
      <c r="D5972" t="s">
        <v>2519</v>
      </c>
      <c r="E5972" t="s">
        <v>3145</v>
      </c>
      <c r="F5972" s="6">
        <v>19</v>
      </c>
      <c r="G5972" s="6"/>
      <c r="H5972" s="6"/>
      <c r="I5972" s="6"/>
      <c r="J5972" s="6">
        <v>78.801176470588246</v>
      </c>
      <c r="K5972">
        <f t="shared" si="186"/>
        <v>2</v>
      </c>
    </row>
    <row r="5973" spans="1:11" x14ac:dyDescent="0.25">
      <c r="A5973" s="5" t="str">
        <f t="shared" si="187"/>
        <v>LCABig Creek/VenturaAverage WeekdayMay20</v>
      </c>
      <c r="B5973" t="s">
        <v>2233</v>
      </c>
      <c r="C5973" t="s">
        <v>2249</v>
      </c>
      <c r="D5973" t="s">
        <v>2519</v>
      </c>
      <c r="E5973" t="s">
        <v>3145</v>
      </c>
      <c r="F5973" s="6">
        <v>20</v>
      </c>
      <c r="G5973" s="6"/>
      <c r="H5973" s="6"/>
      <c r="I5973" s="6"/>
      <c r="J5973" s="6">
        <v>77.061176470588236</v>
      </c>
      <c r="K5973">
        <f t="shared" si="186"/>
        <v>2</v>
      </c>
    </row>
    <row r="5974" spans="1:11" x14ac:dyDescent="0.25">
      <c r="A5974" s="5" t="str">
        <f t="shared" si="187"/>
        <v>LCABig Creek/VenturaAverage WeekdayMay21</v>
      </c>
      <c r="B5974" t="s">
        <v>2233</v>
      </c>
      <c r="C5974" t="s">
        <v>2249</v>
      </c>
      <c r="D5974" t="s">
        <v>2519</v>
      </c>
      <c r="E5974" t="s">
        <v>3145</v>
      </c>
      <c r="F5974" s="6">
        <v>21</v>
      </c>
      <c r="G5974" s="6"/>
      <c r="H5974" s="6"/>
      <c r="I5974" s="6"/>
      <c r="J5974" s="6">
        <v>74.27705882352943</v>
      </c>
      <c r="K5974">
        <f t="shared" si="186"/>
        <v>2</v>
      </c>
    </row>
    <row r="5975" spans="1:11" x14ac:dyDescent="0.25">
      <c r="A5975" s="5" t="str">
        <f t="shared" si="187"/>
        <v>LCABig Creek/VenturaAverage WeekdayMay22</v>
      </c>
      <c r="B5975" t="s">
        <v>2233</v>
      </c>
      <c r="C5975" t="s">
        <v>2249</v>
      </c>
      <c r="D5975" t="s">
        <v>2519</v>
      </c>
      <c r="E5975" t="s">
        <v>3145</v>
      </c>
      <c r="F5975" s="6">
        <v>22</v>
      </c>
      <c r="G5975" s="6"/>
      <c r="H5975" s="6"/>
      <c r="I5975" s="6"/>
      <c r="J5975" s="6">
        <v>70.404117647058811</v>
      </c>
      <c r="K5975">
        <f t="shared" si="186"/>
        <v>2</v>
      </c>
    </row>
    <row r="5976" spans="1:11" x14ac:dyDescent="0.25">
      <c r="A5976" s="5" t="str">
        <f t="shared" si="187"/>
        <v>LCABig Creek/VenturaAverage WeekdayMay23</v>
      </c>
      <c r="B5976" t="s">
        <v>2233</v>
      </c>
      <c r="C5976" t="s">
        <v>2249</v>
      </c>
      <c r="D5976" t="s">
        <v>2519</v>
      </c>
      <c r="E5976" t="s">
        <v>3145</v>
      </c>
      <c r="F5976" s="6">
        <v>23</v>
      </c>
      <c r="G5976" s="6"/>
      <c r="H5976" s="6"/>
      <c r="I5976" s="6"/>
      <c r="J5976" s="6">
        <v>68.687058823529398</v>
      </c>
      <c r="K5976">
        <f t="shared" si="186"/>
        <v>2</v>
      </c>
    </row>
    <row r="5977" spans="1:11" x14ac:dyDescent="0.25">
      <c r="A5977" s="5" t="str">
        <f t="shared" si="187"/>
        <v>LCABig Creek/VenturaAverage WeekdayMay24</v>
      </c>
      <c r="B5977" t="s">
        <v>2233</v>
      </c>
      <c r="C5977" t="s">
        <v>2249</v>
      </c>
      <c r="D5977" t="s">
        <v>2519</v>
      </c>
      <c r="E5977" t="s">
        <v>3145</v>
      </c>
      <c r="F5977" s="6">
        <v>24</v>
      </c>
      <c r="G5977" s="6"/>
      <c r="H5977" s="6"/>
      <c r="I5977" s="6"/>
      <c r="J5977" s="6">
        <v>67.17529411764707</v>
      </c>
      <c r="K5977">
        <f t="shared" si="186"/>
        <v>2</v>
      </c>
    </row>
    <row r="5978" spans="1:11" x14ac:dyDescent="0.25">
      <c r="A5978" s="5" t="str">
        <f t="shared" si="187"/>
        <v>LCABig Creek/VenturaMonthly Peak DayMay1</v>
      </c>
      <c r="B5978" t="s">
        <v>2233</v>
      </c>
      <c r="C5978" t="s">
        <v>2249</v>
      </c>
      <c r="D5978" t="s">
        <v>2520</v>
      </c>
      <c r="E5978" t="s">
        <v>3145</v>
      </c>
      <c r="F5978" s="6">
        <v>1</v>
      </c>
      <c r="G5978" s="6"/>
      <c r="H5978" s="6"/>
      <c r="I5978" s="6"/>
      <c r="J5978" s="6">
        <v>69.672941176470573</v>
      </c>
      <c r="K5978">
        <f t="shared" si="186"/>
        <v>2</v>
      </c>
    </row>
    <row r="5979" spans="1:11" x14ac:dyDescent="0.25">
      <c r="A5979" s="5" t="str">
        <f t="shared" si="187"/>
        <v>LCABig Creek/VenturaMonthly Peak DayMay2</v>
      </c>
      <c r="B5979" t="s">
        <v>2233</v>
      </c>
      <c r="C5979" t="s">
        <v>2249</v>
      </c>
      <c r="D5979" t="s">
        <v>2520</v>
      </c>
      <c r="E5979" t="s">
        <v>3145</v>
      </c>
      <c r="F5979" s="6">
        <v>2</v>
      </c>
      <c r="G5979" s="6"/>
      <c r="H5979" s="6"/>
      <c r="I5979" s="6"/>
      <c r="J5979" s="6">
        <v>69.308235294117637</v>
      </c>
      <c r="K5979">
        <f t="shared" si="186"/>
        <v>2</v>
      </c>
    </row>
    <row r="5980" spans="1:11" x14ac:dyDescent="0.25">
      <c r="A5980" s="5" t="str">
        <f t="shared" si="187"/>
        <v>LCABig Creek/VenturaMonthly Peak DayMay3</v>
      </c>
      <c r="B5980" t="s">
        <v>2233</v>
      </c>
      <c r="C5980" t="s">
        <v>2249</v>
      </c>
      <c r="D5980" t="s">
        <v>2520</v>
      </c>
      <c r="E5980" t="s">
        <v>3145</v>
      </c>
      <c r="F5980" s="6">
        <v>3</v>
      </c>
      <c r="G5980" s="6"/>
      <c r="H5980" s="6"/>
      <c r="I5980" s="6"/>
      <c r="J5980" s="6">
        <v>68.946470588235286</v>
      </c>
      <c r="K5980">
        <f t="shared" si="186"/>
        <v>2</v>
      </c>
    </row>
    <row r="5981" spans="1:11" x14ac:dyDescent="0.25">
      <c r="A5981" s="5" t="str">
        <f t="shared" si="187"/>
        <v>LCABig Creek/VenturaMonthly Peak DayMay4</v>
      </c>
      <c r="B5981" t="s">
        <v>2233</v>
      </c>
      <c r="C5981" t="s">
        <v>2249</v>
      </c>
      <c r="D5981" t="s">
        <v>2520</v>
      </c>
      <c r="E5981" t="s">
        <v>3145</v>
      </c>
      <c r="F5981" s="6">
        <v>4</v>
      </c>
      <c r="G5981" s="6"/>
      <c r="H5981" s="6"/>
      <c r="I5981" s="6"/>
      <c r="J5981" s="6">
        <v>68.181764705882358</v>
      </c>
      <c r="K5981">
        <f t="shared" si="186"/>
        <v>2</v>
      </c>
    </row>
    <row r="5982" spans="1:11" x14ac:dyDescent="0.25">
      <c r="A5982" s="5" t="str">
        <f t="shared" si="187"/>
        <v>LCABig Creek/VenturaMonthly Peak DayMay5</v>
      </c>
      <c r="B5982" t="s">
        <v>2233</v>
      </c>
      <c r="C5982" t="s">
        <v>2249</v>
      </c>
      <c r="D5982" t="s">
        <v>2520</v>
      </c>
      <c r="E5982" t="s">
        <v>3145</v>
      </c>
      <c r="F5982" s="6">
        <v>5</v>
      </c>
      <c r="G5982" s="6"/>
      <c r="H5982" s="6"/>
      <c r="I5982" s="6"/>
      <c r="J5982" s="6">
        <v>67.769411764705893</v>
      </c>
      <c r="K5982">
        <f t="shared" si="186"/>
        <v>2</v>
      </c>
    </row>
    <row r="5983" spans="1:11" x14ac:dyDescent="0.25">
      <c r="A5983" s="5" t="str">
        <f t="shared" si="187"/>
        <v>LCABig Creek/VenturaMonthly Peak DayMay6</v>
      </c>
      <c r="B5983" t="s">
        <v>2233</v>
      </c>
      <c r="C5983" t="s">
        <v>2249</v>
      </c>
      <c r="D5983" t="s">
        <v>2520</v>
      </c>
      <c r="E5983" t="s">
        <v>3145</v>
      </c>
      <c r="F5983" s="6">
        <v>6</v>
      </c>
      <c r="G5983" s="6"/>
      <c r="H5983" s="6"/>
      <c r="I5983" s="6"/>
      <c r="J5983" s="6">
        <v>66.795294117647046</v>
      </c>
      <c r="K5983">
        <f t="shared" si="186"/>
        <v>2</v>
      </c>
    </row>
    <row r="5984" spans="1:11" x14ac:dyDescent="0.25">
      <c r="A5984" s="5" t="str">
        <f t="shared" si="187"/>
        <v>LCABig Creek/VenturaMonthly Peak DayMay7</v>
      </c>
      <c r="B5984" t="s">
        <v>2233</v>
      </c>
      <c r="C5984" t="s">
        <v>2249</v>
      </c>
      <c r="D5984" t="s">
        <v>2520</v>
      </c>
      <c r="E5984" t="s">
        <v>3145</v>
      </c>
      <c r="F5984" s="6">
        <v>7</v>
      </c>
      <c r="G5984" s="6"/>
      <c r="H5984" s="6"/>
      <c r="I5984" s="6"/>
      <c r="J5984" s="6">
        <v>65.087058823529404</v>
      </c>
      <c r="K5984">
        <f t="shared" si="186"/>
        <v>2</v>
      </c>
    </row>
    <row r="5985" spans="1:11" x14ac:dyDescent="0.25">
      <c r="A5985" s="5" t="str">
        <f t="shared" si="187"/>
        <v>LCABig Creek/VenturaMonthly Peak DayMay8</v>
      </c>
      <c r="B5985" t="s">
        <v>2233</v>
      </c>
      <c r="C5985" t="s">
        <v>2249</v>
      </c>
      <c r="D5985" t="s">
        <v>2520</v>
      </c>
      <c r="E5985" t="s">
        <v>3145</v>
      </c>
      <c r="F5985" s="6">
        <v>8</v>
      </c>
      <c r="G5985" s="6"/>
      <c r="H5985" s="6"/>
      <c r="I5985" s="6"/>
      <c r="J5985" s="6">
        <v>64.834117647058818</v>
      </c>
      <c r="K5985">
        <f t="shared" si="186"/>
        <v>2</v>
      </c>
    </row>
    <row r="5986" spans="1:11" x14ac:dyDescent="0.25">
      <c r="A5986" s="5" t="str">
        <f t="shared" si="187"/>
        <v>LCABig Creek/VenturaMonthly Peak DayMay9</v>
      </c>
      <c r="B5986" t="s">
        <v>2233</v>
      </c>
      <c r="C5986" t="s">
        <v>2249</v>
      </c>
      <c r="D5986" t="s">
        <v>2520</v>
      </c>
      <c r="E5986" t="s">
        <v>3145</v>
      </c>
      <c r="F5986" s="6">
        <v>9</v>
      </c>
      <c r="G5986" s="6"/>
      <c r="H5986" s="6"/>
      <c r="I5986" s="6"/>
      <c r="J5986" s="6">
        <v>69.746470588235297</v>
      </c>
      <c r="K5986">
        <f t="shared" si="186"/>
        <v>2</v>
      </c>
    </row>
    <row r="5987" spans="1:11" x14ac:dyDescent="0.25">
      <c r="A5987" s="5" t="str">
        <f t="shared" si="187"/>
        <v>LCABig Creek/VenturaMonthly Peak DayMay10</v>
      </c>
      <c r="B5987" t="s">
        <v>2233</v>
      </c>
      <c r="C5987" t="s">
        <v>2249</v>
      </c>
      <c r="D5987" t="s">
        <v>2520</v>
      </c>
      <c r="E5987" t="s">
        <v>3145</v>
      </c>
      <c r="F5987" s="6">
        <v>10</v>
      </c>
      <c r="G5987" s="6"/>
      <c r="H5987" s="6"/>
      <c r="I5987" s="6"/>
      <c r="J5987" s="6">
        <v>73.972941176470584</v>
      </c>
      <c r="K5987">
        <f t="shared" si="186"/>
        <v>2</v>
      </c>
    </row>
    <row r="5988" spans="1:11" x14ac:dyDescent="0.25">
      <c r="A5988" s="5" t="str">
        <f t="shared" si="187"/>
        <v>LCABig Creek/VenturaMonthly Peak DayMay11</v>
      </c>
      <c r="B5988" t="s">
        <v>2233</v>
      </c>
      <c r="C5988" t="s">
        <v>2249</v>
      </c>
      <c r="D5988" t="s">
        <v>2520</v>
      </c>
      <c r="E5988" t="s">
        <v>3145</v>
      </c>
      <c r="F5988" s="6">
        <v>11</v>
      </c>
      <c r="G5988" s="6"/>
      <c r="H5988" s="6"/>
      <c r="I5988" s="6"/>
      <c r="J5988" s="6">
        <v>77.445294117647038</v>
      </c>
      <c r="K5988">
        <f t="shared" si="186"/>
        <v>2</v>
      </c>
    </row>
    <row r="5989" spans="1:11" x14ac:dyDescent="0.25">
      <c r="A5989" s="5" t="str">
        <f t="shared" si="187"/>
        <v>LCABig Creek/VenturaMonthly Peak DayMay12</v>
      </c>
      <c r="B5989" t="s">
        <v>2233</v>
      </c>
      <c r="C5989" t="s">
        <v>2249</v>
      </c>
      <c r="D5989" t="s">
        <v>2520</v>
      </c>
      <c r="E5989" t="s">
        <v>3145</v>
      </c>
      <c r="F5989" s="6">
        <v>12</v>
      </c>
      <c r="G5989" s="6"/>
      <c r="H5989" s="6"/>
      <c r="I5989" s="6"/>
      <c r="J5989" s="6">
        <v>80.867058823529391</v>
      </c>
      <c r="K5989">
        <f t="shared" si="186"/>
        <v>2</v>
      </c>
    </row>
    <row r="5990" spans="1:11" x14ac:dyDescent="0.25">
      <c r="A5990" s="5" t="str">
        <f t="shared" si="187"/>
        <v>LCABig Creek/VenturaMonthly Peak DayMay13</v>
      </c>
      <c r="B5990" t="s">
        <v>2233</v>
      </c>
      <c r="C5990" t="s">
        <v>2249</v>
      </c>
      <c r="D5990" t="s">
        <v>2520</v>
      </c>
      <c r="E5990" t="s">
        <v>3145</v>
      </c>
      <c r="F5990" s="6">
        <v>13</v>
      </c>
      <c r="G5990" s="6"/>
      <c r="H5990" s="6"/>
      <c r="I5990" s="6"/>
      <c r="J5990" s="6">
        <v>84.067058823529436</v>
      </c>
      <c r="K5990">
        <f t="shared" si="186"/>
        <v>2</v>
      </c>
    </row>
    <row r="5991" spans="1:11" x14ac:dyDescent="0.25">
      <c r="A5991" s="5" t="str">
        <f t="shared" si="187"/>
        <v>LCABig Creek/VenturaMonthly Peak DayMay14</v>
      </c>
      <c r="B5991" t="s">
        <v>2233</v>
      </c>
      <c r="C5991" t="s">
        <v>2249</v>
      </c>
      <c r="D5991" t="s">
        <v>2520</v>
      </c>
      <c r="E5991" t="s">
        <v>3145</v>
      </c>
      <c r="F5991" s="6">
        <v>14</v>
      </c>
      <c r="G5991" s="6"/>
      <c r="H5991" s="6"/>
      <c r="I5991" s="6"/>
      <c r="J5991" s="6">
        <v>85.905294117647031</v>
      </c>
      <c r="K5991">
        <f t="shared" si="186"/>
        <v>2</v>
      </c>
    </row>
    <row r="5992" spans="1:11" x14ac:dyDescent="0.25">
      <c r="A5992" s="5" t="str">
        <f t="shared" si="187"/>
        <v>LCABig Creek/VenturaMonthly Peak DayMay15</v>
      </c>
      <c r="B5992" t="s">
        <v>2233</v>
      </c>
      <c r="C5992" t="s">
        <v>2249</v>
      </c>
      <c r="D5992" t="s">
        <v>2520</v>
      </c>
      <c r="E5992" t="s">
        <v>3145</v>
      </c>
      <c r="F5992" s="6">
        <v>15</v>
      </c>
      <c r="G5992" s="6"/>
      <c r="H5992" s="6"/>
      <c r="I5992" s="6"/>
      <c r="J5992" s="6">
        <v>87.551764705882377</v>
      </c>
      <c r="K5992">
        <f t="shared" si="186"/>
        <v>2</v>
      </c>
    </row>
    <row r="5993" spans="1:11" x14ac:dyDescent="0.25">
      <c r="A5993" s="5" t="str">
        <f t="shared" si="187"/>
        <v>LCABig Creek/VenturaMonthly Peak DayMay16</v>
      </c>
      <c r="B5993" t="s">
        <v>2233</v>
      </c>
      <c r="C5993" t="s">
        <v>2249</v>
      </c>
      <c r="D5993" t="s">
        <v>2520</v>
      </c>
      <c r="E5993" t="s">
        <v>3145</v>
      </c>
      <c r="F5993" s="6">
        <v>16</v>
      </c>
      <c r="G5993" s="6"/>
      <c r="H5993" s="6"/>
      <c r="I5993" s="6"/>
      <c r="J5993" s="6">
        <v>88.763529411764694</v>
      </c>
      <c r="K5993">
        <f t="shared" si="186"/>
        <v>2</v>
      </c>
    </row>
    <row r="5994" spans="1:11" x14ac:dyDescent="0.25">
      <c r="A5994" s="5" t="str">
        <f t="shared" si="187"/>
        <v>LCABig Creek/VenturaMonthly Peak DayMay17</v>
      </c>
      <c r="B5994" t="s">
        <v>2233</v>
      </c>
      <c r="C5994" t="s">
        <v>2249</v>
      </c>
      <c r="D5994" t="s">
        <v>2520</v>
      </c>
      <c r="E5994" t="s">
        <v>3145</v>
      </c>
      <c r="F5994" s="6">
        <v>17</v>
      </c>
      <c r="G5994" s="6"/>
      <c r="H5994" s="6"/>
      <c r="I5994" s="6"/>
      <c r="J5994" s="6">
        <v>89.529411764705884</v>
      </c>
      <c r="K5994">
        <f t="shared" si="186"/>
        <v>2</v>
      </c>
    </row>
    <row r="5995" spans="1:11" x14ac:dyDescent="0.25">
      <c r="A5995" s="5" t="str">
        <f t="shared" si="187"/>
        <v>LCABig Creek/VenturaMonthly Peak DayMay18</v>
      </c>
      <c r="B5995" t="s">
        <v>2233</v>
      </c>
      <c r="C5995" t="s">
        <v>2249</v>
      </c>
      <c r="D5995" t="s">
        <v>2520</v>
      </c>
      <c r="E5995" t="s">
        <v>3145</v>
      </c>
      <c r="F5995" s="6">
        <v>18</v>
      </c>
      <c r="G5995" s="6"/>
      <c r="H5995" s="6"/>
      <c r="I5995" s="6"/>
      <c r="J5995" s="6">
        <v>88.764705882352928</v>
      </c>
      <c r="K5995">
        <f t="shared" si="186"/>
        <v>2</v>
      </c>
    </row>
    <row r="5996" spans="1:11" x14ac:dyDescent="0.25">
      <c r="A5996" s="5" t="str">
        <f t="shared" si="187"/>
        <v>LCABig Creek/VenturaMonthly Peak DayMay19</v>
      </c>
      <c r="B5996" t="s">
        <v>2233</v>
      </c>
      <c r="C5996" t="s">
        <v>2249</v>
      </c>
      <c r="D5996" t="s">
        <v>2520</v>
      </c>
      <c r="E5996" t="s">
        <v>3145</v>
      </c>
      <c r="F5996" s="6">
        <v>19</v>
      </c>
      <c r="G5996" s="6"/>
      <c r="H5996" s="6"/>
      <c r="I5996" s="6"/>
      <c r="J5996" s="6">
        <v>86.640588235294103</v>
      </c>
      <c r="K5996">
        <f t="shared" si="186"/>
        <v>2</v>
      </c>
    </row>
    <row r="5997" spans="1:11" x14ac:dyDescent="0.25">
      <c r="A5997" s="5" t="str">
        <f t="shared" si="187"/>
        <v>LCABig Creek/VenturaMonthly Peak DayMay20</v>
      </c>
      <c r="B5997" t="s">
        <v>2233</v>
      </c>
      <c r="C5997" t="s">
        <v>2249</v>
      </c>
      <c r="D5997" t="s">
        <v>2520</v>
      </c>
      <c r="E5997" t="s">
        <v>3145</v>
      </c>
      <c r="F5997" s="6">
        <v>20</v>
      </c>
      <c r="G5997" s="6"/>
      <c r="H5997" s="6"/>
      <c r="I5997" s="6"/>
      <c r="J5997" s="6">
        <v>83.69235294117648</v>
      </c>
      <c r="K5997">
        <f t="shared" si="186"/>
        <v>2</v>
      </c>
    </row>
    <row r="5998" spans="1:11" x14ac:dyDescent="0.25">
      <c r="A5998" s="5" t="str">
        <f t="shared" si="187"/>
        <v>LCABig Creek/VenturaMonthly Peak DayMay21</v>
      </c>
      <c r="B5998" t="s">
        <v>2233</v>
      </c>
      <c r="C5998" t="s">
        <v>2249</v>
      </c>
      <c r="D5998" t="s">
        <v>2520</v>
      </c>
      <c r="E5998" t="s">
        <v>3145</v>
      </c>
      <c r="F5998" s="6">
        <v>21</v>
      </c>
      <c r="G5998" s="6"/>
      <c r="H5998" s="6"/>
      <c r="I5998" s="6"/>
      <c r="J5998" s="6">
        <v>80.390588235294118</v>
      </c>
      <c r="K5998">
        <f t="shared" si="186"/>
        <v>2</v>
      </c>
    </row>
    <row r="5999" spans="1:11" x14ac:dyDescent="0.25">
      <c r="A5999" s="5" t="str">
        <f t="shared" si="187"/>
        <v>LCABig Creek/VenturaMonthly Peak DayMay22</v>
      </c>
      <c r="B5999" t="s">
        <v>2233</v>
      </c>
      <c r="C5999" t="s">
        <v>2249</v>
      </c>
      <c r="D5999" t="s">
        <v>2520</v>
      </c>
      <c r="E5999" t="s">
        <v>3145</v>
      </c>
      <c r="F5999" s="6">
        <v>22</v>
      </c>
      <c r="G5999" s="6"/>
      <c r="H5999" s="6"/>
      <c r="I5999" s="6"/>
      <c r="J5999" s="6">
        <v>78.148235294117654</v>
      </c>
      <c r="K5999">
        <f t="shared" si="186"/>
        <v>2</v>
      </c>
    </row>
    <row r="6000" spans="1:11" x14ac:dyDescent="0.25">
      <c r="A6000" s="5" t="str">
        <f t="shared" si="187"/>
        <v>LCABig Creek/VenturaMonthly Peak DayMay23</v>
      </c>
      <c r="B6000" t="s">
        <v>2233</v>
      </c>
      <c r="C6000" t="s">
        <v>2249</v>
      </c>
      <c r="D6000" t="s">
        <v>2520</v>
      </c>
      <c r="E6000" t="s">
        <v>3145</v>
      </c>
      <c r="F6000" s="6">
        <v>23</v>
      </c>
      <c r="G6000" s="6"/>
      <c r="H6000" s="6"/>
      <c r="I6000" s="6"/>
      <c r="J6000" s="6">
        <v>76.564117647058822</v>
      </c>
      <c r="K6000">
        <f t="shared" si="186"/>
        <v>2</v>
      </c>
    </row>
    <row r="6001" spans="1:11" x14ac:dyDescent="0.25">
      <c r="A6001" s="5" t="str">
        <f t="shared" si="187"/>
        <v>LCABig Creek/VenturaMonthly Peak DayMay24</v>
      </c>
      <c r="B6001" t="s">
        <v>2233</v>
      </c>
      <c r="C6001" t="s">
        <v>2249</v>
      </c>
      <c r="D6001" t="s">
        <v>2520</v>
      </c>
      <c r="E6001" t="s">
        <v>3145</v>
      </c>
      <c r="F6001" s="6">
        <v>24</v>
      </c>
      <c r="G6001" s="6"/>
      <c r="H6001" s="6"/>
      <c r="I6001" s="6"/>
      <c r="J6001" s="6">
        <v>74.99058823529414</v>
      </c>
      <c r="K6001">
        <f t="shared" si="186"/>
        <v>2</v>
      </c>
    </row>
    <row r="6002" spans="1:11" x14ac:dyDescent="0.25">
      <c r="A6002" s="5" t="str">
        <f t="shared" si="187"/>
        <v>LCABig Creek/VenturaAverage WeekdayJune1</v>
      </c>
      <c r="B6002" t="s">
        <v>2233</v>
      </c>
      <c r="C6002" t="s">
        <v>2249</v>
      </c>
      <c r="D6002" t="s">
        <v>2521</v>
      </c>
      <c r="E6002" t="s">
        <v>3146</v>
      </c>
      <c r="F6002" s="6">
        <v>1</v>
      </c>
      <c r="G6002" s="6"/>
      <c r="H6002" s="6"/>
      <c r="I6002" s="6"/>
      <c r="J6002" s="6">
        <v>73.543529411764709</v>
      </c>
      <c r="K6002">
        <f t="shared" si="186"/>
        <v>2</v>
      </c>
    </row>
    <row r="6003" spans="1:11" x14ac:dyDescent="0.25">
      <c r="A6003" s="5" t="str">
        <f t="shared" si="187"/>
        <v>LCABig Creek/VenturaAverage WeekdayJune2</v>
      </c>
      <c r="B6003" t="s">
        <v>2233</v>
      </c>
      <c r="C6003" t="s">
        <v>2249</v>
      </c>
      <c r="D6003" t="s">
        <v>2521</v>
      </c>
      <c r="E6003" t="s">
        <v>3146</v>
      </c>
      <c r="F6003" s="6">
        <v>2</v>
      </c>
      <c r="G6003" s="6"/>
      <c r="H6003" s="6"/>
      <c r="I6003" s="6"/>
      <c r="J6003" s="6">
        <v>72.381175896139681</v>
      </c>
      <c r="K6003">
        <f t="shared" si="186"/>
        <v>2</v>
      </c>
    </row>
    <row r="6004" spans="1:11" x14ac:dyDescent="0.25">
      <c r="A6004" s="5" t="str">
        <f t="shared" si="187"/>
        <v>LCABig Creek/VenturaAverage WeekdayJune3</v>
      </c>
      <c r="B6004" t="s">
        <v>2233</v>
      </c>
      <c r="C6004" t="s">
        <v>2249</v>
      </c>
      <c r="D6004" t="s">
        <v>2521</v>
      </c>
      <c r="E6004" t="s">
        <v>3146</v>
      </c>
      <c r="F6004" s="6">
        <v>3</v>
      </c>
      <c r="G6004" s="6"/>
      <c r="H6004" s="6"/>
      <c r="I6004" s="6"/>
      <c r="J6004" s="6">
        <v>71.432943007525282</v>
      </c>
      <c r="K6004">
        <f t="shared" si="186"/>
        <v>2</v>
      </c>
    </row>
    <row r="6005" spans="1:11" x14ac:dyDescent="0.25">
      <c r="A6005" s="5" t="str">
        <f t="shared" si="187"/>
        <v>LCABig Creek/VenturaAverage WeekdayJune4</v>
      </c>
      <c r="B6005" t="s">
        <v>2233</v>
      </c>
      <c r="C6005" t="s">
        <v>2249</v>
      </c>
      <c r="D6005" t="s">
        <v>2521</v>
      </c>
      <c r="E6005" t="s">
        <v>3146</v>
      </c>
      <c r="F6005" s="6">
        <v>4</v>
      </c>
      <c r="G6005" s="6"/>
      <c r="H6005" s="6"/>
      <c r="I6005" s="6"/>
      <c r="J6005" s="6">
        <v>70.588233050178076</v>
      </c>
      <c r="K6005">
        <f t="shared" si="186"/>
        <v>2</v>
      </c>
    </row>
    <row r="6006" spans="1:11" x14ac:dyDescent="0.25">
      <c r="A6006" s="5" t="str">
        <f t="shared" si="187"/>
        <v>LCABig Creek/VenturaAverage WeekdayJune5</v>
      </c>
      <c r="B6006" t="s">
        <v>2233</v>
      </c>
      <c r="C6006" t="s">
        <v>2249</v>
      </c>
      <c r="D6006" t="s">
        <v>2521</v>
      </c>
      <c r="E6006" t="s">
        <v>3146</v>
      </c>
      <c r="F6006" s="6">
        <v>5</v>
      </c>
      <c r="G6006" s="6"/>
      <c r="H6006" s="6"/>
      <c r="I6006" s="6"/>
      <c r="J6006" s="6">
        <v>69.68764630485984</v>
      </c>
      <c r="K6006">
        <f t="shared" si="186"/>
        <v>2</v>
      </c>
    </row>
    <row r="6007" spans="1:11" x14ac:dyDescent="0.25">
      <c r="A6007" s="5" t="str">
        <f t="shared" si="187"/>
        <v>LCABig Creek/VenturaAverage WeekdayJune6</v>
      </c>
      <c r="B6007" t="s">
        <v>2233</v>
      </c>
      <c r="C6007" t="s">
        <v>2249</v>
      </c>
      <c r="D6007" t="s">
        <v>2521</v>
      </c>
      <c r="E6007" t="s">
        <v>3146</v>
      </c>
      <c r="F6007" s="6">
        <v>6</v>
      </c>
      <c r="G6007" s="6"/>
      <c r="H6007" s="6"/>
      <c r="I6007" s="6"/>
      <c r="J6007" s="6">
        <v>68.379998375387757</v>
      </c>
      <c r="K6007">
        <f t="shared" si="186"/>
        <v>2</v>
      </c>
    </row>
    <row r="6008" spans="1:11" x14ac:dyDescent="0.25">
      <c r="A6008" s="5" t="str">
        <f t="shared" si="187"/>
        <v>LCABig Creek/VenturaAverage WeekdayJune7</v>
      </c>
      <c r="B6008" t="s">
        <v>2233</v>
      </c>
      <c r="C6008" t="s">
        <v>2249</v>
      </c>
      <c r="D6008" t="s">
        <v>2521</v>
      </c>
      <c r="E6008" t="s">
        <v>3146</v>
      </c>
      <c r="F6008" s="6">
        <v>7</v>
      </c>
      <c r="G6008" s="6"/>
      <c r="H6008" s="6"/>
      <c r="I6008" s="6"/>
      <c r="J6008" s="6">
        <v>67.884118024040674</v>
      </c>
      <c r="K6008">
        <f t="shared" si="186"/>
        <v>2</v>
      </c>
    </row>
    <row r="6009" spans="1:11" x14ac:dyDescent="0.25">
      <c r="A6009" s="5" t="str">
        <f t="shared" si="187"/>
        <v>LCABig Creek/VenturaAverage WeekdayJune8</v>
      </c>
      <c r="B6009" t="s">
        <v>2233</v>
      </c>
      <c r="C6009" t="s">
        <v>2249</v>
      </c>
      <c r="D6009" t="s">
        <v>2521</v>
      </c>
      <c r="E6009" t="s">
        <v>3146</v>
      </c>
      <c r="F6009" s="6">
        <v>8</v>
      </c>
      <c r="G6009" s="6"/>
      <c r="H6009" s="6"/>
      <c r="I6009" s="6"/>
      <c r="J6009" s="6">
        <v>69.635881984935082</v>
      </c>
      <c r="K6009">
        <f t="shared" si="186"/>
        <v>2</v>
      </c>
    </row>
    <row r="6010" spans="1:11" x14ac:dyDescent="0.25">
      <c r="A6010" s="5" t="str">
        <f t="shared" si="187"/>
        <v>LCABig Creek/VenturaAverage WeekdayJune9</v>
      </c>
      <c r="B6010" t="s">
        <v>2233</v>
      </c>
      <c r="C6010" t="s">
        <v>2249</v>
      </c>
      <c r="D6010" t="s">
        <v>2521</v>
      </c>
      <c r="E6010" t="s">
        <v>3146</v>
      </c>
      <c r="F6010" s="6">
        <v>9</v>
      </c>
      <c r="G6010" s="6"/>
      <c r="H6010" s="6"/>
      <c r="I6010" s="6"/>
      <c r="J6010" s="6">
        <v>72.781763413373156</v>
      </c>
      <c r="K6010">
        <f t="shared" si="186"/>
        <v>2</v>
      </c>
    </row>
    <row r="6011" spans="1:11" x14ac:dyDescent="0.25">
      <c r="A6011" s="5" t="str">
        <f t="shared" si="187"/>
        <v>LCABig Creek/VenturaAverage WeekdayJune10</v>
      </c>
      <c r="B6011" t="s">
        <v>2233</v>
      </c>
      <c r="C6011" t="s">
        <v>2249</v>
      </c>
      <c r="D6011" t="s">
        <v>2521</v>
      </c>
      <c r="E6011" t="s">
        <v>3146</v>
      </c>
      <c r="F6011" s="6">
        <v>10</v>
      </c>
      <c r="G6011" s="6"/>
      <c r="H6011" s="6"/>
      <c r="I6011" s="6"/>
      <c r="J6011" s="6">
        <v>74.832942289464611</v>
      </c>
      <c r="K6011">
        <f t="shared" si="186"/>
        <v>2</v>
      </c>
    </row>
    <row r="6012" spans="1:11" x14ac:dyDescent="0.25">
      <c r="A6012" s="5" t="str">
        <f t="shared" si="187"/>
        <v>LCABig Creek/VenturaAverage WeekdayJune11</v>
      </c>
      <c r="B6012" t="s">
        <v>2233</v>
      </c>
      <c r="C6012" t="s">
        <v>2249</v>
      </c>
      <c r="D6012" t="s">
        <v>2521</v>
      </c>
      <c r="E6012" t="s">
        <v>3146</v>
      </c>
      <c r="F6012" s="6">
        <v>11</v>
      </c>
      <c r="G6012" s="6"/>
      <c r="H6012" s="6"/>
      <c r="I6012" s="6"/>
      <c r="J6012" s="6">
        <v>78.819411782657397</v>
      </c>
      <c r="K6012">
        <f t="shared" si="186"/>
        <v>2</v>
      </c>
    </row>
    <row r="6013" spans="1:11" x14ac:dyDescent="0.25">
      <c r="A6013" s="5" t="str">
        <f t="shared" si="187"/>
        <v>LCABig Creek/VenturaAverage WeekdayJune12</v>
      </c>
      <c r="B6013" t="s">
        <v>2233</v>
      </c>
      <c r="C6013" t="s">
        <v>2249</v>
      </c>
      <c r="D6013" t="s">
        <v>2521</v>
      </c>
      <c r="E6013" t="s">
        <v>3146</v>
      </c>
      <c r="F6013" s="6">
        <v>12</v>
      </c>
      <c r="G6013" s="6"/>
      <c r="H6013" s="6"/>
      <c r="I6013" s="6"/>
      <c r="J6013" s="6">
        <v>83.222354888916016</v>
      </c>
      <c r="K6013">
        <f t="shared" si="186"/>
        <v>2</v>
      </c>
    </row>
    <row r="6014" spans="1:11" x14ac:dyDescent="0.25">
      <c r="A6014" s="5" t="str">
        <f t="shared" si="187"/>
        <v>LCABig Creek/VenturaAverage WeekdayJune13</v>
      </c>
      <c r="B6014" t="s">
        <v>2233</v>
      </c>
      <c r="C6014" t="s">
        <v>2249</v>
      </c>
      <c r="D6014" t="s">
        <v>2521</v>
      </c>
      <c r="E6014" t="s">
        <v>3146</v>
      </c>
      <c r="F6014" s="6">
        <v>13</v>
      </c>
      <c r="G6014" s="6"/>
      <c r="H6014" s="6"/>
      <c r="I6014" s="6"/>
      <c r="J6014" s="6">
        <v>86.162939183852245</v>
      </c>
      <c r="K6014">
        <f t="shared" si="186"/>
        <v>2</v>
      </c>
    </row>
    <row r="6015" spans="1:11" x14ac:dyDescent="0.25">
      <c r="A6015" s="5" t="str">
        <f t="shared" si="187"/>
        <v>LCABig Creek/VenturaAverage WeekdayJune14</v>
      </c>
      <c r="B6015" t="s">
        <v>2233</v>
      </c>
      <c r="C6015" t="s">
        <v>2249</v>
      </c>
      <c r="D6015" t="s">
        <v>2521</v>
      </c>
      <c r="E6015" t="s">
        <v>3146</v>
      </c>
      <c r="F6015" s="6">
        <v>14</v>
      </c>
      <c r="G6015" s="6"/>
      <c r="H6015" s="6"/>
      <c r="I6015" s="6"/>
      <c r="J6015" s="6">
        <v>88.119997809914977</v>
      </c>
      <c r="K6015">
        <f t="shared" si="186"/>
        <v>2</v>
      </c>
    </row>
    <row r="6016" spans="1:11" x14ac:dyDescent="0.25">
      <c r="A6016" s="5" t="str">
        <f t="shared" si="187"/>
        <v>LCABig Creek/VenturaAverage WeekdayJune15</v>
      </c>
      <c r="B6016" t="s">
        <v>2233</v>
      </c>
      <c r="C6016" t="s">
        <v>2249</v>
      </c>
      <c r="D6016" t="s">
        <v>2521</v>
      </c>
      <c r="E6016" t="s">
        <v>3146</v>
      </c>
      <c r="F6016" s="6">
        <v>15</v>
      </c>
      <c r="G6016" s="6"/>
      <c r="H6016" s="6"/>
      <c r="I6016" s="6"/>
      <c r="J6016" s="6">
        <v>89.932351953843067</v>
      </c>
      <c r="K6016">
        <f t="shared" si="186"/>
        <v>2</v>
      </c>
    </row>
    <row r="6017" spans="1:11" x14ac:dyDescent="0.25">
      <c r="A6017" s="5" t="str">
        <f t="shared" si="187"/>
        <v>LCABig Creek/VenturaAverage WeekdayJune16</v>
      </c>
      <c r="B6017" t="s">
        <v>2233</v>
      </c>
      <c r="C6017" t="s">
        <v>2249</v>
      </c>
      <c r="D6017" t="s">
        <v>2521</v>
      </c>
      <c r="E6017" t="s">
        <v>3146</v>
      </c>
      <c r="F6017" s="6">
        <v>16</v>
      </c>
      <c r="G6017" s="6"/>
      <c r="H6017" s="6"/>
      <c r="I6017" s="6"/>
      <c r="J6017" s="6">
        <v>90.497646107393152</v>
      </c>
      <c r="K6017">
        <f t="shared" si="186"/>
        <v>2</v>
      </c>
    </row>
    <row r="6018" spans="1:11" x14ac:dyDescent="0.25">
      <c r="A6018" s="5" t="str">
        <f t="shared" si="187"/>
        <v>LCABig Creek/VenturaAverage WeekdayJune17</v>
      </c>
      <c r="B6018" t="s">
        <v>2233</v>
      </c>
      <c r="C6018" t="s">
        <v>2249</v>
      </c>
      <c r="D6018" t="s">
        <v>2521</v>
      </c>
      <c r="E6018" t="s">
        <v>3146</v>
      </c>
      <c r="F6018" s="6">
        <v>17</v>
      </c>
      <c r="G6018" s="6"/>
      <c r="H6018" s="6"/>
      <c r="I6018" s="6"/>
      <c r="J6018" s="6">
        <v>89.521762399112475</v>
      </c>
      <c r="K6018">
        <f t="shared" ref="K6018:K6081" si="188">INDEX(events, MATCH(CONCATENATE(B6018, C6018, D6018, E6018), events_y, 0), MATCH("Confidential", events_x, 0))</f>
        <v>2</v>
      </c>
    </row>
    <row r="6019" spans="1:11" x14ac:dyDescent="0.25">
      <c r="A6019" s="5" t="str">
        <f t="shared" ref="A6019:A6082" si="189">CONCATENATE(B6019, C6019, D6019, E6019, F6019)</f>
        <v>LCABig Creek/VenturaAverage WeekdayJune18</v>
      </c>
      <c r="B6019" t="s">
        <v>2233</v>
      </c>
      <c r="C6019" t="s">
        <v>2249</v>
      </c>
      <c r="D6019" t="s">
        <v>2521</v>
      </c>
      <c r="E6019" t="s">
        <v>3146</v>
      </c>
      <c r="F6019" s="6">
        <v>18</v>
      </c>
      <c r="G6019" s="6"/>
      <c r="H6019" s="6"/>
      <c r="I6019" s="6"/>
      <c r="J6019" s="6">
        <v>88.88235181920669</v>
      </c>
      <c r="K6019">
        <f t="shared" si="188"/>
        <v>2</v>
      </c>
    </row>
    <row r="6020" spans="1:11" x14ac:dyDescent="0.25">
      <c r="A6020" s="5" t="str">
        <f t="shared" si="189"/>
        <v>LCABig Creek/VenturaAverage WeekdayJune19</v>
      </c>
      <c r="B6020" t="s">
        <v>2233</v>
      </c>
      <c r="C6020" t="s">
        <v>2249</v>
      </c>
      <c r="D6020" t="s">
        <v>2521</v>
      </c>
      <c r="E6020" t="s">
        <v>3146</v>
      </c>
      <c r="F6020" s="6">
        <v>19</v>
      </c>
      <c r="G6020" s="6"/>
      <c r="H6020" s="6"/>
      <c r="I6020" s="6"/>
      <c r="J6020" s="6">
        <v>86.922354305491723</v>
      </c>
      <c r="K6020">
        <f t="shared" si="188"/>
        <v>2</v>
      </c>
    </row>
    <row r="6021" spans="1:11" x14ac:dyDescent="0.25">
      <c r="A6021" s="5" t="str">
        <f t="shared" si="189"/>
        <v>LCABig Creek/VenturaAverage WeekdayJune20</v>
      </c>
      <c r="B6021" t="s">
        <v>2233</v>
      </c>
      <c r="C6021" t="s">
        <v>2249</v>
      </c>
      <c r="D6021" t="s">
        <v>2521</v>
      </c>
      <c r="E6021" t="s">
        <v>3146</v>
      </c>
      <c r="F6021" s="6">
        <v>20</v>
      </c>
      <c r="G6021" s="6"/>
      <c r="H6021" s="6"/>
      <c r="I6021" s="6"/>
      <c r="J6021" s="6">
        <v>84.178825154024011</v>
      </c>
      <c r="K6021">
        <f t="shared" si="188"/>
        <v>2</v>
      </c>
    </row>
    <row r="6022" spans="1:11" x14ac:dyDescent="0.25">
      <c r="A6022" s="5" t="str">
        <f t="shared" si="189"/>
        <v>LCABig Creek/VenturaAverage WeekdayJune21</v>
      </c>
      <c r="B6022" t="s">
        <v>2233</v>
      </c>
      <c r="C6022" t="s">
        <v>2249</v>
      </c>
      <c r="D6022" t="s">
        <v>2521</v>
      </c>
      <c r="E6022" t="s">
        <v>3146</v>
      </c>
      <c r="F6022" s="6">
        <v>21</v>
      </c>
      <c r="G6022" s="6"/>
      <c r="H6022" s="6"/>
      <c r="I6022" s="6"/>
      <c r="J6022" s="6">
        <v>80.989412868724145</v>
      </c>
      <c r="K6022">
        <f t="shared" si="188"/>
        <v>2</v>
      </c>
    </row>
    <row r="6023" spans="1:11" x14ac:dyDescent="0.25">
      <c r="A6023" s="5" t="str">
        <f t="shared" si="189"/>
        <v>LCABig Creek/VenturaAverage WeekdayJune22</v>
      </c>
      <c r="B6023" t="s">
        <v>2233</v>
      </c>
      <c r="C6023" t="s">
        <v>2249</v>
      </c>
      <c r="D6023" t="s">
        <v>2521</v>
      </c>
      <c r="E6023" t="s">
        <v>3146</v>
      </c>
      <c r="F6023" s="6">
        <v>22</v>
      </c>
      <c r="G6023" s="6"/>
      <c r="H6023" s="6"/>
      <c r="I6023" s="6"/>
      <c r="J6023" s="6">
        <v>78.459411845487708</v>
      </c>
      <c r="K6023">
        <f t="shared" si="188"/>
        <v>2</v>
      </c>
    </row>
    <row r="6024" spans="1:11" x14ac:dyDescent="0.25">
      <c r="A6024" s="5" t="str">
        <f t="shared" si="189"/>
        <v>LCABig Creek/VenturaAverage WeekdayJune23</v>
      </c>
      <c r="B6024" t="s">
        <v>2233</v>
      </c>
      <c r="C6024" t="s">
        <v>2249</v>
      </c>
      <c r="D6024" t="s">
        <v>2521</v>
      </c>
      <c r="E6024" t="s">
        <v>3146</v>
      </c>
      <c r="F6024" s="6">
        <v>23</v>
      </c>
      <c r="G6024" s="6"/>
      <c r="H6024" s="6"/>
      <c r="I6024" s="6"/>
      <c r="J6024" s="6">
        <v>76.734118517707373</v>
      </c>
      <c r="K6024">
        <f t="shared" si="188"/>
        <v>2</v>
      </c>
    </row>
    <row r="6025" spans="1:11" x14ac:dyDescent="0.25">
      <c r="A6025" s="5" t="str">
        <f t="shared" si="189"/>
        <v>LCABig Creek/VenturaAverage WeekdayJune24</v>
      </c>
      <c r="B6025" t="s">
        <v>2233</v>
      </c>
      <c r="C6025" t="s">
        <v>2249</v>
      </c>
      <c r="D6025" t="s">
        <v>2521</v>
      </c>
      <c r="E6025" t="s">
        <v>3146</v>
      </c>
      <c r="F6025" s="6">
        <v>24</v>
      </c>
      <c r="G6025" s="6"/>
      <c r="H6025" s="6"/>
      <c r="I6025" s="6"/>
      <c r="J6025" s="6">
        <v>75.43882145601161</v>
      </c>
      <c r="K6025">
        <f t="shared" si="188"/>
        <v>2</v>
      </c>
    </row>
    <row r="6026" spans="1:11" x14ac:dyDescent="0.25">
      <c r="A6026" s="5" t="str">
        <f t="shared" si="189"/>
        <v>LCABig Creek/VenturaMonthly Peak DayJune1</v>
      </c>
      <c r="B6026" t="s">
        <v>2233</v>
      </c>
      <c r="C6026" t="s">
        <v>2249</v>
      </c>
      <c r="D6026" t="s">
        <v>2522</v>
      </c>
      <c r="E6026" t="s">
        <v>3146</v>
      </c>
      <c r="F6026" s="6">
        <v>1</v>
      </c>
      <c r="G6026" s="6"/>
      <c r="H6026" s="6"/>
      <c r="I6026" s="6"/>
      <c r="J6026" s="6">
        <v>82.120587068445545</v>
      </c>
      <c r="K6026">
        <f t="shared" si="188"/>
        <v>2</v>
      </c>
    </row>
    <row r="6027" spans="1:11" x14ac:dyDescent="0.25">
      <c r="A6027" s="5" t="str">
        <f t="shared" si="189"/>
        <v>LCABig Creek/VenturaMonthly Peak DayJune2</v>
      </c>
      <c r="B6027" t="s">
        <v>2233</v>
      </c>
      <c r="C6027" t="s">
        <v>2249</v>
      </c>
      <c r="D6027" t="s">
        <v>2522</v>
      </c>
      <c r="E6027" t="s">
        <v>3146</v>
      </c>
      <c r="F6027" s="6">
        <v>2</v>
      </c>
      <c r="G6027" s="6"/>
      <c r="H6027" s="6"/>
      <c r="I6027" s="6"/>
      <c r="J6027" s="6">
        <v>79.863529878504139</v>
      </c>
      <c r="K6027">
        <f t="shared" si="188"/>
        <v>2</v>
      </c>
    </row>
    <row r="6028" spans="1:11" x14ac:dyDescent="0.25">
      <c r="A6028" s="5" t="str">
        <f t="shared" si="189"/>
        <v>LCABig Creek/VenturaMonthly Peak DayJune3</v>
      </c>
      <c r="B6028" t="s">
        <v>2233</v>
      </c>
      <c r="C6028" t="s">
        <v>2249</v>
      </c>
      <c r="D6028" t="s">
        <v>2522</v>
      </c>
      <c r="E6028" t="s">
        <v>3146</v>
      </c>
      <c r="F6028" s="6">
        <v>3</v>
      </c>
      <c r="G6028" s="6"/>
      <c r="H6028" s="6"/>
      <c r="I6028" s="6"/>
      <c r="J6028" s="6">
        <v>77.924117144416357</v>
      </c>
      <c r="K6028">
        <f t="shared" si="188"/>
        <v>2</v>
      </c>
    </row>
    <row r="6029" spans="1:11" x14ac:dyDescent="0.25">
      <c r="A6029" s="5" t="str">
        <f t="shared" si="189"/>
        <v>LCABig Creek/VenturaMonthly Peak DayJune4</v>
      </c>
      <c r="B6029" t="s">
        <v>2233</v>
      </c>
      <c r="C6029" t="s">
        <v>2249</v>
      </c>
      <c r="D6029" t="s">
        <v>2522</v>
      </c>
      <c r="E6029" t="s">
        <v>3146</v>
      </c>
      <c r="F6029" s="6">
        <v>4</v>
      </c>
      <c r="G6029" s="6"/>
      <c r="H6029" s="6"/>
      <c r="I6029" s="6"/>
      <c r="J6029" s="6">
        <v>76.504704868092261</v>
      </c>
      <c r="K6029">
        <f t="shared" si="188"/>
        <v>2</v>
      </c>
    </row>
    <row r="6030" spans="1:11" x14ac:dyDescent="0.25">
      <c r="A6030" s="5" t="str">
        <f t="shared" si="189"/>
        <v>LCABig Creek/VenturaMonthly Peak DayJune5</v>
      </c>
      <c r="B6030" t="s">
        <v>2233</v>
      </c>
      <c r="C6030" t="s">
        <v>2249</v>
      </c>
      <c r="D6030" t="s">
        <v>2522</v>
      </c>
      <c r="E6030" t="s">
        <v>3146</v>
      </c>
      <c r="F6030" s="6">
        <v>5</v>
      </c>
      <c r="G6030" s="6"/>
      <c r="H6030" s="6"/>
      <c r="I6030" s="6"/>
      <c r="J6030" s="6">
        <v>75.951176587273096</v>
      </c>
      <c r="K6030">
        <f t="shared" si="188"/>
        <v>2</v>
      </c>
    </row>
    <row r="6031" spans="1:11" x14ac:dyDescent="0.25">
      <c r="A6031" s="5" t="str">
        <f t="shared" si="189"/>
        <v>LCABig Creek/VenturaMonthly Peak DayJune6</v>
      </c>
      <c r="B6031" t="s">
        <v>2233</v>
      </c>
      <c r="C6031" t="s">
        <v>2249</v>
      </c>
      <c r="D6031" t="s">
        <v>2522</v>
      </c>
      <c r="E6031" t="s">
        <v>3146</v>
      </c>
      <c r="F6031" s="6">
        <v>6</v>
      </c>
      <c r="G6031" s="6"/>
      <c r="H6031" s="6"/>
      <c r="I6031" s="6"/>
      <c r="J6031" s="6">
        <v>75.652939964743226</v>
      </c>
      <c r="K6031">
        <f t="shared" si="188"/>
        <v>2</v>
      </c>
    </row>
    <row r="6032" spans="1:11" x14ac:dyDescent="0.25">
      <c r="A6032" s="5" t="str">
        <f t="shared" si="189"/>
        <v>LCABig Creek/VenturaMonthly Peak DayJune7</v>
      </c>
      <c r="B6032" t="s">
        <v>2233</v>
      </c>
      <c r="C6032" t="s">
        <v>2249</v>
      </c>
      <c r="D6032" t="s">
        <v>2522</v>
      </c>
      <c r="E6032" t="s">
        <v>3146</v>
      </c>
      <c r="F6032" s="6">
        <v>7</v>
      </c>
      <c r="G6032" s="6"/>
      <c r="H6032" s="6"/>
      <c r="I6032" s="6"/>
      <c r="J6032" s="6">
        <v>74.127647624296301</v>
      </c>
      <c r="K6032">
        <f t="shared" si="188"/>
        <v>2</v>
      </c>
    </row>
    <row r="6033" spans="1:11" x14ac:dyDescent="0.25">
      <c r="A6033" s="5" t="str">
        <f t="shared" si="189"/>
        <v>LCABig Creek/VenturaMonthly Peak DayJune8</v>
      </c>
      <c r="B6033" t="s">
        <v>2233</v>
      </c>
      <c r="C6033" t="s">
        <v>2249</v>
      </c>
      <c r="D6033" t="s">
        <v>2522</v>
      </c>
      <c r="E6033" t="s">
        <v>3146</v>
      </c>
      <c r="F6033" s="6">
        <v>8</v>
      </c>
      <c r="G6033" s="6"/>
      <c r="H6033" s="6"/>
      <c r="I6033" s="6"/>
      <c r="J6033" s="6">
        <v>73.45882258695714</v>
      </c>
      <c r="K6033">
        <f t="shared" si="188"/>
        <v>2</v>
      </c>
    </row>
    <row r="6034" spans="1:11" x14ac:dyDescent="0.25">
      <c r="A6034" s="5" t="str">
        <f t="shared" si="189"/>
        <v>LCABig Creek/VenturaMonthly Peak DayJune9</v>
      </c>
      <c r="B6034" t="s">
        <v>2233</v>
      </c>
      <c r="C6034" t="s">
        <v>2249</v>
      </c>
      <c r="D6034" t="s">
        <v>2522</v>
      </c>
      <c r="E6034" t="s">
        <v>3146</v>
      </c>
      <c r="F6034" s="6">
        <v>9</v>
      </c>
      <c r="G6034" s="6"/>
      <c r="H6034" s="6"/>
      <c r="I6034" s="6"/>
      <c r="J6034" s="6">
        <v>75.894117243149708</v>
      </c>
      <c r="K6034">
        <f t="shared" si="188"/>
        <v>2</v>
      </c>
    </row>
    <row r="6035" spans="1:11" x14ac:dyDescent="0.25">
      <c r="A6035" s="5" t="str">
        <f t="shared" si="189"/>
        <v>LCABig Creek/VenturaMonthly Peak DayJune10</v>
      </c>
      <c r="B6035" t="s">
        <v>2233</v>
      </c>
      <c r="C6035" t="s">
        <v>2249</v>
      </c>
      <c r="D6035" t="s">
        <v>2522</v>
      </c>
      <c r="E6035" t="s">
        <v>3146</v>
      </c>
      <c r="F6035" s="6">
        <v>10</v>
      </c>
      <c r="G6035" s="6"/>
      <c r="H6035" s="6"/>
      <c r="I6035" s="6"/>
      <c r="J6035" s="6">
        <v>80.757058087517237</v>
      </c>
      <c r="K6035">
        <f t="shared" si="188"/>
        <v>2</v>
      </c>
    </row>
    <row r="6036" spans="1:11" x14ac:dyDescent="0.25">
      <c r="A6036" s="5" t="str">
        <f t="shared" si="189"/>
        <v>LCABig Creek/VenturaMonthly Peak DayJune11</v>
      </c>
      <c r="B6036" t="s">
        <v>2233</v>
      </c>
      <c r="C6036" t="s">
        <v>2249</v>
      </c>
      <c r="D6036" t="s">
        <v>2522</v>
      </c>
      <c r="E6036" t="s">
        <v>3146</v>
      </c>
      <c r="F6036" s="6">
        <v>11</v>
      </c>
      <c r="G6036" s="6"/>
      <c r="H6036" s="6"/>
      <c r="I6036" s="6"/>
      <c r="J6036" s="6">
        <v>85.090589411118458</v>
      </c>
      <c r="K6036">
        <f t="shared" si="188"/>
        <v>2</v>
      </c>
    </row>
    <row r="6037" spans="1:11" x14ac:dyDescent="0.25">
      <c r="A6037" s="5" t="str">
        <f t="shared" si="189"/>
        <v>LCABig Creek/VenturaMonthly Peak DayJune12</v>
      </c>
      <c r="B6037" t="s">
        <v>2233</v>
      </c>
      <c r="C6037" t="s">
        <v>2249</v>
      </c>
      <c r="D6037" t="s">
        <v>2522</v>
      </c>
      <c r="E6037" t="s">
        <v>3146</v>
      </c>
      <c r="F6037" s="6">
        <v>12</v>
      </c>
      <c r="G6037" s="6"/>
      <c r="H6037" s="6"/>
      <c r="I6037" s="6"/>
      <c r="J6037" s="6">
        <v>89.025292340446924</v>
      </c>
      <c r="K6037">
        <f t="shared" si="188"/>
        <v>2</v>
      </c>
    </row>
    <row r="6038" spans="1:11" x14ac:dyDescent="0.25">
      <c r="A6038" s="5" t="str">
        <f t="shared" si="189"/>
        <v>LCABig Creek/VenturaMonthly Peak DayJune13</v>
      </c>
      <c r="B6038" t="s">
        <v>2233</v>
      </c>
      <c r="C6038" t="s">
        <v>2249</v>
      </c>
      <c r="D6038" t="s">
        <v>2522</v>
      </c>
      <c r="E6038" t="s">
        <v>3146</v>
      </c>
      <c r="F6038" s="6">
        <v>13</v>
      </c>
      <c r="G6038" s="6"/>
      <c r="H6038" s="6"/>
      <c r="I6038" s="6"/>
      <c r="J6038" s="6">
        <v>92.018235599293433</v>
      </c>
      <c r="K6038">
        <f t="shared" si="188"/>
        <v>2</v>
      </c>
    </row>
    <row r="6039" spans="1:11" x14ac:dyDescent="0.25">
      <c r="A6039" s="5" t="str">
        <f t="shared" si="189"/>
        <v>LCABig Creek/VenturaMonthly Peak DayJune14</v>
      </c>
      <c r="B6039" t="s">
        <v>2233</v>
      </c>
      <c r="C6039" t="s">
        <v>2249</v>
      </c>
      <c r="D6039" t="s">
        <v>2522</v>
      </c>
      <c r="E6039" t="s">
        <v>3146</v>
      </c>
      <c r="F6039" s="6">
        <v>14</v>
      </c>
      <c r="G6039" s="6"/>
      <c r="H6039" s="6"/>
      <c r="I6039" s="6"/>
      <c r="J6039" s="6">
        <v>95.515880360322839</v>
      </c>
      <c r="K6039">
        <f t="shared" si="188"/>
        <v>2</v>
      </c>
    </row>
    <row r="6040" spans="1:11" x14ac:dyDescent="0.25">
      <c r="A6040" s="5" t="str">
        <f t="shared" si="189"/>
        <v>LCABig Creek/VenturaMonthly Peak DayJune15</v>
      </c>
      <c r="B6040" t="s">
        <v>2233</v>
      </c>
      <c r="C6040" t="s">
        <v>2249</v>
      </c>
      <c r="D6040" t="s">
        <v>2522</v>
      </c>
      <c r="E6040" t="s">
        <v>3146</v>
      </c>
      <c r="F6040" s="6">
        <v>15</v>
      </c>
      <c r="G6040" s="6"/>
      <c r="H6040" s="6"/>
      <c r="I6040" s="6"/>
      <c r="J6040" s="6">
        <v>98.242939219755286</v>
      </c>
      <c r="K6040">
        <f t="shared" si="188"/>
        <v>2</v>
      </c>
    </row>
    <row r="6041" spans="1:11" x14ac:dyDescent="0.25">
      <c r="A6041" s="5" t="str">
        <f t="shared" si="189"/>
        <v>LCABig Creek/VenturaMonthly Peak DayJune16</v>
      </c>
      <c r="B6041" t="s">
        <v>2233</v>
      </c>
      <c r="C6041" t="s">
        <v>2249</v>
      </c>
      <c r="D6041" t="s">
        <v>2522</v>
      </c>
      <c r="E6041" t="s">
        <v>3146</v>
      </c>
      <c r="F6041" s="6">
        <v>16</v>
      </c>
      <c r="G6041" s="6"/>
      <c r="H6041" s="6"/>
      <c r="I6041" s="6"/>
      <c r="J6041" s="6">
        <v>98.336470660041357</v>
      </c>
      <c r="K6041">
        <f t="shared" si="188"/>
        <v>2</v>
      </c>
    </row>
    <row r="6042" spans="1:11" x14ac:dyDescent="0.25">
      <c r="A6042" s="5" t="str">
        <f t="shared" si="189"/>
        <v>LCABig Creek/VenturaMonthly Peak DayJune17</v>
      </c>
      <c r="B6042" t="s">
        <v>2233</v>
      </c>
      <c r="C6042" t="s">
        <v>2249</v>
      </c>
      <c r="D6042" t="s">
        <v>2522</v>
      </c>
      <c r="E6042" t="s">
        <v>3146</v>
      </c>
      <c r="F6042" s="6">
        <v>17</v>
      </c>
      <c r="G6042" s="6"/>
      <c r="H6042" s="6"/>
      <c r="I6042" s="6"/>
      <c r="J6042" s="6">
        <v>97.98882473216338</v>
      </c>
      <c r="K6042">
        <f t="shared" si="188"/>
        <v>2</v>
      </c>
    </row>
    <row r="6043" spans="1:11" x14ac:dyDescent="0.25">
      <c r="A6043" s="5" t="str">
        <f t="shared" si="189"/>
        <v>LCABig Creek/VenturaMonthly Peak DayJune18</v>
      </c>
      <c r="B6043" t="s">
        <v>2233</v>
      </c>
      <c r="C6043" t="s">
        <v>2249</v>
      </c>
      <c r="D6043" t="s">
        <v>2522</v>
      </c>
      <c r="E6043" t="s">
        <v>3146</v>
      </c>
      <c r="F6043" s="6">
        <v>18</v>
      </c>
      <c r="G6043" s="6"/>
      <c r="H6043" s="6"/>
      <c r="I6043" s="6"/>
      <c r="J6043" s="6">
        <v>96.749410292681532</v>
      </c>
      <c r="K6043">
        <f t="shared" si="188"/>
        <v>2</v>
      </c>
    </row>
    <row r="6044" spans="1:11" x14ac:dyDescent="0.25">
      <c r="A6044" s="5" t="str">
        <f t="shared" si="189"/>
        <v>LCABig Creek/VenturaMonthly Peak DayJune19</v>
      </c>
      <c r="B6044" t="s">
        <v>2233</v>
      </c>
      <c r="C6044" t="s">
        <v>2249</v>
      </c>
      <c r="D6044" t="s">
        <v>2522</v>
      </c>
      <c r="E6044" t="s">
        <v>3146</v>
      </c>
      <c r="F6044" s="6">
        <v>19</v>
      </c>
      <c r="G6044" s="6"/>
      <c r="H6044" s="6"/>
      <c r="I6044" s="6"/>
      <c r="J6044" s="6">
        <v>94.823527616613049</v>
      </c>
      <c r="K6044">
        <f t="shared" si="188"/>
        <v>2</v>
      </c>
    </row>
    <row r="6045" spans="1:11" x14ac:dyDescent="0.25">
      <c r="A6045" s="5" t="str">
        <f t="shared" si="189"/>
        <v>LCABig Creek/VenturaMonthly Peak DayJune20</v>
      </c>
      <c r="B6045" t="s">
        <v>2233</v>
      </c>
      <c r="C6045" t="s">
        <v>2249</v>
      </c>
      <c r="D6045" t="s">
        <v>2522</v>
      </c>
      <c r="E6045" t="s">
        <v>3146</v>
      </c>
      <c r="F6045" s="6">
        <v>20</v>
      </c>
      <c r="G6045" s="6"/>
      <c r="H6045" s="6"/>
      <c r="I6045" s="6"/>
      <c r="J6045" s="6">
        <v>92.205881904153259</v>
      </c>
      <c r="K6045">
        <f t="shared" si="188"/>
        <v>2</v>
      </c>
    </row>
    <row r="6046" spans="1:11" x14ac:dyDescent="0.25">
      <c r="A6046" s="5" t="str">
        <f t="shared" si="189"/>
        <v>LCABig Creek/VenturaMonthly Peak DayJune21</v>
      </c>
      <c r="B6046" t="s">
        <v>2233</v>
      </c>
      <c r="C6046" t="s">
        <v>2249</v>
      </c>
      <c r="D6046" t="s">
        <v>2522</v>
      </c>
      <c r="E6046" t="s">
        <v>3146</v>
      </c>
      <c r="F6046" s="6">
        <v>21</v>
      </c>
      <c r="G6046" s="6"/>
      <c r="H6046" s="6"/>
      <c r="I6046" s="6"/>
      <c r="J6046" s="6">
        <v>89.28117594999425</v>
      </c>
      <c r="K6046">
        <f t="shared" si="188"/>
        <v>2</v>
      </c>
    </row>
    <row r="6047" spans="1:11" x14ac:dyDescent="0.25">
      <c r="A6047" s="5" t="str">
        <f t="shared" si="189"/>
        <v>LCABig Creek/VenturaMonthly Peak DayJune22</v>
      </c>
      <c r="B6047" t="s">
        <v>2233</v>
      </c>
      <c r="C6047" t="s">
        <v>2249</v>
      </c>
      <c r="D6047" t="s">
        <v>2522</v>
      </c>
      <c r="E6047" t="s">
        <v>3146</v>
      </c>
      <c r="F6047" s="6">
        <v>22</v>
      </c>
      <c r="G6047" s="6"/>
      <c r="H6047" s="6"/>
      <c r="I6047" s="6"/>
      <c r="J6047" s="6">
        <v>86.267646116368908</v>
      </c>
      <c r="K6047">
        <f t="shared" si="188"/>
        <v>2</v>
      </c>
    </row>
    <row r="6048" spans="1:11" x14ac:dyDescent="0.25">
      <c r="A6048" s="5" t="str">
        <f t="shared" si="189"/>
        <v>LCABig Creek/VenturaMonthly Peak DayJune23</v>
      </c>
      <c r="B6048" t="s">
        <v>2233</v>
      </c>
      <c r="C6048" t="s">
        <v>2249</v>
      </c>
      <c r="D6048" t="s">
        <v>2522</v>
      </c>
      <c r="E6048" t="s">
        <v>3146</v>
      </c>
      <c r="F6048" s="6">
        <v>23</v>
      </c>
      <c r="G6048" s="6"/>
      <c r="H6048" s="6"/>
      <c r="I6048" s="6"/>
      <c r="J6048" s="6">
        <v>84.321174621582031</v>
      </c>
      <c r="K6048">
        <f t="shared" si="188"/>
        <v>2</v>
      </c>
    </row>
    <row r="6049" spans="1:11" x14ac:dyDescent="0.25">
      <c r="A6049" s="5" t="str">
        <f t="shared" si="189"/>
        <v>LCABig Creek/VenturaMonthly Peak DayJune24</v>
      </c>
      <c r="B6049" t="s">
        <v>2233</v>
      </c>
      <c r="C6049" t="s">
        <v>2249</v>
      </c>
      <c r="D6049" t="s">
        <v>2522</v>
      </c>
      <c r="E6049" t="s">
        <v>3146</v>
      </c>
      <c r="F6049" s="6">
        <v>24</v>
      </c>
      <c r="G6049" s="6"/>
      <c r="H6049" s="6"/>
      <c r="I6049" s="6"/>
      <c r="J6049" s="6">
        <v>82.361178229836852</v>
      </c>
      <c r="K6049">
        <f t="shared" si="188"/>
        <v>2</v>
      </c>
    </row>
    <row r="6050" spans="1:11" x14ac:dyDescent="0.25">
      <c r="A6050" s="5" t="str">
        <f t="shared" si="189"/>
        <v>LCABig Creek/VenturaAverage WeekdayJuly1</v>
      </c>
      <c r="B6050" t="s">
        <v>2233</v>
      </c>
      <c r="C6050" t="s">
        <v>2249</v>
      </c>
      <c r="D6050" t="s">
        <v>2523</v>
      </c>
      <c r="E6050" t="s">
        <v>3147</v>
      </c>
      <c r="F6050" s="6">
        <v>1</v>
      </c>
      <c r="G6050" s="6"/>
      <c r="H6050" s="6"/>
      <c r="I6050" s="6"/>
      <c r="J6050" s="6">
        <v>76.911176470588245</v>
      </c>
      <c r="K6050">
        <f t="shared" si="188"/>
        <v>2</v>
      </c>
    </row>
    <row r="6051" spans="1:11" x14ac:dyDescent="0.25">
      <c r="A6051" s="5" t="str">
        <f t="shared" si="189"/>
        <v>LCABig Creek/VenturaAverage WeekdayJuly2</v>
      </c>
      <c r="B6051" t="s">
        <v>2233</v>
      </c>
      <c r="C6051" t="s">
        <v>2249</v>
      </c>
      <c r="D6051" t="s">
        <v>2523</v>
      </c>
      <c r="E6051" t="s">
        <v>3147</v>
      </c>
      <c r="F6051" s="6">
        <v>2</v>
      </c>
      <c r="G6051" s="6"/>
      <c r="H6051" s="6"/>
      <c r="I6051" s="6"/>
      <c r="J6051" s="6">
        <v>76.0564705882353</v>
      </c>
      <c r="K6051">
        <f t="shared" si="188"/>
        <v>2</v>
      </c>
    </row>
    <row r="6052" spans="1:11" x14ac:dyDescent="0.25">
      <c r="A6052" s="5" t="str">
        <f t="shared" si="189"/>
        <v>LCABig Creek/VenturaAverage WeekdayJuly3</v>
      </c>
      <c r="B6052" t="s">
        <v>2233</v>
      </c>
      <c r="C6052" t="s">
        <v>2249</v>
      </c>
      <c r="D6052" t="s">
        <v>2523</v>
      </c>
      <c r="E6052" t="s">
        <v>3147</v>
      </c>
      <c r="F6052" s="6">
        <v>3</v>
      </c>
      <c r="G6052" s="6"/>
      <c r="H6052" s="6"/>
      <c r="I6052" s="6"/>
      <c r="J6052" s="6">
        <v>75.254705882352951</v>
      </c>
      <c r="K6052">
        <f t="shared" si="188"/>
        <v>2</v>
      </c>
    </row>
    <row r="6053" spans="1:11" x14ac:dyDescent="0.25">
      <c r="A6053" s="5" t="str">
        <f t="shared" si="189"/>
        <v>LCABig Creek/VenturaAverage WeekdayJuly4</v>
      </c>
      <c r="B6053" t="s">
        <v>2233</v>
      </c>
      <c r="C6053" t="s">
        <v>2249</v>
      </c>
      <c r="D6053" t="s">
        <v>2523</v>
      </c>
      <c r="E6053" t="s">
        <v>3147</v>
      </c>
      <c r="F6053" s="6">
        <v>4</v>
      </c>
      <c r="G6053" s="6"/>
      <c r="H6053" s="6"/>
      <c r="I6053" s="6"/>
      <c r="J6053" s="6">
        <v>74.581176470588233</v>
      </c>
      <c r="K6053">
        <f t="shared" si="188"/>
        <v>2</v>
      </c>
    </row>
    <row r="6054" spans="1:11" x14ac:dyDescent="0.25">
      <c r="A6054" s="5" t="str">
        <f t="shared" si="189"/>
        <v>LCABig Creek/VenturaAverage WeekdayJuly5</v>
      </c>
      <c r="B6054" t="s">
        <v>2233</v>
      </c>
      <c r="C6054" t="s">
        <v>2249</v>
      </c>
      <c r="D6054" t="s">
        <v>2523</v>
      </c>
      <c r="E6054" t="s">
        <v>3147</v>
      </c>
      <c r="F6054" s="6">
        <v>5</v>
      </c>
      <c r="G6054" s="6"/>
      <c r="H6054" s="6"/>
      <c r="I6054" s="6"/>
      <c r="J6054" s="6">
        <v>73.647647058823523</v>
      </c>
      <c r="K6054">
        <f t="shared" si="188"/>
        <v>2</v>
      </c>
    </row>
    <row r="6055" spans="1:11" x14ac:dyDescent="0.25">
      <c r="A6055" s="5" t="str">
        <f t="shared" si="189"/>
        <v>LCABig Creek/VenturaAverage WeekdayJuly6</v>
      </c>
      <c r="B6055" t="s">
        <v>2233</v>
      </c>
      <c r="C6055" t="s">
        <v>2249</v>
      </c>
      <c r="D6055" t="s">
        <v>2523</v>
      </c>
      <c r="E6055" t="s">
        <v>3147</v>
      </c>
      <c r="F6055" s="6">
        <v>6</v>
      </c>
      <c r="G6055" s="6"/>
      <c r="H6055" s="6"/>
      <c r="I6055" s="6"/>
      <c r="J6055" s="6">
        <v>73.582352941176495</v>
      </c>
      <c r="K6055">
        <f t="shared" si="188"/>
        <v>2</v>
      </c>
    </row>
    <row r="6056" spans="1:11" x14ac:dyDescent="0.25">
      <c r="A6056" s="5" t="str">
        <f t="shared" si="189"/>
        <v>LCABig Creek/VenturaAverage WeekdayJuly7</v>
      </c>
      <c r="B6056" t="s">
        <v>2233</v>
      </c>
      <c r="C6056" t="s">
        <v>2249</v>
      </c>
      <c r="D6056" t="s">
        <v>2523</v>
      </c>
      <c r="E6056" t="s">
        <v>3147</v>
      </c>
      <c r="F6056" s="6">
        <v>7</v>
      </c>
      <c r="G6056" s="6"/>
      <c r="H6056" s="6"/>
      <c r="I6056" s="6"/>
      <c r="J6056" s="6">
        <v>73.576470588235296</v>
      </c>
      <c r="K6056">
        <f t="shared" si="188"/>
        <v>2</v>
      </c>
    </row>
    <row r="6057" spans="1:11" x14ac:dyDescent="0.25">
      <c r="A6057" s="5" t="str">
        <f t="shared" si="189"/>
        <v>LCABig Creek/VenturaAverage WeekdayJuly8</v>
      </c>
      <c r="B6057" t="s">
        <v>2233</v>
      </c>
      <c r="C6057" t="s">
        <v>2249</v>
      </c>
      <c r="D6057" t="s">
        <v>2523</v>
      </c>
      <c r="E6057" t="s">
        <v>3147</v>
      </c>
      <c r="F6057" s="6">
        <v>8</v>
      </c>
      <c r="G6057" s="6"/>
      <c r="H6057" s="6"/>
      <c r="I6057" s="6"/>
      <c r="J6057" s="6">
        <v>73.428823529411773</v>
      </c>
      <c r="K6057">
        <f t="shared" si="188"/>
        <v>2</v>
      </c>
    </row>
    <row r="6058" spans="1:11" x14ac:dyDescent="0.25">
      <c r="A6058" s="5" t="str">
        <f t="shared" si="189"/>
        <v>LCABig Creek/VenturaAverage WeekdayJuly9</v>
      </c>
      <c r="B6058" t="s">
        <v>2233</v>
      </c>
      <c r="C6058" t="s">
        <v>2249</v>
      </c>
      <c r="D6058" t="s">
        <v>2523</v>
      </c>
      <c r="E6058" t="s">
        <v>3147</v>
      </c>
      <c r="F6058" s="6">
        <v>9</v>
      </c>
      <c r="G6058" s="6"/>
      <c r="H6058" s="6"/>
      <c r="I6058" s="6"/>
      <c r="J6058" s="6">
        <v>75.47882352941177</v>
      </c>
      <c r="K6058">
        <f t="shared" si="188"/>
        <v>2</v>
      </c>
    </row>
    <row r="6059" spans="1:11" x14ac:dyDescent="0.25">
      <c r="A6059" s="5" t="str">
        <f t="shared" si="189"/>
        <v>LCABig Creek/VenturaAverage WeekdayJuly10</v>
      </c>
      <c r="B6059" t="s">
        <v>2233</v>
      </c>
      <c r="C6059" t="s">
        <v>2249</v>
      </c>
      <c r="D6059" t="s">
        <v>2523</v>
      </c>
      <c r="E6059" t="s">
        <v>3147</v>
      </c>
      <c r="F6059" s="6">
        <v>10</v>
      </c>
      <c r="G6059" s="6"/>
      <c r="H6059" s="6"/>
      <c r="I6059" s="6"/>
      <c r="J6059" s="6">
        <v>78.890588235294103</v>
      </c>
      <c r="K6059">
        <f t="shared" si="188"/>
        <v>2</v>
      </c>
    </row>
    <row r="6060" spans="1:11" x14ac:dyDescent="0.25">
      <c r="A6060" s="5" t="str">
        <f t="shared" si="189"/>
        <v>LCABig Creek/VenturaAverage WeekdayJuly11</v>
      </c>
      <c r="B6060" t="s">
        <v>2233</v>
      </c>
      <c r="C6060" t="s">
        <v>2249</v>
      </c>
      <c r="D6060" t="s">
        <v>2523</v>
      </c>
      <c r="E6060" t="s">
        <v>3147</v>
      </c>
      <c r="F6060" s="6">
        <v>11</v>
      </c>
      <c r="G6060" s="6"/>
      <c r="H6060" s="6"/>
      <c r="I6060" s="6"/>
      <c r="J6060" s="6">
        <v>82.132352941176464</v>
      </c>
      <c r="K6060">
        <f t="shared" si="188"/>
        <v>2</v>
      </c>
    </row>
    <row r="6061" spans="1:11" x14ac:dyDescent="0.25">
      <c r="A6061" s="5" t="str">
        <f t="shared" si="189"/>
        <v>LCABig Creek/VenturaAverage WeekdayJuly12</v>
      </c>
      <c r="B6061" t="s">
        <v>2233</v>
      </c>
      <c r="C6061" t="s">
        <v>2249</v>
      </c>
      <c r="D6061" t="s">
        <v>2523</v>
      </c>
      <c r="E6061" t="s">
        <v>3147</v>
      </c>
      <c r="F6061" s="6">
        <v>12</v>
      </c>
      <c r="G6061" s="6"/>
      <c r="H6061" s="6"/>
      <c r="I6061" s="6"/>
      <c r="J6061" s="6">
        <v>84.565294117647056</v>
      </c>
      <c r="K6061">
        <f t="shared" si="188"/>
        <v>2</v>
      </c>
    </row>
    <row r="6062" spans="1:11" x14ac:dyDescent="0.25">
      <c r="A6062" s="5" t="str">
        <f t="shared" si="189"/>
        <v>LCABig Creek/VenturaAverage WeekdayJuly13</v>
      </c>
      <c r="B6062" t="s">
        <v>2233</v>
      </c>
      <c r="C6062" t="s">
        <v>2249</v>
      </c>
      <c r="D6062" t="s">
        <v>2523</v>
      </c>
      <c r="E6062" t="s">
        <v>3147</v>
      </c>
      <c r="F6062" s="6">
        <v>13</v>
      </c>
      <c r="G6062" s="6"/>
      <c r="H6062" s="6"/>
      <c r="I6062" s="6"/>
      <c r="J6062" s="6">
        <v>87.038823529411786</v>
      </c>
      <c r="K6062">
        <f t="shared" si="188"/>
        <v>2</v>
      </c>
    </row>
    <row r="6063" spans="1:11" x14ac:dyDescent="0.25">
      <c r="A6063" s="5" t="str">
        <f t="shared" si="189"/>
        <v>LCABig Creek/VenturaAverage WeekdayJuly14</v>
      </c>
      <c r="B6063" t="s">
        <v>2233</v>
      </c>
      <c r="C6063" t="s">
        <v>2249</v>
      </c>
      <c r="D6063" t="s">
        <v>2523</v>
      </c>
      <c r="E6063" t="s">
        <v>3147</v>
      </c>
      <c r="F6063" s="6">
        <v>14</v>
      </c>
      <c r="G6063" s="6"/>
      <c r="H6063" s="6"/>
      <c r="I6063" s="6"/>
      <c r="J6063" s="6">
        <v>88.866470588235273</v>
      </c>
      <c r="K6063">
        <f t="shared" si="188"/>
        <v>2</v>
      </c>
    </row>
    <row r="6064" spans="1:11" x14ac:dyDescent="0.25">
      <c r="A6064" s="5" t="str">
        <f t="shared" si="189"/>
        <v>LCABig Creek/VenturaAverage WeekdayJuly15</v>
      </c>
      <c r="B6064" t="s">
        <v>2233</v>
      </c>
      <c r="C6064" t="s">
        <v>2249</v>
      </c>
      <c r="D6064" t="s">
        <v>2523</v>
      </c>
      <c r="E6064" t="s">
        <v>3147</v>
      </c>
      <c r="F6064" s="6">
        <v>15</v>
      </c>
      <c r="G6064" s="6"/>
      <c r="H6064" s="6"/>
      <c r="I6064" s="6"/>
      <c r="J6064" s="6">
        <v>89.954117647058851</v>
      </c>
      <c r="K6064">
        <f t="shared" si="188"/>
        <v>2</v>
      </c>
    </row>
    <row r="6065" spans="1:11" x14ac:dyDescent="0.25">
      <c r="A6065" s="5" t="str">
        <f t="shared" si="189"/>
        <v>LCABig Creek/VenturaAverage WeekdayJuly16</v>
      </c>
      <c r="B6065" t="s">
        <v>2233</v>
      </c>
      <c r="C6065" t="s">
        <v>2249</v>
      </c>
      <c r="D6065" t="s">
        <v>2523</v>
      </c>
      <c r="E6065" t="s">
        <v>3147</v>
      </c>
      <c r="F6065" s="6">
        <v>16</v>
      </c>
      <c r="G6065" s="6"/>
      <c r="H6065" s="6"/>
      <c r="I6065" s="6"/>
      <c r="J6065" s="6">
        <v>91.021176470588216</v>
      </c>
      <c r="K6065">
        <f t="shared" si="188"/>
        <v>2</v>
      </c>
    </row>
    <row r="6066" spans="1:11" x14ac:dyDescent="0.25">
      <c r="A6066" s="5" t="str">
        <f t="shared" si="189"/>
        <v>LCABig Creek/VenturaAverage WeekdayJuly17</v>
      </c>
      <c r="B6066" t="s">
        <v>2233</v>
      </c>
      <c r="C6066" t="s">
        <v>2249</v>
      </c>
      <c r="D6066" t="s">
        <v>2523</v>
      </c>
      <c r="E6066" t="s">
        <v>3147</v>
      </c>
      <c r="F6066" s="6">
        <v>17</v>
      </c>
      <c r="G6066" s="6"/>
      <c r="H6066" s="6"/>
      <c r="I6066" s="6"/>
      <c r="J6066" s="6">
        <v>90.598235294117671</v>
      </c>
      <c r="K6066">
        <f t="shared" si="188"/>
        <v>2</v>
      </c>
    </row>
    <row r="6067" spans="1:11" x14ac:dyDescent="0.25">
      <c r="A6067" s="5" t="str">
        <f t="shared" si="189"/>
        <v>LCABig Creek/VenturaAverage WeekdayJuly18</v>
      </c>
      <c r="B6067" t="s">
        <v>2233</v>
      </c>
      <c r="C6067" t="s">
        <v>2249</v>
      </c>
      <c r="D6067" t="s">
        <v>2523</v>
      </c>
      <c r="E6067" t="s">
        <v>3147</v>
      </c>
      <c r="F6067" s="6">
        <v>18</v>
      </c>
      <c r="G6067" s="6"/>
      <c r="H6067" s="6"/>
      <c r="I6067" s="6"/>
      <c r="J6067" s="6">
        <v>90.051176470588231</v>
      </c>
      <c r="K6067">
        <f t="shared" si="188"/>
        <v>2</v>
      </c>
    </row>
    <row r="6068" spans="1:11" x14ac:dyDescent="0.25">
      <c r="A6068" s="5" t="str">
        <f t="shared" si="189"/>
        <v>LCABig Creek/VenturaAverage WeekdayJuly19</v>
      </c>
      <c r="B6068" t="s">
        <v>2233</v>
      </c>
      <c r="C6068" t="s">
        <v>2249</v>
      </c>
      <c r="D6068" t="s">
        <v>2523</v>
      </c>
      <c r="E6068" t="s">
        <v>3147</v>
      </c>
      <c r="F6068" s="6">
        <v>19</v>
      </c>
      <c r="G6068" s="6"/>
      <c r="H6068" s="6"/>
      <c r="I6068" s="6"/>
      <c r="J6068" s="6">
        <v>88.35058823529414</v>
      </c>
      <c r="K6068">
        <f t="shared" si="188"/>
        <v>2</v>
      </c>
    </row>
    <row r="6069" spans="1:11" x14ac:dyDescent="0.25">
      <c r="A6069" s="5" t="str">
        <f t="shared" si="189"/>
        <v>LCABig Creek/VenturaAverage WeekdayJuly20</v>
      </c>
      <c r="B6069" t="s">
        <v>2233</v>
      </c>
      <c r="C6069" t="s">
        <v>2249</v>
      </c>
      <c r="D6069" t="s">
        <v>2523</v>
      </c>
      <c r="E6069" t="s">
        <v>3147</v>
      </c>
      <c r="F6069" s="6">
        <v>20</v>
      </c>
      <c r="G6069" s="6"/>
      <c r="H6069" s="6"/>
      <c r="I6069" s="6"/>
      <c r="J6069" s="6">
        <v>85.727058823529418</v>
      </c>
      <c r="K6069">
        <f t="shared" si="188"/>
        <v>2</v>
      </c>
    </row>
    <row r="6070" spans="1:11" x14ac:dyDescent="0.25">
      <c r="A6070" s="5" t="str">
        <f t="shared" si="189"/>
        <v>LCABig Creek/VenturaAverage WeekdayJuly21</v>
      </c>
      <c r="B6070" t="s">
        <v>2233</v>
      </c>
      <c r="C6070" t="s">
        <v>2249</v>
      </c>
      <c r="D6070" t="s">
        <v>2523</v>
      </c>
      <c r="E6070" t="s">
        <v>3147</v>
      </c>
      <c r="F6070" s="6">
        <v>21</v>
      </c>
      <c r="G6070" s="6"/>
      <c r="H6070" s="6"/>
      <c r="I6070" s="6"/>
      <c r="J6070" s="6">
        <v>83.438823529411764</v>
      </c>
      <c r="K6070">
        <f t="shared" si="188"/>
        <v>2</v>
      </c>
    </row>
    <row r="6071" spans="1:11" x14ac:dyDescent="0.25">
      <c r="A6071" s="5" t="str">
        <f t="shared" si="189"/>
        <v>LCABig Creek/VenturaAverage WeekdayJuly22</v>
      </c>
      <c r="B6071" t="s">
        <v>2233</v>
      </c>
      <c r="C6071" t="s">
        <v>2249</v>
      </c>
      <c r="D6071" t="s">
        <v>2523</v>
      </c>
      <c r="E6071" t="s">
        <v>3147</v>
      </c>
      <c r="F6071" s="6">
        <v>22</v>
      </c>
      <c r="G6071" s="6"/>
      <c r="H6071" s="6"/>
      <c r="I6071" s="6"/>
      <c r="J6071" s="6">
        <v>79.741176470588229</v>
      </c>
      <c r="K6071">
        <f t="shared" si="188"/>
        <v>2</v>
      </c>
    </row>
    <row r="6072" spans="1:11" x14ac:dyDescent="0.25">
      <c r="A6072" s="5" t="str">
        <f t="shared" si="189"/>
        <v>LCABig Creek/VenturaAverage WeekdayJuly23</v>
      </c>
      <c r="B6072" t="s">
        <v>2233</v>
      </c>
      <c r="C6072" t="s">
        <v>2249</v>
      </c>
      <c r="D6072" t="s">
        <v>2523</v>
      </c>
      <c r="E6072" t="s">
        <v>3147</v>
      </c>
      <c r="F6072" s="6">
        <v>23</v>
      </c>
      <c r="G6072" s="6"/>
      <c r="H6072" s="6"/>
      <c r="I6072" s="6"/>
      <c r="J6072" s="6">
        <v>77.735882352941175</v>
      </c>
      <c r="K6072">
        <f t="shared" si="188"/>
        <v>2</v>
      </c>
    </row>
    <row r="6073" spans="1:11" x14ac:dyDescent="0.25">
      <c r="A6073" s="5" t="str">
        <f t="shared" si="189"/>
        <v>LCABig Creek/VenturaAverage WeekdayJuly24</v>
      </c>
      <c r="B6073" t="s">
        <v>2233</v>
      </c>
      <c r="C6073" t="s">
        <v>2249</v>
      </c>
      <c r="D6073" t="s">
        <v>2523</v>
      </c>
      <c r="E6073" t="s">
        <v>3147</v>
      </c>
      <c r="F6073" s="6">
        <v>24</v>
      </c>
      <c r="G6073" s="6"/>
      <c r="H6073" s="6"/>
      <c r="I6073" s="6"/>
      <c r="J6073" s="6">
        <v>76.267647058823528</v>
      </c>
      <c r="K6073">
        <f t="shared" si="188"/>
        <v>2</v>
      </c>
    </row>
    <row r="6074" spans="1:11" x14ac:dyDescent="0.25">
      <c r="A6074" s="5" t="str">
        <f t="shared" si="189"/>
        <v>LCABig Creek/VenturaMonthly Peak DayJuly1</v>
      </c>
      <c r="B6074" t="s">
        <v>2233</v>
      </c>
      <c r="C6074" t="s">
        <v>2249</v>
      </c>
      <c r="D6074" t="s">
        <v>2524</v>
      </c>
      <c r="E6074" t="s">
        <v>3147</v>
      </c>
      <c r="F6074" s="6">
        <v>1</v>
      </c>
      <c r="G6074" s="6"/>
      <c r="H6074" s="6"/>
      <c r="I6074" s="6"/>
      <c r="J6074" s="6">
        <v>82.035882352941158</v>
      </c>
      <c r="K6074">
        <f t="shared" si="188"/>
        <v>2</v>
      </c>
    </row>
    <row r="6075" spans="1:11" x14ac:dyDescent="0.25">
      <c r="A6075" s="5" t="str">
        <f t="shared" si="189"/>
        <v>LCABig Creek/VenturaMonthly Peak DayJuly2</v>
      </c>
      <c r="B6075" t="s">
        <v>2233</v>
      </c>
      <c r="C6075" t="s">
        <v>2249</v>
      </c>
      <c r="D6075" t="s">
        <v>2524</v>
      </c>
      <c r="E6075" t="s">
        <v>3147</v>
      </c>
      <c r="F6075" s="6">
        <v>2</v>
      </c>
      <c r="G6075" s="6"/>
      <c r="H6075" s="6"/>
      <c r="I6075" s="6"/>
      <c r="J6075" s="6">
        <v>81.150588235294109</v>
      </c>
      <c r="K6075">
        <f t="shared" si="188"/>
        <v>2</v>
      </c>
    </row>
    <row r="6076" spans="1:11" x14ac:dyDescent="0.25">
      <c r="A6076" s="5" t="str">
        <f t="shared" si="189"/>
        <v>LCABig Creek/VenturaMonthly Peak DayJuly3</v>
      </c>
      <c r="B6076" t="s">
        <v>2233</v>
      </c>
      <c r="C6076" t="s">
        <v>2249</v>
      </c>
      <c r="D6076" t="s">
        <v>2524</v>
      </c>
      <c r="E6076" t="s">
        <v>3147</v>
      </c>
      <c r="F6076" s="6">
        <v>3</v>
      </c>
      <c r="G6076" s="6"/>
      <c r="H6076" s="6"/>
      <c r="I6076" s="6"/>
      <c r="J6076" s="6">
        <v>79.384705882352918</v>
      </c>
      <c r="K6076">
        <f t="shared" si="188"/>
        <v>2</v>
      </c>
    </row>
    <row r="6077" spans="1:11" x14ac:dyDescent="0.25">
      <c r="A6077" s="5" t="str">
        <f t="shared" si="189"/>
        <v>LCABig Creek/VenturaMonthly Peak DayJuly4</v>
      </c>
      <c r="B6077" t="s">
        <v>2233</v>
      </c>
      <c r="C6077" t="s">
        <v>2249</v>
      </c>
      <c r="D6077" t="s">
        <v>2524</v>
      </c>
      <c r="E6077" t="s">
        <v>3147</v>
      </c>
      <c r="F6077" s="6">
        <v>4</v>
      </c>
      <c r="G6077" s="6"/>
      <c r="H6077" s="6"/>
      <c r="I6077" s="6"/>
      <c r="J6077" s="6">
        <v>78.353529411764725</v>
      </c>
      <c r="K6077">
        <f t="shared" si="188"/>
        <v>2</v>
      </c>
    </row>
    <row r="6078" spans="1:11" x14ac:dyDescent="0.25">
      <c r="A6078" s="5" t="str">
        <f t="shared" si="189"/>
        <v>LCABig Creek/VenturaMonthly Peak DayJuly5</v>
      </c>
      <c r="B6078" t="s">
        <v>2233</v>
      </c>
      <c r="C6078" t="s">
        <v>2249</v>
      </c>
      <c r="D6078" t="s">
        <v>2524</v>
      </c>
      <c r="E6078" t="s">
        <v>3147</v>
      </c>
      <c r="F6078" s="6">
        <v>5</v>
      </c>
      <c r="G6078" s="6"/>
      <c r="H6078" s="6"/>
      <c r="I6078" s="6"/>
      <c r="J6078" s="6">
        <v>77.968235294117662</v>
      </c>
      <c r="K6078">
        <f t="shared" si="188"/>
        <v>2</v>
      </c>
    </row>
    <row r="6079" spans="1:11" x14ac:dyDescent="0.25">
      <c r="A6079" s="5" t="str">
        <f t="shared" si="189"/>
        <v>LCABig Creek/VenturaMonthly Peak DayJuly6</v>
      </c>
      <c r="B6079" t="s">
        <v>2233</v>
      </c>
      <c r="C6079" t="s">
        <v>2249</v>
      </c>
      <c r="D6079" t="s">
        <v>2524</v>
      </c>
      <c r="E6079" t="s">
        <v>3147</v>
      </c>
      <c r="F6079" s="6">
        <v>6</v>
      </c>
      <c r="G6079" s="6"/>
      <c r="H6079" s="6"/>
      <c r="I6079" s="6"/>
      <c r="J6079" s="6">
        <v>77.76823529411763</v>
      </c>
      <c r="K6079">
        <f t="shared" si="188"/>
        <v>2</v>
      </c>
    </row>
    <row r="6080" spans="1:11" x14ac:dyDescent="0.25">
      <c r="A6080" s="5" t="str">
        <f t="shared" si="189"/>
        <v>LCABig Creek/VenturaMonthly Peak DayJuly7</v>
      </c>
      <c r="B6080" t="s">
        <v>2233</v>
      </c>
      <c r="C6080" t="s">
        <v>2249</v>
      </c>
      <c r="D6080" t="s">
        <v>2524</v>
      </c>
      <c r="E6080" t="s">
        <v>3147</v>
      </c>
      <c r="F6080" s="6">
        <v>7</v>
      </c>
      <c r="G6080" s="6"/>
      <c r="H6080" s="6"/>
      <c r="I6080" s="6"/>
      <c r="J6080" s="6">
        <v>76.744705882352946</v>
      </c>
      <c r="K6080">
        <f t="shared" si="188"/>
        <v>2</v>
      </c>
    </row>
    <row r="6081" spans="1:11" x14ac:dyDescent="0.25">
      <c r="A6081" s="5" t="str">
        <f t="shared" si="189"/>
        <v>LCABig Creek/VenturaMonthly Peak DayJuly8</v>
      </c>
      <c r="B6081" t="s">
        <v>2233</v>
      </c>
      <c r="C6081" t="s">
        <v>2249</v>
      </c>
      <c r="D6081" t="s">
        <v>2524</v>
      </c>
      <c r="E6081" t="s">
        <v>3147</v>
      </c>
      <c r="F6081" s="6">
        <v>8</v>
      </c>
      <c r="G6081" s="6"/>
      <c r="H6081" s="6"/>
      <c r="I6081" s="6"/>
      <c r="J6081" s="6">
        <v>77.751764705882366</v>
      </c>
      <c r="K6081">
        <f t="shared" si="188"/>
        <v>2</v>
      </c>
    </row>
    <row r="6082" spans="1:11" x14ac:dyDescent="0.25">
      <c r="A6082" s="5" t="str">
        <f t="shared" si="189"/>
        <v>LCABig Creek/VenturaMonthly Peak DayJuly9</v>
      </c>
      <c r="B6082" t="s">
        <v>2233</v>
      </c>
      <c r="C6082" t="s">
        <v>2249</v>
      </c>
      <c r="D6082" t="s">
        <v>2524</v>
      </c>
      <c r="E6082" t="s">
        <v>3147</v>
      </c>
      <c r="F6082" s="6">
        <v>9</v>
      </c>
      <c r="G6082" s="6"/>
      <c r="H6082" s="6"/>
      <c r="I6082" s="6"/>
      <c r="J6082" s="6">
        <v>81.105882352941194</v>
      </c>
      <c r="K6082">
        <f t="shared" ref="K6082:K6145" si="190">INDEX(events, MATCH(CONCATENATE(B6082, C6082, D6082, E6082), events_y, 0), MATCH("Confidential", events_x, 0))</f>
        <v>2</v>
      </c>
    </row>
    <row r="6083" spans="1:11" x14ac:dyDescent="0.25">
      <c r="A6083" s="5" t="str">
        <f t="shared" ref="A6083:A6146" si="191">CONCATENATE(B6083, C6083, D6083, E6083, F6083)</f>
        <v>LCABig Creek/VenturaMonthly Peak DayJuly10</v>
      </c>
      <c r="B6083" t="s">
        <v>2233</v>
      </c>
      <c r="C6083" t="s">
        <v>2249</v>
      </c>
      <c r="D6083" t="s">
        <v>2524</v>
      </c>
      <c r="E6083" t="s">
        <v>3147</v>
      </c>
      <c r="F6083" s="6">
        <v>10</v>
      </c>
      <c r="G6083" s="6"/>
      <c r="H6083" s="6"/>
      <c r="I6083" s="6"/>
      <c r="J6083" s="6">
        <v>84.588235294117666</v>
      </c>
      <c r="K6083">
        <f t="shared" si="190"/>
        <v>2</v>
      </c>
    </row>
    <row r="6084" spans="1:11" x14ac:dyDescent="0.25">
      <c r="A6084" s="5" t="str">
        <f t="shared" si="191"/>
        <v>LCABig Creek/VenturaMonthly Peak DayJuly11</v>
      </c>
      <c r="B6084" t="s">
        <v>2233</v>
      </c>
      <c r="C6084" t="s">
        <v>2249</v>
      </c>
      <c r="D6084" t="s">
        <v>2524</v>
      </c>
      <c r="E6084" t="s">
        <v>3147</v>
      </c>
      <c r="F6084" s="6">
        <v>11</v>
      </c>
      <c r="G6084" s="6"/>
      <c r="H6084" s="6"/>
      <c r="I6084" s="6"/>
      <c r="J6084" s="6">
        <v>88.735294117647072</v>
      </c>
      <c r="K6084">
        <f t="shared" si="190"/>
        <v>2</v>
      </c>
    </row>
    <row r="6085" spans="1:11" x14ac:dyDescent="0.25">
      <c r="A6085" s="5" t="str">
        <f t="shared" si="191"/>
        <v>LCABig Creek/VenturaMonthly Peak DayJuly12</v>
      </c>
      <c r="B6085" t="s">
        <v>2233</v>
      </c>
      <c r="C6085" t="s">
        <v>2249</v>
      </c>
      <c r="D6085" t="s">
        <v>2524</v>
      </c>
      <c r="E6085" t="s">
        <v>3147</v>
      </c>
      <c r="F6085" s="6">
        <v>12</v>
      </c>
      <c r="G6085" s="6"/>
      <c r="H6085" s="6"/>
      <c r="I6085" s="6"/>
      <c r="J6085" s="6">
        <v>92.523529411764713</v>
      </c>
      <c r="K6085">
        <f t="shared" si="190"/>
        <v>2</v>
      </c>
    </row>
    <row r="6086" spans="1:11" x14ac:dyDescent="0.25">
      <c r="A6086" s="5" t="str">
        <f t="shared" si="191"/>
        <v>LCABig Creek/VenturaMonthly Peak DayJuly13</v>
      </c>
      <c r="B6086" t="s">
        <v>2233</v>
      </c>
      <c r="C6086" t="s">
        <v>2249</v>
      </c>
      <c r="D6086" t="s">
        <v>2524</v>
      </c>
      <c r="E6086" t="s">
        <v>3147</v>
      </c>
      <c r="F6086" s="6">
        <v>13</v>
      </c>
      <c r="G6086" s="6"/>
      <c r="H6086" s="6"/>
      <c r="I6086" s="6"/>
      <c r="J6086" s="6">
        <v>95.858823529411737</v>
      </c>
      <c r="K6086">
        <f t="shared" si="190"/>
        <v>2</v>
      </c>
    </row>
    <row r="6087" spans="1:11" x14ac:dyDescent="0.25">
      <c r="A6087" s="5" t="str">
        <f t="shared" si="191"/>
        <v>LCABig Creek/VenturaMonthly Peak DayJuly14</v>
      </c>
      <c r="B6087" t="s">
        <v>2233</v>
      </c>
      <c r="C6087" t="s">
        <v>2249</v>
      </c>
      <c r="D6087" t="s">
        <v>2524</v>
      </c>
      <c r="E6087" t="s">
        <v>3147</v>
      </c>
      <c r="F6087" s="6">
        <v>14</v>
      </c>
      <c r="G6087" s="6"/>
      <c r="H6087" s="6"/>
      <c r="I6087" s="6"/>
      <c r="J6087" s="6">
        <v>97.270588235294156</v>
      </c>
      <c r="K6087">
        <f t="shared" si="190"/>
        <v>2</v>
      </c>
    </row>
    <row r="6088" spans="1:11" x14ac:dyDescent="0.25">
      <c r="A6088" s="5" t="str">
        <f t="shared" si="191"/>
        <v>LCABig Creek/VenturaMonthly Peak DayJuly15</v>
      </c>
      <c r="B6088" t="s">
        <v>2233</v>
      </c>
      <c r="C6088" t="s">
        <v>2249</v>
      </c>
      <c r="D6088" t="s">
        <v>2524</v>
      </c>
      <c r="E6088" t="s">
        <v>3147</v>
      </c>
      <c r="F6088" s="6">
        <v>15</v>
      </c>
      <c r="G6088" s="6"/>
      <c r="H6088" s="6"/>
      <c r="I6088" s="6"/>
      <c r="J6088" s="6">
        <v>97.923529411764733</v>
      </c>
      <c r="K6088">
        <f t="shared" si="190"/>
        <v>2</v>
      </c>
    </row>
    <row r="6089" spans="1:11" x14ac:dyDescent="0.25">
      <c r="A6089" s="5" t="str">
        <f t="shared" si="191"/>
        <v>LCABig Creek/VenturaMonthly Peak DayJuly16</v>
      </c>
      <c r="B6089" t="s">
        <v>2233</v>
      </c>
      <c r="C6089" t="s">
        <v>2249</v>
      </c>
      <c r="D6089" t="s">
        <v>2524</v>
      </c>
      <c r="E6089" t="s">
        <v>3147</v>
      </c>
      <c r="F6089" s="6">
        <v>16</v>
      </c>
      <c r="G6089" s="6"/>
      <c r="H6089" s="6"/>
      <c r="I6089" s="6"/>
      <c r="J6089" s="6">
        <v>98.347058823529437</v>
      </c>
      <c r="K6089">
        <f t="shared" si="190"/>
        <v>2</v>
      </c>
    </row>
    <row r="6090" spans="1:11" x14ac:dyDescent="0.25">
      <c r="A6090" s="5" t="str">
        <f t="shared" si="191"/>
        <v>LCABig Creek/VenturaMonthly Peak DayJuly17</v>
      </c>
      <c r="B6090" t="s">
        <v>2233</v>
      </c>
      <c r="C6090" t="s">
        <v>2249</v>
      </c>
      <c r="D6090" t="s">
        <v>2524</v>
      </c>
      <c r="E6090" t="s">
        <v>3147</v>
      </c>
      <c r="F6090" s="6">
        <v>17</v>
      </c>
      <c r="G6090" s="6"/>
      <c r="H6090" s="6"/>
      <c r="I6090" s="6"/>
      <c r="J6090" s="6">
        <v>99.199999999999974</v>
      </c>
      <c r="K6090">
        <f t="shared" si="190"/>
        <v>2</v>
      </c>
    </row>
    <row r="6091" spans="1:11" x14ac:dyDescent="0.25">
      <c r="A6091" s="5" t="str">
        <f t="shared" si="191"/>
        <v>LCABig Creek/VenturaMonthly Peak DayJuly18</v>
      </c>
      <c r="B6091" t="s">
        <v>2233</v>
      </c>
      <c r="C6091" t="s">
        <v>2249</v>
      </c>
      <c r="D6091" t="s">
        <v>2524</v>
      </c>
      <c r="E6091" t="s">
        <v>3147</v>
      </c>
      <c r="F6091" s="6">
        <v>18</v>
      </c>
      <c r="G6091" s="6"/>
      <c r="H6091" s="6"/>
      <c r="I6091" s="6"/>
      <c r="J6091" s="6">
        <v>98.064705882352968</v>
      </c>
      <c r="K6091">
        <f t="shared" si="190"/>
        <v>2</v>
      </c>
    </row>
    <row r="6092" spans="1:11" x14ac:dyDescent="0.25">
      <c r="A6092" s="5" t="str">
        <f t="shared" si="191"/>
        <v>LCABig Creek/VenturaMonthly Peak DayJuly19</v>
      </c>
      <c r="B6092" t="s">
        <v>2233</v>
      </c>
      <c r="C6092" t="s">
        <v>2249</v>
      </c>
      <c r="D6092" t="s">
        <v>2524</v>
      </c>
      <c r="E6092" t="s">
        <v>3147</v>
      </c>
      <c r="F6092" s="6">
        <v>19</v>
      </c>
      <c r="G6092" s="6"/>
      <c r="H6092" s="6"/>
      <c r="I6092" s="6"/>
      <c r="J6092" s="6">
        <v>96.394117647058835</v>
      </c>
      <c r="K6092">
        <f t="shared" si="190"/>
        <v>2</v>
      </c>
    </row>
    <row r="6093" spans="1:11" x14ac:dyDescent="0.25">
      <c r="A6093" s="5" t="str">
        <f t="shared" si="191"/>
        <v>LCABig Creek/VenturaMonthly Peak DayJuly20</v>
      </c>
      <c r="B6093" t="s">
        <v>2233</v>
      </c>
      <c r="C6093" t="s">
        <v>2249</v>
      </c>
      <c r="D6093" t="s">
        <v>2524</v>
      </c>
      <c r="E6093" t="s">
        <v>3147</v>
      </c>
      <c r="F6093" s="6">
        <v>20</v>
      </c>
      <c r="G6093" s="6"/>
      <c r="H6093" s="6"/>
      <c r="I6093" s="6"/>
      <c r="J6093" s="6">
        <v>94.28235294117647</v>
      </c>
      <c r="K6093">
        <f t="shared" si="190"/>
        <v>2</v>
      </c>
    </row>
    <row r="6094" spans="1:11" x14ac:dyDescent="0.25">
      <c r="A6094" s="5" t="str">
        <f t="shared" si="191"/>
        <v>LCABig Creek/VenturaMonthly Peak DayJuly21</v>
      </c>
      <c r="B6094" t="s">
        <v>2233</v>
      </c>
      <c r="C6094" t="s">
        <v>2249</v>
      </c>
      <c r="D6094" t="s">
        <v>2524</v>
      </c>
      <c r="E6094" t="s">
        <v>3147</v>
      </c>
      <c r="F6094" s="6">
        <v>21</v>
      </c>
      <c r="G6094" s="6"/>
      <c r="H6094" s="6"/>
      <c r="I6094" s="6"/>
      <c r="J6094" s="6">
        <v>91.40000000000002</v>
      </c>
      <c r="K6094">
        <f t="shared" si="190"/>
        <v>2</v>
      </c>
    </row>
    <row r="6095" spans="1:11" x14ac:dyDescent="0.25">
      <c r="A6095" s="5" t="str">
        <f t="shared" si="191"/>
        <v>LCABig Creek/VenturaMonthly Peak DayJuly22</v>
      </c>
      <c r="B6095" t="s">
        <v>2233</v>
      </c>
      <c r="C6095" t="s">
        <v>2249</v>
      </c>
      <c r="D6095" t="s">
        <v>2524</v>
      </c>
      <c r="E6095" t="s">
        <v>3147</v>
      </c>
      <c r="F6095" s="6">
        <v>22</v>
      </c>
      <c r="G6095" s="6"/>
      <c r="H6095" s="6"/>
      <c r="I6095" s="6"/>
      <c r="J6095" s="6">
        <v>87.787647058823509</v>
      </c>
      <c r="K6095">
        <f t="shared" si="190"/>
        <v>2</v>
      </c>
    </row>
    <row r="6096" spans="1:11" x14ac:dyDescent="0.25">
      <c r="A6096" s="5" t="str">
        <f t="shared" si="191"/>
        <v>LCABig Creek/VenturaMonthly Peak DayJuly23</v>
      </c>
      <c r="B6096" t="s">
        <v>2233</v>
      </c>
      <c r="C6096" t="s">
        <v>2249</v>
      </c>
      <c r="D6096" t="s">
        <v>2524</v>
      </c>
      <c r="E6096" t="s">
        <v>3147</v>
      </c>
      <c r="F6096" s="6">
        <v>23</v>
      </c>
      <c r="G6096" s="6"/>
      <c r="H6096" s="6"/>
      <c r="I6096" s="6"/>
      <c r="J6096" s="6">
        <v>86.431176470588227</v>
      </c>
      <c r="K6096">
        <f t="shared" si="190"/>
        <v>2</v>
      </c>
    </row>
    <row r="6097" spans="1:11" x14ac:dyDescent="0.25">
      <c r="A6097" s="5" t="str">
        <f t="shared" si="191"/>
        <v>LCABig Creek/VenturaMonthly Peak DayJuly24</v>
      </c>
      <c r="B6097" t="s">
        <v>2233</v>
      </c>
      <c r="C6097" t="s">
        <v>2249</v>
      </c>
      <c r="D6097" t="s">
        <v>2524</v>
      </c>
      <c r="E6097" t="s">
        <v>3147</v>
      </c>
      <c r="F6097" s="6">
        <v>24</v>
      </c>
      <c r="G6097" s="6"/>
      <c r="H6097" s="6"/>
      <c r="I6097" s="6"/>
      <c r="J6097" s="6">
        <v>84.720588235294144</v>
      </c>
      <c r="K6097">
        <f t="shared" si="190"/>
        <v>2</v>
      </c>
    </row>
    <row r="6098" spans="1:11" x14ac:dyDescent="0.25">
      <c r="A6098" s="5" t="str">
        <f t="shared" si="191"/>
        <v>LCABig Creek/VenturaAverage WeekdayAugust1</v>
      </c>
      <c r="B6098" t="s">
        <v>2233</v>
      </c>
      <c r="C6098" t="s">
        <v>2249</v>
      </c>
      <c r="D6098" t="s">
        <v>2525</v>
      </c>
      <c r="E6098" t="s">
        <v>3148</v>
      </c>
      <c r="F6098" s="6">
        <v>1</v>
      </c>
      <c r="G6098" s="6"/>
      <c r="H6098" s="6"/>
      <c r="I6098" s="6"/>
      <c r="J6098" s="6">
        <v>81.778235294117664</v>
      </c>
      <c r="K6098">
        <f t="shared" si="190"/>
        <v>2</v>
      </c>
    </row>
    <row r="6099" spans="1:11" x14ac:dyDescent="0.25">
      <c r="A6099" s="5" t="str">
        <f t="shared" si="191"/>
        <v>LCABig Creek/VenturaAverage WeekdayAugust2</v>
      </c>
      <c r="B6099" t="s">
        <v>2233</v>
      </c>
      <c r="C6099" t="s">
        <v>2249</v>
      </c>
      <c r="D6099" t="s">
        <v>2525</v>
      </c>
      <c r="E6099" t="s">
        <v>3148</v>
      </c>
      <c r="F6099" s="6">
        <v>2</v>
      </c>
      <c r="G6099" s="6"/>
      <c r="H6099" s="6"/>
      <c r="I6099" s="6"/>
      <c r="J6099" s="6">
        <v>81.282941176470572</v>
      </c>
      <c r="K6099">
        <f t="shared" si="190"/>
        <v>2</v>
      </c>
    </row>
    <row r="6100" spans="1:11" x14ac:dyDescent="0.25">
      <c r="A6100" s="5" t="str">
        <f t="shared" si="191"/>
        <v>LCABig Creek/VenturaAverage WeekdayAugust3</v>
      </c>
      <c r="B6100" t="s">
        <v>2233</v>
      </c>
      <c r="C6100" t="s">
        <v>2249</v>
      </c>
      <c r="D6100" t="s">
        <v>2525</v>
      </c>
      <c r="E6100" t="s">
        <v>3148</v>
      </c>
      <c r="F6100" s="6">
        <v>3</v>
      </c>
      <c r="G6100" s="6"/>
      <c r="H6100" s="6"/>
      <c r="I6100" s="6"/>
      <c r="J6100" s="6">
        <v>79.995882352941166</v>
      </c>
      <c r="K6100">
        <f t="shared" si="190"/>
        <v>2</v>
      </c>
    </row>
    <row r="6101" spans="1:11" x14ac:dyDescent="0.25">
      <c r="A6101" s="5" t="str">
        <f t="shared" si="191"/>
        <v>LCABig Creek/VenturaAverage WeekdayAugust4</v>
      </c>
      <c r="B6101" t="s">
        <v>2233</v>
      </c>
      <c r="C6101" t="s">
        <v>2249</v>
      </c>
      <c r="D6101" t="s">
        <v>2525</v>
      </c>
      <c r="E6101" t="s">
        <v>3148</v>
      </c>
      <c r="F6101" s="6">
        <v>4</v>
      </c>
      <c r="G6101" s="6"/>
      <c r="H6101" s="6"/>
      <c r="I6101" s="6"/>
      <c r="J6101" s="6">
        <v>77.437058823529412</v>
      </c>
      <c r="K6101">
        <f t="shared" si="190"/>
        <v>2</v>
      </c>
    </row>
    <row r="6102" spans="1:11" x14ac:dyDescent="0.25">
      <c r="A6102" s="5" t="str">
        <f t="shared" si="191"/>
        <v>LCABig Creek/VenturaAverage WeekdayAugust5</v>
      </c>
      <c r="B6102" t="s">
        <v>2233</v>
      </c>
      <c r="C6102" t="s">
        <v>2249</v>
      </c>
      <c r="D6102" t="s">
        <v>2525</v>
      </c>
      <c r="E6102" t="s">
        <v>3148</v>
      </c>
      <c r="F6102" s="6">
        <v>5</v>
      </c>
      <c r="G6102" s="6"/>
      <c r="H6102" s="6"/>
      <c r="I6102" s="6"/>
      <c r="J6102" s="6">
        <v>75.693529411764715</v>
      </c>
      <c r="K6102">
        <f t="shared" si="190"/>
        <v>2</v>
      </c>
    </row>
    <row r="6103" spans="1:11" x14ac:dyDescent="0.25">
      <c r="A6103" s="5" t="str">
        <f t="shared" si="191"/>
        <v>LCABig Creek/VenturaAverage WeekdayAugust6</v>
      </c>
      <c r="B6103" t="s">
        <v>2233</v>
      </c>
      <c r="C6103" t="s">
        <v>2249</v>
      </c>
      <c r="D6103" t="s">
        <v>2525</v>
      </c>
      <c r="E6103" t="s">
        <v>3148</v>
      </c>
      <c r="F6103" s="6">
        <v>6</v>
      </c>
      <c r="G6103" s="6"/>
      <c r="H6103" s="6"/>
      <c r="I6103" s="6"/>
      <c r="J6103" s="6">
        <v>73.472941176470599</v>
      </c>
      <c r="K6103">
        <f t="shared" si="190"/>
        <v>2</v>
      </c>
    </row>
    <row r="6104" spans="1:11" x14ac:dyDescent="0.25">
      <c r="A6104" s="5" t="str">
        <f t="shared" si="191"/>
        <v>LCABig Creek/VenturaAverage WeekdayAugust7</v>
      </c>
      <c r="B6104" t="s">
        <v>2233</v>
      </c>
      <c r="C6104" t="s">
        <v>2249</v>
      </c>
      <c r="D6104" t="s">
        <v>2525</v>
      </c>
      <c r="E6104" t="s">
        <v>3148</v>
      </c>
      <c r="F6104" s="6">
        <v>7</v>
      </c>
      <c r="G6104" s="6"/>
      <c r="H6104" s="6"/>
      <c r="I6104" s="6"/>
      <c r="J6104" s="6">
        <v>74.545882352941177</v>
      </c>
      <c r="K6104">
        <f t="shared" si="190"/>
        <v>2</v>
      </c>
    </row>
    <row r="6105" spans="1:11" x14ac:dyDescent="0.25">
      <c r="A6105" s="5" t="str">
        <f t="shared" si="191"/>
        <v>LCABig Creek/VenturaAverage WeekdayAugust8</v>
      </c>
      <c r="B6105" t="s">
        <v>2233</v>
      </c>
      <c r="C6105" t="s">
        <v>2249</v>
      </c>
      <c r="D6105" t="s">
        <v>2525</v>
      </c>
      <c r="E6105" t="s">
        <v>3148</v>
      </c>
      <c r="F6105" s="6">
        <v>8</v>
      </c>
      <c r="G6105" s="6"/>
      <c r="H6105" s="6"/>
      <c r="I6105" s="6"/>
      <c r="J6105" s="6">
        <v>74.251176470588248</v>
      </c>
      <c r="K6105">
        <f t="shared" si="190"/>
        <v>2</v>
      </c>
    </row>
    <row r="6106" spans="1:11" x14ac:dyDescent="0.25">
      <c r="A6106" s="5" t="str">
        <f t="shared" si="191"/>
        <v>LCABig Creek/VenturaAverage WeekdayAugust9</v>
      </c>
      <c r="B6106" t="s">
        <v>2233</v>
      </c>
      <c r="C6106" t="s">
        <v>2249</v>
      </c>
      <c r="D6106" t="s">
        <v>2525</v>
      </c>
      <c r="E6106" t="s">
        <v>3148</v>
      </c>
      <c r="F6106" s="6">
        <v>9</v>
      </c>
      <c r="G6106" s="6"/>
      <c r="H6106" s="6"/>
      <c r="I6106" s="6"/>
      <c r="J6106" s="6">
        <v>76.288823529411758</v>
      </c>
      <c r="K6106">
        <f t="shared" si="190"/>
        <v>2</v>
      </c>
    </row>
    <row r="6107" spans="1:11" x14ac:dyDescent="0.25">
      <c r="A6107" s="5" t="str">
        <f t="shared" si="191"/>
        <v>LCABig Creek/VenturaAverage WeekdayAugust10</v>
      </c>
      <c r="B6107" t="s">
        <v>2233</v>
      </c>
      <c r="C6107" t="s">
        <v>2249</v>
      </c>
      <c r="D6107" t="s">
        <v>2525</v>
      </c>
      <c r="E6107" t="s">
        <v>3148</v>
      </c>
      <c r="F6107" s="6">
        <v>10</v>
      </c>
      <c r="G6107" s="6"/>
      <c r="H6107" s="6"/>
      <c r="I6107" s="6"/>
      <c r="J6107" s="6">
        <v>81.392941176470586</v>
      </c>
      <c r="K6107">
        <f t="shared" si="190"/>
        <v>2</v>
      </c>
    </row>
    <row r="6108" spans="1:11" x14ac:dyDescent="0.25">
      <c r="A6108" s="5" t="str">
        <f t="shared" si="191"/>
        <v>LCABig Creek/VenturaAverage WeekdayAugust11</v>
      </c>
      <c r="B6108" t="s">
        <v>2233</v>
      </c>
      <c r="C6108" t="s">
        <v>2249</v>
      </c>
      <c r="D6108" t="s">
        <v>2525</v>
      </c>
      <c r="E6108" t="s">
        <v>3148</v>
      </c>
      <c r="F6108" s="6">
        <v>11</v>
      </c>
      <c r="G6108" s="6"/>
      <c r="H6108" s="6"/>
      <c r="I6108" s="6"/>
      <c r="J6108" s="6">
        <v>87.023529411764713</v>
      </c>
      <c r="K6108">
        <f t="shared" si="190"/>
        <v>2</v>
      </c>
    </row>
    <row r="6109" spans="1:11" x14ac:dyDescent="0.25">
      <c r="A6109" s="5" t="str">
        <f t="shared" si="191"/>
        <v>LCABig Creek/VenturaAverage WeekdayAugust12</v>
      </c>
      <c r="B6109" t="s">
        <v>2233</v>
      </c>
      <c r="C6109" t="s">
        <v>2249</v>
      </c>
      <c r="D6109" t="s">
        <v>2525</v>
      </c>
      <c r="E6109" t="s">
        <v>3148</v>
      </c>
      <c r="F6109" s="6">
        <v>12</v>
      </c>
      <c r="G6109" s="6"/>
      <c r="H6109" s="6"/>
      <c r="I6109" s="6"/>
      <c r="J6109" s="6">
        <v>90.353529411764683</v>
      </c>
      <c r="K6109">
        <f t="shared" si="190"/>
        <v>2</v>
      </c>
    </row>
    <row r="6110" spans="1:11" x14ac:dyDescent="0.25">
      <c r="A6110" s="5" t="str">
        <f t="shared" si="191"/>
        <v>LCABig Creek/VenturaAverage WeekdayAugust13</v>
      </c>
      <c r="B6110" t="s">
        <v>2233</v>
      </c>
      <c r="C6110" t="s">
        <v>2249</v>
      </c>
      <c r="D6110" t="s">
        <v>2525</v>
      </c>
      <c r="E6110" t="s">
        <v>3148</v>
      </c>
      <c r="F6110" s="6">
        <v>13</v>
      </c>
      <c r="G6110" s="6"/>
      <c r="H6110" s="6"/>
      <c r="I6110" s="6"/>
      <c r="J6110" s="6">
        <v>92.388235294117635</v>
      </c>
      <c r="K6110">
        <f t="shared" si="190"/>
        <v>2</v>
      </c>
    </row>
    <row r="6111" spans="1:11" x14ac:dyDescent="0.25">
      <c r="A6111" s="5" t="str">
        <f t="shared" si="191"/>
        <v>LCABig Creek/VenturaAverage WeekdayAugust14</v>
      </c>
      <c r="B6111" t="s">
        <v>2233</v>
      </c>
      <c r="C6111" t="s">
        <v>2249</v>
      </c>
      <c r="D6111" t="s">
        <v>2525</v>
      </c>
      <c r="E6111" t="s">
        <v>3148</v>
      </c>
      <c r="F6111" s="6">
        <v>14</v>
      </c>
      <c r="G6111" s="6"/>
      <c r="H6111" s="6"/>
      <c r="I6111" s="6"/>
      <c r="J6111" s="6">
        <v>94.417647058823533</v>
      </c>
      <c r="K6111">
        <f t="shared" si="190"/>
        <v>2</v>
      </c>
    </row>
    <row r="6112" spans="1:11" x14ac:dyDescent="0.25">
      <c r="A6112" s="5" t="str">
        <f t="shared" si="191"/>
        <v>LCABig Creek/VenturaAverage WeekdayAugust15</v>
      </c>
      <c r="B6112" t="s">
        <v>2233</v>
      </c>
      <c r="C6112" t="s">
        <v>2249</v>
      </c>
      <c r="D6112" t="s">
        <v>2525</v>
      </c>
      <c r="E6112" t="s">
        <v>3148</v>
      </c>
      <c r="F6112" s="6">
        <v>15</v>
      </c>
      <c r="G6112" s="6"/>
      <c r="H6112" s="6"/>
      <c r="I6112" s="6"/>
      <c r="J6112" s="6">
        <v>96.058823529411782</v>
      </c>
      <c r="K6112">
        <f t="shared" si="190"/>
        <v>2</v>
      </c>
    </row>
    <row r="6113" spans="1:11" x14ac:dyDescent="0.25">
      <c r="A6113" s="5" t="str">
        <f t="shared" si="191"/>
        <v>LCABig Creek/VenturaAverage WeekdayAugust16</v>
      </c>
      <c r="B6113" t="s">
        <v>2233</v>
      </c>
      <c r="C6113" t="s">
        <v>2249</v>
      </c>
      <c r="D6113" t="s">
        <v>2525</v>
      </c>
      <c r="E6113" t="s">
        <v>3148</v>
      </c>
      <c r="F6113" s="6">
        <v>16</v>
      </c>
      <c r="G6113" s="6"/>
      <c r="H6113" s="6"/>
      <c r="I6113" s="6"/>
      <c r="J6113" s="6">
        <v>97.30588235294114</v>
      </c>
      <c r="K6113">
        <f t="shared" si="190"/>
        <v>2</v>
      </c>
    </row>
    <row r="6114" spans="1:11" x14ac:dyDescent="0.25">
      <c r="A6114" s="5" t="str">
        <f t="shared" si="191"/>
        <v>LCABig Creek/VenturaAverage WeekdayAugust17</v>
      </c>
      <c r="B6114" t="s">
        <v>2233</v>
      </c>
      <c r="C6114" t="s">
        <v>2249</v>
      </c>
      <c r="D6114" t="s">
        <v>2525</v>
      </c>
      <c r="E6114" t="s">
        <v>3148</v>
      </c>
      <c r="F6114" s="6">
        <v>17</v>
      </c>
      <c r="G6114" s="6"/>
      <c r="H6114" s="6"/>
      <c r="I6114" s="6"/>
      <c r="J6114" s="6">
        <v>97.217647058823516</v>
      </c>
      <c r="K6114">
        <f t="shared" si="190"/>
        <v>2</v>
      </c>
    </row>
    <row r="6115" spans="1:11" x14ac:dyDescent="0.25">
      <c r="A6115" s="5" t="str">
        <f t="shared" si="191"/>
        <v>LCABig Creek/VenturaAverage WeekdayAugust18</v>
      </c>
      <c r="B6115" t="s">
        <v>2233</v>
      </c>
      <c r="C6115" t="s">
        <v>2249</v>
      </c>
      <c r="D6115" t="s">
        <v>2525</v>
      </c>
      <c r="E6115" t="s">
        <v>3148</v>
      </c>
      <c r="F6115" s="6">
        <v>18</v>
      </c>
      <c r="G6115" s="6"/>
      <c r="H6115" s="6"/>
      <c r="I6115" s="6"/>
      <c r="J6115" s="6">
        <v>95.747058823529414</v>
      </c>
      <c r="K6115">
        <f t="shared" si="190"/>
        <v>2</v>
      </c>
    </row>
    <row r="6116" spans="1:11" x14ac:dyDescent="0.25">
      <c r="A6116" s="5" t="str">
        <f t="shared" si="191"/>
        <v>LCABig Creek/VenturaAverage WeekdayAugust19</v>
      </c>
      <c r="B6116" t="s">
        <v>2233</v>
      </c>
      <c r="C6116" t="s">
        <v>2249</v>
      </c>
      <c r="D6116" t="s">
        <v>2525</v>
      </c>
      <c r="E6116" t="s">
        <v>3148</v>
      </c>
      <c r="F6116" s="6">
        <v>19</v>
      </c>
      <c r="G6116" s="6"/>
      <c r="H6116" s="6"/>
      <c r="I6116" s="6"/>
      <c r="J6116" s="6">
        <v>93.329411764705881</v>
      </c>
      <c r="K6116">
        <f t="shared" si="190"/>
        <v>2</v>
      </c>
    </row>
    <row r="6117" spans="1:11" x14ac:dyDescent="0.25">
      <c r="A6117" s="5" t="str">
        <f t="shared" si="191"/>
        <v>LCABig Creek/VenturaAverage WeekdayAugust20</v>
      </c>
      <c r="B6117" t="s">
        <v>2233</v>
      </c>
      <c r="C6117" t="s">
        <v>2249</v>
      </c>
      <c r="D6117" t="s">
        <v>2525</v>
      </c>
      <c r="E6117" t="s">
        <v>3148</v>
      </c>
      <c r="F6117" s="6">
        <v>20</v>
      </c>
      <c r="G6117" s="6"/>
      <c r="H6117" s="6"/>
      <c r="I6117" s="6"/>
      <c r="J6117" s="6">
        <v>89.899999999999977</v>
      </c>
      <c r="K6117">
        <f t="shared" si="190"/>
        <v>2</v>
      </c>
    </row>
    <row r="6118" spans="1:11" x14ac:dyDescent="0.25">
      <c r="A6118" s="5" t="str">
        <f t="shared" si="191"/>
        <v>LCABig Creek/VenturaAverage WeekdayAugust21</v>
      </c>
      <c r="B6118" t="s">
        <v>2233</v>
      </c>
      <c r="C6118" t="s">
        <v>2249</v>
      </c>
      <c r="D6118" t="s">
        <v>2525</v>
      </c>
      <c r="E6118" t="s">
        <v>3148</v>
      </c>
      <c r="F6118" s="6">
        <v>21</v>
      </c>
      <c r="G6118" s="6"/>
      <c r="H6118" s="6"/>
      <c r="I6118" s="6"/>
      <c r="J6118" s="6">
        <v>86.063529411764691</v>
      </c>
      <c r="K6118">
        <f t="shared" si="190"/>
        <v>2</v>
      </c>
    </row>
    <row r="6119" spans="1:11" x14ac:dyDescent="0.25">
      <c r="A6119" s="5" t="str">
        <f t="shared" si="191"/>
        <v>LCABig Creek/VenturaAverage WeekdayAugust22</v>
      </c>
      <c r="B6119" t="s">
        <v>2233</v>
      </c>
      <c r="C6119" t="s">
        <v>2249</v>
      </c>
      <c r="D6119" t="s">
        <v>2525</v>
      </c>
      <c r="E6119" t="s">
        <v>3148</v>
      </c>
      <c r="F6119" s="6">
        <v>22</v>
      </c>
      <c r="G6119" s="6"/>
      <c r="H6119" s="6"/>
      <c r="I6119" s="6"/>
      <c r="J6119" s="6">
        <v>82.897647058823523</v>
      </c>
      <c r="K6119">
        <f t="shared" si="190"/>
        <v>2</v>
      </c>
    </row>
    <row r="6120" spans="1:11" x14ac:dyDescent="0.25">
      <c r="A6120" s="5" t="str">
        <f t="shared" si="191"/>
        <v>LCABig Creek/VenturaAverage WeekdayAugust23</v>
      </c>
      <c r="B6120" t="s">
        <v>2233</v>
      </c>
      <c r="C6120" t="s">
        <v>2249</v>
      </c>
      <c r="D6120" t="s">
        <v>2525</v>
      </c>
      <c r="E6120" t="s">
        <v>3148</v>
      </c>
      <c r="F6120" s="6">
        <v>23</v>
      </c>
      <c r="G6120" s="6"/>
      <c r="H6120" s="6"/>
      <c r="I6120" s="6"/>
      <c r="J6120" s="6">
        <v>80.937058823529426</v>
      </c>
      <c r="K6120">
        <f t="shared" si="190"/>
        <v>2</v>
      </c>
    </row>
    <row r="6121" spans="1:11" x14ac:dyDescent="0.25">
      <c r="A6121" s="5" t="str">
        <f t="shared" si="191"/>
        <v>LCABig Creek/VenturaAverage WeekdayAugust24</v>
      </c>
      <c r="B6121" t="s">
        <v>2233</v>
      </c>
      <c r="C6121" t="s">
        <v>2249</v>
      </c>
      <c r="D6121" t="s">
        <v>2525</v>
      </c>
      <c r="E6121" t="s">
        <v>3148</v>
      </c>
      <c r="F6121" s="6">
        <v>24</v>
      </c>
      <c r="G6121" s="6"/>
      <c r="H6121" s="6"/>
      <c r="I6121" s="6"/>
      <c r="J6121" s="6">
        <v>79.09352941176472</v>
      </c>
      <c r="K6121">
        <f t="shared" si="190"/>
        <v>2</v>
      </c>
    </row>
    <row r="6122" spans="1:11" x14ac:dyDescent="0.25">
      <c r="A6122" s="5" t="str">
        <f t="shared" si="191"/>
        <v>LCABig Creek/VenturaMonthly Peak DayAugust1</v>
      </c>
      <c r="B6122" t="s">
        <v>2233</v>
      </c>
      <c r="C6122" t="s">
        <v>2249</v>
      </c>
      <c r="D6122" t="s">
        <v>2526</v>
      </c>
      <c r="E6122" t="s">
        <v>3148</v>
      </c>
      <c r="F6122" s="6">
        <v>1</v>
      </c>
      <c r="G6122" s="6"/>
      <c r="H6122" s="6"/>
      <c r="I6122" s="6"/>
      <c r="J6122" s="6">
        <v>82.850588235294111</v>
      </c>
      <c r="K6122">
        <f t="shared" si="190"/>
        <v>2</v>
      </c>
    </row>
    <row r="6123" spans="1:11" x14ac:dyDescent="0.25">
      <c r="A6123" s="5" t="str">
        <f t="shared" si="191"/>
        <v>LCABig Creek/VenturaMonthly Peak DayAugust2</v>
      </c>
      <c r="B6123" t="s">
        <v>2233</v>
      </c>
      <c r="C6123" t="s">
        <v>2249</v>
      </c>
      <c r="D6123" t="s">
        <v>2526</v>
      </c>
      <c r="E6123" t="s">
        <v>3148</v>
      </c>
      <c r="F6123" s="6">
        <v>2</v>
      </c>
      <c r="G6123" s="6"/>
      <c r="H6123" s="6"/>
      <c r="I6123" s="6"/>
      <c r="J6123" s="6">
        <v>81.242941176470609</v>
      </c>
      <c r="K6123">
        <f t="shared" si="190"/>
        <v>2</v>
      </c>
    </row>
    <row r="6124" spans="1:11" x14ac:dyDescent="0.25">
      <c r="A6124" s="5" t="str">
        <f t="shared" si="191"/>
        <v>LCABig Creek/VenturaMonthly Peak DayAugust3</v>
      </c>
      <c r="B6124" t="s">
        <v>2233</v>
      </c>
      <c r="C6124" t="s">
        <v>2249</v>
      </c>
      <c r="D6124" t="s">
        <v>2526</v>
      </c>
      <c r="E6124" t="s">
        <v>3148</v>
      </c>
      <c r="F6124" s="6">
        <v>3</v>
      </c>
      <c r="G6124" s="6"/>
      <c r="H6124" s="6"/>
      <c r="I6124" s="6"/>
      <c r="J6124" s="6">
        <v>79.838823529411769</v>
      </c>
      <c r="K6124">
        <f t="shared" si="190"/>
        <v>2</v>
      </c>
    </row>
    <row r="6125" spans="1:11" x14ac:dyDescent="0.25">
      <c r="A6125" s="5" t="str">
        <f t="shared" si="191"/>
        <v>LCABig Creek/VenturaMonthly Peak DayAugust4</v>
      </c>
      <c r="B6125" t="s">
        <v>2233</v>
      </c>
      <c r="C6125" t="s">
        <v>2249</v>
      </c>
      <c r="D6125" t="s">
        <v>2526</v>
      </c>
      <c r="E6125" t="s">
        <v>3148</v>
      </c>
      <c r="F6125" s="6">
        <v>4</v>
      </c>
      <c r="G6125" s="6"/>
      <c r="H6125" s="6"/>
      <c r="I6125" s="6"/>
      <c r="J6125" s="6">
        <v>79.514705882352956</v>
      </c>
      <c r="K6125">
        <f t="shared" si="190"/>
        <v>2</v>
      </c>
    </row>
    <row r="6126" spans="1:11" x14ac:dyDescent="0.25">
      <c r="A6126" s="5" t="str">
        <f t="shared" si="191"/>
        <v>LCABig Creek/VenturaMonthly Peak DayAugust5</v>
      </c>
      <c r="B6126" t="s">
        <v>2233</v>
      </c>
      <c r="C6126" t="s">
        <v>2249</v>
      </c>
      <c r="D6126" t="s">
        <v>2526</v>
      </c>
      <c r="E6126" t="s">
        <v>3148</v>
      </c>
      <c r="F6126" s="6">
        <v>5</v>
      </c>
      <c r="G6126" s="6"/>
      <c r="H6126" s="6"/>
      <c r="I6126" s="6"/>
      <c r="J6126" s="6">
        <v>77.884705882352932</v>
      </c>
      <c r="K6126">
        <f t="shared" si="190"/>
        <v>2</v>
      </c>
    </row>
    <row r="6127" spans="1:11" x14ac:dyDescent="0.25">
      <c r="A6127" s="5" t="str">
        <f t="shared" si="191"/>
        <v>LCABig Creek/VenturaMonthly Peak DayAugust6</v>
      </c>
      <c r="B6127" t="s">
        <v>2233</v>
      </c>
      <c r="C6127" t="s">
        <v>2249</v>
      </c>
      <c r="D6127" t="s">
        <v>2526</v>
      </c>
      <c r="E6127" t="s">
        <v>3148</v>
      </c>
      <c r="F6127" s="6">
        <v>6</v>
      </c>
      <c r="G6127" s="6"/>
      <c r="H6127" s="6"/>
      <c r="I6127" s="6"/>
      <c r="J6127" s="6">
        <v>76.486470588235306</v>
      </c>
      <c r="K6127">
        <f t="shared" si="190"/>
        <v>2</v>
      </c>
    </row>
    <row r="6128" spans="1:11" x14ac:dyDescent="0.25">
      <c r="A6128" s="5" t="str">
        <f t="shared" si="191"/>
        <v>LCABig Creek/VenturaMonthly Peak DayAugust7</v>
      </c>
      <c r="B6128" t="s">
        <v>2233</v>
      </c>
      <c r="C6128" t="s">
        <v>2249</v>
      </c>
      <c r="D6128" t="s">
        <v>2526</v>
      </c>
      <c r="E6128" t="s">
        <v>3148</v>
      </c>
      <c r="F6128" s="6">
        <v>7</v>
      </c>
      <c r="G6128" s="6"/>
      <c r="H6128" s="6"/>
      <c r="I6128" s="6"/>
      <c r="J6128" s="6">
        <v>75.641764705882366</v>
      </c>
      <c r="K6128">
        <f t="shared" si="190"/>
        <v>2</v>
      </c>
    </row>
    <row r="6129" spans="1:11" x14ac:dyDescent="0.25">
      <c r="A6129" s="5" t="str">
        <f t="shared" si="191"/>
        <v>LCABig Creek/VenturaMonthly Peak DayAugust8</v>
      </c>
      <c r="B6129" t="s">
        <v>2233</v>
      </c>
      <c r="C6129" t="s">
        <v>2249</v>
      </c>
      <c r="D6129" t="s">
        <v>2526</v>
      </c>
      <c r="E6129" t="s">
        <v>3148</v>
      </c>
      <c r="F6129" s="6">
        <v>8</v>
      </c>
      <c r="G6129" s="6"/>
      <c r="H6129" s="6"/>
      <c r="I6129" s="6"/>
      <c r="J6129" s="6">
        <v>75.310588235294134</v>
      </c>
      <c r="K6129">
        <f t="shared" si="190"/>
        <v>2</v>
      </c>
    </row>
    <row r="6130" spans="1:11" x14ac:dyDescent="0.25">
      <c r="A6130" s="5" t="str">
        <f t="shared" si="191"/>
        <v>LCABig Creek/VenturaMonthly Peak DayAugust9</v>
      </c>
      <c r="B6130" t="s">
        <v>2233</v>
      </c>
      <c r="C6130" t="s">
        <v>2249</v>
      </c>
      <c r="D6130" t="s">
        <v>2526</v>
      </c>
      <c r="E6130" t="s">
        <v>3148</v>
      </c>
      <c r="F6130" s="6">
        <v>9</v>
      </c>
      <c r="G6130" s="6"/>
      <c r="H6130" s="6"/>
      <c r="I6130" s="6"/>
      <c r="J6130" s="6">
        <v>77.574705882352944</v>
      </c>
      <c r="K6130">
        <f t="shared" si="190"/>
        <v>2</v>
      </c>
    </row>
    <row r="6131" spans="1:11" x14ac:dyDescent="0.25">
      <c r="A6131" s="5" t="str">
        <f t="shared" si="191"/>
        <v>LCABig Creek/VenturaMonthly Peak DayAugust10</v>
      </c>
      <c r="B6131" t="s">
        <v>2233</v>
      </c>
      <c r="C6131" t="s">
        <v>2249</v>
      </c>
      <c r="D6131" t="s">
        <v>2526</v>
      </c>
      <c r="E6131" t="s">
        <v>3148</v>
      </c>
      <c r="F6131" s="6">
        <v>10</v>
      </c>
      <c r="G6131" s="6"/>
      <c r="H6131" s="6"/>
      <c r="I6131" s="6"/>
      <c r="J6131" s="6">
        <v>81.889411764705898</v>
      </c>
      <c r="K6131">
        <f t="shared" si="190"/>
        <v>2</v>
      </c>
    </row>
    <row r="6132" spans="1:11" x14ac:dyDescent="0.25">
      <c r="A6132" s="5" t="str">
        <f t="shared" si="191"/>
        <v>LCABig Creek/VenturaMonthly Peak DayAugust11</v>
      </c>
      <c r="B6132" t="s">
        <v>2233</v>
      </c>
      <c r="C6132" t="s">
        <v>2249</v>
      </c>
      <c r="D6132" t="s">
        <v>2526</v>
      </c>
      <c r="E6132" t="s">
        <v>3148</v>
      </c>
      <c r="F6132" s="6">
        <v>11</v>
      </c>
      <c r="G6132" s="6"/>
      <c r="H6132" s="6"/>
      <c r="I6132" s="6"/>
      <c r="J6132" s="6">
        <v>85.7470588235294</v>
      </c>
      <c r="K6132">
        <f t="shared" si="190"/>
        <v>2</v>
      </c>
    </row>
    <row r="6133" spans="1:11" x14ac:dyDescent="0.25">
      <c r="A6133" s="5" t="str">
        <f t="shared" si="191"/>
        <v>LCABig Creek/VenturaMonthly Peak DayAugust12</v>
      </c>
      <c r="B6133" t="s">
        <v>2233</v>
      </c>
      <c r="C6133" t="s">
        <v>2249</v>
      </c>
      <c r="D6133" t="s">
        <v>2526</v>
      </c>
      <c r="E6133" t="s">
        <v>3148</v>
      </c>
      <c r="F6133" s="6">
        <v>12</v>
      </c>
      <c r="G6133" s="6"/>
      <c r="H6133" s="6"/>
      <c r="I6133" s="6"/>
      <c r="J6133" s="6">
        <v>89.058823529411754</v>
      </c>
      <c r="K6133">
        <f t="shared" si="190"/>
        <v>2</v>
      </c>
    </row>
    <row r="6134" spans="1:11" x14ac:dyDescent="0.25">
      <c r="A6134" s="5" t="str">
        <f t="shared" si="191"/>
        <v>LCABig Creek/VenturaMonthly Peak DayAugust13</v>
      </c>
      <c r="B6134" t="s">
        <v>2233</v>
      </c>
      <c r="C6134" t="s">
        <v>2249</v>
      </c>
      <c r="D6134" t="s">
        <v>2526</v>
      </c>
      <c r="E6134" t="s">
        <v>3148</v>
      </c>
      <c r="F6134" s="6">
        <v>13</v>
      </c>
      <c r="G6134" s="6"/>
      <c r="H6134" s="6"/>
      <c r="I6134" s="6"/>
      <c r="J6134" s="6">
        <v>91.594117647058837</v>
      </c>
      <c r="K6134">
        <f t="shared" si="190"/>
        <v>2</v>
      </c>
    </row>
    <row r="6135" spans="1:11" x14ac:dyDescent="0.25">
      <c r="A6135" s="5" t="str">
        <f t="shared" si="191"/>
        <v>LCABig Creek/VenturaMonthly Peak DayAugust14</v>
      </c>
      <c r="B6135" t="s">
        <v>2233</v>
      </c>
      <c r="C6135" t="s">
        <v>2249</v>
      </c>
      <c r="D6135" t="s">
        <v>2526</v>
      </c>
      <c r="E6135" t="s">
        <v>3148</v>
      </c>
      <c r="F6135" s="6">
        <v>14</v>
      </c>
      <c r="G6135" s="6"/>
      <c r="H6135" s="6"/>
      <c r="I6135" s="6"/>
      <c r="J6135" s="6">
        <v>93.729411764705887</v>
      </c>
      <c r="K6135">
        <f t="shared" si="190"/>
        <v>2</v>
      </c>
    </row>
    <row r="6136" spans="1:11" x14ac:dyDescent="0.25">
      <c r="A6136" s="5" t="str">
        <f t="shared" si="191"/>
        <v>LCABig Creek/VenturaMonthly Peak DayAugust15</v>
      </c>
      <c r="B6136" t="s">
        <v>2233</v>
      </c>
      <c r="C6136" t="s">
        <v>2249</v>
      </c>
      <c r="D6136" t="s">
        <v>2526</v>
      </c>
      <c r="E6136" t="s">
        <v>3148</v>
      </c>
      <c r="F6136" s="6">
        <v>15</v>
      </c>
      <c r="G6136" s="6"/>
      <c r="H6136" s="6"/>
      <c r="I6136" s="6"/>
      <c r="J6136" s="6">
        <v>95.264705882352956</v>
      </c>
      <c r="K6136">
        <f t="shared" si="190"/>
        <v>2</v>
      </c>
    </row>
    <row r="6137" spans="1:11" x14ac:dyDescent="0.25">
      <c r="A6137" s="5" t="str">
        <f t="shared" si="191"/>
        <v>LCABig Creek/VenturaMonthly Peak DayAugust16</v>
      </c>
      <c r="B6137" t="s">
        <v>2233</v>
      </c>
      <c r="C6137" t="s">
        <v>2249</v>
      </c>
      <c r="D6137" t="s">
        <v>2526</v>
      </c>
      <c r="E6137" t="s">
        <v>3148</v>
      </c>
      <c r="F6137" s="6">
        <v>16</v>
      </c>
      <c r="G6137" s="6"/>
      <c r="H6137" s="6"/>
      <c r="I6137" s="6"/>
      <c r="J6137" s="6">
        <v>95.552941176470583</v>
      </c>
      <c r="K6137">
        <f t="shared" si="190"/>
        <v>2</v>
      </c>
    </row>
    <row r="6138" spans="1:11" x14ac:dyDescent="0.25">
      <c r="A6138" s="5" t="str">
        <f t="shared" si="191"/>
        <v>LCABig Creek/VenturaMonthly Peak DayAugust17</v>
      </c>
      <c r="B6138" t="s">
        <v>2233</v>
      </c>
      <c r="C6138" t="s">
        <v>2249</v>
      </c>
      <c r="D6138" t="s">
        <v>2526</v>
      </c>
      <c r="E6138" t="s">
        <v>3148</v>
      </c>
      <c r="F6138" s="6">
        <v>17</v>
      </c>
      <c r="G6138" s="6"/>
      <c r="H6138" s="6"/>
      <c r="I6138" s="6"/>
      <c r="J6138" s="6">
        <v>94.764705882352956</v>
      </c>
      <c r="K6138">
        <f t="shared" si="190"/>
        <v>2</v>
      </c>
    </row>
    <row r="6139" spans="1:11" x14ac:dyDescent="0.25">
      <c r="A6139" s="5" t="str">
        <f t="shared" si="191"/>
        <v>LCABig Creek/VenturaMonthly Peak DayAugust18</v>
      </c>
      <c r="B6139" t="s">
        <v>2233</v>
      </c>
      <c r="C6139" t="s">
        <v>2249</v>
      </c>
      <c r="D6139" t="s">
        <v>2526</v>
      </c>
      <c r="E6139" t="s">
        <v>3148</v>
      </c>
      <c r="F6139" s="6">
        <v>18</v>
      </c>
      <c r="G6139" s="6"/>
      <c r="H6139" s="6"/>
      <c r="I6139" s="6"/>
      <c r="J6139" s="6">
        <v>92.864705882352951</v>
      </c>
      <c r="K6139">
        <f t="shared" si="190"/>
        <v>2</v>
      </c>
    </row>
    <row r="6140" spans="1:11" x14ac:dyDescent="0.25">
      <c r="A6140" s="5" t="str">
        <f t="shared" si="191"/>
        <v>LCABig Creek/VenturaMonthly Peak DayAugust19</v>
      </c>
      <c r="B6140" t="s">
        <v>2233</v>
      </c>
      <c r="C6140" t="s">
        <v>2249</v>
      </c>
      <c r="D6140" t="s">
        <v>2526</v>
      </c>
      <c r="E6140" t="s">
        <v>3148</v>
      </c>
      <c r="F6140" s="6">
        <v>19</v>
      </c>
      <c r="G6140" s="6"/>
      <c r="H6140" s="6"/>
      <c r="I6140" s="6"/>
      <c r="J6140" s="6">
        <v>90.023529411764699</v>
      </c>
      <c r="K6140">
        <f t="shared" si="190"/>
        <v>2</v>
      </c>
    </row>
    <row r="6141" spans="1:11" x14ac:dyDescent="0.25">
      <c r="A6141" s="5" t="str">
        <f t="shared" si="191"/>
        <v>LCABig Creek/VenturaMonthly Peak DayAugust20</v>
      </c>
      <c r="B6141" t="s">
        <v>2233</v>
      </c>
      <c r="C6141" t="s">
        <v>2249</v>
      </c>
      <c r="D6141" t="s">
        <v>2526</v>
      </c>
      <c r="E6141" t="s">
        <v>3148</v>
      </c>
      <c r="F6141" s="6">
        <v>20</v>
      </c>
      <c r="G6141" s="6"/>
      <c r="H6141" s="6"/>
      <c r="I6141" s="6"/>
      <c r="J6141" s="6">
        <v>87.016470588235322</v>
      </c>
      <c r="K6141">
        <f t="shared" si="190"/>
        <v>2</v>
      </c>
    </row>
    <row r="6142" spans="1:11" x14ac:dyDescent="0.25">
      <c r="A6142" s="5" t="str">
        <f t="shared" si="191"/>
        <v>LCABig Creek/VenturaMonthly Peak DayAugust21</v>
      </c>
      <c r="B6142" t="s">
        <v>2233</v>
      </c>
      <c r="C6142" t="s">
        <v>2249</v>
      </c>
      <c r="D6142" t="s">
        <v>2526</v>
      </c>
      <c r="E6142" t="s">
        <v>3148</v>
      </c>
      <c r="F6142" s="6">
        <v>21</v>
      </c>
      <c r="G6142" s="6"/>
      <c r="H6142" s="6"/>
      <c r="I6142" s="6"/>
      <c r="J6142" s="6">
        <v>84.250588235294089</v>
      </c>
      <c r="K6142">
        <f t="shared" si="190"/>
        <v>2</v>
      </c>
    </row>
    <row r="6143" spans="1:11" x14ac:dyDescent="0.25">
      <c r="A6143" s="5" t="str">
        <f t="shared" si="191"/>
        <v>LCABig Creek/VenturaMonthly Peak DayAugust22</v>
      </c>
      <c r="B6143" t="s">
        <v>2233</v>
      </c>
      <c r="C6143" t="s">
        <v>2249</v>
      </c>
      <c r="D6143" t="s">
        <v>2526</v>
      </c>
      <c r="E6143" t="s">
        <v>3148</v>
      </c>
      <c r="F6143" s="6">
        <v>22</v>
      </c>
      <c r="G6143" s="6"/>
      <c r="H6143" s="6"/>
      <c r="I6143" s="6"/>
      <c r="J6143" s="6">
        <v>81.934705882352958</v>
      </c>
      <c r="K6143">
        <f t="shared" si="190"/>
        <v>2</v>
      </c>
    </row>
    <row r="6144" spans="1:11" x14ac:dyDescent="0.25">
      <c r="A6144" s="5" t="str">
        <f t="shared" si="191"/>
        <v>LCABig Creek/VenturaMonthly Peak DayAugust23</v>
      </c>
      <c r="B6144" t="s">
        <v>2233</v>
      </c>
      <c r="C6144" t="s">
        <v>2249</v>
      </c>
      <c r="D6144" t="s">
        <v>2526</v>
      </c>
      <c r="E6144" t="s">
        <v>3148</v>
      </c>
      <c r="F6144" s="6">
        <v>23</v>
      </c>
      <c r="G6144" s="6"/>
      <c r="H6144" s="6"/>
      <c r="I6144" s="6"/>
      <c r="J6144" s="6">
        <v>80.181764705882358</v>
      </c>
      <c r="K6144">
        <f t="shared" si="190"/>
        <v>2</v>
      </c>
    </row>
    <row r="6145" spans="1:11" x14ac:dyDescent="0.25">
      <c r="A6145" s="5" t="str">
        <f t="shared" si="191"/>
        <v>LCABig Creek/VenturaMonthly Peak DayAugust24</v>
      </c>
      <c r="B6145" t="s">
        <v>2233</v>
      </c>
      <c r="C6145" t="s">
        <v>2249</v>
      </c>
      <c r="D6145" t="s">
        <v>2526</v>
      </c>
      <c r="E6145" t="s">
        <v>3148</v>
      </c>
      <c r="F6145" s="6">
        <v>24</v>
      </c>
      <c r="G6145" s="6"/>
      <c r="H6145" s="6"/>
      <c r="I6145" s="6"/>
      <c r="J6145" s="6">
        <v>79.348235294117671</v>
      </c>
      <c r="K6145">
        <f t="shared" si="190"/>
        <v>2</v>
      </c>
    </row>
    <row r="6146" spans="1:11" x14ac:dyDescent="0.25">
      <c r="A6146" s="5" t="str">
        <f t="shared" si="191"/>
        <v>LCABig Creek/VenturaAverage WeekdaySeptember1</v>
      </c>
      <c r="B6146" t="s">
        <v>2233</v>
      </c>
      <c r="C6146" t="s">
        <v>2249</v>
      </c>
      <c r="D6146" t="s">
        <v>2527</v>
      </c>
      <c r="E6146" t="s">
        <v>3149</v>
      </c>
      <c r="F6146" s="6">
        <v>1</v>
      </c>
      <c r="G6146" s="6"/>
      <c r="H6146" s="6"/>
      <c r="I6146" s="6"/>
      <c r="J6146" s="6">
        <v>74.588823529411755</v>
      </c>
      <c r="K6146">
        <f t="shared" ref="K6146:K6209" si="192">INDEX(events, MATCH(CONCATENATE(B6146, C6146, D6146, E6146), events_y, 0), MATCH("Confidential", events_x, 0))</f>
        <v>2</v>
      </c>
    </row>
    <row r="6147" spans="1:11" x14ac:dyDescent="0.25">
      <c r="A6147" s="5" t="str">
        <f t="shared" ref="A6147:A6210" si="193">CONCATENATE(B6147, C6147, D6147, E6147, F6147)</f>
        <v>LCABig Creek/VenturaAverage WeekdaySeptember2</v>
      </c>
      <c r="B6147" t="s">
        <v>2233</v>
      </c>
      <c r="C6147" t="s">
        <v>2249</v>
      </c>
      <c r="D6147" t="s">
        <v>2527</v>
      </c>
      <c r="E6147" t="s">
        <v>3149</v>
      </c>
      <c r="F6147" s="6">
        <v>2</v>
      </c>
      <c r="G6147" s="6"/>
      <c r="H6147" s="6"/>
      <c r="I6147" s="6"/>
      <c r="J6147" s="6">
        <v>73.509411764705888</v>
      </c>
      <c r="K6147">
        <f t="shared" si="192"/>
        <v>2</v>
      </c>
    </row>
    <row r="6148" spans="1:11" x14ac:dyDescent="0.25">
      <c r="A6148" s="5" t="str">
        <f t="shared" si="193"/>
        <v>LCABig Creek/VenturaAverage WeekdaySeptember3</v>
      </c>
      <c r="B6148" t="s">
        <v>2233</v>
      </c>
      <c r="C6148" t="s">
        <v>2249</v>
      </c>
      <c r="D6148" t="s">
        <v>2527</v>
      </c>
      <c r="E6148" t="s">
        <v>3149</v>
      </c>
      <c r="F6148" s="6">
        <v>3</v>
      </c>
      <c r="G6148" s="6"/>
      <c r="H6148" s="6"/>
      <c r="I6148" s="6"/>
      <c r="J6148" s="6">
        <v>74.234117647058838</v>
      </c>
      <c r="K6148">
        <f t="shared" si="192"/>
        <v>2</v>
      </c>
    </row>
    <row r="6149" spans="1:11" x14ac:dyDescent="0.25">
      <c r="A6149" s="5" t="str">
        <f t="shared" si="193"/>
        <v>LCABig Creek/VenturaAverage WeekdaySeptember4</v>
      </c>
      <c r="B6149" t="s">
        <v>2233</v>
      </c>
      <c r="C6149" t="s">
        <v>2249</v>
      </c>
      <c r="D6149" t="s">
        <v>2527</v>
      </c>
      <c r="E6149" t="s">
        <v>3149</v>
      </c>
      <c r="F6149" s="6">
        <v>4</v>
      </c>
      <c r="G6149" s="6"/>
      <c r="H6149" s="6"/>
      <c r="I6149" s="6"/>
      <c r="J6149" s="6">
        <v>73.939999999999984</v>
      </c>
      <c r="K6149">
        <f t="shared" si="192"/>
        <v>2</v>
      </c>
    </row>
    <row r="6150" spans="1:11" x14ac:dyDescent="0.25">
      <c r="A6150" s="5" t="str">
        <f t="shared" si="193"/>
        <v>LCABig Creek/VenturaAverage WeekdaySeptember5</v>
      </c>
      <c r="B6150" t="s">
        <v>2233</v>
      </c>
      <c r="C6150" t="s">
        <v>2249</v>
      </c>
      <c r="D6150" t="s">
        <v>2527</v>
      </c>
      <c r="E6150" t="s">
        <v>3149</v>
      </c>
      <c r="F6150" s="6">
        <v>5</v>
      </c>
      <c r="G6150" s="6"/>
      <c r="H6150" s="6"/>
      <c r="I6150" s="6"/>
      <c r="J6150" s="6">
        <v>72.692941176470569</v>
      </c>
      <c r="K6150">
        <f t="shared" si="192"/>
        <v>2</v>
      </c>
    </row>
    <row r="6151" spans="1:11" x14ac:dyDescent="0.25">
      <c r="A6151" s="5" t="str">
        <f t="shared" si="193"/>
        <v>LCABig Creek/VenturaAverage WeekdaySeptember6</v>
      </c>
      <c r="B6151" t="s">
        <v>2233</v>
      </c>
      <c r="C6151" t="s">
        <v>2249</v>
      </c>
      <c r="D6151" t="s">
        <v>2527</v>
      </c>
      <c r="E6151" t="s">
        <v>3149</v>
      </c>
      <c r="F6151" s="6">
        <v>6</v>
      </c>
      <c r="G6151" s="6"/>
      <c r="H6151" s="6"/>
      <c r="I6151" s="6"/>
      <c r="J6151" s="6">
        <v>70.640588235294118</v>
      </c>
      <c r="K6151">
        <f t="shared" si="192"/>
        <v>2</v>
      </c>
    </row>
    <row r="6152" spans="1:11" x14ac:dyDescent="0.25">
      <c r="A6152" s="5" t="str">
        <f t="shared" si="193"/>
        <v>LCABig Creek/VenturaAverage WeekdaySeptember7</v>
      </c>
      <c r="B6152" t="s">
        <v>2233</v>
      </c>
      <c r="C6152" t="s">
        <v>2249</v>
      </c>
      <c r="D6152" t="s">
        <v>2527</v>
      </c>
      <c r="E6152" t="s">
        <v>3149</v>
      </c>
      <c r="F6152" s="6">
        <v>7</v>
      </c>
      <c r="G6152" s="6"/>
      <c r="H6152" s="6"/>
      <c r="I6152" s="6"/>
      <c r="J6152" s="6">
        <v>69.542941176470592</v>
      </c>
      <c r="K6152">
        <f t="shared" si="192"/>
        <v>2</v>
      </c>
    </row>
    <row r="6153" spans="1:11" x14ac:dyDescent="0.25">
      <c r="A6153" s="5" t="str">
        <f t="shared" si="193"/>
        <v>LCABig Creek/VenturaAverage WeekdaySeptember8</v>
      </c>
      <c r="B6153" t="s">
        <v>2233</v>
      </c>
      <c r="C6153" t="s">
        <v>2249</v>
      </c>
      <c r="D6153" t="s">
        <v>2527</v>
      </c>
      <c r="E6153" t="s">
        <v>3149</v>
      </c>
      <c r="F6153" s="6">
        <v>8</v>
      </c>
      <c r="G6153" s="6"/>
      <c r="H6153" s="6"/>
      <c r="I6153" s="6"/>
      <c r="J6153" s="6">
        <v>68.59470588235294</v>
      </c>
      <c r="K6153">
        <f t="shared" si="192"/>
        <v>2</v>
      </c>
    </row>
    <row r="6154" spans="1:11" x14ac:dyDescent="0.25">
      <c r="A6154" s="5" t="str">
        <f t="shared" si="193"/>
        <v>LCABig Creek/VenturaAverage WeekdaySeptember9</v>
      </c>
      <c r="B6154" t="s">
        <v>2233</v>
      </c>
      <c r="C6154" t="s">
        <v>2249</v>
      </c>
      <c r="D6154" t="s">
        <v>2527</v>
      </c>
      <c r="E6154" t="s">
        <v>3149</v>
      </c>
      <c r="F6154" s="6">
        <v>9</v>
      </c>
      <c r="G6154" s="6"/>
      <c r="H6154" s="6"/>
      <c r="I6154" s="6"/>
      <c r="J6154" s="6">
        <v>69.081176470588247</v>
      </c>
      <c r="K6154">
        <f t="shared" si="192"/>
        <v>2</v>
      </c>
    </row>
    <row r="6155" spans="1:11" x14ac:dyDescent="0.25">
      <c r="A6155" s="5" t="str">
        <f t="shared" si="193"/>
        <v>LCABig Creek/VenturaAverage WeekdaySeptember10</v>
      </c>
      <c r="B6155" t="s">
        <v>2233</v>
      </c>
      <c r="C6155" t="s">
        <v>2249</v>
      </c>
      <c r="D6155" t="s">
        <v>2527</v>
      </c>
      <c r="E6155" t="s">
        <v>3149</v>
      </c>
      <c r="F6155" s="6">
        <v>10</v>
      </c>
      <c r="G6155" s="6"/>
      <c r="H6155" s="6"/>
      <c r="I6155" s="6"/>
      <c r="J6155" s="6">
        <v>71.355882352941194</v>
      </c>
      <c r="K6155">
        <f t="shared" si="192"/>
        <v>2</v>
      </c>
    </row>
    <row r="6156" spans="1:11" x14ac:dyDescent="0.25">
      <c r="A6156" s="5" t="str">
        <f t="shared" si="193"/>
        <v>LCABig Creek/VenturaAverage WeekdaySeptember11</v>
      </c>
      <c r="B6156" t="s">
        <v>2233</v>
      </c>
      <c r="C6156" t="s">
        <v>2249</v>
      </c>
      <c r="D6156" t="s">
        <v>2527</v>
      </c>
      <c r="E6156" t="s">
        <v>3149</v>
      </c>
      <c r="F6156" s="6">
        <v>11</v>
      </c>
      <c r="G6156" s="6"/>
      <c r="H6156" s="6"/>
      <c r="I6156" s="6"/>
      <c r="J6156" s="6">
        <v>75.09470588235294</v>
      </c>
      <c r="K6156">
        <f t="shared" si="192"/>
        <v>2</v>
      </c>
    </row>
    <row r="6157" spans="1:11" x14ac:dyDescent="0.25">
      <c r="A6157" s="5" t="str">
        <f t="shared" si="193"/>
        <v>LCABig Creek/VenturaAverage WeekdaySeptember12</v>
      </c>
      <c r="B6157" t="s">
        <v>2233</v>
      </c>
      <c r="C6157" t="s">
        <v>2249</v>
      </c>
      <c r="D6157" t="s">
        <v>2527</v>
      </c>
      <c r="E6157" t="s">
        <v>3149</v>
      </c>
      <c r="F6157" s="6">
        <v>12</v>
      </c>
      <c r="G6157" s="6"/>
      <c r="H6157" s="6"/>
      <c r="I6157" s="6"/>
      <c r="J6157" s="6">
        <v>79.050588235294128</v>
      </c>
      <c r="K6157">
        <f t="shared" si="192"/>
        <v>2</v>
      </c>
    </row>
    <row r="6158" spans="1:11" x14ac:dyDescent="0.25">
      <c r="A6158" s="5" t="str">
        <f t="shared" si="193"/>
        <v>LCABig Creek/VenturaAverage WeekdaySeptember13</v>
      </c>
      <c r="B6158" t="s">
        <v>2233</v>
      </c>
      <c r="C6158" t="s">
        <v>2249</v>
      </c>
      <c r="D6158" t="s">
        <v>2527</v>
      </c>
      <c r="E6158" t="s">
        <v>3149</v>
      </c>
      <c r="F6158" s="6">
        <v>13</v>
      </c>
      <c r="G6158" s="6"/>
      <c r="H6158" s="6"/>
      <c r="I6158" s="6"/>
      <c r="J6158" s="6">
        <v>81.858823529411779</v>
      </c>
      <c r="K6158">
        <f t="shared" si="192"/>
        <v>2</v>
      </c>
    </row>
    <row r="6159" spans="1:11" x14ac:dyDescent="0.25">
      <c r="A6159" s="5" t="str">
        <f t="shared" si="193"/>
        <v>LCABig Creek/VenturaAverage WeekdaySeptember14</v>
      </c>
      <c r="B6159" t="s">
        <v>2233</v>
      </c>
      <c r="C6159" t="s">
        <v>2249</v>
      </c>
      <c r="D6159" t="s">
        <v>2527</v>
      </c>
      <c r="E6159" t="s">
        <v>3149</v>
      </c>
      <c r="F6159" s="6">
        <v>14</v>
      </c>
      <c r="G6159" s="6"/>
      <c r="H6159" s="6"/>
      <c r="I6159" s="6"/>
      <c r="J6159" s="6">
        <v>83.519411764705879</v>
      </c>
      <c r="K6159">
        <f t="shared" si="192"/>
        <v>2</v>
      </c>
    </row>
    <row r="6160" spans="1:11" x14ac:dyDescent="0.25">
      <c r="A6160" s="5" t="str">
        <f t="shared" si="193"/>
        <v>LCABig Creek/VenturaAverage WeekdaySeptember15</v>
      </c>
      <c r="B6160" t="s">
        <v>2233</v>
      </c>
      <c r="C6160" t="s">
        <v>2249</v>
      </c>
      <c r="D6160" t="s">
        <v>2527</v>
      </c>
      <c r="E6160" t="s">
        <v>3149</v>
      </c>
      <c r="F6160" s="6">
        <v>15</v>
      </c>
      <c r="G6160" s="6"/>
      <c r="H6160" s="6"/>
      <c r="I6160" s="6"/>
      <c r="J6160" s="6">
        <v>84.265294117647045</v>
      </c>
      <c r="K6160">
        <f t="shared" si="192"/>
        <v>2</v>
      </c>
    </row>
    <row r="6161" spans="1:11" x14ac:dyDescent="0.25">
      <c r="A6161" s="5" t="str">
        <f t="shared" si="193"/>
        <v>LCABig Creek/VenturaAverage WeekdaySeptember16</v>
      </c>
      <c r="B6161" t="s">
        <v>2233</v>
      </c>
      <c r="C6161" t="s">
        <v>2249</v>
      </c>
      <c r="D6161" t="s">
        <v>2527</v>
      </c>
      <c r="E6161" t="s">
        <v>3149</v>
      </c>
      <c r="F6161" s="6">
        <v>16</v>
      </c>
      <c r="G6161" s="6"/>
      <c r="H6161" s="6"/>
      <c r="I6161" s="6"/>
      <c r="J6161" s="6">
        <v>84.457647058823525</v>
      </c>
      <c r="K6161">
        <f t="shared" si="192"/>
        <v>2</v>
      </c>
    </row>
    <row r="6162" spans="1:11" x14ac:dyDescent="0.25">
      <c r="A6162" s="5" t="str">
        <f t="shared" si="193"/>
        <v>LCABig Creek/VenturaAverage WeekdaySeptember17</v>
      </c>
      <c r="B6162" t="s">
        <v>2233</v>
      </c>
      <c r="C6162" t="s">
        <v>2249</v>
      </c>
      <c r="D6162" t="s">
        <v>2527</v>
      </c>
      <c r="E6162" t="s">
        <v>3149</v>
      </c>
      <c r="F6162" s="6">
        <v>17</v>
      </c>
      <c r="G6162" s="6"/>
      <c r="H6162" s="6"/>
      <c r="I6162" s="6"/>
      <c r="J6162" s="6">
        <v>84.035294117647055</v>
      </c>
      <c r="K6162">
        <f t="shared" si="192"/>
        <v>2</v>
      </c>
    </row>
    <row r="6163" spans="1:11" x14ac:dyDescent="0.25">
      <c r="A6163" s="5" t="str">
        <f t="shared" si="193"/>
        <v>LCABig Creek/VenturaAverage WeekdaySeptember18</v>
      </c>
      <c r="B6163" t="s">
        <v>2233</v>
      </c>
      <c r="C6163" t="s">
        <v>2249</v>
      </c>
      <c r="D6163" t="s">
        <v>2527</v>
      </c>
      <c r="E6163" t="s">
        <v>3149</v>
      </c>
      <c r="F6163" s="6">
        <v>18</v>
      </c>
      <c r="G6163" s="6"/>
      <c r="H6163" s="6"/>
      <c r="I6163" s="6"/>
      <c r="J6163" s="6">
        <v>83.67</v>
      </c>
      <c r="K6163">
        <f t="shared" si="192"/>
        <v>2</v>
      </c>
    </row>
    <row r="6164" spans="1:11" x14ac:dyDescent="0.25">
      <c r="A6164" s="5" t="str">
        <f t="shared" si="193"/>
        <v>LCABig Creek/VenturaAverage WeekdaySeptember19</v>
      </c>
      <c r="B6164" t="s">
        <v>2233</v>
      </c>
      <c r="C6164" t="s">
        <v>2249</v>
      </c>
      <c r="D6164" t="s">
        <v>2527</v>
      </c>
      <c r="E6164" t="s">
        <v>3149</v>
      </c>
      <c r="F6164" s="6">
        <v>19</v>
      </c>
      <c r="G6164" s="6"/>
      <c r="H6164" s="6"/>
      <c r="I6164" s="6"/>
      <c r="J6164" s="6">
        <v>82.157647058823528</v>
      </c>
      <c r="K6164">
        <f t="shared" si="192"/>
        <v>2</v>
      </c>
    </row>
    <row r="6165" spans="1:11" x14ac:dyDescent="0.25">
      <c r="A6165" s="5" t="str">
        <f t="shared" si="193"/>
        <v>LCABig Creek/VenturaAverage WeekdaySeptember20</v>
      </c>
      <c r="B6165" t="s">
        <v>2233</v>
      </c>
      <c r="C6165" t="s">
        <v>2249</v>
      </c>
      <c r="D6165" t="s">
        <v>2527</v>
      </c>
      <c r="E6165" t="s">
        <v>3149</v>
      </c>
      <c r="F6165" s="6">
        <v>20</v>
      </c>
      <c r="G6165" s="6"/>
      <c r="H6165" s="6"/>
      <c r="I6165" s="6"/>
      <c r="J6165" s="6">
        <v>78.26588235294119</v>
      </c>
      <c r="K6165">
        <f t="shared" si="192"/>
        <v>2</v>
      </c>
    </row>
    <row r="6166" spans="1:11" x14ac:dyDescent="0.25">
      <c r="A6166" s="5" t="str">
        <f t="shared" si="193"/>
        <v>LCABig Creek/VenturaAverage WeekdaySeptember21</v>
      </c>
      <c r="B6166" t="s">
        <v>2233</v>
      </c>
      <c r="C6166" t="s">
        <v>2249</v>
      </c>
      <c r="D6166" t="s">
        <v>2527</v>
      </c>
      <c r="E6166" t="s">
        <v>3149</v>
      </c>
      <c r="F6166" s="6">
        <v>21</v>
      </c>
      <c r="G6166" s="6"/>
      <c r="H6166" s="6"/>
      <c r="I6166" s="6"/>
      <c r="J6166" s="6">
        <v>75.477058823529433</v>
      </c>
      <c r="K6166">
        <f t="shared" si="192"/>
        <v>2</v>
      </c>
    </row>
    <row r="6167" spans="1:11" x14ac:dyDescent="0.25">
      <c r="A6167" s="5" t="str">
        <f t="shared" si="193"/>
        <v>LCABig Creek/VenturaAverage WeekdaySeptember22</v>
      </c>
      <c r="B6167" t="s">
        <v>2233</v>
      </c>
      <c r="C6167" t="s">
        <v>2249</v>
      </c>
      <c r="D6167" t="s">
        <v>2527</v>
      </c>
      <c r="E6167" t="s">
        <v>3149</v>
      </c>
      <c r="F6167" s="6">
        <v>22</v>
      </c>
      <c r="G6167" s="6"/>
      <c r="H6167" s="6"/>
      <c r="I6167" s="6"/>
      <c r="J6167" s="6">
        <v>73.241176470588229</v>
      </c>
      <c r="K6167">
        <f t="shared" si="192"/>
        <v>2</v>
      </c>
    </row>
    <row r="6168" spans="1:11" x14ac:dyDescent="0.25">
      <c r="A6168" s="5" t="str">
        <f t="shared" si="193"/>
        <v>LCABig Creek/VenturaAverage WeekdaySeptember23</v>
      </c>
      <c r="B6168" t="s">
        <v>2233</v>
      </c>
      <c r="C6168" t="s">
        <v>2249</v>
      </c>
      <c r="D6168" t="s">
        <v>2527</v>
      </c>
      <c r="E6168" t="s">
        <v>3149</v>
      </c>
      <c r="F6168" s="6">
        <v>23</v>
      </c>
      <c r="G6168" s="6"/>
      <c r="H6168" s="6"/>
      <c r="I6168" s="6"/>
      <c r="J6168" s="6">
        <v>71.740588235294112</v>
      </c>
      <c r="K6168">
        <f t="shared" si="192"/>
        <v>2</v>
      </c>
    </row>
    <row r="6169" spans="1:11" x14ac:dyDescent="0.25">
      <c r="A6169" s="5" t="str">
        <f t="shared" si="193"/>
        <v>LCABig Creek/VenturaAverage WeekdaySeptember24</v>
      </c>
      <c r="B6169" t="s">
        <v>2233</v>
      </c>
      <c r="C6169" t="s">
        <v>2249</v>
      </c>
      <c r="D6169" t="s">
        <v>2527</v>
      </c>
      <c r="E6169" t="s">
        <v>3149</v>
      </c>
      <c r="F6169" s="6">
        <v>24</v>
      </c>
      <c r="G6169" s="6"/>
      <c r="H6169" s="6"/>
      <c r="I6169" s="6"/>
      <c r="J6169" s="6">
        <v>71.163529411764713</v>
      </c>
      <c r="K6169">
        <f t="shared" si="192"/>
        <v>2</v>
      </c>
    </row>
    <row r="6170" spans="1:11" x14ac:dyDescent="0.25">
      <c r="A6170" s="5" t="str">
        <f t="shared" si="193"/>
        <v>LCABig Creek/VenturaMonthly Peak DaySeptember1</v>
      </c>
      <c r="B6170" t="s">
        <v>2233</v>
      </c>
      <c r="C6170" t="s">
        <v>2249</v>
      </c>
      <c r="D6170" t="s">
        <v>2528</v>
      </c>
      <c r="E6170" t="s">
        <v>3149</v>
      </c>
      <c r="F6170" s="6">
        <v>1</v>
      </c>
      <c r="G6170" s="6"/>
      <c r="H6170" s="6"/>
      <c r="I6170" s="6"/>
      <c r="J6170" s="6">
        <v>79.201176470588237</v>
      </c>
      <c r="K6170">
        <f t="shared" si="192"/>
        <v>2</v>
      </c>
    </row>
    <row r="6171" spans="1:11" x14ac:dyDescent="0.25">
      <c r="A6171" s="5" t="str">
        <f t="shared" si="193"/>
        <v>LCABig Creek/VenturaMonthly Peak DaySeptember2</v>
      </c>
      <c r="B6171" t="s">
        <v>2233</v>
      </c>
      <c r="C6171" t="s">
        <v>2249</v>
      </c>
      <c r="D6171" t="s">
        <v>2528</v>
      </c>
      <c r="E6171" t="s">
        <v>3149</v>
      </c>
      <c r="F6171" s="6">
        <v>2</v>
      </c>
      <c r="G6171" s="6"/>
      <c r="H6171" s="6"/>
      <c r="I6171" s="6"/>
      <c r="J6171" s="6">
        <v>77.966470588235282</v>
      </c>
      <c r="K6171">
        <f t="shared" si="192"/>
        <v>2</v>
      </c>
    </row>
    <row r="6172" spans="1:11" x14ac:dyDescent="0.25">
      <c r="A6172" s="5" t="str">
        <f t="shared" si="193"/>
        <v>LCABig Creek/VenturaMonthly Peak DaySeptember3</v>
      </c>
      <c r="B6172" t="s">
        <v>2233</v>
      </c>
      <c r="C6172" t="s">
        <v>2249</v>
      </c>
      <c r="D6172" t="s">
        <v>2528</v>
      </c>
      <c r="E6172" t="s">
        <v>3149</v>
      </c>
      <c r="F6172" s="6">
        <v>3</v>
      </c>
      <c r="G6172" s="6"/>
      <c r="H6172" s="6"/>
      <c r="I6172" s="6"/>
      <c r="J6172" s="6">
        <v>76.728235294117624</v>
      </c>
      <c r="K6172">
        <f t="shared" si="192"/>
        <v>2</v>
      </c>
    </row>
    <row r="6173" spans="1:11" x14ac:dyDescent="0.25">
      <c r="A6173" s="5" t="str">
        <f t="shared" si="193"/>
        <v>LCABig Creek/VenturaMonthly Peak DaySeptember4</v>
      </c>
      <c r="B6173" t="s">
        <v>2233</v>
      </c>
      <c r="C6173" t="s">
        <v>2249</v>
      </c>
      <c r="D6173" t="s">
        <v>2528</v>
      </c>
      <c r="E6173" t="s">
        <v>3149</v>
      </c>
      <c r="F6173" s="6">
        <v>4</v>
      </c>
      <c r="G6173" s="6"/>
      <c r="H6173" s="6"/>
      <c r="I6173" s="6"/>
      <c r="J6173" s="6">
        <v>75.904705882352928</v>
      </c>
      <c r="K6173">
        <f t="shared" si="192"/>
        <v>2</v>
      </c>
    </row>
    <row r="6174" spans="1:11" x14ac:dyDescent="0.25">
      <c r="A6174" s="5" t="str">
        <f t="shared" si="193"/>
        <v>LCABig Creek/VenturaMonthly Peak DaySeptember5</v>
      </c>
      <c r="B6174" t="s">
        <v>2233</v>
      </c>
      <c r="C6174" t="s">
        <v>2249</v>
      </c>
      <c r="D6174" t="s">
        <v>2528</v>
      </c>
      <c r="E6174" t="s">
        <v>3149</v>
      </c>
      <c r="F6174" s="6">
        <v>5</v>
      </c>
      <c r="G6174" s="6"/>
      <c r="H6174" s="6"/>
      <c r="I6174" s="6"/>
      <c r="J6174" s="6">
        <v>75.835882352941184</v>
      </c>
      <c r="K6174">
        <f t="shared" si="192"/>
        <v>2</v>
      </c>
    </row>
    <row r="6175" spans="1:11" x14ac:dyDescent="0.25">
      <c r="A6175" s="5" t="str">
        <f t="shared" si="193"/>
        <v>LCABig Creek/VenturaMonthly Peak DaySeptember6</v>
      </c>
      <c r="B6175" t="s">
        <v>2233</v>
      </c>
      <c r="C6175" t="s">
        <v>2249</v>
      </c>
      <c r="D6175" t="s">
        <v>2528</v>
      </c>
      <c r="E6175" t="s">
        <v>3149</v>
      </c>
      <c r="F6175" s="6">
        <v>6</v>
      </c>
      <c r="G6175" s="6"/>
      <c r="H6175" s="6"/>
      <c r="I6175" s="6"/>
      <c r="J6175" s="6">
        <v>76.259999999999991</v>
      </c>
      <c r="K6175">
        <f t="shared" si="192"/>
        <v>2</v>
      </c>
    </row>
    <row r="6176" spans="1:11" x14ac:dyDescent="0.25">
      <c r="A6176" s="5" t="str">
        <f t="shared" si="193"/>
        <v>LCABig Creek/VenturaMonthly Peak DaySeptember7</v>
      </c>
      <c r="B6176" t="s">
        <v>2233</v>
      </c>
      <c r="C6176" t="s">
        <v>2249</v>
      </c>
      <c r="D6176" t="s">
        <v>2528</v>
      </c>
      <c r="E6176" t="s">
        <v>3149</v>
      </c>
      <c r="F6176" s="6">
        <v>7</v>
      </c>
      <c r="G6176" s="6"/>
      <c r="H6176" s="6"/>
      <c r="I6176" s="6"/>
      <c r="J6176" s="6">
        <v>75.177058823529407</v>
      </c>
      <c r="K6176">
        <f t="shared" si="192"/>
        <v>2</v>
      </c>
    </row>
    <row r="6177" spans="1:11" x14ac:dyDescent="0.25">
      <c r="A6177" s="5" t="str">
        <f t="shared" si="193"/>
        <v>LCABig Creek/VenturaMonthly Peak DaySeptember8</v>
      </c>
      <c r="B6177" t="s">
        <v>2233</v>
      </c>
      <c r="C6177" t="s">
        <v>2249</v>
      </c>
      <c r="D6177" t="s">
        <v>2528</v>
      </c>
      <c r="E6177" t="s">
        <v>3149</v>
      </c>
      <c r="F6177" s="6">
        <v>8</v>
      </c>
      <c r="G6177" s="6"/>
      <c r="H6177" s="6"/>
      <c r="I6177" s="6"/>
      <c r="J6177" s="6">
        <v>73.315882352941188</v>
      </c>
      <c r="K6177">
        <f t="shared" si="192"/>
        <v>2</v>
      </c>
    </row>
    <row r="6178" spans="1:11" x14ac:dyDescent="0.25">
      <c r="A6178" s="5" t="str">
        <f t="shared" si="193"/>
        <v>LCABig Creek/VenturaMonthly Peak DaySeptember9</v>
      </c>
      <c r="B6178" t="s">
        <v>2233</v>
      </c>
      <c r="C6178" t="s">
        <v>2249</v>
      </c>
      <c r="D6178" t="s">
        <v>2528</v>
      </c>
      <c r="E6178" t="s">
        <v>3149</v>
      </c>
      <c r="F6178" s="6">
        <v>9</v>
      </c>
      <c r="G6178" s="6"/>
      <c r="H6178" s="6"/>
      <c r="I6178" s="6"/>
      <c r="J6178" s="6">
        <v>75.335882352941169</v>
      </c>
      <c r="K6178">
        <f t="shared" si="192"/>
        <v>2</v>
      </c>
    </row>
    <row r="6179" spans="1:11" x14ac:dyDescent="0.25">
      <c r="A6179" s="5" t="str">
        <f t="shared" si="193"/>
        <v>LCABig Creek/VenturaMonthly Peak DaySeptember10</v>
      </c>
      <c r="B6179" t="s">
        <v>2233</v>
      </c>
      <c r="C6179" t="s">
        <v>2249</v>
      </c>
      <c r="D6179" t="s">
        <v>2528</v>
      </c>
      <c r="E6179" t="s">
        <v>3149</v>
      </c>
      <c r="F6179" s="6">
        <v>10</v>
      </c>
      <c r="G6179" s="6"/>
      <c r="H6179" s="6"/>
      <c r="I6179" s="6"/>
      <c r="J6179" s="6">
        <v>78.840000000000018</v>
      </c>
      <c r="K6179">
        <f t="shared" si="192"/>
        <v>2</v>
      </c>
    </row>
    <row r="6180" spans="1:11" x14ac:dyDescent="0.25">
      <c r="A6180" s="5" t="str">
        <f t="shared" si="193"/>
        <v>LCABig Creek/VenturaMonthly Peak DaySeptember11</v>
      </c>
      <c r="B6180" t="s">
        <v>2233</v>
      </c>
      <c r="C6180" t="s">
        <v>2249</v>
      </c>
      <c r="D6180" t="s">
        <v>2528</v>
      </c>
      <c r="E6180" t="s">
        <v>3149</v>
      </c>
      <c r="F6180" s="6">
        <v>11</v>
      </c>
      <c r="G6180" s="6"/>
      <c r="H6180" s="6"/>
      <c r="I6180" s="6"/>
      <c r="J6180" s="6">
        <v>82.77588235294121</v>
      </c>
      <c r="K6180">
        <f t="shared" si="192"/>
        <v>2</v>
      </c>
    </row>
    <row r="6181" spans="1:11" x14ac:dyDescent="0.25">
      <c r="A6181" s="5" t="str">
        <f t="shared" si="193"/>
        <v>LCABig Creek/VenturaMonthly Peak DaySeptember12</v>
      </c>
      <c r="B6181" t="s">
        <v>2233</v>
      </c>
      <c r="C6181" t="s">
        <v>2249</v>
      </c>
      <c r="D6181" t="s">
        <v>2528</v>
      </c>
      <c r="E6181" t="s">
        <v>3149</v>
      </c>
      <c r="F6181" s="6">
        <v>12</v>
      </c>
      <c r="G6181" s="6"/>
      <c r="H6181" s="6"/>
      <c r="I6181" s="6"/>
      <c r="J6181" s="6">
        <v>86.952352941176457</v>
      </c>
      <c r="K6181">
        <f t="shared" si="192"/>
        <v>2</v>
      </c>
    </row>
    <row r="6182" spans="1:11" x14ac:dyDescent="0.25">
      <c r="A6182" s="5" t="str">
        <f t="shared" si="193"/>
        <v>LCABig Creek/VenturaMonthly Peak DaySeptember13</v>
      </c>
      <c r="B6182" t="s">
        <v>2233</v>
      </c>
      <c r="C6182" t="s">
        <v>2249</v>
      </c>
      <c r="D6182" t="s">
        <v>2528</v>
      </c>
      <c r="E6182" t="s">
        <v>3149</v>
      </c>
      <c r="F6182" s="6">
        <v>13</v>
      </c>
      <c r="G6182" s="6"/>
      <c r="H6182" s="6"/>
      <c r="I6182" s="6"/>
      <c r="J6182" s="6">
        <v>90.479999999999976</v>
      </c>
      <c r="K6182">
        <f t="shared" si="192"/>
        <v>2</v>
      </c>
    </row>
    <row r="6183" spans="1:11" x14ac:dyDescent="0.25">
      <c r="A6183" s="5" t="str">
        <f t="shared" si="193"/>
        <v>LCABig Creek/VenturaMonthly Peak DaySeptember14</v>
      </c>
      <c r="B6183" t="s">
        <v>2233</v>
      </c>
      <c r="C6183" t="s">
        <v>2249</v>
      </c>
      <c r="D6183" t="s">
        <v>2528</v>
      </c>
      <c r="E6183" t="s">
        <v>3149</v>
      </c>
      <c r="F6183" s="6">
        <v>14</v>
      </c>
      <c r="G6183" s="6"/>
      <c r="H6183" s="6"/>
      <c r="I6183" s="6"/>
      <c r="J6183" s="6">
        <v>93.848235294117657</v>
      </c>
      <c r="K6183">
        <f t="shared" si="192"/>
        <v>2</v>
      </c>
    </row>
    <row r="6184" spans="1:11" x14ac:dyDescent="0.25">
      <c r="A6184" s="5" t="str">
        <f t="shared" si="193"/>
        <v>LCABig Creek/VenturaMonthly Peak DaySeptember15</v>
      </c>
      <c r="B6184" t="s">
        <v>2233</v>
      </c>
      <c r="C6184" t="s">
        <v>2249</v>
      </c>
      <c r="D6184" t="s">
        <v>2528</v>
      </c>
      <c r="E6184" t="s">
        <v>3149</v>
      </c>
      <c r="F6184" s="6">
        <v>15</v>
      </c>
      <c r="G6184" s="6"/>
      <c r="H6184" s="6"/>
      <c r="I6184" s="6"/>
      <c r="J6184" s="6">
        <v>95.205882352941146</v>
      </c>
      <c r="K6184">
        <f t="shared" si="192"/>
        <v>2</v>
      </c>
    </row>
    <row r="6185" spans="1:11" x14ac:dyDescent="0.25">
      <c r="A6185" s="5" t="str">
        <f t="shared" si="193"/>
        <v>LCABig Creek/VenturaMonthly Peak DaySeptember16</v>
      </c>
      <c r="B6185" t="s">
        <v>2233</v>
      </c>
      <c r="C6185" t="s">
        <v>2249</v>
      </c>
      <c r="D6185" t="s">
        <v>2528</v>
      </c>
      <c r="E6185" t="s">
        <v>3149</v>
      </c>
      <c r="F6185" s="6">
        <v>16</v>
      </c>
      <c r="G6185" s="6"/>
      <c r="H6185" s="6"/>
      <c r="I6185" s="6"/>
      <c r="J6185" s="6">
        <v>95.629411764705864</v>
      </c>
      <c r="K6185">
        <f t="shared" si="192"/>
        <v>2</v>
      </c>
    </row>
    <row r="6186" spans="1:11" x14ac:dyDescent="0.25">
      <c r="A6186" s="5" t="str">
        <f t="shared" si="193"/>
        <v>LCABig Creek/VenturaMonthly Peak DaySeptember17</v>
      </c>
      <c r="B6186" t="s">
        <v>2233</v>
      </c>
      <c r="C6186" t="s">
        <v>2249</v>
      </c>
      <c r="D6186" t="s">
        <v>2528</v>
      </c>
      <c r="E6186" t="s">
        <v>3149</v>
      </c>
      <c r="F6186" s="6">
        <v>17</v>
      </c>
      <c r="G6186" s="6"/>
      <c r="H6186" s="6"/>
      <c r="I6186" s="6"/>
      <c r="J6186" s="6">
        <v>95.319411764705904</v>
      </c>
      <c r="K6186">
        <f t="shared" si="192"/>
        <v>2</v>
      </c>
    </row>
    <row r="6187" spans="1:11" x14ac:dyDescent="0.25">
      <c r="A6187" s="5" t="str">
        <f t="shared" si="193"/>
        <v>LCABig Creek/VenturaMonthly Peak DaySeptember18</v>
      </c>
      <c r="B6187" t="s">
        <v>2233</v>
      </c>
      <c r="C6187" t="s">
        <v>2249</v>
      </c>
      <c r="D6187" t="s">
        <v>2528</v>
      </c>
      <c r="E6187" t="s">
        <v>3149</v>
      </c>
      <c r="F6187" s="6">
        <v>18</v>
      </c>
      <c r="G6187" s="6"/>
      <c r="H6187" s="6"/>
      <c r="I6187" s="6"/>
      <c r="J6187" s="6">
        <v>94.429411764705875</v>
      </c>
      <c r="K6187">
        <f t="shared" si="192"/>
        <v>2</v>
      </c>
    </row>
    <row r="6188" spans="1:11" x14ac:dyDescent="0.25">
      <c r="A6188" s="5" t="str">
        <f t="shared" si="193"/>
        <v>LCABig Creek/VenturaMonthly Peak DaySeptember19</v>
      </c>
      <c r="B6188" t="s">
        <v>2233</v>
      </c>
      <c r="C6188" t="s">
        <v>2249</v>
      </c>
      <c r="D6188" t="s">
        <v>2528</v>
      </c>
      <c r="E6188" t="s">
        <v>3149</v>
      </c>
      <c r="F6188" s="6">
        <v>19</v>
      </c>
      <c r="G6188" s="6"/>
      <c r="H6188" s="6"/>
      <c r="I6188" s="6"/>
      <c r="J6188" s="6">
        <v>92.517647058823542</v>
      </c>
      <c r="K6188">
        <f t="shared" si="192"/>
        <v>2</v>
      </c>
    </row>
    <row r="6189" spans="1:11" x14ac:dyDescent="0.25">
      <c r="A6189" s="5" t="str">
        <f t="shared" si="193"/>
        <v>LCABig Creek/VenturaMonthly Peak DaySeptember20</v>
      </c>
      <c r="B6189" t="s">
        <v>2233</v>
      </c>
      <c r="C6189" t="s">
        <v>2249</v>
      </c>
      <c r="D6189" t="s">
        <v>2528</v>
      </c>
      <c r="E6189" t="s">
        <v>3149</v>
      </c>
      <c r="F6189" s="6">
        <v>20</v>
      </c>
      <c r="G6189" s="6"/>
      <c r="H6189" s="6"/>
      <c r="I6189" s="6"/>
      <c r="J6189" s="6">
        <v>89.446470588235314</v>
      </c>
      <c r="K6189">
        <f t="shared" si="192"/>
        <v>2</v>
      </c>
    </row>
    <row r="6190" spans="1:11" x14ac:dyDescent="0.25">
      <c r="A6190" s="5" t="str">
        <f t="shared" si="193"/>
        <v>LCABig Creek/VenturaMonthly Peak DaySeptember21</v>
      </c>
      <c r="B6190" t="s">
        <v>2233</v>
      </c>
      <c r="C6190" t="s">
        <v>2249</v>
      </c>
      <c r="D6190" t="s">
        <v>2528</v>
      </c>
      <c r="E6190" t="s">
        <v>3149</v>
      </c>
      <c r="F6190" s="6">
        <v>21</v>
      </c>
      <c r="G6190" s="6"/>
      <c r="H6190" s="6"/>
      <c r="I6190" s="6"/>
      <c r="J6190" s="6">
        <v>86.379999999999981</v>
      </c>
      <c r="K6190">
        <f t="shared" si="192"/>
        <v>2</v>
      </c>
    </row>
    <row r="6191" spans="1:11" x14ac:dyDescent="0.25">
      <c r="A6191" s="5" t="str">
        <f t="shared" si="193"/>
        <v>LCABig Creek/VenturaMonthly Peak DaySeptember22</v>
      </c>
      <c r="B6191" t="s">
        <v>2233</v>
      </c>
      <c r="C6191" t="s">
        <v>2249</v>
      </c>
      <c r="D6191" t="s">
        <v>2528</v>
      </c>
      <c r="E6191" t="s">
        <v>3149</v>
      </c>
      <c r="F6191" s="6">
        <v>22</v>
      </c>
      <c r="G6191" s="6"/>
      <c r="H6191" s="6"/>
      <c r="I6191" s="6"/>
      <c r="J6191" s="6">
        <v>83.397647058823509</v>
      </c>
      <c r="K6191">
        <f t="shared" si="192"/>
        <v>2</v>
      </c>
    </row>
    <row r="6192" spans="1:11" x14ac:dyDescent="0.25">
      <c r="A6192" s="5" t="str">
        <f t="shared" si="193"/>
        <v>LCABig Creek/VenturaMonthly Peak DaySeptember23</v>
      </c>
      <c r="B6192" t="s">
        <v>2233</v>
      </c>
      <c r="C6192" t="s">
        <v>2249</v>
      </c>
      <c r="D6192" t="s">
        <v>2528</v>
      </c>
      <c r="E6192" t="s">
        <v>3149</v>
      </c>
      <c r="F6192" s="6">
        <v>23</v>
      </c>
      <c r="G6192" s="6"/>
      <c r="H6192" s="6"/>
      <c r="I6192" s="6"/>
      <c r="J6192" s="6">
        <v>80.481764705882341</v>
      </c>
      <c r="K6192">
        <f t="shared" si="192"/>
        <v>2</v>
      </c>
    </row>
    <row r="6193" spans="1:11" x14ac:dyDescent="0.25">
      <c r="A6193" s="5" t="str">
        <f t="shared" si="193"/>
        <v>LCABig Creek/VenturaMonthly Peak DaySeptember24</v>
      </c>
      <c r="B6193" t="s">
        <v>2233</v>
      </c>
      <c r="C6193" t="s">
        <v>2249</v>
      </c>
      <c r="D6193" t="s">
        <v>2528</v>
      </c>
      <c r="E6193" t="s">
        <v>3149</v>
      </c>
      <c r="F6193" s="6">
        <v>24</v>
      </c>
      <c r="G6193" s="6"/>
      <c r="H6193" s="6"/>
      <c r="I6193" s="6"/>
      <c r="J6193" s="6">
        <v>79.509411764705874</v>
      </c>
      <c r="K6193">
        <f t="shared" si="192"/>
        <v>2</v>
      </c>
    </row>
    <row r="6194" spans="1:11" x14ac:dyDescent="0.25">
      <c r="A6194" s="5" t="str">
        <f t="shared" si="193"/>
        <v>LCABig Creek/VenturaAverage WeekdayOctober1</v>
      </c>
      <c r="B6194" t="s">
        <v>2233</v>
      </c>
      <c r="C6194" t="s">
        <v>2249</v>
      </c>
      <c r="D6194" t="s">
        <v>2529</v>
      </c>
      <c r="E6194" t="s">
        <v>3150</v>
      </c>
      <c r="F6194" s="6">
        <v>1</v>
      </c>
      <c r="G6194" s="6"/>
      <c r="H6194" s="6"/>
      <c r="I6194" s="6"/>
      <c r="J6194" s="6">
        <v>68.24294117647058</v>
      </c>
      <c r="K6194">
        <f t="shared" si="192"/>
        <v>2</v>
      </c>
    </row>
    <row r="6195" spans="1:11" x14ac:dyDescent="0.25">
      <c r="A6195" s="5" t="str">
        <f t="shared" si="193"/>
        <v>LCABig Creek/VenturaAverage WeekdayOctober2</v>
      </c>
      <c r="B6195" t="s">
        <v>2233</v>
      </c>
      <c r="C6195" t="s">
        <v>2249</v>
      </c>
      <c r="D6195" t="s">
        <v>2529</v>
      </c>
      <c r="E6195" t="s">
        <v>3150</v>
      </c>
      <c r="F6195" s="6">
        <v>2</v>
      </c>
      <c r="G6195" s="6"/>
      <c r="H6195" s="6"/>
      <c r="I6195" s="6"/>
      <c r="J6195" s="6">
        <v>67.246470588235269</v>
      </c>
      <c r="K6195">
        <f t="shared" si="192"/>
        <v>2</v>
      </c>
    </row>
    <row r="6196" spans="1:11" x14ac:dyDescent="0.25">
      <c r="A6196" s="5" t="str">
        <f t="shared" si="193"/>
        <v>LCABig Creek/VenturaAverage WeekdayOctober3</v>
      </c>
      <c r="B6196" t="s">
        <v>2233</v>
      </c>
      <c r="C6196" t="s">
        <v>2249</v>
      </c>
      <c r="D6196" t="s">
        <v>2529</v>
      </c>
      <c r="E6196" t="s">
        <v>3150</v>
      </c>
      <c r="F6196" s="6">
        <v>3</v>
      </c>
      <c r="G6196" s="6"/>
      <c r="H6196" s="6"/>
      <c r="I6196" s="6"/>
      <c r="J6196" s="6">
        <v>65.428823529411758</v>
      </c>
      <c r="K6196">
        <f t="shared" si="192"/>
        <v>2</v>
      </c>
    </row>
    <row r="6197" spans="1:11" x14ac:dyDescent="0.25">
      <c r="A6197" s="5" t="str">
        <f t="shared" si="193"/>
        <v>LCABig Creek/VenturaAverage WeekdayOctober4</v>
      </c>
      <c r="B6197" t="s">
        <v>2233</v>
      </c>
      <c r="C6197" t="s">
        <v>2249</v>
      </c>
      <c r="D6197" t="s">
        <v>2529</v>
      </c>
      <c r="E6197" t="s">
        <v>3150</v>
      </c>
      <c r="F6197" s="6">
        <v>4</v>
      </c>
      <c r="G6197" s="6"/>
      <c r="H6197" s="6"/>
      <c r="I6197" s="6"/>
      <c r="J6197" s="6">
        <v>65.075882352941164</v>
      </c>
      <c r="K6197">
        <f t="shared" si="192"/>
        <v>2</v>
      </c>
    </row>
    <row r="6198" spans="1:11" x14ac:dyDescent="0.25">
      <c r="A6198" s="5" t="str">
        <f t="shared" si="193"/>
        <v>LCABig Creek/VenturaAverage WeekdayOctober5</v>
      </c>
      <c r="B6198" t="s">
        <v>2233</v>
      </c>
      <c r="C6198" t="s">
        <v>2249</v>
      </c>
      <c r="D6198" t="s">
        <v>2529</v>
      </c>
      <c r="E6198" t="s">
        <v>3150</v>
      </c>
      <c r="F6198" s="6">
        <v>5</v>
      </c>
      <c r="G6198" s="6"/>
      <c r="H6198" s="6"/>
      <c r="I6198" s="6"/>
      <c r="J6198" s="6">
        <v>64.822352941176476</v>
      </c>
      <c r="K6198">
        <f t="shared" si="192"/>
        <v>2</v>
      </c>
    </row>
    <row r="6199" spans="1:11" x14ac:dyDescent="0.25">
      <c r="A6199" s="5" t="str">
        <f t="shared" si="193"/>
        <v>LCABig Creek/VenturaAverage WeekdayOctober6</v>
      </c>
      <c r="B6199" t="s">
        <v>2233</v>
      </c>
      <c r="C6199" t="s">
        <v>2249</v>
      </c>
      <c r="D6199" t="s">
        <v>2529</v>
      </c>
      <c r="E6199" t="s">
        <v>3150</v>
      </c>
      <c r="F6199" s="6">
        <v>6</v>
      </c>
      <c r="G6199" s="6"/>
      <c r="H6199" s="6"/>
      <c r="I6199" s="6"/>
      <c r="J6199" s="6">
        <v>63.973529411764716</v>
      </c>
      <c r="K6199">
        <f t="shared" si="192"/>
        <v>2</v>
      </c>
    </row>
    <row r="6200" spans="1:11" x14ac:dyDescent="0.25">
      <c r="A6200" s="5" t="str">
        <f t="shared" si="193"/>
        <v>LCABig Creek/VenturaAverage WeekdayOctober7</v>
      </c>
      <c r="B6200" t="s">
        <v>2233</v>
      </c>
      <c r="C6200" t="s">
        <v>2249</v>
      </c>
      <c r="D6200" t="s">
        <v>2529</v>
      </c>
      <c r="E6200" t="s">
        <v>3150</v>
      </c>
      <c r="F6200" s="6">
        <v>7</v>
      </c>
      <c r="G6200" s="6"/>
      <c r="H6200" s="6"/>
      <c r="I6200" s="6"/>
      <c r="J6200" s="6">
        <v>62.094117647058816</v>
      </c>
      <c r="K6200">
        <f t="shared" si="192"/>
        <v>2</v>
      </c>
    </row>
    <row r="6201" spans="1:11" x14ac:dyDescent="0.25">
      <c r="A6201" s="5" t="str">
        <f t="shared" si="193"/>
        <v>LCABig Creek/VenturaAverage WeekdayOctober8</v>
      </c>
      <c r="B6201" t="s">
        <v>2233</v>
      </c>
      <c r="C6201" t="s">
        <v>2249</v>
      </c>
      <c r="D6201" t="s">
        <v>2529</v>
      </c>
      <c r="E6201" t="s">
        <v>3150</v>
      </c>
      <c r="F6201" s="6">
        <v>8</v>
      </c>
      <c r="G6201" s="6"/>
      <c r="H6201" s="6"/>
      <c r="I6201" s="6"/>
      <c r="J6201" s="6">
        <v>61.15</v>
      </c>
      <c r="K6201">
        <f t="shared" si="192"/>
        <v>2</v>
      </c>
    </row>
    <row r="6202" spans="1:11" x14ac:dyDescent="0.25">
      <c r="A6202" s="5" t="str">
        <f t="shared" si="193"/>
        <v>LCABig Creek/VenturaAverage WeekdayOctober9</v>
      </c>
      <c r="B6202" t="s">
        <v>2233</v>
      </c>
      <c r="C6202" t="s">
        <v>2249</v>
      </c>
      <c r="D6202" t="s">
        <v>2529</v>
      </c>
      <c r="E6202" t="s">
        <v>3150</v>
      </c>
      <c r="F6202" s="6">
        <v>9</v>
      </c>
      <c r="G6202" s="6"/>
      <c r="H6202" s="6"/>
      <c r="I6202" s="6"/>
      <c r="J6202" s="6">
        <v>60.761176470588239</v>
      </c>
      <c r="K6202">
        <f t="shared" si="192"/>
        <v>2</v>
      </c>
    </row>
    <row r="6203" spans="1:11" x14ac:dyDescent="0.25">
      <c r="A6203" s="5" t="str">
        <f t="shared" si="193"/>
        <v>LCABig Creek/VenturaAverage WeekdayOctober10</v>
      </c>
      <c r="B6203" t="s">
        <v>2233</v>
      </c>
      <c r="C6203" t="s">
        <v>2249</v>
      </c>
      <c r="D6203" t="s">
        <v>2529</v>
      </c>
      <c r="E6203" t="s">
        <v>3150</v>
      </c>
      <c r="F6203" s="6">
        <v>10</v>
      </c>
      <c r="G6203" s="6"/>
      <c r="H6203" s="6"/>
      <c r="I6203" s="6"/>
      <c r="J6203" s="6">
        <v>66.314705882352939</v>
      </c>
      <c r="K6203">
        <f t="shared" si="192"/>
        <v>2</v>
      </c>
    </row>
    <row r="6204" spans="1:11" x14ac:dyDescent="0.25">
      <c r="A6204" s="5" t="str">
        <f t="shared" si="193"/>
        <v>LCABig Creek/VenturaAverage WeekdayOctober11</v>
      </c>
      <c r="B6204" t="s">
        <v>2233</v>
      </c>
      <c r="C6204" t="s">
        <v>2249</v>
      </c>
      <c r="D6204" t="s">
        <v>2529</v>
      </c>
      <c r="E6204" t="s">
        <v>3150</v>
      </c>
      <c r="F6204" s="6">
        <v>11</v>
      </c>
      <c r="G6204" s="6"/>
      <c r="H6204" s="6"/>
      <c r="I6204" s="6"/>
      <c r="J6204" s="6">
        <v>73.044705882352943</v>
      </c>
      <c r="K6204">
        <f t="shared" si="192"/>
        <v>2</v>
      </c>
    </row>
    <row r="6205" spans="1:11" x14ac:dyDescent="0.25">
      <c r="A6205" s="5" t="str">
        <f t="shared" si="193"/>
        <v>LCABig Creek/VenturaAverage WeekdayOctober12</v>
      </c>
      <c r="B6205" t="s">
        <v>2233</v>
      </c>
      <c r="C6205" t="s">
        <v>2249</v>
      </c>
      <c r="D6205" t="s">
        <v>2529</v>
      </c>
      <c r="E6205" t="s">
        <v>3150</v>
      </c>
      <c r="F6205" s="6">
        <v>12</v>
      </c>
      <c r="G6205" s="6"/>
      <c r="H6205" s="6"/>
      <c r="I6205" s="6"/>
      <c r="J6205" s="6">
        <v>77.248823529411766</v>
      </c>
      <c r="K6205">
        <f t="shared" si="192"/>
        <v>2</v>
      </c>
    </row>
    <row r="6206" spans="1:11" x14ac:dyDescent="0.25">
      <c r="A6206" s="5" t="str">
        <f t="shared" si="193"/>
        <v>LCABig Creek/VenturaAverage WeekdayOctober13</v>
      </c>
      <c r="B6206" t="s">
        <v>2233</v>
      </c>
      <c r="C6206" t="s">
        <v>2249</v>
      </c>
      <c r="D6206" t="s">
        <v>2529</v>
      </c>
      <c r="E6206" t="s">
        <v>3150</v>
      </c>
      <c r="F6206" s="6">
        <v>13</v>
      </c>
      <c r="G6206" s="6"/>
      <c r="H6206" s="6"/>
      <c r="I6206" s="6"/>
      <c r="J6206" s="6">
        <v>82.172941176470587</v>
      </c>
      <c r="K6206">
        <f t="shared" si="192"/>
        <v>2</v>
      </c>
    </row>
    <row r="6207" spans="1:11" x14ac:dyDescent="0.25">
      <c r="A6207" s="5" t="str">
        <f t="shared" si="193"/>
        <v>LCABig Creek/VenturaAverage WeekdayOctober14</v>
      </c>
      <c r="B6207" t="s">
        <v>2233</v>
      </c>
      <c r="C6207" t="s">
        <v>2249</v>
      </c>
      <c r="D6207" t="s">
        <v>2529</v>
      </c>
      <c r="E6207" t="s">
        <v>3150</v>
      </c>
      <c r="F6207" s="6">
        <v>14</v>
      </c>
      <c r="G6207" s="6"/>
      <c r="H6207" s="6"/>
      <c r="I6207" s="6"/>
      <c r="J6207" s="6">
        <v>84.644117647058806</v>
      </c>
      <c r="K6207">
        <f t="shared" si="192"/>
        <v>2</v>
      </c>
    </row>
    <row r="6208" spans="1:11" x14ac:dyDescent="0.25">
      <c r="A6208" s="5" t="str">
        <f t="shared" si="193"/>
        <v>LCABig Creek/VenturaAverage WeekdayOctober15</v>
      </c>
      <c r="B6208" t="s">
        <v>2233</v>
      </c>
      <c r="C6208" t="s">
        <v>2249</v>
      </c>
      <c r="D6208" t="s">
        <v>2529</v>
      </c>
      <c r="E6208" t="s">
        <v>3150</v>
      </c>
      <c r="F6208" s="6">
        <v>15</v>
      </c>
      <c r="G6208" s="6"/>
      <c r="H6208" s="6"/>
      <c r="I6208" s="6"/>
      <c r="J6208" s="6">
        <v>85.766470588235308</v>
      </c>
      <c r="K6208">
        <f t="shared" si="192"/>
        <v>2</v>
      </c>
    </row>
    <row r="6209" spans="1:11" x14ac:dyDescent="0.25">
      <c r="A6209" s="5" t="str">
        <f t="shared" si="193"/>
        <v>LCABig Creek/VenturaAverage WeekdayOctober16</v>
      </c>
      <c r="B6209" t="s">
        <v>2233</v>
      </c>
      <c r="C6209" t="s">
        <v>2249</v>
      </c>
      <c r="D6209" t="s">
        <v>2529</v>
      </c>
      <c r="E6209" t="s">
        <v>3150</v>
      </c>
      <c r="F6209" s="6">
        <v>16</v>
      </c>
      <c r="G6209" s="6"/>
      <c r="H6209" s="6"/>
      <c r="I6209" s="6"/>
      <c r="J6209" s="6">
        <v>86.791764705882329</v>
      </c>
      <c r="K6209">
        <f t="shared" si="192"/>
        <v>2</v>
      </c>
    </row>
    <row r="6210" spans="1:11" x14ac:dyDescent="0.25">
      <c r="A6210" s="5" t="str">
        <f t="shared" si="193"/>
        <v>LCABig Creek/VenturaAverage WeekdayOctober17</v>
      </c>
      <c r="B6210" t="s">
        <v>2233</v>
      </c>
      <c r="C6210" t="s">
        <v>2249</v>
      </c>
      <c r="D6210" t="s">
        <v>2529</v>
      </c>
      <c r="E6210" t="s">
        <v>3150</v>
      </c>
      <c r="F6210" s="6">
        <v>17</v>
      </c>
      <c r="G6210" s="6"/>
      <c r="H6210" s="6"/>
      <c r="I6210" s="6"/>
      <c r="J6210" s="6">
        <v>86.57352941176471</v>
      </c>
      <c r="K6210">
        <f t="shared" ref="K6210:K6273" si="194">INDEX(events, MATCH(CONCATENATE(B6210, C6210, D6210, E6210), events_y, 0), MATCH("Confidential", events_x, 0))</f>
        <v>2</v>
      </c>
    </row>
    <row r="6211" spans="1:11" x14ac:dyDescent="0.25">
      <c r="A6211" s="5" t="str">
        <f t="shared" ref="A6211:A6274" si="195">CONCATENATE(B6211, C6211, D6211, E6211, F6211)</f>
        <v>LCABig Creek/VenturaAverage WeekdayOctober18</v>
      </c>
      <c r="B6211" t="s">
        <v>2233</v>
      </c>
      <c r="C6211" t="s">
        <v>2249</v>
      </c>
      <c r="D6211" t="s">
        <v>2529</v>
      </c>
      <c r="E6211" t="s">
        <v>3150</v>
      </c>
      <c r="F6211" s="6">
        <v>18</v>
      </c>
      <c r="G6211" s="6"/>
      <c r="H6211" s="6"/>
      <c r="I6211" s="6"/>
      <c r="J6211" s="6">
        <v>85.791764705882329</v>
      </c>
      <c r="K6211">
        <f t="shared" si="194"/>
        <v>2</v>
      </c>
    </row>
    <row r="6212" spans="1:11" x14ac:dyDescent="0.25">
      <c r="A6212" s="5" t="str">
        <f t="shared" si="195"/>
        <v>LCABig Creek/VenturaAverage WeekdayOctober19</v>
      </c>
      <c r="B6212" t="s">
        <v>2233</v>
      </c>
      <c r="C6212" t="s">
        <v>2249</v>
      </c>
      <c r="D6212" t="s">
        <v>2529</v>
      </c>
      <c r="E6212" t="s">
        <v>3150</v>
      </c>
      <c r="F6212" s="6">
        <v>19</v>
      </c>
      <c r="G6212" s="6"/>
      <c r="H6212" s="6"/>
      <c r="I6212" s="6"/>
      <c r="J6212" s="6">
        <v>83.894117647058835</v>
      </c>
      <c r="K6212">
        <f t="shared" si="194"/>
        <v>2</v>
      </c>
    </row>
    <row r="6213" spans="1:11" x14ac:dyDescent="0.25">
      <c r="A6213" s="5" t="str">
        <f t="shared" si="195"/>
        <v>LCABig Creek/VenturaAverage WeekdayOctober20</v>
      </c>
      <c r="B6213" t="s">
        <v>2233</v>
      </c>
      <c r="C6213" t="s">
        <v>2249</v>
      </c>
      <c r="D6213" t="s">
        <v>2529</v>
      </c>
      <c r="E6213" t="s">
        <v>3150</v>
      </c>
      <c r="F6213" s="6">
        <v>20</v>
      </c>
      <c r="G6213" s="6"/>
      <c r="H6213" s="6"/>
      <c r="I6213" s="6"/>
      <c r="J6213" s="6">
        <v>77.997647058823532</v>
      </c>
      <c r="K6213">
        <f t="shared" si="194"/>
        <v>2</v>
      </c>
    </row>
    <row r="6214" spans="1:11" x14ac:dyDescent="0.25">
      <c r="A6214" s="5" t="str">
        <f t="shared" si="195"/>
        <v>LCABig Creek/VenturaAverage WeekdayOctober21</v>
      </c>
      <c r="B6214" t="s">
        <v>2233</v>
      </c>
      <c r="C6214" t="s">
        <v>2249</v>
      </c>
      <c r="D6214" t="s">
        <v>2529</v>
      </c>
      <c r="E6214" t="s">
        <v>3150</v>
      </c>
      <c r="F6214" s="6">
        <v>21</v>
      </c>
      <c r="G6214" s="6"/>
      <c r="H6214" s="6"/>
      <c r="I6214" s="6"/>
      <c r="J6214" s="6">
        <v>74.440588235294086</v>
      </c>
      <c r="K6214">
        <f t="shared" si="194"/>
        <v>2</v>
      </c>
    </row>
    <row r="6215" spans="1:11" x14ac:dyDescent="0.25">
      <c r="A6215" s="5" t="str">
        <f t="shared" si="195"/>
        <v>LCABig Creek/VenturaAverage WeekdayOctober22</v>
      </c>
      <c r="B6215" t="s">
        <v>2233</v>
      </c>
      <c r="C6215" t="s">
        <v>2249</v>
      </c>
      <c r="D6215" t="s">
        <v>2529</v>
      </c>
      <c r="E6215" t="s">
        <v>3150</v>
      </c>
      <c r="F6215" s="6">
        <v>22</v>
      </c>
      <c r="G6215" s="6"/>
      <c r="H6215" s="6"/>
      <c r="I6215" s="6"/>
      <c r="J6215" s="6">
        <v>71.339411764705886</v>
      </c>
      <c r="K6215">
        <f t="shared" si="194"/>
        <v>2</v>
      </c>
    </row>
    <row r="6216" spans="1:11" x14ac:dyDescent="0.25">
      <c r="A6216" s="5" t="str">
        <f t="shared" si="195"/>
        <v>LCABig Creek/VenturaAverage WeekdayOctober23</v>
      </c>
      <c r="B6216" t="s">
        <v>2233</v>
      </c>
      <c r="C6216" t="s">
        <v>2249</v>
      </c>
      <c r="D6216" t="s">
        <v>2529</v>
      </c>
      <c r="E6216" t="s">
        <v>3150</v>
      </c>
      <c r="F6216" s="6">
        <v>23</v>
      </c>
      <c r="G6216" s="6"/>
      <c r="H6216" s="6"/>
      <c r="I6216" s="6"/>
      <c r="J6216" s="6">
        <v>68.928235294117655</v>
      </c>
      <c r="K6216">
        <f t="shared" si="194"/>
        <v>2</v>
      </c>
    </row>
    <row r="6217" spans="1:11" x14ac:dyDescent="0.25">
      <c r="A6217" s="5" t="str">
        <f t="shared" si="195"/>
        <v>LCABig Creek/VenturaAverage WeekdayOctober24</v>
      </c>
      <c r="B6217" t="s">
        <v>2233</v>
      </c>
      <c r="C6217" t="s">
        <v>2249</v>
      </c>
      <c r="D6217" t="s">
        <v>2529</v>
      </c>
      <c r="E6217" t="s">
        <v>3150</v>
      </c>
      <c r="F6217" s="6">
        <v>24</v>
      </c>
      <c r="G6217" s="6"/>
      <c r="H6217" s="6"/>
      <c r="I6217" s="6"/>
      <c r="J6217" s="6">
        <v>65.152941176470591</v>
      </c>
      <c r="K6217">
        <f t="shared" si="194"/>
        <v>2</v>
      </c>
    </row>
    <row r="6218" spans="1:11" x14ac:dyDescent="0.25">
      <c r="A6218" s="5" t="str">
        <f t="shared" si="195"/>
        <v>LCABig Creek/VenturaMonthly Peak DayOctober1</v>
      </c>
      <c r="B6218" t="s">
        <v>2233</v>
      </c>
      <c r="C6218" t="s">
        <v>2249</v>
      </c>
      <c r="D6218" t="s">
        <v>2530</v>
      </c>
      <c r="E6218" t="s">
        <v>3150</v>
      </c>
      <c r="F6218" s="6">
        <v>1</v>
      </c>
      <c r="G6218" s="6"/>
      <c r="H6218" s="6"/>
      <c r="I6218" s="6"/>
      <c r="J6218" s="6">
        <v>72.265294117647073</v>
      </c>
      <c r="K6218">
        <f t="shared" si="194"/>
        <v>2</v>
      </c>
    </row>
    <row r="6219" spans="1:11" x14ac:dyDescent="0.25">
      <c r="A6219" s="5" t="str">
        <f t="shared" si="195"/>
        <v>LCABig Creek/VenturaMonthly Peak DayOctober2</v>
      </c>
      <c r="B6219" t="s">
        <v>2233</v>
      </c>
      <c r="C6219" t="s">
        <v>2249</v>
      </c>
      <c r="D6219" t="s">
        <v>2530</v>
      </c>
      <c r="E6219" t="s">
        <v>3150</v>
      </c>
      <c r="F6219" s="6">
        <v>2</v>
      </c>
      <c r="G6219" s="6"/>
      <c r="H6219" s="6"/>
      <c r="I6219" s="6"/>
      <c r="J6219" s="6">
        <v>71.009999999999991</v>
      </c>
      <c r="K6219">
        <f t="shared" si="194"/>
        <v>2</v>
      </c>
    </row>
    <row r="6220" spans="1:11" x14ac:dyDescent="0.25">
      <c r="A6220" s="5" t="str">
        <f t="shared" si="195"/>
        <v>LCABig Creek/VenturaMonthly Peak DayOctober3</v>
      </c>
      <c r="B6220" t="s">
        <v>2233</v>
      </c>
      <c r="C6220" t="s">
        <v>2249</v>
      </c>
      <c r="D6220" t="s">
        <v>2530</v>
      </c>
      <c r="E6220" t="s">
        <v>3150</v>
      </c>
      <c r="F6220" s="6">
        <v>3</v>
      </c>
      <c r="G6220" s="6"/>
      <c r="H6220" s="6"/>
      <c r="I6220" s="6"/>
      <c r="J6220" s="6">
        <v>69.261176470588239</v>
      </c>
      <c r="K6220">
        <f t="shared" si="194"/>
        <v>2</v>
      </c>
    </row>
    <row r="6221" spans="1:11" x14ac:dyDescent="0.25">
      <c r="A6221" s="5" t="str">
        <f t="shared" si="195"/>
        <v>LCABig Creek/VenturaMonthly Peak DayOctober4</v>
      </c>
      <c r="B6221" t="s">
        <v>2233</v>
      </c>
      <c r="C6221" t="s">
        <v>2249</v>
      </c>
      <c r="D6221" t="s">
        <v>2530</v>
      </c>
      <c r="E6221" t="s">
        <v>3150</v>
      </c>
      <c r="F6221" s="6">
        <v>4</v>
      </c>
      <c r="G6221" s="6"/>
      <c r="H6221" s="6"/>
      <c r="I6221" s="6"/>
      <c r="J6221" s="6">
        <v>68.256470588235288</v>
      </c>
      <c r="K6221">
        <f t="shared" si="194"/>
        <v>2</v>
      </c>
    </row>
    <row r="6222" spans="1:11" x14ac:dyDescent="0.25">
      <c r="A6222" s="5" t="str">
        <f t="shared" si="195"/>
        <v>LCABig Creek/VenturaMonthly Peak DayOctober5</v>
      </c>
      <c r="B6222" t="s">
        <v>2233</v>
      </c>
      <c r="C6222" t="s">
        <v>2249</v>
      </c>
      <c r="D6222" t="s">
        <v>2530</v>
      </c>
      <c r="E6222" t="s">
        <v>3150</v>
      </c>
      <c r="F6222" s="6">
        <v>5</v>
      </c>
      <c r="G6222" s="6"/>
      <c r="H6222" s="6"/>
      <c r="I6222" s="6"/>
      <c r="J6222" s="6">
        <v>65.992352941176478</v>
      </c>
      <c r="K6222">
        <f t="shared" si="194"/>
        <v>2</v>
      </c>
    </row>
    <row r="6223" spans="1:11" x14ac:dyDescent="0.25">
      <c r="A6223" s="5" t="str">
        <f t="shared" si="195"/>
        <v>LCABig Creek/VenturaMonthly Peak DayOctober6</v>
      </c>
      <c r="B6223" t="s">
        <v>2233</v>
      </c>
      <c r="C6223" t="s">
        <v>2249</v>
      </c>
      <c r="D6223" t="s">
        <v>2530</v>
      </c>
      <c r="E6223" t="s">
        <v>3150</v>
      </c>
      <c r="F6223" s="6">
        <v>6</v>
      </c>
      <c r="G6223" s="6"/>
      <c r="H6223" s="6"/>
      <c r="I6223" s="6"/>
      <c r="J6223" s="6">
        <v>65.062352941176471</v>
      </c>
      <c r="K6223">
        <f t="shared" si="194"/>
        <v>2</v>
      </c>
    </row>
    <row r="6224" spans="1:11" x14ac:dyDescent="0.25">
      <c r="A6224" s="5" t="str">
        <f t="shared" si="195"/>
        <v>LCABig Creek/VenturaMonthly Peak DayOctober7</v>
      </c>
      <c r="B6224" t="s">
        <v>2233</v>
      </c>
      <c r="C6224" t="s">
        <v>2249</v>
      </c>
      <c r="D6224" t="s">
        <v>2530</v>
      </c>
      <c r="E6224" t="s">
        <v>3150</v>
      </c>
      <c r="F6224" s="6">
        <v>7</v>
      </c>
      <c r="G6224" s="6"/>
      <c r="H6224" s="6"/>
      <c r="I6224" s="6"/>
      <c r="J6224" s="6">
        <v>65.822352941176462</v>
      </c>
      <c r="K6224">
        <f t="shared" si="194"/>
        <v>2</v>
      </c>
    </row>
    <row r="6225" spans="1:11" x14ac:dyDescent="0.25">
      <c r="A6225" s="5" t="str">
        <f t="shared" si="195"/>
        <v>LCABig Creek/VenturaMonthly Peak DayOctober8</v>
      </c>
      <c r="B6225" t="s">
        <v>2233</v>
      </c>
      <c r="C6225" t="s">
        <v>2249</v>
      </c>
      <c r="D6225" t="s">
        <v>2530</v>
      </c>
      <c r="E6225" t="s">
        <v>3150</v>
      </c>
      <c r="F6225" s="6">
        <v>8</v>
      </c>
      <c r="G6225" s="6"/>
      <c r="H6225" s="6"/>
      <c r="I6225" s="6"/>
      <c r="J6225" s="6">
        <v>64.110000000000014</v>
      </c>
      <c r="K6225">
        <f t="shared" si="194"/>
        <v>2</v>
      </c>
    </row>
    <row r="6226" spans="1:11" x14ac:dyDescent="0.25">
      <c r="A6226" s="5" t="str">
        <f t="shared" si="195"/>
        <v>LCABig Creek/VenturaMonthly Peak DayOctober9</v>
      </c>
      <c r="B6226" t="s">
        <v>2233</v>
      </c>
      <c r="C6226" t="s">
        <v>2249</v>
      </c>
      <c r="D6226" t="s">
        <v>2530</v>
      </c>
      <c r="E6226" t="s">
        <v>3150</v>
      </c>
      <c r="F6226" s="6">
        <v>9</v>
      </c>
      <c r="G6226" s="6"/>
      <c r="H6226" s="6"/>
      <c r="I6226" s="6"/>
      <c r="J6226" s="6">
        <v>65.868235294117653</v>
      </c>
      <c r="K6226">
        <f t="shared" si="194"/>
        <v>2</v>
      </c>
    </row>
    <row r="6227" spans="1:11" x14ac:dyDescent="0.25">
      <c r="A6227" s="5" t="str">
        <f t="shared" si="195"/>
        <v>LCABig Creek/VenturaMonthly Peak DayOctober10</v>
      </c>
      <c r="B6227" t="s">
        <v>2233</v>
      </c>
      <c r="C6227" t="s">
        <v>2249</v>
      </c>
      <c r="D6227" t="s">
        <v>2530</v>
      </c>
      <c r="E6227" t="s">
        <v>3150</v>
      </c>
      <c r="F6227" s="6">
        <v>10</v>
      </c>
      <c r="G6227" s="6"/>
      <c r="H6227" s="6"/>
      <c r="I6227" s="6"/>
      <c r="J6227" s="6">
        <v>71.474117647058833</v>
      </c>
      <c r="K6227">
        <f t="shared" si="194"/>
        <v>2</v>
      </c>
    </row>
    <row r="6228" spans="1:11" x14ac:dyDescent="0.25">
      <c r="A6228" s="5" t="str">
        <f t="shared" si="195"/>
        <v>LCABig Creek/VenturaMonthly Peak DayOctober11</v>
      </c>
      <c r="B6228" t="s">
        <v>2233</v>
      </c>
      <c r="C6228" t="s">
        <v>2249</v>
      </c>
      <c r="D6228" t="s">
        <v>2530</v>
      </c>
      <c r="E6228" t="s">
        <v>3150</v>
      </c>
      <c r="F6228" s="6">
        <v>11</v>
      </c>
      <c r="G6228" s="6"/>
      <c r="H6228" s="6"/>
      <c r="I6228" s="6"/>
      <c r="J6228" s="6">
        <v>77.111764705882351</v>
      </c>
      <c r="K6228">
        <f t="shared" si="194"/>
        <v>2</v>
      </c>
    </row>
    <row r="6229" spans="1:11" x14ac:dyDescent="0.25">
      <c r="A6229" s="5" t="str">
        <f t="shared" si="195"/>
        <v>LCABig Creek/VenturaMonthly Peak DayOctober12</v>
      </c>
      <c r="B6229" t="s">
        <v>2233</v>
      </c>
      <c r="C6229" t="s">
        <v>2249</v>
      </c>
      <c r="D6229" t="s">
        <v>2530</v>
      </c>
      <c r="E6229" t="s">
        <v>3150</v>
      </c>
      <c r="F6229" s="6">
        <v>12</v>
      </c>
      <c r="G6229" s="6"/>
      <c r="H6229" s="6"/>
      <c r="I6229" s="6"/>
      <c r="J6229" s="6">
        <v>85.594117647058823</v>
      </c>
      <c r="K6229">
        <f t="shared" si="194"/>
        <v>2</v>
      </c>
    </row>
    <row r="6230" spans="1:11" x14ac:dyDescent="0.25">
      <c r="A6230" s="5" t="str">
        <f t="shared" si="195"/>
        <v>LCABig Creek/VenturaMonthly Peak DayOctober13</v>
      </c>
      <c r="B6230" t="s">
        <v>2233</v>
      </c>
      <c r="C6230" t="s">
        <v>2249</v>
      </c>
      <c r="D6230" t="s">
        <v>2530</v>
      </c>
      <c r="E6230" t="s">
        <v>3150</v>
      </c>
      <c r="F6230" s="6">
        <v>13</v>
      </c>
      <c r="G6230" s="6"/>
      <c r="H6230" s="6"/>
      <c r="I6230" s="6"/>
      <c r="J6230" s="6">
        <v>90.988235294117629</v>
      </c>
      <c r="K6230">
        <f t="shared" si="194"/>
        <v>2</v>
      </c>
    </row>
    <row r="6231" spans="1:11" x14ac:dyDescent="0.25">
      <c r="A6231" s="5" t="str">
        <f t="shared" si="195"/>
        <v>LCABig Creek/VenturaMonthly Peak DayOctober14</v>
      </c>
      <c r="B6231" t="s">
        <v>2233</v>
      </c>
      <c r="C6231" t="s">
        <v>2249</v>
      </c>
      <c r="D6231" t="s">
        <v>2530</v>
      </c>
      <c r="E6231" t="s">
        <v>3150</v>
      </c>
      <c r="F6231" s="6">
        <v>14</v>
      </c>
      <c r="G6231" s="6"/>
      <c r="H6231" s="6"/>
      <c r="I6231" s="6"/>
      <c r="J6231" s="6">
        <v>93.59999999999998</v>
      </c>
      <c r="K6231">
        <f t="shared" si="194"/>
        <v>2</v>
      </c>
    </row>
    <row r="6232" spans="1:11" x14ac:dyDescent="0.25">
      <c r="A6232" s="5" t="str">
        <f t="shared" si="195"/>
        <v>LCABig Creek/VenturaMonthly Peak DayOctober15</v>
      </c>
      <c r="B6232" t="s">
        <v>2233</v>
      </c>
      <c r="C6232" t="s">
        <v>2249</v>
      </c>
      <c r="D6232" t="s">
        <v>2530</v>
      </c>
      <c r="E6232" t="s">
        <v>3150</v>
      </c>
      <c r="F6232" s="6">
        <v>15</v>
      </c>
      <c r="G6232" s="6"/>
      <c r="H6232" s="6"/>
      <c r="I6232" s="6"/>
      <c r="J6232" s="6">
        <v>95.358823529411779</v>
      </c>
      <c r="K6232">
        <f t="shared" si="194"/>
        <v>2</v>
      </c>
    </row>
    <row r="6233" spans="1:11" x14ac:dyDescent="0.25">
      <c r="A6233" s="5" t="str">
        <f t="shared" si="195"/>
        <v>LCABig Creek/VenturaMonthly Peak DayOctober16</v>
      </c>
      <c r="B6233" t="s">
        <v>2233</v>
      </c>
      <c r="C6233" t="s">
        <v>2249</v>
      </c>
      <c r="D6233" t="s">
        <v>2530</v>
      </c>
      <c r="E6233" t="s">
        <v>3150</v>
      </c>
      <c r="F6233" s="6">
        <v>16</v>
      </c>
      <c r="G6233" s="6"/>
      <c r="H6233" s="6"/>
      <c r="I6233" s="6"/>
      <c r="J6233" s="6">
        <v>96.482352941176472</v>
      </c>
      <c r="K6233">
        <f t="shared" si="194"/>
        <v>2</v>
      </c>
    </row>
    <row r="6234" spans="1:11" x14ac:dyDescent="0.25">
      <c r="A6234" s="5" t="str">
        <f t="shared" si="195"/>
        <v>LCABig Creek/VenturaMonthly Peak DayOctober17</v>
      </c>
      <c r="B6234" t="s">
        <v>2233</v>
      </c>
      <c r="C6234" t="s">
        <v>2249</v>
      </c>
      <c r="D6234" t="s">
        <v>2530</v>
      </c>
      <c r="E6234" t="s">
        <v>3150</v>
      </c>
      <c r="F6234" s="6">
        <v>17</v>
      </c>
      <c r="G6234" s="6"/>
      <c r="H6234" s="6"/>
      <c r="I6234" s="6"/>
      <c r="J6234" s="6">
        <v>97.064705882352953</v>
      </c>
      <c r="K6234">
        <f t="shared" si="194"/>
        <v>2</v>
      </c>
    </row>
    <row r="6235" spans="1:11" x14ac:dyDescent="0.25">
      <c r="A6235" s="5" t="str">
        <f t="shared" si="195"/>
        <v>LCABig Creek/VenturaMonthly Peak DayOctober18</v>
      </c>
      <c r="B6235" t="s">
        <v>2233</v>
      </c>
      <c r="C6235" t="s">
        <v>2249</v>
      </c>
      <c r="D6235" t="s">
        <v>2530</v>
      </c>
      <c r="E6235" t="s">
        <v>3150</v>
      </c>
      <c r="F6235" s="6">
        <v>18</v>
      </c>
      <c r="G6235" s="6"/>
      <c r="H6235" s="6"/>
      <c r="I6235" s="6"/>
      <c r="J6235" s="6">
        <v>96.364705882352936</v>
      </c>
      <c r="K6235">
        <f t="shared" si="194"/>
        <v>2</v>
      </c>
    </row>
    <row r="6236" spans="1:11" x14ac:dyDescent="0.25">
      <c r="A6236" s="5" t="str">
        <f t="shared" si="195"/>
        <v>LCABig Creek/VenturaMonthly Peak DayOctober19</v>
      </c>
      <c r="B6236" t="s">
        <v>2233</v>
      </c>
      <c r="C6236" t="s">
        <v>2249</v>
      </c>
      <c r="D6236" t="s">
        <v>2530</v>
      </c>
      <c r="E6236" t="s">
        <v>3150</v>
      </c>
      <c r="F6236" s="6">
        <v>19</v>
      </c>
      <c r="G6236" s="6"/>
      <c r="H6236" s="6"/>
      <c r="I6236" s="6"/>
      <c r="J6236" s="6">
        <v>94.623529411764736</v>
      </c>
      <c r="K6236">
        <f t="shared" si="194"/>
        <v>2</v>
      </c>
    </row>
    <row r="6237" spans="1:11" x14ac:dyDescent="0.25">
      <c r="A6237" s="5" t="str">
        <f t="shared" si="195"/>
        <v>LCABig Creek/VenturaMonthly Peak DayOctober20</v>
      </c>
      <c r="B6237" t="s">
        <v>2233</v>
      </c>
      <c r="C6237" t="s">
        <v>2249</v>
      </c>
      <c r="D6237" t="s">
        <v>2530</v>
      </c>
      <c r="E6237" t="s">
        <v>3150</v>
      </c>
      <c r="F6237" s="6">
        <v>20</v>
      </c>
      <c r="G6237" s="6"/>
      <c r="H6237" s="6"/>
      <c r="I6237" s="6"/>
      <c r="J6237" s="6">
        <v>90.064705882352953</v>
      </c>
      <c r="K6237">
        <f t="shared" si="194"/>
        <v>2</v>
      </c>
    </row>
    <row r="6238" spans="1:11" x14ac:dyDescent="0.25">
      <c r="A6238" s="5" t="str">
        <f t="shared" si="195"/>
        <v>LCABig Creek/VenturaMonthly Peak DayOctober21</v>
      </c>
      <c r="B6238" t="s">
        <v>2233</v>
      </c>
      <c r="C6238" t="s">
        <v>2249</v>
      </c>
      <c r="D6238" t="s">
        <v>2530</v>
      </c>
      <c r="E6238" t="s">
        <v>3150</v>
      </c>
      <c r="F6238" s="6">
        <v>21</v>
      </c>
      <c r="G6238" s="6"/>
      <c r="H6238" s="6"/>
      <c r="I6238" s="6"/>
      <c r="J6238" s="6">
        <v>83.729411764705858</v>
      </c>
      <c r="K6238">
        <f t="shared" si="194"/>
        <v>2</v>
      </c>
    </row>
    <row r="6239" spans="1:11" x14ac:dyDescent="0.25">
      <c r="A6239" s="5" t="str">
        <f t="shared" si="195"/>
        <v>LCABig Creek/VenturaMonthly Peak DayOctober22</v>
      </c>
      <c r="B6239" t="s">
        <v>2233</v>
      </c>
      <c r="C6239" t="s">
        <v>2249</v>
      </c>
      <c r="D6239" t="s">
        <v>2530</v>
      </c>
      <c r="E6239" t="s">
        <v>3150</v>
      </c>
      <c r="F6239" s="6">
        <v>22</v>
      </c>
      <c r="G6239" s="6"/>
      <c r="H6239" s="6"/>
      <c r="I6239" s="6"/>
      <c r="J6239" s="6">
        <v>80.690588235294086</v>
      </c>
      <c r="K6239">
        <f t="shared" si="194"/>
        <v>2</v>
      </c>
    </row>
    <row r="6240" spans="1:11" x14ac:dyDescent="0.25">
      <c r="A6240" s="5" t="str">
        <f t="shared" si="195"/>
        <v>LCABig Creek/VenturaMonthly Peak DayOctober23</v>
      </c>
      <c r="B6240" t="s">
        <v>2233</v>
      </c>
      <c r="C6240" t="s">
        <v>2249</v>
      </c>
      <c r="D6240" t="s">
        <v>2530</v>
      </c>
      <c r="E6240" t="s">
        <v>3150</v>
      </c>
      <c r="F6240" s="6">
        <v>23</v>
      </c>
      <c r="G6240" s="6"/>
      <c r="H6240" s="6"/>
      <c r="I6240" s="6"/>
      <c r="J6240" s="6">
        <v>77.522352941176493</v>
      </c>
      <c r="K6240">
        <f t="shared" si="194"/>
        <v>2</v>
      </c>
    </row>
    <row r="6241" spans="1:11" x14ac:dyDescent="0.25">
      <c r="A6241" s="5" t="str">
        <f t="shared" si="195"/>
        <v>LCABig Creek/VenturaMonthly Peak DayOctober24</v>
      </c>
      <c r="B6241" t="s">
        <v>2233</v>
      </c>
      <c r="C6241" t="s">
        <v>2249</v>
      </c>
      <c r="D6241" t="s">
        <v>2530</v>
      </c>
      <c r="E6241" t="s">
        <v>3150</v>
      </c>
      <c r="F6241" s="6">
        <v>24</v>
      </c>
      <c r="G6241" s="6"/>
      <c r="H6241" s="6"/>
      <c r="I6241" s="6"/>
      <c r="J6241" s="6">
        <v>74.058823529411754</v>
      </c>
      <c r="K6241">
        <f t="shared" si="194"/>
        <v>2</v>
      </c>
    </row>
    <row r="6242" spans="1:11" x14ac:dyDescent="0.25">
      <c r="A6242" s="5" t="str">
        <f t="shared" si="195"/>
        <v>LCABig Creek/VenturaAverage WeekdayNovember1</v>
      </c>
      <c r="B6242" t="s">
        <v>2233</v>
      </c>
      <c r="C6242" t="s">
        <v>2249</v>
      </c>
      <c r="D6242" t="s">
        <v>2531</v>
      </c>
      <c r="E6242" t="s">
        <v>3151</v>
      </c>
      <c r="F6242" s="6">
        <v>1</v>
      </c>
      <c r="G6242" s="6"/>
      <c r="H6242" s="6"/>
      <c r="I6242" s="6"/>
      <c r="J6242" s="6">
        <v>44.555294117647058</v>
      </c>
      <c r="K6242">
        <f t="shared" si="194"/>
        <v>2</v>
      </c>
    </row>
    <row r="6243" spans="1:11" x14ac:dyDescent="0.25">
      <c r="A6243" s="5" t="str">
        <f t="shared" si="195"/>
        <v>LCABig Creek/VenturaAverage WeekdayNovember2</v>
      </c>
      <c r="B6243" t="s">
        <v>2233</v>
      </c>
      <c r="C6243" t="s">
        <v>2249</v>
      </c>
      <c r="D6243" t="s">
        <v>2531</v>
      </c>
      <c r="E6243" t="s">
        <v>3151</v>
      </c>
      <c r="F6243" s="6">
        <v>2</v>
      </c>
      <c r="G6243" s="6"/>
      <c r="H6243" s="6"/>
      <c r="I6243" s="6"/>
      <c r="J6243" s="6">
        <v>42.719411764705868</v>
      </c>
      <c r="K6243">
        <f t="shared" si="194"/>
        <v>2</v>
      </c>
    </row>
    <row r="6244" spans="1:11" x14ac:dyDescent="0.25">
      <c r="A6244" s="5" t="str">
        <f t="shared" si="195"/>
        <v>LCABig Creek/VenturaAverage WeekdayNovember3</v>
      </c>
      <c r="B6244" t="s">
        <v>2233</v>
      </c>
      <c r="C6244" t="s">
        <v>2249</v>
      </c>
      <c r="D6244" t="s">
        <v>2531</v>
      </c>
      <c r="E6244" t="s">
        <v>3151</v>
      </c>
      <c r="F6244" s="6">
        <v>3</v>
      </c>
      <c r="G6244" s="6"/>
      <c r="H6244" s="6"/>
      <c r="I6244" s="6"/>
      <c r="J6244" s="6">
        <v>43.396470588235296</v>
      </c>
      <c r="K6244">
        <f t="shared" si="194"/>
        <v>2</v>
      </c>
    </row>
    <row r="6245" spans="1:11" x14ac:dyDescent="0.25">
      <c r="A6245" s="5" t="str">
        <f t="shared" si="195"/>
        <v>LCABig Creek/VenturaAverage WeekdayNovember4</v>
      </c>
      <c r="B6245" t="s">
        <v>2233</v>
      </c>
      <c r="C6245" t="s">
        <v>2249</v>
      </c>
      <c r="D6245" t="s">
        <v>2531</v>
      </c>
      <c r="E6245" t="s">
        <v>3151</v>
      </c>
      <c r="F6245" s="6">
        <v>4</v>
      </c>
      <c r="G6245" s="6"/>
      <c r="H6245" s="6"/>
      <c r="I6245" s="6"/>
      <c r="J6245" s="6">
        <v>41.661176470588231</v>
      </c>
      <c r="K6245">
        <f t="shared" si="194"/>
        <v>2</v>
      </c>
    </row>
    <row r="6246" spans="1:11" x14ac:dyDescent="0.25">
      <c r="A6246" s="5" t="str">
        <f t="shared" si="195"/>
        <v>LCABig Creek/VenturaAverage WeekdayNovember5</v>
      </c>
      <c r="B6246" t="s">
        <v>2233</v>
      </c>
      <c r="C6246" t="s">
        <v>2249</v>
      </c>
      <c r="D6246" t="s">
        <v>2531</v>
      </c>
      <c r="E6246" t="s">
        <v>3151</v>
      </c>
      <c r="F6246" s="6">
        <v>5</v>
      </c>
      <c r="G6246" s="6"/>
      <c r="H6246" s="6"/>
      <c r="I6246" s="6"/>
      <c r="J6246" s="6">
        <v>41.618235294117653</v>
      </c>
      <c r="K6246">
        <f t="shared" si="194"/>
        <v>2</v>
      </c>
    </row>
    <row r="6247" spans="1:11" x14ac:dyDescent="0.25">
      <c r="A6247" s="5" t="str">
        <f t="shared" si="195"/>
        <v>LCABig Creek/VenturaAverage WeekdayNovember6</v>
      </c>
      <c r="B6247" t="s">
        <v>2233</v>
      </c>
      <c r="C6247" t="s">
        <v>2249</v>
      </c>
      <c r="D6247" t="s">
        <v>2531</v>
      </c>
      <c r="E6247" t="s">
        <v>3151</v>
      </c>
      <c r="F6247" s="6">
        <v>6</v>
      </c>
      <c r="G6247" s="6"/>
      <c r="H6247" s="6"/>
      <c r="I6247" s="6"/>
      <c r="J6247" s="6">
        <v>40.815882352941173</v>
      </c>
      <c r="K6247">
        <f t="shared" si="194"/>
        <v>2</v>
      </c>
    </row>
    <row r="6248" spans="1:11" x14ac:dyDescent="0.25">
      <c r="A6248" s="5" t="str">
        <f t="shared" si="195"/>
        <v>LCABig Creek/VenturaAverage WeekdayNovember7</v>
      </c>
      <c r="B6248" t="s">
        <v>2233</v>
      </c>
      <c r="C6248" t="s">
        <v>2249</v>
      </c>
      <c r="D6248" t="s">
        <v>2531</v>
      </c>
      <c r="E6248" t="s">
        <v>3151</v>
      </c>
      <c r="F6248" s="6">
        <v>7</v>
      </c>
      <c r="G6248" s="6"/>
      <c r="H6248" s="6"/>
      <c r="I6248" s="6"/>
      <c r="J6248" s="6">
        <v>39.734705882352941</v>
      </c>
      <c r="K6248">
        <f t="shared" si="194"/>
        <v>2</v>
      </c>
    </row>
    <row r="6249" spans="1:11" x14ac:dyDescent="0.25">
      <c r="A6249" s="5" t="str">
        <f t="shared" si="195"/>
        <v>LCABig Creek/VenturaAverage WeekdayNovember8</v>
      </c>
      <c r="B6249" t="s">
        <v>2233</v>
      </c>
      <c r="C6249" t="s">
        <v>2249</v>
      </c>
      <c r="D6249" t="s">
        <v>2531</v>
      </c>
      <c r="E6249" t="s">
        <v>3151</v>
      </c>
      <c r="F6249" s="6">
        <v>8</v>
      </c>
      <c r="G6249" s="6"/>
      <c r="H6249" s="6"/>
      <c r="I6249" s="6"/>
      <c r="J6249" s="6">
        <v>38.697058823529403</v>
      </c>
      <c r="K6249">
        <f t="shared" si="194"/>
        <v>2</v>
      </c>
    </row>
    <row r="6250" spans="1:11" x14ac:dyDescent="0.25">
      <c r="A6250" s="5" t="str">
        <f t="shared" si="195"/>
        <v>LCABig Creek/VenturaAverage WeekdayNovember9</v>
      </c>
      <c r="B6250" t="s">
        <v>2233</v>
      </c>
      <c r="C6250" t="s">
        <v>2249</v>
      </c>
      <c r="D6250" t="s">
        <v>2531</v>
      </c>
      <c r="E6250" t="s">
        <v>3151</v>
      </c>
      <c r="F6250" s="6">
        <v>9</v>
      </c>
      <c r="G6250" s="6"/>
      <c r="H6250" s="6"/>
      <c r="I6250" s="6"/>
      <c r="J6250" s="6">
        <v>42.292352941176482</v>
      </c>
      <c r="K6250">
        <f t="shared" si="194"/>
        <v>2</v>
      </c>
    </row>
    <row r="6251" spans="1:11" x14ac:dyDescent="0.25">
      <c r="A6251" s="5" t="str">
        <f t="shared" si="195"/>
        <v>LCABig Creek/VenturaAverage WeekdayNovember10</v>
      </c>
      <c r="B6251" t="s">
        <v>2233</v>
      </c>
      <c r="C6251" t="s">
        <v>2249</v>
      </c>
      <c r="D6251" t="s">
        <v>2531</v>
      </c>
      <c r="E6251" t="s">
        <v>3151</v>
      </c>
      <c r="F6251" s="6">
        <v>10</v>
      </c>
      <c r="G6251" s="6"/>
      <c r="H6251" s="6"/>
      <c r="I6251" s="6"/>
      <c r="J6251" s="6">
        <v>49.0729411764706</v>
      </c>
      <c r="K6251">
        <f t="shared" si="194"/>
        <v>2</v>
      </c>
    </row>
    <row r="6252" spans="1:11" x14ac:dyDescent="0.25">
      <c r="A6252" s="5" t="str">
        <f t="shared" si="195"/>
        <v>LCABig Creek/VenturaAverage WeekdayNovember11</v>
      </c>
      <c r="B6252" t="s">
        <v>2233</v>
      </c>
      <c r="C6252" t="s">
        <v>2249</v>
      </c>
      <c r="D6252" t="s">
        <v>2531</v>
      </c>
      <c r="E6252" t="s">
        <v>3151</v>
      </c>
      <c r="F6252" s="6">
        <v>11</v>
      </c>
      <c r="G6252" s="6"/>
      <c r="H6252" s="6"/>
      <c r="I6252" s="6"/>
      <c r="J6252" s="6">
        <v>57.715882352941165</v>
      </c>
      <c r="K6252">
        <f t="shared" si="194"/>
        <v>2</v>
      </c>
    </row>
    <row r="6253" spans="1:11" x14ac:dyDescent="0.25">
      <c r="A6253" s="5" t="str">
        <f t="shared" si="195"/>
        <v>LCABig Creek/VenturaAverage WeekdayNovember12</v>
      </c>
      <c r="B6253" t="s">
        <v>2233</v>
      </c>
      <c r="C6253" t="s">
        <v>2249</v>
      </c>
      <c r="D6253" t="s">
        <v>2531</v>
      </c>
      <c r="E6253" t="s">
        <v>3151</v>
      </c>
      <c r="F6253" s="6">
        <v>12</v>
      </c>
      <c r="G6253" s="6"/>
      <c r="H6253" s="6"/>
      <c r="I6253" s="6"/>
      <c r="J6253" s="6">
        <v>63.908235294117624</v>
      </c>
      <c r="K6253">
        <f t="shared" si="194"/>
        <v>2</v>
      </c>
    </row>
    <row r="6254" spans="1:11" x14ac:dyDescent="0.25">
      <c r="A6254" s="5" t="str">
        <f t="shared" si="195"/>
        <v>LCABig Creek/VenturaAverage WeekdayNovember13</v>
      </c>
      <c r="B6254" t="s">
        <v>2233</v>
      </c>
      <c r="C6254" t="s">
        <v>2249</v>
      </c>
      <c r="D6254" t="s">
        <v>2531</v>
      </c>
      <c r="E6254" t="s">
        <v>3151</v>
      </c>
      <c r="F6254" s="6">
        <v>13</v>
      </c>
      <c r="G6254" s="6"/>
      <c r="H6254" s="6"/>
      <c r="I6254" s="6"/>
      <c r="J6254" s="6">
        <v>65.993529411764712</v>
      </c>
      <c r="K6254">
        <f t="shared" si="194"/>
        <v>2</v>
      </c>
    </row>
    <row r="6255" spans="1:11" x14ac:dyDescent="0.25">
      <c r="A6255" s="5" t="str">
        <f t="shared" si="195"/>
        <v>LCABig Creek/VenturaAverage WeekdayNovember14</v>
      </c>
      <c r="B6255" t="s">
        <v>2233</v>
      </c>
      <c r="C6255" t="s">
        <v>2249</v>
      </c>
      <c r="D6255" t="s">
        <v>2531</v>
      </c>
      <c r="E6255" t="s">
        <v>3151</v>
      </c>
      <c r="F6255" s="6">
        <v>14</v>
      </c>
      <c r="G6255" s="6"/>
      <c r="H6255" s="6"/>
      <c r="I6255" s="6"/>
      <c r="J6255" s="6">
        <v>66.759411764705888</v>
      </c>
      <c r="K6255">
        <f t="shared" si="194"/>
        <v>2</v>
      </c>
    </row>
    <row r="6256" spans="1:11" x14ac:dyDescent="0.25">
      <c r="A6256" s="5" t="str">
        <f t="shared" si="195"/>
        <v>LCABig Creek/VenturaAverage WeekdayNovember15</v>
      </c>
      <c r="B6256" t="s">
        <v>2233</v>
      </c>
      <c r="C6256" t="s">
        <v>2249</v>
      </c>
      <c r="D6256" t="s">
        <v>2531</v>
      </c>
      <c r="E6256" t="s">
        <v>3151</v>
      </c>
      <c r="F6256" s="6">
        <v>15</v>
      </c>
      <c r="G6256" s="6"/>
      <c r="H6256" s="6"/>
      <c r="I6256" s="6"/>
      <c r="J6256" s="6">
        <v>66.524117647058816</v>
      </c>
      <c r="K6256">
        <f t="shared" si="194"/>
        <v>2</v>
      </c>
    </row>
    <row r="6257" spans="1:11" x14ac:dyDescent="0.25">
      <c r="A6257" s="5" t="str">
        <f t="shared" si="195"/>
        <v>LCABig Creek/VenturaAverage WeekdayNovember16</v>
      </c>
      <c r="B6257" t="s">
        <v>2233</v>
      </c>
      <c r="C6257" t="s">
        <v>2249</v>
      </c>
      <c r="D6257" t="s">
        <v>2531</v>
      </c>
      <c r="E6257" t="s">
        <v>3151</v>
      </c>
      <c r="F6257" s="6">
        <v>16</v>
      </c>
      <c r="G6257" s="6"/>
      <c r="H6257" s="6"/>
      <c r="I6257" s="6"/>
      <c r="J6257" s="6">
        <v>66.140588235294103</v>
      </c>
      <c r="K6257">
        <f t="shared" si="194"/>
        <v>2</v>
      </c>
    </row>
    <row r="6258" spans="1:11" x14ac:dyDescent="0.25">
      <c r="A6258" s="5" t="str">
        <f t="shared" si="195"/>
        <v>LCABig Creek/VenturaAverage WeekdayNovember17</v>
      </c>
      <c r="B6258" t="s">
        <v>2233</v>
      </c>
      <c r="C6258" t="s">
        <v>2249</v>
      </c>
      <c r="D6258" t="s">
        <v>2531</v>
      </c>
      <c r="E6258" t="s">
        <v>3151</v>
      </c>
      <c r="F6258" s="6">
        <v>17</v>
      </c>
      <c r="G6258" s="6"/>
      <c r="H6258" s="6"/>
      <c r="I6258" s="6"/>
      <c r="J6258" s="6">
        <v>63.762941176470576</v>
      </c>
      <c r="K6258">
        <f t="shared" si="194"/>
        <v>2</v>
      </c>
    </row>
    <row r="6259" spans="1:11" x14ac:dyDescent="0.25">
      <c r="A6259" s="5" t="str">
        <f t="shared" si="195"/>
        <v>LCABig Creek/VenturaAverage WeekdayNovember18</v>
      </c>
      <c r="B6259" t="s">
        <v>2233</v>
      </c>
      <c r="C6259" t="s">
        <v>2249</v>
      </c>
      <c r="D6259" t="s">
        <v>2531</v>
      </c>
      <c r="E6259" t="s">
        <v>3151</v>
      </c>
      <c r="F6259" s="6">
        <v>18</v>
      </c>
      <c r="G6259" s="6"/>
      <c r="H6259" s="6"/>
      <c r="I6259" s="6"/>
      <c r="J6259" s="6">
        <v>59.971764705882336</v>
      </c>
      <c r="K6259">
        <f t="shared" si="194"/>
        <v>2</v>
      </c>
    </row>
    <row r="6260" spans="1:11" x14ac:dyDescent="0.25">
      <c r="A6260" s="5" t="str">
        <f t="shared" si="195"/>
        <v>LCABig Creek/VenturaAverage WeekdayNovember19</v>
      </c>
      <c r="B6260" t="s">
        <v>2233</v>
      </c>
      <c r="C6260" t="s">
        <v>2249</v>
      </c>
      <c r="D6260" t="s">
        <v>2531</v>
      </c>
      <c r="E6260" t="s">
        <v>3151</v>
      </c>
      <c r="F6260" s="6">
        <v>19</v>
      </c>
      <c r="G6260" s="6"/>
      <c r="H6260" s="6"/>
      <c r="I6260" s="6"/>
      <c r="J6260" s="6">
        <v>56.69</v>
      </c>
      <c r="K6260">
        <f t="shared" si="194"/>
        <v>2</v>
      </c>
    </row>
    <row r="6261" spans="1:11" x14ac:dyDescent="0.25">
      <c r="A6261" s="5" t="str">
        <f t="shared" si="195"/>
        <v>LCABig Creek/VenturaAverage WeekdayNovember20</v>
      </c>
      <c r="B6261" t="s">
        <v>2233</v>
      </c>
      <c r="C6261" t="s">
        <v>2249</v>
      </c>
      <c r="D6261" t="s">
        <v>2531</v>
      </c>
      <c r="E6261" t="s">
        <v>3151</v>
      </c>
      <c r="F6261" s="6">
        <v>20</v>
      </c>
      <c r="G6261" s="6"/>
      <c r="H6261" s="6"/>
      <c r="I6261" s="6"/>
      <c r="J6261" s="6">
        <v>54.587058823529404</v>
      </c>
      <c r="K6261">
        <f t="shared" si="194"/>
        <v>2</v>
      </c>
    </row>
    <row r="6262" spans="1:11" x14ac:dyDescent="0.25">
      <c r="A6262" s="5" t="str">
        <f t="shared" si="195"/>
        <v>LCABig Creek/VenturaAverage WeekdayNovember21</v>
      </c>
      <c r="B6262" t="s">
        <v>2233</v>
      </c>
      <c r="C6262" t="s">
        <v>2249</v>
      </c>
      <c r="D6262" t="s">
        <v>2531</v>
      </c>
      <c r="E6262" t="s">
        <v>3151</v>
      </c>
      <c r="F6262" s="6">
        <v>21</v>
      </c>
      <c r="G6262" s="6"/>
      <c r="H6262" s="6"/>
      <c r="I6262" s="6"/>
      <c r="J6262" s="6">
        <v>52.294705882352936</v>
      </c>
      <c r="K6262">
        <f t="shared" si="194"/>
        <v>2</v>
      </c>
    </row>
    <row r="6263" spans="1:11" x14ac:dyDescent="0.25">
      <c r="A6263" s="5" t="str">
        <f t="shared" si="195"/>
        <v>LCABig Creek/VenturaAverage WeekdayNovember22</v>
      </c>
      <c r="B6263" t="s">
        <v>2233</v>
      </c>
      <c r="C6263" t="s">
        <v>2249</v>
      </c>
      <c r="D6263" t="s">
        <v>2531</v>
      </c>
      <c r="E6263" t="s">
        <v>3151</v>
      </c>
      <c r="F6263" s="6">
        <v>22</v>
      </c>
      <c r="G6263" s="6"/>
      <c r="H6263" s="6"/>
      <c r="I6263" s="6"/>
      <c r="J6263" s="6">
        <v>51.778235294117643</v>
      </c>
      <c r="K6263">
        <f t="shared" si="194"/>
        <v>2</v>
      </c>
    </row>
    <row r="6264" spans="1:11" x14ac:dyDescent="0.25">
      <c r="A6264" s="5" t="str">
        <f t="shared" si="195"/>
        <v>LCABig Creek/VenturaAverage WeekdayNovember23</v>
      </c>
      <c r="B6264" t="s">
        <v>2233</v>
      </c>
      <c r="C6264" t="s">
        <v>2249</v>
      </c>
      <c r="D6264" t="s">
        <v>2531</v>
      </c>
      <c r="E6264" t="s">
        <v>3151</v>
      </c>
      <c r="F6264" s="6">
        <v>23</v>
      </c>
      <c r="G6264" s="6"/>
      <c r="H6264" s="6"/>
      <c r="I6264" s="6"/>
      <c r="J6264" s="6">
        <v>51.317058823529401</v>
      </c>
      <c r="K6264">
        <f t="shared" si="194"/>
        <v>2</v>
      </c>
    </row>
    <row r="6265" spans="1:11" x14ac:dyDescent="0.25">
      <c r="A6265" s="5" t="str">
        <f t="shared" si="195"/>
        <v>LCABig Creek/VenturaAverage WeekdayNovember24</v>
      </c>
      <c r="B6265" t="s">
        <v>2233</v>
      </c>
      <c r="C6265" t="s">
        <v>2249</v>
      </c>
      <c r="D6265" t="s">
        <v>2531</v>
      </c>
      <c r="E6265" t="s">
        <v>3151</v>
      </c>
      <c r="F6265" s="6">
        <v>24</v>
      </c>
      <c r="G6265" s="6"/>
      <c r="H6265" s="6"/>
      <c r="I6265" s="6"/>
      <c r="J6265" s="6">
        <v>50.367058823529398</v>
      </c>
      <c r="K6265">
        <f t="shared" si="194"/>
        <v>2</v>
      </c>
    </row>
    <row r="6266" spans="1:11" x14ac:dyDescent="0.25">
      <c r="A6266" s="5" t="str">
        <f t="shared" si="195"/>
        <v>LCABig Creek/VenturaMonthly Peak DayNovember1</v>
      </c>
      <c r="B6266" t="s">
        <v>2233</v>
      </c>
      <c r="C6266" t="s">
        <v>2249</v>
      </c>
      <c r="D6266" t="s">
        <v>2532</v>
      </c>
      <c r="E6266" t="s">
        <v>3151</v>
      </c>
      <c r="F6266" s="6">
        <v>1</v>
      </c>
      <c r="G6266" s="6"/>
      <c r="H6266" s="6"/>
      <c r="I6266" s="6"/>
      <c r="J6266" s="6">
        <v>59.97999999999999</v>
      </c>
      <c r="K6266">
        <f t="shared" si="194"/>
        <v>2</v>
      </c>
    </row>
    <row r="6267" spans="1:11" x14ac:dyDescent="0.25">
      <c r="A6267" s="5" t="str">
        <f t="shared" si="195"/>
        <v>LCABig Creek/VenturaMonthly Peak DayNovember2</v>
      </c>
      <c r="B6267" t="s">
        <v>2233</v>
      </c>
      <c r="C6267" t="s">
        <v>2249</v>
      </c>
      <c r="D6267" t="s">
        <v>2532</v>
      </c>
      <c r="E6267" t="s">
        <v>3151</v>
      </c>
      <c r="F6267" s="6">
        <v>2</v>
      </c>
      <c r="G6267" s="6"/>
      <c r="H6267" s="6"/>
      <c r="I6267" s="6"/>
      <c r="J6267" s="6">
        <v>59.237647058823534</v>
      </c>
      <c r="K6267">
        <f t="shared" si="194"/>
        <v>2</v>
      </c>
    </row>
    <row r="6268" spans="1:11" x14ac:dyDescent="0.25">
      <c r="A6268" s="5" t="str">
        <f t="shared" si="195"/>
        <v>LCABig Creek/VenturaMonthly Peak DayNovember3</v>
      </c>
      <c r="B6268" t="s">
        <v>2233</v>
      </c>
      <c r="C6268" t="s">
        <v>2249</v>
      </c>
      <c r="D6268" t="s">
        <v>2532</v>
      </c>
      <c r="E6268" t="s">
        <v>3151</v>
      </c>
      <c r="F6268" s="6">
        <v>3</v>
      </c>
      <c r="G6268" s="6"/>
      <c r="H6268" s="6"/>
      <c r="I6268" s="6"/>
      <c r="J6268" s="6">
        <v>57.63000000000001</v>
      </c>
      <c r="K6268">
        <f t="shared" si="194"/>
        <v>2</v>
      </c>
    </row>
    <row r="6269" spans="1:11" x14ac:dyDescent="0.25">
      <c r="A6269" s="5" t="str">
        <f t="shared" si="195"/>
        <v>LCABig Creek/VenturaMonthly Peak DayNovember4</v>
      </c>
      <c r="B6269" t="s">
        <v>2233</v>
      </c>
      <c r="C6269" t="s">
        <v>2249</v>
      </c>
      <c r="D6269" t="s">
        <v>2532</v>
      </c>
      <c r="E6269" t="s">
        <v>3151</v>
      </c>
      <c r="F6269" s="6">
        <v>4</v>
      </c>
      <c r="G6269" s="6"/>
      <c r="H6269" s="6"/>
      <c r="I6269" s="6"/>
      <c r="J6269" s="6">
        <v>56.664705882352933</v>
      </c>
      <c r="K6269">
        <f t="shared" si="194"/>
        <v>2</v>
      </c>
    </row>
    <row r="6270" spans="1:11" x14ac:dyDescent="0.25">
      <c r="A6270" s="5" t="str">
        <f t="shared" si="195"/>
        <v>LCABig Creek/VenturaMonthly Peak DayNovember5</v>
      </c>
      <c r="B6270" t="s">
        <v>2233</v>
      </c>
      <c r="C6270" t="s">
        <v>2249</v>
      </c>
      <c r="D6270" t="s">
        <v>2532</v>
      </c>
      <c r="E6270" t="s">
        <v>3151</v>
      </c>
      <c r="F6270" s="6">
        <v>5</v>
      </c>
      <c r="G6270" s="6"/>
      <c r="H6270" s="6"/>
      <c r="I6270" s="6"/>
      <c r="J6270" s="6">
        <v>55.867058823529405</v>
      </c>
      <c r="K6270">
        <f t="shared" si="194"/>
        <v>2</v>
      </c>
    </row>
    <row r="6271" spans="1:11" x14ac:dyDescent="0.25">
      <c r="A6271" s="5" t="str">
        <f t="shared" si="195"/>
        <v>LCABig Creek/VenturaMonthly Peak DayNovember6</v>
      </c>
      <c r="B6271" t="s">
        <v>2233</v>
      </c>
      <c r="C6271" t="s">
        <v>2249</v>
      </c>
      <c r="D6271" t="s">
        <v>2532</v>
      </c>
      <c r="E6271" t="s">
        <v>3151</v>
      </c>
      <c r="F6271" s="6">
        <v>6</v>
      </c>
      <c r="G6271" s="6"/>
      <c r="H6271" s="6"/>
      <c r="I6271" s="6"/>
      <c r="J6271" s="6">
        <v>54.337058823529397</v>
      </c>
      <c r="K6271">
        <f t="shared" si="194"/>
        <v>2</v>
      </c>
    </row>
    <row r="6272" spans="1:11" x14ac:dyDescent="0.25">
      <c r="A6272" s="5" t="str">
        <f t="shared" si="195"/>
        <v>LCABig Creek/VenturaMonthly Peak DayNovember7</v>
      </c>
      <c r="B6272" t="s">
        <v>2233</v>
      </c>
      <c r="C6272" t="s">
        <v>2249</v>
      </c>
      <c r="D6272" t="s">
        <v>2532</v>
      </c>
      <c r="E6272" t="s">
        <v>3151</v>
      </c>
      <c r="F6272" s="6">
        <v>7</v>
      </c>
      <c r="G6272" s="6"/>
      <c r="H6272" s="6"/>
      <c r="I6272" s="6"/>
      <c r="J6272" s="6">
        <v>53.947058823529417</v>
      </c>
      <c r="K6272">
        <f t="shared" si="194"/>
        <v>2</v>
      </c>
    </row>
    <row r="6273" spans="1:11" x14ac:dyDescent="0.25">
      <c r="A6273" s="5" t="str">
        <f t="shared" si="195"/>
        <v>LCABig Creek/VenturaMonthly Peak DayNovember8</v>
      </c>
      <c r="B6273" t="s">
        <v>2233</v>
      </c>
      <c r="C6273" t="s">
        <v>2249</v>
      </c>
      <c r="D6273" t="s">
        <v>2532</v>
      </c>
      <c r="E6273" t="s">
        <v>3151</v>
      </c>
      <c r="F6273" s="6">
        <v>8</v>
      </c>
      <c r="G6273" s="6"/>
      <c r="H6273" s="6"/>
      <c r="I6273" s="6"/>
      <c r="J6273" s="6">
        <v>54.273529411764692</v>
      </c>
      <c r="K6273">
        <f t="shared" si="194"/>
        <v>2</v>
      </c>
    </row>
    <row r="6274" spans="1:11" x14ac:dyDescent="0.25">
      <c r="A6274" s="5" t="str">
        <f t="shared" si="195"/>
        <v>LCABig Creek/VenturaMonthly Peak DayNovember9</v>
      </c>
      <c r="B6274" t="s">
        <v>2233</v>
      </c>
      <c r="C6274" t="s">
        <v>2249</v>
      </c>
      <c r="D6274" t="s">
        <v>2532</v>
      </c>
      <c r="E6274" t="s">
        <v>3151</v>
      </c>
      <c r="F6274" s="6">
        <v>9</v>
      </c>
      <c r="G6274" s="6"/>
      <c r="H6274" s="6"/>
      <c r="I6274" s="6"/>
      <c r="J6274" s="6">
        <v>57.501764705882344</v>
      </c>
      <c r="K6274">
        <f t="shared" ref="K6274:K6337" si="196">INDEX(events, MATCH(CONCATENATE(B6274, C6274, D6274, E6274), events_y, 0), MATCH("Confidential", events_x, 0))</f>
        <v>2</v>
      </c>
    </row>
    <row r="6275" spans="1:11" x14ac:dyDescent="0.25">
      <c r="A6275" s="5" t="str">
        <f t="shared" ref="A6275:A6338" si="197">CONCATENATE(B6275, C6275, D6275, E6275, F6275)</f>
        <v>LCABig Creek/VenturaMonthly Peak DayNovember10</v>
      </c>
      <c r="B6275" t="s">
        <v>2233</v>
      </c>
      <c r="C6275" t="s">
        <v>2249</v>
      </c>
      <c r="D6275" t="s">
        <v>2532</v>
      </c>
      <c r="E6275" t="s">
        <v>3151</v>
      </c>
      <c r="F6275" s="6">
        <v>10</v>
      </c>
      <c r="G6275" s="6"/>
      <c r="H6275" s="6"/>
      <c r="I6275" s="6"/>
      <c r="J6275" s="6">
        <v>63.932352941176468</v>
      </c>
      <c r="K6275">
        <f t="shared" si="196"/>
        <v>2</v>
      </c>
    </row>
    <row r="6276" spans="1:11" x14ac:dyDescent="0.25">
      <c r="A6276" s="5" t="str">
        <f t="shared" si="197"/>
        <v>LCABig Creek/VenturaMonthly Peak DayNovember11</v>
      </c>
      <c r="B6276" t="s">
        <v>2233</v>
      </c>
      <c r="C6276" t="s">
        <v>2249</v>
      </c>
      <c r="D6276" t="s">
        <v>2532</v>
      </c>
      <c r="E6276" t="s">
        <v>3151</v>
      </c>
      <c r="F6276" s="6">
        <v>11</v>
      </c>
      <c r="G6276" s="6"/>
      <c r="H6276" s="6"/>
      <c r="I6276" s="6"/>
      <c r="J6276" s="6">
        <v>70.992941176470595</v>
      </c>
      <c r="K6276">
        <f t="shared" si="196"/>
        <v>2</v>
      </c>
    </row>
    <row r="6277" spans="1:11" x14ac:dyDescent="0.25">
      <c r="A6277" s="5" t="str">
        <f t="shared" si="197"/>
        <v>LCABig Creek/VenturaMonthly Peak DayNovember12</v>
      </c>
      <c r="B6277" t="s">
        <v>2233</v>
      </c>
      <c r="C6277" t="s">
        <v>2249</v>
      </c>
      <c r="D6277" t="s">
        <v>2532</v>
      </c>
      <c r="E6277" t="s">
        <v>3151</v>
      </c>
      <c r="F6277" s="6">
        <v>12</v>
      </c>
      <c r="G6277" s="6"/>
      <c r="H6277" s="6"/>
      <c r="I6277" s="6"/>
      <c r="J6277" s="6">
        <v>76.385882352941181</v>
      </c>
      <c r="K6277">
        <f t="shared" si="196"/>
        <v>2</v>
      </c>
    </row>
    <row r="6278" spans="1:11" x14ac:dyDescent="0.25">
      <c r="A6278" s="5" t="str">
        <f t="shared" si="197"/>
        <v>LCABig Creek/VenturaMonthly Peak DayNovember13</v>
      </c>
      <c r="B6278" t="s">
        <v>2233</v>
      </c>
      <c r="C6278" t="s">
        <v>2249</v>
      </c>
      <c r="D6278" t="s">
        <v>2532</v>
      </c>
      <c r="E6278" t="s">
        <v>3151</v>
      </c>
      <c r="F6278" s="6">
        <v>13</v>
      </c>
      <c r="G6278" s="6"/>
      <c r="H6278" s="6"/>
      <c r="I6278" s="6"/>
      <c r="J6278" s="6">
        <v>79.523529411764684</v>
      </c>
      <c r="K6278">
        <f t="shared" si="196"/>
        <v>2</v>
      </c>
    </row>
    <row r="6279" spans="1:11" x14ac:dyDescent="0.25">
      <c r="A6279" s="5" t="str">
        <f t="shared" si="197"/>
        <v>LCABig Creek/VenturaMonthly Peak DayNovember14</v>
      </c>
      <c r="B6279" t="s">
        <v>2233</v>
      </c>
      <c r="C6279" t="s">
        <v>2249</v>
      </c>
      <c r="D6279" t="s">
        <v>2532</v>
      </c>
      <c r="E6279" t="s">
        <v>3151</v>
      </c>
      <c r="F6279" s="6">
        <v>14</v>
      </c>
      <c r="G6279" s="6"/>
      <c r="H6279" s="6"/>
      <c r="I6279" s="6"/>
      <c r="J6279" s="6">
        <v>80.82352941176471</v>
      </c>
      <c r="K6279">
        <f t="shared" si="196"/>
        <v>2</v>
      </c>
    </row>
    <row r="6280" spans="1:11" x14ac:dyDescent="0.25">
      <c r="A6280" s="5" t="str">
        <f t="shared" si="197"/>
        <v>LCABig Creek/VenturaMonthly Peak DayNovember15</v>
      </c>
      <c r="B6280" t="s">
        <v>2233</v>
      </c>
      <c r="C6280" t="s">
        <v>2249</v>
      </c>
      <c r="D6280" t="s">
        <v>2532</v>
      </c>
      <c r="E6280" t="s">
        <v>3151</v>
      </c>
      <c r="F6280" s="6">
        <v>15</v>
      </c>
      <c r="G6280" s="6"/>
      <c r="H6280" s="6"/>
      <c r="I6280" s="6"/>
      <c r="J6280" s="6">
        <v>81.7529411764706</v>
      </c>
      <c r="K6280">
        <f t="shared" si="196"/>
        <v>2</v>
      </c>
    </row>
    <row r="6281" spans="1:11" x14ac:dyDescent="0.25">
      <c r="A6281" s="5" t="str">
        <f t="shared" si="197"/>
        <v>LCABig Creek/VenturaMonthly Peak DayNovember16</v>
      </c>
      <c r="B6281" t="s">
        <v>2233</v>
      </c>
      <c r="C6281" t="s">
        <v>2249</v>
      </c>
      <c r="D6281" t="s">
        <v>2532</v>
      </c>
      <c r="E6281" t="s">
        <v>3151</v>
      </c>
      <c r="F6281" s="6">
        <v>16</v>
      </c>
      <c r="G6281" s="6"/>
      <c r="H6281" s="6"/>
      <c r="I6281" s="6"/>
      <c r="J6281" s="6">
        <v>81.899999999999991</v>
      </c>
      <c r="K6281">
        <f t="shared" si="196"/>
        <v>2</v>
      </c>
    </row>
    <row r="6282" spans="1:11" x14ac:dyDescent="0.25">
      <c r="A6282" s="5" t="str">
        <f t="shared" si="197"/>
        <v>LCABig Creek/VenturaMonthly Peak DayNovember17</v>
      </c>
      <c r="B6282" t="s">
        <v>2233</v>
      </c>
      <c r="C6282" t="s">
        <v>2249</v>
      </c>
      <c r="D6282" t="s">
        <v>2532</v>
      </c>
      <c r="E6282" t="s">
        <v>3151</v>
      </c>
      <c r="F6282" s="6">
        <v>17</v>
      </c>
      <c r="G6282" s="6"/>
      <c r="H6282" s="6"/>
      <c r="I6282" s="6"/>
      <c r="J6282" s="6">
        <v>80.794117647058826</v>
      </c>
      <c r="K6282">
        <f t="shared" si="196"/>
        <v>2</v>
      </c>
    </row>
    <row r="6283" spans="1:11" x14ac:dyDescent="0.25">
      <c r="A6283" s="5" t="str">
        <f t="shared" si="197"/>
        <v>LCABig Creek/VenturaMonthly Peak DayNovember18</v>
      </c>
      <c r="B6283" t="s">
        <v>2233</v>
      </c>
      <c r="C6283" t="s">
        <v>2249</v>
      </c>
      <c r="D6283" t="s">
        <v>2532</v>
      </c>
      <c r="E6283" t="s">
        <v>3151</v>
      </c>
      <c r="F6283" s="6">
        <v>18</v>
      </c>
      <c r="G6283" s="6"/>
      <c r="H6283" s="6"/>
      <c r="I6283" s="6"/>
      <c r="J6283" s="6">
        <v>77.747058823529414</v>
      </c>
      <c r="K6283">
        <f t="shared" si="196"/>
        <v>2</v>
      </c>
    </row>
    <row r="6284" spans="1:11" x14ac:dyDescent="0.25">
      <c r="A6284" s="5" t="str">
        <f t="shared" si="197"/>
        <v>LCABig Creek/VenturaMonthly Peak DayNovember19</v>
      </c>
      <c r="B6284" t="s">
        <v>2233</v>
      </c>
      <c r="C6284" t="s">
        <v>2249</v>
      </c>
      <c r="D6284" t="s">
        <v>2532</v>
      </c>
      <c r="E6284" t="s">
        <v>3151</v>
      </c>
      <c r="F6284" s="6">
        <v>19</v>
      </c>
      <c r="G6284" s="6"/>
      <c r="H6284" s="6"/>
      <c r="I6284" s="6"/>
      <c r="J6284" s="6">
        <v>74.111764705882351</v>
      </c>
      <c r="K6284">
        <f t="shared" si="196"/>
        <v>2</v>
      </c>
    </row>
    <row r="6285" spans="1:11" x14ac:dyDescent="0.25">
      <c r="A6285" s="5" t="str">
        <f t="shared" si="197"/>
        <v>LCABig Creek/VenturaMonthly Peak DayNovember20</v>
      </c>
      <c r="B6285" t="s">
        <v>2233</v>
      </c>
      <c r="C6285" t="s">
        <v>2249</v>
      </c>
      <c r="D6285" t="s">
        <v>2532</v>
      </c>
      <c r="E6285" t="s">
        <v>3151</v>
      </c>
      <c r="F6285" s="6">
        <v>20</v>
      </c>
      <c r="G6285" s="6"/>
      <c r="H6285" s="6"/>
      <c r="I6285" s="6"/>
      <c r="J6285" s="6">
        <v>71.028823529411781</v>
      </c>
      <c r="K6285">
        <f t="shared" si="196"/>
        <v>2</v>
      </c>
    </row>
    <row r="6286" spans="1:11" x14ac:dyDescent="0.25">
      <c r="A6286" s="5" t="str">
        <f t="shared" si="197"/>
        <v>LCABig Creek/VenturaMonthly Peak DayNovember21</v>
      </c>
      <c r="B6286" t="s">
        <v>2233</v>
      </c>
      <c r="C6286" t="s">
        <v>2249</v>
      </c>
      <c r="D6286" t="s">
        <v>2532</v>
      </c>
      <c r="E6286" t="s">
        <v>3151</v>
      </c>
      <c r="F6286" s="6">
        <v>21</v>
      </c>
      <c r="G6286" s="6"/>
      <c r="H6286" s="6"/>
      <c r="I6286" s="6"/>
      <c r="J6286" s="6">
        <v>68.800588235294128</v>
      </c>
      <c r="K6286">
        <f t="shared" si="196"/>
        <v>2</v>
      </c>
    </row>
    <row r="6287" spans="1:11" x14ac:dyDescent="0.25">
      <c r="A6287" s="5" t="str">
        <f t="shared" si="197"/>
        <v>LCABig Creek/VenturaMonthly Peak DayNovember22</v>
      </c>
      <c r="B6287" t="s">
        <v>2233</v>
      </c>
      <c r="C6287" t="s">
        <v>2249</v>
      </c>
      <c r="D6287" t="s">
        <v>2532</v>
      </c>
      <c r="E6287" t="s">
        <v>3151</v>
      </c>
      <c r="F6287" s="6">
        <v>22</v>
      </c>
      <c r="G6287" s="6"/>
      <c r="H6287" s="6"/>
      <c r="I6287" s="6"/>
      <c r="J6287" s="6">
        <v>66.541764705882372</v>
      </c>
      <c r="K6287">
        <f t="shared" si="196"/>
        <v>2</v>
      </c>
    </row>
    <row r="6288" spans="1:11" x14ac:dyDescent="0.25">
      <c r="A6288" s="5" t="str">
        <f t="shared" si="197"/>
        <v>LCABig Creek/VenturaMonthly Peak DayNovember23</v>
      </c>
      <c r="B6288" t="s">
        <v>2233</v>
      </c>
      <c r="C6288" t="s">
        <v>2249</v>
      </c>
      <c r="D6288" t="s">
        <v>2532</v>
      </c>
      <c r="E6288" t="s">
        <v>3151</v>
      </c>
      <c r="F6288" s="6">
        <v>23</v>
      </c>
      <c r="G6288" s="6"/>
      <c r="H6288" s="6"/>
      <c r="I6288" s="6"/>
      <c r="J6288" s="6">
        <v>64.655882352941163</v>
      </c>
      <c r="K6288">
        <f t="shared" si="196"/>
        <v>2</v>
      </c>
    </row>
    <row r="6289" spans="1:11" x14ac:dyDescent="0.25">
      <c r="A6289" s="5" t="str">
        <f t="shared" si="197"/>
        <v>LCABig Creek/VenturaMonthly Peak DayNovember24</v>
      </c>
      <c r="B6289" t="s">
        <v>2233</v>
      </c>
      <c r="C6289" t="s">
        <v>2249</v>
      </c>
      <c r="D6289" t="s">
        <v>2532</v>
      </c>
      <c r="E6289" t="s">
        <v>3151</v>
      </c>
      <c r="F6289" s="6">
        <v>24</v>
      </c>
      <c r="G6289" s="6"/>
      <c r="H6289" s="6"/>
      <c r="I6289" s="6"/>
      <c r="J6289" s="6">
        <v>64.829411764705895</v>
      </c>
      <c r="K6289">
        <f t="shared" si="196"/>
        <v>2</v>
      </c>
    </row>
    <row r="6290" spans="1:11" x14ac:dyDescent="0.25">
      <c r="A6290" s="5" t="str">
        <f t="shared" si="197"/>
        <v>LCABig Creek/VenturaAverage WeekdayDecember1</v>
      </c>
      <c r="B6290" t="s">
        <v>2233</v>
      </c>
      <c r="C6290" t="s">
        <v>2249</v>
      </c>
      <c r="D6290" t="s">
        <v>2533</v>
      </c>
      <c r="E6290" t="s">
        <v>3152</v>
      </c>
      <c r="F6290" s="6">
        <v>1</v>
      </c>
      <c r="G6290" s="6"/>
      <c r="H6290" s="6"/>
      <c r="I6290" s="6"/>
      <c r="J6290" s="6">
        <v>45.532941176470601</v>
      </c>
      <c r="K6290">
        <f t="shared" si="196"/>
        <v>2</v>
      </c>
    </row>
    <row r="6291" spans="1:11" x14ac:dyDescent="0.25">
      <c r="A6291" s="5" t="str">
        <f t="shared" si="197"/>
        <v>LCABig Creek/VenturaAverage WeekdayDecember2</v>
      </c>
      <c r="B6291" t="s">
        <v>2233</v>
      </c>
      <c r="C6291" t="s">
        <v>2249</v>
      </c>
      <c r="D6291" t="s">
        <v>2533</v>
      </c>
      <c r="E6291" t="s">
        <v>3152</v>
      </c>
      <c r="F6291" s="6">
        <v>2</v>
      </c>
      <c r="G6291" s="6"/>
      <c r="H6291" s="6"/>
      <c r="I6291" s="6"/>
      <c r="J6291" s="6">
        <v>43.672352941176484</v>
      </c>
      <c r="K6291">
        <f t="shared" si="196"/>
        <v>2</v>
      </c>
    </row>
    <row r="6292" spans="1:11" x14ac:dyDescent="0.25">
      <c r="A6292" s="5" t="str">
        <f t="shared" si="197"/>
        <v>LCABig Creek/VenturaAverage WeekdayDecember3</v>
      </c>
      <c r="B6292" t="s">
        <v>2233</v>
      </c>
      <c r="C6292" t="s">
        <v>2249</v>
      </c>
      <c r="D6292" t="s">
        <v>2533</v>
      </c>
      <c r="E6292" t="s">
        <v>3152</v>
      </c>
      <c r="F6292" s="6">
        <v>3</v>
      </c>
      <c r="G6292" s="6"/>
      <c r="H6292" s="6"/>
      <c r="I6292" s="6"/>
      <c r="J6292" s="6">
        <v>42.79117647058824</v>
      </c>
      <c r="K6292">
        <f t="shared" si="196"/>
        <v>2</v>
      </c>
    </row>
    <row r="6293" spans="1:11" x14ac:dyDescent="0.25">
      <c r="A6293" s="5" t="str">
        <f t="shared" si="197"/>
        <v>LCABig Creek/VenturaAverage WeekdayDecember4</v>
      </c>
      <c r="B6293" t="s">
        <v>2233</v>
      </c>
      <c r="C6293" t="s">
        <v>2249</v>
      </c>
      <c r="D6293" t="s">
        <v>2533</v>
      </c>
      <c r="E6293" t="s">
        <v>3152</v>
      </c>
      <c r="F6293" s="6">
        <v>4</v>
      </c>
      <c r="G6293" s="6"/>
      <c r="H6293" s="6"/>
      <c r="I6293" s="6"/>
      <c r="J6293" s="6">
        <v>41.90117647058824</v>
      </c>
      <c r="K6293">
        <f t="shared" si="196"/>
        <v>2</v>
      </c>
    </row>
    <row r="6294" spans="1:11" x14ac:dyDescent="0.25">
      <c r="A6294" s="5" t="str">
        <f t="shared" si="197"/>
        <v>LCABig Creek/VenturaAverage WeekdayDecember5</v>
      </c>
      <c r="B6294" t="s">
        <v>2233</v>
      </c>
      <c r="C6294" t="s">
        <v>2249</v>
      </c>
      <c r="D6294" t="s">
        <v>2533</v>
      </c>
      <c r="E6294" t="s">
        <v>3152</v>
      </c>
      <c r="F6294" s="6">
        <v>5</v>
      </c>
      <c r="G6294" s="6"/>
      <c r="H6294" s="6"/>
      <c r="I6294" s="6"/>
      <c r="J6294" s="6">
        <v>42.277647058823533</v>
      </c>
      <c r="K6294">
        <f t="shared" si="196"/>
        <v>2</v>
      </c>
    </row>
    <row r="6295" spans="1:11" x14ac:dyDescent="0.25">
      <c r="A6295" s="5" t="str">
        <f t="shared" si="197"/>
        <v>LCABig Creek/VenturaAverage WeekdayDecember6</v>
      </c>
      <c r="B6295" t="s">
        <v>2233</v>
      </c>
      <c r="C6295" t="s">
        <v>2249</v>
      </c>
      <c r="D6295" t="s">
        <v>2533</v>
      </c>
      <c r="E6295" t="s">
        <v>3152</v>
      </c>
      <c r="F6295" s="6">
        <v>6</v>
      </c>
      <c r="G6295" s="6"/>
      <c r="H6295" s="6"/>
      <c r="I6295" s="6"/>
      <c r="J6295" s="6">
        <v>40.452352941176471</v>
      </c>
      <c r="K6295">
        <f t="shared" si="196"/>
        <v>2</v>
      </c>
    </row>
    <row r="6296" spans="1:11" x14ac:dyDescent="0.25">
      <c r="A6296" s="5" t="str">
        <f t="shared" si="197"/>
        <v>LCABig Creek/VenturaAverage WeekdayDecember7</v>
      </c>
      <c r="B6296" t="s">
        <v>2233</v>
      </c>
      <c r="C6296" t="s">
        <v>2249</v>
      </c>
      <c r="D6296" t="s">
        <v>2533</v>
      </c>
      <c r="E6296" t="s">
        <v>3152</v>
      </c>
      <c r="F6296" s="6">
        <v>7</v>
      </c>
      <c r="G6296" s="6"/>
      <c r="H6296" s="6"/>
      <c r="I6296" s="6"/>
      <c r="J6296" s="6">
        <v>38.624705882352934</v>
      </c>
      <c r="K6296">
        <f t="shared" si="196"/>
        <v>2</v>
      </c>
    </row>
    <row r="6297" spans="1:11" x14ac:dyDescent="0.25">
      <c r="A6297" s="5" t="str">
        <f t="shared" si="197"/>
        <v>LCABig Creek/VenturaAverage WeekdayDecember8</v>
      </c>
      <c r="B6297" t="s">
        <v>2233</v>
      </c>
      <c r="C6297" t="s">
        <v>2249</v>
      </c>
      <c r="D6297" t="s">
        <v>2533</v>
      </c>
      <c r="E6297" t="s">
        <v>3152</v>
      </c>
      <c r="F6297" s="6">
        <v>8</v>
      </c>
      <c r="G6297" s="6"/>
      <c r="H6297" s="6"/>
      <c r="I6297" s="6"/>
      <c r="J6297" s="6">
        <v>38.173529411764704</v>
      </c>
      <c r="K6297">
        <f t="shared" si="196"/>
        <v>2</v>
      </c>
    </row>
    <row r="6298" spans="1:11" x14ac:dyDescent="0.25">
      <c r="A6298" s="5" t="str">
        <f t="shared" si="197"/>
        <v>LCABig Creek/VenturaAverage WeekdayDecember9</v>
      </c>
      <c r="B6298" t="s">
        <v>2233</v>
      </c>
      <c r="C6298" t="s">
        <v>2249</v>
      </c>
      <c r="D6298" t="s">
        <v>2533</v>
      </c>
      <c r="E6298" t="s">
        <v>3152</v>
      </c>
      <c r="F6298" s="6">
        <v>9</v>
      </c>
      <c r="G6298" s="6"/>
      <c r="H6298" s="6"/>
      <c r="I6298" s="6"/>
      <c r="J6298" s="6">
        <v>41.046470588235294</v>
      </c>
      <c r="K6298">
        <f t="shared" si="196"/>
        <v>2</v>
      </c>
    </row>
    <row r="6299" spans="1:11" x14ac:dyDescent="0.25">
      <c r="A6299" s="5" t="str">
        <f t="shared" si="197"/>
        <v>LCABig Creek/VenturaAverage WeekdayDecember10</v>
      </c>
      <c r="B6299" t="s">
        <v>2233</v>
      </c>
      <c r="C6299" t="s">
        <v>2249</v>
      </c>
      <c r="D6299" t="s">
        <v>2533</v>
      </c>
      <c r="E6299" t="s">
        <v>3152</v>
      </c>
      <c r="F6299" s="6">
        <v>10</v>
      </c>
      <c r="G6299" s="6"/>
      <c r="H6299" s="6"/>
      <c r="I6299" s="6"/>
      <c r="J6299" s="6">
        <v>46.456470588235298</v>
      </c>
      <c r="K6299">
        <f t="shared" si="196"/>
        <v>2</v>
      </c>
    </row>
    <row r="6300" spans="1:11" x14ac:dyDescent="0.25">
      <c r="A6300" s="5" t="str">
        <f t="shared" si="197"/>
        <v>LCABig Creek/VenturaAverage WeekdayDecember11</v>
      </c>
      <c r="B6300" t="s">
        <v>2233</v>
      </c>
      <c r="C6300" t="s">
        <v>2249</v>
      </c>
      <c r="D6300" t="s">
        <v>2533</v>
      </c>
      <c r="E6300" t="s">
        <v>3152</v>
      </c>
      <c r="F6300" s="6">
        <v>11</v>
      </c>
      <c r="G6300" s="6"/>
      <c r="H6300" s="6"/>
      <c r="I6300" s="6"/>
      <c r="J6300" s="6">
        <v>50.6429411764706</v>
      </c>
      <c r="K6300">
        <f t="shared" si="196"/>
        <v>2</v>
      </c>
    </row>
    <row r="6301" spans="1:11" x14ac:dyDescent="0.25">
      <c r="A6301" s="5" t="str">
        <f t="shared" si="197"/>
        <v>LCABig Creek/VenturaAverage WeekdayDecember12</v>
      </c>
      <c r="B6301" t="s">
        <v>2233</v>
      </c>
      <c r="C6301" t="s">
        <v>2249</v>
      </c>
      <c r="D6301" t="s">
        <v>2533</v>
      </c>
      <c r="E6301" t="s">
        <v>3152</v>
      </c>
      <c r="F6301" s="6">
        <v>12</v>
      </c>
      <c r="G6301" s="6"/>
      <c r="H6301" s="6"/>
      <c r="I6301" s="6"/>
      <c r="J6301" s="6">
        <v>53.407058823529418</v>
      </c>
      <c r="K6301">
        <f t="shared" si="196"/>
        <v>2</v>
      </c>
    </row>
    <row r="6302" spans="1:11" x14ac:dyDescent="0.25">
      <c r="A6302" s="5" t="str">
        <f t="shared" si="197"/>
        <v>LCABig Creek/VenturaAverage WeekdayDecember13</v>
      </c>
      <c r="B6302" t="s">
        <v>2233</v>
      </c>
      <c r="C6302" t="s">
        <v>2249</v>
      </c>
      <c r="D6302" t="s">
        <v>2533</v>
      </c>
      <c r="E6302" t="s">
        <v>3152</v>
      </c>
      <c r="F6302" s="6">
        <v>13</v>
      </c>
      <c r="G6302" s="6"/>
      <c r="H6302" s="6"/>
      <c r="I6302" s="6"/>
      <c r="J6302" s="6">
        <v>56.551176470588238</v>
      </c>
      <c r="K6302">
        <f t="shared" si="196"/>
        <v>2</v>
      </c>
    </row>
    <row r="6303" spans="1:11" x14ac:dyDescent="0.25">
      <c r="A6303" s="5" t="str">
        <f t="shared" si="197"/>
        <v>LCABig Creek/VenturaAverage WeekdayDecember14</v>
      </c>
      <c r="B6303" t="s">
        <v>2233</v>
      </c>
      <c r="C6303" t="s">
        <v>2249</v>
      </c>
      <c r="D6303" t="s">
        <v>2533</v>
      </c>
      <c r="E6303" t="s">
        <v>3152</v>
      </c>
      <c r="F6303" s="6">
        <v>14</v>
      </c>
      <c r="G6303" s="6"/>
      <c r="H6303" s="6"/>
      <c r="I6303" s="6"/>
      <c r="J6303" s="6">
        <v>57.884117647058822</v>
      </c>
      <c r="K6303">
        <f t="shared" si="196"/>
        <v>2</v>
      </c>
    </row>
    <row r="6304" spans="1:11" x14ac:dyDescent="0.25">
      <c r="A6304" s="5" t="str">
        <f t="shared" si="197"/>
        <v>LCABig Creek/VenturaAverage WeekdayDecember15</v>
      </c>
      <c r="B6304" t="s">
        <v>2233</v>
      </c>
      <c r="C6304" t="s">
        <v>2249</v>
      </c>
      <c r="D6304" t="s">
        <v>2533</v>
      </c>
      <c r="E6304" t="s">
        <v>3152</v>
      </c>
      <c r="F6304" s="6">
        <v>15</v>
      </c>
      <c r="G6304" s="6"/>
      <c r="H6304" s="6"/>
      <c r="I6304" s="6"/>
      <c r="J6304" s="6">
        <v>59.332941176470598</v>
      </c>
      <c r="K6304">
        <f t="shared" si="196"/>
        <v>2</v>
      </c>
    </row>
    <row r="6305" spans="1:11" x14ac:dyDescent="0.25">
      <c r="A6305" s="5" t="str">
        <f t="shared" si="197"/>
        <v>LCABig Creek/VenturaAverage WeekdayDecember16</v>
      </c>
      <c r="B6305" t="s">
        <v>2233</v>
      </c>
      <c r="C6305" t="s">
        <v>2249</v>
      </c>
      <c r="D6305" t="s">
        <v>2533</v>
      </c>
      <c r="E6305" t="s">
        <v>3152</v>
      </c>
      <c r="F6305" s="6">
        <v>16</v>
      </c>
      <c r="G6305" s="6"/>
      <c r="H6305" s="6"/>
      <c r="I6305" s="6"/>
      <c r="J6305" s="6">
        <v>60.095294117647057</v>
      </c>
      <c r="K6305">
        <f t="shared" si="196"/>
        <v>2</v>
      </c>
    </row>
    <row r="6306" spans="1:11" x14ac:dyDescent="0.25">
      <c r="A6306" s="5" t="str">
        <f t="shared" si="197"/>
        <v>LCABig Creek/VenturaAverage WeekdayDecember17</v>
      </c>
      <c r="B6306" t="s">
        <v>2233</v>
      </c>
      <c r="C6306" t="s">
        <v>2249</v>
      </c>
      <c r="D6306" t="s">
        <v>2533</v>
      </c>
      <c r="E6306" t="s">
        <v>3152</v>
      </c>
      <c r="F6306" s="6">
        <v>17</v>
      </c>
      <c r="G6306" s="6"/>
      <c r="H6306" s="6"/>
      <c r="I6306" s="6"/>
      <c r="J6306" s="6">
        <v>60.130588235294134</v>
      </c>
      <c r="K6306">
        <f t="shared" si="196"/>
        <v>2</v>
      </c>
    </row>
    <row r="6307" spans="1:11" x14ac:dyDescent="0.25">
      <c r="A6307" s="5" t="str">
        <f t="shared" si="197"/>
        <v>LCABig Creek/VenturaAverage WeekdayDecember18</v>
      </c>
      <c r="B6307" t="s">
        <v>2233</v>
      </c>
      <c r="C6307" t="s">
        <v>2249</v>
      </c>
      <c r="D6307" t="s">
        <v>2533</v>
      </c>
      <c r="E6307" t="s">
        <v>3152</v>
      </c>
      <c r="F6307" s="6">
        <v>18</v>
      </c>
      <c r="G6307" s="6"/>
      <c r="H6307" s="6"/>
      <c r="I6307" s="6"/>
      <c r="J6307" s="6">
        <v>58.566470588235291</v>
      </c>
      <c r="K6307">
        <f t="shared" si="196"/>
        <v>2</v>
      </c>
    </row>
    <row r="6308" spans="1:11" x14ac:dyDescent="0.25">
      <c r="A6308" s="5" t="str">
        <f t="shared" si="197"/>
        <v>LCABig Creek/VenturaAverage WeekdayDecember19</v>
      </c>
      <c r="B6308" t="s">
        <v>2233</v>
      </c>
      <c r="C6308" t="s">
        <v>2249</v>
      </c>
      <c r="D6308" t="s">
        <v>2533</v>
      </c>
      <c r="E6308" t="s">
        <v>3152</v>
      </c>
      <c r="F6308" s="6">
        <v>19</v>
      </c>
      <c r="G6308" s="6"/>
      <c r="H6308" s="6"/>
      <c r="I6308" s="6"/>
      <c r="J6308" s="6">
        <v>55.087647058823521</v>
      </c>
      <c r="K6308">
        <f t="shared" si="196"/>
        <v>2</v>
      </c>
    </row>
    <row r="6309" spans="1:11" x14ac:dyDescent="0.25">
      <c r="A6309" s="5" t="str">
        <f t="shared" si="197"/>
        <v>LCABig Creek/VenturaAverage WeekdayDecember20</v>
      </c>
      <c r="B6309" t="s">
        <v>2233</v>
      </c>
      <c r="C6309" t="s">
        <v>2249</v>
      </c>
      <c r="D6309" t="s">
        <v>2533</v>
      </c>
      <c r="E6309" t="s">
        <v>3152</v>
      </c>
      <c r="F6309" s="6">
        <v>20</v>
      </c>
      <c r="G6309" s="6"/>
      <c r="H6309" s="6"/>
      <c r="I6309" s="6"/>
      <c r="J6309" s="6">
        <v>51.45470588235294</v>
      </c>
      <c r="K6309">
        <f t="shared" si="196"/>
        <v>2</v>
      </c>
    </row>
    <row r="6310" spans="1:11" x14ac:dyDescent="0.25">
      <c r="A6310" s="5" t="str">
        <f t="shared" si="197"/>
        <v>LCABig Creek/VenturaAverage WeekdayDecember21</v>
      </c>
      <c r="B6310" t="s">
        <v>2233</v>
      </c>
      <c r="C6310" t="s">
        <v>2249</v>
      </c>
      <c r="D6310" t="s">
        <v>2533</v>
      </c>
      <c r="E6310" t="s">
        <v>3152</v>
      </c>
      <c r="F6310" s="6">
        <v>21</v>
      </c>
      <c r="G6310" s="6"/>
      <c r="H6310" s="6"/>
      <c r="I6310" s="6"/>
      <c r="J6310" s="6">
        <v>49.27411764705883</v>
      </c>
      <c r="K6310">
        <f t="shared" si="196"/>
        <v>2</v>
      </c>
    </row>
    <row r="6311" spans="1:11" x14ac:dyDescent="0.25">
      <c r="A6311" s="5" t="str">
        <f t="shared" si="197"/>
        <v>LCABig Creek/VenturaAverage WeekdayDecember22</v>
      </c>
      <c r="B6311" t="s">
        <v>2233</v>
      </c>
      <c r="C6311" t="s">
        <v>2249</v>
      </c>
      <c r="D6311" t="s">
        <v>2533</v>
      </c>
      <c r="E6311" t="s">
        <v>3152</v>
      </c>
      <c r="F6311" s="6">
        <v>22</v>
      </c>
      <c r="G6311" s="6"/>
      <c r="H6311" s="6"/>
      <c r="I6311" s="6"/>
      <c r="J6311" s="6">
        <v>46.426470588235304</v>
      </c>
      <c r="K6311">
        <f t="shared" si="196"/>
        <v>2</v>
      </c>
    </row>
    <row r="6312" spans="1:11" x14ac:dyDescent="0.25">
      <c r="A6312" s="5" t="str">
        <f t="shared" si="197"/>
        <v>LCABig Creek/VenturaAverage WeekdayDecember23</v>
      </c>
      <c r="B6312" t="s">
        <v>2233</v>
      </c>
      <c r="C6312" t="s">
        <v>2249</v>
      </c>
      <c r="D6312" t="s">
        <v>2533</v>
      </c>
      <c r="E6312" t="s">
        <v>3152</v>
      </c>
      <c r="F6312" s="6">
        <v>23</v>
      </c>
      <c r="G6312" s="6"/>
      <c r="H6312" s="6"/>
      <c r="I6312" s="6"/>
      <c r="J6312" s="6">
        <v>45.353529411764697</v>
      </c>
      <c r="K6312">
        <f t="shared" si="196"/>
        <v>2</v>
      </c>
    </row>
    <row r="6313" spans="1:11" x14ac:dyDescent="0.25">
      <c r="A6313" s="5" t="str">
        <f t="shared" si="197"/>
        <v>LCABig Creek/VenturaAverage WeekdayDecember24</v>
      </c>
      <c r="B6313" t="s">
        <v>2233</v>
      </c>
      <c r="C6313" t="s">
        <v>2249</v>
      </c>
      <c r="D6313" t="s">
        <v>2533</v>
      </c>
      <c r="E6313" t="s">
        <v>3152</v>
      </c>
      <c r="F6313" s="6">
        <v>24</v>
      </c>
      <c r="G6313" s="6"/>
      <c r="H6313" s="6"/>
      <c r="I6313" s="6"/>
      <c r="J6313" s="6">
        <v>44.256470588235288</v>
      </c>
      <c r="K6313">
        <f t="shared" si="196"/>
        <v>2</v>
      </c>
    </row>
    <row r="6314" spans="1:11" x14ac:dyDescent="0.25">
      <c r="A6314" s="5" t="str">
        <f t="shared" si="197"/>
        <v>LCABig Creek/VenturaMonthly Peak DayDecember1</v>
      </c>
      <c r="B6314" t="s">
        <v>2233</v>
      </c>
      <c r="C6314" t="s">
        <v>2249</v>
      </c>
      <c r="D6314" t="s">
        <v>2534</v>
      </c>
      <c r="E6314" t="s">
        <v>3152</v>
      </c>
      <c r="F6314" s="6">
        <v>1</v>
      </c>
      <c r="G6314" s="6"/>
      <c r="H6314" s="6"/>
      <c r="I6314" s="6"/>
      <c r="J6314" s="6">
        <v>41.433529411764702</v>
      </c>
      <c r="K6314">
        <f t="shared" si="196"/>
        <v>2</v>
      </c>
    </row>
    <row r="6315" spans="1:11" x14ac:dyDescent="0.25">
      <c r="A6315" s="5" t="str">
        <f t="shared" si="197"/>
        <v>LCABig Creek/VenturaMonthly Peak DayDecember2</v>
      </c>
      <c r="B6315" t="s">
        <v>2233</v>
      </c>
      <c r="C6315" t="s">
        <v>2249</v>
      </c>
      <c r="D6315" t="s">
        <v>2534</v>
      </c>
      <c r="E6315" t="s">
        <v>3152</v>
      </c>
      <c r="F6315" s="6">
        <v>2</v>
      </c>
      <c r="G6315" s="6"/>
      <c r="H6315" s="6"/>
      <c r="I6315" s="6"/>
      <c r="J6315" s="6">
        <v>40.347647058823533</v>
      </c>
      <c r="K6315">
        <f t="shared" si="196"/>
        <v>2</v>
      </c>
    </row>
    <row r="6316" spans="1:11" x14ac:dyDescent="0.25">
      <c r="A6316" s="5" t="str">
        <f t="shared" si="197"/>
        <v>LCABig Creek/VenturaMonthly Peak DayDecember3</v>
      </c>
      <c r="B6316" t="s">
        <v>2233</v>
      </c>
      <c r="C6316" t="s">
        <v>2249</v>
      </c>
      <c r="D6316" t="s">
        <v>2534</v>
      </c>
      <c r="E6316" t="s">
        <v>3152</v>
      </c>
      <c r="F6316" s="6">
        <v>3</v>
      </c>
      <c r="G6316" s="6"/>
      <c r="H6316" s="6"/>
      <c r="I6316" s="6"/>
      <c r="J6316" s="6">
        <v>39.386470588235305</v>
      </c>
      <c r="K6316">
        <f t="shared" si="196"/>
        <v>2</v>
      </c>
    </row>
    <row r="6317" spans="1:11" x14ac:dyDescent="0.25">
      <c r="A6317" s="5" t="str">
        <f t="shared" si="197"/>
        <v>LCABig Creek/VenturaMonthly Peak DayDecember4</v>
      </c>
      <c r="B6317" t="s">
        <v>2233</v>
      </c>
      <c r="C6317" t="s">
        <v>2249</v>
      </c>
      <c r="D6317" t="s">
        <v>2534</v>
      </c>
      <c r="E6317" t="s">
        <v>3152</v>
      </c>
      <c r="F6317" s="6">
        <v>4</v>
      </c>
      <c r="G6317" s="6"/>
      <c r="H6317" s="6"/>
      <c r="I6317" s="6"/>
      <c r="J6317" s="6">
        <v>38.912941176470596</v>
      </c>
      <c r="K6317">
        <f t="shared" si="196"/>
        <v>2</v>
      </c>
    </row>
    <row r="6318" spans="1:11" x14ac:dyDescent="0.25">
      <c r="A6318" s="5" t="str">
        <f t="shared" si="197"/>
        <v>LCABig Creek/VenturaMonthly Peak DayDecember5</v>
      </c>
      <c r="B6318" t="s">
        <v>2233</v>
      </c>
      <c r="C6318" t="s">
        <v>2249</v>
      </c>
      <c r="D6318" t="s">
        <v>2534</v>
      </c>
      <c r="E6318" t="s">
        <v>3152</v>
      </c>
      <c r="F6318" s="6">
        <v>5</v>
      </c>
      <c r="G6318" s="6"/>
      <c r="H6318" s="6"/>
      <c r="I6318" s="6"/>
      <c r="J6318" s="6">
        <v>38.112352941176475</v>
      </c>
      <c r="K6318">
        <f t="shared" si="196"/>
        <v>2</v>
      </c>
    </row>
    <row r="6319" spans="1:11" x14ac:dyDescent="0.25">
      <c r="A6319" s="5" t="str">
        <f t="shared" si="197"/>
        <v>LCABig Creek/VenturaMonthly Peak DayDecember6</v>
      </c>
      <c r="B6319" t="s">
        <v>2233</v>
      </c>
      <c r="C6319" t="s">
        <v>2249</v>
      </c>
      <c r="D6319" t="s">
        <v>2534</v>
      </c>
      <c r="E6319" t="s">
        <v>3152</v>
      </c>
      <c r="F6319" s="6">
        <v>6</v>
      </c>
      <c r="G6319" s="6"/>
      <c r="H6319" s="6"/>
      <c r="I6319" s="6"/>
      <c r="J6319" s="6">
        <v>37.904705882352928</v>
      </c>
      <c r="K6319">
        <f t="shared" si="196"/>
        <v>2</v>
      </c>
    </row>
    <row r="6320" spans="1:11" x14ac:dyDescent="0.25">
      <c r="A6320" s="5" t="str">
        <f t="shared" si="197"/>
        <v>LCABig Creek/VenturaMonthly Peak DayDecember7</v>
      </c>
      <c r="B6320" t="s">
        <v>2233</v>
      </c>
      <c r="C6320" t="s">
        <v>2249</v>
      </c>
      <c r="D6320" t="s">
        <v>2534</v>
      </c>
      <c r="E6320" t="s">
        <v>3152</v>
      </c>
      <c r="F6320" s="6">
        <v>7</v>
      </c>
      <c r="G6320" s="6"/>
      <c r="H6320" s="6"/>
      <c r="I6320" s="6"/>
      <c r="J6320" s="6">
        <v>37.814705882352939</v>
      </c>
      <c r="K6320">
        <f t="shared" si="196"/>
        <v>2</v>
      </c>
    </row>
    <row r="6321" spans="1:11" x14ac:dyDescent="0.25">
      <c r="A6321" s="5" t="str">
        <f t="shared" si="197"/>
        <v>LCABig Creek/VenturaMonthly Peak DayDecember8</v>
      </c>
      <c r="B6321" t="s">
        <v>2233</v>
      </c>
      <c r="C6321" t="s">
        <v>2249</v>
      </c>
      <c r="D6321" t="s">
        <v>2534</v>
      </c>
      <c r="E6321" t="s">
        <v>3152</v>
      </c>
      <c r="F6321" s="6">
        <v>8</v>
      </c>
      <c r="G6321" s="6"/>
      <c r="H6321" s="6"/>
      <c r="I6321" s="6"/>
      <c r="J6321" s="6">
        <v>37.344117647058809</v>
      </c>
      <c r="K6321">
        <f t="shared" si="196"/>
        <v>2</v>
      </c>
    </row>
    <row r="6322" spans="1:11" x14ac:dyDescent="0.25">
      <c r="A6322" s="5" t="str">
        <f t="shared" si="197"/>
        <v>LCABig Creek/VenturaMonthly Peak DayDecember9</v>
      </c>
      <c r="B6322" t="s">
        <v>2233</v>
      </c>
      <c r="C6322" t="s">
        <v>2249</v>
      </c>
      <c r="D6322" t="s">
        <v>2534</v>
      </c>
      <c r="E6322" t="s">
        <v>3152</v>
      </c>
      <c r="F6322" s="6">
        <v>9</v>
      </c>
      <c r="G6322" s="6"/>
      <c r="H6322" s="6"/>
      <c r="I6322" s="6"/>
      <c r="J6322" s="6">
        <v>37.877058823529403</v>
      </c>
      <c r="K6322">
        <f t="shared" si="196"/>
        <v>2</v>
      </c>
    </row>
    <row r="6323" spans="1:11" x14ac:dyDescent="0.25">
      <c r="A6323" s="5" t="str">
        <f t="shared" si="197"/>
        <v>LCABig Creek/VenturaMonthly Peak DayDecember10</v>
      </c>
      <c r="B6323" t="s">
        <v>2233</v>
      </c>
      <c r="C6323" t="s">
        <v>2249</v>
      </c>
      <c r="D6323" t="s">
        <v>2534</v>
      </c>
      <c r="E6323" t="s">
        <v>3152</v>
      </c>
      <c r="F6323" s="6">
        <v>10</v>
      </c>
      <c r="G6323" s="6"/>
      <c r="H6323" s="6"/>
      <c r="I6323" s="6"/>
      <c r="J6323" s="6">
        <v>42.216470588235296</v>
      </c>
      <c r="K6323">
        <f t="shared" si="196"/>
        <v>2</v>
      </c>
    </row>
    <row r="6324" spans="1:11" x14ac:dyDescent="0.25">
      <c r="A6324" s="5" t="str">
        <f t="shared" si="197"/>
        <v>LCABig Creek/VenturaMonthly Peak DayDecember11</v>
      </c>
      <c r="B6324" t="s">
        <v>2233</v>
      </c>
      <c r="C6324" t="s">
        <v>2249</v>
      </c>
      <c r="D6324" t="s">
        <v>2534</v>
      </c>
      <c r="E6324" t="s">
        <v>3152</v>
      </c>
      <c r="F6324" s="6">
        <v>11</v>
      </c>
      <c r="G6324" s="6"/>
      <c r="H6324" s="6"/>
      <c r="I6324" s="6"/>
      <c r="J6324" s="6">
        <v>46.224117647058819</v>
      </c>
      <c r="K6324">
        <f t="shared" si="196"/>
        <v>2</v>
      </c>
    </row>
    <row r="6325" spans="1:11" x14ac:dyDescent="0.25">
      <c r="A6325" s="5" t="str">
        <f t="shared" si="197"/>
        <v>LCABig Creek/VenturaMonthly Peak DayDecember12</v>
      </c>
      <c r="B6325" t="s">
        <v>2233</v>
      </c>
      <c r="C6325" t="s">
        <v>2249</v>
      </c>
      <c r="D6325" t="s">
        <v>2534</v>
      </c>
      <c r="E6325" t="s">
        <v>3152</v>
      </c>
      <c r="F6325" s="6">
        <v>12</v>
      </c>
      <c r="G6325" s="6"/>
      <c r="H6325" s="6"/>
      <c r="I6325" s="6"/>
      <c r="J6325" s="6">
        <v>50.058823529411754</v>
      </c>
      <c r="K6325">
        <f t="shared" si="196"/>
        <v>2</v>
      </c>
    </row>
    <row r="6326" spans="1:11" x14ac:dyDescent="0.25">
      <c r="A6326" s="5" t="str">
        <f t="shared" si="197"/>
        <v>LCABig Creek/VenturaMonthly Peak DayDecember13</v>
      </c>
      <c r="B6326" t="s">
        <v>2233</v>
      </c>
      <c r="C6326" t="s">
        <v>2249</v>
      </c>
      <c r="D6326" t="s">
        <v>2534</v>
      </c>
      <c r="E6326" t="s">
        <v>3152</v>
      </c>
      <c r="F6326" s="6">
        <v>13</v>
      </c>
      <c r="G6326" s="6"/>
      <c r="H6326" s="6"/>
      <c r="I6326" s="6"/>
      <c r="J6326" s="6">
        <v>54.367058823529426</v>
      </c>
      <c r="K6326">
        <f t="shared" si="196"/>
        <v>2</v>
      </c>
    </row>
    <row r="6327" spans="1:11" x14ac:dyDescent="0.25">
      <c r="A6327" s="5" t="str">
        <f t="shared" si="197"/>
        <v>LCABig Creek/VenturaMonthly Peak DayDecember14</v>
      </c>
      <c r="B6327" t="s">
        <v>2233</v>
      </c>
      <c r="C6327" t="s">
        <v>2249</v>
      </c>
      <c r="D6327" t="s">
        <v>2534</v>
      </c>
      <c r="E6327" t="s">
        <v>3152</v>
      </c>
      <c r="F6327" s="6">
        <v>14</v>
      </c>
      <c r="G6327" s="6"/>
      <c r="H6327" s="6"/>
      <c r="I6327" s="6"/>
      <c r="J6327" s="6">
        <v>56.592352941176465</v>
      </c>
      <c r="K6327">
        <f t="shared" si="196"/>
        <v>2</v>
      </c>
    </row>
    <row r="6328" spans="1:11" x14ac:dyDescent="0.25">
      <c r="A6328" s="5" t="str">
        <f t="shared" si="197"/>
        <v>LCABig Creek/VenturaMonthly Peak DayDecember15</v>
      </c>
      <c r="B6328" t="s">
        <v>2233</v>
      </c>
      <c r="C6328" t="s">
        <v>2249</v>
      </c>
      <c r="D6328" t="s">
        <v>2534</v>
      </c>
      <c r="E6328" t="s">
        <v>3152</v>
      </c>
      <c r="F6328" s="6">
        <v>15</v>
      </c>
      <c r="G6328" s="6"/>
      <c r="H6328" s="6"/>
      <c r="I6328" s="6"/>
      <c r="J6328" s="6">
        <v>57.441764705882349</v>
      </c>
      <c r="K6328">
        <f t="shared" si="196"/>
        <v>2</v>
      </c>
    </row>
    <row r="6329" spans="1:11" x14ac:dyDescent="0.25">
      <c r="A6329" s="5" t="str">
        <f t="shared" si="197"/>
        <v>LCABig Creek/VenturaMonthly Peak DayDecember16</v>
      </c>
      <c r="B6329" t="s">
        <v>2233</v>
      </c>
      <c r="C6329" t="s">
        <v>2249</v>
      </c>
      <c r="D6329" t="s">
        <v>2534</v>
      </c>
      <c r="E6329" t="s">
        <v>3152</v>
      </c>
      <c r="F6329" s="6">
        <v>16</v>
      </c>
      <c r="G6329" s="6"/>
      <c r="H6329" s="6"/>
      <c r="I6329" s="6"/>
      <c r="J6329" s="6">
        <v>58.905294117647067</v>
      </c>
      <c r="K6329">
        <f t="shared" si="196"/>
        <v>2</v>
      </c>
    </row>
    <row r="6330" spans="1:11" x14ac:dyDescent="0.25">
      <c r="A6330" s="5" t="str">
        <f t="shared" si="197"/>
        <v>LCABig Creek/VenturaMonthly Peak DayDecember17</v>
      </c>
      <c r="B6330" t="s">
        <v>2233</v>
      </c>
      <c r="C6330" t="s">
        <v>2249</v>
      </c>
      <c r="D6330" t="s">
        <v>2534</v>
      </c>
      <c r="E6330" t="s">
        <v>3152</v>
      </c>
      <c r="F6330" s="6">
        <v>17</v>
      </c>
      <c r="G6330" s="6"/>
      <c r="H6330" s="6"/>
      <c r="I6330" s="6"/>
      <c r="J6330" s="6">
        <v>58.872941176470576</v>
      </c>
      <c r="K6330">
        <f t="shared" si="196"/>
        <v>2</v>
      </c>
    </row>
    <row r="6331" spans="1:11" x14ac:dyDescent="0.25">
      <c r="A6331" s="5" t="str">
        <f t="shared" si="197"/>
        <v>LCABig Creek/VenturaMonthly Peak DayDecember18</v>
      </c>
      <c r="B6331" t="s">
        <v>2233</v>
      </c>
      <c r="C6331" t="s">
        <v>2249</v>
      </c>
      <c r="D6331" t="s">
        <v>2534</v>
      </c>
      <c r="E6331" t="s">
        <v>3152</v>
      </c>
      <c r="F6331" s="6">
        <v>18</v>
      </c>
      <c r="G6331" s="6"/>
      <c r="H6331" s="6"/>
      <c r="I6331" s="6"/>
      <c r="J6331" s="6">
        <v>56.079999999999991</v>
      </c>
      <c r="K6331">
        <f t="shared" si="196"/>
        <v>2</v>
      </c>
    </row>
    <row r="6332" spans="1:11" x14ac:dyDescent="0.25">
      <c r="A6332" s="5" t="str">
        <f t="shared" si="197"/>
        <v>LCABig Creek/VenturaMonthly Peak DayDecember19</v>
      </c>
      <c r="B6332" t="s">
        <v>2233</v>
      </c>
      <c r="C6332" t="s">
        <v>2249</v>
      </c>
      <c r="D6332" t="s">
        <v>2534</v>
      </c>
      <c r="E6332" t="s">
        <v>3152</v>
      </c>
      <c r="F6332" s="6">
        <v>19</v>
      </c>
      <c r="G6332" s="6"/>
      <c r="H6332" s="6"/>
      <c r="I6332" s="6"/>
      <c r="J6332" s="6">
        <v>53.389411764705883</v>
      </c>
      <c r="K6332">
        <f t="shared" si="196"/>
        <v>2</v>
      </c>
    </row>
    <row r="6333" spans="1:11" x14ac:dyDescent="0.25">
      <c r="A6333" s="5" t="str">
        <f t="shared" si="197"/>
        <v>LCABig Creek/VenturaMonthly Peak DayDecember20</v>
      </c>
      <c r="B6333" t="s">
        <v>2233</v>
      </c>
      <c r="C6333" t="s">
        <v>2249</v>
      </c>
      <c r="D6333" t="s">
        <v>2534</v>
      </c>
      <c r="E6333" t="s">
        <v>3152</v>
      </c>
      <c r="F6333" s="6">
        <v>20</v>
      </c>
      <c r="G6333" s="6"/>
      <c r="H6333" s="6"/>
      <c r="I6333" s="6"/>
      <c r="J6333" s="6">
        <v>51.699999999999989</v>
      </c>
      <c r="K6333">
        <f t="shared" si="196"/>
        <v>2</v>
      </c>
    </row>
    <row r="6334" spans="1:11" x14ac:dyDescent="0.25">
      <c r="A6334" s="5" t="str">
        <f t="shared" si="197"/>
        <v>LCABig Creek/VenturaMonthly Peak DayDecember21</v>
      </c>
      <c r="B6334" t="s">
        <v>2233</v>
      </c>
      <c r="C6334" t="s">
        <v>2249</v>
      </c>
      <c r="D6334" t="s">
        <v>2534</v>
      </c>
      <c r="E6334" t="s">
        <v>3152</v>
      </c>
      <c r="F6334" s="6">
        <v>21</v>
      </c>
      <c r="G6334" s="6"/>
      <c r="H6334" s="6"/>
      <c r="I6334" s="6"/>
      <c r="J6334" s="6">
        <v>48.025294117647057</v>
      </c>
      <c r="K6334">
        <f t="shared" si="196"/>
        <v>2</v>
      </c>
    </row>
    <row r="6335" spans="1:11" x14ac:dyDescent="0.25">
      <c r="A6335" s="5" t="str">
        <f t="shared" si="197"/>
        <v>LCABig Creek/VenturaMonthly Peak DayDecember22</v>
      </c>
      <c r="B6335" t="s">
        <v>2233</v>
      </c>
      <c r="C6335" t="s">
        <v>2249</v>
      </c>
      <c r="D6335" t="s">
        <v>2534</v>
      </c>
      <c r="E6335" t="s">
        <v>3152</v>
      </c>
      <c r="F6335" s="6">
        <v>22</v>
      </c>
      <c r="G6335" s="6"/>
      <c r="H6335" s="6"/>
      <c r="I6335" s="6"/>
      <c r="J6335" s="6">
        <v>47.273529411764699</v>
      </c>
      <c r="K6335">
        <f t="shared" si="196"/>
        <v>2</v>
      </c>
    </row>
    <row r="6336" spans="1:11" x14ac:dyDescent="0.25">
      <c r="A6336" s="5" t="str">
        <f t="shared" si="197"/>
        <v>LCABig Creek/VenturaMonthly Peak DayDecember23</v>
      </c>
      <c r="B6336" t="s">
        <v>2233</v>
      </c>
      <c r="C6336" t="s">
        <v>2249</v>
      </c>
      <c r="D6336" t="s">
        <v>2534</v>
      </c>
      <c r="E6336" t="s">
        <v>3152</v>
      </c>
      <c r="F6336" s="6">
        <v>23</v>
      </c>
      <c r="G6336" s="6"/>
      <c r="H6336" s="6"/>
      <c r="I6336" s="6"/>
      <c r="J6336" s="6">
        <v>45.632941176470574</v>
      </c>
      <c r="K6336">
        <f t="shared" si="196"/>
        <v>2</v>
      </c>
    </row>
    <row r="6337" spans="1:11" x14ac:dyDescent="0.25">
      <c r="A6337" s="5" t="str">
        <f t="shared" si="197"/>
        <v>LCABig Creek/VenturaMonthly Peak DayDecember24</v>
      </c>
      <c r="B6337" t="s">
        <v>2233</v>
      </c>
      <c r="C6337" t="s">
        <v>2249</v>
      </c>
      <c r="D6337" t="s">
        <v>2534</v>
      </c>
      <c r="E6337" t="s">
        <v>3152</v>
      </c>
      <c r="F6337" s="6">
        <v>24</v>
      </c>
      <c r="G6337" s="6"/>
      <c r="H6337" s="6"/>
      <c r="I6337" s="6"/>
      <c r="J6337" s="6">
        <v>43.875882352941169</v>
      </c>
      <c r="K6337">
        <f t="shared" si="196"/>
        <v>2</v>
      </c>
    </row>
    <row r="6338" spans="1:11" x14ac:dyDescent="0.25">
      <c r="A6338" s="5" t="str">
        <f t="shared" si="197"/>
        <v>LCALA BasinAverage WeekdayJanuary1</v>
      </c>
      <c r="B6338" t="s">
        <v>2233</v>
      </c>
      <c r="C6338" t="s">
        <v>2250</v>
      </c>
      <c r="D6338" t="s">
        <v>2535</v>
      </c>
      <c r="E6338" t="s">
        <v>3153</v>
      </c>
      <c r="F6338" s="6">
        <v>1</v>
      </c>
      <c r="G6338" s="6">
        <v>230.43049621582031</v>
      </c>
      <c r="H6338" s="6">
        <v>230.43049621582031</v>
      </c>
      <c r="I6338" s="6">
        <v>69.491798400878906</v>
      </c>
      <c r="J6338" s="6">
        <v>50.668815789473662</v>
      </c>
      <c r="K6338">
        <f t="shared" ref="K6338:K6401" si="198">INDEX(events, MATCH(CONCATENATE(B6338, C6338, D6338, E6338), events_y, 0), MATCH("Confidential", events_x, 0))</f>
        <v>0</v>
      </c>
    </row>
    <row r="6339" spans="1:11" x14ac:dyDescent="0.25">
      <c r="A6339" s="5" t="str">
        <f t="shared" ref="A6339:A6402" si="199">CONCATENATE(B6339, C6339, D6339, E6339, F6339)</f>
        <v>LCALA BasinAverage WeekdayJanuary2</v>
      </c>
      <c r="B6339" t="s">
        <v>2233</v>
      </c>
      <c r="C6339" t="s">
        <v>2250</v>
      </c>
      <c r="D6339" t="s">
        <v>2535</v>
      </c>
      <c r="E6339" t="s">
        <v>3153</v>
      </c>
      <c r="F6339" s="6">
        <v>2</v>
      </c>
      <c r="G6339" s="6">
        <v>224.92683410644531</v>
      </c>
      <c r="H6339" s="6">
        <v>224.92683410644531</v>
      </c>
      <c r="I6339" s="6">
        <v>67.444290161132813</v>
      </c>
      <c r="J6339" s="6">
        <v>49.900131578947359</v>
      </c>
      <c r="K6339">
        <f t="shared" si="198"/>
        <v>0</v>
      </c>
    </row>
    <row r="6340" spans="1:11" x14ac:dyDescent="0.25">
      <c r="A6340" s="5" t="str">
        <f t="shared" si="199"/>
        <v>LCALA BasinAverage WeekdayJanuary3</v>
      </c>
      <c r="B6340" t="s">
        <v>2233</v>
      </c>
      <c r="C6340" t="s">
        <v>2250</v>
      </c>
      <c r="D6340" t="s">
        <v>2535</v>
      </c>
      <c r="E6340" t="s">
        <v>3153</v>
      </c>
      <c r="F6340" s="6">
        <v>3</v>
      </c>
      <c r="G6340" s="6">
        <v>237.80577087402344</v>
      </c>
      <c r="H6340" s="6">
        <v>237.80577087402344</v>
      </c>
      <c r="I6340" s="6">
        <v>91.0718994140625</v>
      </c>
      <c r="J6340" s="6">
        <v>49.873684210526299</v>
      </c>
      <c r="K6340">
        <f t="shared" si="198"/>
        <v>0</v>
      </c>
    </row>
    <row r="6341" spans="1:11" x14ac:dyDescent="0.25">
      <c r="A6341" s="5" t="str">
        <f t="shared" si="199"/>
        <v>LCALA BasinAverage WeekdayJanuary4</v>
      </c>
      <c r="B6341" t="s">
        <v>2233</v>
      </c>
      <c r="C6341" t="s">
        <v>2250</v>
      </c>
      <c r="D6341" t="s">
        <v>2535</v>
      </c>
      <c r="E6341" t="s">
        <v>3153</v>
      </c>
      <c r="F6341" s="6">
        <v>4</v>
      </c>
      <c r="G6341" s="6">
        <v>233.96450805664063</v>
      </c>
      <c r="H6341" s="6">
        <v>233.96450805664063</v>
      </c>
      <c r="I6341" s="6">
        <v>58.574520111083984</v>
      </c>
      <c r="J6341" s="6">
        <v>49.277631578947364</v>
      </c>
      <c r="K6341">
        <f t="shared" si="198"/>
        <v>0</v>
      </c>
    </row>
    <row r="6342" spans="1:11" x14ac:dyDescent="0.25">
      <c r="A6342" s="5" t="str">
        <f t="shared" si="199"/>
        <v>LCALA BasinAverage WeekdayJanuary5</v>
      </c>
      <c r="B6342" t="s">
        <v>2233</v>
      </c>
      <c r="C6342" t="s">
        <v>2250</v>
      </c>
      <c r="D6342" t="s">
        <v>2535</v>
      </c>
      <c r="E6342" t="s">
        <v>3153</v>
      </c>
      <c r="F6342" s="6">
        <v>5</v>
      </c>
      <c r="G6342" s="6">
        <v>249.455322265625</v>
      </c>
      <c r="H6342" s="6">
        <v>249.455322265625</v>
      </c>
      <c r="I6342" s="6">
        <v>64.026145935058594</v>
      </c>
      <c r="J6342" s="6">
        <v>49.277894736842079</v>
      </c>
      <c r="K6342">
        <f t="shared" si="198"/>
        <v>0</v>
      </c>
    </row>
    <row r="6343" spans="1:11" x14ac:dyDescent="0.25">
      <c r="A6343" s="5" t="str">
        <f t="shared" si="199"/>
        <v>LCALA BasinAverage WeekdayJanuary6</v>
      </c>
      <c r="B6343" t="s">
        <v>2233</v>
      </c>
      <c r="C6343" t="s">
        <v>2250</v>
      </c>
      <c r="D6343" t="s">
        <v>2535</v>
      </c>
      <c r="E6343" t="s">
        <v>3153</v>
      </c>
      <c r="F6343" s="6">
        <v>6</v>
      </c>
      <c r="G6343" s="6">
        <v>292.54449462890625</v>
      </c>
      <c r="H6343" s="6">
        <v>292.54449462890625</v>
      </c>
      <c r="I6343" s="6">
        <v>69.682632446289063</v>
      </c>
      <c r="J6343" s="6">
        <v>49.610263157894714</v>
      </c>
      <c r="K6343">
        <f t="shared" si="198"/>
        <v>0</v>
      </c>
    </row>
    <row r="6344" spans="1:11" x14ac:dyDescent="0.25">
      <c r="A6344" s="5" t="str">
        <f t="shared" si="199"/>
        <v>LCALA BasinAverage WeekdayJanuary7</v>
      </c>
      <c r="B6344" t="s">
        <v>2233</v>
      </c>
      <c r="C6344" t="s">
        <v>2250</v>
      </c>
      <c r="D6344" t="s">
        <v>2535</v>
      </c>
      <c r="E6344" t="s">
        <v>3153</v>
      </c>
      <c r="F6344" s="6">
        <v>7</v>
      </c>
      <c r="G6344" s="6">
        <v>299.20932006835938</v>
      </c>
      <c r="H6344" s="6">
        <v>299.20932006835938</v>
      </c>
      <c r="I6344" s="6">
        <v>63.540859222412109</v>
      </c>
      <c r="J6344" s="6">
        <v>50.128421052631559</v>
      </c>
      <c r="K6344">
        <f t="shared" si="198"/>
        <v>0</v>
      </c>
    </row>
    <row r="6345" spans="1:11" x14ac:dyDescent="0.25">
      <c r="A6345" s="5" t="str">
        <f t="shared" si="199"/>
        <v>LCALA BasinAverage WeekdayJanuary8</v>
      </c>
      <c r="B6345" t="s">
        <v>2233</v>
      </c>
      <c r="C6345" t="s">
        <v>2250</v>
      </c>
      <c r="D6345" t="s">
        <v>2535</v>
      </c>
      <c r="E6345" t="s">
        <v>3153</v>
      </c>
      <c r="F6345" s="6">
        <v>8</v>
      </c>
      <c r="G6345" s="6">
        <v>316.58905029296875</v>
      </c>
      <c r="H6345" s="6">
        <v>316.58905029296875</v>
      </c>
      <c r="I6345" s="6">
        <v>61.745407104492188</v>
      </c>
      <c r="J6345" s="6">
        <v>49.762631578947378</v>
      </c>
      <c r="K6345">
        <f t="shared" si="198"/>
        <v>0</v>
      </c>
    </row>
    <row r="6346" spans="1:11" x14ac:dyDescent="0.25">
      <c r="A6346" s="5" t="str">
        <f t="shared" si="199"/>
        <v>LCALA BasinAverage WeekdayJanuary9</v>
      </c>
      <c r="B6346" t="s">
        <v>2233</v>
      </c>
      <c r="C6346" t="s">
        <v>2250</v>
      </c>
      <c r="D6346" t="s">
        <v>2535</v>
      </c>
      <c r="E6346" t="s">
        <v>3153</v>
      </c>
      <c r="F6346" s="6">
        <v>9</v>
      </c>
      <c r="G6346" s="6">
        <v>309.072021484375</v>
      </c>
      <c r="H6346" s="6">
        <v>309.072021484375</v>
      </c>
      <c r="I6346" s="6">
        <v>60.961982727050781</v>
      </c>
      <c r="J6346" s="6">
        <v>49.737105263157879</v>
      </c>
      <c r="K6346">
        <f t="shared" si="198"/>
        <v>0</v>
      </c>
    </row>
    <row r="6347" spans="1:11" x14ac:dyDescent="0.25">
      <c r="A6347" s="5" t="str">
        <f t="shared" si="199"/>
        <v>LCALA BasinAverage WeekdayJanuary10</v>
      </c>
      <c r="B6347" t="s">
        <v>2233</v>
      </c>
      <c r="C6347" t="s">
        <v>2250</v>
      </c>
      <c r="D6347" t="s">
        <v>2535</v>
      </c>
      <c r="E6347" t="s">
        <v>3153</v>
      </c>
      <c r="F6347" s="6">
        <v>10</v>
      </c>
      <c r="G6347" s="6">
        <v>310.5692138671875</v>
      </c>
      <c r="H6347" s="6">
        <v>310.5692138671875</v>
      </c>
      <c r="I6347" s="6">
        <v>57.091835021972656</v>
      </c>
      <c r="J6347" s="6">
        <v>49.971052631578949</v>
      </c>
      <c r="K6347">
        <f t="shared" si="198"/>
        <v>0</v>
      </c>
    </row>
    <row r="6348" spans="1:11" x14ac:dyDescent="0.25">
      <c r="A6348" s="5" t="str">
        <f t="shared" si="199"/>
        <v>LCALA BasinAverage WeekdayJanuary11</v>
      </c>
      <c r="B6348" t="s">
        <v>2233</v>
      </c>
      <c r="C6348" t="s">
        <v>2250</v>
      </c>
      <c r="D6348" t="s">
        <v>2535</v>
      </c>
      <c r="E6348" t="s">
        <v>3153</v>
      </c>
      <c r="F6348" s="6">
        <v>11</v>
      </c>
      <c r="G6348" s="6">
        <v>328.92010498046875</v>
      </c>
      <c r="H6348" s="6">
        <v>328.92010498046875</v>
      </c>
      <c r="I6348" s="6">
        <v>57.92327880859375</v>
      </c>
      <c r="J6348" s="6">
        <v>51.307499999999983</v>
      </c>
      <c r="K6348">
        <f t="shared" si="198"/>
        <v>0</v>
      </c>
    </row>
    <row r="6349" spans="1:11" x14ac:dyDescent="0.25">
      <c r="A6349" s="5" t="str">
        <f t="shared" si="199"/>
        <v>LCALA BasinAverage WeekdayJanuary12</v>
      </c>
      <c r="B6349" t="s">
        <v>2233</v>
      </c>
      <c r="C6349" t="s">
        <v>2250</v>
      </c>
      <c r="D6349" t="s">
        <v>2535</v>
      </c>
      <c r="E6349" t="s">
        <v>3153</v>
      </c>
      <c r="F6349" s="6">
        <v>12</v>
      </c>
      <c r="G6349" s="6">
        <v>310.47964477539063</v>
      </c>
      <c r="H6349" s="6">
        <v>310.47964477539063</v>
      </c>
      <c r="I6349" s="6">
        <v>63.48846435546875</v>
      </c>
      <c r="J6349" s="6">
        <v>52.329210526315805</v>
      </c>
      <c r="K6349">
        <f t="shared" si="198"/>
        <v>0</v>
      </c>
    </row>
    <row r="6350" spans="1:11" x14ac:dyDescent="0.25">
      <c r="A6350" s="5" t="str">
        <f t="shared" si="199"/>
        <v>LCALA BasinAverage WeekdayJanuary13</v>
      </c>
      <c r="B6350" t="s">
        <v>2233</v>
      </c>
      <c r="C6350" t="s">
        <v>2250</v>
      </c>
      <c r="D6350" t="s">
        <v>2535</v>
      </c>
      <c r="E6350" t="s">
        <v>3153</v>
      </c>
      <c r="F6350" s="6">
        <v>13</v>
      </c>
      <c r="G6350" s="6">
        <v>290.585205078125</v>
      </c>
      <c r="H6350" s="6">
        <v>290.585205078125</v>
      </c>
      <c r="I6350" s="6">
        <v>57.668319702148438</v>
      </c>
      <c r="J6350" s="6">
        <v>52.078947368421062</v>
      </c>
      <c r="K6350">
        <f t="shared" si="198"/>
        <v>0</v>
      </c>
    </row>
    <row r="6351" spans="1:11" x14ac:dyDescent="0.25">
      <c r="A6351" s="5" t="str">
        <f t="shared" si="199"/>
        <v>LCALA BasinAverage WeekdayJanuary14</v>
      </c>
      <c r="B6351" t="s">
        <v>2233</v>
      </c>
      <c r="C6351" t="s">
        <v>2250</v>
      </c>
      <c r="D6351" t="s">
        <v>2535</v>
      </c>
      <c r="E6351" t="s">
        <v>3153</v>
      </c>
      <c r="F6351" s="6">
        <v>14</v>
      </c>
      <c r="G6351" s="6">
        <v>255.49555969238281</v>
      </c>
      <c r="H6351" s="6">
        <v>255.49555969238281</v>
      </c>
      <c r="I6351" s="6">
        <v>61.800758361816406</v>
      </c>
      <c r="J6351" s="6">
        <v>50.004473684210524</v>
      </c>
      <c r="K6351">
        <f t="shared" si="198"/>
        <v>0</v>
      </c>
    </row>
    <row r="6352" spans="1:11" x14ac:dyDescent="0.25">
      <c r="A6352" s="5" t="str">
        <f t="shared" si="199"/>
        <v>LCALA BasinAverage WeekdayJanuary15</v>
      </c>
      <c r="B6352" t="s">
        <v>2233</v>
      </c>
      <c r="C6352" t="s">
        <v>2250</v>
      </c>
      <c r="D6352" t="s">
        <v>2535</v>
      </c>
      <c r="E6352" t="s">
        <v>3153</v>
      </c>
      <c r="F6352" s="6">
        <v>15</v>
      </c>
      <c r="G6352" s="6">
        <v>221.89952087402344</v>
      </c>
      <c r="H6352" s="6">
        <v>221.89952087402344</v>
      </c>
      <c r="I6352" s="6">
        <v>77.924308776855469</v>
      </c>
      <c r="J6352" s="6">
        <v>49.840263157894739</v>
      </c>
      <c r="K6352">
        <f t="shared" si="198"/>
        <v>0</v>
      </c>
    </row>
    <row r="6353" spans="1:11" x14ac:dyDescent="0.25">
      <c r="A6353" s="5" t="str">
        <f t="shared" si="199"/>
        <v>LCALA BasinAverage WeekdayJanuary16</v>
      </c>
      <c r="B6353" t="s">
        <v>2233</v>
      </c>
      <c r="C6353" t="s">
        <v>2250</v>
      </c>
      <c r="D6353" t="s">
        <v>2535</v>
      </c>
      <c r="E6353" t="s">
        <v>3153</v>
      </c>
      <c r="F6353" s="6">
        <v>16</v>
      </c>
      <c r="G6353" s="6">
        <v>191.68019104003906</v>
      </c>
      <c r="H6353" s="6">
        <v>191.68019104003906</v>
      </c>
      <c r="I6353" s="6">
        <v>63.319793701171875</v>
      </c>
      <c r="J6353" s="6">
        <v>49.578421052631576</v>
      </c>
      <c r="K6353">
        <f t="shared" si="198"/>
        <v>0</v>
      </c>
    </row>
    <row r="6354" spans="1:11" x14ac:dyDescent="0.25">
      <c r="A6354" s="5" t="str">
        <f t="shared" si="199"/>
        <v>LCALA BasinAverage WeekdayJanuary17</v>
      </c>
      <c r="B6354" t="s">
        <v>2233</v>
      </c>
      <c r="C6354" t="s">
        <v>2250</v>
      </c>
      <c r="D6354" t="s">
        <v>2535</v>
      </c>
      <c r="E6354" t="s">
        <v>3153</v>
      </c>
      <c r="F6354" s="6">
        <v>17</v>
      </c>
      <c r="G6354" s="6">
        <v>180.30612182617188</v>
      </c>
      <c r="H6354" s="6">
        <v>180.30612182617188</v>
      </c>
      <c r="I6354" s="6">
        <v>52.302940368652344</v>
      </c>
      <c r="J6354" s="6">
        <v>50.575394736842121</v>
      </c>
      <c r="K6354">
        <f t="shared" si="198"/>
        <v>0</v>
      </c>
    </row>
    <row r="6355" spans="1:11" x14ac:dyDescent="0.25">
      <c r="A6355" s="5" t="str">
        <f t="shared" si="199"/>
        <v>LCALA BasinAverage WeekdayJanuary18</v>
      </c>
      <c r="B6355" t="s">
        <v>2233</v>
      </c>
      <c r="C6355" t="s">
        <v>2250</v>
      </c>
      <c r="D6355" t="s">
        <v>2535</v>
      </c>
      <c r="E6355" t="s">
        <v>3153</v>
      </c>
      <c r="F6355" s="6">
        <v>18</v>
      </c>
      <c r="G6355" s="6">
        <v>184.00257873535156</v>
      </c>
      <c r="H6355" s="6">
        <v>184.00257873535156</v>
      </c>
      <c r="I6355" s="6">
        <v>76.233963012695313</v>
      </c>
      <c r="J6355" s="6">
        <v>51.17736842105262</v>
      </c>
      <c r="K6355">
        <f t="shared" si="198"/>
        <v>0</v>
      </c>
    </row>
    <row r="6356" spans="1:11" x14ac:dyDescent="0.25">
      <c r="A6356" s="5" t="str">
        <f t="shared" si="199"/>
        <v>LCALA BasinAverage WeekdayJanuary19</v>
      </c>
      <c r="B6356" t="s">
        <v>2233</v>
      </c>
      <c r="C6356" t="s">
        <v>2250</v>
      </c>
      <c r="D6356" t="s">
        <v>2535</v>
      </c>
      <c r="E6356" t="s">
        <v>3153</v>
      </c>
      <c r="F6356" s="6">
        <v>19</v>
      </c>
      <c r="G6356" s="6">
        <v>190.21138000488281</v>
      </c>
      <c r="H6356" s="6">
        <v>190.21138000488281</v>
      </c>
      <c r="I6356" s="6">
        <v>81.368087768554688</v>
      </c>
      <c r="J6356" s="6">
        <v>50.359999999999943</v>
      </c>
      <c r="K6356">
        <f t="shared" si="198"/>
        <v>0</v>
      </c>
    </row>
    <row r="6357" spans="1:11" x14ac:dyDescent="0.25">
      <c r="A6357" s="5" t="str">
        <f t="shared" si="199"/>
        <v>LCALA BasinAverage WeekdayJanuary20</v>
      </c>
      <c r="B6357" t="s">
        <v>2233</v>
      </c>
      <c r="C6357" t="s">
        <v>2250</v>
      </c>
      <c r="D6357" t="s">
        <v>2535</v>
      </c>
      <c r="E6357" t="s">
        <v>3153</v>
      </c>
      <c r="F6357" s="6">
        <v>20</v>
      </c>
      <c r="G6357" s="6">
        <v>186.98762512207031</v>
      </c>
      <c r="H6357" s="6">
        <v>186.98762512207031</v>
      </c>
      <c r="I6357" s="6">
        <v>46.683757781982422</v>
      </c>
      <c r="J6357" s="6">
        <v>49.485263157894778</v>
      </c>
      <c r="K6357">
        <f t="shared" si="198"/>
        <v>0</v>
      </c>
    </row>
    <row r="6358" spans="1:11" x14ac:dyDescent="0.25">
      <c r="A6358" s="5" t="str">
        <f t="shared" si="199"/>
        <v>LCALA BasinAverage WeekdayJanuary21</v>
      </c>
      <c r="B6358" t="s">
        <v>2233</v>
      </c>
      <c r="C6358" t="s">
        <v>2250</v>
      </c>
      <c r="D6358" t="s">
        <v>2535</v>
      </c>
      <c r="E6358" t="s">
        <v>3153</v>
      </c>
      <c r="F6358" s="6">
        <v>21</v>
      </c>
      <c r="G6358" s="6">
        <v>185.44515991210938</v>
      </c>
      <c r="H6358" s="6">
        <v>185.44515991210938</v>
      </c>
      <c r="I6358" s="6">
        <v>76.167076110839844</v>
      </c>
      <c r="J6358" s="6">
        <v>49.302763157894773</v>
      </c>
      <c r="K6358">
        <f t="shared" si="198"/>
        <v>0</v>
      </c>
    </row>
    <row r="6359" spans="1:11" x14ac:dyDescent="0.25">
      <c r="A6359" s="5" t="str">
        <f t="shared" si="199"/>
        <v>LCALA BasinAverage WeekdayJanuary22</v>
      </c>
      <c r="B6359" t="s">
        <v>2233</v>
      </c>
      <c r="C6359" t="s">
        <v>2250</v>
      </c>
      <c r="D6359" t="s">
        <v>2535</v>
      </c>
      <c r="E6359" t="s">
        <v>3153</v>
      </c>
      <c r="F6359" s="6">
        <v>22</v>
      </c>
      <c r="G6359" s="6">
        <v>188.35879516601563</v>
      </c>
      <c r="H6359" s="6">
        <v>188.35879516601563</v>
      </c>
      <c r="I6359" s="6">
        <v>72.347991943359375</v>
      </c>
      <c r="J6359" s="6">
        <v>48.750263157894736</v>
      </c>
      <c r="K6359">
        <f t="shared" si="198"/>
        <v>0</v>
      </c>
    </row>
    <row r="6360" spans="1:11" x14ac:dyDescent="0.25">
      <c r="A6360" s="5" t="str">
        <f t="shared" si="199"/>
        <v>LCALA BasinAverage WeekdayJanuary23</v>
      </c>
      <c r="B6360" t="s">
        <v>2233</v>
      </c>
      <c r="C6360" t="s">
        <v>2250</v>
      </c>
      <c r="D6360" t="s">
        <v>2535</v>
      </c>
      <c r="E6360" t="s">
        <v>3153</v>
      </c>
      <c r="F6360" s="6">
        <v>23</v>
      </c>
      <c r="G6360" s="6">
        <v>204.68780517578125</v>
      </c>
      <c r="H6360" s="6">
        <v>204.68780517578125</v>
      </c>
      <c r="I6360" s="6">
        <v>118.58350372314453</v>
      </c>
      <c r="J6360" s="6">
        <v>48.096710526315789</v>
      </c>
      <c r="K6360">
        <f t="shared" si="198"/>
        <v>0</v>
      </c>
    </row>
    <row r="6361" spans="1:11" x14ac:dyDescent="0.25">
      <c r="A6361" s="5" t="str">
        <f t="shared" si="199"/>
        <v>LCALA BasinAverage WeekdayJanuary24</v>
      </c>
      <c r="B6361" t="s">
        <v>2233</v>
      </c>
      <c r="C6361" t="s">
        <v>2250</v>
      </c>
      <c r="D6361" t="s">
        <v>2535</v>
      </c>
      <c r="E6361" t="s">
        <v>3153</v>
      </c>
      <c r="F6361" s="6">
        <v>24</v>
      </c>
      <c r="G6361" s="6">
        <v>195.76692199707031</v>
      </c>
      <c r="H6361" s="6">
        <v>195.76692199707031</v>
      </c>
      <c r="I6361" s="6">
        <v>112.94585418701172</v>
      </c>
      <c r="J6361" s="6">
        <v>47.211710526315805</v>
      </c>
      <c r="K6361">
        <f t="shared" si="198"/>
        <v>0</v>
      </c>
    </row>
    <row r="6362" spans="1:11" x14ac:dyDescent="0.25">
      <c r="A6362" s="5" t="str">
        <f t="shared" si="199"/>
        <v>LCALA BasinMonthly Peak DayJanuary1</v>
      </c>
      <c r="B6362" t="s">
        <v>2233</v>
      </c>
      <c r="C6362" t="s">
        <v>2250</v>
      </c>
      <c r="D6362" t="s">
        <v>2536</v>
      </c>
      <c r="E6362" t="s">
        <v>3153</v>
      </c>
      <c r="F6362" s="6">
        <v>1</v>
      </c>
      <c r="G6362" s="6">
        <v>160.60392761230469</v>
      </c>
      <c r="H6362" s="6">
        <v>160.60392761230469</v>
      </c>
      <c r="I6362" s="6">
        <v>52.122322082519531</v>
      </c>
      <c r="J6362" s="6">
        <v>51.487656249999993</v>
      </c>
      <c r="K6362">
        <f t="shared" si="198"/>
        <v>0</v>
      </c>
    </row>
    <row r="6363" spans="1:11" x14ac:dyDescent="0.25">
      <c r="A6363" s="5" t="str">
        <f t="shared" si="199"/>
        <v>LCALA BasinMonthly Peak DayJanuary2</v>
      </c>
      <c r="B6363" t="s">
        <v>2233</v>
      </c>
      <c r="C6363" t="s">
        <v>2250</v>
      </c>
      <c r="D6363" t="s">
        <v>2536</v>
      </c>
      <c r="E6363" t="s">
        <v>3153</v>
      </c>
      <c r="F6363" s="6">
        <v>2</v>
      </c>
      <c r="G6363" s="6">
        <v>169.55311584472656</v>
      </c>
      <c r="H6363" s="6">
        <v>169.55311584472656</v>
      </c>
      <c r="I6363" s="6">
        <v>57.468498229980469</v>
      </c>
      <c r="J6363" s="6">
        <v>51.024218749999953</v>
      </c>
      <c r="K6363">
        <f t="shared" si="198"/>
        <v>0</v>
      </c>
    </row>
    <row r="6364" spans="1:11" x14ac:dyDescent="0.25">
      <c r="A6364" s="5" t="str">
        <f t="shared" si="199"/>
        <v>LCALA BasinMonthly Peak DayJanuary3</v>
      </c>
      <c r="B6364" t="s">
        <v>2233</v>
      </c>
      <c r="C6364" t="s">
        <v>2250</v>
      </c>
      <c r="D6364" t="s">
        <v>2536</v>
      </c>
      <c r="E6364" t="s">
        <v>3153</v>
      </c>
      <c r="F6364" s="6">
        <v>3</v>
      </c>
      <c r="G6364" s="6">
        <v>176.927001953125</v>
      </c>
      <c r="H6364" s="6">
        <v>176.927001953125</v>
      </c>
      <c r="I6364" s="6">
        <v>55.436676025390625</v>
      </c>
      <c r="J6364" s="6">
        <v>50.754218749999978</v>
      </c>
      <c r="K6364">
        <f t="shared" si="198"/>
        <v>0</v>
      </c>
    </row>
    <row r="6365" spans="1:11" x14ac:dyDescent="0.25">
      <c r="A6365" s="5" t="str">
        <f t="shared" si="199"/>
        <v>LCALA BasinMonthly Peak DayJanuary4</v>
      </c>
      <c r="B6365" t="s">
        <v>2233</v>
      </c>
      <c r="C6365" t="s">
        <v>2250</v>
      </c>
      <c r="D6365" t="s">
        <v>2536</v>
      </c>
      <c r="E6365" t="s">
        <v>3153</v>
      </c>
      <c r="F6365" s="6">
        <v>4</v>
      </c>
      <c r="G6365" s="6">
        <v>181.93978881835938</v>
      </c>
      <c r="H6365" s="6">
        <v>181.93978881835938</v>
      </c>
      <c r="I6365" s="6">
        <v>153.071533203125</v>
      </c>
      <c r="J6365" s="6">
        <v>48.376447368421054</v>
      </c>
      <c r="K6365">
        <f t="shared" si="198"/>
        <v>0</v>
      </c>
    </row>
    <row r="6366" spans="1:11" x14ac:dyDescent="0.25">
      <c r="A6366" s="5" t="str">
        <f t="shared" si="199"/>
        <v>LCALA BasinMonthly Peak DayJanuary5</v>
      </c>
      <c r="B6366" t="s">
        <v>2233</v>
      </c>
      <c r="C6366" t="s">
        <v>2250</v>
      </c>
      <c r="D6366" t="s">
        <v>2536</v>
      </c>
      <c r="E6366" t="s">
        <v>3153</v>
      </c>
      <c r="F6366" s="6">
        <v>5</v>
      </c>
      <c r="G6366" s="6">
        <v>226.41914367675781</v>
      </c>
      <c r="H6366" s="6">
        <v>226.41914367675781</v>
      </c>
      <c r="I6366" s="6">
        <v>91.051177978515625</v>
      </c>
      <c r="J6366" s="6">
        <v>47.248552631578903</v>
      </c>
      <c r="K6366">
        <f t="shared" si="198"/>
        <v>0</v>
      </c>
    </row>
    <row r="6367" spans="1:11" x14ac:dyDescent="0.25">
      <c r="A6367" s="5" t="str">
        <f t="shared" si="199"/>
        <v>LCALA BasinMonthly Peak DayJanuary6</v>
      </c>
      <c r="B6367" t="s">
        <v>2233</v>
      </c>
      <c r="C6367" t="s">
        <v>2250</v>
      </c>
      <c r="D6367" t="s">
        <v>2536</v>
      </c>
      <c r="E6367" t="s">
        <v>3153</v>
      </c>
      <c r="F6367" s="6">
        <v>6</v>
      </c>
      <c r="G6367" s="6">
        <v>289.02999877929688</v>
      </c>
      <c r="H6367" s="6">
        <v>289.02999877929688</v>
      </c>
      <c r="I6367" s="6">
        <v>98.4423828125</v>
      </c>
      <c r="J6367" s="6">
        <v>46.866447368421042</v>
      </c>
      <c r="K6367">
        <f t="shared" si="198"/>
        <v>0</v>
      </c>
    </row>
    <row r="6368" spans="1:11" x14ac:dyDescent="0.25">
      <c r="A6368" s="5" t="str">
        <f t="shared" si="199"/>
        <v>LCALA BasinMonthly Peak DayJanuary7</v>
      </c>
      <c r="B6368" t="s">
        <v>2233</v>
      </c>
      <c r="C6368" t="s">
        <v>2250</v>
      </c>
      <c r="D6368" t="s">
        <v>2536</v>
      </c>
      <c r="E6368" t="s">
        <v>3153</v>
      </c>
      <c r="F6368" s="6">
        <v>7</v>
      </c>
      <c r="G6368" s="6">
        <v>321.72705078125</v>
      </c>
      <c r="H6368" s="6">
        <v>321.72705078125</v>
      </c>
      <c r="I6368" s="6">
        <v>78.020271301269531</v>
      </c>
      <c r="J6368" s="6">
        <v>47.187631578947389</v>
      </c>
      <c r="K6368">
        <f t="shared" si="198"/>
        <v>0</v>
      </c>
    </row>
    <row r="6369" spans="1:11" x14ac:dyDescent="0.25">
      <c r="A6369" s="5" t="str">
        <f t="shared" si="199"/>
        <v>LCALA BasinMonthly Peak DayJanuary8</v>
      </c>
      <c r="B6369" t="s">
        <v>2233</v>
      </c>
      <c r="C6369" t="s">
        <v>2250</v>
      </c>
      <c r="D6369" t="s">
        <v>2536</v>
      </c>
      <c r="E6369" t="s">
        <v>3153</v>
      </c>
      <c r="F6369" s="6">
        <v>8</v>
      </c>
      <c r="G6369" s="6">
        <v>343.84732055664063</v>
      </c>
      <c r="H6369" s="6">
        <v>343.84732055664063</v>
      </c>
      <c r="I6369" s="6">
        <v>71.54071044921875</v>
      </c>
      <c r="J6369" s="6">
        <v>46.237499999999969</v>
      </c>
      <c r="K6369">
        <f t="shared" si="198"/>
        <v>0</v>
      </c>
    </row>
    <row r="6370" spans="1:11" x14ac:dyDescent="0.25">
      <c r="A6370" s="5" t="str">
        <f t="shared" si="199"/>
        <v>LCALA BasinMonthly Peak DayJanuary9</v>
      </c>
      <c r="B6370" t="s">
        <v>2233</v>
      </c>
      <c r="C6370" t="s">
        <v>2250</v>
      </c>
      <c r="D6370" t="s">
        <v>2536</v>
      </c>
      <c r="E6370" t="s">
        <v>3153</v>
      </c>
      <c r="F6370" s="6">
        <v>9</v>
      </c>
      <c r="G6370" s="6">
        <v>340.59228515625</v>
      </c>
      <c r="H6370" s="6">
        <v>340.59228515625</v>
      </c>
      <c r="I6370" s="6">
        <v>65.655479431152344</v>
      </c>
      <c r="J6370" s="6">
        <v>46.368593750000016</v>
      </c>
      <c r="K6370">
        <f t="shared" si="198"/>
        <v>0</v>
      </c>
    </row>
    <row r="6371" spans="1:11" x14ac:dyDescent="0.25">
      <c r="A6371" s="5" t="str">
        <f t="shared" si="199"/>
        <v>LCALA BasinMonthly Peak DayJanuary10</v>
      </c>
      <c r="B6371" t="s">
        <v>2233</v>
      </c>
      <c r="C6371" t="s">
        <v>2250</v>
      </c>
      <c r="D6371" t="s">
        <v>2536</v>
      </c>
      <c r="E6371" t="s">
        <v>3153</v>
      </c>
      <c r="F6371" s="6">
        <v>10</v>
      </c>
      <c r="G6371" s="6">
        <v>334.61505126953125</v>
      </c>
      <c r="H6371" s="6">
        <v>334.61505126953125</v>
      </c>
      <c r="I6371" s="6">
        <v>72.781059265136719</v>
      </c>
      <c r="J6371" s="6">
        <v>48.160624999999975</v>
      </c>
      <c r="K6371">
        <f t="shared" si="198"/>
        <v>0</v>
      </c>
    </row>
    <row r="6372" spans="1:11" x14ac:dyDescent="0.25">
      <c r="A6372" s="5" t="str">
        <f t="shared" si="199"/>
        <v>LCALA BasinMonthly Peak DayJanuary11</v>
      </c>
      <c r="B6372" t="s">
        <v>2233</v>
      </c>
      <c r="C6372" t="s">
        <v>2250</v>
      </c>
      <c r="D6372" t="s">
        <v>2536</v>
      </c>
      <c r="E6372" t="s">
        <v>3153</v>
      </c>
      <c r="F6372" s="6">
        <v>11</v>
      </c>
      <c r="G6372" s="6">
        <v>358.20687866210938</v>
      </c>
      <c r="H6372" s="6">
        <v>358.20687866210938</v>
      </c>
      <c r="I6372" s="6">
        <v>65.062736511230469</v>
      </c>
      <c r="J6372" s="6">
        <v>50.586718749999967</v>
      </c>
      <c r="K6372">
        <f t="shared" si="198"/>
        <v>0</v>
      </c>
    </row>
    <row r="6373" spans="1:11" x14ac:dyDescent="0.25">
      <c r="A6373" s="5" t="str">
        <f t="shared" si="199"/>
        <v>LCALA BasinMonthly Peak DayJanuary12</v>
      </c>
      <c r="B6373" t="s">
        <v>2233</v>
      </c>
      <c r="C6373" t="s">
        <v>2250</v>
      </c>
      <c r="D6373" t="s">
        <v>2536</v>
      </c>
      <c r="E6373" t="s">
        <v>3153</v>
      </c>
      <c r="F6373" s="6">
        <v>12</v>
      </c>
      <c r="G6373" s="6">
        <v>354.3804931640625</v>
      </c>
      <c r="H6373" s="6">
        <v>354.3804931640625</v>
      </c>
      <c r="I6373" s="6">
        <v>64.050491333007813</v>
      </c>
      <c r="J6373" s="6">
        <v>51.696718750000002</v>
      </c>
      <c r="K6373">
        <f t="shared" si="198"/>
        <v>0</v>
      </c>
    </row>
    <row r="6374" spans="1:11" x14ac:dyDescent="0.25">
      <c r="A6374" s="5" t="str">
        <f t="shared" si="199"/>
        <v>LCALA BasinMonthly Peak DayJanuary13</v>
      </c>
      <c r="B6374" t="s">
        <v>2233</v>
      </c>
      <c r="C6374" t="s">
        <v>2250</v>
      </c>
      <c r="D6374" t="s">
        <v>2536</v>
      </c>
      <c r="E6374" t="s">
        <v>3153</v>
      </c>
      <c r="F6374" s="6">
        <v>13</v>
      </c>
      <c r="G6374" s="6">
        <v>327.9013671875</v>
      </c>
      <c r="H6374" s="6">
        <v>327.9013671875</v>
      </c>
      <c r="I6374" s="6">
        <v>63.553375244140625</v>
      </c>
      <c r="J6374" s="6">
        <v>51.877031249999973</v>
      </c>
      <c r="K6374">
        <f t="shared" si="198"/>
        <v>0</v>
      </c>
    </row>
    <row r="6375" spans="1:11" x14ac:dyDescent="0.25">
      <c r="A6375" s="5" t="str">
        <f t="shared" si="199"/>
        <v>LCALA BasinMonthly Peak DayJanuary14</v>
      </c>
      <c r="B6375" t="s">
        <v>2233</v>
      </c>
      <c r="C6375" t="s">
        <v>2250</v>
      </c>
      <c r="D6375" t="s">
        <v>2536</v>
      </c>
      <c r="E6375" t="s">
        <v>3153</v>
      </c>
      <c r="F6375" s="6">
        <v>14</v>
      </c>
      <c r="G6375" s="6">
        <v>295.09832763671875</v>
      </c>
      <c r="H6375" s="6">
        <v>295.09832763671875</v>
      </c>
      <c r="I6375" s="6">
        <v>65.703643798828125</v>
      </c>
      <c r="J6375" s="6">
        <v>52.961093749999968</v>
      </c>
      <c r="K6375">
        <f t="shared" si="198"/>
        <v>0</v>
      </c>
    </row>
    <row r="6376" spans="1:11" x14ac:dyDescent="0.25">
      <c r="A6376" s="5" t="str">
        <f t="shared" si="199"/>
        <v>LCALA BasinMonthly Peak DayJanuary15</v>
      </c>
      <c r="B6376" t="s">
        <v>2233</v>
      </c>
      <c r="C6376" t="s">
        <v>2250</v>
      </c>
      <c r="D6376" t="s">
        <v>2536</v>
      </c>
      <c r="E6376" t="s">
        <v>3153</v>
      </c>
      <c r="F6376" s="6">
        <v>15</v>
      </c>
      <c r="G6376" s="6">
        <v>261.11190795898438</v>
      </c>
      <c r="H6376" s="6">
        <v>261.11190795898438</v>
      </c>
      <c r="I6376" s="6">
        <v>67.106964111328125</v>
      </c>
      <c r="J6376" s="6">
        <v>52.750312499999957</v>
      </c>
      <c r="K6376">
        <f t="shared" si="198"/>
        <v>0</v>
      </c>
    </row>
    <row r="6377" spans="1:11" x14ac:dyDescent="0.25">
      <c r="A6377" s="5" t="str">
        <f t="shared" si="199"/>
        <v>LCALA BasinMonthly Peak DayJanuary16</v>
      </c>
      <c r="B6377" t="s">
        <v>2233</v>
      </c>
      <c r="C6377" t="s">
        <v>2250</v>
      </c>
      <c r="D6377" t="s">
        <v>2536</v>
      </c>
      <c r="E6377" t="s">
        <v>3153</v>
      </c>
      <c r="F6377" s="6">
        <v>16</v>
      </c>
      <c r="G6377" s="6">
        <v>231.09860229492188</v>
      </c>
      <c r="H6377" s="6">
        <v>231.09860229492188</v>
      </c>
      <c r="I6377" s="6">
        <v>65.727432250976563</v>
      </c>
      <c r="J6377" s="6">
        <v>52.42921874999999</v>
      </c>
      <c r="K6377">
        <f t="shared" si="198"/>
        <v>0</v>
      </c>
    </row>
    <row r="6378" spans="1:11" x14ac:dyDescent="0.25">
      <c r="A6378" s="5" t="str">
        <f t="shared" si="199"/>
        <v>LCALA BasinMonthly Peak DayJanuary17</v>
      </c>
      <c r="B6378" t="s">
        <v>2233</v>
      </c>
      <c r="C6378" t="s">
        <v>2250</v>
      </c>
      <c r="D6378" t="s">
        <v>2536</v>
      </c>
      <c r="E6378" t="s">
        <v>3153</v>
      </c>
      <c r="F6378" s="6">
        <v>17</v>
      </c>
      <c r="G6378" s="6">
        <v>201.87753295898438</v>
      </c>
      <c r="H6378" s="6">
        <v>201.87753295898438</v>
      </c>
      <c r="I6378" s="6">
        <v>62.910274505615234</v>
      </c>
      <c r="J6378" s="6">
        <v>51.876718749999988</v>
      </c>
      <c r="K6378">
        <f t="shared" si="198"/>
        <v>0</v>
      </c>
    </row>
    <row r="6379" spans="1:11" x14ac:dyDescent="0.25">
      <c r="A6379" s="5" t="str">
        <f t="shared" si="199"/>
        <v>LCALA BasinMonthly Peak DayJanuary18</v>
      </c>
      <c r="B6379" t="s">
        <v>2233</v>
      </c>
      <c r="C6379" t="s">
        <v>2250</v>
      </c>
      <c r="D6379" t="s">
        <v>2536</v>
      </c>
      <c r="E6379" t="s">
        <v>3153</v>
      </c>
      <c r="F6379" s="6">
        <v>18</v>
      </c>
      <c r="G6379" s="6">
        <v>193.2196044921875</v>
      </c>
      <c r="H6379" s="6">
        <v>193.2196044921875</v>
      </c>
      <c r="I6379" s="6">
        <v>65.066314697265625</v>
      </c>
      <c r="J6379" s="6">
        <v>49.83953125</v>
      </c>
      <c r="K6379">
        <f t="shared" si="198"/>
        <v>0</v>
      </c>
    </row>
    <row r="6380" spans="1:11" x14ac:dyDescent="0.25">
      <c r="A6380" s="5" t="str">
        <f t="shared" si="199"/>
        <v>LCALA BasinMonthly Peak DayJanuary19</v>
      </c>
      <c r="B6380" t="s">
        <v>2233</v>
      </c>
      <c r="C6380" t="s">
        <v>2250</v>
      </c>
      <c r="D6380" t="s">
        <v>2536</v>
      </c>
      <c r="E6380" t="s">
        <v>3153</v>
      </c>
      <c r="F6380" s="6">
        <v>19</v>
      </c>
      <c r="G6380" s="6">
        <v>214.69529724121094</v>
      </c>
      <c r="H6380" s="6">
        <v>214.69529724121094</v>
      </c>
      <c r="I6380" s="6">
        <v>97.123725891113281</v>
      </c>
      <c r="J6380" s="6">
        <v>48.489375000000031</v>
      </c>
      <c r="K6380">
        <f t="shared" si="198"/>
        <v>0</v>
      </c>
    </row>
    <row r="6381" spans="1:11" x14ac:dyDescent="0.25">
      <c r="A6381" s="5" t="str">
        <f t="shared" si="199"/>
        <v>LCALA BasinMonthly Peak DayJanuary20</v>
      </c>
      <c r="B6381" t="s">
        <v>2233</v>
      </c>
      <c r="C6381" t="s">
        <v>2250</v>
      </c>
      <c r="D6381" t="s">
        <v>2536</v>
      </c>
      <c r="E6381" t="s">
        <v>3153</v>
      </c>
      <c r="F6381" s="6">
        <v>20</v>
      </c>
      <c r="G6381" s="6">
        <v>208.08515930175781</v>
      </c>
      <c r="H6381" s="6">
        <v>208.08515930175781</v>
      </c>
      <c r="I6381" s="6">
        <v>53.082817077636719</v>
      </c>
      <c r="J6381" s="6">
        <v>48.458281250000006</v>
      </c>
      <c r="K6381">
        <f t="shared" si="198"/>
        <v>0</v>
      </c>
    </row>
    <row r="6382" spans="1:11" x14ac:dyDescent="0.25">
      <c r="A6382" s="5" t="str">
        <f t="shared" si="199"/>
        <v>LCALA BasinMonthly Peak DayJanuary21</v>
      </c>
      <c r="B6382" t="s">
        <v>2233</v>
      </c>
      <c r="C6382" t="s">
        <v>2250</v>
      </c>
      <c r="D6382" t="s">
        <v>2536</v>
      </c>
      <c r="E6382" t="s">
        <v>3153</v>
      </c>
      <c r="F6382" s="6">
        <v>21</v>
      </c>
      <c r="G6382" s="6">
        <v>207.6214599609375</v>
      </c>
      <c r="H6382" s="6">
        <v>207.6214599609375</v>
      </c>
      <c r="I6382" s="6">
        <v>65.949226379394531</v>
      </c>
      <c r="J6382" s="6">
        <v>47.271562500000009</v>
      </c>
      <c r="K6382">
        <f t="shared" si="198"/>
        <v>0</v>
      </c>
    </row>
    <row r="6383" spans="1:11" x14ac:dyDescent="0.25">
      <c r="A6383" s="5" t="str">
        <f t="shared" si="199"/>
        <v>LCALA BasinMonthly Peak DayJanuary22</v>
      </c>
      <c r="B6383" t="s">
        <v>2233</v>
      </c>
      <c r="C6383" t="s">
        <v>2250</v>
      </c>
      <c r="D6383" t="s">
        <v>2536</v>
      </c>
      <c r="E6383" t="s">
        <v>3153</v>
      </c>
      <c r="F6383" s="6">
        <v>22</v>
      </c>
      <c r="G6383" s="6">
        <v>226.27177429199219</v>
      </c>
      <c r="H6383" s="6">
        <v>226.27177429199219</v>
      </c>
      <c r="I6383" s="6">
        <v>61.261993408203125</v>
      </c>
      <c r="J6383" s="6">
        <v>46.276562500000004</v>
      </c>
      <c r="K6383">
        <f t="shared" si="198"/>
        <v>0</v>
      </c>
    </row>
    <row r="6384" spans="1:11" x14ac:dyDescent="0.25">
      <c r="A6384" s="5" t="str">
        <f t="shared" si="199"/>
        <v>LCALA BasinMonthly Peak DayJanuary23</v>
      </c>
      <c r="B6384" t="s">
        <v>2233</v>
      </c>
      <c r="C6384" t="s">
        <v>2250</v>
      </c>
      <c r="D6384" t="s">
        <v>2536</v>
      </c>
      <c r="E6384" t="s">
        <v>3153</v>
      </c>
      <c r="F6384" s="6">
        <v>23</v>
      </c>
      <c r="G6384" s="6">
        <v>223.92041015625</v>
      </c>
      <c r="H6384" s="6">
        <v>223.92041015625</v>
      </c>
      <c r="I6384" s="6">
        <v>85.18902587890625</v>
      </c>
      <c r="J6384" s="6">
        <v>45.718906249999989</v>
      </c>
      <c r="K6384">
        <f t="shared" si="198"/>
        <v>0</v>
      </c>
    </row>
    <row r="6385" spans="1:11" x14ac:dyDescent="0.25">
      <c r="A6385" s="5" t="str">
        <f t="shared" si="199"/>
        <v>LCALA BasinMonthly Peak DayJanuary24</v>
      </c>
      <c r="B6385" t="s">
        <v>2233</v>
      </c>
      <c r="C6385" t="s">
        <v>2250</v>
      </c>
      <c r="D6385" t="s">
        <v>2536</v>
      </c>
      <c r="E6385" t="s">
        <v>3153</v>
      </c>
      <c r="F6385" s="6">
        <v>24</v>
      </c>
      <c r="G6385" s="6">
        <v>230.99745178222656</v>
      </c>
      <c r="H6385" s="6">
        <v>230.99745178222656</v>
      </c>
      <c r="I6385" s="6">
        <v>60.572227478027344</v>
      </c>
      <c r="J6385" s="6">
        <v>44.839218749999965</v>
      </c>
      <c r="K6385">
        <f t="shared" si="198"/>
        <v>0</v>
      </c>
    </row>
    <row r="6386" spans="1:11" x14ac:dyDescent="0.25">
      <c r="A6386" s="5" t="str">
        <f t="shared" si="199"/>
        <v>LCALA BasinAverage WeekdayFebruary1</v>
      </c>
      <c r="B6386" t="s">
        <v>2233</v>
      </c>
      <c r="C6386" t="s">
        <v>2250</v>
      </c>
      <c r="D6386" t="s">
        <v>2537</v>
      </c>
      <c r="E6386" t="s">
        <v>3154</v>
      </c>
      <c r="F6386" s="6">
        <v>1</v>
      </c>
      <c r="G6386" s="6">
        <v>154.72868347167969</v>
      </c>
      <c r="H6386" s="6">
        <v>154.72868347167969</v>
      </c>
      <c r="I6386" s="6">
        <v>56.515575408935547</v>
      </c>
      <c r="J6386" s="6">
        <v>53.329047619047635</v>
      </c>
      <c r="K6386">
        <f t="shared" si="198"/>
        <v>0</v>
      </c>
    </row>
    <row r="6387" spans="1:11" x14ac:dyDescent="0.25">
      <c r="A6387" s="5" t="str">
        <f t="shared" si="199"/>
        <v>LCALA BasinAverage WeekdayFebruary2</v>
      </c>
      <c r="B6387" t="s">
        <v>2233</v>
      </c>
      <c r="C6387" t="s">
        <v>2250</v>
      </c>
      <c r="D6387" t="s">
        <v>2537</v>
      </c>
      <c r="E6387" t="s">
        <v>3154</v>
      </c>
      <c r="F6387" s="6">
        <v>2</v>
      </c>
      <c r="G6387" s="6">
        <v>153.81272888183594</v>
      </c>
      <c r="H6387" s="6">
        <v>153.81272888183594</v>
      </c>
      <c r="I6387" s="6">
        <v>62.255985260009766</v>
      </c>
      <c r="J6387" s="6">
        <v>52.123690476190468</v>
      </c>
      <c r="K6387">
        <f t="shared" si="198"/>
        <v>0</v>
      </c>
    </row>
    <row r="6388" spans="1:11" x14ac:dyDescent="0.25">
      <c r="A6388" s="5" t="str">
        <f t="shared" si="199"/>
        <v>LCALA BasinAverage WeekdayFebruary3</v>
      </c>
      <c r="B6388" t="s">
        <v>2233</v>
      </c>
      <c r="C6388" t="s">
        <v>2250</v>
      </c>
      <c r="D6388" t="s">
        <v>2537</v>
      </c>
      <c r="E6388" t="s">
        <v>3154</v>
      </c>
      <c r="F6388" s="6">
        <v>3</v>
      </c>
      <c r="G6388" s="6">
        <v>156.41426086425781</v>
      </c>
      <c r="H6388" s="6">
        <v>156.41426086425781</v>
      </c>
      <c r="I6388" s="6">
        <v>73.425819396972656</v>
      </c>
      <c r="J6388" s="6">
        <v>51.101428571428563</v>
      </c>
      <c r="K6388">
        <f t="shared" si="198"/>
        <v>0</v>
      </c>
    </row>
    <row r="6389" spans="1:11" x14ac:dyDescent="0.25">
      <c r="A6389" s="5" t="str">
        <f t="shared" si="199"/>
        <v>LCALA BasinAverage WeekdayFebruary4</v>
      </c>
      <c r="B6389" t="s">
        <v>2233</v>
      </c>
      <c r="C6389" t="s">
        <v>2250</v>
      </c>
      <c r="D6389" t="s">
        <v>2537</v>
      </c>
      <c r="E6389" t="s">
        <v>3154</v>
      </c>
      <c r="F6389" s="6">
        <v>4</v>
      </c>
      <c r="G6389" s="6">
        <v>163.20301818847656</v>
      </c>
      <c r="H6389" s="6">
        <v>163.20301818847656</v>
      </c>
      <c r="I6389" s="6">
        <v>58.998710632324219</v>
      </c>
      <c r="J6389" s="6">
        <v>50.368690476190444</v>
      </c>
      <c r="K6389">
        <f t="shared" si="198"/>
        <v>0</v>
      </c>
    </row>
    <row r="6390" spans="1:11" x14ac:dyDescent="0.25">
      <c r="A6390" s="5" t="str">
        <f t="shared" si="199"/>
        <v>LCALA BasinAverage WeekdayFebruary5</v>
      </c>
      <c r="B6390" t="s">
        <v>2233</v>
      </c>
      <c r="C6390" t="s">
        <v>2250</v>
      </c>
      <c r="D6390" t="s">
        <v>2537</v>
      </c>
      <c r="E6390" t="s">
        <v>3154</v>
      </c>
      <c r="F6390" s="6">
        <v>5</v>
      </c>
      <c r="G6390" s="6">
        <v>216.74801635742188</v>
      </c>
      <c r="H6390" s="6">
        <v>216.74801635742188</v>
      </c>
      <c r="I6390" s="6">
        <v>76.756919860839844</v>
      </c>
      <c r="J6390" s="6">
        <v>50.051785714285664</v>
      </c>
      <c r="K6390">
        <f t="shared" si="198"/>
        <v>0</v>
      </c>
    </row>
    <row r="6391" spans="1:11" x14ac:dyDescent="0.25">
      <c r="A6391" s="5" t="str">
        <f t="shared" si="199"/>
        <v>LCALA BasinAverage WeekdayFebruary6</v>
      </c>
      <c r="B6391" t="s">
        <v>2233</v>
      </c>
      <c r="C6391" t="s">
        <v>2250</v>
      </c>
      <c r="D6391" t="s">
        <v>2537</v>
      </c>
      <c r="E6391" t="s">
        <v>3154</v>
      </c>
      <c r="F6391" s="6">
        <v>6</v>
      </c>
      <c r="G6391" s="6">
        <v>290.83151245117188</v>
      </c>
      <c r="H6391" s="6">
        <v>290.83151245117188</v>
      </c>
      <c r="I6391" s="6">
        <v>73.066390991210938</v>
      </c>
      <c r="J6391" s="6">
        <v>49.572261904761923</v>
      </c>
      <c r="K6391">
        <f t="shared" si="198"/>
        <v>0</v>
      </c>
    </row>
    <row r="6392" spans="1:11" x14ac:dyDescent="0.25">
      <c r="A6392" s="5" t="str">
        <f t="shared" si="199"/>
        <v>LCALA BasinAverage WeekdayFebruary7</v>
      </c>
      <c r="B6392" t="s">
        <v>2233</v>
      </c>
      <c r="C6392" t="s">
        <v>2250</v>
      </c>
      <c r="D6392" t="s">
        <v>2537</v>
      </c>
      <c r="E6392" t="s">
        <v>3154</v>
      </c>
      <c r="F6392" s="6">
        <v>7</v>
      </c>
      <c r="G6392" s="6">
        <v>321.37579345703125</v>
      </c>
      <c r="H6392" s="6">
        <v>321.37579345703125</v>
      </c>
      <c r="I6392" s="6">
        <v>77.359077453613281</v>
      </c>
      <c r="J6392" s="6">
        <v>49.672023809523793</v>
      </c>
      <c r="K6392">
        <f t="shared" si="198"/>
        <v>0</v>
      </c>
    </row>
    <row r="6393" spans="1:11" x14ac:dyDescent="0.25">
      <c r="A6393" s="5" t="str">
        <f t="shared" si="199"/>
        <v>LCALA BasinAverage WeekdayFebruary8</v>
      </c>
      <c r="B6393" t="s">
        <v>2233</v>
      </c>
      <c r="C6393" t="s">
        <v>2250</v>
      </c>
      <c r="D6393" t="s">
        <v>2537</v>
      </c>
      <c r="E6393" t="s">
        <v>3154</v>
      </c>
      <c r="F6393" s="6">
        <v>8</v>
      </c>
      <c r="G6393" s="6">
        <v>343.86636352539063</v>
      </c>
      <c r="H6393" s="6">
        <v>343.86636352539063</v>
      </c>
      <c r="I6393" s="6">
        <v>82.879112243652344</v>
      </c>
      <c r="J6393" s="6">
        <v>49.2302380952381</v>
      </c>
      <c r="K6393">
        <f t="shared" si="198"/>
        <v>0</v>
      </c>
    </row>
    <row r="6394" spans="1:11" x14ac:dyDescent="0.25">
      <c r="A6394" s="5" t="str">
        <f t="shared" si="199"/>
        <v>LCALA BasinAverage WeekdayFebruary9</v>
      </c>
      <c r="B6394" t="s">
        <v>2233</v>
      </c>
      <c r="C6394" t="s">
        <v>2250</v>
      </c>
      <c r="D6394" t="s">
        <v>2537</v>
      </c>
      <c r="E6394" t="s">
        <v>3154</v>
      </c>
      <c r="F6394" s="6">
        <v>9</v>
      </c>
      <c r="G6394" s="6">
        <v>339.53195190429688</v>
      </c>
      <c r="H6394" s="6">
        <v>339.53195190429688</v>
      </c>
      <c r="I6394" s="6">
        <v>73.820289611816406</v>
      </c>
      <c r="J6394" s="6">
        <v>49.676428571428588</v>
      </c>
      <c r="K6394">
        <f t="shared" si="198"/>
        <v>0</v>
      </c>
    </row>
    <row r="6395" spans="1:11" x14ac:dyDescent="0.25">
      <c r="A6395" s="5" t="str">
        <f t="shared" si="199"/>
        <v>LCALA BasinAverage WeekdayFebruary10</v>
      </c>
      <c r="B6395" t="s">
        <v>2233</v>
      </c>
      <c r="C6395" t="s">
        <v>2250</v>
      </c>
      <c r="D6395" t="s">
        <v>2537</v>
      </c>
      <c r="E6395" t="s">
        <v>3154</v>
      </c>
      <c r="F6395" s="6">
        <v>10</v>
      </c>
      <c r="G6395" s="6">
        <v>338.27645874023438</v>
      </c>
      <c r="H6395" s="6">
        <v>338.27645874023438</v>
      </c>
      <c r="I6395" s="6">
        <v>70.164154052734375</v>
      </c>
      <c r="J6395" s="6">
        <v>51.723690476190434</v>
      </c>
      <c r="K6395">
        <f t="shared" si="198"/>
        <v>0</v>
      </c>
    </row>
    <row r="6396" spans="1:11" x14ac:dyDescent="0.25">
      <c r="A6396" s="5" t="str">
        <f t="shared" si="199"/>
        <v>LCALA BasinAverage WeekdayFebruary11</v>
      </c>
      <c r="B6396" t="s">
        <v>2233</v>
      </c>
      <c r="C6396" t="s">
        <v>2250</v>
      </c>
      <c r="D6396" t="s">
        <v>2537</v>
      </c>
      <c r="E6396" t="s">
        <v>3154</v>
      </c>
      <c r="F6396" s="6">
        <v>11</v>
      </c>
      <c r="G6396" s="6">
        <v>336.6776123046875</v>
      </c>
      <c r="H6396" s="6">
        <v>336.6776123046875</v>
      </c>
      <c r="I6396" s="6">
        <v>71.476303100585938</v>
      </c>
      <c r="J6396" s="6">
        <v>54.896190476190498</v>
      </c>
      <c r="K6396">
        <f t="shared" si="198"/>
        <v>0</v>
      </c>
    </row>
    <row r="6397" spans="1:11" x14ac:dyDescent="0.25">
      <c r="A6397" s="5" t="str">
        <f t="shared" si="199"/>
        <v>LCALA BasinAverage WeekdayFebruary12</v>
      </c>
      <c r="B6397" t="s">
        <v>2233</v>
      </c>
      <c r="C6397" t="s">
        <v>2250</v>
      </c>
      <c r="D6397" t="s">
        <v>2537</v>
      </c>
      <c r="E6397" t="s">
        <v>3154</v>
      </c>
      <c r="F6397" s="6">
        <v>12</v>
      </c>
      <c r="G6397" s="6">
        <v>332.5322265625</v>
      </c>
      <c r="H6397" s="6">
        <v>332.5322265625</v>
      </c>
      <c r="I6397" s="6">
        <v>70.510223388671875</v>
      </c>
      <c r="J6397" s="6">
        <v>57.441428571428538</v>
      </c>
      <c r="K6397">
        <f t="shared" si="198"/>
        <v>0</v>
      </c>
    </row>
    <row r="6398" spans="1:11" x14ac:dyDescent="0.25">
      <c r="A6398" s="5" t="str">
        <f t="shared" si="199"/>
        <v>LCALA BasinAverage WeekdayFebruary13</v>
      </c>
      <c r="B6398" t="s">
        <v>2233</v>
      </c>
      <c r="C6398" t="s">
        <v>2250</v>
      </c>
      <c r="D6398" t="s">
        <v>2537</v>
      </c>
      <c r="E6398" t="s">
        <v>3154</v>
      </c>
      <c r="F6398" s="6">
        <v>13</v>
      </c>
      <c r="G6398" s="6">
        <v>321.07843017578125</v>
      </c>
      <c r="H6398" s="6">
        <v>321.07843017578125</v>
      </c>
      <c r="I6398" s="6">
        <v>75.295059204101563</v>
      </c>
      <c r="J6398" s="6">
        <v>59.047976190476177</v>
      </c>
      <c r="K6398">
        <f t="shared" si="198"/>
        <v>0</v>
      </c>
    </row>
    <row r="6399" spans="1:11" x14ac:dyDescent="0.25">
      <c r="A6399" s="5" t="str">
        <f t="shared" si="199"/>
        <v>LCALA BasinAverage WeekdayFebruary14</v>
      </c>
      <c r="B6399" t="s">
        <v>2233</v>
      </c>
      <c r="C6399" t="s">
        <v>2250</v>
      </c>
      <c r="D6399" t="s">
        <v>2537</v>
      </c>
      <c r="E6399" t="s">
        <v>3154</v>
      </c>
      <c r="F6399" s="6">
        <v>14</v>
      </c>
      <c r="G6399" s="6">
        <v>282.36734008789063</v>
      </c>
      <c r="H6399" s="6">
        <v>282.36734008789063</v>
      </c>
      <c r="I6399" s="6">
        <v>67.226463317871094</v>
      </c>
      <c r="J6399" s="6">
        <v>60.108095238095267</v>
      </c>
      <c r="K6399">
        <f t="shared" si="198"/>
        <v>0</v>
      </c>
    </row>
    <row r="6400" spans="1:11" x14ac:dyDescent="0.25">
      <c r="A6400" s="5" t="str">
        <f t="shared" si="199"/>
        <v>LCALA BasinAverage WeekdayFebruary15</v>
      </c>
      <c r="B6400" t="s">
        <v>2233</v>
      </c>
      <c r="C6400" t="s">
        <v>2250</v>
      </c>
      <c r="D6400" t="s">
        <v>2537</v>
      </c>
      <c r="E6400" t="s">
        <v>3154</v>
      </c>
      <c r="F6400" s="6">
        <v>15</v>
      </c>
      <c r="G6400" s="6">
        <v>257.17666625976563</v>
      </c>
      <c r="H6400" s="6">
        <v>257.17666625976563</v>
      </c>
      <c r="I6400" s="6">
        <v>75.786399841308594</v>
      </c>
      <c r="J6400" s="6">
        <v>60.908214285714294</v>
      </c>
      <c r="K6400">
        <f t="shared" si="198"/>
        <v>0</v>
      </c>
    </row>
    <row r="6401" spans="1:11" x14ac:dyDescent="0.25">
      <c r="A6401" s="5" t="str">
        <f t="shared" si="199"/>
        <v>LCALA BasinAverage WeekdayFebruary16</v>
      </c>
      <c r="B6401" t="s">
        <v>2233</v>
      </c>
      <c r="C6401" t="s">
        <v>2250</v>
      </c>
      <c r="D6401" t="s">
        <v>2537</v>
      </c>
      <c r="E6401" t="s">
        <v>3154</v>
      </c>
      <c r="F6401" s="6">
        <v>16</v>
      </c>
      <c r="G6401" s="6">
        <v>190.14189147949219</v>
      </c>
      <c r="H6401" s="6">
        <v>190.14189147949219</v>
      </c>
      <c r="I6401" s="6">
        <v>64.150283813476563</v>
      </c>
      <c r="J6401" s="6">
        <v>61.202500000000079</v>
      </c>
      <c r="K6401">
        <f t="shared" si="198"/>
        <v>0</v>
      </c>
    </row>
    <row r="6402" spans="1:11" x14ac:dyDescent="0.25">
      <c r="A6402" s="5" t="str">
        <f t="shared" si="199"/>
        <v>LCALA BasinAverage WeekdayFebruary17</v>
      </c>
      <c r="B6402" t="s">
        <v>2233</v>
      </c>
      <c r="C6402" t="s">
        <v>2250</v>
      </c>
      <c r="D6402" t="s">
        <v>2537</v>
      </c>
      <c r="E6402" t="s">
        <v>3154</v>
      </c>
      <c r="F6402" s="6">
        <v>17</v>
      </c>
      <c r="G6402" s="6">
        <v>173.734130859375</v>
      </c>
      <c r="H6402" s="6">
        <v>173.734130859375</v>
      </c>
      <c r="I6402" s="6">
        <v>72.858177185058594</v>
      </c>
      <c r="J6402" s="6">
        <v>60.979880952380988</v>
      </c>
      <c r="K6402">
        <f t="shared" ref="K6402:K6465" si="200">INDEX(events, MATCH(CONCATENATE(B6402, C6402, D6402, E6402), events_y, 0), MATCH("Confidential", events_x, 0))</f>
        <v>0</v>
      </c>
    </row>
    <row r="6403" spans="1:11" x14ac:dyDescent="0.25">
      <c r="A6403" s="5" t="str">
        <f t="shared" ref="A6403:A6466" si="201">CONCATENATE(B6403, C6403, D6403, E6403, F6403)</f>
        <v>LCALA BasinAverage WeekdayFebruary18</v>
      </c>
      <c r="B6403" t="s">
        <v>2233</v>
      </c>
      <c r="C6403" t="s">
        <v>2250</v>
      </c>
      <c r="D6403" t="s">
        <v>2537</v>
      </c>
      <c r="E6403" t="s">
        <v>3154</v>
      </c>
      <c r="F6403" s="6">
        <v>18</v>
      </c>
      <c r="G6403" s="6">
        <v>155.1571044921875</v>
      </c>
      <c r="H6403" s="6">
        <v>155.1571044921875</v>
      </c>
      <c r="I6403" s="6">
        <v>60.658477783203125</v>
      </c>
      <c r="J6403" s="6">
        <v>60.154880952380985</v>
      </c>
      <c r="K6403">
        <f t="shared" si="200"/>
        <v>0</v>
      </c>
    </row>
    <row r="6404" spans="1:11" x14ac:dyDescent="0.25">
      <c r="A6404" s="5" t="str">
        <f t="shared" si="201"/>
        <v>LCALA BasinAverage WeekdayFebruary19</v>
      </c>
      <c r="B6404" t="s">
        <v>2233</v>
      </c>
      <c r="C6404" t="s">
        <v>2250</v>
      </c>
      <c r="D6404" t="s">
        <v>2537</v>
      </c>
      <c r="E6404" t="s">
        <v>3154</v>
      </c>
      <c r="F6404" s="6">
        <v>19</v>
      </c>
      <c r="G6404" s="6">
        <v>151.87123107910156</v>
      </c>
      <c r="H6404" s="6">
        <v>151.87123107910156</v>
      </c>
      <c r="I6404" s="6">
        <v>57.556350708007813</v>
      </c>
      <c r="J6404" s="6">
        <v>58.357380952380979</v>
      </c>
      <c r="K6404">
        <f t="shared" si="200"/>
        <v>0</v>
      </c>
    </row>
    <row r="6405" spans="1:11" x14ac:dyDescent="0.25">
      <c r="A6405" s="5" t="str">
        <f t="shared" si="201"/>
        <v>LCALA BasinAverage WeekdayFebruary20</v>
      </c>
      <c r="B6405" t="s">
        <v>2233</v>
      </c>
      <c r="C6405" t="s">
        <v>2250</v>
      </c>
      <c r="D6405" t="s">
        <v>2537</v>
      </c>
      <c r="E6405" t="s">
        <v>3154</v>
      </c>
      <c r="F6405" s="6">
        <v>20</v>
      </c>
      <c r="G6405" s="6">
        <v>152.37225341796875</v>
      </c>
      <c r="H6405" s="6">
        <v>152.37225341796875</v>
      </c>
      <c r="I6405" s="6">
        <v>52.069015502929688</v>
      </c>
      <c r="J6405" s="6">
        <v>57.053928571428514</v>
      </c>
      <c r="K6405">
        <f t="shared" si="200"/>
        <v>0</v>
      </c>
    </row>
    <row r="6406" spans="1:11" x14ac:dyDescent="0.25">
      <c r="A6406" s="5" t="str">
        <f t="shared" si="201"/>
        <v>LCALA BasinAverage WeekdayFebruary21</v>
      </c>
      <c r="B6406" t="s">
        <v>2233</v>
      </c>
      <c r="C6406" t="s">
        <v>2250</v>
      </c>
      <c r="D6406" t="s">
        <v>2537</v>
      </c>
      <c r="E6406" t="s">
        <v>3154</v>
      </c>
      <c r="F6406" s="6">
        <v>21</v>
      </c>
      <c r="G6406" s="6">
        <v>158.45982360839844</v>
      </c>
      <c r="H6406" s="6">
        <v>158.45982360839844</v>
      </c>
      <c r="I6406" s="6">
        <v>55.256484985351563</v>
      </c>
      <c r="J6406" s="6">
        <v>55.92321428571428</v>
      </c>
      <c r="K6406">
        <f t="shared" si="200"/>
        <v>0</v>
      </c>
    </row>
    <row r="6407" spans="1:11" x14ac:dyDescent="0.25">
      <c r="A6407" s="5" t="str">
        <f t="shared" si="201"/>
        <v>LCALA BasinAverage WeekdayFebruary22</v>
      </c>
      <c r="B6407" t="s">
        <v>2233</v>
      </c>
      <c r="C6407" t="s">
        <v>2250</v>
      </c>
      <c r="D6407" t="s">
        <v>2537</v>
      </c>
      <c r="E6407" t="s">
        <v>3154</v>
      </c>
      <c r="F6407" s="6">
        <v>22</v>
      </c>
      <c r="G6407" s="6">
        <v>163.61705017089844</v>
      </c>
      <c r="H6407" s="6">
        <v>163.61705017089844</v>
      </c>
      <c r="I6407" s="6">
        <v>54.575828552246094</v>
      </c>
      <c r="J6407" s="6">
        <v>55.142261904761867</v>
      </c>
      <c r="K6407">
        <f t="shared" si="200"/>
        <v>0</v>
      </c>
    </row>
    <row r="6408" spans="1:11" x14ac:dyDescent="0.25">
      <c r="A6408" s="5" t="str">
        <f t="shared" si="201"/>
        <v>LCALA BasinAverage WeekdayFebruary23</v>
      </c>
      <c r="B6408" t="s">
        <v>2233</v>
      </c>
      <c r="C6408" t="s">
        <v>2250</v>
      </c>
      <c r="D6408" t="s">
        <v>2537</v>
      </c>
      <c r="E6408" t="s">
        <v>3154</v>
      </c>
      <c r="F6408" s="6">
        <v>23</v>
      </c>
      <c r="G6408" s="6">
        <v>174.61244201660156</v>
      </c>
      <c r="H6408" s="6">
        <v>174.61244201660156</v>
      </c>
      <c r="I6408" s="6">
        <v>67.768478393554688</v>
      </c>
      <c r="J6408" s="6">
        <v>54.874880952380963</v>
      </c>
      <c r="K6408">
        <f t="shared" si="200"/>
        <v>0</v>
      </c>
    </row>
    <row r="6409" spans="1:11" x14ac:dyDescent="0.25">
      <c r="A6409" s="5" t="str">
        <f t="shared" si="201"/>
        <v>LCALA BasinAverage WeekdayFebruary24</v>
      </c>
      <c r="B6409" t="s">
        <v>2233</v>
      </c>
      <c r="C6409" t="s">
        <v>2250</v>
      </c>
      <c r="D6409" t="s">
        <v>2537</v>
      </c>
      <c r="E6409" t="s">
        <v>3154</v>
      </c>
      <c r="F6409" s="6">
        <v>24</v>
      </c>
      <c r="G6409" s="6">
        <v>174.32635498046875</v>
      </c>
      <c r="H6409" s="6">
        <v>174.32635498046875</v>
      </c>
      <c r="I6409" s="6">
        <v>63.994953155517578</v>
      </c>
      <c r="J6409" s="6">
        <v>54.639166666666696</v>
      </c>
      <c r="K6409">
        <f t="shared" si="200"/>
        <v>0</v>
      </c>
    </row>
    <row r="6410" spans="1:11" x14ac:dyDescent="0.25">
      <c r="A6410" s="5" t="str">
        <f t="shared" si="201"/>
        <v>LCALA BasinMonthly Peak DayFebruary1</v>
      </c>
      <c r="B6410" t="s">
        <v>2233</v>
      </c>
      <c r="C6410" t="s">
        <v>2250</v>
      </c>
      <c r="D6410" t="s">
        <v>2538</v>
      </c>
      <c r="E6410" t="s">
        <v>3154</v>
      </c>
      <c r="F6410" s="6">
        <v>1</v>
      </c>
      <c r="G6410" s="6">
        <v>206.78900146484375</v>
      </c>
      <c r="H6410" s="6">
        <v>206.78900146484375</v>
      </c>
      <c r="I6410" s="6">
        <v>74.33831787109375</v>
      </c>
      <c r="J6410" s="6">
        <v>53.189285714285752</v>
      </c>
      <c r="K6410">
        <f t="shared" si="200"/>
        <v>0</v>
      </c>
    </row>
    <row r="6411" spans="1:11" x14ac:dyDescent="0.25">
      <c r="A6411" s="5" t="str">
        <f t="shared" si="201"/>
        <v>LCALA BasinMonthly Peak DayFebruary2</v>
      </c>
      <c r="B6411" t="s">
        <v>2233</v>
      </c>
      <c r="C6411" t="s">
        <v>2250</v>
      </c>
      <c r="D6411" t="s">
        <v>2538</v>
      </c>
      <c r="E6411" t="s">
        <v>3154</v>
      </c>
      <c r="F6411" s="6">
        <v>2</v>
      </c>
      <c r="G6411" s="6">
        <v>208.33283996582031</v>
      </c>
      <c r="H6411" s="6">
        <v>208.33283996582031</v>
      </c>
      <c r="I6411" s="6">
        <v>81.694656372070313</v>
      </c>
      <c r="J6411" s="6">
        <v>52.832857142857179</v>
      </c>
      <c r="K6411">
        <f t="shared" si="200"/>
        <v>0</v>
      </c>
    </row>
    <row r="6412" spans="1:11" x14ac:dyDescent="0.25">
      <c r="A6412" s="5" t="str">
        <f t="shared" si="201"/>
        <v>LCALA BasinMonthly Peak DayFebruary3</v>
      </c>
      <c r="B6412" t="s">
        <v>2233</v>
      </c>
      <c r="C6412" t="s">
        <v>2250</v>
      </c>
      <c r="D6412" t="s">
        <v>2538</v>
      </c>
      <c r="E6412" t="s">
        <v>3154</v>
      </c>
      <c r="F6412" s="6">
        <v>3</v>
      </c>
      <c r="G6412" s="6">
        <v>201.94479370117188</v>
      </c>
      <c r="H6412" s="6">
        <v>201.94479370117188</v>
      </c>
      <c r="I6412" s="6">
        <v>73.711036682128906</v>
      </c>
      <c r="J6412" s="6">
        <v>52.593452380952399</v>
      </c>
      <c r="K6412">
        <f t="shared" si="200"/>
        <v>0</v>
      </c>
    </row>
    <row r="6413" spans="1:11" x14ac:dyDescent="0.25">
      <c r="A6413" s="5" t="str">
        <f t="shared" si="201"/>
        <v>LCALA BasinMonthly Peak DayFebruary4</v>
      </c>
      <c r="B6413" t="s">
        <v>2233</v>
      </c>
      <c r="C6413" t="s">
        <v>2250</v>
      </c>
      <c r="D6413" t="s">
        <v>2538</v>
      </c>
      <c r="E6413" t="s">
        <v>3154</v>
      </c>
      <c r="F6413" s="6">
        <v>4</v>
      </c>
      <c r="G6413" s="6">
        <v>200.72555541992188</v>
      </c>
      <c r="H6413" s="6">
        <v>200.72555541992188</v>
      </c>
      <c r="I6413" s="6">
        <v>65.131050109863281</v>
      </c>
      <c r="J6413" s="6">
        <v>52.405833333333376</v>
      </c>
      <c r="K6413">
        <f t="shared" si="200"/>
        <v>0</v>
      </c>
    </row>
    <row r="6414" spans="1:11" x14ac:dyDescent="0.25">
      <c r="A6414" s="5" t="str">
        <f t="shared" si="201"/>
        <v>LCALA BasinMonthly Peak DayFebruary5</v>
      </c>
      <c r="B6414" t="s">
        <v>2233</v>
      </c>
      <c r="C6414" t="s">
        <v>2250</v>
      </c>
      <c r="D6414" t="s">
        <v>2538</v>
      </c>
      <c r="E6414" t="s">
        <v>3154</v>
      </c>
      <c r="F6414" s="6">
        <v>5</v>
      </c>
      <c r="G6414" s="6">
        <v>242.39306640625</v>
      </c>
      <c r="H6414" s="6">
        <v>242.39306640625</v>
      </c>
      <c r="I6414" s="6">
        <v>78.165145874023438</v>
      </c>
      <c r="J6414" s="6">
        <v>52.209285714285755</v>
      </c>
      <c r="K6414">
        <f t="shared" si="200"/>
        <v>0</v>
      </c>
    </row>
    <row r="6415" spans="1:11" x14ac:dyDescent="0.25">
      <c r="A6415" s="5" t="str">
        <f t="shared" si="201"/>
        <v>LCALA BasinMonthly Peak DayFebruary6</v>
      </c>
      <c r="B6415" t="s">
        <v>2233</v>
      </c>
      <c r="C6415" t="s">
        <v>2250</v>
      </c>
      <c r="D6415" t="s">
        <v>2538</v>
      </c>
      <c r="E6415" t="s">
        <v>3154</v>
      </c>
      <c r="F6415" s="6">
        <v>6</v>
      </c>
      <c r="G6415" s="6">
        <v>335.24859619140625</v>
      </c>
      <c r="H6415" s="6">
        <v>335.24859619140625</v>
      </c>
      <c r="I6415" s="6">
        <v>80.095649719238281</v>
      </c>
      <c r="J6415" s="6">
        <v>52.099880952380957</v>
      </c>
      <c r="K6415">
        <f t="shared" si="200"/>
        <v>0</v>
      </c>
    </row>
    <row r="6416" spans="1:11" x14ac:dyDescent="0.25">
      <c r="A6416" s="5" t="str">
        <f t="shared" si="201"/>
        <v>LCALA BasinMonthly Peak DayFebruary7</v>
      </c>
      <c r="B6416" t="s">
        <v>2233</v>
      </c>
      <c r="C6416" t="s">
        <v>2250</v>
      </c>
      <c r="D6416" t="s">
        <v>2538</v>
      </c>
      <c r="E6416" t="s">
        <v>3154</v>
      </c>
      <c r="F6416" s="6">
        <v>7</v>
      </c>
      <c r="G6416" s="6">
        <v>380.24542236328125</v>
      </c>
      <c r="H6416" s="6">
        <v>380.24542236328125</v>
      </c>
      <c r="I6416" s="6">
        <v>73.388267517089844</v>
      </c>
      <c r="J6416" s="6">
        <v>52.148809523809469</v>
      </c>
      <c r="K6416">
        <f t="shared" si="200"/>
        <v>0</v>
      </c>
    </row>
    <row r="6417" spans="1:11" x14ac:dyDescent="0.25">
      <c r="A6417" s="5" t="str">
        <f t="shared" si="201"/>
        <v>LCALA BasinMonthly Peak DayFebruary8</v>
      </c>
      <c r="B6417" t="s">
        <v>2233</v>
      </c>
      <c r="C6417" t="s">
        <v>2250</v>
      </c>
      <c r="D6417" t="s">
        <v>2538</v>
      </c>
      <c r="E6417" t="s">
        <v>3154</v>
      </c>
      <c r="F6417" s="6">
        <v>8</v>
      </c>
      <c r="G6417" s="6">
        <v>408.22335815429688</v>
      </c>
      <c r="H6417" s="6">
        <v>408.22335815429688</v>
      </c>
      <c r="I6417" s="6">
        <v>76.192909240722656</v>
      </c>
      <c r="J6417" s="6">
        <v>52.322857142857174</v>
      </c>
      <c r="K6417">
        <f t="shared" si="200"/>
        <v>0</v>
      </c>
    </row>
    <row r="6418" spans="1:11" x14ac:dyDescent="0.25">
      <c r="A6418" s="5" t="str">
        <f t="shared" si="201"/>
        <v>LCALA BasinMonthly Peak DayFebruary9</v>
      </c>
      <c r="B6418" t="s">
        <v>2233</v>
      </c>
      <c r="C6418" t="s">
        <v>2250</v>
      </c>
      <c r="D6418" t="s">
        <v>2538</v>
      </c>
      <c r="E6418" t="s">
        <v>3154</v>
      </c>
      <c r="F6418" s="6">
        <v>9</v>
      </c>
      <c r="G6418" s="6">
        <v>400.43014526367188</v>
      </c>
      <c r="H6418" s="6">
        <v>400.43014526367188</v>
      </c>
      <c r="I6418" s="6">
        <v>61.176918029785156</v>
      </c>
      <c r="J6418" s="6">
        <v>52.580595238095242</v>
      </c>
      <c r="K6418">
        <f t="shared" si="200"/>
        <v>0</v>
      </c>
    </row>
    <row r="6419" spans="1:11" x14ac:dyDescent="0.25">
      <c r="A6419" s="5" t="str">
        <f t="shared" si="201"/>
        <v>LCALA BasinMonthly Peak DayFebruary10</v>
      </c>
      <c r="B6419" t="s">
        <v>2233</v>
      </c>
      <c r="C6419" t="s">
        <v>2250</v>
      </c>
      <c r="D6419" t="s">
        <v>2538</v>
      </c>
      <c r="E6419" t="s">
        <v>3154</v>
      </c>
      <c r="F6419" s="6">
        <v>10</v>
      </c>
      <c r="G6419" s="6">
        <v>411.7159423828125</v>
      </c>
      <c r="H6419" s="6">
        <v>411.7159423828125</v>
      </c>
      <c r="I6419" s="6">
        <v>66.784187316894531</v>
      </c>
      <c r="J6419" s="6">
        <v>53.129999999999967</v>
      </c>
      <c r="K6419">
        <f t="shared" si="200"/>
        <v>0</v>
      </c>
    </row>
    <row r="6420" spans="1:11" x14ac:dyDescent="0.25">
      <c r="A6420" s="5" t="str">
        <f t="shared" si="201"/>
        <v>LCALA BasinMonthly Peak DayFebruary11</v>
      </c>
      <c r="B6420" t="s">
        <v>2233</v>
      </c>
      <c r="C6420" t="s">
        <v>2250</v>
      </c>
      <c r="D6420" t="s">
        <v>2538</v>
      </c>
      <c r="E6420" t="s">
        <v>3154</v>
      </c>
      <c r="F6420" s="6">
        <v>11</v>
      </c>
      <c r="G6420" s="6">
        <v>428.56912231445313</v>
      </c>
      <c r="H6420" s="6">
        <v>428.56912231445313</v>
      </c>
      <c r="I6420" s="6">
        <v>69.051887512207031</v>
      </c>
      <c r="J6420" s="6">
        <v>53.956309523809537</v>
      </c>
      <c r="K6420">
        <f t="shared" si="200"/>
        <v>0</v>
      </c>
    </row>
    <row r="6421" spans="1:11" x14ac:dyDescent="0.25">
      <c r="A6421" s="5" t="str">
        <f t="shared" si="201"/>
        <v>LCALA BasinMonthly Peak DayFebruary12</v>
      </c>
      <c r="B6421" t="s">
        <v>2233</v>
      </c>
      <c r="C6421" t="s">
        <v>2250</v>
      </c>
      <c r="D6421" t="s">
        <v>2538</v>
      </c>
      <c r="E6421" t="s">
        <v>3154</v>
      </c>
      <c r="F6421" s="6">
        <v>12</v>
      </c>
      <c r="G6421" s="6">
        <v>421.27389526367188</v>
      </c>
      <c r="H6421" s="6">
        <v>421.27389526367188</v>
      </c>
      <c r="I6421" s="6">
        <v>59.484653472900391</v>
      </c>
      <c r="J6421" s="6">
        <v>54.788571428571402</v>
      </c>
      <c r="K6421">
        <f t="shared" si="200"/>
        <v>0</v>
      </c>
    </row>
    <row r="6422" spans="1:11" x14ac:dyDescent="0.25">
      <c r="A6422" s="5" t="str">
        <f t="shared" si="201"/>
        <v>LCALA BasinMonthly Peak DayFebruary13</v>
      </c>
      <c r="B6422" t="s">
        <v>2233</v>
      </c>
      <c r="C6422" t="s">
        <v>2250</v>
      </c>
      <c r="D6422" t="s">
        <v>2538</v>
      </c>
      <c r="E6422" t="s">
        <v>3154</v>
      </c>
      <c r="F6422" s="6">
        <v>13</v>
      </c>
      <c r="G6422" s="6">
        <v>393.9395751953125</v>
      </c>
      <c r="H6422" s="6">
        <v>393.9395751953125</v>
      </c>
      <c r="I6422" s="6">
        <v>61.145305633544922</v>
      </c>
      <c r="J6422" s="6">
        <v>55.821547619047621</v>
      </c>
      <c r="K6422">
        <f t="shared" si="200"/>
        <v>0</v>
      </c>
    </row>
    <row r="6423" spans="1:11" x14ac:dyDescent="0.25">
      <c r="A6423" s="5" t="str">
        <f t="shared" si="201"/>
        <v>LCALA BasinMonthly Peak DayFebruary14</v>
      </c>
      <c r="B6423" t="s">
        <v>2233</v>
      </c>
      <c r="C6423" t="s">
        <v>2250</v>
      </c>
      <c r="D6423" t="s">
        <v>2538</v>
      </c>
      <c r="E6423" t="s">
        <v>3154</v>
      </c>
      <c r="F6423" s="6">
        <v>14</v>
      </c>
      <c r="G6423" s="6">
        <v>353.4794921875</v>
      </c>
      <c r="H6423" s="6">
        <v>353.4794921875</v>
      </c>
      <c r="I6423" s="6">
        <v>62.178806304931641</v>
      </c>
      <c r="J6423" s="6">
        <v>56.719166666666666</v>
      </c>
      <c r="K6423">
        <f t="shared" si="200"/>
        <v>0</v>
      </c>
    </row>
    <row r="6424" spans="1:11" x14ac:dyDescent="0.25">
      <c r="A6424" s="5" t="str">
        <f t="shared" si="201"/>
        <v>LCALA BasinMonthly Peak DayFebruary15</v>
      </c>
      <c r="B6424" t="s">
        <v>2233</v>
      </c>
      <c r="C6424" t="s">
        <v>2250</v>
      </c>
      <c r="D6424" t="s">
        <v>2538</v>
      </c>
      <c r="E6424" t="s">
        <v>3154</v>
      </c>
      <c r="F6424" s="6">
        <v>15</v>
      </c>
      <c r="G6424" s="6">
        <v>308.58786010742188</v>
      </c>
      <c r="H6424" s="6">
        <v>308.58786010742188</v>
      </c>
      <c r="I6424" s="6">
        <v>47.553310394287109</v>
      </c>
      <c r="J6424" s="6">
        <v>58.122142857142869</v>
      </c>
      <c r="K6424">
        <f t="shared" si="200"/>
        <v>0</v>
      </c>
    </row>
    <row r="6425" spans="1:11" x14ac:dyDescent="0.25">
      <c r="A6425" s="5" t="str">
        <f t="shared" si="201"/>
        <v>LCALA BasinMonthly Peak DayFebruary16</v>
      </c>
      <c r="B6425" t="s">
        <v>2233</v>
      </c>
      <c r="C6425" t="s">
        <v>2250</v>
      </c>
      <c r="D6425" t="s">
        <v>2538</v>
      </c>
      <c r="E6425" t="s">
        <v>3154</v>
      </c>
      <c r="F6425" s="6">
        <v>16</v>
      </c>
      <c r="G6425" s="6">
        <v>240.45973205566406</v>
      </c>
      <c r="H6425" s="6">
        <v>240.45973205566406</v>
      </c>
      <c r="I6425" s="6">
        <v>59.189865112304688</v>
      </c>
      <c r="J6425" s="6">
        <v>59.650952380952361</v>
      </c>
      <c r="K6425">
        <f t="shared" si="200"/>
        <v>0</v>
      </c>
    </row>
    <row r="6426" spans="1:11" x14ac:dyDescent="0.25">
      <c r="A6426" s="5" t="str">
        <f t="shared" si="201"/>
        <v>LCALA BasinMonthly Peak DayFebruary17</v>
      </c>
      <c r="B6426" t="s">
        <v>2233</v>
      </c>
      <c r="C6426" t="s">
        <v>2250</v>
      </c>
      <c r="D6426" t="s">
        <v>2538</v>
      </c>
      <c r="E6426" t="s">
        <v>3154</v>
      </c>
      <c r="F6426" s="6">
        <v>17</v>
      </c>
      <c r="G6426" s="6">
        <v>208.76948547363281</v>
      </c>
      <c r="H6426" s="6">
        <v>208.76948547363281</v>
      </c>
      <c r="I6426" s="6">
        <v>51.733722686767578</v>
      </c>
      <c r="J6426" s="6">
        <v>59.327142857142817</v>
      </c>
      <c r="K6426">
        <f t="shared" si="200"/>
        <v>0</v>
      </c>
    </row>
    <row r="6427" spans="1:11" x14ac:dyDescent="0.25">
      <c r="A6427" s="5" t="str">
        <f t="shared" si="201"/>
        <v>LCALA BasinMonthly Peak DayFebruary18</v>
      </c>
      <c r="B6427" t="s">
        <v>2233</v>
      </c>
      <c r="C6427" t="s">
        <v>2250</v>
      </c>
      <c r="D6427" t="s">
        <v>2538</v>
      </c>
      <c r="E6427" t="s">
        <v>3154</v>
      </c>
      <c r="F6427" s="6">
        <v>18</v>
      </c>
      <c r="G6427" s="6">
        <v>203.70526123046875</v>
      </c>
      <c r="H6427" s="6">
        <v>203.70526123046875</v>
      </c>
      <c r="I6427" s="6">
        <v>56.737293243408203</v>
      </c>
      <c r="J6427" s="6">
        <v>58.205238095238123</v>
      </c>
      <c r="K6427">
        <f t="shared" si="200"/>
        <v>0</v>
      </c>
    </row>
    <row r="6428" spans="1:11" x14ac:dyDescent="0.25">
      <c r="A6428" s="5" t="str">
        <f t="shared" si="201"/>
        <v>LCALA BasinMonthly Peak DayFebruary19</v>
      </c>
      <c r="B6428" t="s">
        <v>2233</v>
      </c>
      <c r="C6428" t="s">
        <v>2250</v>
      </c>
      <c r="D6428" t="s">
        <v>2538</v>
      </c>
      <c r="E6428" t="s">
        <v>3154</v>
      </c>
      <c r="F6428" s="6">
        <v>19</v>
      </c>
      <c r="G6428" s="6">
        <v>206.26170349121094</v>
      </c>
      <c r="H6428" s="6">
        <v>206.26170349121094</v>
      </c>
      <c r="I6428" s="6">
        <v>50.285533905029297</v>
      </c>
      <c r="J6428" s="6">
        <v>57.025595238095192</v>
      </c>
      <c r="K6428">
        <f t="shared" si="200"/>
        <v>0</v>
      </c>
    </row>
    <row r="6429" spans="1:11" x14ac:dyDescent="0.25">
      <c r="A6429" s="5" t="str">
        <f t="shared" si="201"/>
        <v>LCALA BasinMonthly Peak DayFebruary20</v>
      </c>
      <c r="B6429" t="s">
        <v>2233</v>
      </c>
      <c r="C6429" t="s">
        <v>2250</v>
      </c>
      <c r="D6429" t="s">
        <v>2538</v>
      </c>
      <c r="E6429" t="s">
        <v>3154</v>
      </c>
      <c r="F6429" s="6">
        <v>20</v>
      </c>
      <c r="G6429" s="6">
        <v>206.43704223632813</v>
      </c>
      <c r="H6429" s="6">
        <v>206.43704223632813</v>
      </c>
      <c r="I6429" s="6">
        <v>50.180522918701172</v>
      </c>
      <c r="J6429" s="6">
        <v>55.904761904761905</v>
      </c>
      <c r="K6429">
        <f t="shared" si="200"/>
        <v>0</v>
      </c>
    </row>
    <row r="6430" spans="1:11" x14ac:dyDescent="0.25">
      <c r="A6430" s="5" t="str">
        <f t="shared" si="201"/>
        <v>LCALA BasinMonthly Peak DayFebruary21</v>
      </c>
      <c r="B6430" t="s">
        <v>2233</v>
      </c>
      <c r="C6430" t="s">
        <v>2250</v>
      </c>
      <c r="D6430" t="s">
        <v>2538</v>
      </c>
      <c r="E6430" t="s">
        <v>3154</v>
      </c>
      <c r="F6430" s="6">
        <v>21</v>
      </c>
      <c r="G6430" s="6">
        <v>208.94361877441406</v>
      </c>
      <c r="H6430" s="6">
        <v>208.94361877441406</v>
      </c>
      <c r="I6430" s="6">
        <v>50.649971008300781</v>
      </c>
      <c r="J6430" s="6">
        <v>55.269523809523811</v>
      </c>
      <c r="K6430">
        <f t="shared" si="200"/>
        <v>0</v>
      </c>
    </row>
    <row r="6431" spans="1:11" x14ac:dyDescent="0.25">
      <c r="A6431" s="5" t="str">
        <f t="shared" si="201"/>
        <v>LCALA BasinMonthly Peak DayFebruary22</v>
      </c>
      <c r="B6431" t="s">
        <v>2233</v>
      </c>
      <c r="C6431" t="s">
        <v>2250</v>
      </c>
      <c r="D6431" t="s">
        <v>2538</v>
      </c>
      <c r="E6431" t="s">
        <v>3154</v>
      </c>
      <c r="F6431" s="6">
        <v>22</v>
      </c>
      <c r="G6431" s="6">
        <v>204.11872863769531</v>
      </c>
      <c r="H6431" s="6">
        <v>204.11872863769531</v>
      </c>
      <c r="I6431" s="6">
        <v>54.183120727539063</v>
      </c>
      <c r="J6431" s="6">
        <v>54.49702380952381</v>
      </c>
      <c r="K6431">
        <f t="shared" si="200"/>
        <v>0</v>
      </c>
    </row>
    <row r="6432" spans="1:11" x14ac:dyDescent="0.25">
      <c r="A6432" s="5" t="str">
        <f t="shared" si="201"/>
        <v>LCALA BasinMonthly Peak DayFebruary23</v>
      </c>
      <c r="B6432" t="s">
        <v>2233</v>
      </c>
      <c r="C6432" t="s">
        <v>2250</v>
      </c>
      <c r="D6432" t="s">
        <v>2538</v>
      </c>
      <c r="E6432" t="s">
        <v>3154</v>
      </c>
      <c r="F6432" s="6">
        <v>23</v>
      </c>
      <c r="G6432" s="6">
        <v>215.36683654785156</v>
      </c>
      <c r="H6432" s="6">
        <v>215.36683654785156</v>
      </c>
      <c r="I6432" s="6">
        <v>72.28863525390625</v>
      </c>
      <c r="J6432" s="6">
        <v>54.146428571428551</v>
      </c>
      <c r="K6432">
        <f t="shared" si="200"/>
        <v>0</v>
      </c>
    </row>
    <row r="6433" spans="1:11" x14ac:dyDescent="0.25">
      <c r="A6433" s="5" t="str">
        <f t="shared" si="201"/>
        <v>LCALA BasinMonthly Peak DayFebruary24</v>
      </c>
      <c r="B6433" t="s">
        <v>2233</v>
      </c>
      <c r="C6433" t="s">
        <v>2250</v>
      </c>
      <c r="D6433" t="s">
        <v>2538</v>
      </c>
      <c r="E6433" t="s">
        <v>3154</v>
      </c>
      <c r="F6433" s="6">
        <v>24</v>
      </c>
      <c r="G6433" s="6">
        <v>224.39373779296875</v>
      </c>
      <c r="H6433" s="6">
        <v>224.39373779296875</v>
      </c>
      <c r="I6433" s="6">
        <v>55.672470092773438</v>
      </c>
      <c r="J6433" s="6">
        <v>53.965357142857165</v>
      </c>
      <c r="K6433">
        <f t="shared" si="200"/>
        <v>0</v>
      </c>
    </row>
    <row r="6434" spans="1:11" x14ac:dyDescent="0.25">
      <c r="A6434" s="5" t="str">
        <f t="shared" si="201"/>
        <v>LCALA BasinAverage WeekdayMarch1</v>
      </c>
      <c r="B6434" t="s">
        <v>2233</v>
      </c>
      <c r="C6434" t="s">
        <v>2250</v>
      </c>
      <c r="D6434" t="s">
        <v>2539</v>
      </c>
      <c r="E6434" t="s">
        <v>3155</v>
      </c>
      <c r="F6434" s="6">
        <v>1</v>
      </c>
      <c r="G6434" s="6">
        <v>216.16133117675781</v>
      </c>
      <c r="H6434" s="6">
        <v>216.16133117675781</v>
      </c>
      <c r="I6434" s="6">
        <v>70.320793151855469</v>
      </c>
      <c r="J6434" s="6">
        <v>49.289285714285704</v>
      </c>
      <c r="K6434">
        <f t="shared" si="200"/>
        <v>0</v>
      </c>
    </row>
    <row r="6435" spans="1:11" x14ac:dyDescent="0.25">
      <c r="A6435" s="5" t="str">
        <f t="shared" si="201"/>
        <v>LCALA BasinAverage WeekdayMarch2</v>
      </c>
      <c r="B6435" t="s">
        <v>2233</v>
      </c>
      <c r="C6435" t="s">
        <v>2250</v>
      </c>
      <c r="D6435" t="s">
        <v>2539</v>
      </c>
      <c r="E6435" t="s">
        <v>3155</v>
      </c>
      <c r="F6435" s="6">
        <v>2</v>
      </c>
      <c r="G6435" s="6">
        <v>213.97930908203125</v>
      </c>
      <c r="H6435" s="6">
        <v>213.97930908203125</v>
      </c>
      <c r="I6435" s="6">
        <v>58.160995483398438</v>
      </c>
      <c r="J6435" s="6">
        <v>48.173452380952348</v>
      </c>
      <c r="K6435">
        <f t="shared" si="200"/>
        <v>0</v>
      </c>
    </row>
    <row r="6436" spans="1:11" x14ac:dyDescent="0.25">
      <c r="A6436" s="5" t="str">
        <f t="shared" si="201"/>
        <v>LCALA BasinAverage WeekdayMarch3</v>
      </c>
      <c r="B6436" t="s">
        <v>2233</v>
      </c>
      <c r="C6436" t="s">
        <v>2250</v>
      </c>
      <c r="D6436" t="s">
        <v>2539</v>
      </c>
      <c r="E6436" t="s">
        <v>3155</v>
      </c>
      <c r="F6436" s="6">
        <v>3</v>
      </c>
      <c r="G6436" s="6">
        <v>208.66468811035156</v>
      </c>
      <c r="H6436" s="6">
        <v>208.66468811035156</v>
      </c>
      <c r="I6436" s="6">
        <v>60.958904266357422</v>
      </c>
      <c r="J6436" s="6">
        <v>47.068214285714241</v>
      </c>
      <c r="K6436">
        <f t="shared" si="200"/>
        <v>0</v>
      </c>
    </row>
    <row r="6437" spans="1:11" x14ac:dyDescent="0.25">
      <c r="A6437" s="5" t="str">
        <f t="shared" si="201"/>
        <v>LCALA BasinAverage WeekdayMarch4</v>
      </c>
      <c r="B6437" t="s">
        <v>2233</v>
      </c>
      <c r="C6437" t="s">
        <v>2250</v>
      </c>
      <c r="D6437" t="s">
        <v>2539</v>
      </c>
      <c r="E6437" t="s">
        <v>3155</v>
      </c>
      <c r="F6437" s="6">
        <v>4</v>
      </c>
      <c r="G6437" s="6">
        <v>208.320556640625</v>
      </c>
      <c r="H6437" s="6">
        <v>208.320556640625</v>
      </c>
      <c r="I6437" s="6">
        <v>57.31854248046875</v>
      </c>
      <c r="J6437" s="6">
        <v>45.867380952380948</v>
      </c>
      <c r="K6437">
        <f t="shared" si="200"/>
        <v>0</v>
      </c>
    </row>
    <row r="6438" spans="1:11" x14ac:dyDescent="0.25">
      <c r="A6438" s="5" t="str">
        <f t="shared" si="201"/>
        <v>LCALA BasinAverage WeekdayMarch5</v>
      </c>
      <c r="B6438" t="s">
        <v>2233</v>
      </c>
      <c r="C6438" t="s">
        <v>2250</v>
      </c>
      <c r="D6438" t="s">
        <v>2539</v>
      </c>
      <c r="E6438" t="s">
        <v>3155</v>
      </c>
      <c r="F6438" s="6">
        <v>5</v>
      </c>
      <c r="G6438" s="6">
        <v>260.28909301757813</v>
      </c>
      <c r="H6438" s="6">
        <v>260.28909301757813</v>
      </c>
      <c r="I6438" s="6">
        <v>71.4718017578125</v>
      </c>
      <c r="J6438" s="6">
        <v>45.102499999999957</v>
      </c>
      <c r="K6438">
        <f t="shared" si="200"/>
        <v>0</v>
      </c>
    </row>
    <row r="6439" spans="1:11" x14ac:dyDescent="0.25">
      <c r="A6439" s="5" t="str">
        <f t="shared" si="201"/>
        <v>LCALA BasinAverage WeekdayMarch6</v>
      </c>
      <c r="B6439" t="s">
        <v>2233</v>
      </c>
      <c r="C6439" t="s">
        <v>2250</v>
      </c>
      <c r="D6439" t="s">
        <v>2539</v>
      </c>
      <c r="E6439" t="s">
        <v>3155</v>
      </c>
      <c r="F6439" s="6">
        <v>6</v>
      </c>
      <c r="G6439" s="6">
        <v>330.57302856445313</v>
      </c>
      <c r="H6439" s="6">
        <v>330.57302856445313</v>
      </c>
      <c r="I6439" s="6">
        <v>94.424293518066406</v>
      </c>
      <c r="J6439" s="6">
        <v>44.500952380952313</v>
      </c>
      <c r="K6439">
        <f t="shared" si="200"/>
        <v>0</v>
      </c>
    </row>
    <row r="6440" spans="1:11" x14ac:dyDescent="0.25">
      <c r="A6440" s="5" t="str">
        <f t="shared" si="201"/>
        <v>LCALA BasinAverage WeekdayMarch7</v>
      </c>
      <c r="B6440" t="s">
        <v>2233</v>
      </c>
      <c r="C6440" t="s">
        <v>2250</v>
      </c>
      <c r="D6440" t="s">
        <v>2539</v>
      </c>
      <c r="E6440" t="s">
        <v>3155</v>
      </c>
      <c r="F6440" s="6">
        <v>7</v>
      </c>
      <c r="G6440" s="6">
        <v>371.61990356445313</v>
      </c>
      <c r="H6440" s="6">
        <v>371.61990356445313</v>
      </c>
      <c r="I6440" s="6">
        <v>63.224983215332031</v>
      </c>
      <c r="J6440" s="6">
        <v>44.18535714285715</v>
      </c>
      <c r="K6440">
        <f t="shared" si="200"/>
        <v>0</v>
      </c>
    </row>
    <row r="6441" spans="1:11" x14ac:dyDescent="0.25">
      <c r="A6441" s="5" t="str">
        <f t="shared" si="201"/>
        <v>LCALA BasinAverage WeekdayMarch8</v>
      </c>
      <c r="B6441" t="s">
        <v>2233</v>
      </c>
      <c r="C6441" t="s">
        <v>2250</v>
      </c>
      <c r="D6441" t="s">
        <v>2539</v>
      </c>
      <c r="E6441" t="s">
        <v>3155</v>
      </c>
      <c r="F6441" s="6">
        <v>8</v>
      </c>
      <c r="G6441" s="6">
        <v>398.21966552734375</v>
      </c>
      <c r="H6441" s="6">
        <v>398.21966552734375</v>
      </c>
      <c r="I6441" s="6">
        <v>57.692001342773438</v>
      </c>
      <c r="J6441" s="6">
        <v>44.077023809523816</v>
      </c>
      <c r="K6441">
        <f t="shared" si="200"/>
        <v>0</v>
      </c>
    </row>
    <row r="6442" spans="1:11" x14ac:dyDescent="0.25">
      <c r="A6442" s="5" t="str">
        <f t="shared" si="201"/>
        <v>LCALA BasinAverage WeekdayMarch9</v>
      </c>
      <c r="B6442" t="s">
        <v>2233</v>
      </c>
      <c r="C6442" t="s">
        <v>2250</v>
      </c>
      <c r="D6442" t="s">
        <v>2539</v>
      </c>
      <c r="E6442" t="s">
        <v>3155</v>
      </c>
      <c r="F6442" s="6">
        <v>9</v>
      </c>
      <c r="G6442" s="6">
        <v>386.509033203125</v>
      </c>
      <c r="H6442" s="6">
        <v>386.509033203125</v>
      </c>
      <c r="I6442" s="6">
        <v>60.340145111083984</v>
      </c>
      <c r="J6442" s="6">
        <v>44.790238095238081</v>
      </c>
      <c r="K6442">
        <f t="shared" si="200"/>
        <v>0</v>
      </c>
    </row>
    <row r="6443" spans="1:11" x14ac:dyDescent="0.25">
      <c r="A6443" s="5" t="str">
        <f t="shared" si="201"/>
        <v>LCALA BasinAverage WeekdayMarch10</v>
      </c>
      <c r="B6443" t="s">
        <v>2233</v>
      </c>
      <c r="C6443" t="s">
        <v>2250</v>
      </c>
      <c r="D6443" t="s">
        <v>2539</v>
      </c>
      <c r="E6443" t="s">
        <v>3155</v>
      </c>
      <c r="F6443" s="6">
        <v>10</v>
      </c>
      <c r="G6443" s="6">
        <v>376.79296875</v>
      </c>
      <c r="H6443" s="6">
        <v>376.79296875</v>
      </c>
      <c r="I6443" s="6">
        <v>55.356292724609375</v>
      </c>
      <c r="J6443" s="6">
        <v>48.354523809523791</v>
      </c>
      <c r="K6443">
        <f t="shared" si="200"/>
        <v>0</v>
      </c>
    </row>
    <row r="6444" spans="1:11" x14ac:dyDescent="0.25">
      <c r="A6444" s="5" t="str">
        <f t="shared" si="201"/>
        <v>LCALA BasinAverage WeekdayMarch11</v>
      </c>
      <c r="B6444" t="s">
        <v>2233</v>
      </c>
      <c r="C6444" t="s">
        <v>2250</v>
      </c>
      <c r="D6444" t="s">
        <v>2539</v>
      </c>
      <c r="E6444" t="s">
        <v>3155</v>
      </c>
      <c r="F6444" s="6">
        <v>11</v>
      </c>
      <c r="G6444" s="6">
        <v>387.51922607421875</v>
      </c>
      <c r="H6444" s="6">
        <v>387.51922607421875</v>
      </c>
      <c r="I6444" s="6">
        <v>67.993858337402344</v>
      </c>
      <c r="J6444" s="6">
        <v>52.600238095238055</v>
      </c>
      <c r="K6444">
        <f t="shared" si="200"/>
        <v>0</v>
      </c>
    </row>
    <row r="6445" spans="1:11" x14ac:dyDescent="0.25">
      <c r="A6445" s="5" t="str">
        <f t="shared" si="201"/>
        <v>LCALA BasinAverage WeekdayMarch12</v>
      </c>
      <c r="B6445" t="s">
        <v>2233</v>
      </c>
      <c r="C6445" t="s">
        <v>2250</v>
      </c>
      <c r="D6445" t="s">
        <v>2539</v>
      </c>
      <c r="E6445" t="s">
        <v>3155</v>
      </c>
      <c r="F6445" s="6">
        <v>12</v>
      </c>
      <c r="G6445" s="6">
        <v>380.259033203125</v>
      </c>
      <c r="H6445" s="6">
        <v>380.259033203125</v>
      </c>
      <c r="I6445" s="6">
        <v>58.157756805419922</v>
      </c>
      <c r="J6445" s="6">
        <v>56.517738095238094</v>
      </c>
      <c r="K6445">
        <f t="shared" si="200"/>
        <v>0</v>
      </c>
    </row>
    <row r="6446" spans="1:11" x14ac:dyDescent="0.25">
      <c r="A6446" s="5" t="str">
        <f t="shared" si="201"/>
        <v>LCALA BasinAverage WeekdayMarch13</v>
      </c>
      <c r="B6446" t="s">
        <v>2233</v>
      </c>
      <c r="C6446" t="s">
        <v>2250</v>
      </c>
      <c r="D6446" t="s">
        <v>2539</v>
      </c>
      <c r="E6446" t="s">
        <v>3155</v>
      </c>
      <c r="F6446" s="6">
        <v>13</v>
      </c>
      <c r="G6446" s="6">
        <v>368.01788330078125</v>
      </c>
      <c r="H6446" s="6">
        <v>368.01788330078125</v>
      </c>
      <c r="I6446" s="6">
        <v>58.209522247314453</v>
      </c>
      <c r="J6446" s="6">
        <v>59.582023809523825</v>
      </c>
      <c r="K6446">
        <f t="shared" si="200"/>
        <v>0</v>
      </c>
    </row>
    <row r="6447" spans="1:11" x14ac:dyDescent="0.25">
      <c r="A6447" s="5" t="str">
        <f t="shared" si="201"/>
        <v>LCALA BasinAverage WeekdayMarch14</v>
      </c>
      <c r="B6447" t="s">
        <v>2233</v>
      </c>
      <c r="C6447" t="s">
        <v>2250</v>
      </c>
      <c r="D6447" t="s">
        <v>2539</v>
      </c>
      <c r="E6447" t="s">
        <v>3155</v>
      </c>
      <c r="F6447" s="6">
        <v>14</v>
      </c>
      <c r="G6447" s="6">
        <v>320.33810424804688</v>
      </c>
      <c r="H6447" s="6">
        <v>320.33810424804688</v>
      </c>
      <c r="I6447" s="6">
        <v>52.279956817626953</v>
      </c>
      <c r="J6447" s="6">
        <v>62.255714285714291</v>
      </c>
      <c r="K6447">
        <f t="shared" si="200"/>
        <v>0</v>
      </c>
    </row>
    <row r="6448" spans="1:11" x14ac:dyDescent="0.25">
      <c r="A6448" s="5" t="str">
        <f t="shared" si="201"/>
        <v>LCALA BasinAverage WeekdayMarch15</v>
      </c>
      <c r="B6448" t="s">
        <v>2233</v>
      </c>
      <c r="C6448" t="s">
        <v>2250</v>
      </c>
      <c r="D6448" t="s">
        <v>2539</v>
      </c>
      <c r="E6448" t="s">
        <v>3155</v>
      </c>
      <c r="F6448" s="6">
        <v>15</v>
      </c>
      <c r="G6448" s="6">
        <v>291.46820068359375</v>
      </c>
      <c r="H6448" s="6">
        <v>291.46820068359375</v>
      </c>
      <c r="I6448" s="6">
        <v>51.095310211181641</v>
      </c>
      <c r="J6448" s="6">
        <v>64.390119047619024</v>
      </c>
      <c r="K6448">
        <f t="shared" si="200"/>
        <v>0</v>
      </c>
    </row>
    <row r="6449" spans="1:11" x14ac:dyDescent="0.25">
      <c r="A6449" s="5" t="str">
        <f t="shared" si="201"/>
        <v>LCALA BasinAverage WeekdayMarch16</v>
      </c>
      <c r="B6449" t="s">
        <v>2233</v>
      </c>
      <c r="C6449" t="s">
        <v>2250</v>
      </c>
      <c r="D6449" t="s">
        <v>2539</v>
      </c>
      <c r="E6449" t="s">
        <v>3155</v>
      </c>
      <c r="F6449" s="6">
        <v>16</v>
      </c>
      <c r="G6449" s="6">
        <v>233.63272094726563</v>
      </c>
      <c r="H6449" s="6">
        <v>233.63272094726563</v>
      </c>
      <c r="I6449" s="6">
        <v>55.658172607421875</v>
      </c>
      <c r="J6449" s="6">
        <v>65.284404761904739</v>
      </c>
      <c r="K6449">
        <f t="shared" si="200"/>
        <v>0</v>
      </c>
    </row>
    <row r="6450" spans="1:11" x14ac:dyDescent="0.25">
      <c r="A6450" s="5" t="str">
        <f t="shared" si="201"/>
        <v>LCALA BasinAverage WeekdayMarch17</v>
      </c>
      <c r="B6450" t="s">
        <v>2233</v>
      </c>
      <c r="C6450" t="s">
        <v>2250</v>
      </c>
      <c r="D6450" t="s">
        <v>2539</v>
      </c>
      <c r="E6450" t="s">
        <v>3155</v>
      </c>
      <c r="F6450" s="6">
        <v>17</v>
      </c>
      <c r="G6450" s="6">
        <v>195.57075500488281</v>
      </c>
      <c r="H6450" s="6">
        <v>195.57075500488281</v>
      </c>
      <c r="I6450" s="6">
        <v>43.185825347900391</v>
      </c>
      <c r="J6450" s="6">
        <v>66.714047619047619</v>
      </c>
      <c r="K6450">
        <f t="shared" si="200"/>
        <v>0</v>
      </c>
    </row>
    <row r="6451" spans="1:11" x14ac:dyDescent="0.25">
      <c r="A6451" s="5" t="str">
        <f t="shared" si="201"/>
        <v>LCALA BasinAverage WeekdayMarch18</v>
      </c>
      <c r="B6451" t="s">
        <v>2233</v>
      </c>
      <c r="C6451" t="s">
        <v>2250</v>
      </c>
      <c r="D6451" t="s">
        <v>2539</v>
      </c>
      <c r="E6451" t="s">
        <v>3155</v>
      </c>
      <c r="F6451" s="6">
        <v>18</v>
      </c>
      <c r="G6451" s="6">
        <v>186.35635375976563</v>
      </c>
      <c r="H6451" s="6">
        <v>186.35635375976563</v>
      </c>
      <c r="I6451" s="6">
        <v>48.273715972900391</v>
      </c>
      <c r="J6451" s="6">
        <v>64.391428571428563</v>
      </c>
      <c r="K6451">
        <f t="shared" si="200"/>
        <v>0</v>
      </c>
    </row>
    <row r="6452" spans="1:11" x14ac:dyDescent="0.25">
      <c r="A6452" s="5" t="str">
        <f t="shared" si="201"/>
        <v>LCALA BasinAverage WeekdayMarch19</v>
      </c>
      <c r="B6452" t="s">
        <v>2233</v>
      </c>
      <c r="C6452" t="s">
        <v>2250</v>
      </c>
      <c r="D6452" t="s">
        <v>2539</v>
      </c>
      <c r="E6452" t="s">
        <v>3155</v>
      </c>
      <c r="F6452" s="6">
        <v>19</v>
      </c>
      <c r="G6452" s="6">
        <v>189.41748046875</v>
      </c>
      <c r="H6452" s="6">
        <v>189.41748046875</v>
      </c>
      <c r="I6452" s="6">
        <v>55.144641876220703</v>
      </c>
      <c r="J6452" s="6">
        <v>63.139404761904707</v>
      </c>
      <c r="K6452">
        <f t="shared" si="200"/>
        <v>0</v>
      </c>
    </row>
    <row r="6453" spans="1:11" x14ac:dyDescent="0.25">
      <c r="A6453" s="5" t="str">
        <f t="shared" si="201"/>
        <v>LCALA BasinAverage WeekdayMarch20</v>
      </c>
      <c r="B6453" t="s">
        <v>2233</v>
      </c>
      <c r="C6453" t="s">
        <v>2250</v>
      </c>
      <c r="D6453" t="s">
        <v>2539</v>
      </c>
      <c r="E6453" t="s">
        <v>3155</v>
      </c>
      <c r="F6453" s="6">
        <v>20</v>
      </c>
      <c r="G6453" s="6">
        <v>193.16032409667969</v>
      </c>
      <c r="H6453" s="6">
        <v>193.16032409667969</v>
      </c>
      <c r="I6453" s="6">
        <v>46.104099273681641</v>
      </c>
      <c r="J6453" s="6">
        <v>61.51023809523808</v>
      </c>
      <c r="K6453">
        <f t="shared" si="200"/>
        <v>0</v>
      </c>
    </row>
    <row r="6454" spans="1:11" x14ac:dyDescent="0.25">
      <c r="A6454" s="5" t="str">
        <f t="shared" si="201"/>
        <v>LCALA BasinAverage WeekdayMarch21</v>
      </c>
      <c r="B6454" t="s">
        <v>2233</v>
      </c>
      <c r="C6454" t="s">
        <v>2250</v>
      </c>
      <c r="D6454" t="s">
        <v>2539</v>
      </c>
      <c r="E6454" t="s">
        <v>3155</v>
      </c>
      <c r="F6454" s="6">
        <v>21</v>
      </c>
      <c r="G6454" s="6">
        <v>202.01144409179688</v>
      </c>
      <c r="H6454" s="6">
        <v>202.01144409179688</v>
      </c>
      <c r="I6454" s="6">
        <v>52.361427307128906</v>
      </c>
      <c r="J6454" s="6">
        <v>57.962857142857153</v>
      </c>
      <c r="K6454">
        <f t="shared" si="200"/>
        <v>0</v>
      </c>
    </row>
    <row r="6455" spans="1:11" x14ac:dyDescent="0.25">
      <c r="A6455" s="5" t="str">
        <f t="shared" si="201"/>
        <v>LCALA BasinAverage WeekdayMarch22</v>
      </c>
      <c r="B6455" t="s">
        <v>2233</v>
      </c>
      <c r="C6455" t="s">
        <v>2250</v>
      </c>
      <c r="D6455" t="s">
        <v>2539</v>
      </c>
      <c r="E6455" t="s">
        <v>3155</v>
      </c>
      <c r="F6455" s="6">
        <v>22</v>
      </c>
      <c r="G6455" s="6">
        <v>202.88369750976563</v>
      </c>
      <c r="H6455" s="6">
        <v>202.88369750976563</v>
      </c>
      <c r="I6455" s="6">
        <v>48.538848876953125</v>
      </c>
      <c r="J6455" s="6">
        <v>56.03119047619051</v>
      </c>
      <c r="K6455">
        <f t="shared" si="200"/>
        <v>0</v>
      </c>
    </row>
    <row r="6456" spans="1:11" x14ac:dyDescent="0.25">
      <c r="A6456" s="5" t="str">
        <f t="shared" si="201"/>
        <v>LCALA BasinAverage WeekdayMarch23</v>
      </c>
      <c r="B6456" t="s">
        <v>2233</v>
      </c>
      <c r="C6456" t="s">
        <v>2250</v>
      </c>
      <c r="D6456" t="s">
        <v>2539</v>
      </c>
      <c r="E6456" t="s">
        <v>3155</v>
      </c>
      <c r="F6456" s="6">
        <v>23</v>
      </c>
      <c r="G6456" s="6">
        <v>204.21092224121094</v>
      </c>
      <c r="H6456" s="6">
        <v>204.21092224121094</v>
      </c>
      <c r="I6456" s="6">
        <v>54.825756072998047</v>
      </c>
      <c r="J6456" s="6">
        <v>54.477976190476205</v>
      </c>
      <c r="K6456">
        <f t="shared" si="200"/>
        <v>0</v>
      </c>
    </row>
    <row r="6457" spans="1:11" x14ac:dyDescent="0.25">
      <c r="A6457" s="5" t="str">
        <f t="shared" si="201"/>
        <v>LCALA BasinAverage WeekdayMarch24</v>
      </c>
      <c r="B6457" t="s">
        <v>2233</v>
      </c>
      <c r="C6457" t="s">
        <v>2250</v>
      </c>
      <c r="D6457" t="s">
        <v>2539</v>
      </c>
      <c r="E6457" t="s">
        <v>3155</v>
      </c>
      <c r="F6457" s="6">
        <v>24</v>
      </c>
      <c r="G6457" s="6">
        <v>205.47286987304688</v>
      </c>
      <c r="H6457" s="6">
        <v>205.47286987304688</v>
      </c>
      <c r="I6457" s="6">
        <v>56.827739715576172</v>
      </c>
      <c r="J6457" s="6">
        <v>53.599047619047603</v>
      </c>
      <c r="K6457">
        <f t="shared" si="200"/>
        <v>0</v>
      </c>
    </row>
    <row r="6458" spans="1:11" x14ac:dyDescent="0.25">
      <c r="A6458" s="5" t="str">
        <f t="shared" si="201"/>
        <v>LCALA BasinMonthly Peak DayMarch1</v>
      </c>
      <c r="B6458" t="s">
        <v>2233</v>
      </c>
      <c r="C6458" t="s">
        <v>2250</v>
      </c>
      <c r="D6458" t="s">
        <v>2540</v>
      </c>
      <c r="E6458" t="s">
        <v>3155</v>
      </c>
      <c r="F6458" s="6">
        <v>1</v>
      </c>
      <c r="G6458" s="6">
        <v>203.93325805664063</v>
      </c>
      <c r="H6458" s="6">
        <v>203.93325805664063</v>
      </c>
      <c r="I6458" s="6">
        <v>83.59368896484375</v>
      </c>
      <c r="J6458" s="6">
        <v>52.4834523809524</v>
      </c>
      <c r="K6458">
        <f t="shared" si="200"/>
        <v>0</v>
      </c>
    </row>
    <row r="6459" spans="1:11" x14ac:dyDescent="0.25">
      <c r="A6459" s="5" t="str">
        <f t="shared" si="201"/>
        <v>LCALA BasinMonthly Peak DayMarch2</v>
      </c>
      <c r="B6459" t="s">
        <v>2233</v>
      </c>
      <c r="C6459" t="s">
        <v>2250</v>
      </c>
      <c r="D6459" t="s">
        <v>2540</v>
      </c>
      <c r="E6459" t="s">
        <v>3155</v>
      </c>
      <c r="F6459" s="6">
        <v>2</v>
      </c>
      <c r="G6459" s="6">
        <v>201.24607849121094</v>
      </c>
      <c r="H6459" s="6">
        <v>201.24607849121094</v>
      </c>
      <c r="I6459" s="6">
        <v>82.415359497070313</v>
      </c>
      <c r="J6459" s="6">
        <v>52.07369047619045</v>
      </c>
      <c r="K6459">
        <f t="shared" si="200"/>
        <v>0</v>
      </c>
    </row>
    <row r="6460" spans="1:11" x14ac:dyDescent="0.25">
      <c r="A6460" s="5" t="str">
        <f t="shared" si="201"/>
        <v>LCALA BasinMonthly Peak DayMarch3</v>
      </c>
      <c r="B6460" t="s">
        <v>2233</v>
      </c>
      <c r="C6460" t="s">
        <v>2250</v>
      </c>
      <c r="D6460" t="s">
        <v>2540</v>
      </c>
      <c r="E6460" t="s">
        <v>3155</v>
      </c>
      <c r="F6460" s="6">
        <v>3</v>
      </c>
      <c r="G6460" s="6">
        <v>199.84375</v>
      </c>
      <c r="H6460" s="6">
        <v>199.84375</v>
      </c>
      <c r="I6460" s="6">
        <v>77.919136047363281</v>
      </c>
      <c r="J6460" s="6">
        <v>51.503809523809508</v>
      </c>
      <c r="K6460">
        <f t="shared" si="200"/>
        <v>0</v>
      </c>
    </row>
    <row r="6461" spans="1:11" x14ac:dyDescent="0.25">
      <c r="A6461" s="5" t="str">
        <f t="shared" si="201"/>
        <v>LCALA BasinMonthly Peak DayMarch4</v>
      </c>
      <c r="B6461" t="s">
        <v>2233</v>
      </c>
      <c r="C6461" t="s">
        <v>2250</v>
      </c>
      <c r="D6461" t="s">
        <v>2540</v>
      </c>
      <c r="E6461" t="s">
        <v>3155</v>
      </c>
      <c r="F6461" s="6">
        <v>4</v>
      </c>
      <c r="G6461" s="6">
        <v>201.84490966796875</v>
      </c>
      <c r="H6461" s="6">
        <v>201.84490966796875</v>
      </c>
      <c r="I6461" s="6">
        <v>75.515861511230469</v>
      </c>
      <c r="J6461" s="6">
        <v>49.573690476190507</v>
      </c>
      <c r="K6461">
        <f t="shared" si="200"/>
        <v>0</v>
      </c>
    </row>
    <row r="6462" spans="1:11" x14ac:dyDescent="0.25">
      <c r="A6462" s="5" t="str">
        <f t="shared" si="201"/>
        <v>LCALA BasinMonthly Peak DayMarch5</v>
      </c>
      <c r="B6462" t="s">
        <v>2233</v>
      </c>
      <c r="C6462" t="s">
        <v>2250</v>
      </c>
      <c r="D6462" t="s">
        <v>2540</v>
      </c>
      <c r="E6462" t="s">
        <v>3155</v>
      </c>
      <c r="F6462" s="6">
        <v>5</v>
      </c>
      <c r="G6462" s="6">
        <v>259.73428344726563</v>
      </c>
      <c r="H6462" s="6">
        <v>259.73428344726563</v>
      </c>
      <c r="I6462" s="6">
        <v>68.103805541992188</v>
      </c>
      <c r="J6462" s="6">
        <v>48.416309523809488</v>
      </c>
      <c r="K6462">
        <f t="shared" si="200"/>
        <v>0</v>
      </c>
    </row>
    <row r="6463" spans="1:11" x14ac:dyDescent="0.25">
      <c r="A6463" s="5" t="str">
        <f t="shared" si="201"/>
        <v>LCALA BasinMonthly Peak DayMarch6</v>
      </c>
      <c r="B6463" t="s">
        <v>2233</v>
      </c>
      <c r="C6463" t="s">
        <v>2250</v>
      </c>
      <c r="D6463" t="s">
        <v>2540</v>
      </c>
      <c r="E6463" t="s">
        <v>3155</v>
      </c>
      <c r="F6463" s="6">
        <v>6</v>
      </c>
      <c r="G6463" s="6">
        <v>327.81640625</v>
      </c>
      <c r="H6463" s="6">
        <v>327.81640625</v>
      </c>
      <c r="I6463" s="6">
        <v>80.371231079101563</v>
      </c>
      <c r="J6463" s="6">
        <v>47.938928571428548</v>
      </c>
      <c r="K6463">
        <f t="shared" si="200"/>
        <v>0</v>
      </c>
    </row>
    <row r="6464" spans="1:11" x14ac:dyDescent="0.25">
      <c r="A6464" s="5" t="str">
        <f t="shared" si="201"/>
        <v>LCALA BasinMonthly Peak DayMarch7</v>
      </c>
      <c r="B6464" t="s">
        <v>2233</v>
      </c>
      <c r="C6464" t="s">
        <v>2250</v>
      </c>
      <c r="D6464" t="s">
        <v>2540</v>
      </c>
      <c r="E6464" t="s">
        <v>3155</v>
      </c>
      <c r="F6464" s="6">
        <v>7</v>
      </c>
      <c r="G6464" s="6">
        <v>339.11349487304688</v>
      </c>
      <c r="H6464" s="6">
        <v>339.11349487304688</v>
      </c>
      <c r="I6464" s="6">
        <v>97.24322509765625</v>
      </c>
      <c r="J6464" s="6">
        <v>47.876785714285667</v>
      </c>
      <c r="K6464">
        <f t="shared" si="200"/>
        <v>0</v>
      </c>
    </row>
    <row r="6465" spans="1:11" x14ac:dyDescent="0.25">
      <c r="A6465" s="5" t="str">
        <f t="shared" si="201"/>
        <v>LCALA BasinMonthly Peak DayMarch8</v>
      </c>
      <c r="B6465" t="s">
        <v>2233</v>
      </c>
      <c r="C6465" t="s">
        <v>2250</v>
      </c>
      <c r="D6465" t="s">
        <v>2540</v>
      </c>
      <c r="E6465" t="s">
        <v>3155</v>
      </c>
      <c r="F6465" s="6">
        <v>8</v>
      </c>
      <c r="G6465" s="6">
        <v>385.62435913085938</v>
      </c>
      <c r="H6465" s="6">
        <v>385.62435913085938</v>
      </c>
      <c r="I6465" s="6">
        <v>62.326183319091797</v>
      </c>
      <c r="J6465" s="6">
        <v>47.995119047619035</v>
      </c>
      <c r="K6465">
        <f t="shared" si="200"/>
        <v>0</v>
      </c>
    </row>
    <row r="6466" spans="1:11" x14ac:dyDescent="0.25">
      <c r="A6466" s="5" t="str">
        <f t="shared" si="201"/>
        <v>LCALA BasinMonthly Peak DayMarch9</v>
      </c>
      <c r="B6466" t="s">
        <v>2233</v>
      </c>
      <c r="C6466" t="s">
        <v>2250</v>
      </c>
      <c r="D6466" t="s">
        <v>2540</v>
      </c>
      <c r="E6466" t="s">
        <v>3155</v>
      </c>
      <c r="F6466" s="6">
        <v>9</v>
      </c>
      <c r="G6466" s="6">
        <v>377.22122192382813</v>
      </c>
      <c r="H6466" s="6">
        <v>377.22122192382813</v>
      </c>
      <c r="I6466" s="6">
        <v>71.468727111816406</v>
      </c>
      <c r="J6466" s="6">
        <v>48.870476190476175</v>
      </c>
      <c r="K6466">
        <f t="shared" ref="K6466:K6529" si="202">INDEX(events, MATCH(CONCATENATE(B6466, C6466, D6466, E6466), events_y, 0), MATCH("Confidential", events_x, 0))</f>
        <v>0</v>
      </c>
    </row>
    <row r="6467" spans="1:11" x14ac:dyDescent="0.25">
      <c r="A6467" s="5" t="str">
        <f t="shared" ref="A6467:A6530" si="203">CONCATENATE(B6467, C6467, D6467, E6467, F6467)</f>
        <v>LCALA BasinMonthly Peak DayMarch10</v>
      </c>
      <c r="B6467" t="s">
        <v>2233</v>
      </c>
      <c r="C6467" t="s">
        <v>2250</v>
      </c>
      <c r="D6467" t="s">
        <v>2540</v>
      </c>
      <c r="E6467" t="s">
        <v>3155</v>
      </c>
      <c r="F6467" s="6">
        <v>10</v>
      </c>
      <c r="G6467" s="6">
        <v>379.71334838867188</v>
      </c>
      <c r="H6467" s="6">
        <v>379.71334838867188</v>
      </c>
      <c r="I6467" s="6">
        <v>71.034942626953125</v>
      </c>
      <c r="J6467" s="6">
        <v>50.534642857142821</v>
      </c>
      <c r="K6467">
        <f t="shared" si="202"/>
        <v>0</v>
      </c>
    </row>
    <row r="6468" spans="1:11" x14ac:dyDescent="0.25">
      <c r="A6468" s="5" t="str">
        <f t="shared" si="203"/>
        <v>LCALA BasinMonthly Peak DayMarch11</v>
      </c>
      <c r="B6468" t="s">
        <v>2233</v>
      </c>
      <c r="C6468" t="s">
        <v>2250</v>
      </c>
      <c r="D6468" t="s">
        <v>2540</v>
      </c>
      <c r="E6468" t="s">
        <v>3155</v>
      </c>
      <c r="F6468" s="6">
        <v>11</v>
      </c>
      <c r="G6468" s="6">
        <v>390.0257568359375</v>
      </c>
      <c r="H6468" s="6">
        <v>390.0257568359375</v>
      </c>
      <c r="I6468" s="6">
        <v>69.933456420898438</v>
      </c>
      <c r="J6468" s="6">
        <v>53.746785714285707</v>
      </c>
      <c r="K6468">
        <f t="shared" si="202"/>
        <v>0</v>
      </c>
    </row>
    <row r="6469" spans="1:11" x14ac:dyDescent="0.25">
      <c r="A6469" s="5" t="str">
        <f t="shared" si="203"/>
        <v>LCALA BasinMonthly Peak DayMarch12</v>
      </c>
      <c r="B6469" t="s">
        <v>2233</v>
      </c>
      <c r="C6469" t="s">
        <v>2250</v>
      </c>
      <c r="D6469" t="s">
        <v>2540</v>
      </c>
      <c r="E6469" t="s">
        <v>3155</v>
      </c>
      <c r="F6469" s="6">
        <v>12</v>
      </c>
      <c r="G6469" s="6">
        <v>377.44677734375</v>
      </c>
      <c r="H6469" s="6">
        <v>377.44677734375</v>
      </c>
      <c r="I6469" s="6">
        <v>75.499244689941406</v>
      </c>
      <c r="J6469" s="6">
        <v>54.887857142857172</v>
      </c>
      <c r="K6469">
        <f t="shared" si="202"/>
        <v>0</v>
      </c>
    </row>
    <row r="6470" spans="1:11" x14ac:dyDescent="0.25">
      <c r="A6470" s="5" t="str">
        <f t="shared" si="203"/>
        <v>LCALA BasinMonthly Peak DayMarch13</v>
      </c>
      <c r="B6470" t="s">
        <v>2233</v>
      </c>
      <c r="C6470" t="s">
        <v>2250</v>
      </c>
      <c r="D6470" t="s">
        <v>2540</v>
      </c>
      <c r="E6470" t="s">
        <v>3155</v>
      </c>
      <c r="F6470" s="6">
        <v>13</v>
      </c>
      <c r="G6470" s="6">
        <v>365.11773681640625</v>
      </c>
      <c r="H6470" s="6">
        <v>365.11773681640625</v>
      </c>
      <c r="I6470" s="6">
        <v>73.724601745605469</v>
      </c>
      <c r="J6470" s="6">
        <v>54.017619047619064</v>
      </c>
      <c r="K6470">
        <f t="shared" si="202"/>
        <v>0</v>
      </c>
    </row>
    <row r="6471" spans="1:11" x14ac:dyDescent="0.25">
      <c r="A6471" s="5" t="str">
        <f t="shared" si="203"/>
        <v>LCALA BasinMonthly Peak DayMarch14</v>
      </c>
      <c r="B6471" t="s">
        <v>2233</v>
      </c>
      <c r="C6471" t="s">
        <v>2250</v>
      </c>
      <c r="D6471" t="s">
        <v>2540</v>
      </c>
      <c r="E6471" t="s">
        <v>3155</v>
      </c>
      <c r="F6471" s="6">
        <v>14</v>
      </c>
      <c r="G6471" s="6">
        <v>321.60662841796875</v>
      </c>
      <c r="H6471" s="6">
        <v>321.60662841796875</v>
      </c>
      <c r="I6471" s="6">
        <v>140.77911376953125</v>
      </c>
      <c r="J6471" s="6">
        <v>55.795357142857178</v>
      </c>
      <c r="K6471">
        <f t="shared" si="202"/>
        <v>0</v>
      </c>
    </row>
    <row r="6472" spans="1:11" x14ac:dyDescent="0.25">
      <c r="A6472" s="5" t="str">
        <f t="shared" si="203"/>
        <v>LCALA BasinMonthly Peak DayMarch15</v>
      </c>
      <c r="B6472" t="s">
        <v>2233</v>
      </c>
      <c r="C6472" t="s">
        <v>2250</v>
      </c>
      <c r="D6472" t="s">
        <v>2540</v>
      </c>
      <c r="E6472" t="s">
        <v>3155</v>
      </c>
      <c r="F6472" s="6">
        <v>15</v>
      </c>
      <c r="G6472" s="6">
        <v>283.80010986328125</v>
      </c>
      <c r="H6472" s="6">
        <v>283.80010986328125</v>
      </c>
      <c r="I6472" s="6">
        <v>62.512741088867188</v>
      </c>
      <c r="J6472" s="6">
        <v>55.804047619047587</v>
      </c>
      <c r="K6472">
        <f t="shared" si="202"/>
        <v>0</v>
      </c>
    </row>
    <row r="6473" spans="1:11" x14ac:dyDescent="0.25">
      <c r="A6473" s="5" t="str">
        <f t="shared" si="203"/>
        <v>LCALA BasinMonthly Peak DayMarch16</v>
      </c>
      <c r="B6473" t="s">
        <v>2233</v>
      </c>
      <c r="C6473" t="s">
        <v>2250</v>
      </c>
      <c r="D6473" t="s">
        <v>2540</v>
      </c>
      <c r="E6473" t="s">
        <v>3155</v>
      </c>
      <c r="F6473" s="6">
        <v>16</v>
      </c>
      <c r="G6473" s="6">
        <v>225.06150817871094</v>
      </c>
      <c r="H6473" s="6">
        <v>225.06150817871094</v>
      </c>
      <c r="I6473" s="6">
        <v>59.994029998779297</v>
      </c>
      <c r="J6473" s="6">
        <v>55.604761904761915</v>
      </c>
      <c r="K6473">
        <f t="shared" si="202"/>
        <v>0</v>
      </c>
    </row>
    <row r="6474" spans="1:11" x14ac:dyDescent="0.25">
      <c r="A6474" s="5" t="str">
        <f t="shared" si="203"/>
        <v>LCALA BasinMonthly Peak DayMarch17</v>
      </c>
      <c r="B6474" t="s">
        <v>2233</v>
      </c>
      <c r="C6474" t="s">
        <v>2250</v>
      </c>
      <c r="D6474" t="s">
        <v>2540</v>
      </c>
      <c r="E6474" t="s">
        <v>3155</v>
      </c>
      <c r="F6474" s="6">
        <v>17</v>
      </c>
      <c r="G6474" s="6">
        <v>199.85963439941406</v>
      </c>
      <c r="H6474" s="6">
        <v>199.85963439941406</v>
      </c>
      <c r="I6474" s="6">
        <v>50.559322357177734</v>
      </c>
      <c r="J6474" s="6">
        <v>54.824047619047633</v>
      </c>
      <c r="K6474">
        <f t="shared" si="202"/>
        <v>0</v>
      </c>
    </row>
    <row r="6475" spans="1:11" x14ac:dyDescent="0.25">
      <c r="A6475" s="5" t="str">
        <f t="shared" si="203"/>
        <v>LCALA BasinMonthly Peak DayMarch18</v>
      </c>
      <c r="B6475" t="s">
        <v>2233</v>
      </c>
      <c r="C6475" t="s">
        <v>2250</v>
      </c>
      <c r="D6475" t="s">
        <v>2540</v>
      </c>
      <c r="E6475" t="s">
        <v>3155</v>
      </c>
      <c r="F6475" s="6">
        <v>18</v>
      </c>
      <c r="G6475" s="6">
        <v>193.90357971191406</v>
      </c>
      <c r="H6475" s="6">
        <v>193.90357971191406</v>
      </c>
      <c r="I6475" s="6">
        <v>55.922039031982422</v>
      </c>
      <c r="J6475" s="6">
        <v>52.749285714285676</v>
      </c>
      <c r="K6475">
        <f t="shared" si="202"/>
        <v>0</v>
      </c>
    </row>
    <row r="6476" spans="1:11" x14ac:dyDescent="0.25">
      <c r="A6476" s="5" t="str">
        <f t="shared" si="203"/>
        <v>LCALA BasinMonthly Peak DayMarch19</v>
      </c>
      <c r="B6476" t="s">
        <v>2233</v>
      </c>
      <c r="C6476" t="s">
        <v>2250</v>
      </c>
      <c r="D6476" t="s">
        <v>2540</v>
      </c>
      <c r="E6476" t="s">
        <v>3155</v>
      </c>
      <c r="F6476" s="6">
        <v>19</v>
      </c>
      <c r="G6476" s="6">
        <v>189.93437194824219</v>
      </c>
      <c r="H6476" s="6">
        <v>189.93437194824219</v>
      </c>
      <c r="I6476" s="6">
        <v>57.371315002441406</v>
      </c>
      <c r="J6476" s="6">
        <v>52.43654761904763</v>
      </c>
      <c r="K6476">
        <f t="shared" si="202"/>
        <v>0</v>
      </c>
    </row>
    <row r="6477" spans="1:11" x14ac:dyDescent="0.25">
      <c r="A6477" s="5" t="str">
        <f t="shared" si="203"/>
        <v>LCALA BasinMonthly Peak DayMarch20</v>
      </c>
      <c r="B6477" t="s">
        <v>2233</v>
      </c>
      <c r="C6477" t="s">
        <v>2250</v>
      </c>
      <c r="D6477" t="s">
        <v>2540</v>
      </c>
      <c r="E6477" t="s">
        <v>3155</v>
      </c>
      <c r="F6477" s="6">
        <v>20</v>
      </c>
      <c r="G6477" s="6">
        <v>190.49179077148438</v>
      </c>
      <c r="H6477" s="6">
        <v>190.49179077148438</v>
      </c>
      <c r="I6477" s="6">
        <v>50.787349700927734</v>
      </c>
      <c r="J6477" s="6">
        <v>51.377499999999969</v>
      </c>
      <c r="K6477">
        <f t="shared" si="202"/>
        <v>0</v>
      </c>
    </row>
    <row r="6478" spans="1:11" x14ac:dyDescent="0.25">
      <c r="A6478" s="5" t="str">
        <f t="shared" si="203"/>
        <v>LCALA BasinMonthly Peak DayMarch21</v>
      </c>
      <c r="B6478" t="s">
        <v>2233</v>
      </c>
      <c r="C6478" t="s">
        <v>2250</v>
      </c>
      <c r="D6478" t="s">
        <v>2540</v>
      </c>
      <c r="E6478" t="s">
        <v>3155</v>
      </c>
      <c r="F6478" s="6">
        <v>21</v>
      </c>
      <c r="G6478" s="6">
        <v>201.02877807617188</v>
      </c>
      <c r="H6478" s="6">
        <v>201.02877807617188</v>
      </c>
      <c r="I6478" s="6">
        <v>54.957069396972656</v>
      </c>
      <c r="J6478" s="6">
        <v>50.656309523809512</v>
      </c>
      <c r="K6478">
        <f t="shared" si="202"/>
        <v>0</v>
      </c>
    </row>
    <row r="6479" spans="1:11" x14ac:dyDescent="0.25">
      <c r="A6479" s="5" t="str">
        <f t="shared" si="203"/>
        <v>LCALA BasinMonthly Peak DayMarch22</v>
      </c>
      <c r="B6479" t="s">
        <v>2233</v>
      </c>
      <c r="C6479" t="s">
        <v>2250</v>
      </c>
      <c r="D6479" t="s">
        <v>2540</v>
      </c>
      <c r="E6479" t="s">
        <v>3155</v>
      </c>
      <c r="F6479" s="6">
        <v>22</v>
      </c>
      <c r="G6479" s="6">
        <v>207.59555053710938</v>
      </c>
      <c r="H6479" s="6">
        <v>207.59555053710938</v>
      </c>
      <c r="I6479" s="6">
        <v>121.95318603515625</v>
      </c>
      <c r="J6479" s="6">
        <v>50.597738095238071</v>
      </c>
      <c r="K6479">
        <f t="shared" si="202"/>
        <v>0</v>
      </c>
    </row>
    <row r="6480" spans="1:11" x14ac:dyDescent="0.25">
      <c r="A6480" s="5" t="str">
        <f t="shared" si="203"/>
        <v>LCALA BasinMonthly Peak DayMarch23</v>
      </c>
      <c r="B6480" t="s">
        <v>2233</v>
      </c>
      <c r="C6480" t="s">
        <v>2250</v>
      </c>
      <c r="D6480" t="s">
        <v>2540</v>
      </c>
      <c r="E6480" t="s">
        <v>3155</v>
      </c>
      <c r="F6480" s="6">
        <v>23</v>
      </c>
      <c r="G6480" s="6">
        <v>205.53506469726563</v>
      </c>
      <c r="H6480" s="6">
        <v>205.53506469726563</v>
      </c>
      <c r="I6480" s="6">
        <v>59.917343139648438</v>
      </c>
      <c r="J6480" s="6">
        <v>48.996904761904801</v>
      </c>
      <c r="K6480">
        <f t="shared" si="202"/>
        <v>0</v>
      </c>
    </row>
    <row r="6481" spans="1:11" x14ac:dyDescent="0.25">
      <c r="A6481" s="5" t="str">
        <f t="shared" si="203"/>
        <v>LCALA BasinMonthly Peak DayMarch24</v>
      </c>
      <c r="B6481" t="s">
        <v>2233</v>
      </c>
      <c r="C6481" t="s">
        <v>2250</v>
      </c>
      <c r="D6481" t="s">
        <v>2540</v>
      </c>
      <c r="E6481" t="s">
        <v>3155</v>
      </c>
      <c r="F6481" s="6">
        <v>24</v>
      </c>
      <c r="G6481" s="6">
        <v>202.67034912109375</v>
      </c>
      <c r="H6481" s="6">
        <v>202.67034912109375</v>
      </c>
      <c r="I6481" s="6">
        <v>82.518180847167969</v>
      </c>
      <c r="J6481" s="6">
        <v>47.120595238095241</v>
      </c>
      <c r="K6481">
        <f t="shared" si="202"/>
        <v>0</v>
      </c>
    </row>
    <row r="6482" spans="1:11" x14ac:dyDescent="0.25">
      <c r="A6482" s="5" t="str">
        <f t="shared" si="203"/>
        <v>LCALA BasinAverage WeekdayApril1</v>
      </c>
      <c r="B6482" t="s">
        <v>2233</v>
      </c>
      <c r="C6482" t="s">
        <v>2250</v>
      </c>
      <c r="D6482" t="s">
        <v>2541</v>
      </c>
      <c r="E6482" t="s">
        <v>3156</v>
      </c>
      <c r="F6482" s="6">
        <v>1</v>
      </c>
      <c r="G6482" s="6">
        <v>207.9129638671875</v>
      </c>
      <c r="H6482" s="6">
        <v>207.9129638671875</v>
      </c>
      <c r="I6482" s="6">
        <v>59.21551513671875</v>
      </c>
      <c r="J6482" s="6">
        <v>61.709166666666654</v>
      </c>
      <c r="K6482">
        <f t="shared" si="202"/>
        <v>0</v>
      </c>
    </row>
    <row r="6483" spans="1:11" x14ac:dyDescent="0.25">
      <c r="A6483" s="5" t="str">
        <f t="shared" si="203"/>
        <v>LCALA BasinAverage WeekdayApril2</v>
      </c>
      <c r="B6483" t="s">
        <v>2233</v>
      </c>
      <c r="C6483" t="s">
        <v>2250</v>
      </c>
      <c r="D6483" t="s">
        <v>2541</v>
      </c>
      <c r="E6483" t="s">
        <v>3156</v>
      </c>
      <c r="F6483" s="6">
        <v>2</v>
      </c>
      <c r="G6483" s="6">
        <v>217.21153259277344</v>
      </c>
      <c r="H6483" s="6">
        <v>217.21153259277344</v>
      </c>
      <c r="I6483" s="6">
        <v>56.935108184814453</v>
      </c>
      <c r="J6483" s="6">
        <v>60.291071428571414</v>
      </c>
      <c r="K6483">
        <f t="shared" si="202"/>
        <v>0</v>
      </c>
    </row>
    <row r="6484" spans="1:11" x14ac:dyDescent="0.25">
      <c r="A6484" s="5" t="str">
        <f t="shared" si="203"/>
        <v>LCALA BasinAverage WeekdayApril3</v>
      </c>
      <c r="B6484" t="s">
        <v>2233</v>
      </c>
      <c r="C6484" t="s">
        <v>2250</v>
      </c>
      <c r="D6484" t="s">
        <v>2541</v>
      </c>
      <c r="E6484" t="s">
        <v>3156</v>
      </c>
      <c r="F6484" s="6">
        <v>3</v>
      </c>
      <c r="G6484" s="6">
        <v>213.67620849609375</v>
      </c>
      <c r="H6484" s="6">
        <v>213.67620849609375</v>
      </c>
      <c r="I6484" s="6">
        <v>55.464405059814453</v>
      </c>
      <c r="J6484" s="6">
        <v>59.890595238095244</v>
      </c>
      <c r="K6484">
        <f t="shared" si="202"/>
        <v>0</v>
      </c>
    </row>
    <row r="6485" spans="1:11" x14ac:dyDescent="0.25">
      <c r="A6485" s="5" t="str">
        <f t="shared" si="203"/>
        <v>LCALA BasinAverage WeekdayApril4</v>
      </c>
      <c r="B6485" t="s">
        <v>2233</v>
      </c>
      <c r="C6485" t="s">
        <v>2250</v>
      </c>
      <c r="D6485" t="s">
        <v>2541</v>
      </c>
      <c r="E6485" t="s">
        <v>3156</v>
      </c>
      <c r="F6485" s="6">
        <v>4</v>
      </c>
      <c r="G6485" s="6">
        <v>204.36201477050781</v>
      </c>
      <c r="H6485" s="6">
        <v>204.36201477050781</v>
      </c>
      <c r="I6485" s="6">
        <v>67.716011047363281</v>
      </c>
      <c r="J6485" s="6">
        <v>58.968571428571437</v>
      </c>
      <c r="K6485">
        <f t="shared" si="202"/>
        <v>0</v>
      </c>
    </row>
    <row r="6486" spans="1:11" x14ac:dyDescent="0.25">
      <c r="A6486" s="5" t="str">
        <f t="shared" si="203"/>
        <v>LCALA BasinAverage WeekdayApril5</v>
      </c>
      <c r="B6486" t="s">
        <v>2233</v>
      </c>
      <c r="C6486" t="s">
        <v>2250</v>
      </c>
      <c r="D6486" t="s">
        <v>2541</v>
      </c>
      <c r="E6486" t="s">
        <v>3156</v>
      </c>
      <c r="F6486" s="6">
        <v>5</v>
      </c>
      <c r="G6486" s="6">
        <v>267.5732421875</v>
      </c>
      <c r="H6486" s="6">
        <v>267.5732421875</v>
      </c>
      <c r="I6486" s="6">
        <v>64.664886474609375</v>
      </c>
      <c r="J6486" s="6">
        <v>57.699285714285743</v>
      </c>
      <c r="K6486">
        <f t="shared" si="202"/>
        <v>0</v>
      </c>
    </row>
    <row r="6487" spans="1:11" x14ac:dyDescent="0.25">
      <c r="A6487" s="5" t="str">
        <f t="shared" si="203"/>
        <v>LCALA BasinAverage WeekdayApril6</v>
      </c>
      <c r="B6487" t="s">
        <v>2233</v>
      </c>
      <c r="C6487" t="s">
        <v>2250</v>
      </c>
      <c r="D6487" t="s">
        <v>2541</v>
      </c>
      <c r="E6487" t="s">
        <v>3156</v>
      </c>
      <c r="F6487" s="6">
        <v>6</v>
      </c>
      <c r="G6487" s="6">
        <v>372.73599243164063</v>
      </c>
      <c r="H6487" s="6">
        <v>372.73599243164063</v>
      </c>
      <c r="I6487" s="6">
        <v>88.038131713867188</v>
      </c>
      <c r="J6487" s="6">
        <v>57.595357142857154</v>
      </c>
      <c r="K6487">
        <f t="shared" si="202"/>
        <v>0</v>
      </c>
    </row>
    <row r="6488" spans="1:11" x14ac:dyDescent="0.25">
      <c r="A6488" s="5" t="str">
        <f t="shared" si="203"/>
        <v>LCALA BasinAverage WeekdayApril7</v>
      </c>
      <c r="B6488" t="s">
        <v>2233</v>
      </c>
      <c r="C6488" t="s">
        <v>2250</v>
      </c>
      <c r="D6488" t="s">
        <v>2541</v>
      </c>
      <c r="E6488" t="s">
        <v>3156</v>
      </c>
      <c r="F6488" s="6">
        <v>7</v>
      </c>
      <c r="G6488" s="6">
        <v>395.48974609375</v>
      </c>
      <c r="H6488" s="6">
        <v>395.48974609375</v>
      </c>
      <c r="I6488" s="6">
        <v>68.645286560058594</v>
      </c>
      <c r="J6488" s="6">
        <v>57.027499999999996</v>
      </c>
      <c r="K6488">
        <f t="shared" si="202"/>
        <v>0</v>
      </c>
    </row>
    <row r="6489" spans="1:11" x14ac:dyDescent="0.25">
      <c r="A6489" s="5" t="str">
        <f t="shared" si="203"/>
        <v>LCALA BasinAverage WeekdayApril8</v>
      </c>
      <c r="B6489" t="s">
        <v>2233</v>
      </c>
      <c r="C6489" t="s">
        <v>2250</v>
      </c>
      <c r="D6489" t="s">
        <v>2541</v>
      </c>
      <c r="E6489" t="s">
        <v>3156</v>
      </c>
      <c r="F6489" s="6">
        <v>8</v>
      </c>
      <c r="G6489" s="6">
        <v>440.42562866210938</v>
      </c>
      <c r="H6489" s="6">
        <v>440.42562866210938</v>
      </c>
      <c r="I6489" s="6">
        <v>65.531585693359375</v>
      </c>
      <c r="J6489" s="6">
        <v>56.731904761904737</v>
      </c>
      <c r="K6489">
        <f t="shared" si="202"/>
        <v>0</v>
      </c>
    </row>
    <row r="6490" spans="1:11" x14ac:dyDescent="0.25">
      <c r="A6490" s="5" t="str">
        <f t="shared" si="203"/>
        <v>LCALA BasinAverage WeekdayApril9</v>
      </c>
      <c r="B6490" t="s">
        <v>2233</v>
      </c>
      <c r="C6490" t="s">
        <v>2250</v>
      </c>
      <c r="D6490" t="s">
        <v>2541</v>
      </c>
      <c r="E6490" t="s">
        <v>3156</v>
      </c>
      <c r="F6490" s="6">
        <v>9</v>
      </c>
      <c r="G6490" s="6">
        <v>433.34042358398438</v>
      </c>
      <c r="H6490" s="6">
        <v>433.34042358398438</v>
      </c>
      <c r="I6490" s="6">
        <v>61.793415069580078</v>
      </c>
      <c r="J6490" s="6">
        <v>57.927738095238134</v>
      </c>
      <c r="K6490">
        <f t="shared" si="202"/>
        <v>0</v>
      </c>
    </row>
    <row r="6491" spans="1:11" x14ac:dyDescent="0.25">
      <c r="A6491" s="5" t="str">
        <f t="shared" si="203"/>
        <v>LCALA BasinAverage WeekdayApril10</v>
      </c>
      <c r="B6491" t="s">
        <v>2233</v>
      </c>
      <c r="C6491" t="s">
        <v>2250</v>
      </c>
      <c r="D6491" t="s">
        <v>2541</v>
      </c>
      <c r="E6491" t="s">
        <v>3156</v>
      </c>
      <c r="F6491" s="6">
        <v>10</v>
      </c>
      <c r="G6491" s="6">
        <v>429.332763671875</v>
      </c>
      <c r="H6491" s="6">
        <v>429.332763671875</v>
      </c>
      <c r="I6491" s="6">
        <v>59.383358001708984</v>
      </c>
      <c r="J6491" s="6">
        <v>60.32202380952382</v>
      </c>
      <c r="K6491">
        <f t="shared" si="202"/>
        <v>0</v>
      </c>
    </row>
    <row r="6492" spans="1:11" x14ac:dyDescent="0.25">
      <c r="A6492" s="5" t="str">
        <f t="shared" si="203"/>
        <v>LCALA BasinAverage WeekdayApril11</v>
      </c>
      <c r="B6492" t="s">
        <v>2233</v>
      </c>
      <c r="C6492" t="s">
        <v>2250</v>
      </c>
      <c r="D6492" t="s">
        <v>2541</v>
      </c>
      <c r="E6492" t="s">
        <v>3156</v>
      </c>
      <c r="F6492" s="6">
        <v>11</v>
      </c>
      <c r="G6492" s="6">
        <v>434.83541870117188</v>
      </c>
      <c r="H6492" s="6">
        <v>434.83541870117188</v>
      </c>
      <c r="I6492" s="6">
        <v>62.413333892822266</v>
      </c>
      <c r="J6492" s="6">
        <v>64.497380952380922</v>
      </c>
      <c r="K6492">
        <f t="shared" si="202"/>
        <v>0</v>
      </c>
    </row>
    <row r="6493" spans="1:11" x14ac:dyDescent="0.25">
      <c r="A6493" s="5" t="str">
        <f t="shared" si="203"/>
        <v>LCALA BasinAverage WeekdayApril12</v>
      </c>
      <c r="B6493" t="s">
        <v>2233</v>
      </c>
      <c r="C6493" t="s">
        <v>2250</v>
      </c>
      <c r="D6493" t="s">
        <v>2541</v>
      </c>
      <c r="E6493" t="s">
        <v>3156</v>
      </c>
      <c r="F6493" s="6">
        <v>12</v>
      </c>
      <c r="G6493" s="6">
        <v>416.5390625</v>
      </c>
      <c r="H6493" s="6">
        <v>416.5390625</v>
      </c>
      <c r="I6493" s="6">
        <v>67.745368957519531</v>
      </c>
      <c r="J6493" s="6">
        <v>67.933214285714286</v>
      </c>
      <c r="K6493">
        <f t="shared" si="202"/>
        <v>0</v>
      </c>
    </row>
    <row r="6494" spans="1:11" x14ac:dyDescent="0.25">
      <c r="A6494" s="5" t="str">
        <f t="shared" si="203"/>
        <v>LCALA BasinAverage WeekdayApril13</v>
      </c>
      <c r="B6494" t="s">
        <v>2233</v>
      </c>
      <c r="C6494" t="s">
        <v>2250</v>
      </c>
      <c r="D6494" t="s">
        <v>2541</v>
      </c>
      <c r="E6494" t="s">
        <v>3156</v>
      </c>
      <c r="F6494" s="6">
        <v>13</v>
      </c>
      <c r="G6494" s="6">
        <v>392.80221557617188</v>
      </c>
      <c r="H6494" s="6">
        <v>392.80221557617188</v>
      </c>
      <c r="I6494" s="6">
        <v>61.814117431640625</v>
      </c>
      <c r="J6494" s="6">
        <v>68.596547619047641</v>
      </c>
      <c r="K6494">
        <f t="shared" si="202"/>
        <v>0</v>
      </c>
    </row>
    <row r="6495" spans="1:11" x14ac:dyDescent="0.25">
      <c r="A6495" s="5" t="str">
        <f t="shared" si="203"/>
        <v>LCALA BasinAverage WeekdayApril14</v>
      </c>
      <c r="B6495" t="s">
        <v>2233</v>
      </c>
      <c r="C6495" t="s">
        <v>2250</v>
      </c>
      <c r="D6495" t="s">
        <v>2541</v>
      </c>
      <c r="E6495" t="s">
        <v>3156</v>
      </c>
      <c r="F6495" s="6">
        <v>14</v>
      </c>
      <c r="G6495" s="6">
        <v>362.112548828125</v>
      </c>
      <c r="H6495" s="6">
        <v>362.112548828125</v>
      </c>
      <c r="I6495" s="6">
        <v>66.136932373046875</v>
      </c>
      <c r="J6495" s="6">
        <v>69.896904761904665</v>
      </c>
      <c r="K6495">
        <f t="shared" si="202"/>
        <v>0</v>
      </c>
    </row>
    <row r="6496" spans="1:11" x14ac:dyDescent="0.25">
      <c r="A6496" s="5" t="str">
        <f t="shared" si="203"/>
        <v>LCALA BasinAverage WeekdayApril15</v>
      </c>
      <c r="B6496" t="s">
        <v>2233</v>
      </c>
      <c r="C6496" t="s">
        <v>2250</v>
      </c>
      <c r="D6496" t="s">
        <v>2541</v>
      </c>
      <c r="E6496" t="s">
        <v>3156</v>
      </c>
      <c r="F6496" s="6">
        <v>15</v>
      </c>
      <c r="G6496" s="6">
        <v>298.4500732421875</v>
      </c>
      <c r="H6496" s="6">
        <v>298.4500732421875</v>
      </c>
      <c r="I6496" s="6">
        <v>54.329051971435547</v>
      </c>
      <c r="J6496" s="6">
        <v>71.01976190476185</v>
      </c>
      <c r="K6496">
        <f t="shared" si="202"/>
        <v>0</v>
      </c>
    </row>
    <row r="6497" spans="1:11" x14ac:dyDescent="0.25">
      <c r="A6497" s="5" t="str">
        <f t="shared" si="203"/>
        <v>LCALA BasinAverage WeekdayApril16</v>
      </c>
      <c r="B6497" t="s">
        <v>2233</v>
      </c>
      <c r="C6497" t="s">
        <v>2250</v>
      </c>
      <c r="D6497" t="s">
        <v>2541</v>
      </c>
      <c r="E6497" t="s">
        <v>3156</v>
      </c>
      <c r="F6497" s="6">
        <v>16</v>
      </c>
      <c r="G6497" s="6">
        <v>244.58598327636719</v>
      </c>
      <c r="H6497" s="6">
        <v>244.58598327636719</v>
      </c>
      <c r="I6497" s="6">
        <v>56.389183044433594</v>
      </c>
      <c r="J6497" s="6">
        <v>70.988095238095283</v>
      </c>
      <c r="K6497">
        <f t="shared" si="202"/>
        <v>0</v>
      </c>
    </row>
    <row r="6498" spans="1:11" x14ac:dyDescent="0.25">
      <c r="A6498" s="5" t="str">
        <f t="shared" si="203"/>
        <v>LCALA BasinAverage WeekdayApril17</v>
      </c>
      <c r="B6498" t="s">
        <v>2233</v>
      </c>
      <c r="C6498" t="s">
        <v>2250</v>
      </c>
      <c r="D6498" t="s">
        <v>2541</v>
      </c>
      <c r="E6498" t="s">
        <v>3156</v>
      </c>
      <c r="F6498" s="6">
        <v>17</v>
      </c>
      <c r="G6498" s="6">
        <v>199.66767883300781</v>
      </c>
      <c r="H6498" s="6">
        <v>199.66767883300781</v>
      </c>
      <c r="I6498" s="6">
        <v>61.800384521484375</v>
      </c>
      <c r="J6498" s="6">
        <v>70.585238095238054</v>
      </c>
      <c r="K6498">
        <f t="shared" si="202"/>
        <v>0</v>
      </c>
    </row>
    <row r="6499" spans="1:11" x14ac:dyDescent="0.25">
      <c r="A6499" s="5" t="str">
        <f t="shared" si="203"/>
        <v>LCALA BasinAverage WeekdayApril18</v>
      </c>
      <c r="B6499" t="s">
        <v>2233</v>
      </c>
      <c r="C6499" t="s">
        <v>2250</v>
      </c>
      <c r="D6499" t="s">
        <v>2541</v>
      </c>
      <c r="E6499" t="s">
        <v>3156</v>
      </c>
      <c r="F6499" s="6">
        <v>18</v>
      </c>
      <c r="G6499" s="6">
        <v>201.68000793457031</v>
      </c>
      <c r="H6499" s="6">
        <v>201.68000793457031</v>
      </c>
      <c r="I6499" s="6">
        <v>59.479354858398438</v>
      </c>
      <c r="J6499" s="6">
        <v>68.981666666666641</v>
      </c>
      <c r="K6499">
        <f t="shared" si="202"/>
        <v>0</v>
      </c>
    </row>
    <row r="6500" spans="1:11" x14ac:dyDescent="0.25">
      <c r="A6500" s="5" t="str">
        <f t="shared" si="203"/>
        <v>LCALA BasinAverage WeekdayApril19</v>
      </c>
      <c r="B6500" t="s">
        <v>2233</v>
      </c>
      <c r="C6500" t="s">
        <v>2250</v>
      </c>
      <c r="D6500" t="s">
        <v>2541</v>
      </c>
      <c r="E6500" t="s">
        <v>3156</v>
      </c>
      <c r="F6500" s="6">
        <v>19</v>
      </c>
      <c r="G6500" s="6">
        <v>212.64071655273438</v>
      </c>
      <c r="H6500" s="6">
        <v>212.64071655273438</v>
      </c>
      <c r="I6500" s="6">
        <v>72.61114501953125</v>
      </c>
      <c r="J6500" s="6">
        <v>67.56761904761909</v>
      </c>
      <c r="K6500">
        <f t="shared" si="202"/>
        <v>0</v>
      </c>
    </row>
    <row r="6501" spans="1:11" x14ac:dyDescent="0.25">
      <c r="A6501" s="5" t="str">
        <f t="shared" si="203"/>
        <v>LCALA BasinAverage WeekdayApril20</v>
      </c>
      <c r="B6501" t="s">
        <v>2233</v>
      </c>
      <c r="C6501" t="s">
        <v>2250</v>
      </c>
      <c r="D6501" t="s">
        <v>2541</v>
      </c>
      <c r="E6501" t="s">
        <v>3156</v>
      </c>
      <c r="F6501" s="6">
        <v>20</v>
      </c>
      <c r="G6501" s="6">
        <v>211.76803588867188</v>
      </c>
      <c r="H6501" s="6">
        <v>211.76803588867188</v>
      </c>
      <c r="I6501" s="6">
        <v>123.33090972900391</v>
      </c>
      <c r="J6501" s="6">
        <v>64.782619047619022</v>
      </c>
      <c r="K6501">
        <f t="shared" si="202"/>
        <v>0</v>
      </c>
    </row>
    <row r="6502" spans="1:11" x14ac:dyDescent="0.25">
      <c r="A6502" s="5" t="str">
        <f t="shared" si="203"/>
        <v>LCALA BasinAverage WeekdayApril21</v>
      </c>
      <c r="B6502" t="s">
        <v>2233</v>
      </c>
      <c r="C6502" t="s">
        <v>2250</v>
      </c>
      <c r="D6502" t="s">
        <v>2541</v>
      </c>
      <c r="E6502" t="s">
        <v>3156</v>
      </c>
      <c r="F6502" s="6">
        <v>21</v>
      </c>
      <c r="G6502" s="6">
        <v>220.81861877441406</v>
      </c>
      <c r="H6502" s="6">
        <v>220.81861877441406</v>
      </c>
      <c r="I6502" s="6">
        <v>105.51492309570313</v>
      </c>
      <c r="J6502" s="6">
        <v>61.116428571428536</v>
      </c>
      <c r="K6502">
        <f t="shared" si="202"/>
        <v>0</v>
      </c>
    </row>
    <row r="6503" spans="1:11" x14ac:dyDescent="0.25">
      <c r="A6503" s="5" t="str">
        <f t="shared" si="203"/>
        <v>LCALA BasinAverage WeekdayApril22</v>
      </c>
      <c r="B6503" t="s">
        <v>2233</v>
      </c>
      <c r="C6503" t="s">
        <v>2250</v>
      </c>
      <c r="D6503" t="s">
        <v>2541</v>
      </c>
      <c r="E6503" t="s">
        <v>3156</v>
      </c>
      <c r="F6503" s="6">
        <v>22</v>
      </c>
      <c r="G6503" s="6">
        <v>221.69406127929688</v>
      </c>
      <c r="H6503" s="6">
        <v>221.69406127929688</v>
      </c>
      <c r="I6503" s="6">
        <v>67.8492431640625</v>
      </c>
      <c r="J6503" s="6">
        <v>58.760476190476162</v>
      </c>
      <c r="K6503">
        <f t="shared" si="202"/>
        <v>0</v>
      </c>
    </row>
    <row r="6504" spans="1:11" x14ac:dyDescent="0.25">
      <c r="A6504" s="5" t="str">
        <f t="shared" si="203"/>
        <v>LCALA BasinAverage WeekdayApril23</v>
      </c>
      <c r="B6504" t="s">
        <v>2233</v>
      </c>
      <c r="C6504" t="s">
        <v>2250</v>
      </c>
      <c r="D6504" t="s">
        <v>2541</v>
      </c>
      <c r="E6504" t="s">
        <v>3156</v>
      </c>
      <c r="F6504" s="6">
        <v>23</v>
      </c>
      <c r="G6504" s="6">
        <v>213.14083862304688</v>
      </c>
      <c r="H6504" s="6">
        <v>213.14083862304688</v>
      </c>
      <c r="I6504" s="6">
        <v>66.033241271972656</v>
      </c>
      <c r="J6504" s="6">
        <v>57.700476190476159</v>
      </c>
      <c r="K6504">
        <f t="shared" si="202"/>
        <v>0</v>
      </c>
    </row>
    <row r="6505" spans="1:11" x14ac:dyDescent="0.25">
      <c r="A6505" s="5" t="str">
        <f t="shared" si="203"/>
        <v>LCALA BasinAverage WeekdayApril24</v>
      </c>
      <c r="B6505" t="s">
        <v>2233</v>
      </c>
      <c r="C6505" t="s">
        <v>2250</v>
      </c>
      <c r="D6505" t="s">
        <v>2541</v>
      </c>
      <c r="E6505" t="s">
        <v>3156</v>
      </c>
      <c r="F6505" s="6">
        <v>24</v>
      </c>
      <c r="G6505" s="6">
        <v>214.14411926269531</v>
      </c>
      <c r="H6505" s="6">
        <v>214.14411926269531</v>
      </c>
      <c r="I6505" s="6">
        <v>71.503837585449219</v>
      </c>
      <c r="J6505" s="6">
        <v>57.314642857142793</v>
      </c>
      <c r="K6505">
        <f t="shared" si="202"/>
        <v>0</v>
      </c>
    </row>
    <row r="6506" spans="1:11" x14ac:dyDescent="0.25">
      <c r="A6506" s="5" t="str">
        <f t="shared" si="203"/>
        <v>LCALA BasinMonthly Peak DayApril1</v>
      </c>
      <c r="B6506" t="s">
        <v>2233</v>
      </c>
      <c r="C6506" t="s">
        <v>2250</v>
      </c>
      <c r="D6506" t="s">
        <v>2542</v>
      </c>
      <c r="E6506" t="s">
        <v>3156</v>
      </c>
      <c r="F6506" s="6">
        <v>1</v>
      </c>
      <c r="G6506" s="6">
        <v>216.22207641601563</v>
      </c>
      <c r="H6506" s="6">
        <v>216.22207641601563</v>
      </c>
      <c r="I6506" s="6">
        <v>82.15618896484375</v>
      </c>
      <c r="J6506" s="6">
        <v>68.529761904761898</v>
      </c>
      <c r="K6506">
        <f t="shared" si="202"/>
        <v>0</v>
      </c>
    </row>
    <row r="6507" spans="1:11" x14ac:dyDescent="0.25">
      <c r="A6507" s="5" t="str">
        <f t="shared" si="203"/>
        <v>LCALA BasinMonthly Peak DayApril2</v>
      </c>
      <c r="B6507" t="s">
        <v>2233</v>
      </c>
      <c r="C6507" t="s">
        <v>2250</v>
      </c>
      <c r="D6507" t="s">
        <v>2542</v>
      </c>
      <c r="E6507" t="s">
        <v>3156</v>
      </c>
      <c r="F6507" s="6">
        <v>2</v>
      </c>
      <c r="G6507" s="6">
        <v>219.036376953125</v>
      </c>
      <c r="H6507" s="6">
        <v>219.036376953125</v>
      </c>
      <c r="I6507" s="6">
        <v>79.771926879882813</v>
      </c>
      <c r="J6507" s="6">
        <v>66.518333333333302</v>
      </c>
      <c r="K6507">
        <f t="shared" si="202"/>
        <v>0</v>
      </c>
    </row>
    <row r="6508" spans="1:11" x14ac:dyDescent="0.25">
      <c r="A6508" s="5" t="str">
        <f t="shared" si="203"/>
        <v>LCALA BasinMonthly Peak DayApril3</v>
      </c>
      <c r="B6508" t="s">
        <v>2233</v>
      </c>
      <c r="C6508" t="s">
        <v>2250</v>
      </c>
      <c r="D6508" t="s">
        <v>2542</v>
      </c>
      <c r="E6508" t="s">
        <v>3156</v>
      </c>
      <c r="F6508" s="6">
        <v>3</v>
      </c>
      <c r="G6508" s="6">
        <v>218.81741333007813</v>
      </c>
      <c r="H6508" s="6">
        <v>218.81741333007813</v>
      </c>
      <c r="I6508" s="6">
        <v>77.134681701660156</v>
      </c>
      <c r="J6508" s="6">
        <v>64.545714285714283</v>
      </c>
      <c r="K6508">
        <f t="shared" si="202"/>
        <v>0</v>
      </c>
    </row>
    <row r="6509" spans="1:11" x14ac:dyDescent="0.25">
      <c r="A6509" s="5" t="str">
        <f t="shared" si="203"/>
        <v>LCALA BasinMonthly Peak DayApril4</v>
      </c>
      <c r="B6509" t="s">
        <v>2233</v>
      </c>
      <c r="C6509" t="s">
        <v>2250</v>
      </c>
      <c r="D6509" t="s">
        <v>2542</v>
      </c>
      <c r="E6509" t="s">
        <v>3156</v>
      </c>
      <c r="F6509" s="6">
        <v>4</v>
      </c>
      <c r="G6509" s="6">
        <v>214.00286865234375</v>
      </c>
      <c r="H6509" s="6">
        <v>214.00286865234375</v>
      </c>
      <c r="I6509" s="6">
        <v>120.45181274414063</v>
      </c>
      <c r="J6509" s="6">
        <v>63.860595238095215</v>
      </c>
      <c r="K6509">
        <f t="shared" si="202"/>
        <v>0</v>
      </c>
    </row>
    <row r="6510" spans="1:11" x14ac:dyDescent="0.25">
      <c r="A6510" s="5" t="str">
        <f t="shared" si="203"/>
        <v>LCALA BasinMonthly Peak DayApril5</v>
      </c>
      <c r="B6510" t="s">
        <v>2233</v>
      </c>
      <c r="C6510" t="s">
        <v>2250</v>
      </c>
      <c r="D6510" t="s">
        <v>2542</v>
      </c>
      <c r="E6510" t="s">
        <v>3156</v>
      </c>
      <c r="F6510" s="6">
        <v>5</v>
      </c>
      <c r="G6510" s="6">
        <v>271.65548706054688</v>
      </c>
      <c r="H6510" s="6">
        <v>271.65548706054688</v>
      </c>
      <c r="I6510" s="6">
        <v>97.350257873535156</v>
      </c>
      <c r="J6510" s="6">
        <v>63.231547619047625</v>
      </c>
      <c r="K6510">
        <f t="shared" si="202"/>
        <v>0</v>
      </c>
    </row>
    <row r="6511" spans="1:11" x14ac:dyDescent="0.25">
      <c r="A6511" s="5" t="str">
        <f t="shared" si="203"/>
        <v>LCALA BasinMonthly Peak DayApril6</v>
      </c>
      <c r="B6511" t="s">
        <v>2233</v>
      </c>
      <c r="C6511" t="s">
        <v>2250</v>
      </c>
      <c r="D6511" t="s">
        <v>2542</v>
      </c>
      <c r="E6511" t="s">
        <v>3156</v>
      </c>
      <c r="F6511" s="6">
        <v>6</v>
      </c>
      <c r="G6511" s="6">
        <v>358.68475341796875</v>
      </c>
      <c r="H6511" s="6">
        <v>358.68475341796875</v>
      </c>
      <c r="I6511" s="6">
        <v>68.167243957519531</v>
      </c>
      <c r="J6511" s="6">
        <v>62.563095238095251</v>
      </c>
      <c r="K6511">
        <f t="shared" si="202"/>
        <v>0</v>
      </c>
    </row>
    <row r="6512" spans="1:11" x14ac:dyDescent="0.25">
      <c r="A6512" s="5" t="str">
        <f t="shared" si="203"/>
        <v>LCALA BasinMonthly Peak DayApril7</v>
      </c>
      <c r="B6512" t="s">
        <v>2233</v>
      </c>
      <c r="C6512" t="s">
        <v>2250</v>
      </c>
      <c r="D6512" t="s">
        <v>2542</v>
      </c>
      <c r="E6512" t="s">
        <v>3156</v>
      </c>
      <c r="F6512" s="6">
        <v>7</v>
      </c>
      <c r="G6512" s="6">
        <v>384.21627807617188</v>
      </c>
      <c r="H6512" s="6">
        <v>384.21627807617188</v>
      </c>
      <c r="I6512" s="6">
        <v>74.597915649414063</v>
      </c>
      <c r="J6512" s="6">
        <v>62.498571428571417</v>
      </c>
      <c r="K6512">
        <f t="shared" si="202"/>
        <v>0</v>
      </c>
    </row>
    <row r="6513" spans="1:11" x14ac:dyDescent="0.25">
      <c r="A6513" s="5" t="str">
        <f t="shared" si="203"/>
        <v>LCALA BasinMonthly Peak DayApril8</v>
      </c>
      <c r="B6513" t="s">
        <v>2233</v>
      </c>
      <c r="C6513" t="s">
        <v>2250</v>
      </c>
      <c r="D6513" t="s">
        <v>2542</v>
      </c>
      <c r="E6513" t="s">
        <v>3156</v>
      </c>
      <c r="F6513" s="6">
        <v>8</v>
      </c>
      <c r="G6513" s="6">
        <v>408.108642578125</v>
      </c>
      <c r="H6513" s="6">
        <v>408.108642578125</v>
      </c>
      <c r="I6513" s="6">
        <v>80.529258728027344</v>
      </c>
      <c r="J6513" s="6">
        <v>63.336666666666623</v>
      </c>
      <c r="K6513">
        <f t="shared" si="202"/>
        <v>0</v>
      </c>
    </row>
    <row r="6514" spans="1:11" x14ac:dyDescent="0.25">
      <c r="A6514" s="5" t="str">
        <f t="shared" si="203"/>
        <v>LCALA BasinMonthly Peak DayApril9</v>
      </c>
      <c r="B6514" t="s">
        <v>2233</v>
      </c>
      <c r="C6514" t="s">
        <v>2250</v>
      </c>
      <c r="D6514" t="s">
        <v>2542</v>
      </c>
      <c r="E6514" t="s">
        <v>3156</v>
      </c>
      <c r="F6514" s="6">
        <v>9</v>
      </c>
      <c r="G6514" s="6">
        <v>385.940185546875</v>
      </c>
      <c r="H6514" s="6">
        <v>385.940185546875</v>
      </c>
      <c r="I6514" s="6">
        <v>74.772056579589844</v>
      </c>
      <c r="J6514" s="6">
        <v>67.001190476190487</v>
      </c>
      <c r="K6514">
        <f t="shared" si="202"/>
        <v>0</v>
      </c>
    </row>
    <row r="6515" spans="1:11" x14ac:dyDescent="0.25">
      <c r="A6515" s="5" t="str">
        <f t="shared" si="203"/>
        <v>LCALA BasinMonthly Peak DayApril10</v>
      </c>
      <c r="B6515" t="s">
        <v>2233</v>
      </c>
      <c r="C6515" t="s">
        <v>2250</v>
      </c>
      <c r="D6515" t="s">
        <v>2542</v>
      </c>
      <c r="E6515" t="s">
        <v>3156</v>
      </c>
      <c r="F6515" s="6">
        <v>10</v>
      </c>
      <c r="G6515" s="6">
        <v>376.1630859375</v>
      </c>
      <c r="H6515" s="6">
        <v>376.1630859375</v>
      </c>
      <c r="I6515" s="6">
        <v>81.464126586914063</v>
      </c>
      <c r="J6515" s="6">
        <v>73.18333333333338</v>
      </c>
      <c r="K6515">
        <f t="shared" si="202"/>
        <v>0</v>
      </c>
    </row>
    <row r="6516" spans="1:11" x14ac:dyDescent="0.25">
      <c r="A6516" s="5" t="str">
        <f t="shared" si="203"/>
        <v>LCALA BasinMonthly Peak DayApril11</v>
      </c>
      <c r="B6516" t="s">
        <v>2233</v>
      </c>
      <c r="C6516" t="s">
        <v>2250</v>
      </c>
      <c r="D6516" t="s">
        <v>2542</v>
      </c>
      <c r="E6516" t="s">
        <v>3156</v>
      </c>
      <c r="F6516" s="6">
        <v>11</v>
      </c>
      <c r="G6516" s="6">
        <v>398.98330688476563</v>
      </c>
      <c r="H6516" s="6">
        <v>398.98330688476563</v>
      </c>
      <c r="I6516" s="6">
        <v>91.553108215332031</v>
      </c>
      <c r="J6516" s="6">
        <v>79.774999999999963</v>
      </c>
      <c r="K6516">
        <f t="shared" si="202"/>
        <v>0</v>
      </c>
    </row>
    <row r="6517" spans="1:11" x14ac:dyDescent="0.25">
      <c r="A6517" s="5" t="str">
        <f t="shared" si="203"/>
        <v>LCALA BasinMonthly Peak DayApril12</v>
      </c>
      <c r="B6517" t="s">
        <v>2233</v>
      </c>
      <c r="C6517" t="s">
        <v>2250</v>
      </c>
      <c r="D6517" t="s">
        <v>2542</v>
      </c>
      <c r="E6517" t="s">
        <v>3156</v>
      </c>
      <c r="F6517" s="6">
        <v>12</v>
      </c>
      <c r="G6517" s="6">
        <v>373.61325073242188</v>
      </c>
      <c r="H6517" s="6">
        <v>373.61325073242188</v>
      </c>
      <c r="I6517" s="6">
        <v>97.89117431640625</v>
      </c>
      <c r="J6517" s="6">
        <v>85.355952380952402</v>
      </c>
      <c r="K6517">
        <f t="shared" si="202"/>
        <v>0</v>
      </c>
    </row>
    <row r="6518" spans="1:11" x14ac:dyDescent="0.25">
      <c r="A6518" s="5" t="str">
        <f t="shared" si="203"/>
        <v>LCALA BasinMonthly Peak DayApril13</v>
      </c>
      <c r="B6518" t="s">
        <v>2233</v>
      </c>
      <c r="C6518" t="s">
        <v>2250</v>
      </c>
      <c r="D6518" t="s">
        <v>2542</v>
      </c>
      <c r="E6518" t="s">
        <v>3156</v>
      </c>
      <c r="F6518" s="6">
        <v>13</v>
      </c>
      <c r="G6518" s="6">
        <v>343.5616455078125</v>
      </c>
      <c r="H6518" s="6">
        <v>343.5616455078125</v>
      </c>
      <c r="I6518" s="6">
        <v>91.693473815917969</v>
      </c>
      <c r="J6518" s="6">
        <v>87.552380952380872</v>
      </c>
      <c r="K6518">
        <f t="shared" si="202"/>
        <v>0</v>
      </c>
    </row>
    <row r="6519" spans="1:11" x14ac:dyDescent="0.25">
      <c r="A6519" s="5" t="str">
        <f t="shared" si="203"/>
        <v>LCALA BasinMonthly Peak DayApril14</v>
      </c>
      <c r="B6519" t="s">
        <v>2233</v>
      </c>
      <c r="C6519" t="s">
        <v>2250</v>
      </c>
      <c r="D6519" t="s">
        <v>2542</v>
      </c>
      <c r="E6519" t="s">
        <v>3156</v>
      </c>
      <c r="F6519" s="6">
        <v>14</v>
      </c>
      <c r="G6519" s="6">
        <v>298.19552612304688</v>
      </c>
      <c r="H6519" s="6">
        <v>298.19552612304688</v>
      </c>
      <c r="I6519" s="6">
        <v>79.549224853515625</v>
      </c>
      <c r="J6519" s="6">
        <v>89.129761904761907</v>
      </c>
      <c r="K6519">
        <f t="shared" si="202"/>
        <v>0</v>
      </c>
    </row>
    <row r="6520" spans="1:11" x14ac:dyDescent="0.25">
      <c r="A6520" s="5" t="str">
        <f t="shared" si="203"/>
        <v>LCALA BasinMonthly Peak DayApril15</v>
      </c>
      <c r="B6520" t="s">
        <v>2233</v>
      </c>
      <c r="C6520" t="s">
        <v>2250</v>
      </c>
      <c r="D6520" t="s">
        <v>2542</v>
      </c>
      <c r="E6520" t="s">
        <v>3156</v>
      </c>
      <c r="F6520" s="6">
        <v>15</v>
      </c>
      <c r="G6520" s="6">
        <v>241.95240783691406</v>
      </c>
      <c r="H6520" s="6">
        <v>241.95240783691406</v>
      </c>
      <c r="I6520" s="6">
        <v>78.243408203125</v>
      </c>
      <c r="J6520" s="6">
        <v>89.570238095238153</v>
      </c>
      <c r="K6520">
        <f t="shared" si="202"/>
        <v>0</v>
      </c>
    </row>
    <row r="6521" spans="1:11" x14ac:dyDescent="0.25">
      <c r="A6521" s="5" t="str">
        <f t="shared" si="203"/>
        <v>LCALA BasinMonthly Peak DayApril16</v>
      </c>
      <c r="B6521" t="s">
        <v>2233</v>
      </c>
      <c r="C6521" t="s">
        <v>2250</v>
      </c>
      <c r="D6521" t="s">
        <v>2542</v>
      </c>
      <c r="E6521" t="s">
        <v>3156</v>
      </c>
      <c r="F6521" s="6">
        <v>16</v>
      </c>
      <c r="G6521" s="6">
        <v>197.14846801757813</v>
      </c>
      <c r="H6521" s="6">
        <v>197.14846801757813</v>
      </c>
      <c r="I6521" s="6">
        <v>74.156997680664063</v>
      </c>
      <c r="J6521" s="6">
        <v>89.520238095238113</v>
      </c>
      <c r="K6521">
        <f t="shared" si="202"/>
        <v>0</v>
      </c>
    </row>
    <row r="6522" spans="1:11" x14ac:dyDescent="0.25">
      <c r="A6522" s="5" t="str">
        <f t="shared" si="203"/>
        <v>LCALA BasinMonthly Peak DayApril17</v>
      </c>
      <c r="B6522" t="s">
        <v>2233</v>
      </c>
      <c r="C6522" t="s">
        <v>2250</v>
      </c>
      <c r="D6522" t="s">
        <v>2542</v>
      </c>
      <c r="E6522" t="s">
        <v>3156</v>
      </c>
      <c r="F6522" s="6">
        <v>17</v>
      </c>
      <c r="G6522" s="6">
        <v>166.70909118652344</v>
      </c>
      <c r="H6522" s="6">
        <v>166.70909118652344</v>
      </c>
      <c r="I6522" s="6">
        <v>88.190834045410156</v>
      </c>
      <c r="J6522" s="6">
        <v>88.641666666666751</v>
      </c>
      <c r="K6522">
        <f t="shared" si="202"/>
        <v>0</v>
      </c>
    </row>
    <row r="6523" spans="1:11" x14ac:dyDescent="0.25">
      <c r="A6523" s="5" t="str">
        <f t="shared" si="203"/>
        <v>LCALA BasinMonthly Peak DayApril18</v>
      </c>
      <c r="B6523" t="s">
        <v>2233</v>
      </c>
      <c r="C6523" t="s">
        <v>2250</v>
      </c>
      <c r="D6523" t="s">
        <v>2542</v>
      </c>
      <c r="E6523" t="s">
        <v>3156</v>
      </c>
      <c r="F6523" s="6">
        <v>18</v>
      </c>
      <c r="G6523" s="6">
        <v>160.43179321289063</v>
      </c>
      <c r="H6523" s="6">
        <v>160.43179321289063</v>
      </c>
      <c r="I6523" s="6">
        <v>103.47532653808594</v>
      </c>
      <c r="J6523" s="6">
        <v>87.44880952380953</v>
      </c>
      <c r="K6523">
        <f t="shared" si="202"/>
        <v>0</v>
      </c>
    </row>
    <row r="6524" spans="1:11" x14ac:dyDescent="0.25">
      <c r="A6524" s="5" t="str">
        <f t="shared" si="203"/>
        <v>LCALA BasinMonthly Peak DayApril19</v>
      </c>
      <c r="B6524" t="s">
        <v>2233</v>
      </c>
      <c r="C6524" t="s">
        <v>2250</v>
      </c>
      <c r="D6524" t="s">
        <v>2542</v>
      </c>
      <c r="E6524" t="s">
        <v>3156</v>
      </c>
      <c r="F6524" s="6">
        <v>19</v>
      </c>
      <c r="G6524" s="6">
        <v>180.34677124023438</v>
      </c>
      <c r="H6524" s="6">
        <v>180.34677124023438</v>
      </c>
      <c r="I6524" s="6">
        <v>94.065238952636719</v>
      </c>
      <c r="J6524" s="6">
        <v>84.692857142857179</v>
      </c>
      <c r="K6524">
        <f t="shared" si="202"/>
        <v>0</v>
      </c>
    </row>
    <row r="6525" spans="1:11" x14ac:dyDescent="0.25">
      <c r="A6525" s="5" t="str">
        <f t="shared" si="203"/>
        <v>LCALA BasinMonthly Peak DayApril20</v>
      </c>
      <c r="B6525" t="s">
        <v>2233</v>
      </c>
      <c r="C6525" t="s">
        <v>2250</v>
      </c>
      <c r="D6525" t="s">
        <v>2542</v>
      </c>
      <c r="E6525" t="s">
        <v>3156</v>
      </c>
      <c r="F6525" s="6">
        <v>20</v>
      </c>
      <c r="G6525" s="6">
        <v>167.01506042480469</v>
      </c>
      <c r="H6525" s="6">
        <v>167.01506042480469</v>
      </c>
      <c r="I6525" s="6">
        <v>88.911247253417969</v>
      </c>
      <c r="J6525" s="6">
        <v>81.482142857142861</v>
      </c>
      <c r="K6525">
        <f t="shared" si="202"/>
        <v>0</v>
      </c>
    </row>
    <row r="6526" spans="1:11" x14ac:dyDescent="0.25">
      <c r="A6526" s="5" t="str">
        <f t="shared" si="203"/>
        <v>LCALA BasinMonthly Peak DayApril21</v>
      </c>
      <c r="B6526" t="s">
        <v>2233</v>
      </c>
      <c r="C6526" t="s">
        <v>2250</v>
      </c>
      <c r="D6526" t="s">
        <v>2542</v>
      </c>
      <c r="E6526" t="s">
        <v>3156</v>
      </c>
      <c r="F6526" s="6">
        <v>21</v>
      </c>
      <c r="G6526" s="6">
        <v>158.57817077636719</v>
      </c>
      <c r="H6526" s="6">
        <v>158.57817077636719</v>
      </c>
      <c r="I6526" s="6">
        <v>76.662651062011719</v>
      </c>
      <c r="J6526" s="6">
        <v>76.664285714285683</v>
      </c>
      <c r="K6526">
        <f t="shared" si="202"/>
        <v>0</v>
      </c>
    </row>
    <row r="6527" spans="1:11" x14ac:dyDescent="0.25">
      <c r="A6527" s="5" t="str">
        <f t="shared" si="203"/>
        <v>LCALA BasinMonthly Peak DayApril22</v>
      </c>
      <c r="B6527" t="s">
        <v>2233</v>
      </c>
      <c r="C6527" t="s">
        <v>2250</v>
      </c>
      <c r="D6527" t="s">
        <v>2542</v>
      </c>
      <c r="E6527" t="s">
        <v>3156</v>
      </c>
      <c r="F6527" s="6">
        <v>22</v>
      </c>
      <c r="G6527" s="6">
        <v>176.90220642089844</v>
      </c>
      <c r="H6527" s="6">
        <v>176.90220642089844</v>
      </c>
      <c r="I6527" s="6">
        <v>88.618072509765625</v>
      </c>
      <c r="J6527" s="6">
        <v>71.835714285714332</v>
      </c>
      <c r="K6527">
        <f t="shared" si="202"/>
        <v>0</v>
      </c>
    </row>
    <row r="6528" spans="1:11" x14ac:dyDescent="0.25">
      <c r="A6528" s="5" t="str">
        <f t="shared" si="203"/>
        <v>LCALA BasinMonthly Peak DayApril23</v>
      </c>
      <c r="B6528" t="s">
        <v>2233</v>
      </c>
      <c r="C6528" t="s">
        <v>2250</v>
      </c>
      <c r="D6528" t="s">
        <v>2542</v>
      </c>
      <c r="E6528" t="s">
        <v>3156</v>
      </c>
      <c r="F6528" s="6">
        <v>23</v>
      </c>
      <c r="G6528" s="6">
        <v>168.08731079101563</v>
      </c>
      <c r="H6528" s="6">
        <v>168.08731079101563</v>
      </c>
      <c r="I6528" s="6">
        <v>78.47869873046875</v>
      </c>
      <c r="J6528" s="6">
        <v>69.704761904761881</v>
      </c>
      <c r="K6528">
        <f t="shared" si="202"/>
        <v>0</v>
      </c>
    </row>
    <row r="6529" spans="1:11" x14ac:dyDescent="0.25">
      <c r="A6529" s="5" t="str">
        <f t="shared" si="203"/>
        <v>LCALA BasinMonthly Peak DayApril24</v>
      </c>
      <c r="B6529" t="s">
        <v>2233</v>
      </c>
      <c r="C6529" t="s">
        <v>2250</v>
      </c>
      <c r="D6529" t="s">
        <v>2542</v>
      </c>
      <c r="E6529" t="s">
        <v>3156</v>
      </c>
      <c r="F6529" s="6">
        <v>24</v>
      </c>
      <c r="G6529" s="6">
        <v>157.86814880371094</v>
      </c>
      <c r="H6529" s="6">
        <v>157.86814880371094</v>
      </c>
      <c r="I6529" s="6">
        <v>87.421630859375</v>
      </c>
      <c r="J6529" s="6">
        <v>68.28</v>
      </c>
      <c r="K6529">
        <f t="shared" si="202"/>
        <v>0</v>
      </c>
    </row>
    <row r="6530" spans="1:11" x14ac:dyDescent="0.25">
      <c r="A6530" s="5" t="str">
        <f t="shared" si="203"/>
        <v>LCALA BasinAverage WeekdayMay1</v>
      </c>
      <c r="B6530" t="s">
        <v>2233</v>
      </c>
      <c r="C6530" t="s">
        <v>2250</v>
      </c>
      <c r="D6530" t="s">
        <v>2543</v>
      </c>
      <c r="E6530" t="s">
        <v>3157</v>
      </c>
      <c r="F6530" s="6">
        <v>1</v>
      </c>
      <c r="G6530" s="6">
        <v>209.81523132324219</v>
      </c>
      <c r="H6530" s="6">
        <v>209.81523132324219</v>
      </c>
      <c r="I6530" s="6">
        <v>118.65512084960938</v>
      </c>
      <c r="J6530" s="6">
        <v>60.987142857142857</v>
      </c>
      <c r="K6530">
        <f t="shared" ref="K6530:K6593" si="204">INDEX(events, MATCH(CONCATENATE(B6530, C6530, D6530, E6530), events_y, 0), MATCH("Confidential", events_x, 0))</f>
        <v>0</v>
      </c>
    </row>
    <row r="6531" spans="1:11" x14ac:dyDescent="0.25">
      <c r="A6531" s="5" t="str">
        <f t="shared" ref="A6531:A6594" si="205">CONCATENATE(B6531, C6531, D6531, E6531, F6531)</f>
        <v>LCALA BasinAverage WeekdayMay2</v>
      </c>
      <c r="B6531" t="s">
        <v>2233</v>
      </c>
      <c r="C6531" t="s">
        <v>2250</v>
      </c>
      <c r="D6531" t="s">
        <v>2543</v>
      </c>
      <c r="E6531" t="s">
        <v>3157</v>
      </c>
      <c r="F6531" s="6">
        <v>2</v>
      </c>
      <c r="G6531" s="6">
        <v>209.02777099609375</v>
      </c>
      <c r="H6531" s="6">
        <v>209.02777099609375</v>
      </c>
      <c r="I6531" s="6">
        <v>115.02775573730469</v>
      </c>
      <c r="J6531" s="6">
        <v>60.508214285714281</v>
      </c>
      <c r="K6531">
        <f t="shared" si="204"/>
        <v>0</v>
      </c>
    </row>
    <row r="6532" spans="1:11" x14ac:dyDescent="0.25">
      <c r="A6532" s="5" t="str">
        <f t="shared" si="205"/>
        <v>LCALA BasinAverage WeekdayMay3</v>
      </c>
      <c r="B6532" t="s">
        <v>2233</v>
      </c>
      <c r="C6532" t="s">
        <v>2250</v>
      </c>
      <c r="D6532" t="s">
        <v>2543</v>
      </c>
      <c r="E6532" t="s">
        <v>3157</v>
      </c>
      <c r="F6532" s="6">
        <v>3</v>
      </c>
      <c r="G6532" s="6">
        <v>202.35231018066406</v>
      </c>
      <c r="H6532" s="6">
        <v>202.35231018066406</v>
      </c>
      <c r="I6532" s="6">
        <v>111.97126770019531</v>
      </c>
      <c r="J6532" s="6">
        <v>60.063214285714281</v>
      </c>
      <c r="K6532">
        <f t="shared" si="204"/>
        <v>0</v>
      </c>
    </row>
    <row r="6533" spans="1:11" x14ac:dyDescent="0.25">
      <c r="A6533" s="5" t="str">
        <f t="shared" si="205"/>
        <v>LCALA BasinAverage WeekdayMay4</v>
      </c>
      <c r="B6533" t="s">
        <v>2233</v>
      </c>
      <c r="C6533" t="s">
        <v>2250</v>
      </c>
      <c r="D6533" t="s">
        <v>2543</v>
      </c>
      <c r="E6533" t="s">
        <v>3157</v>
      </c>
      <c r="F6533" s="6">
        <v>4</v>
      </c>
      <c r="G6533" s="6">
        <v>205.70417785644531</v>
      </c>
      <c r="H6533" s="6">
        <v>205.70417785644531</v>
      </c>
      <c r="I6533" s="6">
        <v>114.25176239013672</v>
      </c>
      <c r="J6533" s="6">
        <v>59.740952380952386</v>
      </c>
      <c r="K6533">
        <f t="shared" si="204"/>
        <v>0</v>
      </c>
    </row>
    <row r="6534" spans="1:11" x14ac:dyDescent="0.25">
      <c r="A6534" s="5" t="str">
        <f t="shared" si="205"/>
        <v>LCALA BasinAverage WeekdayMay5</v>
      </c>
      <c r="B6534" t="s">
        <v>2233</v>
      </c>
      <c r="C6534" t="s">
        <v>2250</v>
      </c>
      <c r="D6534" t="s">
        <v>2543</v>
      </c>
      <c r="E6534" t="s">
        <v>3157</v>
      </c>
      <c r="F6534" s="6">
        <v>5</v>
      </c>
      <c r="G6534" s="6">
        <v>261.40609741210938</v>
      </c>
      <c r="H6534" s="6">
        <v>261.40609741210938</v>
      </c>
      <c r="I6534" s="6">
        <v>115.42743682861328</v>
      </c>
      <c r="J6534" s="6">
        <v>59.596309523809502</v>
      </c>
      <c r="K6534">
        <f t="shared" si="204"/>
        <v>0</v>
      </c>
    </row>
    <row r="6535" spans="1:11" x14ac:dyDescent="0.25">
      <c r="A6535" s="5" t="str">
        <f t="shared" si="205"/>
        <v>LCALA BasinAverage WeekdayMay6</v>
      </c>
      <c r="B6535" t="s">
        <v>2233</v>
      </c>
      <c r="C6535" t="s">
        <v>2250</v>
      </c>
      <c r="D6535" t="s">
        <v>2543</v>
      </c>
      <c r="E6535" t="s">
        <v>3157</v>
      </c>
      <c r="F6535" s="6">
        <v>6</v>
      </c>
      <c r="G6535" s="6">
        <v>347.68673706054688</v>
      </c>
      <c r="H6535" s="6">
        <v>347.68673706054688</v>
      </c>
      <c r="I6535" s="6">
        <v>110.62113952636719</v>
      </c>
      <c r="J6535" s="6">
        <v>59.256904761904721</v>
      </c>
      <c r="K6535">
        <f t="shared" si="204"/>
        <v>0</v>
      </c>
    </row>
    <row r="6536" spans="1:11" x14ac:dyDescent="0.25">
      <c r="A6536" s="5" t="str">
        <f t="shared" si="205"/>
        <v>LCALA BasinAverage WeekdayMay7</v>
      </c>
      <c r="B6536" t="s">
        <v>2233</v>
      </c>
      <c r="C6536" t="s">
        <v>2250</v>
      </c>
      <c r="D6536" t="s">
        <v>2543</v>
      </c>
      <c r="E6536" t="s">
        <v>3157</v>
      </c>
      <c r="F6536" s="6">
        <v>7</v>
      </c>
      <c r="G6536" s="6">
        <v>380.55389404296875</v>
      </c>
      <c r="H6536" s="6">
        <v>380.55389404296875</v>
      </c>
      <c r="I6536" s="6">
        <v>116.43390655517578</v>
      </c>
      <c r="J6536" s="6">
        <v>58.957619047619062</v>
      </c>
      <c r="K6536">
        <f t="shared" si="204"/>
        <v>0</v>
      </c>
    </row>
    <row r="6537" spans="1:11" x14ac:dyDescent="0.25">
      <c r="A6537" s="5" t="str">
        <f t="shared" si="205"/>
        <v>LCALA BasinAverage WeekdayMay8</v>
      </c>
      <c r="B6537" t="s">
        <v>2233</v>
      </c>
      <c r="C6537" t="s">
        <v>2250</v>
      </c>
      <c r="D6537" t="s">
        <v>2543</v>
      </c>
      <c r="E6537" t="s">
        <v>3157</v>
      </c>
      <c r="F6537" s="6">
        <v>8</v>
      </c>
      <c r="G6537" s="6">
        <v>391.49658203125</v>
      </c>
      <c r="H6537" s="6">
        <v>391.49658203125</v>
      </c>
      <c r="I6537" s="6">
        <v>101.43266296386719</v>
      </c>
      <c r="J6537" s="6">
        <v>59.189166666666637</v>
      </c>
      <c r="K6537">
        <f t="shared" si="204"/>
        <v>0</v>
      </c>
    </row>
    <row r="6538" spans="1:11" x14ac:dyDescent="0.25">
      <c r="A6538" s="5" t="str">
        <f t="shared" si="205"/>
        <v>LCALA BasinAverage WeekdayMay9</v>
      </c>
      <c r="B6538" t="s">
        <v>2233</v>
      </c>
      <c r="C6538" t="s">
        <v>2250</v>
      </c>
      <c r="D6538" t="s">
        <v>2543</v>
      </c>
      <c r="E6538" t="s">
        <v>3157</v>
      </c>
      <c r="F6538" s="6">
        <v>9</v>
      </c>
      <c r="G6538" s="6">
        <v>386.6844482421875</v>
      </c>
      <c r="H6538" s="6">
        <v>386.6844482421875</v>
      </c>
      <c r="I6538" s="6">
        <v>97.743545532226563</v>
      </c>
      <c r="J6538" s="6">
        <v>60.656547619047551</v>
      </c>
      <c r="K6538">
        <f t="shared" si="204"/>
        <v>0</v>
      </c>
    </row>
    <row r="6539" spans="1:11" x14ac:dyDescent="0.25">
      <c r="A6539" s="5" t="str">
        <f t="shared" si="205"/>
        <v>LCALA BasinAverage WeekdayMay10</v>
      </c>
      <c r="B6539" t="s">
        <v>2233</v>
      </c>
      <c r="C6539" t="s">
        <v>2250</v>
      </c>
      <c r="D6539" t="s">
        <v>2543</v>
      </c>
      <c r="E6539" t="s">
        <v>3157</v>
      </c>
      <c r="F6539" s="6">
        <v>10</v>
      </c>
      <c r="G6539" s="6">
        <v>381.10726928710938</v>
      </c>
      <c r="H6539" s="6">
        <v>381.10726928710938</v>
      </c>
      <c r="I6539" s="6">
        <v>92.32073974609375</v>
      </c>
      <c r="J6539" s="6">
        <v>63.177261904761899</v>
      </c>
      <c r="K6539">
        <f t="shared" si="204"/>
        <v>0</v>
      </c>
    </row>
    <row r="6540" spans="1:11" x14ac:dyDescent="0.25">
      <c r="A6540" s="5" t="str">
        <f t="shared" si="205"/>
        <v>LCALA BasinAverage WeekdayMay11</v>
      </c>
      <c r="B6540" t="s">
        <v>2233</v>
      </c>
      <c r="C6540" t="s">
        <v>2250</v>
      </c>
      <c r="D6540" t="s">
        <v>2543</v>
      </c>
      <c r="E6540" t="s">
        <v>3157</v>
      </c>
      <c r="F6540" s="6">
        <v>11</v>
      </c>
      <c r="G6540" s="6">
        <v>384.32196044921875</v>
      </c>
      <c r="H6540" s="6">
        <v>384.32196044921875</v>
      </c>
      <c r="I6540" s="6">
        <v>94.958610534667969</v>
      </c>
      <c r="J6540" s="6">
        <v>67.020833333333343</v>
      </c>
      <c r="K6540">
        <f t="shared" si="204"/>
        <v>0</v>
      </c>
    </row>
    <row r="6541" spans="1:11" x14ac:dyDescent="0.25">
      <c r="A6541" s="5" t="str">
        <f t="shared" si="205"/>
        <v>LCALA BasinAverage WeekdayMay12</v>
      </c>
      <c r="B6541" t="s">
        <v>2233</v>
      </c>
      <c r="C6541" t="s">
        <v>2250</v>
      </c>
      <c r="D6541" t="s">
        <v>2543</v>
      </c>
      <c r="E6541" t="s">
        <v>3157</v>
      </c>
      <c r="F6541" s="6">
        <v>12</v>
      </c>
      <c r="G6541" s="6">
        <v>366.1790771484375</v>
      </c>
      <c r="H6541" s="6">
        <v>366.1790771484375</v>
      </c>
      <c r="I6541" s="6">
        <v>98.721572875976563</v>
      </c>
      <c r="J6541" s="6">
        <v>70.317023809523846</v>
      </c>
      <c r="K6541">
        <f t="shared" si="204"/>
        <v>0</v>
      </c>
    </row>
    <row r="6542" spans="1:11" x14ac:dyDescent="0.25">
      <c r="A6542" s="5" t="str">
        <f t="shared" si="205"/>
        <v>LCALA BasinAverage WeekdayMay13</v>
      </c>
      <c r="B6542" t="s">
        <v>2233</v>
      </c>
      <c r="C6542" t="s">
        <v>2250</v>
      </c>
      <c r="D6542" t="s">
        <v>2543</v>
      </c>
      <c r="E6542" t="s">
        <v>3157</v>
      </c>
      <c r="F6542" s="6">
        <v>13</v>
      </c>
      <c r="G6542" s="6">
        <v>350.4716796875</v>
      </c>
      <c r="H6542" s="6">
        <v>350.4716796875</v>
      </c>
      <c r="I6542" s="6">
        <v>90.226341247558594</v>
      </c>
      <c r="J6542" s="6">
        <v>71.629047619047554</v>
      </c>
      <c r="K6542">
        <f t="shared" si="204"/>
        <v>0</v>
      </c>
    </row>
    <row r="6543" spans="1:11" x14ac:dyDescent="0.25">
      <c r="A6543" s="5" t="str">
        <f t="shared" si="205"/>
        <v>LCALA BasinAverage WeekdayMay14</v>
      </c>
      <c r="B6543" t="s">
        <v>2233</v>
      </c>
      <c r="C6543" t="s">
        <v>2250</v>
      </c>
      <c r="D6543" t="s">
        <v>2543</v>
      </c>
      <c r="E6543" t="s">
        <v>3157</v>
      </c>
      <c r="F6543" s="6">
        <v>14</v>
      </c>
      <c r="G6543" s="6">
        <v>312.12313842773438</v>
      </c>
      <c r="H6543" s="6">
        <v>312.12313842773438</v>
      </c>
      <c r="I6543" s="6">
        <v>91.761863708496094</v>
      </c>
      <c r="J6543" s="6">
        <v>73.351904761904706</v>
      </c>
      <c r="K6543">
        <f t="shared" si="204"/>
        <v>0</v>
      </c>
    </row>
    <row r="6544" spans="1:11" x14ac:dyDescent="0.25">
      <c r="A6544" s="5" t="str">
        <f t="shared" si="205"/>
        <v>LCALA BasinAverage WeekdayMay15</v>
      </c>
      <c r="B6544" t="s">
        <v>2233</v>
      </c>
      <c r="C6544" t="s">
        <v>2250</v>
      </c>
      <c r="D6544" t="s">
        <v>2543</v>
      </c>
      <c r="E6544" t="s">
        <v>3157</v>
      </c>
      <c r="F6544" s="6">
        <v>15</v>
      </c>
      <c r="G6544" s="6">
        <v>250.11874389648438</v>
      </c>
      <c r="H6544" s="6">
        <v>250.11874389648438</v>
      </c>
      <c r="I6544" s="6">
        <v>87.502456665039063</v>
      </c>
      <c r="J6544" s="6">
        <v>74.826190476190433</v>
      </c>
      <c r="K6544">
        <f t="shared" si="204"/>
        <v>0</v>
      </c>
    </row>
    <row r="6545" spans="1:11" x14ac:dyDescent="0.25">
      <c r="A6545" s="5" t="str">
        <f t="shared" si="205"/>
        <v>LCALA BasinAverage WeekdayMay16</v>
      </c>
      <c r="B6545" t="s">
        <v>2233</v>
      </c>
      <c r="C6545" t="s">
        <v>2250</v>
      </c>
      <c r="D6545" t="s">
        <v>2543</v>
      </c>
      <c r="E6545" t="s">
        <v>3157</v>
      </c>
      <c r="F6545" s="6">
        <v>16</v>
      </c>
      <c r="G6545" s="6">
        <v>214.54708862304688</v>
      </c>
      <c r="H6545" s="6">
        <v>214.54708862304688</v>
      </c>
      <c r="I6545" s="6">
        <v>81.602096557617188</v>
      </c>
      <c r="J6545" s="6">
        <v>75.307857142857173</v>
      </c>
      <c r="K6545">
        <f t="shared" si="204"/>
        <v>0</v>
      </c>
    </row>
    <row r="6546" spans="1:11" x14ac:dyDescent="0.25">
      <c r="A6546" s="5" t="str">
        <f t="shared" si="205"/>
        <v>LCALA BasinAverage WeekdayMay17</v>
      </c>
      <c r="B6546" t="s">
        <v>2233</v>
      </c>
      <c r="C6546" t="s">
        <v>2250</v>
      </c>
      <c r="D6546" t="s">
        <v>2543</v>
      </c>
      <c r="E6546" t="s">
        <v>3157</v>
      </c>
      <c r="F6546" s="6">
        <v>17</v>
      </c>
      <c r="G6546" s="6">
        <v>189.7037353515625</v>
      </c>
      <c r="H6546" s="6">
        <v>189.7037353515625</v>
      </c>
      <c r="I6546" s="6">
        <v>83.573287963867188</v>
      </c>
      <c r="J6546" s="6">
        <v>75.440238095238115</v>
      </c>
      <c r="K6546">
        <f t="shared" si="204"/>
        <v>0</v>
      </c>
    </row>
    <row r="6547" spans="1:11" x14ac:dyDescent="0.25">
      <c r="A6547" s="5" t="str">
        <f t="shared" si="205"/>
        <v>LCALA BasinAverage WeekdayMay18</v>
      </c>
      <c r="B6547" t="s">
        <v>2233</v>
      </c>
      <c r="C6547" t="s">
        <v>2250</v>
      </c>
      <c r="D6547" t="s">
        <v>2543</v>
      </c>
      <c r="E6547" t="s">
        <v>3157</v>
      </c>
      <c r="F6547" s="6">
        <v>18</v>
      </c>
      <c r="G6547" s="6">
        <v>198.82583618164063</v>
      </c>
      <c r="H6547" s="6">
        <v>198.82583618164063</v>
      </c>
      <c r="I6547" s="6">
        <v>70.192893981933594</v>
      </c>
      <c r="J6547" s="6">
        <v>75.099285714285713</v>
      </c>
      <c r="K6547">
        <f t="shared" si="204"/>
        <v>0</v>
      </c>
    </row>
    <row r="6548" spans="1:11" x14ac:dyDescent="0.25">
      <c r="A6548" s="5" t="str">
        <f t="shared" si="205"/>
        <v>LCALA BasinAverage WeekdayMay19</v>
      </c>
      <c r="B6548" t="s">
        <v>2233</v>
      </c>
      <c r="C6548" t="s">
        <v>2250</v>
      </c>
      <c r="D6548" t="s">
        <v>2543</v>
      </c>
      <c r="E6548" t="s">
        <v>3157</v>
      </c>
      <c r="F6548" s="6">
        <v>19</v>
      </c>
      <c r="G6548" s="6">
        <v>197.45616149902344</v>
      </c>
      <c r="H6548" s="6">
        <v>197.45616149902344</v>
      </c>
      <c r="I6548" s="6">
        <v>91.376296997070313</v>
      </c>
      <c r="J6548" s="6">
        <v>73.718095238095231</v>
      </c>
      <c r="K6548">
        <f t="shared" si="204"/>
        <v>0</v>
      </c>
    </row>
    <row r="6549" spans="1:11" x14ac:dyDescent="0.25">
      <c r="A6549" s="5" t="str">
        <f t="shared" si="205"/>
        <v>LCALA BasinAverage WeekdayMay20</v>
      </c>
      <c r="B6549" t="s">
        <v>2233</v>
      </c>
      <c r="C6549" t="s">
        <v>2250</v>
      </c>
      <c r="D6549" t="s">
        <v>2543</v>
      </c>
      <c r="E6549" t="s">
        <v>3157</v>
      </c>
      <c r="F6549" s="6">
        <v>20</v>
      </c>
      <c r="G6549" s="6">
        <v>188.81875610351563</v>
      </c>
      <c r="H6549" s="6">
        <v>188.81875610351563</v>
      </c>
      <c r="I6549" s="6">
        <v>82.252639770507813</v>
      </c>
      <c r="J6549" s="6">
        <v>71.474523809523873</v>
      </c>
      <c r="K6549">
        <f t="shared" si="204"/>
        <v>0</v>
      </c>
    </row>
    <row r="6550" spans="1:11" x14ac:dyDescent="0.25">
      <c r="A6550" s="5" t="str">
        <f t="shared" si="205"/>
        <v>LCALA BasinAverage WeekdayMay21</v>
      </c>
      <c r="B6550" t="s">
        <v>2233</v>
      </c>
      <c r="C6550" t="s">
        <v>2250</v>
      </c>
      <c r="D6550" t="s">
        <v>2543</v>
      </c>
      <c r="E6550" t="s">
        <v>3157</v>
      </c>
      <c r="F6550" s="6">
        <v>21</v>
      </c>
      <c r="G6550" s="6">
        <v>186.55194091796875</v>
      </c>
      <c r="H6550" s="6">
        <v>186.55194091796875</v>
      </c>
      <c r="I6550" s="6">
        <v>91.705612182617188</v>
      </c>
      <c r="J6550" s="6">
        <v>68.036071428571375</v>
      </c>
      <c r="K6550">
        <f t="shared" si="204"/>
        <v>0</v>
      </c>
    </row>
    <row r="6551" spans="1:11" x14ac:dyDescent="0.25">
      <c r="A6551" s="5" t="str">
        <f t="shared" si="205"/>
        <v>LCALA BasinAverage WeekdayMay22</v>
      </c>
      <c r="B6551" t="s">
        <v>2233</v>
      </c>
      <c r="C6551" t="s">
        <v>2250</v>
      </c>
      <c r="D6551" t="s">
        <v>2543</v>
      </c>
      <c r="E6551" t="s">
        <v>3157</v>
      </c>
      <c r="F6551" s="6">
        <v>22</v>
      </c>
      <c r="G6551" s="6">
        <v>177.06063842773438</v>
      </c>
      <c r="H6551" s="6">
        <v>177.06063842773438</v>
      </c>
      <c r="I6551" s="6">
        <v>90.621658325195313</v>
      </c>
      <c r="J6551" s="6">
        <v>64.562500000000043</v>
      </c>
      <c r="K6551">
        <f t="shared" si="204"/>
        <v>0</v>
      </c>
    </row>
    <row r="6552" spans="1:11" x14ac:dyDescent="0.25">
      <c r="A6552" s="5" t="str">
        <f t="shared" si="205"/>
        <v>LCALA BasinAverage WeekdayMay23</v>
      </c>
      <c r="B6552" t="s">
        <v>2233</v>
      </c>
      <c r="C6552" t="s">
        <v>2250</v>
      </c>
      <c r="D6552" t="s">
        <v>2543</v>
      </c>
      <c r="E6552" t="s">
        <v>3157</v>
      </c>
      <c r="F6552" s="6">
        <v>23</v>
      </c>
      <c r="G6552" s="6">
        <v>181.27877807617188</v>
      </c>
      <c r="H6552" s="6">
        <v>181.27877807617188</v>
      </c>
      <c r="I6552" s="6">
        <v>115.67472076416016</v>
      </c>
      <c r="J6552" s="6">
        <v>62.777738095238085</v>
      </c>
      <c r="K6552">
        <f t="shared" si="204"/>
        <v>0</v>
      </c>
    </row>
    <row r="6553" spans="1:11" x14ac:dyDescent="0.25">
      <c r="A6553" s="5" t="str">
        <f t="shared" si="205"/>
        <v>LCALA BasinAverage WeekdayMay24</v>
      </c>
      <c r="B6553" t="s">
        <v>2233</v>
      </c>
      <c r="C6553" t="s">
        <v>2250</v>
      </c>
      <c r="D6553" t="s">
        <v>2543</v>
      </c>
      <c r="E6553" t="s">
        <v>3157</v>
      </c>
      <c r="F6553" s="6">
        <v>24</v>
      </c>
      <c r="G6553" s="6">
        <v>173.42694091796875</v>
      </c>
      <c r="H6553" s="6">
        <v>173.42694091796875</v>
      </c>
      <c r="I6553" s="6">
        <v>107.75815582275391</v>
      </c>
      <c r="J6553" s="6">
        <v>61.769285714285743</v>
      </c>
      <c r="K6553">
        <f t="shared" si="204"/>
        <v>0</v>
      </c>
    </row>
    <row r="6554" spans="1:11" x14ac:dyDescent="0.25">
      <c r="A6554" s="5" t="str">
        <f t="shared" si="205"/>
        <v>LCALA BasinMonthly Peak DayMay1</v>
      </c>
      <c r="B6554" t="s">
        <v>2233</v>
      </c>
      <c r="C6554" t="s">
        <v>2250</v>
      </c>
      <c r="D6554" t="s">
        <v>2544</v>
      </c>
      <c r="E6554" t="s">
        <v>3157</v>
      </c>
      <c r="F6554" s="6">
        <v>1</v>
      </c>
      <c r="G6554" s="6">
        <v>129.08743286132813</v>
      </c>
      <c r="H6554" s="6">
        <v>129.08743286132813</v>
      </c>
      <c r="I6554" s="6">
        <v>120.19660186767578</v>
      </c>
      <c r="J6554" s="6">
        <v>61.883690476190495</v>
      </c>
      <c r="K6554">
        <f t="shared" si="204"/>
        <v>0</v>
      </c>
    </row>
    <row r="6555" spans="1:11" x14ac:dyDescent="0.25">
      <c r="A6555" s="5" t="str">
        <f t="shared" si="205"/>
        <v>LCALA BasinMonthly Peak DayMay2</v>
      </c>
      <c r="B6555" t="s">
        <v>2233</v>
      </c>
      <c r="C6555" t="s">
        <v>2250</v>
      </c>
      <c r="D6555" t="s">
        <v>2544</v>
      </c>
      <c r="E6555" t="s">
        <v>3157</v>
      </c>
      <c r="F6555" s="6">
        <v>2</v>
      </c>
      <c r="G6555" s="6">
        <v>152.81591796875</v>
      </c>
      <c r="H6555" s="6">
        <v>152.81591796875</v>
      </c>
      <c r="I6555" s="6">
        <v>128.58026123046875</v>
      </c>
      <c r="J6555" s="6">
        <v>61.346666666666657</v>
      </c>
      <c r="K6555">
        <f t="shared" si="204"/>
        <v>0</v>
      </c>
    </row>
    <row r="6556" spans="1:11" x14ac:dyDescent="0.25">
      <c r="A6556" s="5" t="str">
        <f t="shared" si="205"/>
        <v>LCALA BasinMonthly Peak DayMay3</v>
      </c>
      <c r="B6556" t="s">
        <v>2233</v>
      </c>
      <c r="C6556" t="s">
        <v>2250</v>
      </c>
      <c r="D6556" t="s">
        <v>2544</v>
      </c>
      <c r="E6556" t="s">
        <v>3157</v>
      </c>
      <c r="F6556" s="6">
        <v>3</v>
      </c>
      <c r="G6556" s="6">
        <v>157.7347412109375</v>
      </c>
      <c r="H6556" s="6">
        <v>157.7347412109375</v>
      </c>
      <c r="I6556" s="6">
        <v>129.33639526367188</v>
      </c>
      <c r="J6556" s="6">
        <v>60.819285714285712</v>
      </c>
      <c r="K6556">
        <f t="shared" si="204"/>
        <v>0</v>
      </c>
    </row>
    <row r="6557" spans="1:11" x14ac:dyDescent="0.25">
      <c r="A6557" s="5" t="str">
        <f t="shared" si="205"/>
        <v>LCALA BasinMonthly Peak DayMay4</v>
      </c>
      <c r="B6557" t="s">
        <v>2233</v>
      </c>
      <c r="C6557" t="s">
        <v>2250</v>
      </c>
      <c r="D6557" t="s">
        <v>2544</v>
      </c>
      <c r="E6557" t="s">
        <v>3157</v>
      </c>
      <c r="F6557" s="6">
        <v>4</v>
      </c>
      <c r="G6557" s="6">
        <v>152.36358642578125</v>
      </c>
      <c r="H6557" s="6">
        <v>152.36358642578125</v>
      </c>
      <c r="I6557" s="6">
        <v>143.22015380859375</v>
      </c>
      <c r="J6557" s="6">
        <v>60.469166666666688</v>
      </c>
      <c r="K6557">
        <f t="shared" si="204"/>
        <v>0</v>
      </c>
    </row>
    <row r="6558" spans="1:11" x14ac:dyDescent="0.25">
      <c r="A6558" s="5" t="str">
        <f t="shared" si="205"/>
        <v>LCALA BasinMonthly Peak DayMay5</v>
      </c>
      <c r="B6558" t="s">
        <v>2233</v>
      </c>
      <c r="C6558" t="s">
        <v>2250</v>
      </c>
      <c r="D6558" t="s">
        <v>2544</v>
      </c>
      <c r="E6558" t="s">
        <v>3157</v>
      </c>
      <c r="F6558" s="6">
        <v>5</v>
      </c>
      <c r="G6558" s="6">
        <v>189.76954650878906</v>
      </c>
      <c r="H6558" s="6">
        <v>189.76954650878906</v>
      </c>
      <c r="I6558" s="6">
        <v>125.90077209472656</v>
      </c>
      <c r="J6558" s="6">
        <v>60.049166666666714</v>
      </c>
      <c r="K6558">
        <f t="shared" si="204"/>
        <v>0</v>
      </c>
    </row>
    <row r="6559" spans="1:11" x14ac:dyDescent="0.25">
      <c r="A6559" s="5" t="str">
        <f t="shared" si="205"/>
        <v>LCALA BasinMonthly Peak DayMay6</v>
      </c>
      <c r="B6559" t="s">
        <v>2233</v>
      </c>
      <c r="C6559" t="s">
        <v>2250</v>
      </c>
      <c r="D6559" t="s">
        <v>2544</v>
      </c>
      <c r="E6559" t="s">
        <v>3157</v>
      </c>
      <c r="F6559" s="6">
        <v>6</v>
      </c>
      <c r="G6559" s="6">
        <v>206.78904724121094</v>
      </c>
      <c r="H6559" s="6">
        <v>206.78904724121094</v>
      </c>
      <c r="I6559" s="6">
        <v>130.59880065917969</v>
      </c>
      <c r="J6559" s="6">
        <v>59.791190476190508</v>
      </c>
      <c r="K6559">
        <f t="shared" si="204"/>
        <v>0</v>
      </c>
    </row>
    <row r="6560" spans="1:11" x14ac:dyDescent="0.25">
      <c r="A6560" s="5" t="str">
        <f t="shared" si="205"/>
        <v>LCALA BasinMonthly Peak DayMay7</v>
      </c>
      <c r="B6560" t="s">
        <v>2233</v>
      </c>
      <c r="C6560" t="s">
        <v>2250</v>
      </c>
      <c r="D6560" t="s">
        <v>2544</v>
      </c>
      <c r="E6560" t="s">
        <v>3157</v>
      </c>
      <c r="F6560" s="6">
        <v>7</v>
      </c>
      <c r="G6560" s="6">
        <v>198.65907287597656</v>
      </c>
      <c r="H6560" s="6">
        <v>198.65907287597656</v>
      </c>
      <c r="I6560" s="6">
        <v>126.84129333496094</v>
      </c>
      <c r="J6560" s="6">
        <v>59.651785714285744</v>
      </c>
      <c r="K6560">
        <f t="shared" si="204"/>
        <v>0</v>
      </c>
    </row>
    <row r="6561" spans="1:11" x14ac:dyDescent="0.25">
      <c r="A6561" s="5" t="str">
        <f t="shared" si="205"/>
        <v>LCALA BasinMonthly Peak DayMay8</v>
      </c>
      <c r="B6561" t="s">
        <v>2233</v>
      </c>
      <c r="C6561" t="s">
        <v>2250</v>
      </c>
      <c r="D6561" t="s">
        <v>2544</v>
      </c>
      <c r="E6561" t="s">
        <v>3157</v>
      </c>
      <c r="F6561" s="6">
        <v>8</v>
      </c>
      <c r="G6561" s="6">
        <v>217.11727905273438</v>
      </c>
      <c r="H6561" s="6">
        <v>217.11727905273438</v>
      </c>
      <c r="I6561" s="6">
        <v>116.16931915283203</v>
      </c>
      <c r="J6561" s="6">
        <v>59.753333333333309</v>
      </c>
      <c r="K6561">
        <f t="shared" si="204"/>
        <v>0</v>
      </c>
    </row>
    <row r="6562" spans="1:11" x14ac:dyDescent="0.25">
      <c r="A6562" s="5" t="str">
        <f t="shared" si="205"/>
        <v>LCALA BasinMonthly Peak DayMay9</v>
      </c>
      <c r="B6562" t="s">
        <v>2233</v>
      </c>
      <c r="C6562" t="s">
        <v>2250</v>
      </c>
      <c r="D6562" t="s">
        <v>2544</v>
      </c>
      <c r="E6562" t="s">
        <v>3157</v>
      </c>
      <c r="F6562" s="6">
        <v>9</v>
      </c>
      <c r="G6562" s="6">
        <v>200.93597412109375</v>
      </c>
      <c r="H6562" s="6">
        <v>200.93597412109375</v>
      </c>
      <c r="I6562" s="6">
        <v>113.22321319580078</v>
      </c>
      <c r="J6562" s="6">
        <v>60.468928571428542</v>
      </c>
      <c r="K6562">
        <f t="shared" si="204"/>
        <v>0</v>
      </c>
    </row>
    <row r="6563" spans="1:11" x14ac:dyDescent="0.25">
      <c r="A6563" s="5" t="str">
        <f t="shared" si="205"/>
        <v>LCALA BasinMonthly Peak DayMay10</v>
      </c>
      <c r="B6563" t="s">
        <v>2233</v>
      </c>
      <c r="C6563" t="s">
        <v>2250</v>
      </c>
      <c r="D6563" t="s">
        <v>2544</v>
      </c>
      <c r="E6563" t="s">
        <v>3157</v>
      </c>
      <c r="F6563" s="6">
        <v>10</v>
      </c>
      <c r="G6563" s="6">
        <v>199.91361999511719</v>
      </c>
      <c r="H6563" s="6">
        <v>199.91361999511719</v>
      </c>
      <c r="I6563" s="6">
        <v>99.749778747558594</v>
      </c>
      <c r="J6563" s="6">
        <v>61.787142857142847</v>
      </c>
      <c r="K6563">
        <f t="shared" si="204"/>
        <v>0</v>
      </c>
    </row>
    <row r="6564" spans="1:11" x14ac:dyDescent="0.25">
      <c r="A6564" s="5" t="str">
        <f t="shared" si="205"/>
        <v>LCALA BasinMonthly Peak DayMay11</v>
      </c>
      <c r="B6564" t="s">
        <v>2233</v>
      </c>
      <c r="C6564" t="s">
        <v>2250</v>
      </c>
      <c r="D6564" t="s">
        <v>2544</v>
      </c>
      <c r="E6564" t="s">
        <v>3157</v>
      </c>
      <c r="F6564" s="6">
        <v>11</v>
      </c>
      <c r="G6564" s="6">
        <v>204.76634216308594</v>
      </c>
      <c r="H6564" s="6">
        <v>204.76634216308594</v>
      </c>
      <c r="I6564" s="6">
        <v>93.847282409667969</v>
      </c>
      <c r="J6564" s="6">
        <v>63.991785714285733</v>
      </c>
      <c r="K6564">
        <f t="shared" si="204"/>
        <v>0</v>
      </c>
    </row>
    <row r="6565" spans="1:11" x14ac:dyDescent="0.25">
      <c r="A6565" s="5" t="str">
        <f t="shared" si="205"/>
        <v>LCALA BasinMonthly Peak DayMay12</v>
      </c>
      <c r="B6565" t="s">
        <v>2233</v>
      </c>
      <c r="C6565" t="s">
        <v>2250</v>
      </c>
      <c r="D6565" t="s">
        <v>2544</v>
      </c>
      <c r="E6565" t="s">
        <v>3157</v>
      </c>
      <c r="F6565" s="6">
        <v>12</v>
      </c>
      <c r="G6565" s="6">
        <v>203.19194030761719</v>
      </c>
      <c r="H6565" s="6">
        <v>203.19194030761719</v>
      </c>
      <c r="I6565" s="6">
        <v>90.461990356445313</v>
      </c>
      <c r="J6565" s="6">
        <v>67.215357142857172</v>
      </c>
      <c r="K6565">
        <f t="shared" si="204"/>
        <v>0</v>
      </c>
    </row>
    <row r="6566" spans="1:11" x14ac:dyDescent="0.25">
      <c r="A6566" s="5" t="str">
        <f t="shared" si="205"/>
        <v>LCALA BasinMonthly Peak DayMay13</v>
      </c>
      <c r="B6566" t="s">
        <v>2233</v>
      </c>
      <c r="C6566" t="s">
        <v>2250</v>
      </c>
      <c r="D6566" t="s">
        <v>2544</v>
      </c>
      <c r="E6566" t="s">
        <v>3157</v>
      </c>
      <c r="F6566" s="6">
        <v>13</v>
      </c>
      <c r="G6566" s="6">
        <v>193.13041687011719</v>
      </c>
      <c r="H6566" s="6">
        <v>193.13041687011719</v>
      </c>
      <c r="I6566" s="6">
        <v>87.30560302734375</v>
      </c>
      <c r="J6566" s="6">
        <v>70.733333333333306</v>
      </c>
      <c r="K6566">
        <f t="shared" si="204"/>
        <v>0</v>
      </c>
    </row>
    <row r="6567" spans="1:11" x14ac:dyDescent="0.25">
      <c r="A6567" s="5" t="str">
        <f t="shared" si="205"/>
        <v>LCALA BasinMonthly Peak DayMay14</v>
      </c>
      <c r="B6567" t="s">
        <v>2233</v>
      </c>
      <c r="C6567" t="s">
        <v>2250</v>
      </c>
      <c r="D6567" t="s">
        <v>2544</v>
      </c>
      <c r="E6567" t="s">
        <v>3157</v>
      </c>
      <c r="F6567" s="6">
        <v>14</v>
      </c>
      <c r="G6567" s="6">
        <v>195.69715881347656</v>
      </c>
      <c r="H6567" s="6">
        <v>195.69715881347656</v>
      </c>
      <c r="I6567" s="6">
        <v>101.46044921875</v>
      </c>
      <c r="J6567" s="6">
        <v>73.611904761904825</v>
      </c>
      <c r="K6567">
        <f t="shared" si="204"/>
        <v>0</v>
      </c>
    </row>
    <row r="6568" spans="1:11" x14ac:dyDescent="0.25">
      <c r="A6568" s="5" t="str">
        <f t="shared" si="205"/>
        <v>LCALA BasinMonthly Peak DayMay15</v>
      </c>
      <c r="B6568" t="s">
        <v>2233</v>
      </c>
      <c r="C6568" t="s">
        <v>2250</v>
      </c>
      <c r="D6568" t="s">
        <v>2544</v>
      </c>
      <c r="E6568" t="s">
        <v>3157</v>
      </c>
      <c r="F6568" s="6">
        <v>15</v>
      </c>
      <c r="G6568" s="6">
        <v>166.00111389160156</v>
      </c>
      <c r="H6568" s="6">
        <v>166.00111389160156</v>
      </c>
      <c r="I6568" s="6">
        <v>92.383041381835938</v>
      </c>
      <c r="J6568" s="6">
        <v>75.806904761904704</v>
      </c>
      <c r="K6568">
        <f t="shared" si="204"/>
        <v>0</v>
      </c>
    </row>
    <row r="6569" spans="1:11" x14ac:dyDescent="0.25">
      <c r="A6569" s="5" t="str">
        <f t="shared" si="205"/>
        <v>LCALA BasinMonthly Peak DayMay16</v>
      </c>
      <c r="B6569" t="s">
        <v>2233</v>
      </c>
      <c r="C6569" t="s">
        <v>2250</v>
      </c>
      <c r="D6569" t="s">
        <v>2544</v>
      </c>
      <c r="E6569" t="s">
        <v>3157</v>
      </c>
      <c r="F6569" s="6">
        <v>16</v>
      </c>
      <c r="G6569" s="6">
        <v>138.29142761230469</v>
      </c>
      <c r="H6569" s="6">
        <v>138.29142761230469</v>
      </c>
      <c r="I6569" s="6">
        <v>90.817886352539063</v>
      </c>
      <c r="J6569" s="6">
        <v>77.325476190476166</v>
      </c>
      <c r="K6569">
        <f t="shared" si="204"/>
        <v>0</v>
      </c>
    </row>
    <row r="6570" spans="1:11" x14ac:dyDescent="0.25">
      <c r="A6570" s="5" t="str">
        <f t="shared" si="205"/>
        <v>LCALA BasinMonthly Peak DayMay17</v>
      </c>
      <c r="B6570" t="s">
        <v>2233</v>
      </c>
      <c r="C6570" t="s">
        <v>2250</v>
      </c>
      <c r="D6570" t="s">
        <v>2544</v>
      </c>
      <c r="E6570" t="s">
        <v>3157</v>
      </c>
      <c r="F6570" s="6">
        <v>17</v>
      </c>
      <c r="G6570" s="6">
        <v>137.58120727539063</v>
      </c>
      <c r="H6570" s="6">
        <v>137.58120727539063</v>
      </c>
      <c r="I6570" s="6">
        <v>97.484672546386719</v>
      </c>
      <c r="J6570" s="6">
        <v>77.615952380952464</v>
      </c>
      <c r="K6570">
        <f t="shared" si="204"/>
        <v>0</v>
      </c>
    </row>
    <row r="6571" spans="1:11" x14ac:dyDescent="0.25">
      <c r="A6571" s="5" t="str">
        <f t="shared" si="205"/>
        <v>LCALA BasinMonthly Peak DayMay18</v>
      </c>
      <c r="B6571" t="s">
        <v>2233</v>
      </c>
      <c r="C6571" t="s">
        <v>2250</v>
      </c>
      <c r="D6571" t="s">
        <v>2544</v>
      </c>
      <c r="E6571" t="s">
        <v>3157</v>
      </c>
      <c r="F6571" s="6">
        <v>18</v>
      </c>
      <c r="G6571" s="6">
        <v>145.14324951171875</v>
      </c>
      <c r="H6571" s="6">
        <v>145.14324951171875</v>
      </c>
      <c r="I6571" s="6">
        <v>79.606498718261719</v>
      </c>
      <c r="J6571" s="6">
        <v>76.910714285714263</v>
      </c>
      <c r="K6571">
        <f t="shared" si="204"/>
        <v>0</v>
      </c>
    </row>
    <row r="6572" spans="1:11" x14ac:dyDescent="0.25">
      <c r="A6572" s="5" t="str">
        <f t="shared" si="205"/>
        <v>LCALA BasinMonthly Peak DayMay19</v>
      </c>
      <c r="B6572" t="s">
        <v>2233</v>
      </c>
      <c r="C6572" t="s">
        <v>2250</v>
      </c>
      <c r="D6572" t="s">
        <v>2544</v>
      </c>
      <c r="E6572" t="s">
        <v>3157</v>
      </c>
      <c r="F6572" s="6">
        <v>19</v>
      </c>
      <c r="G6572" s="6">
        <v>149.08221435546875</v>
      </c>
      <c r="H6572" s="6">
        <v>149.08221435546875</v>
      </c>
      <c r="I6572" s="6">
        <v>87.578887939453125</v>
      </c>
      <c r="J6572" s="6">
        <v>75.19190476190478</v>
      </c>
      <c r="K6572">
        <f t="shared" si="204"/>
        <v>0</v>
      </c>
    </row>
    <row r="6573" spans="1:11" x14ac:dyDescent="0.25">
      <c r="A6573" s="5" t="str">
        <f t="shared" si="205"/>
        <v>LCALA BasinMonthly Peak DayMay20</v>
      </c>
      <c r="B6573" t="s">
        <v>2233</v>
      </c>
      <c r="C6573" t="s">
        <v>2250</v>
      </c>
      <c r="D6573" t="s">
        <v>2544</v>
      </c>
      <c r="E6573" t="s">
        <v>3157</v>
      </c>
      <c r="F6573" s="6">
        <v>20</v>
      </c>
      <c r="G6573" s="6">
        <v>138.96224975585938</v>
      </c>
      <c r="H6573" s="6">
        <v>138.96224975585938</v>
      </c>
      <c r="I6573" s="6">
        <v>92.637062072753906</v>
      </c>
      <c r="J6573" s="6">
        <v>72.792142857142849</v>
      </c>
      <c r="K6573">
        <f t="shared" si="204"/>
        <v>0</v>
      </c>
    </row>
    <row r="6574" spans="1:11" x14ac:dyDescent="0.25">
      <c r="A6574" s="5" t="str">
        <f t="shared" si="205"/>
        <v>LCALA BasinMonthly Peak DayMay21</v>
      </c>
      <c r="B6574" t="s">
        <v>2233</v>
      </c>
      <c r="C6574" t="s">
        <v>2250</v>
      </c>
      <c r="D6574" t="s">
        <v>2544</v>
      </c>
      <c r="E6574" t="s">
        <v>3157</v>
      </c>
      <c r="F6574" s="6">
        <v>21</v>
      </c>
      <c r="G6574" s="6">
        <v>157.30364990234375</v>
      </c>
      <c r="H6574" s="6">
        <v>157.30364990234375</v>
      </c>
      <c r="I6574" s="6">
        <v>93.734344482421875</v>
      </c>
      <c r="J6574" s="6">
        <v>69.061428571428522</v>
      </c>
      <c r="K6574">
        <f t="shared" si="204"/>
        <v>0</v>
      </c>
    </row>
    <row r="6575" spans="1:11" x14ac:dyDescent="0.25">
      <c r="A6575" s="5" t="str">
        <f t="shared" si="205"/>
        <v>LCALA BasinMonthly Peak DayMay22</v>
      </c>
      <c r="B6575" t="s">
        <v>2233</v>
      </c>
      <c r="C6575" t="s">
        <v>2250</v>
      </c>
      <c r="D6575" t="s">
        <v>2544</v>
      </c>
      <c r="E6575" t="s">
        <v>3157</v>
      </c>
      <c r="F6575" s="6">
        <v>22</v>
      </c>
      <c r="G6575" s="6">
        <v>168.17938232421875</v>
      </c>
      <c r="H6575" s="6">
        <v>168.17938232421875</v>
      </c>
      <c r="I6575" s="6">
        <v>77.73748779296875</v>
      </c>
      <c r="J6575" s="6">
        <v>66.088333333333367</v>
      </c>
      <c r="K6575">
        <f t="shared" si="204"/>
        <v>0</v>
      </c>
    </row>
    <row r="6576" spans="1:11" x14ac:dyDescent="0.25">
      <c r="A6576" s="5" t="str">
        <f t="shared" si="205"/>
        <v>LCALA BasinMonthly Peak DayMay23</v>
      </c>
      <c r="B6576" t="s">
        <v>2233</v>
      </c>
      <c r="C6576" t="s">
        <v>2250</v>
      </c>
      <c r="D6576" t="s">
        <v>2544</v>
      </c>
      <c r="E6576" t="s">
        <v>3157</v>
      </c>
      <c r="F6576" s="6">
        <v>23</v>
      </c>
      <c r="G6576" s="6">
        <v>165.04925537109375</v>
      </c>
      <c r="H6576" s="6">
        <v>165.04925537109375</v>
      </c>
      <c r="I6576" s="6">
        <v>99.929405212402344</v>
      </c>
      <c r="J6576" s="6">
        <v>64.637261904761885</v>
      </c>
      <c r="K6576">
        <f t="shared" si="204"/>
        <v>0</v>
      </c>
    </row>
    <row r="6577" spans="1:11" x14ac:dyDescent="0.25">
      <c r="A6577" s="5" t="str">
        <f t="shared" si="205"/>
        <v>LCALA BasinMonthly Peak DayMay24</v>
      </c>
      <c r="B6577" t="s">
        <v>2233</v>
      </c>
      <c r="C6577" t="s">
        <v>2250</v>
      </c>
      <c r="D6577" t="s">
        <v>2544</v>
      </c>
      <c r="E6577" t="s">
        <v>3157</v>
      </c>
      <c r="F6577" s="6">
        <v>24</v>
      </c>
      <c r="G6577" s="6">
        <v>159.49981689453125</v>
      </c>
      <c r="H6577" s="6">
        <v>159.49981689453125</v>
      </c>
      <c r="I6577" s="6">
        <v>95.182319641113281</v>
      </c>
      <c r="J6577" s="6">
        <v>63.767857142857153</v>
      </c>
      <c r="K6577">
        <f t="shared" si="204"/>
        <v>0</v>
      </c>
    </row>
    <row r="6578" spans="1:11" x14ac:dyDescent="0.25">
      <c r="A6578" s="5" t="str">
        <f t="shared" si="205"/>
        <v>LCALA BasinAverage WeekdayJune1</v>
      </c>
      <c r="B6578" t="s">
        <v>2233</v>
      </c>
      <c r="C6578" t="s">
        <v>2250</v>
      </c>
      <c r="D6578" t="s">
        <v>2545</v>
      </c>
      <c r="E6578" t="s">
        <v>3158</v>
      </c>
      <c r="F6578" s="6">
        <v>1</v>
      </c>
      <c r="G6578" s="6">
        <v>175.65223693847656</v>
      </c>
      <c r="H6578" s="6">
        <v>175.65223693847656</v>
      </c>
      <c r="I6578" s="6">
        <v>113.62434387207031</v>
      </c>
      <c r="J6578" s="6">
        <v>63.426190476190392</v>
      </c>
      <c r="K6578">
        <f t="shared" si="204"/>
        <v>0</v>
      </c>
    </row>
    <row r="6579" spans="1:11" x14ac:dyDescent="0.25">
      <c r="A6579" s="5" t="str">
        <f t="shared" si="205"/>
        <v>LCALA BasinAverage WeekdayJune2</v>
      </c>
      <c r="B6579" t="s">
        <v>2233</v>
      </c>
      <c r="C6579" t="s">
        <v>2250</v>
      </c>
      <c r="D6579" t="s">
        <v>2545</v>
      </c>
      <c r="E6579" t="s">
        <v>3158</v>
      </c>
      <c r="F6579" s="6">
        <v>2</v>
      </c>
      <c r="G6579" s="6">
        <v>171.89253234863281</v>
      </c>
      <c r="H6579" s="6">
        <v>171.89253234863281</v>
      </c>
      <c r="I6579" s="6">
        <v>119.71768951416016</v>
      </c>
      <c r="J6579" s="6">
        <v>63.434642620086642</v>
      </c>
      <c r="K6579">
        <f t="shared" si="204"/>
        <v>0</v>
      </c>
    </row>
    <row r="6580" spans="1:11" x14ac:dyDescent="0.25">
      <c r="A6580" s="5" t="str">
        <f t="shared" si="205"/>
        <v>LCALA BasinAverage WeekdayJune3</v>
      </c>
      <c r="B6580" t="s">
        <v>2233</v>
      </c>
      <c r="C6580" t="s">
        <v>2250</v>
      </c>
      <c r="D6580" t="s">
        <v>2545</v>
      </c>
      <c r="E6580" t="s">
        <v>3158</v>
      </c>
      <c r="F6580" s="6">
        <v>3</v>
      </c>
      <c r="G6580" s="6">
        <v>165.01748657226563</v>
      </c>
      <c r="H6580" s="6">
        <v>165.01748657226563</v>
      </c>
      <c r="I6580" s="6">
        <v>110.25942993164063</v>
      </c>
      <c r="J6580" s="6">
        <v>63.159999921889529</v>
      </c>
      <c r="K6580">
        <f t="shared" si="204"/>
        <v>0</v>
      </c>
    </row>
    <row r="6581" spans="1:11" x14ac:dyDescent="0.25">
      <c r="A6581" s="5" t="str">
        <f t="shared" si="205"/>
        <v>LCALA BasinAverage WeekdayJune4</v>
      </c>
      <c r="B6581" t="s">
        <v>2233</v>
      </c>
      <c r="C6581" t="s">
        <v>2250</v>
      </c>
      <c r="D6581" t="s">
        <v>2545</v>
      </c>
      <c r="E6581" t="s">
        <v>3158</v>
      </c>
      <c r="F6581" s="6">
        <v>4</v>
      </c>
      <c r="G6581" s="6">
        <v>172.53660583496094</v>
      </c>
      <c r="H6581" s="6">
        <v>172.53660583496094</v>
      </c>
      <c r="I6581" s="6">
        <v>113.96883392333984</v>
      </c>
      <c r="J6581" s="6">
        <v>62.519999693007691</v>
      </c>
      <c r="K6581">
        <f t="shared" si="204"/>
        <v>0</v>
      </c>
    </row>
    <row r="6582" spans="1:11" x14ac:dyDescent="0.25">
      <c r="A6582" s="5" t="str">
        <f t="shared" si="205"/>
        <v>LCALA BasinAverage WeekdayJune5</v>
      </c>
      <c r="B6582" t="s">
        <v>2233</v>
      </c>
      <c r="C6582" t="s">
        <v>2250</v>
      </c>
      <c r="D6582" t="s">
        <v>2545</v>
      </c>
      <c r="E6582" t="s">
        <v>3158</v>
      </c>
      <c r="F6582" s="6">
        <v>5</v>
      </c>
      <c r="G6582" s="6">
        <v>252.04010009765625</v>
      </c>
      <c r="H6582" s="6">
        <v>252.04010009765625</v>
      </c>
      <c r="I6582" s="6">
        <v>110.98719024658203</v>
      </c>
      <c r="J6582" s="6">
        <v>61.571548767089844</v>
      </c>
      <c r="K6582">
        <f t="shared" si="204"/>
        <v>0</v>
      </c>
    </row>
    <row r="6583" spans="1:11" x14ac:dyDescent="0.25">
      <c r="A6583" s="5" t="str">
        <f t="shared" si="205"/>
        <v>LCALA BasinAverage WeekdayJune6</v>
      </c>
      <c r="B6583" t="s">
        <v>2233</v>
      </c>
      <c r="C6583" t="s">
        <v>2250</v>
      </c>
      <c r="D6583" t="s">
        <v>2545</v>
      </c>
      <c r="E6583" t="s">
        <v>3158</v>
      </c>
      <c r="F6583" s="6">
        <v>6</v>
      </c>
      <c r="G6583" s="6">
        <v>357.01678466796875</v>
      </c>
      <c r="H6583" s="6">
        <v>357.01678466796875</v>
      </c>
      <c r="I6583" s="6">
        <v>112.23748016357422</v>
      </c>
      <c r="J6583" s="6">
        <v>61.453333514985594</v>
      </c>
      <c r="K6583">
        <f t="shared" si="204"/>
        <v>0</v>
      </c>
    </row>
    <row r="6584" spans="1:11" x14ac:dyDescent="0.25">
      <c r="A6584" s="5" t="str">
        <f t="shared" si="205"/>
        <v>LCALA BasinAverage WeekdayJune7</v>
      </c>
      <c r="B6584" t="s">
        <v>2233</v>
      </c>
      <c r="C6584" t="s">
        <v>2250</v>
      </c>
      <c r="D6584" t="s">
        <v>2545</v>
      </c>
      <c r="E6584" t="s">
        <v>3158</v>
      </c>
      <c r="F6584" s="6">
        <v>7</v>
      </c>
      <c r="G6584" s="6">
        <v>379.06698608398438</v>
      </c>
      <c r="H6584" s="6">
        <v>379.06698608398438</v>
      </c>
      <c r="I6584" s="6">
        <v>90.583961486816406</v>
      </c>
      <c r="J6584" s="6">
        <v>61.195952161153151</v>
      </c>
      <c r="K6584">
        <f t="shared" si="204"/>
        <v>0</v>
      </c>
    </row>
    <row r="6585" spans="1:11" x14ac:dyDescent="0.25">
      <c r="A6585" s="5" t="str">
        <f t="shared" si="205"/>
        <v>LCALA BasinAverage WeekdayJune8</v>
      </c>
      <c r="B6585" t="s">
        <v>2233</v>
      </c>
      <c r="C6585" t="s">
        <v>2250</v>
      </c>
      <c r="D6585" t="s">
        <v>2545</v>
      </c>
      <c r="E6585" t="s">
        <v>3158</v>
      </c>
      <c r="F6585" s="6">
        <v>8</v>
      </c>
      <c r="G6585" s="6">
        <v>394.70504760742188</v>
      </c>
      <c r="H6585" s="6">
        <v>394.70504760742188</v>
      </c>
      <c r="I6585" s="6">
        <v>118.73495483398438</v>
      </c>
      <c r="J6585" s="6">
        <v>61.897022730509455</v>
      </c>
      <c r="K6585">
        <f t="shared" si="204"/>
        <v>0</v>
      </c>
    </row>
    <row r="6586" spans="1:11" x14ac:dyDescent="0.25">
      <c r="A6586" s="5" t="str">
        <f t="shared" si="205"/>
        <v>LCALA BasinAverage WeekdayJune9</v>
      </c>
      <c r="B6586" t="s">
        <v>2233</v>
      </c>
      <c r="C6586" t="s">
        <v>2250</v>
      </c>
      <c r="D6586" t="s">
        <v>2545</v>
      </c>
      <c r="E6586" t="s">
        <v>3158</v>
      </c>
      <c r="F6586" s="6">
        <v>9</v>
      </c>
      <c r="G6586" s="6">
        <v>396.65988159179688</v>
      </c>
      <c r="H6586" s="6">
        <v>396.65988159179688</v>
      </c>
      <c r="I6586" s="6">
        <v>127.61142730712891</v>
      </c>
      <c r="J6586" s="6">
        <v>63.510476720900755</v>
      </c>
      <c r="K6586">
        <f t="shared" si="204"/>
        <v>0</v>
      </c>
    </row>
    <row r="6587" spans="1:11" x14ac:dyDescent="0.25">
      <c r="A6587" s="5" t="str">
        <f t="shared" si="205"/>
        <v>LCALA BasinAverage WeekdayJune10</v>
      </c>
      <c r="B6587" t="s">
        <v>2233</v>
      </c>
      <c r="C6587" t="s">
        <v>2250</v>
      </c>
      <c r="D6587" t="s">
        <v>2545</v>
      </c>
      <c r="E6587" t="s">
        <v>3158</v>
      </c>
      <c r="F6587" s="6">
        <v>10</v>
      </c>
      <c r="G6587" s="6">
        <v>391.74713134765625</v>
      </c>
      <c r="H6587" s="6">
        <v>391.74713134765625</v>
      </c>
      <c r="I6587" s="6">
        <v>124.08745574951172</v>
      </c>
      <c r="J6587" s="6">
        <v>66.058095895676388</v>
      </c>
      <c r="K6587">
        <f t="shared" si="204"/>
        <v>0</v>
      </c>
    </row>
    <row r="6588" spans="1:11" x14ac:dyDescent="0.25">
      <c r="A6588" s="5" t="str">
        <f t="shared" si="205"/>
        <v>LCALA BasinAverage WeekdayJune11</v>
      </c>
      <c r="B6588" t="s">
        <v>2233</v>
      </c>
      <c r="C6588" t="s">
        <v>2250</v>
      </c>
      <c r="D6588" t="s">
        <v>2545</v>
      </c>
      <c r="E6588" t="s">
        <v>3158</v>
      </c>
      <c r="F6588" s="6">
        <v>11</v>
      </c>
      <c r="G6588" s="6">
        <v>396.88516235351563</v>
      </c>
      <c r="H6588" s="6">
        <v>396.88516235351563</v>
      </c>
      <c r="I6588" s="6">
        <v>103.32829284667969</v>
      </c>
      <c r="J6588" s="6">
        <v>68.924523998442169</v>
      </c>
      <c r="K6588">
        <f t="shared" si="204"/>
        <v>0</v>
      </c>
    </row>
    <row r="6589" spans="1:11" x14ac:dyDescent="0.25">
      <c r="A6589" s="5" t="str">
        <f t="shared" si="205"/>
        <v>LCALA BasinAverage WeekdayJune12</v>
      </c>
      <c r="B6589" t="s">
        <v>2233</v>
      </c>
      <c r="C6589" t="s">
        <v>2250</v>
      </c>
      <c r="D6589" t="s">
        <v>2545</v>
      </c>
      <c r="E6589" t="s">
        <v>3158</v>
      </c>
      <c r="F6589" s="6">
        <v>12</v>
      </c>
      <c r="G6589" s="6">
        <v>385.65399169921875</v>
      </c>
      <c r="H6589" s="6">
        <v>385.65399169921875</v>
      </c>
      <c r="I6589" s="6">
        <v>115.21144104003906</v>
      </c>
      <c r="J6589" s="6">
        <v>72.496666354224786</v>
      </c>
      <c r="K6589">
        <f t="shared" si="204"/>
        <v>0</v>
      </c>
    </row>
    <row r="6590" spans="1:11" x14ac:dyDescent="0.25">
      <c r="A6590" s="5" t="str">
        <f t="shared" si="205"/>
        <v>LCALA BasinAverage WeekdayJune13</v>
      </c>
      <c r="B6590" t="s">
        <v>2233</v>
      </c>
      <c r="C6590" t="s">
        <v>2250</v>
      </c>
      <c r="D6590" t="s">
        <v>2545</v>
      </c>
      <c r="E6590" t="s">
        <v>3158</v>
      </c>
      <c r="F6590" s="6">
        <v>13</v>
      </c>
      <c r="G6590" s="6">
        <v>367.23458862304688</v>
      </c>
      <c r="H6590" s="6">
        <v>367.23458862304688</v>
      </c>
      <c r="I6590" s="6">
        <v>114.83163452148438</v>
      </c>
      <c r="J6590" s="6">
        <v>75.840714827037999</v>
      </c>
      <c r="K6590">
        <f t="shared" si="204"/>
        <v>0</v>
      </c>
    </row>
    <row r="6591" spans="1:11" x14ac:dyDescent="0.25">
      <c r="A6591" s="5" t="str">
        <f t="shared" si="205"/>
        <v>LCALA BasinAverage WeekdayJune14</v>
      </c>
      <c r="B6591" t="s">
        <v>2233</v>
      </c>
      <c r="C6591" t="s">
        <v>2250</v>
      </c>
      <c r="D6591" t="s">
        <v>2545</v>
      </c>
      <c r="E6591" t="s">
        <v>3158</v>
      </c>
      <c r="F6591" s="6">
        <v>14</v>
      </c>
      <c r="G6591" s="6">
        <v>349.97454833984375</v>
      </c>
      <c r="H6591" s="6">
        <v>349.97454833984375</v>
      </c>
      <c r="I6591" s="6">
        <v>120.67214202880859</v>
      </c>
      <c r="J6591" s="6">
        <v>78.660715103149414</v>
      </c>
      <c r="K6591">
        <f t="shared" si="204"/>
        <v>0</v>
      </c>
    </row>
    <row r="6592" spans="1:11" x14ac:dyDescent="0.25">
      <c r="A6592" s="5" t="str">
        <f t="shared" si="205"/>
        <v>LCALA BasinAverage WeekdayJune15</v>
      </c>
      <c r="B6592" t="s">
        <v>2233</v>
      </c>
      <c r="C6592" t="s">
        <v>2250</v>
      </c>
      <c r="D6592" t="s">
        <v>2545</v>
      </c>
      <c r="E6592" t="s">
        <v>3158</v>
      </c>
      <c r="F6592" s="6">
        <v>15</v>
      </c>
      <c r="G6592" s="6">
        <v>311.86126708984375</v>
      </c>
      <c r="H6592" s="6">
        <v>311.86126708984375</v>
      </c>
      <c r="I6592" s="6">
        <v>110.80978393554688</v>
      </c>
      <c r="J6592" s="6">
        <v>79.915953518095463</v>
      </c>
      <c r="K6592">
        <f t="shared" si="204"/>
        <v>0</v>
      </c>
    </row>
    <row r="6593" spans="1:11" x14ac:dyDescent="0.25">
      <c r="A6593" s="5" t="str">
        <f t="shared" si="205"/>
        <v>LCALA BasinAverage WeekdayJune16</v>
      </c>
      <c r="B6593" t="s">
        <v>2233</v>
      </c>
      <c r="C6593" t="s">
        <v>2250</v>
      </c>
      <c r="D6593" t="s">
        <v>2545</v>
      </c>
      <c r="E6593" t="s">
        <v>3158</v>
      </c>
      <c r="F6593" s="6">
        <v>16</v>
      </c>
      <c r="G6593" s="6">
        <v>285.76242065429688</v>
      </c>
      <c r="H6593" s="6">
        <v>285.76242065429688</v>
      </c>
      <c r="I6593" s="6">
        <v>105.46524810791016</v>
      </c>
      <c r="J6593" s="6">
        <v>80.295477440243687</v>
      </c>
      <c r="K6593">
        <f t="shared" si="204"/>
        <v>0</v>
      </c>
    </row>
    <row r="6594" spans="1:11" x14ac:dyDescent="0.25">
      <c r="A6594" s="5" t="str">
        <f t="shared" si="205"/>
        <v>LCALA BasinAverage WeekdayJune17</v>
      </c>
      <c r="B6594" t="s">
        <v>2233</v>
      </c>
      <c r="C6594" t="s">
        <v>2250</v>
      </c>
      <c r="D6594" t="s">
        <v>2545</v>
      </c>
      <c r="E6594" t="s">
        <v>3158</v>
      </c>
      <c r="F6594" s="6">
        <v>17</v>
      </c>
      <c r="G6594" s="6">
        <v>231.87303161621094</v>
      </c>
      <c r="H6594" s="6">
        <v>231.87303161621094</v>
      </c>
      <c r="I6594" s="6">
        <v>106.47223663330078</v>
      </c>
      <c r="J6594" s="6">
        <v>79.733808953421459</v>
      </c>
      <c r="K6594">
        <f t="shared" ref="K6594:K6657" si="206">INDEX(events, MATCH(CONCATENATE(B6594, C6594, D6594, E6594), events_y, 0), MATCH("Confidential", events_x, 0))</f>
        <v>0</v>
      </c>
    </row>
    <row r="6595" spans="1:11" x14ac:dyDescent="0.25">
      <c r="A6595" s="5" t="str">
        <f t="shared" ref="A6595:A6658" si="207">CONCATENATE(B6595, C6595, D6595, E6595, F6595)</f>
        <v>LCALA BasinAverage WeekdayJune18</v>
      </c>
      <c r="B6595" t="s">
        <v>2233</v>
      </c>
      <c r="C6595" t="s">
        <v>2250</v>
      </c>
      <c r="D6595" t="s">
        <v>2545</v>
      </c>
      <c r="E6595" t="s">
        <v>3158</v>
      </c>
      <c r="F6595" s="6">
        <v>18</v>
      </c>
      <c r="G6595" s="6">
        <v>210.757568359375</v>
      </c>
      <c r="H6595" s="6">
        <v>210.757568359375</v>
      </c>
      <c r="I6595" s="6">
        <v>77.411819458007813</v>
      </c>
      <c r="J6595" s="6">
        <v>77.427618626185833</v>
      </c>
      <c r="K6595">
        <f t="shared" si="206"/>
        <v>0</v>
      </c>
    </row>
    <row r="6596" spans="1:11" x14ac:dyDescent="0.25">
      <c r="A6596" s="5" t="str">
        <f t="shared" si="207"/>
        <v>LCALA BasinAverage WeekdayJune19</v>
      </c>
      <c r="B6596" t="s">
        <v>2233</v>
      </c>
      <c r="C6596" t="s">
        <v>2250</v>
      </c>
      <c r="D6596" t="s">
        <v>2545</v>
      </c>
      <c r="E6596" t="s">
        <v>3158</v>
      </c>
      <c r="F6596" s="6">
        <v>19</v>
      </c>
      <c r="G6596" s="6">
        <v>207.71002197265625</v>
      </c>
      <c r="H6596" s="6">
        <v>207.71002197265625</v>
      </c>
      <c r="I6596" s="6">
        <v>105.92133331298828</v>
      </c>
      <c r="J6596" s="6">
        <v>75.086428796677339</v>
      </c>
      <c r="K6596">
        <f t="shared" si="206"/>
        <v>0</v>
      </c>
    </row>
    <row r="6597" spans="1:11" x14ac:dyDescent="0.25">
      <c r="A6597" s="5" t="str">
        <f t="shared" si="207"/>
        <v>LCALA BasinAverage WeekdayJune20</v>
      </c>
      <c r="B6597" t="s">
        <v>2233</v>
      </c>
      <c r="C6597" t="s">
        <v>2250</v>
      </c>
      <c r="D6597" t="s">
        <v>2545</v>
      </c>
      <c r="E6597" t="s">
        <v>3158</v>
      </c>
      <c r="F6597" s="6">
        <v>20</v>
      </c>
      <c r="G6597" s="6">
        <v>207.63798522949219</v>
      </c>
      <c r="H6597" s="6">
        <v>207.63798522949219</v>
      </c>
      <c r="I6597" s="6">
        <v>116.13868713378906</v>
      </c>
      <c r="J6597" s="6">
        <v>72.627379644484748</v>
      </c>
      <c r="K6597">
        <f t="shared" si="206"/>
        <v>0</v>
      </c>
    </row>
    <row r="6598" spans="1:11" x14ac:dyDescent="0.25">
      <c r="A6598" s="5" t="str">
        <f t="shared" si="207"/>
        <v>LCALA BasinAverage WeekdayJune21</v>
      </c>
      <c r="B6598" t="s">
        <v>2233</v>
      </c>
      <c r="C6598" t="s">
        <v>2250</v>
      </c>
      <c r="D6598" t="s">
        <v>2545</v>
      </c>
      <c r="E6598" t="s">
        <v>3158</v>
      </c>
      <c r="F6598" s="6">
        <v>21</v>
      </c>
      <c r="G6598" s="6">
        <v>244.16433715820313</v>
      </c>
      <c r="H6598" s="6">
        <v>244.16433715820313</v>
      </c>
      <c r="I6598" s="6">
        <v>126.70426177978516</v>
      </c>
      <c r="J6598" s="6">
        <v>68.842380821591334</v>
      </c>
      <c r="K6598">
        <f t="shared" si="206"/>
        <v>0</v>
      </c>
    </row>
    <row r="6599" spans="1:11" x14ac:dyDescent="0.25">
      <c r="A6599" s="5" t="str">
        <f t="shared" si="207"/>
        <v>LCALA BasinAverage WeekdayJune22</v>
      </c>
      <c r="B6599" t="s">
        <v>2233</v>
      </c>
      <c r="C6599" t="s">
        <v>2250</v>
      </c>
      <c r="D6599" t="s">
        <v>2545</v>
      </c>
      <c r="E6599" t="s">
        <v>3158</v>
      </c>
      <c r="F6599" s="6">
        <v>22</v>
      </c>
      <c r="G6599" s="6">
        <v>248.28004455566406</v>
      </c>
      <c r="H6599" s="6">
        <v>248.28004455566406</v>
      </c>
      <c r="I6599" s="6">
        <v>124.45860290527344</v>
      </c>
      <c r="J6599" s="6">
        <v>66.438571297781806</v>
      </c>
      <c r="K6599">
        <f t="shared" si="206"/>
        <v>0</v>
      </c>
    </row>
    <row r="6600" spans="1:11" x14ac:dyDescent="0.25">
      <c r="A6600" s="5" t="str">
        <f t="shared" si="207"/>
        <v>LCALA BasinAverage WeekdayJune23</v>
      </c>
      <c r="B6600" t="s">
        <v>2233</v>
      </c>
      <c r="C6600" t="s">
        <v>2250</v>
      </c>
      <c r="D6600" t="s">
        <v>2545</v>
      </c>
      <c r="E6600" t="s">
        <v>3158</v>
      </c>
      <c r="F6600" s="6">
        <v>23</v>
      </c>
      <c r="G6600" s="6">
        <v>257.6348876953125</v>
      </c>
      <c r="H6600" s="6">
        <v>257.6348876953125</v>
      </c>
      <c r="I6600" s="6">
        <v>111.20663452148438</v>
      </c>
      <c r="J6600" s="6">
        <v>65.458690003894631</v>
      </c>
      <c r="K6600">
        <f t="shared" si="206"/>
        <v>0</v>
      </c>
    </row>
    <row r="6601" spans="1:11" x14ac:dyDescent="0.25">
      <c r="A6601" s="5" t="str">
        <f t="shared" si="207"/>
        <v>LCALA BasinAverage WeekdayJune24</v>
      </c>
      <c r="B6601" t="s">
        <v>2233</v>
      </c>
      <c r="C6601" t="s">
        <v>2250</v>
      </c>
      <c r="D6601" t="s">
        <v>2545</v>
      </c>
      <c r="E6601" t="s">
        <v>3158</v>
      </c>
      <c r="F6601" s="6">
        <v>24</v>
      </c>
      <c r="G6601" s="6">
        <v>247.50735473632813</v>
      </c>
      <c r="H6601" s="6">
        <v>247.50735473632813</v>
      </c>
      <c r="I6601" s="6">
        <v>117.92280578613281</v>
      </c>
      <c r="J6601" s="6">
        <v>64.862857349940711</v>
      </c>
      <c r="K6601">
        <f t="shared" si="206"/>
        <v>0</v>
      </c>
    </row>
    <row r="6602" spans="1:11" x14ac:dyDescent="0.25">
      <c r="A6602" s="5" t="str">
        <f t="shared" si="207"/>
        <v>LCALA BasinMonthly Peak DayJune1</v>
      </c>
      <c r="B6602" t="s">
        <v>2233</v>
      </c>
      <c r="C6602" t="s">
        <v>2250</v>
      </c>
      <c r="D6602" t="s">
        <v>2546</v>
      </c>
      <c r="E6602" t="s">
        <v>3158</v>
      </c>
      <c r="F6602" s="6">
        <v>1</v>
      </c>
      <c r="G6602" s="6">
        <v>380.54986572265625</v>
      </c>
      <c r="H6602" s="6">
        <v>385.25579833984375</v>
      </c>
      <c r="I6602" s="6">
        <v>67.370124816894531</v>
      </c>
      <c r="J6602" s="6">
        <v>70.209397013101224</v>
      </c>
      <c r="K6602">
        <f t="shared" si="206"/>
        <v>0</v>
      </c>
    </row>
    <row r="6603" spans="1:11" x14ac:dyDescent="0.25">
      <c r="A6603" s="5" t="str">
        <f t="shared" si="207"/>
        <v>LCALA BasinMonthly Peak DayJune2</v>
      </c>
      <c r="B6603" t="s">
        <v>2233</v>
      </c>
      <c r="C6603" t="s">
        <v>2250</v>
      </c>
      <c r="D6603" t="s">
        <v>2546</v>
      </c>
      <c r="E6603" t="s">
        <v>3158</v>
      </c>
      <c r="F6603" s="6">
        <v>2</v>
      </c>
      <c r="G6603" s="6">
        <v>373.81143188476563</v>
      </c>
      <c r="H6603" s="6">
        <v>390.93856811523438</v>
      </c>
      <c r="I6603" s="6">
        <v>68.735214233398438</v>
      </c>
      <c r="J6603" s="6">
        <v>69.332289697118568</v>
      </c>
      <c r="K6603">
        <f t="shared" si="206"/>
        <v>0</v>
      </c>
    </row>
    <row r="6604" spans="1:11" x14ac:dyDescent="0.25">
      <c r="A6604" s="5" t="str">
        <f t="shared" si="207"/>
        <v>LCALA BasinMonthly Peak DayJune3</v>
      </c>
      <c r="B6604" t="s">
        <v>2233</v>
      </c>
      <c r="C6604" t="s">
        <v>2250</v>
      </c>
      <c r="D6604" t="s">
        <v>2546</v>
      </c>
      <c r="E6604" t="s">
        <v>3158</v>
      </c>
      <c r="F6604" s="6">
        <v>3</v>
      </c>
      <c r="G6604" s="6">
        <v>374.46148681640625</v>
      </c>
      <c r="H6604" s="6">
        <v>394.2376708984375</v>
      </c>
      <c r="I6604" s="6">
        <v>70.775833129882813</v>
      </c>
      <c r="J6604" s="6">
        <v>68.383976558087838</v>
      </c>
      <c r="K6604">
        <f t="shared" si="206"/>
        <v>0</v>
      </c>
    </row>
    <row r="6605" spans="1:11" x14ac:dyDescent="0.25">
      <c r="A6605" s="5" t="str">
        <f t="shared" si="207"/>
        <v>LCALA BasinMonthly Peak DayJune4</v>
      </c>
      <c r="B6605" t="s">
        <v>2233</v>
      </c>
      <c r="C6605" t="s">
        <v>2250</v>
      </c>
      <c r="D6605" t="s">
        <v>2546</v>
      </c>
      <c r="E6605" t="s">
        <v>3158</v>
      </c>
      <c r="F6605" s="6">
        <v>4</v>
      </c>
      <c r="G6605" s="6">
        <v>385.52206420898438</v>
      </c>
      <c r="H6605" s="6">
        <v>388.0970458984375</v>
      </c>
      <c r="I6605" s="6">
        <v>70.904014587402344</v>
      </c>
      <c r="J6605" s="6">
        <v>67.933614976262476</v>
      </c>
      <c r="K6605">
        <f t="shared" si="206"/>
        <v>0</v>
      </c>
    </row>
    <row r="6606" spans="1:11" x14ac:dyDescent="0.25">
      <c r="A6606" s="5" t="str">
        <f t="shared" si="207"/>
        <v>LCALA BasinMonthly Peak DayJune5</v>
      </c>
      <c r="B6606" t="s">
        <v>2233</v>
      </c>
      <c r="C6606" t="s">
        <v>2250</v>
      </c>
      <c r="D6606" t="s">
        <v>2546</v>
      </c>
      <c r="E6606" t="s">
        <v>3158</v>
      </c>
      <c r="F6606" s="6">
        <v>5</v>
      </c>
      <c r="G6606" s="6">
        <v>466.16287231445313</v>
      </c>
      <c r="H6606" s="6">
        <v>459.20462036132813</v>
      </c>
      <c r="I6606" s="6">
        <v>84.080268859863281</v>
      </c>
      <c r="J6606" s="6">
        <v>67.348194451389531</v>
      </c>
      <c r="K6606">
        <f t="shared" si="206"/>
        <v>0</v>
      </c>
    </row>
    <row r="6607" spans="1:11" x14ac:dyDescent="0.25">
      <c r="A6607" s="5" t="str">
        <f t="shared" si="207"/>
        <v>LCALA BasinMonthly Peak DayJune6</v>
      </c>
      <c r="B6607" t="s">
        <v>2233</v>
      </c>
      <c r="C6607" t="s">
        <v>2250</v>
      </c>
      <c r="D6607" t="s">
        <v>2546</v>
      </c>
      <c r="E6607" t="s">
        <v>3158</v>
      </c>
      <c r="F6607" s="6">
        <v>6</v>
      </c>
      <c r="G6607" s="6">
        <v>564.5360107421875</v>
      </c>
      <c r="H6607" s="6">
        <v>561.53314208984375</v>
      </c>
      <c r="I6607" s="6">
        <v>69.289215087890625</v>
      </c>
      <c r="J6607" s="6">
        <v>66.911807425625355</v>
      </c>
      <c r="K6607">
        <f t="shared" si="206"/>
        <v>0</v>
      </c>
    </row>
    <row r="6608" spans="1:11" x14ac:dyDescent="0.25">
      <c r="A6608" s="5" t="str">
        <f t="shared" si="207"/>
        <v>LCALA BasinMonthly Peak DayJune7</v>
      </c>
      <c r="B6608" t="s">
        <v>2233</v>
      </c>
      <c r="C6608" t="s">
        <v>2250</v>
      </c>
      <c r="D6608" t="s">
        <v>2546</v>
      </c>
      <c r="E6608" t="s">
        <v>3158</v>
      </c>
      <c r="F6608" s="6">
        <v>7</v>
      </c>
      <c r="G6608" s="6">
        <v>589.13885498046875</v>
      </c>
      <c r="H6608" s="6">
        <v>583.790283203125</v>
      </c>
      <c r="I6608" s="6">
        <v>66.1982421875</v>
      </c>
      <c r="J6608" s="6">
        <v>66.485662988869535</v>
      </c>
      <c r="K6608">
        <f t="shared" si="206"/>
        <v>0</v>
      </c>
    </row>
    <row r="6609" spans="1:11" x14ac:dyDescent="0.25">
      <c r="A6609" s="5" t="str">
        <f t="shared" si="207"/>
        <v>LCALA BasinMonthly Peak DayJune8</v>
      </c>
      <c r="B6609" t="s">
        <v>2233</v>
      </c>
      <c r="C6609" t="s">
        <v>2250</v>
      </c>
      <c r="D6609" t="s">
        <v>2546</v>
      </c>
      <c r="E6609" t="s">
        <v>3158</v>
      </c>
      <c r="F6609" s="6">
        <v>8</v>
      </c>
      <c r="G6609" s="6">
        <v>682.6864013671875</v>
      </c>
      <c r="H6609" s="6">
        <v>670.92742919921875</v>
      </c>
      <c r="I6609" s="6">
        <v>71.556060791015625</v>
      </c>
      <c r="J6609" s="6">
        <v>67.134819232986629</v>
      </c>
      <c r="K6609">
        <f t="shared" si="206"/>
        <v>0</v>
      </c>
    </row>
    <row r="6610" spans="1:11" x14ac:dyDescent="0.25">
      <c r="A6610" s="5" t="str">
        <f t="shared" si="207"/>
        <v>LCALA BasinMonthly Peak DayJune9</v>
      </c>
      <c r="B6610" t="s">
        <v>2233</v>
      </c>
      <c r="C6610" t="s">
        <v>2250</v>
      </c>
      <c r="D6610" t="s">
        <v>2546</v>
      </c>
      <c r="E6610" t="s">
        <v>3158</v>
      </c>
      <c r="F6610" s="6">
        <v>9</v>
      </c>
      <c r="G6610" s="6">
        <v>694.8636474609375</v>
      </c>
      <c r="H6610" s="6">
        <v>692.26483154296875</v>
      </c>
      <c r="I6610" s="6">
        <v>80.352066040039063</v>
      </c>
      <c r="J6610" s="6">
        <v>70.670601111722277</v>
      </c>
      <c r="K6610">
        <f t="shared" si="206"/>
        <v>0</v>
      </c>
    </row>
    <row r="6611" spans="1:11" x14ac:dyDescent="0.25">
      <c r="A6611" s="5" t="str">
        <f t="shared" si="207"/>
        <v>LCALA BasinMonthly Peak DayJune10</v>
      </c>
      <c r="B6611" t="s">
        <v>2233</v>
      </c>
      <c r="C6611" t="s">
        <v>2250</v>
      </c>
      <c r="D6611" t="s">
        <v>2546</v>
      </c>
      <c r="E6611" t="s">
        <v>3158</v>
      </c>
      <c r="F6611" s="6">
        <v>10</v>
      </c>
      <c r="G6611" s="6">
        <v>668.331787109375</v>
      </c>
      <c r="H6611" s="6">
        <v>658.34442138671875</v>
      </c>
      <c r="I6611" s="6">
        <v>74.009101867675781</v>
      </c>
      <c r="J6611" s="6">
        <v>73.359276277473171</v>
      </c>
      <c r="K6611">
        <f t="shared" si="206"/>
        <v>0</v>
      </c>
    </row>
    <row r="6612" spans="1:11" x14ac:dyDescent="0.25">
      <c r="A6612" s="5" t="str">
        <f t="shared" si="207"/>
        <v>LCALA BasinMonthly Peak DayJune11</v>
      </c>
      <c r="B6612" t="s">
        <v>2233</v>
      </c>
      <c r="C6612" t="s">
        <v>2250</v>
      </c>
      <c r="D6612" t="s">
        <v>2546</v>
      </c>
      <c r="E6612" t="s">
        <v>3158</v>
      </c>
      <c r="F6612" s="6">
        <v>11</v>
      </c>
      <c r="G6612" s="6">
        <v>644.210693359375</v>
      </c>
      <c r="H6612" s="6">
        <v>645.20257568359375</v>
      </c>
      <c r="I6612" s="6">
        <v>101.16188049316406</v>
      </c>
      <c r="J6612" s="6">
        <v>74.605181627388447</v>
      </c>
      <c r="K6612">
        <f t="shared" si="206"/>
        <v>0</v>
      </c>
    </row>
    <row r="6613" spans="1:11" x14ac:dyDescent="0.25">
      <c r="A6613" s="5" t="str">
        <f t="shared" si="207"/>
        <v>LCALA BasinMonthly Peak DayJune12</v>
      </c>
      <c r="B6613" t="s">
        <v>2233</v>
      </c>
      <c r="C6613" t="s">
        <v>2250</v>
      </c>
      <c r="D6613" t="s">
        <v>2546</v>
      </c>
      <c r="E6613" t="s">
        <v>3158</v>
      </c>
      <c r="F6613" s="6">
        <v>12</v>
      </c>
      <c r="G6613" s="6">
        <v>658.32281494140625</v>
      </c>
      <c r="H6613" s="6">
        <v>650.22412109375</v>
      </c>
      <c r="I6613" s="6">
        <v>87.937370300292969</v>
      </c>
      <c r="J6613" s="6">
        <v>79.230842277802608</v>
      </c>
      <c r="K6613">
        <f t="shared" si="206"/>
        <v>0</v>
      </c>
    </row>
    <row r="6614" spans="1:11" x14ac:dyDescent="0.25">
      <c r="A6614" s="5" t="str">
        <f t="shared" si="207"/>
        <v>LCALA BasinMonthly Peak DayJune13</v>
      </c>
      <c r="B6614" t="s">
        <v>2233</v>
      </c>
      <c r="C6614" t="s">
        <v>2250</v>
      </c>
      <c r="D6614" t="s">
        <v>2546</v>
      </c>
      <c r="E6614" t="s">
        <v>3158</v>
      </c>
      <c r="F6614" s="6">
        <v>13</v>
      </c>
      <c r="G6614" s="6">
        <v>593.4791259765625</v>
      </c>
      <c r="H6614" s="6">
        <v>591.9498291015625</v>
      </c>
      <c r="I6614" s="6">
        <v>82.268119812011719</v>
      </c>
      <c r="J6614" s="6">
        <v>83.668672823618707</v>
      </c>
      <c r="K6614">
        <f t="shared" si="206"/>
        <v>0</v>
      </c>
    </row>
    <row r="6615" spans="1:11" x14ac:dyDescent="0.25">
      <c r="A6615" s="5" t="str">
        <f t="shared" si="207"/>
        <v>LCALA BasinMonthly Peak DayJune14</v>
      </c>
      <c r="B6615" t="s">
        <v>2233</v>
      </c>
      <c r="C6615" t="s">
        <v>2250</v>
      </c>
      <c r="D6615" t="s">
        <v>2546</v>
      </c>
      <c r="E6615" t="s">
        <v>3158</v>
      </c>
      <c r="F6615" s="6">
        <v>14</v>
      </c>
      <c r="G6615" s="6">
        <v>570.54388427734375</v>
      </c>
      <c r="H6615" s="6">
        <v>587.97930908203125</v>
      </c>
      <c r="I6615" s="6">
        <v>103.50812530517578</v>
      </c>
      <c r="J6615" s="6">
        <v>85.115661713014163</v>
      </c>
      <c r="K6615">
        <f t="shared" si="206"/>
        <v>0</v>
      </c>
    </row>
    <row r="6616" spans="1:11" x14ac:dyDescent="0.25">
      <c r="A6616" s="5" t="str">
        <f t="shared" si="207"/>
        <v>LCALA BasinMonthly Peak DayJune15</v>
      </c>
      <c r="B6616" t="s">
        <v>2233</v>
      </c>
      <c r="C6616" t="s">
        <v>2250</v>
      </c>
      <c r="D6616" t="s">
        <v>2546</v>
      </c>
      <c r="E6616" t="s">
        <v>3158</v>
      </c>
      <c r="F6616" s="6">
        <v>15</v>
      </c>
      <c r="G6616" s="6">
        <v>473.6385498046875</v>
      </c>
      <c r="H6616" s="6">
        <v>473.427978515625</v>
      </c>
      <c r="I6616" s="6">
        <v>77.996177673339844</v>
      </c>
      <c r="J6616" s="6">
        <v>85.515663533038392</v>
      </c>
      <c r="K6616">
        <f t="shared" si="206"/>
        <v>0</v>
      </c>
    </row>
    <row r="6617" spans="1:11" x14ac:dyDescent="0.25">
      <c r="A6617" s="5" t="str">
        <f t="shared" si="207"/>
        <v>LCALA BasinMonthly Peak DayJune16</v>
      </c>
      <c r="B6617" t="s">
        <v>2233</v>
      </c>
      <c r="C6617" t="s">
        <v>2250</v>
      </c>
      <c r="D6617" t="s">
        <v>2546</v>
      </c>
      <c r="E6617" t="s">
        <v>3158</v>
      </c>
      <c r="F6617" s="6">
        <v>16</v>
      </c>
      <c r="G6617" s="6">
        <v>447.40066528320313</v>
      </c>
      <c r="H6617" s="6">
        <v>431.4478759765625</v>
      </c>
      <c r="I6617" s="6">
        <v>72.238510131835938</v>
      </c>
      <c r="J6617" s="6">
        <v>84.666265354386312</v>
      </c>
      <c r="K6617">
        <f t="shared" si="206"/>
        <v>0</v>
      </c>
    </row>
    <row r="6618" spans="1:11" x14ac:dyDescent="0.25">
      <c r="A6618" s="5" t="str">
        <f t="shared" si="207"/>
        <v>LCALA BasinMonthly Peak DayJune17</v>
      </c>
      <c r="B6618" t="s">
        <v>2233</v>
      </c>
      <c r="C6618" t="s">
        <v>2250</v>
      </c>
      <c r="D6618" t="s">
        <v>2546</v>
      </c>
      <c r="E6618" t="s">
        <v>3158</v>
      </c>
      <c r="F6618" s="6">
        <v>17</v>
      </c>
      <c r="G6618" s="6">
        <v>415.61434936523438</v>
      </c>
      <c r="H6618" s="6">
        <v>413.76651000976563</v>
      </c>
      <c r="I6618" s="6">
        <v>77.881271362304688</v>
      </c>
      <c r="J6618" s="6">
        <v>84.538553095438388</v>
      </c>
      <c r="K6618">
        <f t="shared" si="206"/>
        <v>0</v>
      </c>
    </row>
    <row r="6619" spans="1:11" x14ac:dyDescent="0.25">
      <c r="A6619" s="5" t="str">
        <f t="shared" si="207"/>
        <v>LCALA BasinMonthly Peak DayJune18</v>
      </c>
      <c r="B6619" t="s">
        <v>2233</v>
      </c>
      <c r="C6619" t="s">
        <v>2250</v>
      </c>
      <c r="D6619" t="s">
        <v>2546</v>
      </c>
      <c r="E6619" t="s">
        <v>3158</v>
      </c>
      <c r="F6619" s="6">
        <v>18</v>
      </c>
      <c r="G6619" s="6">
        <v>432.92044067382813</v>
      </c>
      <c r="H6619" s="6">
        <v>427.07986450195313</v>
      </c>
      <c r="I6619" s="6">
        <v>69.176353454589844</v>
      </c>
      <c r="J6619" s="6">
        <v>83.337349103445035</v>
      </c>
      <c r="K6619">
        <f t="shared" si="206"/>
        <v>0</v>
      </c>
    </row>
    <row r="6620" spans="1:11" x14ac:dyDescent="0.25">
      <c r="A6620" s="5" t="str">
        <f t="shared" si="207"/>
        <v>LCALA BasinMonthly Peak DayJune19</v>
      </c>
      <c r="B6620" t="s">
        <v>2233</v>
      </c>
      <c r="C6620" t="s">
        <v>2250</v>
      </c>
      <c r="D6620" t="s">
        <v>2546</v>
      </c>
      <c r="E6620" t="s">
        <v>3158</v>
      </c>
      <c r="F6620" s="6">
        <v>19</v>
      </c>
      <c r="G6620" s="6">
        <v>453.29586791992188</v>
      </c>
      <c r="H6620" s="6">
        <v>445.6826171875</v>
      </c>
      <c r="I6620" s="6">
        <v>81.0428466796875</v>
      </c>
      <c r="J6620" s="6">
        <v>81.63084439197219</v>
      </c>
      <c r="K6620">
        <f t="shared" si="206"/>
        <v>0</v>
      </c>
    </row>
    <row r="6621" spans="1:11" x14ac:dyDescent="0.25">
      <c r="A6621" s="5" t="str">
        <f t="shared" si="207"/>
        <v>LCALA BasinMonthly Peak DayJune20</v>
      </c>
      <c r="B6621" t="s">
        <v>2233</v>
      </c>
      <c r="C6621" t="s">
        <v>2250</v>
      </c>
      <c r="D6621" t="s">
        <v>2546</v>
      </c>
      <c r="E6621" t="s">
        <v>3158</v>
      </c>
      <c r="F6621" s="6">
        <v>20</v>
      </c>
      <c r="G6621" s="6">
        <v>445.18447875976563</v>
      </c>
      <c r="H6621" s="6">
        <v>434.48526000976563</v>
      </c>
      <c r="I6621" s="6">
        <v>82.125129699707031</v>
      </c>
      <c r="J6621" s="6">
        <v>78.670121011389298</v>
      </c>
      <c r="K6621">
        <f t="shared" si="206"/>
        <v>0</v>
      </c>
    </row>
    <row r="6622" spans="1:11" x14ac:dyDescent="0.25">
      <c r="A6622" s="5" t="str">
        <f t="shared" si="207"/>
        <v>LCALA BasinMonthly Peak DayJune21</v>
      </c>
      <c r="B6622" t="s">
        <v>2233</v>
      </c>
      <c r="C6622" t="s">
        <v>2250</v>
      </c>
      <c r="D6622" t="s">
        <v>2546</v>
      </c>
      <c r="E6622" t="s">
        <v>3158</v>
      </c>
      <c r="F6622" s="6">
        <v>21</v>
      </c>
      <c r="G6622" s="6">
        <v>448.96307373046875</v>
      </c>
      <c r="H6622" s="6">
        <v>438.21902465820313</v>
      </c>
      <c r="I6622" s="6">
        <v>85.917869567871094</v>
      </c>
      <c r="J6622" s="6">
        <v>75.184697953189712</v>
      </c>
      <c r="K6622">
        <f t="shared" si="206"/>
        <v>0</v>
      </c>
    </row>
    <row r="6623" spans="1:11" x14ac:dyDescent="0.25">
      <c r="A6623" s="5" t="str">
        <f t="shared" si="207"/>
        <v>LCALA BasinMonthly Peak DayJune22</v>
      </c>
      <c r="B6623" t="s">
        <v>2233</v>
      </c>
      <c r="C6623" t="s">
        <v>2250</v>
      </c>
      <c r="D6623" t="s">
        <v>2546</v>
      </c>
      <c r="E6623" t="s">
        <v>3158</v>
      </c>
      <c r="F6623" s="6">
        <v>22</v>
      </c>
      <c r="G6623" s="6">
        <v>410.8009033203125</v>
      </c>
      <c r="H6623" s="6">
        <v>410.24868774414063</v>
      </c>
      <c r="I6623" s="6">
        <v>73.902168273925781</v>
      </c>
      <c r="J6623" s="6">
        <v>72.483855208431365</v>
      </c>
      <c r="K6623">
        <f t="shared" si="206"/>
        <v>0</v>
      </c>
    </row>
    <row r="6624" spans="1:11" x14ac:dyDescent="0.25">
      <c r="A6624" s="5" t="str">
        <f t="shared" si="207"/>
        <v>LCALA BasinMonthly Peak DayJune23</v>
      </c>
      <c r="B6624" t="s">
        <v>2233</v>
      </c>
      <c r="C6624" t="s">
        <v>2250</v>
      </c>
      <c r="D6624" t="s">
        <v>2546</v>
      </c>
      <c r="E6624" t="s">
        <v>3158</v>
      </c>
      <c r="F6624" s="6">
        <v>23</v>
      </c>
      <c r="G6624" s="6">
        <v>459.650634765625</v>
      </c>
      <c r="H6624" s="6">
        <v>462.223388671875</v>
      </c>
      <c r="I6624" s="6">
        <v>74.1658935546875</v>
      </c>
      <c r="J6624" s="6">
        <v>71.284578460325676</v>
      </c>
      <c r="K6624">
        <f t="shared" si="206"/>
        <v>0</v>
      </c>
    </row>
    <row r="6625" spans="1:11" x14ac:dyDescent="0.25">
      <c r="A6625" s="5" t="str">
        <f t="shared" si="207"/>
        <v>LCALA BasinMonthly Peak DayJune24</v>
      </c>
      <c r="B6625" t="s">
        <v>2233</v>
      </c>
      <c r="C6625" t="s">
        <v>2250</v>
      </c>
      <c r="D6625" t="s">
        <v>2546</v>
      </c>
      <c r="E6625" t="s">
        <v>3158</v>
      </c>
      <c r="F6625" s="6">
        <v>24</v>
      </c>
      <c r="G6625" s="6">
        <v>448.4798583984375</v>
      </c>
      <c r="H6625" s="6">
        <v>442.32302856445313</v>
      </c>
      <c r="I6625" s="6">
        <v>97.58978271484375</v>
      </c>
      <c r="J6625" s="6">
        <v>70.007590464396628</v>
      </c>
      <c r="K6625">
        <f t="shared" si="206"/>
        <v>0</v>
      </c>
    </row>
    <row r="6626" spans="1:11" x14ac:dyDescent="0.25">
      <c r="A6626" s="5" t="str">
        <f t="shared" si="207"/>
        <v>LCALA BasinAverage WeekdayJuly1</v>
      </c>
      <c r="B6626" t="s">
        <v>2233</v>
      </c>
      <c r="C6626" t="s">
        <v>2250</v>
      </c>
      <c r="D6626" t="s">
        <v>2547</v>
      </c>
      <c r="E6626" t="s">
        <v>3159</v>
      </c>
      <c r="F6626" s="6">
        <v>1</v>
      </c>
      <c r="G6626" s="6">
        <v>403.48788452148438</v>
      </c>
      <c r="H6626" s="6">
        <v>408.19381713867188</v>
      </c>
      <c r="I6626" s="6">
        <v>68.777984619140625</v>
      </c>
      <c r="J6626" s="6">
        <v>70.712771084337319</v>
      </c>
      <c r="K6626">
        <f t="shared" si="206"/>
        <v>0</v>
      </c>
    </row>
    <row r="6627" spans="1:11" x14ac:dyDescent="0.25">
      <c r="A6627" s="5" t="str">
        <f t="shared" si="207"/>
        <v>LCALA BasinAverage WeekdayJuly2</v>
      </c>
      <c r="B6627" t="s">
        <v>2233</v>
      </c>
      <c r="C6627" t="s">
        <v>2250</v>
      </c>
      <c r="D6627" t="s">
        <v>2547</v>
      </c>
      <c r="E6627" t="s">
        <v>3159</v>
      </c>
      <c r="F6627" s="6">
        <v>2</v>
      </c>
      <c r="G6627" s="6">
        <v>391.19439697265625</v>
      </c>
      <c r="H6627" s="6">
        <v>408.321533203125</v>
      </c>
      <c r="I6627" s="6">
        <v>76.5206298828125</v>
      </c>
      <c r="J6627" s="6">
        <v>70.461084337349419</v>
      </c>
      <c r="K6627">
        <f t="shared" si="206"/>
        <v>0</v>
      </c>
    </row>
    <row r="6628" spans="1:11" x14ac:dyDescent="0.25">
      <c r="A6628" s="5" t="str">
        <f t="shared" si="207"/>
        <v>LCALA BasinAverage WeekdayJuly3</v>
      </c>
      <c r="B6628" t="s">
        <v>2233</v>
      </c>
      <c r="C6628" t="s">
        <v>2250</v>
      </c>
      <c r="D6628" t="s">
        <v>2547</v>
      </c>
      <c r="E6628" t="s">
        <v>3159</v>
      </c>
      <c r="F6628" s="6">
        <v>3</v>
      </c>
      <c r="G6628" s="6">
        <v>375.40896606445313</v>
      </c>
      <c r="H6628" s="6">
        <v>395.18515014648438</v>
      </c>
      <c r="I6628" s="6">
        <v>69.123329162597656</v>
      </c>
      <c r="J6628" s="6">
        <v>70.049759036144579</v>
      </c>
      <c r="K6628">
        <f t="shared" si="206"/>
        <v>0</v>
      </c>
    </row>
    <row r="6629" spans="1:11" x14ac:dyDescent="0.25">
      <c r="A6629" s="5" t="str">
        <f t="shared" si="207"/>
        <v>LCALA BasinAverage WeekdayJuly4</v>
      </c>
      <c r="B6629" t="s">
        <v>2233</v>
      </c>
      <c r="C6629" t="s">
        <v>2250</v>
      </c>
      <c r="D6629" t="s">
        <v>2547</v>
      </c>
      <c r="E6629" t="s">
        <v>3159</v>
      </c>
      <c r="F6629" s="6">
        <v>4</v>
      </c>
      <c r="G6629" s="6">
        <v>402.86959838867188</v>
      </c>
      <c r="H6629" s="6">
        <v>405.44454956054688</v>
      </c>
      <c r="I6629" s="6">
        <v>66.457351684570313</v>
      </c>
      <c r="J6629" s="6">
        <v>69.659397590361451</v>
      </c>
      <c r="K6629">
        <f t="shared" si="206"/>
        <v>0</v>
      </c>
    </row>
    <row r="6630" spans="1:11" x14ac:dyDescent="0.25">
      <c r="A6630" s="5" t="str">
        <f t="shared" si="207"/>
        <v>LCALA BasinAverage WeekdayJuly5</v>
      </c>
      <c r="B6630" t="s">
        <v>2233</v>
      </c>
      <c r="C6630" t="s">
        <v>2250</v>
      </c>
      <c r="D6630" t="s">
        <v>2547</v>
      </c>
      <c r="E6630" t="s">
        <v>3159</v>
      </c>
      <c r="F6630" s="6">
        <v>5</v>
      </c>
      <c r="G6630" s="6">
        <v>426.23077392578125</v>
      </c>
      <c r="H6630" s="6">
        <v>419.27252197265625</v>
      </c>
      <c r="I6630" s="6">
        <v>61.834442138671875</v>
      </c>
      <c r="J6630" s="6">
        <v>69.133253012048229</v>
      </c>
      <c r="K6630">
        <f t="shared" si="206"/>
        <v>0</v>
      </c>
    </row>
    <row r="6631" spans="1:11" x14ac:dyDescent="0.25">
      <c r="A6631" s="5" t="str">
        <f t="shared" si="207"/>
        <v>LCALA BasinAverage WeekdayJuly6</v>
      </c>
      <c r="B6631" t="s">
        <v>2233</v>
      </c>
      <c r="C6631" t="s">
        <v>2250</v>
      </c>
      <c r="D6631" t="s">
        <v>2547</v>
      </c>
      <c r="E6631" t="s">
        <v>3159</v>
      </c>
      <c r="F6631" s="6">
        <v>6</v>
      </c>
      <c r="G6631" s="6">
        <v>479.88955688476563</v>
      </c>
      <c r="H6631" s="6">
        <v>476.88671875</v>
      </c>
      <c r="I6631" s="6">
        <v>72.258705139160156</v>
      </c>
      <c r="J6631" s="6">
        <v>68.726746987951785</v>
      </c>
      <c r="K6631">
        <f t="shared" si="206"/>
        <v>0</v>
      </c>
    </row>
    <row r="6632" spans="1:11" x14ac:dyDescent="0.25">
      <c r="A6632" s="5" t="str">
        <f t="shared" si="207"/>
        <v>LCALA BasinAverage WeekdayJuly7</v>
      </c>
      <c r="B6632" t="s">
        <v>2233</v>
      </c>
      <c r="C6632" t="s">
        <v>2250</v>
      </c>
      <c r="D6632" t="s">
        <v>2547</v>
      </c>
      <c r="E6632" t="s">
        <v>3159</v>
      </c>
      <c r="F6632" s="6">
        <v>7</v>
      </c>
      <c r="G6632" s="6">
        <v>501.98028564453125</v>
      </c>
      <c r="H6632" s="6">
        <v>496.63174438476563</v>
      </c>
      <c r="I6632" s="6">
        <v>57.016975402832031</v>
      </c>
      <c r="J6632" s="6">
        <v>68.301204819277146</v>
      </c>
      <c r="K6632">
        <f t="shared" si="206"/>
        <v>0</v>
      </c>
    </row>
    <row r="6633" spans="1:11" x14ac:dyDescent="0.25">
      <c r="A6633" s="5" t="str">
        <f t="shared" si="207"/>
        <v>LCALA BasinAverage WeekdayJuly8</v>
      </c>
      <c r="B6633" t="s">
        <v>2233</v>
      </c>
      <c r="C6633" t="s">
        <v>2250</v>
      </c>
      <c r="D6633" t="s">
        <v>2547</v>
      </c>
      <c r="E6633" t="s">
        <v>3159</v>
      </c>
      <c r="F6633" s="6">
        <v>8</v>
      </c>
      <c r="G6633" s="6">
        <v>509.04861450195313</v>
      </c>
      <c r="H6633" s="6">
        <v>497.28964233398438</v>
      </c>
      <c r="I6633" s="6">
        <v>58.694309234619141</v>
      </c>
      <c r="J6633" s="6">
        <v>68.590240963855408</v>
      </c>
      <c r="K6633">
        <f t="shared" si="206"/>
        <v>0</v>
      </c>
    </row>
    <row r="6634" spans="1:11" x14ac:dyDescent="0.25">
      <c r="A6634" s="5" t="str">
        <f t="shared" si="207"/>
        <v>LCALA BasinAverage WeekdayJuly9</v>
      </c>
      <c r="B6634" t="s">
        <v>2233</v>
      </c>
      <c r="C6634" t="s">
        <v>2250</v>
      </c>
      <c r="D6634" t="s">
        <v>2547</v>
      </c>
      <c r="E6634" t="s">
        <v>3159</v>
      </c>
      <c r="F6634" s="6">
        <v>9</v>
      </c>
      <c r="G6634" s="6">
        <v>513.3685302734375</v>
      </c>
      <c r="H6634" s="6">
        <v>510.76971435546875</v>
      </c>
      <c r="I6634" s="6">
        <v>63.088088989257813</v>
      </c>
      <c r="J6634" s="6">
        <v>70.485301204819308</v>
      </c>
      <c r="K6634">
        <f t="shared" si="206"/>
        <v>0</v>
      </c>
    </row>
    <row r="6635" spans="1:11" x14ac:dyDescent="0.25">
      <c r="A6635" s="5" t="str">
        <f t="shared" si="207"/>
        <v>LCALA BasinAverage WeekdayJuly10</v>
      </c>
      <c r="B6635" t="s">
        <v>2233</v>
      </c>
      <c r="C6635" t="s">
        <v>2250</v>
      </c>
      <c r="D6635" t="s">
        <v>2547</v>
      </c>
      <c r="E6635" t="s">
        <v>3159</v>
      </c>
      <c r="F6635" s="6">
        <v>10</v>
      </c>
      <c r="G6635" s="6">
        <v>536.05224609375</v>
      </c>
      <c r="H6635" s="6">
        <v>526.06494140625</v>
      </c>
      <c r="I6635" s="6">
        <v>61.124111175537109</v>
      </c>
      <c r="J6635" s="6">
        <v>72.907228915662685</v>
      </c>
      <c r="K6635">
        <f t="shared" si="206"/>
        <v>0</v>
      </c>
    </row>
    <row r="6636" spans="1:11" x14ac:dyDescent="0.25">
      <c r="A6636" s="5" t="str">
        <f t="shared" si="207"/>
        <v>LCALA BasinAverage WeekdayJuly11</v>
      </c>
      <c r="B6636" t="s">
        <v>2233</v>
      </c>
      <c r="C6636" t="s">
        <v>2250</v>
      </c>
      <c r="D6636" t="s">
        <v>2547</v>
      </c>
      <c r="E6636" t="s">
        <v>3159</v>
      </c>
      <c r="F6636" s="6">
        <v>11</v>
      </c>
      <c r="G6636" s="6">
        <v>519.4581298828125</v>
      </c>
      <c r="H6636" s="6">
        <v>520.449951171875</v>
      </c>
      <c r="I6636" s="6">
        <v>86.801315307617188</v>
      </c>
      <c r="J6636" s="6">
        <v>76.306172839506203</v>
      </c>
      <c r="K6636">
        <f t="shared" si="206"/>
        <v>0</v>
      </c>
    </row>
    <row r="6637" spans="1:11" x14ac:dyDescent="0.25">
      <c r="A6637" s="5" t="str">
        <f t="shared" si="207"/>
        <v>LCALA BasinAverage WeekdayJuly12</v>
      </c>
      <c r="B6637" t="s">
        <v>2233</v>
      </c>
      <c r="C6637" t="s">
        <v>2250</v>
      </c>
      <c r="D6637" t="s">
        <v>2547</v>
      </c>
      <c r="E6637" t="s">
        <v>3159</v>
      </c>
      <c r="F6637" s="6">
        <v>12</v>
      </c>
      <c r="G6637" s="6">
        <v>540.55035400390625</v>
      </c>
      <c r="H6637" s="6">
        <v>532.45172119140625</v>
      </c>
      <c r="I6637" s="6">
        <v>58.784736633300781</v>
      </c>
      <c r="J6637" s="6">
        <v>79.546913580246937</v>
      </c>
      <c r="K6637">
        <f t="shared" si="206"/>
        <v>0</v>
      </c>
    </row>
    <row r="6638" spans="1:11" x14ac:dyDescent="0.25">
      <c r="A6638" s="5" t="str">
        <f t="shared" si="207"/>
        <v>LCALA BasinAverage WeekdayJuly13</v>
      </c>
      <c r="B6638" t="s">
        <v>2233</v>
      </c>
      <c r="C6638" t="s">
        <v>2250</v>
      </c>
      <c r="D6638" t="s">
        <v>2547</v>
      </c>
      <c r="E6638" t="s">
        <v>3159</v>
      </c>
      <c r="F6638" s="6">
        <v>13</v>
      </c>
      <c r="G6638" s="6">
        <v>495.72964477539063</v>
      </c>
      <c r="H6638" s="6">
        <v>494.20037841796875</v>
      </c>
      <c r="I6638" s="6">
        <v>68.837242126464844</v>
      </c>
      <c r="J6638" s="6">
        <v>81.744444444444412</v>
      </c>
      <c r="K6638">
        <f t="shared" si="206"/>
        <v>0</v>
      </c>
    </row>
    <row r="6639" spans="1:11" x14ac:dyDescent="0.25">
      <c r="A6639" s="5" t="str">
        <f t="shared" si="207"/>
        <v>LCALA BasinAverage WeekdayJuly14</v>
      </c>
      <c r="B6639" t="s">
        <v>2233</v>
      </c>
      <c r="C6639" t="s">
        <v>2250</v>
      </c>
      <c r="D6639" t="s">
        <v>2547</v>
      </c>
      <c r="E6639" t="s">
        <v>3159</v>
      </c>
      <c r="F6639" s="6">
        <v>14</v>
      </c>
      <c r="G6639" s="6">
        <v>434.41726684570313</v>
      </c>
      <c r="H6639" s="6">
        <v>451.8526611328125</v>
      </c>
      <c r="I6639" s="6">
        <v>66.2025146484375</v>
      </c>
      <c r="J6639" s="6">
        <v>84.577777777777754</v>
      </c>
      <c r="K6639">
        <f t="shared" si="206"/>
        <v>0</v>
      </c>
    </row>
    <row r="6640" spans="1:11" x14ac:dyDescent="0.25">
      <c r="A6640" s="5" t="str">
        <f t="shared" si="207"/>
        <v>LCALA BasinAverage WeekdayJuly15</v>
      </c>
      <c r="B6640" t="s">
        <v>2233</v>
      </c>
      <c r="C6640" t="s">
        <v>2250</v>
      </c>
      <c r="D6640" t="s">
        <v>2547</v>
      </c>
      <c r="E6640" t="s">
        <v>3159</v>
      </c>
      <c r="F6640" s="6">
        <v>15</v>
      </c>
      <c r="G6640" s="6">
        <v>407.65798950195313</v>
      </c>
      <c r="H6640" s="6">
        <v>407.44744873046875</v>
      </c>
      <c r="I6640" s="6">
        <v>52.881519317626953</v>
      </c>
      <c r="J6640" s="6">
        <v>86.197530864197446</v>
      </c>
      <c r="K6640">
        <f t="shared" si="206"/>
        <v>0</v>
      </c>
    </row>
    <row r="6641" spans="1:11" x14ac:dyDescent="0.25">
      <c r="A6641" s="5" t="str">
        <f t="shared" si="207"/>
        <v>LCALA BasinAverage WeekdayJuly16</v>
      </c>
      <c r="B6641" t="s">
        <v>2233</v>
      </c>
      <c r="C6641" t="s">
        <v>2250</v>
      </c>
      <c r="D6641" t="s">
        <v>2547</v>
      </c>
      <c r="E6641" t="s">
        <v>3159</v>
      </c>
      <c r="F6641" s="6">
        <v>16</v>
      </c>
      <c r="G6641" s="6">
        <v>388.22393798828125</v>
      </c>
      <c r="H6641" s="6">
        <v>372.27114868164063</v>
      </c>
      <c r="I6641" s="6">
        <v>62.854438781738281</v>
      </c>
      <c r="J6641" s="6">
        <v>85.903703703703755</v>
      </c>
      <c r="K6641">
        <f t="shared" si="206"/>
        <v>0</v>
      </c>
    </row>
    <row r="6642" spans="1:11" x14ac:dyDescent="0.25">
      <c r="A6642" s="5" t="str">
        <f t="shared" si="207"/>
        <v>LCALA BasinAverage WeekdayJuly17</v>
      </c>
      <c r="B6642" t="s">
        <v>2233</v>
      </c>
      <c r="C6642" t="s">
        <v>2250</v>
      </c>
      <c r="D6642" t="s">
        <v>2547</v>
      </c>
      <c r="E6642" t="s">
        <v>3159</v>
      </c>
      <c r="F6642" s="6">
        <v>17</v>
      </c>
      <c r="G6642" s="6">
        <v>303.61761474609375</v>
      </c>
      <c r="H6642" s="6">
        <v>301.769775390625</v>
      </c>
      <c r="I6642" s="6">
        <v>53.834373474121094</v>
      </c>
      <c r="J6642" s="6">
        <v>85.329629629629622</v>
      </c>
      <c r="K6642">
        <f t="shared" si="206"/>
        <v>0</v>
      </c>
    </row>
    <row r="6643" spans="1:11" x14ac:dyDescent="0.25">
      <c r="A6643" s="5" t="str">
        <f t="shared" si="207"/>
        <v>LCALA BasinAverage WeekdayJuly18</v>
      </c>
      <c r="B6643" t="s">
        <v>2233</v>
      </c>
      <c r="C6643" t="s">
        <v>2250</v>
      </c>
      <c r="D6643" t="s">
        <v>2547</v>
      </c>
      <c r="E6643" t="s">
        <v>3159</v>
      </c>
      <c r="F6643" s="6">
        <v>18</v>
      </c>
      <c r="G6643" s="6">
        <v>266.83035278320313</v>
      </c>
      <c r="H6643" s="6">
        <v>260.98977661132813</v>
      </c>
      <c r="I6643" s="6">
        <v>50.837364196777344</v>
      </c>
      <c r="J6643" s="6">
        <v>84.039518072289226</v>
      </c>
      <c r="K6643">
        <f t="shared" si="206"/>
        <v>0</v>
      </c>
    </row>
    <row r="6644" spans="1:11" x14ac:dyDescent="0.25">
      <c r="A6644" s="5" t="str">
        <f t="shared" si="207"/>
        <v>LCALA BasinAverage WeekdayJuly19</v>
      </c>
      <c r="B6644" t="s">
        <v>2233</v>
      </c>
      <c r="C6644" t="s">
        <v>2250</v>
      </c>
      <c r="D6644" t="s">
        <v>2547</v>
      </c>
      <c r="E6644" t="s">
        <v>3159</v>
      </c>
      <c r="F6644" s="6">
        <v>19</v>
      </c>
      <c r="G6644" s="6">
        <v>250.46035766601563</v>
      </c>
      <c r="H6644" s="6">
        <v>242.84713745117188</v>
      </c>
      <c r="I6644" s="6">
        <v>58.739753723144531</v>
      </c>
      <c r="J6644" s="6">
        <v>81.55277108433738</v>
      </c>
      <c r="K6644">
        <f t="shared" si="206"/>
        <v>0</v>
      </c>
    </row>
    <row r="6645" spans="1:11" x14ac:dyDescent="0.25">
      <c r="A6645" s="5" t="str">
        <f t="shared" si="207"/>
        <v>LCALA BasinAverage WeekdayJuly20</v>
      </c>
      <c r="B6645" t="s">
        <v>2233</v>
      </c>
      <c r="C6645" t="s">
        <v>2250</v>
      </c>
      <c r="D6645" t="s">
        <v>2547</v>
      </c>
      <c r="E6645" t="s">
        <v>3159</v>
      </c>
      <c r="F6645" s="6">
        <v>20</v>
      </c>
      <c r="G6645" s="6">
        <v>250.22882080078125</v>
      </c>
      <c r="H6645" s="6">
        <v>239.52963256835938</v>
      </c>
      <c r="I6645" s="6">
        <v>57.461158752441406</v>
      </c>
      <c r="J6645" s="6">
        <v>78.602650602409668</v>
      </c>
      <c r="K6645">
        <f t="shared" si="206"/>
        <v>0</v>
      </c>
    </row>
    <row r="6646" spans="1:11" x14ac:dyDescent="0.25">
      <c r="A6646" s="5" t="str">
        <f t="shared" si="207"/>
        <v>LCALA BasinAverage WeekdayJuly21</v>
      </c>
      <c r="B6646" t="s">
        <v>2233</v>
      </c>
      <c r="C6646" t="s">
        <v>2250</v>
      </c>
      <c r="D6646" t="s">
        <v>2547</v>
      </c>
      <c r="E6646" t="s">
        <v>3159</v>
      </c>
      <c r="F6646" s="6">
        <v>21</v>
      </c>
      <c r="G6646" s="6">
        <v>257.7921142578125</v>
      </c>
      <c r="H6646" s="6">
        <v>247.04804992675781</v>
      </c>
      <c r="I6646" s="6">
        <v>59.304042816162109</v>
      </c>
      <c r="J6646" s="6">
        <v>75.166024096385527</v>
      </c>
      <c r="K6646">
        <f t="shared" si="206"/>
        <v>0</v>
      </c>
    </row>
    <row r="6647" spans="1:11" x14ac:dyDescent="0.25">
      <c r="A6647" s="5" t="str">
        <f t="shared" si="207"/>
        <v>LCALA BasinAverage WeekdayJuly22</v>
      </c>
      <c r="B6647" t="s">
        <v>2233</v>
      </c>
      <c r="C6647" t="s">
        <v>2250</v>
      </c>
      <c r="D6647" t="s">
        <v>2547</v>
      </c>
      <c r="E6647" t="s">
        <v>3159</v>
      </c>
      <c r="F6647" s="6">
        <v>22</v>
      </c>
      <c r="G6647" s="6">
        <v>271.34811401367188</v>
      </c>
      <c r="H6647" s="6">
        <v>270.7958984375</v>
      </c>
      <c r="I6647" s="6">
        <v>58.813640594482422</v>
      </c>
      <c r="J6647" s="6">
        <v>72.551084337349337</v>
      </c>
      <c r="K6647">
        <f t="shared" si="206"/>
        <v>0</v>
      </c>
    </row>
    <row r="6648" spans="1:11" x14ac:dyDescent="0.25">
      <c r="A6648" s="5" t="str">
        <f t="shared" si="207"/>
        <v>LCALA BasinAverage WeekdayJuly23</v>
      </c>
      <c r="B6648" t="s">
        <v>2233</v>
      </c>
      <c r="C6648" t="s">
        <v>2250</v>
      </c>
      <c r="D6648" t="s">
        <v>2547</v>
      </c>
      <c r="E6648" t="s">
        <v>3159</v>
      </c>
      <c r="F6648" s="6">
        <v>23</v>
      </c>
      <c r="G6648" s="6">
        <v>273.80584716796875</v>
      </c>
      <c r="H6648" s="6">
        <v>276.37860107421875</v>
      </c>
      <c r="I6648" s="6">
        <v>68.429183959960938</v>
      </c>
      <c r="J6648" s="6">
        <v>71.207469879518101</v>
      </c>
      <c r="K6648">
        <f t="shared" si="206"/>
        <v>0</v>
      </c>
    </row>
    <row r="6649" spans="1:11" x14ac:dyDescent="0.25">
      <c r="A6649" s="5" t="str">
        <f t="shared" si="207"/>
        <v>LCALA BasinAverage WeekdayJuly24</v>
      </c>
      <c r="B6649" t="s">
        <v>2233</v>
      </c>
      <c r="C6649" t="s">
        <v>2250</v>
      </c>
      <c r="D6649" t="s">
        <v>2547</v>
      </c>
      <c r="E6649" t="s">
        <v>3159</v>
      </c>
      <c r="F6649" s="6">
        <v>24</v>
      </c>
      <c r="G6649" s="6">
        <v>291.60894775390625</v>
      </c>
      <c r="H6649" s="6">
        <v>285.45211791992188</v>
      </c>
      <c r="I6649" s="6">
        <v>54.433628082275391</v>
      </c>
      <c r="J6649" s="6">
        <v>70.349879518072271</v>
      </c>
      <c r="K6649">
        <f t="shared" si="206"/>
        <v>0</v>
      </c>
    </row>
    <row r="6650" spans="1:11" x14ac:dyDescent="0.25">
      <c r="A6650" s="5" t="str">
        <f t="shared" si="207"/>
        <v>LCALA BasinMonthly Peak DayJuly1</v>
      </c>
      <c r="B6650" t="s">
        <v>2233</v>
      </c>
      <c r="C6650" t="s">
        <v>2250</v>
      </c>
      <c r="D6650" t="s">
        <v>2548</v>
      </c>
      <c r="E6650" t="s">
        <v>3159</v>
      </c>
      <c r="F6650" s="6">
        <v>1</v>
      </c>
      <c r="G6650" s="6">
        <v>426.85275268554688</v>
      </c>
      <c r="H6650" s="6">
        <v>430.76071166992188</v>
      </c>
      <c r="I6650" s="6">
        <v>64.428001403808594</v>
      </c>
      <c r="J6650" s="6">
        <v>72.199733333333327</v>
      </c>
      <c r="K6650">
        <f t="shared" si="206"/>
        <v>0</v>
      </c>
    </row>
    <row r="6651" spans="1:11" x14ac:dyDescent="0.25">
      <c r="A6651" s="5" t="str">
        <f t="shared" si="207"/>
        <v>LCALA BasinMonthly Peak DayJuly2</v>
      </c>
      <c r="B6651" t="s">
        <v>2233</v>
      </c>
      <c r="C6651" t="s">
        <v>2250</v>
      </c>
      <c r="D6651" t="s">
        <v>2548</v>
      </c>
      <c r="E6651" t="s">
        <v>3159</v>
      </c>
      <c r="F6651" s="6">
        <v>2</v>
      </c>
      <c r="G6651" s="6">
        <v>405.71389770507813</v>
      </c>
      <c r="H6651" s="6">
        <v>423.5662841796875</v>
      </c>
      <c r="I6651" s="6">
        <v>65.441734313964844</v>
      </c>
      <c r="J6651" s="6">
        <v>71.747866666666667</v>
      </c>
      <c r="K6651">
        <f t="shared" si="206"/>
        <v>0</v>
      </c>
    </row>
    <row r="6652" spans="1:11" x14ac:dyDescent="0.25">
      <c r="A6652" s="5" t="str">
        <f t="shared" si="207"/>
        <v>LCALA BasinMonthly Peak DayJuly3</v>
      </c>
      <c r="B6652" t="s">
        <v>2233</v>
      </c>
      <c r="C6652" t="s">
        <v>2250</v>
      </c>
      <c r="D6652" t="s">
        <v>2548</v>
      </c>
      <c r="E6652" t="s">
        <v>3159</v>
      </c>
      <c r="F6652" s="6">
        <v>3</v>
      </c>
      <c r="G6652" s="6">
        <v>390.3876953125</v>
      </c>
      <c r="H6652" s="6">
        <v>411.422119140625</v>
      </c>
      <c r="I6652" s="6">
        <v>59.578811645507813</v>
      </c>
      <c r="J6652" s="6">
        <v>71.195599999999999</v>
      </c>
      <c r="K6652">
        <f t="shared" si="206"/>
        <v>0</v>
      </c>
    </row>
    <row r="6653" spans="1:11" x14ac:dyDescent="0.25">
      <c r="A6653" s="5" t="str">
        <f t="shared" si="207"/>
        <v>LCALA BasinMonthly Peak DayJuly4</v>
      </c>
      <c r="B6653" t="s">
        <v>2233</v>
      </c>
      <c r="C6653" t="s">
        <v>2250</v>
      </c>
      <c r="D6653" t="s">
        <v>2548</v>
      </c>
      <c r="E6653" t="s">
        <v>3159</v>
      </c>
      <c r="F6653" s="6">
        <v>4</v>
      </c>
      <c r="G6653" s="6">
        <v>423.78326416015625</v>
      </c>
      <c r="H6653" s="6">
        <v>425.69036865234375</v>
      </c>
      <c r="I6653" s="6">
        <v>66.690071105957031</v>
      </c>
      <c r="J6653" s="6">
        <v>70.755200000000045</v>
      </c>
      <c r="K6653">
        <f t="shared" si="206"/>
        <v>0</v>
      </c>
    </row>
    <row r="6654" spans="1:11" x14ac:dyDescent="0.25">
      <c r="A6654" s="5" t="str">
        <f t="shared" si="207"/>
        <v>LCALA BasinMonthly Peak DayJuly5</v>
      </c>
      <c r="B6654" t="s">
        <v>2233</v>
      </c>
      <c r="C6654" t="s">
        <v>2250</v>
      </c>
      <c r="D6654" t="s">
        <v>2548</v>
      </c>
      <c r="E6654" t="s">
        <v>3159</v>
      </c>
      <c r="F6654" s="6">
        <v>5</v>
      </c>
      <c r="G6654" s="6">
        <v>436.1600341796875</v>
      </c>
      <c r="H6654" s="6">
        <v>428.61441040039063</v>
      </c>
      <c r="I6654" s="6">
        <v>64.995620727539063</v>
      </c>
      <c r="J6654" s="6">
        <v>70.321733333333285</v>
      </c>
      <c r="K6654">
        <f t="shared" si="206"/>
        <v>0</v>
      </c>
    </row>
    <row r="6655" spans="1:11" x14ac:dyDescent="0.25">
      <c r="A6655" s="5" t="str">
        <f t="shared" si="207"/>
        <v>LCALA BasinMonthly Peak DayJuly6</v>
      </c>
      <c r="B6655" t="s">
        <v>2233</v>
      </c>
      <c r="C6655" t="s">
        <v>2250</v>
      </c>
      <c r="D6655" t="s">
        <v>2548</v>
      </c>
      <c r="E6655" t="s">
        <v>3159</v>
      </c>
      <c r="F6655" s="6">
        <v>6</v>
      </c>
      <c r="G6655" s="6">
        <v>475.8909912109375</v>
      </c>
      <c r="H6655" s="6">
        <v>470.30703735351563</v>
      </c>
      <c r="I6655" s="6">
        <v>61.592411041259766</v>
      </c>
      <c r="J6655" s="6">
        <v>69.827466666666638</v>
      </c>
      <c r="K6655">
        <f t="shared" si="206"/>
        <v>0</v>
      </c>
    </row>
    <row r="6656" spans="1:11" x14ac:dyDescent="0.25">
      <c r="A6656" s="5" t="str">
        <f t="shared" si="207"/>
        <v>LCALA BasinMonthly Peak DayJuly7</v>
      </c>
      <c r="B6656" t="s">
        <v>2233</v>
      </c>
      <c r="C6656" t="s">
        <v>2250</v>
      </c>
      <c r="D6656" t="s">
        <v>2548</v>
      </c>
      <c r="E6656" t="s">
        <v>3159</v>
      </c>
      <c r="F6656" s="6">
        <v>7</v>
      </c>
      <c r="G6656" s="6">
        <v>498.3916015625</v>
      </c>
      <c r="H6656" s="6">
        <v>489.36117553710938</v>
      </c>
      <c r="I6656" s="6">
        <v>62.361309051513672</v>
      </c>
      <c r="J6656" s="6">
        <v>69.462266666666579</v>
      </c>
      <c r="K6656">
        <f t="shared" si="206"/>
        <v>0</v>
      </c>
    </row>
    <row r="6657" spans="1:11" x14ac:dyDescent="0.25">
      <c r="A6657" s="5" t="str">
        <f t="shared" si="207"/>
        <v>LCALA BasinMonthly Peak DayJuly8</v>
      </c>
      <c r="B6657" t="s">
        <v>2233</v>
      </c>
      <c r="C6657" t="s">
        <v>2250</v>
      </c>
      <c r="D6657" t="s">
        <v>2548</v>
      </c>
      <c r="E6657" t="s">
        <v>3159</v>
      </c>
      <c r="F6657" s="6">
        <v>8</v>
      </c>
      <c r="G6657" s="6">
        <v>519.0411376953125</v>
      </c>
      <c r="H6657" s="6">
        <v>501.78579711914063</v>
      </c>
      <c r="I6657" s="6">
        <v>63.596874237060547</v>
      </c>
      <c r="J6657" s="6">
        <v>70.08719999999991</v>
      </c>
      <c r="K6657">
        <f t="shared" si="206"/>
        <v>0</v>
      </c>
    </row>
    <row r="6658" spans="1:11" x14ac:dyDescent="0.25">
      <c r="A6658" s="5" t="str">
        <f t="shared" si="207"/>
        <v>LCALA BasinMonthly Peak DayJuly9</v>
      </c>
      <c r="B6658" t="s">
        <v>2233</v>
      </c>
      <c r="C6658" t="s">
        <v>2250</v>
      </c>
      <c r="D6658" t="s">
        <v>2548</v>
      </c>
      <c r="E6658" t="s">
        <v>3159</v>
      </c>
      <c r="F6658" s="6">
        <v>9</v>
      </c>
      <c r="G6658" s="6">
        <v>505.55099487304688</v>
      </c>
      <c r="H6658" s="6">
        <v>501.40975952148438</v>
      </c>
      <c r="I6658" s="6">
        <v>67.982032775878906</v>
      </c>
      <c r="J6658" s="6">
        <v>72.570533333333387</v>
      </c>
      <c r="K6658">
        <f t="shared" ref="K6658:K6721" si="208">INDEX(events, MATCH(CONCATENATE(B6658, C6658, D6658, E6658), events_y, 0), MATCH("Confidential", events_x, 0))</f>
        <v>0</v>
      </c>
    </row>
    <row r="6659" spans="1:11" x14ac:dyDescent="0.25">
      <c r="A6659" s="5" t="str">
        <f t="shared" ref="A6659:A6722" si="209">CONCATENATE(B6659, C6659, D6659, E6659, F6659)</f>
        <v>LCALA BasinMonthly Peak DayJuly10</v>
      </c>
      <c r="B6659" t="s">
        <v>2233</v>
      </c>
      <c r="C6659" t="s">
        <v>2250</v>
      </c>
      <c r="D6659" t="s">
        <v>2548</v>
      </c>
      <c r="E6659" t="s">
        <v>3159</v>
      </c>
      <c r="F6659" s="6">
        <v>10</v>
      </c>
      <c r="G6659" s="6">
        <v>519.2327880859375</v>
      </c>
      <c r="H6659" s="6">
        <v>509.40231323242188</v>
      </c>
      <c r="I6659" s="6">
        <v>68.786705017089844</v>
      </c>
      <c r="J6659" s="6">
        <v>76.094666666666697</v>
      </c>
      <c r="K6659">
        <f t="shared" si="208"/>
        <v>0</v>
      </c>
    </row>
    <row r="6660" spans="1:11" x14ac:dyDescent="0.25">
      <c r="A6660" s="5" t="str">
        <f t="shared" si="209"/>
        <v>LCALA BasinMonthly Peak DayJuly11</v>
      </c>
      <c r="B6660" t="s">
        <v>2233</v>
      </c>
      <c r="C6660" t="s">
        <v>2250</v>
      </c>
      <c r="D6660" t="s">
        <v>2548</v>
      </c>
      <c r="E6660" t="s">
        <v>3159</v>
      </c>
      <c r="F6660" s="6">
        <v>11</v>
      </c>
      <c r="G6660" s="6">
        <v>536.9910888671875</v>
      </c>
      <c r="H6660" s="6">
        <v>537.98297119140625</v>
      </c>
      <c r="I6660" s="6">
        <v>72.002830505371094</v>
      </c>
      <c r="J6660" s="6">
        <v>80.421686746988058</v>
      </c>
      <c r="K6660">
        <f t="shared" si="208"/>
        <v>0</v>
      </c>
    </row>
    <row r="6661" spans="1:11" x14ac:dyDescent="0.25">
      <c r="A6661" s="5" t="str">
        <f t="shared" si="209"/>
        <v>LCALA BasinMonthly Peak DayJuly12</v>
      </c>
      <c r="B6661" t="s">
        <v>2233</v>
      </c>
      <c r="C6661" t="s">
        <v>2250</v>
      </c>
      <c r="D6661" t="s">
        <v>2548</v>
      </c>
      <c r="E6661" t="s">
        <v>3159</v>
      </c>
      <c r="F6661" s="6">
        <v>12</v>
      </c>
      <c r="G6661" s="6">
        <v>540.28997802734375</v>
      </c>
      <c r="H6661" s="6">
        <v>532.1912841796875</v>
      </c>
      <c r="I6661" s="6">
        <v>75.312240600585938</v>
      </c>
      <c r="J6661" s="6">
        <v>83.242168674698803</v>
      </c>
      <c r="K6661">
        <f t="shared" si="208"/>
        <v>0</v>
      </c>
    </row>
    <row r="6662" spans="1:11" x14ac:dyDescent="0.25">
      <c r="A6662" s="5" t="str">
        <f t="shared" si="209"/>
        <v>LCALA BasinMonthly Peak DayJuly13</v>
      </c>
      <c r="B6662" t="s">
        <v>2233</v>
      </c>
      <c r="C6662" t="s">
        <v>2250</v>
      </c>
      <c r="D6662" t="s">
        <v>2548</v>
      </c>
      <c r="E6662" t="s">
        <v>3159</v>
      </c>
      <c r="F6662" s="6">
        <v>13</v>
      </c>
      <c r="G6662" s="6">
        <v>505.41860961914063</v>
      </c>
      <c r="H6662" s="6">
        <v>503.88934326171875</v>
      </c>
      <c r="I6662" s="6">
        <v>91.629463195800781</v>
      </c>
      <c r="J6662" s="6">
        <v>85.224096385542111</v>
      </c>
      <c r="K6662">
        <f t="shared" si="208"/>
        <v>0</v>
      </c>
    </row>
    <row r="6663" spans="1:11" x14ac:dyDescent="0.25">
      <c r="A6663" s="5" t="str">
        <f t="shared" si="209"/>
        <v>LCALA BasinMonthly Peak DayJuly14</v>
      </c>
      <c r="B6663" t="s">
        <v>2233</v>
      </c>
      <c r="C6663" t="s">
        <v>2250</v>
      </c>
      <c r="D6663" t="s">
        <v>2548</v>
      </c>
      <c r="E6663" t="s">
        <v>3159</v>
      </c>
      <c r="F6663" s="6">
        <v>14</v>
      </c>
      <c r="G6663" s="6">
        <v>438.20950317382813</v>
      </c>
      <c r="H6663" s="6">
        <v>455.6448974609375</v>
      </c>
      <c r="I6663" s="6">
        <v>78.030845642089844</v>
      </c>
      <c r="J6663" s="6">
        <v>87.334939759036132</v>
      </c>
      <c r="K6663">
        <f t="shared" si="208"/>
        <v>0</v>
      </c>
    </row>
    <row r="6664" spans="1:11" x14ac:dyDescent="0.25">
      <c r="A6664" s="5" t="str">
        <f t="shared" si="209"/>
        <v>LCALA BasinMonthly Peak DayJuly15</v>
      </c>
      <c r="B6664" t="s">
        <v>2233</v>
      </c>
      <c r="C6664" t="s">
        <v>2250</v>
      </c>
      <c r="D6664" t="s">
        <v>2548</v>
      </c>
      <c r="E6664" t="s">
        <v>3159</v>
      </c>
      <c r="F6664" s="6">
        <v>15</v>
      </c>
      <c r="G6664" s="6">
        <v>423.92929077148438</v>
      </c>
      <c r="H6664" s="6">
        <v>423.71871948242188</v>
      </c>
      <c r="I6664" s="6">
        <v>68.667442321777344</v>
      </c>
      <c r="J6664" s="6">
        <v>88.281927710843433</v>
      </c>
      <c r="K6664">
        <f t="shared" si="208"/>
        <v>0</v>
      </c>
    </row>
    <row r="6665" spans="1:11" x14ac:dyDescent="0.25">
      <c r="A6665" s="5" t="str">
        <f t="shared" si="209"/>
        <v>LCALA BasinMonthly Peak DayJuly16</v>
      </c>
      <c r="B6665" t="s">
        <v>2233</v>
      </c>
      <c r="C6665" t="s">
        <v>2250</v>
      </c>
      <c r="D6665" t="s">
        <v>2548</v>
      </c>
      <c r="E6665" t="s">
        <v>3159</v>
      </c>
      <c r="F6665" s="6">
        <v>16</v>
      </c>
      <c r="G6665" s="6">
        <v>395.21804809570313</v>
      </c>
      <c r="H6665" s="6">
        <v>379.26528930664063</v>
      </c>
      <c r="I6665" s="6">
        <v>70.673332214355469</v>
      </c>
      <c r="J6665" s="6">
        <v>89.115662650602289</v>
      </c>
      <c r="K6665">
        <f t="shared" si="208"/>
        <v>0</v>
      </c>
    </row>
    <row r="6666" spans="1:11" x14ac:dyDescent="0.25">
      <c r="A6666" s="5" t="str">
        <f t="shared" si="209"/>
        <v>LCALA BasinMonthly Peak DayJuly17</v>
      </c>
      <c r="B6666" t="s">
        <v>2233</v>
      </c>
      <c r="C6666" t="s">
        <v>2250</v>
      </c>
      <c r="D6666" t="s">
        <v>2548</v>
      </c>
      <c r="E6666" t="s">
        <v>3159</v>
      </c>
      <c r="F6666" s="6">
        <v>17</v>
      </c>
      <c r="G6666" s="6">
        <v>316.46786499023438</v>
      </c>
      <c r="H6666" s="6">
        <v>314.62002563476563</v>
      </c>
      <c r="I6666" s="6">
        <v>64.017707824707031</v>
      </c>
      <c r="J6666" s="6">
        <v>89.84457831325301</v>
      </c>
      <c r="K6666">
        <f t="shared" si="208"/>
        <v>0</v>
      </c>
    </row>
    <row r="6667" spans="1:11" x14ac:dyDescent="0.25">
      <c r="A6667" s="5" t="str">
        <f t="shared" si="209"/>
        <v>LCALA BasinMonthly Peak DayJuly18</v>
      </c>
      <c r="B6667" t="s">
        <v>2233</v>
      </c>
      <c r="C6667" t="s">
        <v>2250</v>
      </c>
      <c r="D6667" t="s">
        <v>2548</v>
      </c>
      <c r="E6667" t="s">
        <v>3159</v>
      </c>
      <c r="F6667" s="6">
        <v>18</v>
      </c>
      <c r="G6667" s="6">
        <v>287.48187255859375</v>
      </c>
      <c r="H6667" s="6">
        <v>281.64126586914063</v>
      </c>
      <c r="I6667" s="6">
        <v>57.378070831298828</v>
      </c>
      <c r="J6667" s="6">
        <v>89.002409638554155</v>
      </c>
      <c r="K6667">
        <f t="shared" si="208"/>
        <v>0</v>
      </c>
    </row>
    <row r="6668" spans="1:11" x14ac:dyDescent="0.25">
      <c r="A6668" s="5" t="str">
        <f t="shared" si="209"/>
        <v>LCALA BasinMonthly Peak DayJuly19</v>
      </c>
      <c r="B6668" t="s">
        <v>2233</v>
      </c>
      <c r="C6668" t="s">
        <v>2250</v>
      </c>
      <c r="D6668" t="s">
        <v>2548</v>
      </c>
      <c r="E6668" t="s">
        <v>3159</v>
      </c>
      <c r="F6668" s="6">
        <v>19</v>
      </c>
      <c r="G6668" s="6">
        <v>256.86331176757813</v>
      </c>
      <c r="H6668" s="6">
        <v>249.25007629394531</v>
      </c>
      <c r="I6668" s="6">
        <v>54.757389068603516</v>
      </c>
      <c r="J6668" s="6">
        <v>87.320481927710787</v>
      </c>
      <c r="K6668">
        <f t="shared" si="208"/>
        <v>0</v>
      </c>
    </row>
    <row r="6669" spans="1:11" x14ac:dyDescent="0.25">
      <c r="A6669" s="5" t="str">
        <f t="shared" si="209"/>
        <v>LCALA BasinMonthly Peak DayJuly20</v>
      </c>
      <c r="B6669" t="s">
        <v>2233</v>
      </c>
      <c r="C6669" t="s">
        <v>2250</v>
      </c>
      <c r="D6669" t="s">
        <v>2548</v>
      </c>
      <c r="E6669" t="s">
        <v>3159</v>
      </c>
      <c r="F6669" s="6">
        <v>20</v>
      </c>
      <c r="G6669" s="6">
        <v>237.91197204589844</v>
      </c>
      <c r="H6669" s="6">
        <v>227.21278381347656</v>
      </c>
      <c r="I6669" s="6">
        <v>77.005882263183594</v>
      </c>
      <c r="J6669" s="6">
        <v>84.574698795180694</v>
      </c>
      <c r="K6669">
        <f t="shared" si="208"/>
        <v>0</v>
      </c>
    </row>
    <row r="6670" spans="1:11" x14ac:dyDescent="0.25">
      <c r="A6670" s="5" t="str">
        <f t="shared" si="209"/>
        <v>LCALA BasinMonthly Peak DayJuly21</v>
      </c>
      <c r="B6670" t="s">
        <v>2233</v>
      </c>
      <c r="C6670" t="s">
        <v>2250</v>
      </c>
      <c r="D6670" t="s">
        <v>2548</v>
      </c>
      <c r="E6670" t="s">
        <v>3159</v>
      </c>
      <c r="F6670" s="6">
        <v>21</v>
      </c>
      <c r="G6670" s="6">
        <v>244.85491943359375</v>
      </c>
      <c r="H6670" s="6">
        <v>234.11085510253906</v>
      </c>
      <c r="I6670" s="6">
        <v>76.721656799316406</v>
      </c>
      <c r="J6670" s="6">
        <v>81.133734939759051</v>
      </c>
      <c r="K6670">
        <f t="shared" si="208"/>
        <v>0</v>
      </c>
    </row>
    <row r="6671" spans="1:11" x14ac:dyDescent="0.25">
      <c r="A6671" s="5" t="str">
        <f t="shared" si="209"/>
        <v>LCALA BasinMonthly Peak DayJuly22</v>
      </c>
      <c r="B6671" t="s">
        <v>2233</v>
      </c>
      <c r="C6671" t="s">
        <v>2250</v>
      </c>
      <c r="D6671" t="s">
        <v>2548</v>
      </c>
      <c r="E6671" t="s">
        <v>3159</v>
      </c>
      <c r="F6671" s="6">
        <v>22</v>
      </c>
      <c r="G6671" s="6">
        <v>274.39517211914063</v>
      </c>
      <c r="H6671" s="6">
        <v>273.84295654296875</v>
      </c>
      <c r="I6671" s="6">
        <v>80.707199096679688</v>
      </c>
      <c r="J6671" s="6">
        <v>77.881204819277158</v>
      </c>
      <c r="K6671">
        <f t="shared" si="208"/>
        <v>0</v>
      </c>
    </row>
    <row r="6672" spans="1:11" x14ac:dyDescent="0.25">
      <c r="A6672" s="5" t="str">
        <f t="shared" si="209"/>
        <v>LCALA BasinMonthly Peak DayJuly23</v>
      </c>
      <c r="B6672" t="s">
        <v>2233</v>
      </c>
      <c r="C6672" t="s">
        <v>2250</v>
      </c>
      <c r="D6672" t="s">
        <v>2548</v>
      </c>
      <c r="E6672" t="s">
        <v>3159</v>
      </c>
      <c r="F6672" s="6">
        <v>23</v>
      </c>
      <c r="G6672" s="6">
        <v>286.1202392578125</v>
      </c>
      <c r="H6672" s="6">
        <v>288.69296264648438</v>
      </c>
      <c r="I6672" s="6">
        <v>61.383110046386719</v>
      </c>
      <c r="J6672" s="6">
        <v>76.339277108433677</v>
      </c>
      <c r="K6672">
        <f t="shared" si="208"/>
        <v>0</v>
      </c>
    </row>
    <row r="6673" spans="1:11" x14ac:dyDescent="0.25">
      <c r="A6673" s="5" t="str">
        <f t="shared" si="209"/>
        <v>LCALA BasinMonthly Peak DayJuly24</v>
      </c>
      <c r="B6673" t="s">
        <v>2233</v>
      </c>
      <c r="C6673" t="s">
        <v>2250</v>
      </c>
      <c r="D6673" t="s">
        <v>2548</v>
      </c>
      <c r="E6673" t="s">
        <v>3159</v>
      </c>
      <c r="F6673" s="6">
        <v>24</v>
      </c>
      <c r="G6673" s="6">
        <v>297.611083984375</v>
      </c>
      <c r="H6673" s="6">
        <v>291.45425415039063</v>
      </c>
      <c r="I6673" s="6">
        <v>55.106678009033203</v>
      </c>
      <c r="J6673" s="6">
        <v>75.103855421686688</v>
      </c>
      <c r="K6673">
        <f t="shared" si="208"/>
        <v>0</v>
      </c>
    </row>
    <row r="6674" spans="1:11" x14ac:dyDescent="0.25">
      <c r="A6674" s="5" t="str">
        <f t="shared" si="209"/>
        <v>LCALA BasinAverage WeekdayAugust1</v>
      </c>
      <c r="B6674" t="s">
        <v>2233</v>
      </c>
      <c r="C6674" t="s">
        <v>2250</v>
      </c>
      <c r="D6674" t="s">
        <v>2549</v>
      </c>
      <c r="E6674" t="s">
        <v>3160</v>
      </c>
      <c r="F6674" s="6">
        <v>1</v>
      </c>
      <c r="G6674" s="6">
        <v>325.54263305664063</v>
      </c>
      <c r="H6674" s="6">
        <v>394.29507446289063</v>
      </c>
      <c r="I6674" s="6">
        <v>64.516891479492188</v>
      </c>
      <c r="J6674" s="6">
        <v>71.993493975903675</v>
      </c>
      <c r="K6674">
        <f t="shared" si="208"/>
        <v>0</v>
      </c>
    </row>
    <row r="6675" spans="1:11" x14ac:dyDescent="0.25">
      <c r="A6675" s="5" t="str">
        <f t="shared" si="209"/>
        <v>LCALA BasinAverage WeekdayAugust2</v>
      </c>
      <c r="B6675" t="s">
        <v>2233</v>
      </c>
      <c r="C6675" t="s">
        <v>2250</v>
      </c>
      <c r="D6675" t="s">
        <v>2549</v>
      </c>
      <c r="E6675" t="s">
        <v>3160</v>
      </c>
      <c r="F6675" s="6">
        <v>2</v>
      </c>
      <c r="G6675" s="6">
        <v>330.2698974609375</v>
      </c>
      <c r="H6675" s="6">
        <v>401.30178833007813</v>
      </c>
      <c r="I6675" s="6">
        <v>74.646186828613281</v>
      </c>
      <c r="J6675" s="6">
        <v>71.275662650602428</v>
      </c>
      <c r="K6675">
        <f t="shared" si="208"/>
        <v>0</v>
      </c>
    </row>
    <row r="6676" spans="1:11" x14ac:dyDescent="0.25">
      <c r="A6676" s="5" t="str">
        <f t="shared" si="209"/>
        <v>LCALA BasinAverage WeekdayAugust3</v>
      </c>
      <c r="B6676" t="s">
        <v>2233</v>
      </c>
      <c r="C6676" t="s">
        <v>2250</v>
      </c>
      <c r="D6676" t="s">
        <v>2549</v>
      </c>
      <c r="E6676" t="s">
        <v>3160</v>
      </c>
      <c r="F6676" s="6">
        <v>3</v>
      </c>
      <c r="G6676" s="6">
        <v>317.4215087890625</v>
      </c>
      <c r="H6676" s="6">
        <v>407.02996826171875</v>
      </c>
      <c r="I6676" s="6">
        <v>72.982048034667969</v>
      </c>
      <c r="J6676" s="6">
        <v>70.267710843373493</v>
      </c>
      <c r="K6676">
        <f t="shared" si="208"/>
        <v>0</v>
      </c>
    </row>
    <row r="6677" spans="1:11" x14ac:dyDescent="0.25">
      <c r="A6677" s="5" t="str">
        <f t="shared" si="209"/>
        <v>LCALA BasinAverage WeekdayAugust4</v>
      </c>
      <c r="B6677" t="s">
        <v>2233</v>
      </c>
      <c r="C6677" t="s">
        <v>2250</v>
      </c>
      <c r="D6677" t="s">
        <v>2549</v>
      </c>
      <c r="E6677" t="s">
        <v>3160</v>
      </c>
      <c r="F6677" s="6">
        <v>4</v>
      </c>
      <c r="G6677" s="6">
        <v>336.39602661132813</v>
      </c>
      <c r="H6677" s="6">
        <v>408.9884033203125</v>
      </c>
      <c r="I6677" s="6">
        <v>67.397293090820313</v>
      </c>
      <c r="J6677" s="6">
        <v>69.873012048192791</v>
      </c>
      <c r="K6677">
        <f t="shared" si="208"/>
        <v>0</v>
      </c>
    </row>
    <row r="6678" spans="1:11" x14ac:dyDescent="0.25">
      <c r="A6678" s="5" t="str">
        <f t="shared" si="209"/>
        <v>LCALA BasinAverage WeekdayAugust5</v>
      </c>
      <c r="B6678" t="s">
        <v>2233</v>
      </c>
      <c r="C6678" t="s">
        <v>2250</v>
      </c>
      <c r="D6678" t="s">
        <v>2549</v>
      </c>
      <c r="E6678" t="s">
        <v>3160</v>
      </c>
      <c r="F6678" s="6">
        <v>5</v>
      </c>
      <c r="G6678" s="6">
        <v>356.25607299804688</v>
      </c>
      <c r="H6678" s="6">
        <v>424.56158447265625</v>
      </c>
      <c r="I6678" s="6">
        <v>129.32351684570313</v>
      </c>
      <c r="J6678" s="6">
        <v>69.701566265060251</v>
      </c>
      <c r="K6678">
        <f t="shared" si="208"/>
        <v>0</v>
      </c>
    </row>
    <row r="6679" spans="1:11" x14ac:dyDescent="0.25">
      <c r="A6679" s="5" t="str">
        <f t="shared" si="209"/>
        <v>LCALA BasinAverage WeekdayAugust6</v>
      </c>
      <c r="B6679" t="s">
        <v>2233</v>
      </c>
      <c r="C6679" t="s">
        <v>2250</v>
      </c>
      <c r="D6679" t="s">
        <v>2549</v>
      </c>
      <c r="E6679" t="s">
        <v>3160</v>
      </c>
      <c r="F6679" s="6">
        <v>6</v>
      </c>
      <c r="G6679" s="6">
        <v>491.09988403320313</v>
      </c>
      <c r="H6679" s="6">
        <v>535.96697998046875</v>
      </c>
      <c r="I6679" s="6">
        <v>95.667282104492188</v>
      </c>
      <c r="J6679" s="6">
        <v>69.07795180722897</v>
      </c>
      <c r="K6679">
        <f t="shared" si="208"/>
        <v>0</v>
      </c>
    </row>
    <row r="6680" spans="1:11" x14ac:dyDescent="0.25">
      <c r="A6680" s="5" t="str">
        <f t="shared" si="209"/>
        <v>LCALA BasinAverage WeekdayAugust7</v>
      </c>
      <c r="B6680" t="s">
        <v>2233</v>
      </c>
      <c r="C6680" t="s">
        <v>2250</v>
      </c>
      <c r="D6680" t="s">
        <v>2549</v>
      </c>
      <c r="E6680" t="s">
        <v>3160</v>
      </c>
      <c r="F6680" s="6">
        <v>7</v>
      </c>
      <c r="G6680" s="6">
        <v>553.539794921875</v>
      </c>
      <c r="H6680" s="6">
        <v>574.10101318359375</v>
      </c>
      <c r="I6680" s="6">
        <v>69.349266052246094</v>
      </c>
      <c r="J6680" s="6">
        <v>68.403132530120487</v>
      </c>
      <c r="K6680">
        <f t="shared" si="208"/>
        <v>0</v>
      </c>
    </row>
    <row r="6681" spans="1:11" x14ac:dyDescent="0.25">
      <c r="A6681" s="5" t="str">
        <f t="shared" si="209"/>
        <v>LCALA BasinAverage WeekdayAugust8</v>
      </c>
      <c r="B6681" t="s">
        <v>2233</v>
      </c>
      <c r="C6681" t="s">
        <v>2250</v>
      </c>
      <c r="D6681" t="s">
        <v>2549</v>
      </c>
      <c r="E6681" t="s">
        <v>3160</v>
      </c>
      <c r="F6681" s="6">
        <v>8</v>
      </c>
      <c r="G6681" s="6">
        <v>499.01126098632813</v>
      </c>
      <c r="H6681" s="6">
        <v>557.87579345703125</v>
      </c>
      <c r="I6681" s="6">
        <v>63.079746246337891</v>
      </c>
      <c r="J6681" s="6">
        <v>68.429638554216865</v>
      </c>
      <c r="K6681">
        <f t="shared" si="208"/>
        <v>0</v>
      </c>
    </row>
    <row r="6682" spans="1:11" x14ac:dyDescent="0.25">
      <c r="A6682" s="5" t="str">
        <f t="shared" si="209"/>
        <v>LCALA BasinAverage WeekdayAugust9</v>
      </c>
      <c r="B6682" t="s">
        <v>2233</v>
      </c>
      <c r="C6682" t="s">
        <v>2250</v>
      </c>
      <c r="D6682" t="s">
        <v>2549</v>
      </c>
      <c r="E6682" t="s">
        <v>3160</v>
      </c>
      <c r="F6682" s="6">
        <v>9</v>
      </c>
      <c r="G6682" s="6">
        <v>566.1622314453125</v>
      </c>
      <c r="H6682" s="6">
        <v>610.10272216796875</v>
      </c>
      <c r="I6682" s="6">
        <v>77.321578979492188</v>
      </c>
      <c r="J6682" s="6">
        <v>70.649638554216807</v>
      </c>
      <c r="K6682">
        <f t="shared" si="208"/>
        <v>0</v>
      </c>
    </row>
    <row r="6683" spans="1:11" x14ac:dyDescent="0.25">
      <c r="A6683" s="5" t="str">
        <f t="shared" si="209"/>
        <v>LCALA BasinAverage WeekdayAugust10</v>
      </c>
      <c r="B6683" t="s">
        <v>2233</v>
      </c>
      <c r="C6683" t="s">
        <v>2250</v>
      </c>
      <c r="D6683" t="s">
        <v>2549</v>
      </c>
      <c r="E6683" t="s">
        <v>3160</v>
      </c>
      <c r="F6683" s="6">
        <v>10</v>
      </c>
      <c r="G6683" s="6">
        <v>579.0924072265625</v>
      </c>
      <c r="H6683" s="6">
        <v>607.7666015625</v>
      </c>
      <c r="I6683" s="6">
        <v>78.053016662597656</v>
      </c>
      <c r="J6683" s="6">
        <v>74.541204819277141</v>
      </c>
      <c r="K6683">
        <f t="shared" si="208"/>
        <v>0</v>
      </c>
    </row>
    <row r="6684" spans="1:11" x14ac:dyDescent="0.25">
      <c r="A6684" s="5" t="str">
        <f t="shared" si="209"/>
        <v>LCALA BasinAverage WeekdayAugust11</v>
      </c>
      <c r="B6684" t="s">
        <v>2233</v>
      </c>
      <c r="C6684" t="s">
        <v>2250</v>
      </c>
      <c r="D6684" t="s">
        <v>2549</v>
      </c>
      <c r="E6684" t="s">
        <v>3160</v>
      </c>
      <c r="F6684" s="6">
        <v>11</v>
      </c>
      <c r="G6684" s="6">
        <v>500.3028564453125</v>
      </c>
      <c r="H6684" s="6">
        <v>561.09136962890625</v>
      </c>
      <c r="I6684" s="6">
        <v>69.066390991210938</v>
      </c>
      <c r="J6684" s="6">
        <v>78.668433734939839</v>
      </c>
      <c r="K6684">
        <f t="shared" si="208"/>
        <v>0</v>
      </c>
    </row>
    <row r="6685" spans="1:11" x14ac:dyDescent="0.25">
      <c r="A6685" s="5" t="str">
        <f t="shared" si="209"/>
        <v>LCALA BasinAverage WeekdayAugust12</v>
      </c>
      <c r="B6685" t="s">
        <v>2233</v>
      </c>
      <c r="C6685" t="s">
        <v>2250</v>
      </c>
      <c r="D6685" t="s">
        <v>2549</v>
      </c>
      <c r="E6685" t="s">
        <v>3160</v>
      </c>
      <c r="F6685" s="6">
        <v>12</v>
      </c>
      <c r="G6685" s="6">
        <v>505.52151489257813</v>
      </c>
      <c r="H6685" s="6">
        <v>560.0958251953125</v>
      </c>
      <c r="I6685" s="6">
        <v>68.550148010253906</v>
      </c>
      <c r="J6685" s="6">
        <v>82.897590361445779</v>
      </c>
      <c r="K6685">
        <f t="shared" si="208"/>
        <v>0</v>
      </c>
    </row>
    <row r="6686" spans="1:11" x14ac:dyDescent="0.25">
      <c r="A6686" s="5" t="str">
        <f t="shared" si="209"/>
        <v>LCALA BasinAverage WeekdayAugust13</v>
      </c>
      <c r="B6686" t="s">
        <v>2233</v>
      </c>
      <c r="C6686" t="s">
        <v>2250</v>
      </c>
      <c r="D6686" t="s">
        <v>2549</v>
      </c>
      <c r="E6686" t="s">
        <v>3160</v>
      </c>
      <c r="F6686" s="6">
        <v>13</v>
      </c>
      <c r="G6686" s="6">
        <v>507.27703857421875</v>
      </c>
      <c r="H6686" s="6">
        <v>564.7105712890625</v>
      </c>
      <c r="I6686" s="6">
        <v>63.974048614501953</v>
      </c>
      <c r="J6686" s="6">
        <v>85.148433734939786</v>
      </c>
      <c r="K6686">
        <f t="shared" si="208"/>
        <v>0</v>
      </c>
    </row>
    <row r="6687" spans="1:11" x14ac:dyDescent="0.25">
      <c r="A6687" s="5" t="str">
        <f t="shared" si="209"/>
        <v>LCALA BasinAverage WeekdayAugust14</v>
      </c>
      <c r="B6687" t="s">
        <v>2233</v>
      </c>
      <c r="C6687" t="s">
        <v>2250</v>
      </c>
      <c r="D6687" t="s">
        <v>2549</v>
      </c>
      <c r="E6687" t="s">
        <v>3160</v>
      </c>
      <c r="F6687" s="6">
        <v>14</v>
      </c>
      <c r="G6687" s="6">
        <v>464.96261596679688</v>
      </c>
      <c r="H6687" s="6">
        <v>512.863037109375</v>
      </c>
      <c r="I6687" s="6">
        <v>70.751213073730469</v>
      </c>
      <c r="J6687" s="6">
        <v>85.790361445783205</v>
      </c>
      <c r="K6687">
        <f t="shared" si="208"/>
        <v>0</v>
      </c>
    </row>
    <row r="6688" spans="1:11" x14ac:dyDescent="0.25">
      <c r="A6688" s="5" t="str">
        <f t="shared" si="209"/>
        <v>LCALA BasinAverage WeekdayAugust15</v>
      </c>
      <c r="B6688" t="s">
        <v>2233</v>
      </c>
      <c r="C6688" t="s">
        <v>2250</v>
      </c>
      <c r="D6688" t="s">
        <v>2549</v>
      </c>
      <c r="E6688" t="s">
        <v>3160</v>
      </c>
      <c r="F6688" s="6">
        <v>15</v>
      </c>
      <c r="G6688" s="6">
        <v>452.89517211914063</v>
      </c>
      <c r="H6688" s="6">
        <v>494.87432861328125</v>
      </c>
      <c r="I6688" s="6">
        <v>68.407379150390625</v>
      </c>
      <c r="J6688" s="6">
        <v>86.259036144578232</v>
      </c>
      <c r="K6688">
        <f t="shared" si="208"/>
        <v>0</v>
      </c>
    </row>
    <row r="6689" spans="1:11" x14ac:dyDescent="0.25">
      <c r="A6689" s="5" t="str">
        <f t="shared" si="209"/>
        <v>LCALA BasinAverage WeekdayAugust16</v>
      </c>
      <c r="B6689" t="s">
        <v>2233</v>
      </c>
      <c r="C6689" t="s">
        <v>2250</v>
      </c>
      <c r="D6689" t="s">
        <v>2549</v>
      </c>
      <c r="E6689" t="s">
        <v>3160</v>
      </c>
      <c r="F6689" s="6">
        <v>16</v>
      </c>
      <c r="G6689" s="6">
        <v>375.70672607421875</v>
      </c>
      <c r="H6689" s="6">
        <v>407.18951416015625</v>
      </c>
      <c r="I6689" s="6">
        <v>63.080223083496094</v>
      </c>
      <c r="J6689" s="6">
        <v>86.382168674698846</v>
      </c>
      <c r="K6689">
        <f t="shared" si="208"/>
        <v>0</v>
      </c>
    </row>
    <row r="6690" spans="1:11" x14ac:dyDescent="0.25">
      <c r="A6690" s="5" t="str">
        <f t="shared" si="209"/>
        <v>LCALA BasinAverage WeekdayAugust17</v>
      </c>
      <c r="B6690" t="s">
        <v>2233</v>
      </c>
      <c r="C6690" t="s">
        <v>2250</v>
      </c>
      <c r="D6690" t="s">
        <v>2549</v>
      </c>
      <c r="E6690" t="s">
        <v>3160</v>
      </c>
      <c r="F6690" s="6">
        <v>17</v>
      </c>
      <c r="G6690" s="6">
        <v>331.8743896484375</v>
      </c>
      <c r="H6690" s="6">
        <v>383.42227172851563</v>
      </c>
      <c r="I6690" s="6">
        <v>62.587100982666016</v>
      </c>
      <c r="J6690" s="6">
        <v>86.73228915662645</v>
      </c>
      <c r="K6690">
        <f t="shared" si="208"/>
        <v>0</v>
      </c>
    </row>
    <row r="6691" spans="1:11" x14ac:dyDescent="0.25">
      <c r="A6691" s="5" t="str">
        <f t="shared" si="209"/>
        <v>LCALA BasinAverage WeekdayAugust18</v>
      </c>
      <c r="B6691" t="s">
        <v>2233</v>
      </c>
      <c r="C6691" t="s">
        <v>2250</v>
      </c>
      <c r="D6691" t="s">
        <v>2549</v>
      </c>
      <c r="E6691" t="s">
        <v>3160</v>
      </c>
      <c r="F6691" s="6">
        <v>18</v>
      </c>
      <c r="G6691" s="6">
        <v>310.99905395507813</v>
      </c>
      <c r="H6691" s="6">
        <v>346.50399780273438</v>
      </c>
      <c r="I6691" s="6">
        <v>85.231742858886719</v>
      </c>
      <c r="J6691" s="6">
        <v>86.765542168674699</v>
      </c>
      <c r="K6691">
        <f t="shared" si="208"/>
        <v>0</v>
      </c>
    </row>
    <row r="6692" spans="1:11" x14ac:dyDescent="0.25">
      <c r="A6692" s="5" t="str">
        <f t="shared" si="209"/>
        <v>LCALA BasinAverage WeekdayAugust19</v>
      </c>
      <c r="B6692" t="s">
        <v>2233</v>
      </c>
      <c r="C6692" t="s">
        <v>2250</v>
      </c>
      <c r="D6692" t="s">
        <v>2549</v>
      </c>
      <c r="E6692" t="s">
        <v>3160</v>
      </c>
      <c r="F6692" s="6">
        <v>19</v>
      </c>
      <c r="G6692" s="6">
        <v>343.05654907226563</v>
      </c>
      <c r="H6692" s="6">
        <v>367.24880981445313</v>
      </c>
      <c r="I6692" s="6">
        <v>96.901741027832031</v>
      </c>
      <c r="J6692" s="6">
        <v>85.607710843373525</v>
      </c>
      <c r="K6692">
        <f t="shared" si="208"/>
        <v>0</v>
      </c>
    </row>
    <row r="6693" spans="1:11" x14ac:dyDescent="0.25">
      <c r="A6693" s="5" t="str">
        <f t="shared" si="209"/>
        <v>LCALA BasinAverage WeekdayAugust20</v>
      </c>
      <c r="B6693" t="s">
        <v>2233</v>
      </c>
      <c r="C6693" t="s">
        <v>2250</v>
      </c>
      <c r="D6693" t="s">
        <v>2549</v>
      </c>
      <c r="E6693" t="s">
        <v>3160</v>
      </c>
      <c r="F6693" s="6">
        <v>20</v>
      </c>
      <c r="G6693" s="6">
        <v>322.08706665039063</v>
      </c>
      <c r="H6693" s="6">
        <v>354.28448486328125</v>
      </c>
      <c r="I6693" s="6">
        <v>72.111793518066406</v>
      </c>
      <c r="J6693" s="6">
        <v>83.358554216867489</v>
      </c>
      <c r="K6693">
        <f t="shared" si="208"/>
        <v>0</v>
      </c>
    </row>
    <row r="6694" spans="1:11" x14ac:dyDescent="0.25">
      <c r="A6694" s="5" t="str">
        <f t="shared" si="209"/>
        <v>LCALA BasinAverage WeekdayAugust21</v>
      </c>
      <c r="B6694" t="s">
        <v>2233</v>
      </c>
      <c r="C6694" t="s">
        <v>2250</v>
      </c>
      <c r="D6694" t="s">
        <v>2549</v>
      </c>
      <c r="E6694" t="s">
        <v>3160</v>
      </c>
      <c r="F6694" s="6">
        <v>21</v>
      </c>
      <c r="G6694" s="6">
        <v>321.6546630859375</v>
      </c>
      <c r="H6694" s="6">
        <v>357.98602294921875</v>
      </c>
      <c r="I6694" s="6">
        <v>83.315544128417969</v>
      </c>
      <c r="J6694" s="6">
        <v>79.925542168674681</v>
      </c>
      <c r="K6694">
        <f t="shared" si="208"/>
        <v>0</v>
      </c>
    </row>
    <row r="6695" spans="1:11" x14ac:dyDescent="0.25">
      <c r="A6695" s="5" t="str">
        <f t="shared" si="209"/>
        <v>LCALA BasinAverage WeekdayAugust22</v>
      </c>
      <c r="B6695" t="s">
        <v>2233</v>
      </c>
      <c r="C6695" t="s">
        <v>2250</v>
      </c>
      <c r="D6695" t="s">
        <v>2549</v>
      </c>
      <c r="E6695" t="s">
        <v>3160</v>
      </c>
      <c r="F6695" s="6">
        <v>22</v>
      </c>
      <c r="G6695" s="6">
        <v>315.43780517578125</v>
      </c>
      <c r="H6695" s="6">
        <v>383.62335205078125</v>
      </c>
      <c r="I6695" s="6">
        <v>90.650199890136719</v>
      </c>
      <c r="J6695" s="6">
        <v>76.114216867469921</v>
      </c>
      <c r="K6695">
        <f t="shared" si="208"/>
        <v>0</v>
      </c>
    </row>
    <row r="6696" spans="1:11" x14ac:dyDescent="0.25">
      <c r="A6696" s="5" t="str">
        <f t="shared" si="209"/>
        <v>LCALA BasinAverage WeekdayAugust23</v>
      </c>
      <c r="B6696" t="s">
        <v>2233</v>
      </c>
      <c r="C6696" t="s">
        <v>2250</v>
      </c>
      <c r="D6696" t="s">
        <v>2549</v>
      </c>
      <c r="E6696" t="s">
        <v>3160</v>
      </c>
      <c r="F6696" s="6">
        <v>23</v>
      </c>
      <c r="G6696" s="6">
        <v>315.36758422851563</v>
      </c>
      <c r="H6696" s="6">
        <v>390.01193237304688</v>
      </c>
      <c r="I6696" s="6">
        <v>67.543632507324219</v>
      </c>
      <c r="J6696" s="6">
        <v>73.643253012048206</v>
      </c>
      <c r="K6696">
        <f t="shared" si="208"/>
        <v>0</v>
      </c>
    </row>
    <row r="6697" spans="1:11" x14ac:dyDescent="0.25">
      <c r="A6697" s="5" t="str">
        <f t="shared" si="209"/>
        <v>LCALA BasinAverage WeekdayAugust24</v>
      </c>
      <c r="B6697" t="s">
        <v>2233</v>
      </c>
      <c r="C6697" t="s">
        <v>2250</v>
      </c>
      <c r="D6697" t="s">
        <v>2549</v>
      </c>
      <c r="E6697" t="s">
        <v>3160</v>
      </c>
      <c r="F6697" s="6">
        <v>24</v>
      </c>
      <c r="G6697" s="6">
        <v>301.43817138671875</v>
      </c>
      <c r="H6697" s="6">
        <v>375.07208251953125</v>
      </c>
      <c r="I6697" s="6">
        <v>67.607185363769531</v>
      </c>
      <c r="J6697" s="6">
        <v>71.777469879518094</v>
      </c>
      <c r="K6697">
        <f t="shared" si="208"/>
        <v>0</v>
      </c>
    </row>
    <row r="6698" spans="1:11" x14ac:dyDescent="0.25">
      <c r="A6698" s="5" t="str">
        <f t="shared" si="209"/>
        <v>LCALA BasinMonthly Peak DayAugust1</v>
      </c>
      <c r="B6698" t="s">
        <v>2233</v>
      </c>
      <c r="C6698" t="s">
        <v>2250</v>
      </c>
      <c r="D6698" t="s">
        <v>2550</v>
      </c>
      <c r="E6698" t="s">
        <v>3160</v>
      </c>
      <c r="F6698" s="6">
        <v>1</v>
      </c>
      <c r="G6698" s="6">
        <v>209.1373291015625</v>
      </c>
      <c r="H6698" s="6">
        <v>213.84326171875</v>
      </c>
      <c r="I6698" s="6">
        <v>55.898895263671875</v>
      </c>
      <c r="J6698" s="6">
        <v>72.794457831325303</v>
      </c>
      <c r="K6698">
        <f t="shared" si="208"/>
        <v>0</v>
      </c>
    </row>
    <row r="6699" spans="1:11" x14ac:dyDescent="0.25">
      <c r="A6699" s="5" t="str">
        <f t="shared" si="209"/>
        <v>LCALA BasinMonthly Peak DayAugust2</v>
      </c>
      <c r="B6699" t="s">
        <v>2233</v>
      </c>
      <c r="C6699" t="s">
        <v>2250</v>
      </c>
      <c r="D6699" t="s">
        <v>2550</v>
      </c>
      <c r="E6699" t="s">
        <v>3160</v>
      </c>
      <c r="F6699" s="6">
        <v>2</v>
      </c>
      <c r="G6699" s="6">
        <v>238.60162353515625</v>
      </c>
      <c r="H6699" s="6">
        <v>255.72877502441406</v>
      </c>
      <c r="I6699" s="6">
        <v>65.653579711914063</v>
      </c>
      <c r="J6699" s="6">
        <v>72.005783132530169</v>
      </c>
      <c r="K6699">
        <f t="shared" si="208"/>
        <v>0</v>
      </c>
    </row>
    <row r="6700" spans="1:11" x14ac:dyDescent="0.25">
      <c r="A6700" s="5" t="str">
        <f t="shared" si="209"/>
        <v>LCALA BasinMonthly Peak DayAugust3</v>
      </c>
      <c r="B6700" t="s">
        <v>2233</v>
      </c>
      <c r="C6700" t="s">
        <v>2250</v>
      </c>
      <c r="D6700" t="s">
        <v>2550</v>
      </c>
      <c r="E6700" t="s">
        <v>3160</v>
      </c>
      <c r="F6700" s="6">
        <v>3</v>
      </c>
      <c r="G6700" s="6">
        <v>238.2525634765625</v>
      </c>
      <c r="H6700" s="6">
        <v>258.02874755859375</v>
      </c>
      <c r="I6700" s="6">
        <v>67.683937072753906</v>
      </c>
      <c r="J6700" s="6">
        <v>71.34240963855423</v>
      </c>
      <c r="K6700">
        <f t="shared" si="208"/>
        <v>0</v>
      </c>
    </row>
    <row r="6701" spans="1:11" x14ac:dyDescent="0.25">
      <c r="A6701" s="5" t="str">
        <f t="shared" si="209"/>
        <v>LCALA BasinMonthly Peak DayAugust4</v>
      </c>
      <c r="B6701" t="s">
        <v>2233</v>
      </c>
      <c r="C6701" t="s">
        <v>2250</v>
      </c>
      <c r="D6701" t="s">
        <v>2550</v>
      </c>
      <c r="E6701" t="s">
        <v>3160</v>
      </c>
      <c r="F6701" s="6">
        <v>4</v>
      </c>
      <c r="G6701" s="6">
        <v>259.05630493164063</v>
      </c>
      <c r="H6701" s="6">
        <v>261.63125610351563</v>
      </c>
      <c r="I6701" s="6">
        <v>75.0980224609375</v>
      </c>
      <c r="J6701" s="6">
        <v>70.789397590361446</v>
      </c>
      <c r="K6701">
        <f t="shared" si="208"/>
        <v>0</v>
      </c>
    </row>
    <row r="6702" spans="1:11" x14ac:dyDescent="0.25">
      <c r="A6702" s="5" t="str">
        <f t="shared" si="209"/>
        <v>LCALA BasinMonthly Peak DayAugust5</v>
      </c>
      <c r="B6702" t="s">
        <v>2233</v>
      </c>
      <c r="C6702" t="s">
        <v>2250</v>
      </c>
      <c r="D6702" t="s">
        <v>2550</v>
      </c>
      <c r="E6702" t="s">
        <v>3160</v>
      </c>
      <c r="F6702" s="6">
        <v>5</v>
      </c>
      <c r="G6702" s="6">
        <v>325.00067138671875</v>
      </c>
      <c r="H6702" s="6">
        <v>318.04241943359375</v>
      </c>
      <c r="I6702" s="6">
        <v>78.721717834472656</v>
      </c>
      <c r="J6702" s="6">
        <v>70.178674698795163</v>
      </c>
      <c r="K6702">
        <f t="shared" si="208"/>
        <v>0</v>
      </c>
    </row>
    <row r="6703" spans="1:11" x14ac:dyDescent="0.25">
      <c r="A6703" s="5" t="str">
        <f t="shared" si="209"/>
        <v>LCALA BasinMonthly Peak DayAugust6</v>
      </c>
      <c r="B6703" t="s">
        <v>2233</v>
      </c>
      <c r="C6703" t="s">
        <v>2250</v>
      </c>
      <c r="D6703" t="s">
        <v>2550</v>
      </c>
      <c r="E6703" t="s">
        <v>3160</v>
      </c>
      <c r="F6703" s="6">
        <v>6</v>
      </c>
      <c r="G6703" s="6">
        <v>412.31307983398438</v>
      </c>
      <c r="H6703" s="6">
        <v>409.31024169921875</v>
      </c>
      <c r="I6703" s="6">
        <v>71.688804626464844</v>
      </c>
      <c r="J6703" s="6">
        <v>69.996385542168639</v>
      </c>
      <c r="K6703">
        <f t="shared" si="208"/>
        <v>0</v>
      </c>
    </row>
    <row r="6704" spans="1:11" x14ac:dyDescent="0.25">
      <c r="A6704" s="5" t="str">
        <f t="shared" si="209"/>
        <v>LCALA BasinMonthly Peak DayAugust7</v>
      </c>
      <c r="B6704" t="s">
        <v>2233</v>
      </c>
      <c r="C6704" t="s">
        <v>2250</v>
      </c>
      <c r="D6704" t="s">
        <v>2550</v>
      </c>
      <c r="E6704" t="s">
        <v>3160</v>
      </c>
      <c r="F6704" s="6">
        <v>7</v>
      </c>
      <c r="G6704" s="6">
        <v>458.04867553710938</v>
      </c>
      <c r="H6704" s="6">
        <v>452.70013427734375</v>
      </c>
      <c r="I6704" s="6">
        <v>74.677764892578125</v>
      </c>
      <c r="J6704" s="6">
        <v>70.060240963855392</v>
      </c>
      <c r="K6704">
        <f t="shared" si="208"/>
        <v>0</v>
      </c>
    </row>
    <row r="6705" spans="1:11" x14ac:dyDescent="0.25">
      <c r="A6705" s="5" t="str">
        <f t="shared" si="209"/>
        <v>LCALA BasinMonthly Peak DayAugust8</v>
      </c>
      <c r="B6705" t="s">
        <v>2233</v>
      </c>
      <c r="C6705" t="s">
        <v>2250</v>
      </c>
      <c r="D6705" t="s">
        <v>2550</v>
      </c>
      <c r="E6705" t="s">
        <v>3160</v>
      </c>
      <c r="F6705" s="6">
        <v>8</v>
      </c>
      <c r="G6705" s="6">
        <v>468.92318725585938</v>
      </c>
      <c r="H6705" s="6">
        <v>457.16421508789063</v>
      </c>
      <c r="I6705" s="6">
        <v>69.095375061035156</v>
      </c>
      <c r="J6705" s="6">
        <v>70.393975903614503</v>
      </c>
      <c r="K6705">
        <f t="shared" si="208"/>
        <v>0</v>
      </c>
    </row>
    <row r="6706" spans="1:11" x14ac:dyDescent="0.25">
      <c r="A6706" s="5" t="str">
        <f t="shared" si="209"/>
        <v>LCALA BasinMonthly Peak DayAugust9</v>
      </c>
      <c r="B6706" t="s">
        <v>2233</v>
      </c>
      <c r="C6706" t="s">
        <v>2250</v>
      </c>
      <c r="D6706" t="s">
        <v>2550</v>
      </c>
      <c r="E6706" t="s">
        <v>3160</v>
      </c>
      <c r="F6706" s="6">
        <v>9</v>
      </c>
      <c r="G6706" s="6">
        <v>452.5208740234375</v>
      </c>
      <c r="H6706" s="6">
        <v>449.92202758789063</v>
      </c>
      <c r="I6706" s="6">
        <v>75.145988464355469</v>
      </c>
      <c r="J6706" s="6">
        <v>72.49204819277108</v>
      </c>
      <c r="K6706">
        <f t="shared" si="208"/>
        <v>0</v>
      </c>
    </row>
    <row r="6707" spans="1:11" x14ac:dyDescent="0.25">
      <c r="A6707" s="5" t="str">
        <f t="shared" si="209"/>
        <v>LCALA BasinMonthly Peak DayAugust10</v>
      </c>
      <c r="B6707" t="s">
        <v>2233</v>
      </c>
      <c r="C6707" t="s">
        <v>2250</v>
      </c>
      <c r="D6707" t="s">
        <v>2550</v>
      </c>
      <c r="E6707" t="s">
        <v>3160</v>
      </c>
      <c r="F6707" s="6">
        <v>10</v>
      </c>
      <c r="G6707" s="6">
        <v>458.2041015625</v>
      </c>
      <c r="H6707" s="6">
        <v>448.21676635742188</v>
      </c>
      <c r="I6707" s="6">
        <v>78.8294677734375</v>
      </c>
      <c r="J6707" s="6">
        <v>75.737349397590421</v>
      </c>
      <c r="K6707">
        <f t="shared" si="208"/>
        <v>0</v>
      </c>
    </row>
    <row r="6708" spans="1:11" x14ac:dyDescent="0.25">
      <c r="A6708" s="5" t="str">
        <f t="shared" si="209"/>
        <v>LCALA BasinMonthly Peak DayAugust11</v>
      </c>
      <c r="B6708" t="s">
        <v>2233</v>
      </c>
      <c r="C6708" t="s">
        <v>2250</v>
      </c>
      <c r="D6708" t="s">
        <v>2550</v>
      </c>
      <c r="E6708" t="s">
        <v>3160</v>
      </c>
      <c r="F6708" s="6">
        <v>11</v>
      </c>
      <c r="G6708" s="6">
        <v>470.22982788085938</v>
      </c>
      <c r="H6708" s="6">
        <v>471.22171020507813</v>
      </c>
      <c r="I6708" s="6">
        <v>64.572135925292969</v>
      </c>
      <c r="J6708" s="6">
        <v>79.233734939759074</v>
      </c>
      <c r="K6708">
        <f t="shared" si="208"/>
        <v>0</v>
      </c>
    </row>
    <row r="6709" spans="1:11" x14ac:dyDescent="0.25">
      <c r="A6709" s="5" t="str">
        <f t="shared" si="209"/>
        <v>LCALA BasinMonthly Peak DayAugust12</v>
      </c>
      <c r="B6709" t="s">
        <v>2233</v>
      </c>
      <c r="C6709" t="s">
        <v>2250</v>
      </c>
      <c r="D6709" t="s">
        <v>2550</v>
      </c>
      <c r="E6709" t="s">
        <v>3160</v>
      </c>
      <c r="F6709" s="6">
        <v>12</v>
      </c>
      <c r="G6709" s="6">
        <v>471.63528442382813</v>
      </c>
      <c r="H6709" s="6">
        <v>463.53662109375</v>
      </c>
      <c r="I6709" s="6">
        <v>58.339824676513672</v>
      </c>
      <c r="J6709" s="6">
        <v>83.300481927710734</v>
      </c>
      <c r="K6709">
        <f t="shared" si="208"/>
        <v>0</v>
      </c>
    </row>
    <row r="6710" spans="1:11" x14ac:dyDescent="0.25">
      <c r="A6710" s="5" t="str">
        <f t="shared" si="209"/>
        <v>LCALA BasinMonthly Peak DayAugust13</v>
      </c>
      <c r="B6710" t="s">
        <v>2233</v>
      </c>
      <c r="C6710" t="s">
        <v>2250</v>
      </c>
      <c r="D6710" t="s">
        <v>2550</v>
      </c>
      <c r="E6710" t="s">
        <v>3160</v>
      </c>
      <c r="F6710" s="6">
        <v>13</v>
      </c>
      <c r="G6710" s="6">
        <v>435.81253051757813</v>
      </c>
      <c r="H6710" s="6">
        <v>434.28323364257813</v>
      </c>
      <c r="I6710" s="6">
        <v>61.501602172851563</v>
      </c>
      <c r="J6710" s="6">
        <v>85.49638554216871</v>
      </c>
      <c r="K6710">
        <f t="shared" si="208"/>
        <v>0</v>
      </c>
    </row>
    <row r="6711" spans="1:11" x14ac:dyDescent="0.25">
      <c r="A6711" s="5" t="str">
        <f t="shared" si="209"/>
        <v>LCALA BasinMonthly Peak DayAugust14</v>
      </c>
      <c r="B6711" t="s">
        <v>2233</v>
      </c>
      <c r="C6711" t="s">
        <v>2250</v>
      </c>
      <c r="D6711" t="s">
        <v>2550</v>
      </c>
      <c r="E6711" t="s">
        <v>3160</v>
      </c>
      <c r="F6711" s="6">
        <v>14</v>
      </c>
      <c r="G6711" s="6">
        <v>389.18466186523438</v>
      </c>
      <c r="H6711" s="6">
        <v>406.62005615234375</v>
      </c>
      <c r="I6711" s="6">
        <v>58.316112518310547</v>
      </c>
      <c r="J6711" s="6">
        <v>86.892771084337411</v>
      </c>
      <c r="K6711">
        <f t="shared" si="208"/>
        <v>0</v>
      </c>
    </row>
    <row r="6712" spans="1:11" x14ac:dyDescent="0.25">
      <c r="A6712" s="5" t="str">
        <f t="shared" si="209"/>
        <v>LCALA BasinMonthly Peak DayAugust15</v>
      </c>
      <c r="B6712" t="s">
        <v>2233</v>
      </c>
      <c r="C6712" t="s">
        <v>2250</v>
      </c>
      <c r="D6712" t="s">
        <v>2550</v>
      </c>
      <c r="E6712" t="s">
        <v>3160</v>
      </c>
      <c r="F6712" s="6">
        <v>15</v>
      </c>
      <c r="G6712" s="6">
        <v>353.28762817382813</v>
      </c>
      <c r="H6712" s="6">
        <v>353.07708740234375</v>
      </c>
      <c r="I6712" s="6">
        <v>60.462371826171875</v>
      </c>
      <c r="J6712" s="6">
        <v>87.033734939759015</v>
      </c>
      <c r="K6712">
        <f t="shared" si="208"/>
        <v>0</v>
      </c>
    </row>
    <row r="6713" spans="1:11" x14ac:dyDescent="0.25">
      <c r="A6713" s="5" t="str">
        <f t="shared" si="209"/>
        <v>LCALA BasinMonthly Peak DayAugust16</v>
      </c>
      <c r="B6713" t="s">
        <v>2233</v>
      </c>
      <c r="C6713" t="s">
        <v>2250</v>
      </c>
      <c r="D6713" t="s">
        <v>2550</v>
      </c>
      <c r="E6713" t="s">
        <v>3160</v>
      </c>
      <c r="F6713" s="6">
        <v>16</v>
      </c>
      <c r="G6713" s="6">
        <v>303.28363037109375</v>
      </c>
      <c r="H6713" s="6">
        <v>287.33084106445313</v>
      </c>
      <c r="I6713" s="6">
        <v>60.251380920410156</v>
      </c>
      <c r="J6713" s="6">
        <v>87.5168674698795</v>
      </c>
      <c r="K6713">
        <f t="shared" si="208"/>
        <v>0</v>
      </c>
    </row>
    <row r="6714" spans="1:11" x14ac:dyDescent="0.25">
      <c r="A6714" s="5" t="str">
        <f t="shared" si="209"/>
        <v>LCALA BasinMonthly Peak DayAugust17</v>
      </c>
      <c r="B6714" t="s">
        <v>2233</v>
      </c>
      <c r="C6714" t="s">
        <v>2250</v>
      </c>
      <c r="D6714" t="s">
        <v>2550</v>
      </c>
      <c r="E6714" t="s">
        <v>3160</v>
      </c>
      <c r="F6714" s="6">
        <v>17</v>
      </c>
      <c r="G6714" s="6">
        <v>258.982666015625</v>
      </c>
      <c r="H6714" s="6">
        <v>257.13482666015625</v>
      </c>
      <c r="I6714" s="6">
        <v>62.981220245361328</v>
      </c>
      <c r="J6714" s="6">
        <v>86.920481927710782</v>
      </c>
      <c r="K6714">
        <f t="shared" si="208"/>
        <v>0</v>
      </c>
    </row>
    <row r="6715" spans="1:11" x14ac:dyDescent="0.25">
      <c r="A6715" s="5" t="str">
        <f t="shared" si="209"/>
        <v>LCALA BasinMonthly Peak DayAugust18</v>
      </c>
      <c r="B6715" t="s">
        <v>2233</v>
      </c>
      <c r="C6715" t="s">
        <v>2250</v>
      </c>
      <c r="D6715" t="s">
        <v>2550</v>
      </c>
      <c r="E6715" t="s">
        <v>3160</v>
      </c>
      <c r="F6715" s="6">
        <v>18</v>
      </c>
      <c r="G6715" s="6">
        <v>226.53759765625</v>
      </c>
      <c r="H6715" s="6">
        <v>220.697021484375</v>
      </c>
      <c r="I6715" s="6">
        <v>58.625396728515625</v>
      </c>
      <c r="J6715" s="6">
        <v>84.925301204819206</v>
      </c>
      <c r="K6715">
        <f t="shared" si="208"/>
        <v>0</v>
      </c>
    </row>
    <row r="6716" spans="1:11" x14ac:dyDescent="0.25">
      <c r="A6716" s="5" t="str">
        <f t="shared" si="209"/>
        <v>LCALA BasinMonthly Peak DayAugust19</v>
      </c>
      <c r="B6716" t="s">
        <v>2233</v>
      </c>
      <c r="C6716" t="s">
        <v>2250</v>
      </c>
      <c r="D6716" t="s">
        <v>2550</v>
      </c>
      <c r="E6716" t="s">
        <v>3160</v>
      </c>
      <c r="F6716" s="6">
        <v>19</v>
      </c>
      <c r="G6716" s="6">
        <v>244.78257751464844</v>
      </c>
      <c r="H6716" s="6">
        <v>237.16934204101563</v>
      </c>
      <c r="I6716" s="6">
        <v>54.790813446044922</v>
      </c>
      <c r="J6716" s="6">
        <v>82.903614457831281</v>
      </c>
      <c r="K6716">
        <f t="shared" si="208"/>
        <v>0</v>
      </c>
    </row>
    <row r="6717" spans="1:11" x14ac:dyDescent="0.25">
      <c r="A6717" s="5" t="str">
        <f t="shared" si="209"/>
        <v>LCALA BasinMonthly Peak DayAugust20</v>
      </c>
      <c r="B6717" t="s">
        <v>2233</v>
      </c>
      <c r="C6717" t="s">
        <v>2250</v>
      </c>
      <c r="D6717" t="s">
        <v>2550</v>
      </c>
      <c r="E6717" t="s">
        <v>3160</v>
      </c>
      <c r="F6717" s="6">
        <v>20</v>
      </c>
      <c r="G6717" s="6">
        <v>254.86814880371094</v>
      </c>
      <c r="H6717" s="6">
        <v>244.16896057128906</v>
      </c>
      <c r="I6717" s="6">
        <v>59.092266082763672</v>
      </c>
      <c r="J6717" s="6">
        <v>80.024096385542222</v>
      </c>
      <c r="K6717">
        <f t="shared" si="208"/>
        <v>0</v>
      </c>
    </row>
    <row r="6718" spans="1:11" x14ac:dyDescent="0.25">
      <c r="A6718" s="5" t="str">
        <f t="shared" si="209"/>
        <v>LCALA BasinMonthly Peak DayAugust21</v>
      </c>
      <c r="B6718" t="s">
        <v>2233</v>
      </c>
      <c r="C6718" t="s">
        <v>2250</v>
      </c>
      <c r="D6718" t="s">
        <v>2550</v>
      </c>
      <c r="E6718" t="s">
        <v>3160</v>
      </c>
      <c r="F6718" s="6">
        <v>21</v>
      </c>
      <c r="G6718" s="6">
        <v>246.69329833984375</v>
      </c>
      <c r="H6718" s="6">
        <v>235.94923400878906</v>
      </c>
      <c r="I6718" s="6">
        <v>65.928146362304688</v>
      </c>
      <c r="J6718" s="6">
        <v>76.809397590361513</v>
      </c>
      <c r="K6718">
        <f t="shared" si="208"/>
        <v>0</v>
      </c>
    </row>
    <row r="6719" spans="1:11" x14ac:dyDescent="0.25">
      <c r="A6719" s="5" t="str">
        <f t="shared" si="209"/>
        <v>LCALA BasinMonthly Peak DayAugust22</v>
      </c>
      <c r="B6719" t="s">
        <v>2233</v>
      </c>
      <c r="C6719" t="s">
        <v>2250</v>
      </c>
      <c r="D6719" t="s">
        <v>2550</v>
      </c>
      <c r="E6719" t="s">
        <v>3160</v>
      </c>
      <c r="F6719" s="6">
        <v>22</v>
      </c>
      <c r="G6719" s="6">
        <v>257.58096313476563</v>
      </c>
      <c r="H6719" s="6">
        <v>257.02874755859375</v>
      </c>
      <c r="I6719" s="6">
        <v>55.624824523925781</v>
      </c>
      <c r="J6719" s="6">
        <v>74.626024096385592</v>
      </c>
      <c r="K6719">
        <f t="shared" si="208"/>
        <v>0</v>
      </c>
    </row>
    <row r="6720" spans="1:11" x14ac:dyDescent="0.25">
      <c r="A6720" s="5" t="str">
        <f t="shared" si="209"/>
        <v>LCALA BasinMonthly Peak DayAugust23</v>
      </c>
      <c r="B6720" t="s">
        <v>2233</v>
      </c>
      <c r="C6720" t="s">
        <v>2250</v>
      </c>
      <c r="D6720" t="s">
        <v>2550</v>
      </c>
      <c r="E6720" t="s">
        <v>3160</v>
      </c>
      <c r="F6720" s="6">
        <v>23</v>
      </c>
      <c r="G6720" s="6">
        <v>254.02288818359375</v>
      </c>
      <c r="H6720" s="6">
        <v>256.59564208984375</v>
      </c>
      <c r="I6720" s="6">
        <v>64.701614379882813</v>
      </c>
      <c r="J6720" s="6">
        <v>73.808192771084393</v>
      </c>
      <c r="K6720">
        <f t="shared" si="208"/>
        <v>0</v>
      </c>
    </row>
    <row r="6721" spans="1:11" x14ac:dyDescent="0.25">
      <c r="A6721" s="5" t="str">
        <f t="shared" si="209"/>
        <v>LCALA BasinMonthly Peak DayAugust24</v>
      </c>
      <c r="B6721" t="s">
        <v>2233</v>
      </c>
      <c r="C6721" t="s">
        <v>2250</v>
      </c>
      <c r="D6721" t="s">
        <v>2550</v>
      </c>
      <c r="E6721" t="s">
        <v>3160</v>
      </c>
      <c r="F6721" s="6">
        <v>24</v>
      </c>
      <c r="G6721" s="6">
        <v>283.7860107421875</v>
      </c>
      <c r="H6721" s="6">
        <v>277.629150390625</v>
      </c>
      <c r="I6721" s="6">
        <v>72.1878662109375</v>
      </c>
      <c r="J6721" s="6">
        <v>73.35951807228912</v>
      </c>
      <c r="K6721">
        <f t="shared" si="208"/>
        <v>0</v>
      </c>
    </row>
    <row r="6722" spans="1:11" x14ac:dyDescent="0.25">
      <c r="A6722" s="5" t="str">
        <f t="shared" si="209"/>
        <v>LCALA BasinAverage WeekdaySeptember1</v>
      </c>
      <c r="B6722" t="s">
        <v>2233</v>
      </c>
      <c r="C6722" t="s">
        <v>2250</v>
      </c>
      <c r="D6722" t="s">
        <v>2551</v>
      </c>
      <c r="E6722" t="s">
        <v>3161</v>
      </c>
      <c r="F6722" s="6">
        <v>1</v>
      </c>
      <c r="G6722" s="6">
        <v>370.73992919921875</v>
      </c>
      <c r="H6722" s="6">
        <v>430.422119140625</v>
      </c>
      <c r="I6722" s="6">
        <v>134.35304260253906</v>
      </c>
      <c r="J6722" s="6">
        <v>73.038313253012078</v>
      </c>
      <c r="K6722">
        <f t="shared" ref="K6722:K6785" si="210">INDEX(events, MATCH(CONCATENATE(B6722, C6722, D6722, E6722), events_y, 0), MATCH("Confidential", events_x, 0))</f>
        <v>0</v>
      </c>
    </row>
    <row r="6723" spans="1:11" x14ac:dyDescent="0.25">
      <c r="A6723" s="5" t="str">
        <f t="shared" ref="A6723:A6786" si="211">CONCATENATE(B6723, C6723, D6723, E6723, F6723)</f>
        <v>LCALA BasinAverage WeekdaySeptember2</v>
      </c>
      <c r="B6723" t="s">
        <v>2233</v>
      </c>
      <c r="C6723" t="s">
        <v>2250</v>
      </c>
      <c r="D6723" t="s">
        <v>2551</v>
      </c>
      <c r="E6723" t="s">
        <v>3161</v>
      </c>
      <c r="F6723" s="6">
        <v>2</v>
      </c>
      <c r="G6723" s="6">
        <v>400.5919189453125</v>
      </c>
      <c r="H6723" s="6">
        <v>437.66964721679688</v>
      </c>
      <c r="I6723" s="6">
        <v>112.27817535400391</v>
      </c>
      <c r="J6723" s="6">
        <v>71.836506024096337</v>
      </c>
      <c r="K6723">
        <f t="shared" si="210"/>
        <v>0</v>
      </c>
    </row>
    <row r="6724" spans="1:11" x14ac:dyDescent="0.25">
      <c r="A6724" s="5" t="str">
        <f t="shared" si="211"/>
        <v>LCALA BasinAverage WeekdaySeptember3</v>
      </c>
      <c r="B6724" t="s">
        <v>2233</v>
      </c>
      <c r="C6724" t="s">
        <v>2250</v>
      </c>
      <c r="D6724" t="s">
        <v>2551</v>
      </c>
      <c r="E6724" t="s">
        <v>3161</v>
      </c>
      <c r="F6724" s="6">
        <v>3</v>
      </c>
      <c r="G6724" s="6">
        <v>368.4215087890625</v>
      </c>
      <c r="H6724" s="6">
        <v>404.35577392578125</v>
      </c>
      <c r="I6724" s="6">
        <v>121.97081756591797</v>
      </c>
      <c r="J6724" s="6">
        <v>70.919397590361513</v>
      </c>
      <c r="K6724">
        <f t="shared" si="210"/>
        <v>0</v>
      </c>
    </row>
    <row r="6725" spans="1:11" x14ac:dyDescent="0.25">
      <c r="A6725" s="5" t="str">
        <f t="shared" si="211"/>
        <v>LCALA BasinAverage WeekdaySeptember4</v>
      </c>
      <c r="B6725" t="s">
        <v>2233</v>
      </c>
      <c r="C6725" t="s">
        <v>2250</v>
      </c>
      <c r="D6725" t="s">
        <v>2551</v>
      </c>
      <c r="E6725" t="s">
        <v>3161</v>
      </c>
      <c r="F6725" s="6">
        <v>4</v>
      </c>
      <c r="G6725" s="6">
        <v>305.00381469726563</v>
      </c>
      <c r="H6725" s="6">
        <v>341.48788452148438</v>
      </c>
      <c r="I6725" s="6">
        <v>90.1622314453125</v>
      </c>
      <c r="J6725" s="6">
        <v>70.038313253012035</v>
      </c>
      <c r="K6725">
        <f t="shared" si="210"/>
        <v>0</v>
      </c>
    </row>
    <row r="6726" spans="1:11" x14ac:dyDescent="0.25">
      <c r="A6726" s="5" t="str">
        <f t="shared" si="211"/>
        <v>LCALA BasinAverage WeekdaySeptember5</v>
      </c>
      <c r="B6726" t="s">
        <v>2233</v>
      </c>
      <c r="C6726" t="s">
        <v>2250</v>
      </c>
      <c r="D6726" t="s">
        <v>2551</v>
      </c>
      <c r="E6726" t="s">
        <v>3161</v>
      </c>
      <c r="F6726" s="6">
        <v>5</v>
      </c>
      <c r="G6726" s="6">
        <v>456.0498046875</v>
      </c>
      <c r="H6726" s="6">
        <v>467.74136352539063</v>
      </c>
      <c r="I6726" s="6">
        <v>122.38311004638672</v>
      </c>
      <c r="J6726" s="6">
        <v>69.050722891566338</v>
      </c>
      <c r="K6726">
        <f t="shared" si="210"/>
        <v>0</v>
      </c>
    </row>
    <row r="6727" spans="1:11" x14ac:dyDescent="0.25">
      <c r="A6727" s="5" t="str">
        <f t="shared" si="211"/>
        <v>LCALA BasinAverage WeekdaySeptember6</v>
      </c>
      <c r="B6727" t="s">
        <v>2233</v>
      </c>
      <c r="C6727" t="s">
        <v>2250</v>
      </c>
      <c r="D6727" t="s">
        <v>2551</v>
      </c>
      <c r="E6727" t="s">
        <v>3161</v>
      </c>
      <c r="F6727" s="6">
        <v>6</v>
      </c>
      <c r="G6727" s="6">
        <v>497.56427001953125</v>
      </c>
      <c r="H6727" s="6">
        <v>495.66366577148438</v>
      </c>
      <c r="I6727" s="6">
        <v>107.3934326171875</v>
      </c>
      <c r="J6727" s="6">
        <v>68.343855421686783</v>
      </c>
      <c r="K6727">
        <f t="shared" si="210"/>
        <v>0</v>
      </c>
    </row>
    <row r="6728" spans="1:11" x14ac:dyDescent="0.25">
      <c r="A6728" s="5" t="str">
        <f t="shared" si="211"/>
        <v>LCALA BasinAverage WeekdaySeptember7</v>
      </c>
      <c r="B6728" t="s">
        <v>2233</v>
      </c>
      <c r="C6728" t="s">
        <v>2250</v>
      </c>
      <c r="D6728" t="s">
        <v>2551</v>
      </c>
      <c r="E6728" t="s">
        <v>3161</v>
      </c>
      <c r="F6728" s="6">
        <v>7</v>
      </c>
      <c r="G6728" s="6">
        <v>538.65814208984375</v>
      </c>
      <c r="H6728" s="6">
        <v>517.075439453125</v>
      </c>
      <c r="I6728" s="6">
        <v>109.52872467041016</v>
      </c>
      <c r="J6728" s="6">
        <v>67.846626506024108</v>
      </c>
      <c r="K6728">
        <f t="shared" si="210"/>
        <v>0</v>
      </c>
    </row>
    <row r="6729" spans="1:11" x14ac:dyDescent="0.25">
      <c r="A6729" s="5" t="str">
        <f t="shared" si="211"/>
        <v>LCALA BasinAverage WeekdaySeptember8</v>
      </c>
      <c r="B6729" t="s">
        <v>2233</v>
      </c>
      <c r="C6729" t="s">
        <v>2250</v>
      </c>
      <c r="D6729" t="s">
        <v>2551</v>
      </c>
      <c r="E6729" t="s">
        <v>3161</v>
      </c>
      <c r="F6729" s="6">
        <v>8</v>
      </c>
      <c r="G6729" s="6">
        <v>582.67694091796875</v>
      </c>
      <c r="H6729" s="6">
        <v>554.2574462890625</v>
      </c>
      <c r="I6729" s="6">
        <v>107.53184509277344</v>
      </c>
      <c r="J6729" s="6">
        <v>67.290722891566261</v>
      </c>
      <c r="K6729">
        <f t="shared" si="210"/>
        <v>0</v>
      </c>
    </row>
    <row r="6730" spans="1:11" x14ac:dyDescent="0.25">
      <c r="A6730" s="5" t="str">
        <f t="shared" si="211"/>
        <v>LCALA BasinAverage WeekdaySeptember9</v>
      </c>
      <c r="B6730" t="s">
        <v>2233</v>
      </c>
      <c r="C6730" t="s">
        <v>2250</v>
      </c>
      <c r="D6730" t="s">
        <v>2551</v>
      </c>
      <c r="E6730" t="s">
        <v>3161</v>
      </c>
      <c r="F6730" s="6">
        <v>9</v>
      </c>
      <c r="G6730" s="6">
        <v>603.06622314453125</v>
      </c>
      <c r="H6730" s="6">
        <v>597.61334228515625</v>
      </c>
      <c r="I6730" s="6">
        <v>110.26886749267578</v>
      </c>
      <c r="J6730" s="6">
        <v>68.164457831325336</v>
      </c>
      <c r="K6730">
        <f t="shared" si="210"/>
        <v>0</v>
      </c>
    </row>
    <row r="6731" spans="1:11" x14ac:dyDescent="0.25">
      <c r="A6731" s="5" t="str">
        <f t="shared" si="211"/>
        <v>LCALA BasinAverage WeekdaySeptember10</v>
      </c>
      <c r="B6731" t="s">
        <v>2233</v>
      </c>
      <c r="C6731" t="s">
        <v>2250</v>
      </c>
      <c r="D6731" t="s">
        <v>2551</v>
      </c>
      <c r="E6731" t="s">
        <v>3161</v>
      </c>
      <c r="F6731" s="6">
        <v>10</v>
      </c>
      <c r="G6731" s="6">
        <v>621.30438232421875</v>
      </c>
      <c r="H6731" s="6">
        <v>602.68304443359375</v>
      </c>
      <c r="I6731" s="6">
        <v>106.39057922363281</v>
      </c>
      <c r="J6731" s="6">
        <v>72.167831325301236</v>
      </c>
      <c r="K6731">
        <f t="shared" si="210"/>
        <v>0</v>
      </c>
    </row>
    <row r="6732" spans="1:11" x14ac:dyDescent="0.25">
      <c r="A6732" s="5" t="str">
        <f t="shared" si="211"/>
        <v>LCALA BasinAverage WeekdaySeptember11</v>
      </c>
      <c r="B6732" t="s">
        <v>2233</v>
      </c>
      <c r="C6732" t="s">
        <v>2250</v>
      </c>
      <c r="D6732" t="s">
        <v>2551</v>
      </c>
      <c r="E6732" t="s">
        <v>3161</v>
      </c>
      <c r="F6732" s="6">
        <v>11</v>
      </c>
      <c r="G6732" s="6">
        <v>601.225341796875</v>
      </c>
      <c r="H6732" s="6">
        <v>595.87921142578125</v>
      </c>
      <c r="I6732" s="6">
        <v>110.40259552001953</v>
      </c>
      <c r="J6732" s="6">
        <v>75.955903614457824</v>
      </c>
      <c r="K6732">
        <f t="shared" si="210"/>
        <v>0</v>
      </c>
    </row>
    <row r="6733" spans="1:11" x14ac:dyDescent="0.25">
      <c r="A6733" s="5" t="str">
        <f t="shared" si="211"/>
        <v>LCALA BasinAverage WeekdaySeptember12</v>
      </c>
      <c r="B6733" t="s">
        <v>2233</v>
      </c>
      <c r="C6733" t="s">
        <v>2250</v>
      </c>
      <c r="D6733" t="s">
        <v>2551</v>
      </c>
      <c r="E6733" t="s">
        <v>3161</v>
      </c>
      <c r="F6733" s="6">
        <v>12</v>
      </c>
      <c r="G6733" s="6">
        <v>591.0233154296875</v>
      </c>
      <c r="H6733" s="6">
        <v>602.874755859375</v>
      </c>
      <c r="I6733" s="6">
        <v>114.23326873779297</v>
      </c>
      <c r="J6733" s="6">
        <v>79.293975903614438</v>
      </c>
      <c r="K6733">
        <f t="shared" si="210"/>
        <v>0</v>
      </c>
    </row>
    <row r="6734" spans="1:11" x14ac:dyDescent="0.25">
      <c r="A6734" s="5" t="str">
        <f t="shared" si="211"/>
        <v>LCALA BasinAverage WeekdaySeptember13</v>
      </c>
      <c r="B6734" t="s">
        <v>2233</v>
      </c>
      <c r="C6734" t="s">
        <v>2250</v>
      </c>
      <c r="D6734" t="s">
        <v>2551</v>
      </c>
      <c r="E6734" t="s">
        <v>3161</v>
      </c>
      <c r="F6734" s="6">
        <v>13</v>
      </c>
      <c r="G6734" s="6">
        <v>569.68255615234375</v>
      </c>
      <c r="H6734" s="6">
        <v>552.23486328125</v>
      </c>
      <c r="I6734" s="6">
        <v>114.23298645019531</v>
      </c>
      <c r="J6734" s="6">
        <v>81.612771084337339</v>
      </c>
      <c r="K6734">
        <f t="shared" si="210"/>
        <v>0</v>
      </c>
    </row>
    <row r="6735" spans="1:11" x14ac:dyDescent="0.25">
      <c r="A6735" s="5" t="str">
        <f t="shared" si="211"/>
        <v>LCALA BasinAverage WeekdaySeptember14</v>
      </c>
      <c r="B6735" t="s">
        <v>2233</v>
      </c>
      <c r="C6735" t="s">
        <v>2250</v>
      </c>
      <c r="D6735" t="s">
        <v>2551</v>
      </c>
      <c r="E6735" t="s">
        <v>3161</v>
      </c>
      <c r="F6735" s="6">
        <v>14</v>
      </c>
      <c r="G6735" s="6">
        <v>477.80972290039063</v>
      </c>
      <c r="H6735" s="6">
        <v>472.020751953125</v>
      </c>
      <c r="I6735" s="6">
        <v>98.615585327148438</v>
      </c>
      <c r="J6735" s="6">
        <v>83.180481927710744</v>
      </c>
      <c r="K6735">
        <f t="shared" si="210"/>
        <v>0</v>
      </c>
    </row>
    <row r="6736" spans="1:11" x14ac:dyDescent="0.25">
      <c r="A6736" s="5" t="str">
        <f t="shared" si="211"/>
        <v>LCALA BasinAverage WeekdaySeptember15</v>
      </c>
      <c r="B6736" t="s">
        <v>2233</v>
      </c>
      <c r="C6736" t="s">
        <v>2250</v>
      </c>
      <c r="D6736" t="s">
        <v>2551</v>
      </c>
      <c r="E6736" t="s">
        <v>3161</v>
      </c>
      <c r="F6736" s="6">
        <v>15</v>
      </c>
      <c r="G6736" s="6">
        <v>400.45883178710938</v>
      </c>
      <c r="H6736" s="6">
        <v>388.12759399414063</v>
      </c>
      <c r="I6736" s="6">
        <v>98.591064453125</v>
      </c>
      <c r="J6736" s="6">
        <v>83.674939759036221</v>
      </c>
      <c r="K6736">
        <f t="shared" si="210"/>
        <v>0</v>
      </c>
    </row>
    <row r="6737" spans="1:11" x14ac:dyDescent="0.25">
      <c r="A6737" s="5" t="str">
        <f t="shared" si="211"/>
        <v>LCALA BasinAverage WeekdaySeptember16</v>
      </c>
      <c r="B6737" t="s">
        <v>2233</v>
      </c>
      <c r="C6737" t="s">
        <v>2250</v>
      </c>
      <c r="D6737" t="s">
        <v>2551</v>
      </c>
      <c r="E6737" t="s">
        <v>3161</v>
      </c>
      <c r="F6737" s="6">
        <v>16</v>
      </c>
      <c r="G6737" s="6">
        <v>414.99014282226563</v>
      </c>
      <c r="H6737" s="6">
        <v>407.871337890625</v>
      </c>
      <c r="I6737" s="6">
        <v>100.7652587890625</v>
      </c>
      <c r="J6737" s="6">
        <v>83.341686746987904</v>
      </c>
      <c r="K6737">
        <f t="shared" si="210"/>
        <v>0</v>
      </c>
    </row>
    <row r="6738" spans="1:11" x14ac:dyDescent="0.25">
      <c r="A6738" s="5" t="str">
        <f t="shared" si="211"/>
        <v>LCALA BasinAverage WeekdaySeptember17</v>
      </c>
      <c r="B6738" t="s">
        <v>2233</v>
      </c>
      <c r="C6738" t="s">
        <v>2250</v>
      </c>
      <c r="D6738" t="s">
        <v>2551</v>
      </c>
      <c r="E6738" t="s">
        <v>3161</v>
      </c>
      <c r="F6738" s="6">
        <v>17</v>
      </c>
      <c r="G6738" s="6">
        <v>371.1748046875</v>
      </c>
      <c r="H6738" s="6">
        <v>368.41067504882813</v>
      </c>
      <c r="I6738" s="6">
        <v>103.57926177978516</v>
      </c>
      <c r="J6738" s="6">
        <v>80.819518072289256</v>
      </c>
      <c r="K6738">
        <f t="shared" si="210"/>
        <v>0</v>
      </c>
    </row>
    <row r="6739" spans="1:11" x14ac:dyDescent="0.25">
      <c r="A6739" s="5" t="str">
        <f t="shared" si="211"/>
        <v>LCALA BasinAverage WeekdaySeptember18</v>
      </c>
      <c r="B6739" t="s">
        <v>2233</v>
      </c>
      <c r="C6739" t="s">
        <v>2250</v>
      </c>
      <c r="D6739" t="s">
        <v>2551</v>
      </c>
      <c r="E6739" t="s">
        <v>3161</v>
      </c>
      <c r="F6739" s="6">
        <v>18</v>
      </c>
      <c r="G6739" s="6">
        <v>416.35467529296875</v>
      </c>
      <c r="H6739" s="6">
        <v>368.85256958007813</v>
      </c>
      <c r="I6739" s="6">
        <v>94.167076110839844</v>
      </c>
      <c r="J6739" s="6">
        <v>78.639277108433788</v>
      </c>
      <c r="K6739">
        <f t="shared" si="210"/>
        <v>0</v>
      </c>
    </row>
    <row r="6740" spans="1:11" x14ac:dyDescent="0.25">
      <c r="A6740" s="5" t="str">
        <f t="shared" si="211"/>
        <v>LCALA BasinAverage WeekdaySeptember19</v>
      </c>
      <c r="B6740" t="s">
        <v>2233</v>
      </c>
      <c r="C6740" t="s">
        <v>2250</v>
      </c>
      <c r="D6740" t="s">
        <v>2551</v>
      </c>
      <c r="E6740" t="s">
        <v>3161</v>
      </c>
      <c r="F6740" s="6">
        <v>19</v>
      </c>
      <c r="G6740" s="6">
        <v>398.32110595703125</v>
      </c>
      <c r="H6740" s="6">
        <v>317.63247680664063</v>
      </c>
      <c r="I6740" s="6">
        <v>97.422012329101563</v>
      </c>
      <c r="J6740" s="6">
        <v>76.510361445783076</v>
      </c>
      <c r="K6740">
        <f t="shared" si="210"/>
        <v>0</v>
      </c>
    </row>
    <row r="6741" spans="1:11" x14ac:dyDescent="0.25">
      <c r="A6741" s="5" t="str">
        <f t="shared" si="211"/>
        <v>LCALA BasinAverage WeekdaySeptember20</v>
      </c>
      <c r="B6741" t="s">
        <v>2233</v>
      </c>
      <c r="C6741" t="s">
        <v>2250</v>
      </c>
      <c r="D6741" t="s">
        <v>2551</v>
      </c>
      <c r="E6741" t="s">
        <v>3161</v>
      </c>
      <c r="F6741" s="6">
        <v>20</v>
      </c>
      <c r="G6741" s="6">
        <v>405.80825805664063</v>
      </c>
      <c r="H6741" s="6">
        <v>321.44732666015625</v>
      </c>
      <c r="I6741" s="6">
        <v>93.575775146484375</v>
      </c>
      <c r="J6741" s="6">
        <v>74.317349397590306</v>
      </c>
      <c r="K6741">
        <f t="shared" si="210"/>
        <v>0</v>
      </c>
    </row>
    <row r="6742" spans="1:11" x14ac:dyDescent="0.25">
      <c r="A6742" s="5" t="str">
        <f t="shared" si="211"/>
        <v>LCALA BasinAverage WeekdaySeptember21</v>
      </c>
      <c r="B6742" t="s">
        <v>2233</v>
      </c>
      <c r="C6742" t="s">
        <v>2250</v>
      </c>
      <c r="D6742" t="s">
        <v>2551</v>
      </c>
      <c r="E6742" t="s">
        <v>3161</v>
      </c>
      <c r="F6742" s="6">
        <v>21</v>
      </c>
      <c r="G6742" s="6">
        <v>381.68807983398438</v>
      </c>
      <c r="H6742" s="6">
        <v>332.69186401367188</v>
      </c>
      <c r="I6742" s="6">
        <v>80.705841064453125</v>
      </c>
      <c r="J6742" s="6">
        <v>71.793373493975977</v>
      </c>
      <c r="K6742">
        <f t="shared" si="210"/>
        <v>0</v>
      </c>
    </row>
    <row r="6743" spans="1:11" x14ac:dyDescent="0.25">
      <c r="A6743" s="5" t="str">
        <f t="shared" si="211"/>
        <v>LCALA BasinAverage WeekdaySeptember22</v>
      </c>
      <c r="B6743" t="s">
        <v>2233</v>
      </c>
      <c r="C6743" t="s">
        <v>2250</v>
      </c>
      <c r="D6743" t="s">
        <v>2551</v>
      </c>
      <c r="E6743" t="s">
        <v>3161</v>
      </c>
      <c r="F6743" s="6">
        <v>22</v>
      </c>
      <c r="G6743" s="6">
        <v>413.83041381835938</v>
      </c>
      <c r="H6743" s="6">
        <v>398.42108154296875</v>
      </c>
      <c r="I6743" s="6">
        <v>90.83148193359375</v>
      </c>
      <c r="J6743" s="6">
        <v>70.544939759036097</v>
      </c>
      <c r="K6743">
        <f t="shared" si="210"/>
        <v>0</v>
      </c>
    </row>
    <row r="6744" spans="1:11" x14ac:dyDescent="0.25">
      <c r="A6744" s="5" t="str">
        <f t="shared" si="211"/>
        <v>LCALA BasinAverage WeekdaySeptember23</v>
      </c>
      <c r="B6744" t="s">
        <v>2233</v>
      </c>
      <c r="C6744" t="s">
        <v>2250</v>
      </c>
      <c r="D6744" t="s">
        <v>2551</v>
      </c>
      <c r="E6744" t="s">
        <v>3161</v>
      </c>
      <c r="F6744" s="6">
        <v>23</v>
      </c>
      <c r="G6744" s="6">
        <v>429.60537719726563</v>
      </c>
      <c r="H6744" s="6">
        <v>435.93206787109375</v>
      </c>
      <c r="I6744" s="6">
        <v>111.68376159667969</v>
      </c>
      <c r="J6744" s="6">
        <v>69.129759036144492</v>
      </c>
      <c r="K6744">
        <f t="shared" si="210"/>
        <v>0</v>
      </c>
    </row>
    <row r="6745" spans="1:11" x14ac:dyDescent="0.25">
      <c r="A6745" s="5" t="str">
        <f t="shared" si="211"/>
        <v>LCALA BasinAverage WeekdaySeptember24</v>
      </c>
      <c r="B6745" t="s">
        <v>2233</v>
      </c>
      <c r="C6745" t="s">
        <v>2250</v>
      </c>
      <c r="D6745" t="s">
        <v>2551</v>
      </c>
      <c r="E6745" t="s">
        <v>3161</v>
      </c>
      <c r="F6745" s="6">
        <v>24</v>
      </c>
      <c r="G6745" s="6">
        <v>416.75540161132813</v>
      </c>
      <c r="H6745" s="6">
        <v>443.1513671875</v>
      </c>
      <c r="I6745" s="6">
        <v>119.49688720703125</v>
      </c>
      <c r="J6745" s="6">
        <v>68.07987951807236</v>
      </c>
      <c r="K6745">
        <f t="shared" si="210"/>
        <v>0</v>
      </c>
    </row>
    <row r="6746" spans="1:11" x14ac:dyDescent="0.25">
      <c r="A6746" s="5" t="str">
        <f t="shared" si="211"/>
        <v>LCALA BasinMonthly Peak DaySeptember1</v>
      </c>
      <c r="B6746" t="s">
        <v>2233</v>
      </c>
      <c r="C6746" t="s">
        <v>2250</v>
      </c>
      <c r="D6746" t="s">
        <v>2552</v>
      </c>
      <c r="E6746" t="s">
        <v>3161</v>
      </c>
      <c r="F6746" s="6">
        <v>1</v>
      </c>
      <c r="G6746" s="6">
        <v>368.43215942382813</v>
      </c>
      <c r="H6746" s="6">
        <v>373.13809204101563</v>
      </c>
      <c r="I6746" s="6">
        <v>64.007438659667969</v>
      </c>
      <c r="J6746" s="6">
        <v>70.676024096385532</v>
      </c>
      <c r="K6746">
        <f t="shared" si="210"/>
        <v>0</v>
      </c>
    </row>
    <row r="6747" spans="1:11" x14ac:dyDescent="0.25">
      <c r="A6747" s="5" t="str">
        <f t="shared" si="211"/>
        <v>LCALA BasinMonthly Peak DaySeptember2</v>
      </c>
      <c r="B6747" t="s">
        <v>2233</v>
      </c>
      <c r="C6747" t="s">
        <v>2250</v>
      </c>
      <c r="D6747" t="s">
        <v>2552</v>
      </c>
      <c r="E6747" t="s">
        <v>3161</v>
      </c>
      <c r="F6747" s="6">
        <v>2</v>
      </c>
      <c r="G6747" s="6">
        <v>392.54647827148438</v>
      </c>
      <c r="H6747" s="6">
        <v>409.67364501953125</v>
      </c>
      <c r="I6747" s="6">
        <v>76.668655395507813</v>
      </c>
      <c r="J6747" s="6">
        <v>70.430481927710915</v>
      </c>
      <c r="K6747">
        <f t="shared" si="210"/>
        <v>0</v>
      </c>
    </row>
    <row r="6748" spans="1:11" x14ac:dyDescent="0.25">
      <c r="A6748" s="5" t="str">
        <f t="shared" si="211"/>
        <v>LCALA BasinMonthly Peak DaySeptember3</v>
      </c>
      <c r="B6748" t="s">
        <v>2233</v>
      </c>
      <c r="C6748" t="s">
        <v>2250</v>
      </c>
      <c r="D6748" t="s">
        <v>2552</v>
      </c>
      <c r="E6748" t="s">
        <v>3161</v>
      </c>
      <c r="F6748" s="6">
        <v>3</v>
      </c>
      <c r="G6748" s="6">
        <v>369.60549926757813</v>
      </c>
      <c r="H6748" s="6">
        <v>389.38165283203125</v>
      </c>
      <c r="I6748" s="6">
        <v>82.454536437988281</v>
      </c>
      <c r="J6748" s="6">
        <v>70.135662650602441</v>
      </c>
      <c r="K6748">
        <f t="shared" si="210"/>
        <v>0</v>
      </c>
    </row>
    <row r="6749" spans="1:11" x14ac:dyDescent="0.25">
      <c r="A6749" s="5" t="str">
        <f t="shared" si="211"/>
        <v>LCALA BasinMonthly Peak DaySeptember4</v>
      </c>
      <c r="B6749" t="s">
        <v>2233</v>
      </c>
      <c r="C6749" t="s">
        <v>2250</v>
      </c>
      <c r="D6749" t="s">
        <v>2552</v>
      </c>
      <c r="E6749" t="s">
        <v>3161</v>
      </c>
      <c r="F6749" s="6">
        <v>4</v>
      </c>
      <c r="G6749" s="6">
        <v>302.468994140625</v>
      </c>
      <c r="H6749" s="6">
        <v>305.0439453125</v>
      </c>
      <c r="I6749" s="6">
        <v>63.794536590576172</v>
      </c>
      <c r="J6749" s="6">
        <v>69.920963855421689</v>
      </c>
      <c r="K6749">
        <f t="shared" si="210"/>
        <v>0</v>
      </c>
    </row>
    <row r="6750" spans="1:11" x14ac:dyDescent="0.25">
      <c r="A6750" s="5" t="str">
        <f t="shared" si="211"/>
        <v>LCALA BasinMonthly Peak DaySeptember5</v>
      </c>
      <c r="B6750" t="s">
        <v>2233</v>
      </c>
      <c r="C6750" t="s">
        <v>2250</v>
      </c>
      <c r="D6750" t="s">
        <v>2552</v>
      </c>
      <c r="E6750" t="s">
        <v>3161</v>
      </c>
      <c r="F6750" s="6">
        <v>5</v>
      </c>
      <c r="G6750" s="6">
        <v>448.27728271484375</v>
      </c>
      <c r="H6750" s="6">
        <v>441.31903076171875</v>
      </c>
      <c r="I6750" s="6">
        <v>70.651168823242188</v>
      </c>
      <c r="J6750" s="6">
        <v>69.985542168674698</v>
      </c>
      <c r="K6750">
        <f t="shared" si="210"/>
        <v>0</v>
      </c>
    </row>
    <row r="6751" spans="1:11" x14ac:dyDescent="0.25">
      <c r="A6751" s="5" t="str">
        <f t="shared" si="211"/>
        <v>LCALA BasinMonthly Peak DaySeptember6</v>
      </c>
      <c r="B6751" t="s">
        <v>2233</v>
      </c>
      <c r="C6751" t="s">
        <v>2250</v>
      </c>
      <c r="D6751" t="s">
        <v>2552</v>
      </c>
      <c r="E6751" t="s">
        <v>3161</v>
      </c>
      <c r="F6751" s="6">
        <v>6</v>
      </c>
      <c r="G6751" s="6">
        <v>477.37686157226563</v>
      </c>
      <c r="H6751" s="6">
        <v>474.3740234375</v>
      </c>
      <c r="I6751" s="6">
        <v>71.824440002441406</v>
      </c>
      <c r="J6751" s="6">
        <v>69.91289156626506</v>
      </c>
      <c r="K6751">
        <f t="shared" si="210"/>
        <v>0</v>
      </c>
    </row>
    <row r="6752" spans="1:11" x14ac:dyDescent="0.25">
      <c r="A6752" s="5" t="str">
        <f t="shared" si="211"/>
        <v>LCALA BasinMonthly Peak DaySeptember7</v>
      </c>
      <c r="B6752" t="s">
        <v>2233</v>
      </c>
      <c r="C6752" t="s">
        <v>2250</v>
      </c>
      <c r="D6752" t="s">
        <v>2552</v>
      </c>
      <c r="E6752" t="s">
        <v>3161</v>
      </c>
      <c r="F6752" s="6">
        <v>7</v>
      </c>
      <c r="G6752" s="6">
        <v>551.93414306640625</v>
      </c>
      <c r="H6752" s="6">
        <v>546.5855712890625</v>
      </c>
      <c r="I6752" s="6">
        <v>67.208427429199219</v>
      </c>
      <c r="J6752" s="6">
        <v>70.228554216867522</v>
      </c>
      <c r="K6752">
        <f t="shared" si="210"/>
        <v>0</v>
      </c>
    </row>
    <row r="6753" spans="1:11" x14ac:dyDescent="0.25">
      <c r="A6753" s="5" t="str">
        <f t="shared" si="211"/>
        <v>LCALA BasinMonthly Peak DaySeptember8</v>
      </c>
      <c r="B6753" t="s">
        <v>2233</v>
      </c>
      <c r="C6753" t="s">
        <v>2250</v>
      </c>
      <c r="D6753" t="s">
        <v>2552</v>
      </c>
      <c r="E6753" t="s">
        <v>3161</v>
      </c>
      <c r="F6753" s="6">
        <v>8</v>
      </c>
      <c r="G6753" s="6">
        <v>571.7490234375</v>
      </c>
      <c r="H6753" s="6">
        <v>559.99005126953125</v>
      </c>
      <c r="I6753" s="6">
        <v>73.871673583984375</v>
      </c>
      <c r="J6753" s="6">
        <v>70.256506024096367</v>
      </c>
      <c r="K6753">
        <f t="shared" si="210"/>
        <v>0</v>
      </c>
    </row>
    <row r="6754" spans="1:11" x14ac:dyDescent="0.25">
      <c r="A6754" s="5" t="str">
        <f t="shared" si="211"/>
        <v>LCALA BasinMonthly Peak DaySeptember9</v>
      </c>
      <c r="B6754" t="s">
        <v>2233</v>
      </c>
      <c r="C6754" t="s">
        <v>2250</v>
      </c>
      <c r="D6754" t="s">
        <v>2552</v>
      </c>
      <c r="E6754" t="s">
        <v>3161</v>
      </c>
      <c r="F6754" s="6">
        <v>9</v>
      </c>
      <c r="G6754" s="6">
        <v>573.3145751953125</v>
      </c>
      <c r="H6754" s="6">
        <v>570.71575927734375</v>
      </c>
      <c r="I6754" s="6">
        <v>65.835128784179688</v>
      </c>
      <c r="J6754" s="6">
        <v>71.682409638554304</v>
      </c>
      <c r="K6754">
        <f t="shared" si="210"/>
        <v>0</v>
      </c>
    </row>
    <row r="6755" spans="1:11" x14ac:dyDescent="0.25">
      <c r="A6755" s="5" t="str">
        <f t="shared" si="211"/>
        <v>LCALA BasinMonthly Peak DaySeptember10</v>
      </c>
      <c r="B6755" t="s">
        <v>2233</v>
      </c>
      <c r="C6755" t="s">
        <v>2250</v>
      </c>
      <c r="D6755" t="s">
        <v>2552</v>
      </c>
      <c r="E6755" t="s">
        <v>3161</v>
      </c>
      <c r="F6755" s="6">
        <v>10</v>
      </c>
      <c r="G6755" s="6">
        <v>592.1739501953125</v>
      </c>
      <c r="H6755" s="6">
        <v>582.1866455078125</v>
      </c>
      <c r="I6755" s="6">
        <v>63.442489624023438</v>
      </c>
      <c r="J6755" s="6">
        <v>75.314216867469909</v>
      </c>
      <c r="K6755">
        <f t="shared" si="210"/>
        <v>0</v>
      </c>
    </row>
    <row r="6756" spans="1:11" x14ac:dyDescent="0.25">
      <c r="A6756" s="5" t="str">
        <f t="shared" si="211"/>
        <v>LCALA BasinMonthly Peak DaySeptember11</v>
      </c>
      <c r="B6756" t="s">
        <v>2233</v>
      </c>
      <c r="C6756" t="s">
        <v>2250</v>
      </c>
      <c r="D6756" t="s">
        <v>2552</v>
      </c>
      <c r="E6756" t="s">
        <v>3161</v>
      </c>
      <c r="F6756" s="6">
        <v>11</v>
      </c>
      <c r="G6756" s="6">
        <v>583.76324462890625</v>
      </c>
      <c r="H6756" s="6">
        <v>584.755126953125</v>
      </c>
      <c r="I6756" s="6">
        <v>62.691131591796875</v>
      </c>
      <c r="J6756" s="6">
        <v>79.460722891566235</v>
      </c>
      <c r="K6756">
        <f t="shared" si="210"/>
        <v>0</v>
      </c>
    </row>
    <row r="6757" spans="1:11" x14ac:dyDescent="0.25">
      <c r="A6757" s="5" t="str">
        <f t="shared" si="211"/>
        <v>LCALA BasinMonthly Peak DaySeptember12</v>
      </c>
      <c r="B6757" t="s">
        <v>2233</v>
      </c>
      <c r="C6757" t="s">
        <v>2250</v>
      </c>
      <c r="D6757" t="s">
        <v>2552</v>
      </c>
      <c r="E6757" t="s">
        <v>3161</v>
      </c>
      <c r="F6757" s="6">
        <v>12</v>
      </c>
      <c r="G6757" s="6">
        <v>565.52716064453125</v>
      </c>
      <c r="H6757" s="6">
        <v>557.42852783203125</v>
      </c>
      <c r="I6757" s="6">
        <v>64.177604675292969</v>
      </c>
      <c r="J6757" s="6">
        <v>83.023855421686676</v>
      </c>
      <c r="K6757">
        <f t="shared" si="210"/>
        <v>0</v>
      </c>
    </row>
    <row r="6758" spans="1:11" x14ac:dyDescent="0.25">
      <c r="A6758" s="5" t="str">
        <f t="shared" si="211"/>
        <v>LCALA BasinMonthly Peak DaySeptember13</v>
      </c>
      <c r="B6758" t="s">
        <v>2233</v>
      </c>
      <c r="C6758" t="s">
        <v>2250</v>
      </c>
      <c r="D6758" t="s">
        <v>2552</v>
      </c>
      <c r="E6758" t="s">
        <v>3161</v>
      </c>
      <c r="F6758" s="6">
        <v>13</v>
      </c>
      <c r="G6758" s="6">
        <v>554.9200439453125</v>
      </c>
      <c r="H6758" s="6">
        <v>553.3907470703125</v>
      </c>
      <c r="I6758" s="6">
        <v>65.105705261230469</v>
      </c>
      <c r="J6758" s="6">
        <v>85.457349397590406</v>
      </c>
      <c r="K6758">
        <f t="shared" si="210"/>
        <v>0</v>
      </c>
    </row>
    <row r="6759" spans="1:11" x14ac:dyDescent="0.25">
      <c r="A6759" s="5" t="str">
        <f t="shared" si="211"/>
        <v>LCALA BasinMonthly Peak DaySeptember14</v>
      </c>
      <c r="B6759" t="s">
        <v>2233</v>
      </c>
      <c r="C6759" t="s">
        <v>2250</v>
      </c>
      <c r="D6759" t="s">
        <v>2552</v>
      </c>
      <c r="E6759" t="s">
        <v>3161</v>
      </c>
      <c r="F6759" s="6">
        <v>14</v>
      </c>
      <c r="G6759" s="6">
        <v>462.84799194335938</v>
      </c>
      <c r="H6759" s="6">
        <v>480.28338623046875</v>
      </c>
      <c r="I6759" s="6">
        <v>63.055274963378906</v>
      </c>
      <c r="J6759" s="6">
        <v>87.727710843373458</v>
      </c>
      <c r="K6759">
        <f t="shared" si="210"/>
        <v>0</v>
      </c>
    </row>
    <row r="6760" spans="1:11" x14ac:dyDescent="0.25">
      <c r="A6760" s="5" t="str">
        <f t="shared" si="211"/>
        <v>LCALA BasinMonthly Peak DaySeptember15</v>
      </c>
      <c r="B6760" t="s">
        <v>2233</v>
      </c>
      <c r="C6760" t="s">
        <v>2250</v>
      </c>
      <c r="D6760" t="s">
        <v>2552</v>
      </c>
      <c r="E6760" t="s">
        <v>3161</v>
      </c>
      <c r="F6760" s="6">
        <v>15</v>
      </c>
      <c r="G6760" s="6">
        <v>397.17425537109375</v>
      </c>
      <c r="H6760" s="6">
        <v>396.96368408203125</v>
      </c>
      <c r="I6760" s="6">
        <v>62.094532012939453</v>
      </c>
      <c r="J6760" s="6">
        <v>89.646506024096468</v>
      </c>
      <c r="K6760">
        <f t="shared" si="210"/>
        <v>0</v>
      </c>
    </row>
    <row r="6761" spans="1:11" x14ac:dyDescent="0.25">
      <c r="A6761" s="5" t="str">
        <f t="shared" si="211"/>
        <v>LCALA BasinMonthly Peak DaySeptember16</v>
      </c>
      <c r="B6761" t="s">
        <v>2233</v>
      </c>
      <c r="C6761" t="s">
        <v>2250</v>
      </c>
      <c r="D6761" t="s">
        <v>2552</v>
      </c>
      <c r="E6761" t="s">
        <v>3161</v>
      </c>
      <c r="F6761" s="6">
        <v>16</v>
      </c>
      <c r="G6761" s="6">
        <v>422.06460571289063</v>
      </c>
      <c r="H6761" s="6">
        <v>406.11184692382813</v>
      </c>
      <c r="I6761" s="6">
        <v>65.066200256347656</v>
      </c>
      <c r="J6761" s="6">
        <v>92.081927710843445</v>
      </c>
      <c r="K6761">
        <f t="shared" si="210"/>
        <v>0</v>
      </c>
    </row>
    <row r="6762" spans="1:11" x14ac:dyDescent="0.25">
      <c r="A6762" s="5" t="str">
        <f t="shared" si="211"/>
        <v>LCALA BasinMonthly Peak DaySeptember17</v>
      </c>
      <c r="B6762" t="s">
        <v>2233</v>
      </c>
      <c r="C6762" t="s">
        <v>2250</v>
      </c>
      <c r="D6762" t="s">
        <v>2552</v>
      </c>
      <c r="E6762" t="s">
        <v>3161</v>
      </c>
      <c r="F6762" s="6">
        <v>17</v>
      </c>
      <c r="G6762" s="6">
        <v>372.23846435546875</v>
      </c>
      <c r="H6762" s="6">
        <v>370.390625</v>
      </c>
      <c r="I6762" s="6">
        <v>72.248344421386719</v>
      </c>
      <c r="J6762" s="6">
        <v>92.16144578313255</v>
      </c>
      <c r="K6762">
        <f t="shared" si="210"/>
        <v>0</v>
      </c>
    </row>
    <row r="6763" spans="1:11" x14ac:dyDescent="0.25">
      <c r="A6763" s="5" t="str">
        <f t="shared" si="211"/>
        <v>LCALA BasinMonthly Peak DaySeptember18</v>
      </c>
      <c r="B6763" t="s">
        <v>2233</v>
      </c>
      <c r="C6763" t="s">
        <v>2250</v>
      </c>
      <c r="D6763" t="s">
        <v>2552</v>
      </c>
      <c r="E6763" t="s">
        <v>3161</v>
      </c>
      <c r="F6763" s="6">
        <v>18</v>
      </c>
      <c r="G6763" s="6">
        <v>409.66586303710938</v>
      </c>
      <c r="H6763" s="6">
        <v>403.82525634765625</v>
      </c>
      <c r="I6763" s="6">
        <v>82.086746215820313</v>
      </c>
      <c r="J6763" s="6">
        <v>90.48963855421691</v>
      </c>
      <c r="K6763">
        <f t="shared" si="210"/>
        <v>0</v>
      </c>
    </row>
    <row r="6764" spans="1:11" x14ac:dyDescent="0.25">
      <c r="A6764" s="5" t="str">
        <f t="shared" si="211"/>
        <v>LCALA BasinMonthly Peak DaySeptember19</v>
      </c>
      <c r="B6764" t="s">
        <v>2233</v>
      </c>
      <c r="C6764" t="s">
        <v>2250</v>
      </c>
      <c r="D6764" t="s">
        <v>2552</v>
      </c>
      <c r="E6764" t="s">
        <v>3161</v>
      </c>
      <c r="F6764" s="6">
        <v>19</v>
      </c>
      <c r="G6764" s="6">
        <v>393.86279296875</v>
      </c>
      <c r="H6764" s="6">
        <v>386.24957275390625</v>
      </c>
      <c r="I6764" s="6">
        <v>84.598388671875</v>
      </c>
      <c r="J6764" s="6">
        <v>87.597108433734931</v>
      </c>
      <c r="K6764">
        <f t="shared" si="210"/>
        <v>0</v>
      </c>
    </row>
    <row r="6765" spans="1:11" x14ac:dyDescent="0.25">
      <c r="A6765" s="5" t="str">
        <f t="shared" si="211"/>
        <v>LCALA BasinMonthly Peak DaySeptember20</v>
      </c>
      <c r="B6765" t="s">
        <v>2233</v>
      </c>
      <c r="C6765" t="s">
        <v>2250</v>
      </c>
      <c r="D6765" t="s">
        <v>2552</v>
      </c>
      <c r="E6765" t="s">
        <v>3161</v>
      </c>
      <c r="F6765" s="6">
        <v>20</v>
      </c>
      <c r="G6765" s="6">
        <v>395.57000732421875</v>
      </c>
      <c r="H6765" s="6">
        <v>384.87081909179688</v>
      </c>
      <c r="I6765" s="6">
        <v>104.96803283691406</v>
      </c>
      <c r="J6765" s="6">
        <v>83.632289156626527</v>
      </c>
      <c r="K6765">
        <f t="shared" si="210"/>
        <v>0</v>
      </c>
    </row>
    <row r="6766" spans="1:11" x14ac:dyDescent="0.25">
      <c r="A6766" s="5" t="str">
        <f t="shared" si="211"/>
        <v>LCALA BasinMonthly Peak DaySeptember21</v>
      </c>
      <c r="B6766" t="s">
        <v>2233</v>
      </c>
      <c r="C6766" t="s">
        <v>2250</v>
      </c>
      <c r="D6766" t="s">
        <v>2552</v>
      </c>
      <c r="E6766" t="s">
        <v>3161</v>
      </c>
      <c r="F6766" s="6">
        <v>21</v>
      </c>
      <c r="G6766" s="6">
        <v>367.052978515625</v>
      </c>
      <c r="H6766" s="6">
        <v>356.30892944335938</v>
      </c>
      <c r="I6766" s="6">
        <v>92.028160095214844</v>
      </c>
      <c r="J6766" s="6">
        <v>79.819759036144575</v>
      </c>
      <c r="K6766">
        <f t="shared" si="210"/>
        <v>0</v>
      </c>
    </row>
    <row r="6767" spans="1:11" x14ac:dyDescent="0.25">
      <c r="A6767" s="5" t="str">
        <f t="shared" si="211"/>
        <v>LCALA BasinMonthly Peak DaySeptember22</v>
      </c>
      <c r="B6767" t="s">
        <v>2233</v>
      </c>
      <c r="C6767" t="s">
        <v>2250</v>
      </c>
      <c r="D6767" t="s">
        <v>2552</v>
      </c>
      <c r="E6767" t="s">
        <v>3161</v>
      </c>
      <c r="F6767" s="6">
        <v>22</v>
      </c>
      <c r="G6767" s="6">
        <v>408.00698852539063</v>
      </c>
      <c r="H6767" s="6">
        <v>407.45474243164063</v>
      </c>
      <c r="I6767" s="6">
        <v>130.10049438476563</v>
      </c>
      <c r="J6767" s="6">
        <v>77.451325301204903</v>
      </c>
      <c r="K6767">
        <f t="shared" si="210"/>
        <v>0</v>
      </c>
    </row>
    <row r="6768" spans="1:11" x14ac:dyDescent="0.25">
      <c r="A6768" s="5" t="str">
        <f t="shared" si="211"/>
        <v>LCALA BasinMonthly Peak DaySeptember23</v>
      </c>
      <c r="B6768" t="s">
        <v>2233</v>
      </c>
      <c r="C6768" t="s">
        <v>2250</v>
      </c>
      <c r="D6768" t="s">
        <v>2552</v>
      </c>
      <c r="E6768" t="s">
        <v>3161</v>
      </c>
      <c r="F6768" s="6">
        <v>23</v>
      </c>
      <c r="G6768" s="6">
        <v>435.52218627929688</v>
      </c>
      <c r="H6768" s="6">
        <v>438.09494018554688</v>
      </c>
      <c r="I6768" s="6">
        <v>90.15814208984375</v>
      </c>
      <c r="J6768" s="6">
        <v>75.421686746987902</v>
      </c>
      <c r="K6768">
        <f t="shared" si="210"/>
        <v>0</v>
      </c>
    </row>
    <row r="6769" spans="1:11" x14ac:dyDescent="0.25">
      <c r="A6769" s="5" t="str">
        <f t="shared" si="211"/>
        <v>LCALA BasinMonthly Peak DaySeptember24</v>
      </c>
      <c r="B6769" t="s">
        <v>2233</v>
      </c>
      <c r="C6769" t="s">
        <v>2250</v>
      </c>
      <c r="D6769" t="s">
        <v>2552</v>
      </c>
      <c r="E6769" t="s">
        <v>3161</v>
      </c>
      <c r="F6769" s="6">
        <v>24</v>
      </c>
      <c r="G6769" s="6">
        <v>416.09890747070313</v>
      </c>
      <c r="H6769" s="6">
        <v>409.94207763671875</v>
      </c>
      <c r="I6769" s="6">
        <v>75.252716064453125</v>
      </c>
      <c r="J6769" s="6">
        <v>73.985783132530145</v>
      </c>
      <c r="K6769">
        <f t="shared" si="210"/>
        <v>0</v>
      </c>
    </row>
    <row r="6770" spans="1:11" x14ac:dyDescent="0.25">
      <c r="A6770" s="5" t="str">
        <f t="shared" si="211"/>
        <v>LCALA BasinAverage WeekdayOctober1</v>
      </c>
      <c r="B6770" t="s">
        <v>2233</v>
      </c>
      <c r="C6770" t="s">
        <v>2250</v>
      </c>
      <c r="D6770" t="s">
        <v>2553</v>
      </c>
      <c r="E6770" t="s">
        <v>3162</v>
      </c>
      <c r="F6770" s="6">
        <v>1</v>
      </c>
      <c r="G6770" s="6">
        <v>351.82711791992188</v>
      </c>
      <c r="H6770" s="6">
        <v>351.82711791992188</v>
      </c>
      <c r="I6770" s="6">
        <v>108.81156158447266</v>
      </c>
      <c r="J6770" s="6">
        <v>68.613174603174642</v>
      </c>
      <c r="K6770">
        <f t="shared" si="210"/>
        <v>0</v>
      </c>
    </row>
    <row r="6771" spans="1:11" x14ac:dyDescent="0.25">
      <c r="A6771" s="5" t="str">
        <f t="shared" si="211"/>
        <v>LCALA BasinAverage WeekdayOctober2</v>
      </c>
      <c r="B6771" t="s">
        <v>2233</v>
      </c>
      <c r="C6771" t="s">
        <v>2250</v>
      </c>
      <c r="D6771" t="s">
        <v>2553</v>
      </c>
      <c r="E6771" t="s">
        <v>3162</v>
      </c>
      <c r="F6771" s="6">
        <v>2</v>
      </c>
      <c r="G6771" s="6">
        <v>360.87274169921875</v>
      </c>
      <c r="H6771" s="6">
        <v>360.87274169921875</v>
      </c>
      <c r="I6771" s="6">
        <v>101.21635437011719</v>
      </c>
      <c r="J6771" s="6">
        <v>68.106825396825343</v>
      </c>
      <c r="K6771">
        <f t="shared" si="210"/>
        <v>0</v>
      </c>
    </row>
    <row r="6772" spans="1:11" x14ac:dyDescent="0.25">
      <c r="A6772" s="5" t="str">
        <f t="shared" si="211"/>
        <v>LCALA BasinAverage WeekdayOctober3</v>
      </c>
      <c r="B6772" t="s">
        <v>2233</v>
      </c>
      <c r="C6772" t="s">
        <v>2250</v>
      </c>
      <c r="D6772" t="s">
        <v>2553</v>
      </c>
      <c r="E6772" t="s">
        <v>3162</v>
      </c>
      <c r="F6772" s="6">
        <v>3</v>
      </c>
      <c r="G6772" s="6">
        <v>345.12188720703125</v>
      </c>
      <c r="H6772" s="6">
        <v>345.12188720703125</v>
      </c>
      <c r="I6772" s="6">
        <v>114.13652038574219</v>
      </c>
      <c r="J6772" s="6">
        <v>67.914285714285711</v>
      </c>
      <c r="K6772">
        <f t="shared" si="210"/>
        <v>0</v>
      </c>
    </row>
    <row r="6773" spans="1:11" x14ac:dyDescent="0.25">
      <c r="A6773" s="5" t="str">
        <f t="shared" si="211"/>
        <v>LCALA BasinAverage WeekdayOctober4</v>
      </c>
      <c r="B6773" t="s">
        <v>2233</v>
      </c>
      <c r="C6773" t="s">
        <v>2250</v>
      </c>
      <c r="D6773" t="s">
        <v>2553</v>
      </c>
      <c r="E6773" t="s">
        <v>3162</v>
      </c>
      <c r="F6773" s="6">
        <v>4</v>
      </c>
      <c r="G6773" s="6">
        <v>361.9656982421875</v>
      </c>
      <c r="H6773" s="6">
        <v>361.9656982421875</v>
      </c>
      <c r="I6773" s="6">
        <v>120.63804626464844</v>
      </c>
      <c r="J6773" s="6">
        <v>67.533333333333346</v>
      </c>
      <c r="K6773">
        <f t="shared" si="210"/>
        <v>0</v>
      </c>
    </row>
    <row r="6774" spans="1:11" x14ac:dyDescent="0.25">
      <c r="A6774" s="5" t="str">
        <f t="shared" si="211"/>
        <v>LCALA BasinAverage WeekdayOctober5</v>
      </c>
      <c r="B6774" t="s">
        <v>2233</v>
      </c>
      <c r="C6774" t="s">
        <v>2250</v>
      </c>
      <c r="D6774" t="s">
        <v>2553</v>
      </c>
      <c r="E6774" t="s">
        <v>3162</v>
      </c>
      <c r="F6774" s="6">
        <v>5</v>
      </c>
      <c r="G6774" s="6">
        <v>393.90872192382813</v>
      </c>
      <c r="H6774" s="6">
        <v>393.90872192382813</v>
      </c>
      <c r="I6774" s="6">
        <v>138.24064636230469</v>
      </c>
      <c r="J6774" s="6">
        <v>67.008571428571443</v>
      </c>
      <c r="K6774">
        <f t="shared" si="210"/>
        <v>0</v>
      </c>
    </row>
    <row r="6775" spans="1:11" x14ac:dyDescent="0.25">
      <c r="A6775" s="5" t="str">
        <f t="shared" si="211"/>
        <v>LCALA BasinAverage WeekdayOctober6</v>
      </c>
      <c r="B6775" t="s">
        <v>2233</v>
      </c>
      <c r="C6775" t="s">
        <v>2250</v>
      </c>
      <c r="D6775" t="s">
        <v>2553</v>
      </c>
      <c r="E6775" t="s">
        <v>3162</v>
      </c>
      <c r="F6775" s="6">
        <v>6</v>
      </c>
      <c r="G6775" s="6">
        <v>493.47857666015625</v>
      </c>
      <c r="H6775" s="6">
        <v>493.47857666015625</v>
      </c>
      <c r="I6775" s="6">
        <v>124.48084259033203</v>
      </c>
      <c r="J6775" s="6">
        <v>66.520317460317443</v>
      </c>
      <c r="K6775">
        <f t="shared" si="210"/>
        <v>0</v>
      </c>
    </row>
    <row r="6776" spans="1:11" x14ac:dyDescent="0.25">
      <c r="A6776" s="5" t="str">
        <f t="shared" si="211"/>
        <v>LCALA BasinAverage WeekdayOctober7</v>
      </c>
      <c r="B6776" t="s">
        <v>2233</v>
      </c>
      <c r="C6776" t="s">
        <v>2250</v>
      </c>
      <c r="D6776" t="s">
        <v>2553</v>
      </c>
      <c r="E6776" t="s">
        <v>3162</v>
      </c>
      <c r="F6776" s="6">
        <v>7</v>
      </c>
      <c r="G6776" s="6">
        <v>599.67486572265625</v>
      </c>
      <c r="H6776" s="6">
        <v>599.67486572265625</v>
      </c>
      <c r="I6776" s="6">
        <v>131.99404907226563</v>
      </c>
      <c r="J6776" s="6">
        <v>65.967460317460365</v>
      </c>
      <c r="K6776">
        <f t="shared" si="210"/>
        <v>0</v>
      </c>
    </row>
    <row r="6777" spans="1:11" x14ac:dyDescent="0.25">
      <c r="A6777" s="5" t="str">
        <f t="shared" si="211"/>
        <v>LCALA BasinAverage WeekdayOctober8</v>
      </c>
      <c r="B6777" t="s">
        <v>2233</v>
      </c>
      <c r="C6777" t="s">
        <v>2250</v>
      </c>
      <c r="D6777" t="s">
        <v>2553</v>
      </c>
      <c r="E6777" t="s">
        <v>3162</v>
      </c>
      <c r="F6777" s="6">
        <v>8</v>
      </c>
      <c r="G6777" s="6">
        <v>614.3173828125</v>
      </c>
      <c r="H6777" s="6">
        <v>614.3173828125</v>
      </c>
      <c r="I6777" s="6">
        <v>115.25955963134766</v>
      </c>
      <c r="J6777" s="6">
        <v>65.272857142857148</v>
      </c>
      <c r="K6777">
        <f t="shared" si="210"/>
        <v>0</v>
      </c>
    </row>
    <row r="6778" spans="1:11" x14ac:dyDescent="0.25">
      <c r="A6778" s="5" t="str">
        <f t="shared" si="211"/>
        <v>LCALA BasinAverage WeekdayOctober9</v>
      </c>
      <c r="B6778" t="s">
        <v>2233</v>
      </c>
      <c r="C6778" t="s">
        <v>2250</v>
      </c>
      <c r="D6778" t="s">
        <v>2553</v>
      </c>
      <c r="E6778" t="s">
        <v>3162</v>
      </c>
      <c r="F6778" s="6">
        <v>9</v>
      </c>
      <c r="G6778" s="6">
        <v>625.25738525390625</v>
      </c>
      <c r="H6778" s="6">
        <v>625.25738525390625</v>
      </c>
      <c r="I6778" s="6">
        <v>104.13551330566406</v>
      </c>
      <c r="J6778" s="6">
        <v>65.882698412698389</v>
      </c>
      <c r="K6778">
        <f t="shared" si="210"/>
        <v>0</v>
      </c>
    </row>
    <row r="6779" spans="1:11" x14ac:dyDescent="0.25">
      <c r="A6779" s="5" t="str">
        <f t="shared" si="211"/>
        <v>LCALA BasinAverage WeekdayOctober10</v>
      </c>
      <c r="B6779" t="s">
        <v>2233</v>
      </c>
      <c r="C6779" t="s">
        <v>2250</v>
      </c>
      <c r="D6779" t="s">
        <v>2553</v>
      </c>
      <c r="E6779" t="s">
        <v>3162</v>
      </c>
      <c r="F6779" s="6">
        <v>10</v>
      </c>
      <c r="G6779" s="6">
        <v>610.49932861328125</v>
      </c>
      <c r="H6779" s="6">
        <v>610.49932861328125</v>
      </c>
      <c r="I6779" s="6">
        <v>99.4229736328125</v>
      </c>
      <c r="J6779" s="6">
        <v>67.92571428571425</v>
      </c>
      <c r="K6779">
        <f t="shared" si="210"/>
        <v>0</v>
      </c>
    </row>
    <row r="6780" spans="1:11" x14ac:dyDescent="0.25">
      <c r="A6780" s="5" t="str">
        <f t="shared" si="211"/>
        <v>LCALA BasinAverage WeekdayOctober11</v>
      </c>
      <c r="B6780" t="s">
        <v>2233</v>
      </c>
      <c r="C6780" t="s">
        <v>2250</v>
      </c>
      <c r="D6780" t="s">
        <v>2553</v>
      </c>
      <c r="E6780" t="s">
        <v>3162</v>
      </c>
      <c r="F6780" s="6">
        <v>11</v>
      </c>
      <c r="G6780" s="6">
        <v>614.8609619140625</v>
      </c>
      <c r="H6780" s="6">
        <v>614.8609619140625</v>
      </c>
      <c r="I6780" s="6">
        <v>95.147407531738281</v>
      </c>
      <c r="J6780" s="6">
        <v>70.515873015873026</v>
      </c>
      <c r="K6780">
        <f t="shared" si="210"/>
        <v>0</v>
      </c>
    </row>
    <row r="6781" spans="1:11" x14ac:dyDescent="0.25">
      <c r="A6781" s="5" t="str">
        <f t="shared" si="211"/>
        <v>LCALA BasinAverage WeekdayOctober12</v>
      </c>
      <c r="B6781" t="s">
        <v>2233</v>
      </c>
      <c r="C6781" t="s">
        <v>2250</v>
      </c>
      <c r="D6781" t="s">
        <v>2553</v>
      </c>
      <c r="E6781" t="s">
        <v>3162</v>
      </c>
      <c r="F6781" s="6">
        <v>12</v>
      </c>
      <c r="G6781" s="6">
        <v>575.8890380859375</v>
      </c>
      <c r="H6781" s="6">
        <v>575.8890380859375</v>
      </c>
      <c r="I6781" s="6">
        <v>98.865287780761719</v>
      </c>
      <c r="J6781" s="6">
        <v>73.185864286534851</v>
      </c>
      <c r="K6781">
        <f t="shared" si="210"/>
        <v>0</v>
      </c>
    </row>
    <row r="6782" spans="1:11" x14ac:dyDescent="0.25">
      <c r="A6782" s="5" t="str">
        <f t="shared" si="211"/>
        <v>LCALA BasinAverage WeekdayOctober13</v>
      </c>
      <c r="B6782" t="s">
        <v>2233</v>
      </c>
      <c r="C6782" t="s">
        <v>2250</v>
      </c>
      <c r="D6782" t="s">
        <v>2553</v>
      </c>
      <c r="E6782" t="s">
        <v>3162</v>
      </c>
      <c r="F6782" s="6">
        <v>13</v>
      </c>
      <c r="G6782" s="6">
        <v>554.80706787109375</v>
      </c>
      <c r="H6782" s="6">
        <v>554.80706787109375</v>
      </c>
      <c r="I6782" s="6">
        <v>97.302650451660156</v>
      </c>
      <c r="J6782" s="6">
        <v>77.099305778952257</v>
      </c>
      <c r="K6782">
        <f t="shared" si="210"/>
        <v>0</v>
      </c>
    </row>
    <row r="6783" spans="1:11" x14ac:dyDescent="0.25">
      <c r="A6783" s="5" t="str">
        <f t="shared" si="211"/>
        <v>LCALA BasinAverage WeekdayOctober14</v>
      </c>
      <c r="B6783" t="s">
        <v>2233</v>
      </c>
      <c r="C6783" t="s">
        <v>2250</v>
      </c>
      <c r="D6783" t="s">
        <v>2553</v>
      </c>
      <c r="E6783" t="s">
        <v>3162</v>
      </c>
      <c r="F6783" s="6">
        <v>14</v>
      </c>
      <c r="G6783" s="6">
        <v>523.35418701171875</v>
      </c>
      <c r="H6783" s="6">
        <v>523.35418701171875</v>
      </c>
      <c r="I6783" s="6">
        <v>106.14661407470703</v>
      </c>
      <c r="J6783" s="6">
        <v>78.748612706801396</v>
      </c>
      <c r="K6783">
        <f t="shared" si="210"/>
        <v>0</v>
      </c>
    </row>
    <row r="6784" spans="1:11" x14ac:dyDescent="0.25">
      <c r="A6784" s="5" t="str">
        <f t="shared" si="211"/>
        <v>LCALA BasinAverage WeekdayOctober15</v>
      </c>
      <c r="B6784" t="s">
        <v>2233</v>
      </c>
      <c r="C6784" t="s">
        <v>2250</v>
      </c>
      <c r="D6784" t="s">
        <v>2553</v>
      </c>
      <c r="E6784" t="s">
        <v>3162</v>
      </c>
      <c r="F6784" s="6">
        <v>15</v>
      </c>
      <c r="G6784" s="6">
        <v>481.18325805664063</v>
      </c>
      <c r="H6784" s="6">
        <v>481.18325805664063</v>
      </c>
      <c r="I6784" s="6">
        <v>98.100814819335938</v>
      </c>
      <c r="J6784" s="6">
        <v>79.645252613740865</v>
      </c>
      <c r="K6784">
        <f t="shared" si="210"/>
        <v>0</v>
      </c>
    </row>
    <row r="6785" spans="1:11" x14ac:dyDescent="0.25">
      <c r="A6785" s="5" t="str">
        <f t="shared" si="211"/>
        <v>LCALA BasinAverage WeekdayOctober16</v>
      </c>
      <c r="B6785" t="s">
        <v>2233</v>
      </c>
      <c r="C6785" t="s">
        <v>2250</v>
      </c>
      <c r="D6785" t="s">
        <v>2553</v>
      </c>
      <c r="E6785" t="s">
        <v>3162</v>
      </c>
      <c r="F6785" s="6">
        <v>16</v>
      </c>
      <c r="G6785" s="6">
        <v>443.00503540039063</v>
      </c>
      <c r="H6785" s="6">
        <v>443.00503540039063</v>
      </c>
      <c r="I6785" s="6">
        <v>92.968162536621094</v>
      </c>
      <c r="J6785" s="6">
        <v>80.194747529871393</v>
      </c>
      <c r="K6785">
        <f t="shared" si="210"/>
        <v>0</v>
      </c>
    </row>
    <row r="6786" spans="1:11" x14ac:dyDescent="0.25">
      <c r="A6786" s="5" t="str">
        <f t="shared" si="211"/>
        <v>LCALA BasinAverage WeekdayOctober17</v>
      </c>
      <c r="B6786" t="s">
        <v>2233</v>
      </c>
      <c r="C6786" t="s">
        <v>2250</v>
      </c>
      <c r="D6786" t="s">
        <v>2553</v>
      </c>
      <c r="E6786" t="s">
        <v>3162</v>
      </c>
      <c r="F6786" s="6">
        <v>17</v>
      </c>
      <c r="G6786" s="6">
        <v>411.58444213867188</v>
      </c>
      <c r="H6786" s="6">
        <v>411.58444213867188</v>
      </c>
      <c r="I6786" s="6">
        <v>98.111274719238281</v>
      </c>
      <c r="J6786" s="6">
        <v>79.853296903722494</v>
      </c>
      <c r="K6786">
        <f t="shared" ref="K6786:K6849" si="212">INDEX(events, MATCH(CONCATENATE(B6786, C6786, D6786, E6786), events_y, 0), MATCH("Confidential", events_x, 0))</f>
        <v>0</v>
      </c>
    </row>
    <row r="6787" spans="1:11" x14ac:dyDescent="0.25">
      <c r="A6787" s="5" t="str">
        <f t="shared" ref="A6787:A6850" si="213">CONCATENATE(B6787, C6787, D6787, E6787, F6787)</f>
        <v>LCALA BasinAverage WeekdayOctober18</v>
      </c>
      <c r="B6787" t="s">
        <v>2233</v>
      </c>
      <c r="C6787" t="s">
        <v>2250</v>
      </c>
      <c r="D6787" t="s">
        <v>2553</v>
      </c>
      <c r="E6787" t="s">
        <v>3162</v>
      </c>
      <c r="F6787" s="6">
        <v>18</v>
      </c>
      <c r="G6787" s="6">
        <v>331.72320556640625</v>
      </c>
      <c r="H6787" s="6">
        <v>331.72320556640625</v>
      </c>
      <c r="I6787" s="6">
        <v>84.948593139648438</v>
      </c>
      <c r="J6787" s="6">
        <v>78.492592486213283</v>
      </c>
      <c r="K6787">
        <f t="shared" si="212"/>
        <v>0</v>
      </c>
    </row>
    <row r="6788" spans="1:11" x14ac:dyDescent="0.25">
      <c r="A6788" s="5" t="str">
        <f t="shared" si="213"/>
        <v>LCALA BasinAverage WeekdayOctober19</v>
      </c>
      <c r="B6788" t="s">
        <v>2233</v>
      </c>
      <c r="C6788" t="s">
        <v>2250</v>
      </c>
      <c r="D6788" t="s">
        <v>2553</v>
      </c>
      <c r="E6788" t="s">
        <v>3162</v>
      </c>
      <c r="F6788" s="6">
        <v>19</v>
      </c>
      <c r="G6788" s="6">
        <v>327.00970458984375</v>
      </c>
      <c r="H6788" s="6">
        <v>327.00970458984375</v>
      </c>
      <c r="I6788" s="6">
        <v>81.009269714355469</v>
      </c>
      <c r="J6788" s="6">
        <v>76.142885454963277</v>
      </c>
      <c r="K6788">
        <f t="shared" si="212"/>
        <v>0</v>
      </c>
    </row>
    <row r="6789" spans="1:11" x14ac:dyDescent="0.25">
      <c r="A6789" s="5" t="str">
        <f t="shared" si="213"/>
        <v>LCALA BasinAverage WeekdayOctober20</v>
      </c>
      <c r="B6789" t="s">
        <v>2233</v>
      </c>
      <c r="C6789" t="s">
        <v>2250</v>
      </c>
      <c r="D6789" t="s">
        <v>2553</v>
      </c>
      <c r="E6789" t="s">
        <v>3162</v>
      </c>
      <c r="F6789" s="6">
        <v>20</v>
      </c>
      <c r="G6789" s="6">
        <v>338.59967041015625</v>
      </c>
      <c r="H6789" s="6">
        <v>338.59967041015625</v>
      </c>
      <c r="I6789" s="6">
        <v>98.164817810058594</v>
      </c>
      <c r="J6789" s="6">
        <v>72.559157686121296</v>
      </c>
      <c r="K6789">
        <f t="shared" si="212"/>
        <v>0</v>
      </c>
    </row>
    <row r="6790" spans="1:11" x14ac:dyDescent="0.25">
      <c r="A6790" s="5" t="str">
        <f t="shared" si="213"/>
        <v>LCALA BasinAverage WeekdayOctober21</v>
      </c>
      <c r="B6790" t="s">
        <v>2233</v>
      </c>
      <c r="C6790" t="s">
        <v>2250</v>
      </c>
      <c r="D6790" t="s">
        <v>2553</v>
      </c>
      <c r="E6790" t="s">
        <v>3162</v>
      </c>
      <c r="F6790" s="6">
        <v>21</v>
      </c>
      <c r="G6790" s="6">
        <v>362.59988403320313</v>
      </c>
      <c r="H6790" s="6">
        <v>362.59988403320313</v>
      </c>
      <c r="I6790" s="6">
        <v>94.283195495605469</v>
      </c>
      <c r="J6790" s="6">
        <v>70.550020450367612</v>
      </c>
      <c r="K6790">
        <f t="shared" si="212"/>
        <v>0</v>
      </c>
    </row>
    <row r="6791" spans="1:11" x14ac:dyDescent="0.25">
      <c r="A6791" s="5" t="str">
        <f t="shared" si="213"/>
        <v>LCALA BasinAverage WeekdayOctober22</v>
      </c>
      <c r="B6791" t="s">
        <v>2233</v>
      </c>
      <c r="C6791" t="s">
        <v>2250</v>
      </c>
      <c r="D6791" t="s">
        <v>2553</v>
      </c>
      <c r="E6791" t="s">
        <v>3162</v>
      </c>
      <c r="F6791" s="6">
        <v>22</v>
      </c>
      <c r="G6791" s="6">
        <v>374.93310546875</v>
      </c>
      <c r="H6791" s="6">
        <v>374.93310546875</v>
      </c>
      <c r="I6791" s="6">
        <v>91.03961181640625</v>
      </c>
      <c r="J6791" s="6">
        <v>69.015752154181968</v>
      </c>
      <c r="K6791">
        <f t="shared" si="212"/>
        <v>0</v>
      </c>
    </row>
    <row r="6792" spans="1:11" x14ac:dyDescent="0.25">
      <c r="A6792" s="5" t="str">
        <f t="shared" si="213"/>
        <v>LCALA BasinAverage WeekdayOctober23</v>
      </c>
      <c r="B6792" t="s">
        <v>2233</v>
      </c>
      <c r="C6792" t="s">
        <v>2250</v>
      </c>
      <c r="D6792" t="s">
        <v>2553</v>
      </c>
      <c r="E6792" t="s">
        <v>3162</v>
      </c>
      <c r="F6792" s="6">
        <v>23</v>
      </c>
      <c r="G6792" s="6">
        <v>417.4759521484375</v>
      </c>
      <c r="H6792" s="6">
        <v>417.4759521484375</v>
      </c>
      <c r="I6792" s="6">
        <v>103.44810485839844</v>
      </c>
      <c r="J6792" s="6">
        <v>67.653374339384115</v>
      </c>
      <c r="K6792">
        <f t="shared" si="212"/>
        <v>0</v>
      </c>
    </row>
    <row r="6793" spans="1:11" x14ac:dyDescent="0.25">
      <c r="A6793" s="5" t="str">
        <f t="shared" si="213"/>
        <v>LCALA BasinAverage WeekdayOctober24</v>
      </c>
      <c r="B6793" t="s">
        <v>2233</v>
      </c>
      <c r="C6793" t="s">
        <v>2250</v>
      </c>
      <c r="D6793" t="s">
        <v>2553</v>
      </c>
      <c r="E6793" t="s">
        <v>3162</v>
      </c>
      <c r="F6793" s="6">
        <v>24</v>
      </c>
      <c r="G6793" s="6">
        <v>441.74679565429688</v>
      </c>
      <c r="H6793" s="6">
        <v>441.74679565429688</v>
      </c>
      <c r="I6793" s="6">
        <v>106.28372192382813</v>
      </c>
      <c r="J6793" s="6">
        <v>66.971974551930174</v>
      </c>
      <c r="K6793">
        <f t="shared" si="212"/>
        <v>0</v>
      </c>
    </row>
    <row r="6794" spans="1:11" x14ac:dyDescent="0.25">
      <c r="A6794" s="5" t="str">
        <f t="shared" si="213"/>
        <v>LCALA BasinMonthly Peak DayOctober1</v>
      </c>
      <c r="B6794" t="s">
        <v>2233</v>
      </c>
      <c r="C6794" t="s">
        <v>2250</v>
      </c>
      <c r="D6794" t="s">
        <v>2554</v>
      </c>
      <c r="E6794" t="s">
        <v>3162</v>
      </c>
      <c r="F6794" s="6">
        <v>1</v>
      </c>
      <c r="G6794" s="6">
        <v>836.04229736328125</v>
      </c>
      <c r="H6794" s="6">
        <v>797.7613525390625</v>
      </c>
      <c r="I6794" s="6">
        <v>216.33561706542969</v>
      </c>
      <c r="J6794" s="6">
        <v>75.893053911994514</v>
      </c>
      <c r="K6794">
        <f t="shared" si="212"/>
        <v>0</v>
      </c>
    </row>
    <row r="6795" spans="1:11" x14ac:dyDescent="0.25">
      <c r="A6795" s="5" t="str">
        <f t="shared" si="213"/>
        <v>LCALA BasinMonthly Peak DayOctober2</v>
      </c>
      <c r="B6795" t="s">
        <v>2233</v>
      </c>
      <c r="C6795" t="s">
        <v>2250</v>
      </c>
      <c r="D6795" t="s">
        <v>2554</v>
      </c>
      <c r="E6795" t="s">
        <v>3162</v>
      </c>
      <c r="F6795" s="6">
        <v>2</v>
      </c>
      <c r="G6795" s="6">
        <v>806.7420654296875</v>
      </c>
      <c r="H6795" s="6">
        <v>839.1240234375</v>
      </c>
      <c r="I6795" s="6">
        <v>229.13307189941406</v>
      </c>
      <c r="J6795" s="6">
        <v>74.694128130744502</v>
      </c>
      <c r="K6795">
        <f t="shared" si="212"/>
        <v>0</v>
      </c>
    </row>
    <row r="6796" spans="1:11" x14ac:dyDescent="0.25">
      <c r="A6796" s="5" t="str">
        <f t="shared" si="213"/>
        <v>LCALA BasinMonthly Peak DayOctober3</v>
      </c>
      <c r="B6796" t="s">
        <v>2233</v>
      </c>
      <c r="C6796" t="s">
        <v>2250</v>
      </c>
      <c r="D6796" t="s">
        <v>2554</v>
      </c>
      <c r="E6796" t="s">
        <v>3162</v>
      </c>
      <c r="F6796" s="6">
        <v>3</v>
      </c>
      <c r="G6796" s="6">
        <v>745.32403564453125</v>
      </c>
      <c r="H6796" s="6">
        <v>759.90435791015625</v>
      </c>
      <c r="I6796" s="6">
        <v>209.06771850585938</v>
      </c>
      <c r="J6796" s="6">
        <v>73.780129997702247</v>
      </c>
      <c r="K6796">
        <f t="shared" si="212"/>
        <v>0</v>
      </c>
    </row>
    <row r="6797" spans="1:11" x14ac:dyDescent="0.25">
      <c r="A6797" s="5" t="str">
        <f t="shared" si="213"/>
        <v>LCALA BasinMonthly Peak DayOctober4</v>
      </c>
      <c r="B6797" t="s">
        <v>2233</v>
      </c>
      <c r="C6797" t="s">
        <v>2250</v>
      </c>
      <c r="D6797" t="s">
        <v>2554</v>
      </c>
      <c r="E6797" t="s">
        <v>3162</v>
      </c>
      <c r="F6797" s="6">
        <v>4</v>
      </c>
      <c r="G6797" s="6">
        <v>713.75677490234375</v>
      </c>
      <c r="H6797" s="6">
        <v>745.99603271484375</v>
      </c>
      <c r="I6797" s="6">
        <v>199.68588256835938</v>
      </c>
      <c r="J6797" s="6">
        <v>72.424398322610287</v>
      </c>
      <c r="K6797">
        <f t="shared" si="212"/>
        <v>0</v>
      </c>
    </row>
    <row r="6798" spans="1:11" x14ac:dyDescent="0.25">
      <c r="A6798" s="5" t="str">
        <f t="shared" si="213"/>
        <v>LCALA BasinMonthly Peak DayOctober5</v>
      </c>
      <c r="B6798" t="s">
        <v>2233</v>
      </c>
      <c r="C6798" t="s">
        <v>2250</v>
      </c>
      <c r="D6798" t="s">
        <v>2554</v>
      </c>
      <c r="E6798" t="s">
        <v>3162</v>
      </c>
      <c r="F6798" s="6">
        <v>5</v>
      </c>
      <c r="G6798" s="6">
        <v>759.4976806640625</v>
      </c>
      <c r="H6798" s="6">
        <v>861.9913330078125</v>
      </c>
      <c r="I6798" s="6">
        <v>196.02537536621094</v>
      </c>
      <c r="J6798" s="6">
        <v>71.844044462316148</v>
      </c>
      <c r="K6798">
        <f t="shared" si="212"/>
        <v>0</v>
      </c>
    </row>
    <row r="6799" spans="1:11" x14ac:dyDescent="0.25">
      <c r="A6799" s="5" t="str">
        <f t="shared" si="213"/>
        <v>LCALA BasinMonthly Peak DayOctober6</v>
      </c>
      <c r="B6799" t="s">
        <v>2233</v>
      </c>
      <c r="C6799" t="s">
        <v>2250</v>
      </c>
      <c r="D6799" t="s">
        <v>2554</v>
      </c>
      <c r="E6799" t="s">
        <v>3162</v>
      </c>
      <c r="F6799" s="6">
        <v>6</v>
      </c>
      <c r="G6799" s="6">
        <v>742.95751953125</v>
      </c>
      <c r="H6799" s="6">
        <v>851.13690185546875</v>
      </c>
      <c r="I6799" s="6">
        <v>172.0909423828125</v>
      </c>
      <c r="J6799" s="6">
        <v>70.411603889016519</v>
      </c>
      <c r="K6799">
        <f t="shared" si="212"/>
        <v>0</v>
      </c>
    </row>
    <row r="6800" spans="1:11" x14ac:dyDescent="0.25">
      <c r="A6800" s="5" t="str">
        <f t="shared" si="213"/>
        <v>LCALA BasinMonthly Peak DayOctober7</v>
      </c>
      <c r="B6800" t="s">
        <v>2233</v>
      </c>
      <c r="C6800" t="s">
        <v>2250</v>
      </c>
      <c r="D6800" t="s">
        <v>2554</v>
      </c>
      <c r="E6800" t="s">
        <v>3162</v>
      </c>
      <c r="F6800" s="6">
        <v>7</v>
      </c>
      <c r="G6800" s="6">
        <v>773.91949462890625</v>
      </c>
      <c r="H6800" s="6">
        <v>902.23370361328125</v>
      </c>
      <c r="I6800" s="6">
        <v>184.05201721191406</v>
      </c>
      <c r="J6800" s="6">
        <v>69.721883099724238</v>
      </c>
      <c r="K6800">
        <f t="shared" si="212"/>
        <v>0</v>
      </c>
    </row>
    <row r="6801" spans="1:11" x14ac:dyDescent="0.25">
      <c r="A6801" s="5" t="str">
        <f t="shared" si="213"/>
        <v>LCALA BasinMonthly Peak DayOctober8</v>
      </c>
      <c r="B6801" t="s">
        <v>2233</v>
      </c>
      <c r="C6801" t="s">
        <v>2250</v>
      </c>
      <c r="D6801" t="s">
        <v>2554</v>
      </c>
      <c r="E6801" t="s">
        <v>3162</v>
      </c>
      <c r="F6801" s="6">
        <v>8</v>
      </c>
      <c r="G6801" s="6">
        <v>683.0697021484375</v>
      </c>
      <c r="H6801" s="6">
        <v>755.61932373046875</v>
      </c>
      <c r="I6801" s="6">
        <v>160.94528198242188</v>
      </c>
      <c r="J6801" s="6">
        <v>68.845514131433816</v>
      </c>
      <c r="K6801">
        <f t="shared" si="212"/>
        <v>0</v>
      </c>
    </row>
    <row r="6802" spans="1:11" x14ac:dyDescent="0.25">
      <c r="A6802" s="5" t="str">
        <f t="shared" si="213"/>
        <v>LCALA BasinMonthly Peak DayOctober9</v>
      </c>
      <c r="B6802" t="s">
        <v>2233</v>
      </c>
      <c r="C6802" t="s">
        <v>2250</v>
      </c>
      <c r="D6802" t="s">
        <v>2554</v>
      </c>
      <c r="E6802" t="s">
        <v>3162</v>
      </c>
      <c r="F6802" s="6">
        <v>9</v>
      </c>
      <c r="G6802" s="6">
        <v>821.5875244140625</v>
      </c>
      <c r="H6802" s="6">
        <v>890.24481201171875</v>
      </c>
      <c r="I6802" s="6">
        <v>161.40377807617188</v>
      </c>
      <c r="J6802" s="6">
        <v>71.118002240349313</v>
      </c>
      <c r="K6802">
        <f t="shared" si="212"/>
        <v>0</v>
      </c>
    </row>
    <row r="6803" spans="1:11" x14ac:dyDescent="0.25">
      <c r="A6803" s="5" t="str">
        <f t="shared" si="213"/>
        <v>LCALA BasinMonthly Peak DayOctober10</v>
      </c>
      <c r="B6803" t="s">
        <v>2233</v>
      </c>
      <c r="C6803" t="s">
        <v>2250</v>
      </c>
      <c r="D6803" t="s">
        <v>2554</v>
      </c>
      <c r="E6803" t="s">
        <v>3162</v>
      </c>
      <c r="F6803" s="6">
        <v>10</v>
      </c>
      <c r="G6803" s="6">
        <v>882.87371826171875</v>
      </c>
      <c r="H6803" s="6">
        <v>985.97265625</v>
      </c>
      <c r="I6803" s="6">
        <v>158.29664611816406</v>
      </c>
      <c r="J6803" s="6">
        <v>76.616270249310617</v>
      </c>
      <c r="K6803">
        <f t="shared" si="212"/>
        <v>0</v>
      </c>
    </row>
    <row r="6804" spans="1:11" x14ac:dyDescent="0.25">
      <c r="A6804" s="5" t="str">
        <f t="shared" si="213"/>
        <v>LCALA BasinMonthly Peak DayOctober11</v>
      </c>
      <c r="B6804" t="s">
        <v>2233</v>
      </c>
      <c r="C6804" t="s">
        <v>2250</v>
      </c>
      <c r="D6804" t="s">
        <v>2554</v>
      </c>
      <c r="E6804" t="s">
        <v>3162</v>
      </c>
      <c r="F6804" s="6">
        <v>11</v>
      </c>
      <c r="G6804" s="6">
        <v>883.6280517578125</v>
      </c>
      <c r="H6804" s="6">
        <v>974.7413330078125</v>
      </c>
      <c r="I6804" s="6">
        <v>192.35630798339844</v>
      </c>
      <c r="J6804" s="6">
        <v>83.419190027573492</v>
      </c>
      <c r="K6804">
        <f t="shared" si="212"/>
        <v>0</v>
      </c>
    </row>
    <row r="6805" spans="1:11" x14ac:dyDescent="0.25">
      <c r="A6805" s="5" t="str">
        <f t="shared" si="213"/>
        <v>LCALA BasinMonthly Peak DayOctober12</v>
      </c>
      <c r="B6805" t="s">
        <v>2233</v>
      </c>
      <c r="C6805" t="s">
        <v>2250</v>
      </c>
      <c r="D6805" t="s">
        <v>2554</v>
      </c>
      <c r="E6805" t="s">
        <v>3162</v>
      </c>
      <c r="F6805" s="6">
        <v>12</v>
      </c>
      <c r="G6805" s="6">
        <v>791.8251953125</v>
      </c>
      <c r="H6805" s="6">
        <v>876.4942626953125</v>
      </c>
      <c r="I6805" s="6">
        <v>189.87037658691406</v>
      </c>
      <c r="J6805" s="6">
        <v>88.680962775735267</v>
      </c>
      <c r="K6805">
        <f t="shared" si="212"/>
        <v>0</v>
      </c>
    </row>
    <row r="6806" spans="1:11" x14ac:dyDescent="0.25">
      <c r="A6806" s="5" t="str">
        <f t="shared" si="213"/>
        <v>LCALA BasinMonthly Peak DayOctober13</v>
      </c>
      <c r="B6806" t="s">
        <v>2233</v>
      </c>
      <c r="C6806" t="s">
        <v>2250</v>
      </c>
      <c r="D6806" t="s">
        <v>2554</v>
      </c>
      <c r="E6806" t="s">
        <v>3162</v>
      </c>
      <c r="F6806" s="6">
        <v>13</v>
      </c>
      <c r="G6806" s="6">
        <v>860.409423828125</v>
      </c>
      <c r="H6806" s="6">
        <v>922.823974609375</v>
      </c>
      <c r="I6806" s="6">
        <v>196.12699890136719</v>
      </c>
      <c r="J6806" s="6">
        <v>91.91300522748152</v>
      </c>
      <c r="K6806">
        <f t="shared" si="212"/>
        <v>0</v>
      </c>
    </row>
    <row r="6807" spans="1:11" x14ac:dyDescent="0.25">
      <c r="A6807" s="5" t="str">
        <f t="shared" si="213"/>
        <v>LCALA BasinMonthly Peak DayOctober14</v>
      </c>
      <c r="B6807" t="s">
        <v>2233</v>
      </c>
      <c r="C6807" t="s">
        <v>2250</v>
      </c>
      <c r="D6807" t="s">
        <v>2554</v>
      </c>
      <c r="E6807" t="s">
        <v>3162</v>
      </c>
      <c r="F6807" s="6">
        <v>14</v>
      </c>
      <c r="G6807" s="6">
        <v>826.76861572265625</v>
      </c>
      <c r="H6807" s="6">
        <v>802.371826171875</v>
      </c>
      <c r="I6807" s="6">
        <v>159.95841979980469</v>
      </c>
      <c r="J6807" s="6">
        <v>94.550567842371336</v>
      </c>
      <c r="K6807">
        <f t="shared" si="212"/>
        <v>0</v>
      </c>
    </row>
    <row r="6808" spans="1:11" x14ac:dyDescent="0.25">
      <c r="A6808" s="5" t="str">
        <f t="shared" si="213"/>
        <v>LCALA BasinMonthly Peak DayOctober15</v>
      </c>
      <c r="B6808" t="s">
        <v>2233</v>
      </c>
      <c r="C6808" t="s">
        <v>2250</v>
      </c>
      <c r="D6808" t="s">
        <v>2554</v>
      </c>
      <c r="E6808" t="s">
        <v>3162</v>
      </c>
      <c r="F6808" s="6">
        <v>15</v>
      </c>
      <c r="G6808" s="6">
        <v>801.83795166015625</v>
      </c>
      <c r="H6808" s="6">
        <v>844.3935546875</v>
      </c>
      <c r="I6808" s="6">
        <v>214.75889587402344</v>
      </c>
      <c r="J6808" s="6">
        <v>96.238369858685658</v>
      </c>
      <c r="K6808">
        <f t="shared" si="212"/>
        <v>0</v>
      </c>
    </row>
    <row r="6809" spans="1:11" x14ac:dyDescent="0.25">
      <c r="A6809" s="5" t="str">
        <f t="shared" si="213"/>
        <v>LCALA BasinMonthly Peak DayOctober16</v>
      </c>
      <c r="B6809" t="s">
        <v>2233</v>
      </c>
      <c r="C6809" t="s">
        <v>2250</v>
      </c>
      <c r="D6809" t="s">
        <v>2554</v>
      </c>
      <c r="E6809" t="s">
        <v>3162</v>
      </c>
      <c r="F6809" s="6">
        <v>16</v>
      </c>
      <c r="G6809" s="6">
        <v>706.7562255859375</v>
      </c>
      <c r="H6809" s="6">
        <v>771.19781494140625</v>
      </c>
      <c r="I6809" s="6">
        <v>161.41374206542969</v>
      </c>
      <c r="J6809" s="6">
        <v>96.714543026194931</v>
      </c>
      <c r="K6809">
        <f t="shared" si="212"/>
        <v>0</v>
      </c>
    </row>
    <row r="6810" spans="1:11" x14ac:dyDescent="0.25">
      <c r="A6810" s="5" t="str">
        <f t="shared" si="213"/>
        <v>LCALA BasinMonthly Peak DayOctober17</v>
      </c>
      <c r="B6810" t="s">
        <v>2233</v>
      </c>
      <c r="C6810" t="s">
        <v>2250</v>
      </c>
      <c r="D6810" t="s">
        <v>2554</v>
      </c>
      <c r="E6810" t="s">
        <v>3162</v>
      </c>
      <c r="F6810" s="6">
        <v>17</v>
      </c>
      <c r="G6810" s="6">
        <v>660.67291259765625</v>
      </c>
      <c r="H6810" s="6">
        <v>609.600341796875</v>
      </c>
      <c r="I6810" s="6">
        <v>146.17561340332031</v>
      </c>
      <c r="J6810" s="6">
        <v>96.090730842141582</v>
      </c>
      <c r="K6810">
        <f t="shared" si="212"/>
        <v>0</v>
      </c>
    </row>
    <row r="6811" spans="1:11" x14ac:dyDescent="0.25">
      <c r="A6811" s="5" t="str">
        <f t="shared" si="213"/>
        <v>LCALA BasinMonthly Peak DayOctober18</v>
      </c>
      <c r="B6811" t="s">
        <v>2233</v>
      </c>
      <c r="C6811" t="s">
        <v>2250</v>
      </c>
      <c r="D6811" t="s">
        <v>2554</v>
      </c>
      <c r="E6811" t="s">
        <v>3162</v>
      </c>
      <c r="F6811" s="6">
        <v>18</v>
      </c>
      <c r="G6811" s="6">
        <v>615.32159423828125</v>
      </c>
      <c r="H6811" s="6">
        <v>557.8614501953125</v>
      </c>
      <c r="I6811" s="6">
        <v>129.05619812011719</v>
      </c>
      <c r="J6811" s="6">
        <v>95.273364832261066</v>
      </c>
      <c r="K6811">
        <f t="shared" si="212"/>
        <v>0</v>
      </c>
    </row>
    <row r="6812" spans="1:11" x14ac:dyDescent="0.25">
      <c r="A6812" s="5" t="str">
        <f t="shared" si="213"/>
        <v>LCALA BasinMonthly Peak DayOctober19</v>
      </c>
      <c r="B6812" t="s">
        <v>2233</v>
      </c>
      <c r="C6812" t="s">
        <v>2250</v>
      </c>
      <c r="D6812" t="s">
        <v>2554</v>
      </c>
      <c r="E6812" t="s">
        <v>3162</v>
      </c>
      <c r="F6812" s="6">
        <v>19</v>
      </c>
      <c r="G6812" s="6">
        <v>639.4251708984375</v>
      </c>
      <c r="H6812" s="6">
        <v>603.64569091796875</v>
      </c>
      <c r="I6812" s="6">
        <v>143.75096130371094</v>
      </c>
      <c r="J6812" s="6">
        <v>91.634206112132361</v>
      </c>
      <c r="K6812">
        <f t="shared" si="212"/>
        <v>0</v>
      </c>
    </row>
    <row r="6813" spans="1:11" x14ac:dyDescent="0.25">
      <c r="A6813" s="5" t="str">
        <f t="shared" si="213"/>
        <v>LCALA BasinMonthly Peak DayOctober20</v>
      </c>
      <c r="B6813" t="s">
        <v>2233</v>
      </c>
      <c r="C6813" t="s">
        <v>2250</v>
      </c>
      <c r="D6813" t="s">
        <v>2554</v>
      </c>
      <c r="E6813" t="s">
        <v>3162</v>
      </c>
      <c r="F6813" s="6">
        <v>20</v>
      </c>
      <c r="G6813" s="6">
        <v>588.2713623046875</v>
      </c>
      <c r="H6813" s="6">
        <v>584.34918212890625</v>
      </c>
      <c r="I6813" s="6">
        <v>152.44859313964844</v>
      </c>
      <c r="J6813" s="6">
        <v>86.09794706456799</v>
      </c>
      <c r="K6813">
        <f t="shared" si="212"/>
        <v>0</v>
      </c>
    </row>
    <row r="6814" spans="1:11" x14ac:dyDescent="0.25">
      <c r="A6814" s="5" t="str">
        <f t="shared" si="213"/>
        <v>LCALA BasinMonthly Peak DayOctober21</v>
      </c>
      <c r="B6814" t="s">
        <v>2233</v>
      </c>
      <c r="C6814" t="s">
        <v>2250</v>
      </c>
      <c r="D6814" t="s">
        <v>2554</v>
      </c>
      <c r="E6814" t="s">
        <v>3162</v>
      </c>
      <c r="F6814" s="6">
        <v>21</v>
      </c>
      <c r="G6814" s="6">
        <v>687.6318359375</v>
      </c>
      <c r="H6814" s="6">
        <v>619.8353271484375</v>
      </c>
      <c r="I6814" s="6">
        <v>171.917236328125</v>
      </c>
      <c r="J6814" s="6">
        <v>82.889823644301487</v>
      </c>
      <c r="K6814">
        <f t="shared" si="212"/>
        <v>0</v>
      </c>
    </row>
    <row r="6815" spans="1:11" x14ac:dyDescent="0.25">
      <c r="A6815" s="5" t="str">
        <f t="shared" si="213"/>
        <v>LCALA BasinMonthly Peak DayOctober22</v>
      </c>
      <c r="B6815" t="s">
        <v>2233</v>
      </c>
      <c r="C6815" t="s">
        <v>2250</v>
      </c>
      <c r="D6815" t="s">
        <v>2554</v>
      </c>
      <c r="E6815" t="s">
        <v>3162</v>
      </c>
      <c r="F6815" s="6">
        <v>22</v>
      </c>
      <c r="G6815" s="6">
        <v>734.28021240234375</v>
      </c>
      <c r="H6815" s="6">
        <v>670.88702392578125</v>
      </c>
      <c r="I6815" s="6">
        <v>148.86212158203125</v>
      </c>
      <c r="J6815" s="6">
        <v>80.967392147288606</v>
      </c>
      <c r="K6815">
        <f t="shared" si="212"/>
        <v>0</v>
      </c>
    </row>
    <row r="6816" spans="1:11" x14ac:dyDescent="0.25">
      <c r="A6816" s="5" t="str">
        <f t="shared" si="213"/>
        <v>LCALA BasinMonthly Peak DayOctober23</v>
      </c>
      <c r="B6816" t="s">
        <v>2233</v>
      </c>
      <c r="C6816" t="s">
        <v>2250</v>
      </c>
      <c r="D6816" t="s">
        <v>2554</v>
      </c>
      <c r="E6816" t="s">
        <v>3162</v>
      </c>
      <c r="F6816" s="6">
        <v>23</v>
      </c>
      <c r="G6816" s="6">
        <v>766.1630859375</v>
      </c>
      <c r="H6816" s="6">
        <v>598.1612548828125</v>
      </c>
      <c r="I6816" s="6">
        <v>117.33733367919922</v>
      </c>
      <c r="J6816" s="6">
        <v>78.731478199678321</v>
      </c>
      <c r="K6816">
        <f t="shared" si="212"/>
        <v>0</v>
      </c>
    </row>
    <row r="6817" spans="1:11" x14ac:dyDescent="0.25">
      <c r="A6817" s="5" t="str">
        <f t="shared" si="213"/>
        <v>LCALA BasinMonthly Peak DayOctober24</v>
      </c>
      <c r="B6817" t="s">
        <v>2233</v>
      </c>
      <c r="C6817" t="s">
        <v>2250</v>
      </c>
      <c r="D6817" t="s">
        <v>2554</v>
      </c>
      <c r="E6817" t="s">
        <v>3162</v>
      </c>
      <c r="F6817" s="6">
        <v>24</v>
      </c>
      <c r="G6817" s="6">
        <v>797.256103515625</v>
      </c>
      <c r="H6817" s="6">
        <v>648.78253173828125</v>
      </c>
      <c r="I6817" s="6">
        <v>145.34353637695313</v>
      </c>
      <c r="J6817" s="6">
        <v>76.781707117417369</v>
      </c>
      <c r="K6817">
        <f t="shared" si="212"/>
        <v>0</v>
      </c>
    </row>
    <row r="6818" spans="1:11" x14ac:dyDescent="0.25">
      <c r="A6818" s="5" t="str">
        <f t="shared" si="213"/>
        <v>LCALA BasinAverage WeekdayNovember1</v>
      </c>
      <c r="B6818" t="s">
        <v>2233</v>
      </c>
      <c r="C6818" t="s">
        <v>2250</v>
      </c>
      <c r="D6818" t="s">
        <v>2555</v>
      </c>
      <c r="E6818" t="s">
        <v>3163</v>
      </c>
      <c r="F6818" s="6">
        <v>1</v>
      </c>
      <c r="G6818" s="6">
        <v>452.31668090820313</v>
      </c>
      <c r="H6818" s="6">
        <v>452.31668090820313</v>
      </c>
      <c r="I6818" s="6">
        <v>99.846580505371094</v>
      </c>
      <c r="J6818" s="6">
        <v>54.148684210526284</v>
      </c>
      <c r="K6818">
        <f t="shared" si="212"/>
        <v>0</v>
      </c>
    </row>
    <row r="6819" spans="1:11" x14ac:dyDescent="0.25">
      <c r="A6819" s="5" t="str">
        <f t="shared" si="213"/>
        <v>LCALA BasinAverage WeekdayNovember2</v>
      </c>
      <c r="B6819" t="s">
        <v>2233</v>
      </c>
      <c r="C6819" t="s">
        <v>2250</v>
      </c>
      <c r="D6819" t="s">
        <v>2555</v>
      </c>
      <c r="E6819" t="s">
        <v>3163</v>
      </c>
      <c r="F6819" s="6">
        <v>2</v>
      </c>
      <c r="G6819" s="6">
        <v>411.16546630859375</v>
      </c>
      <c r="H6819" s="6">
        <v>411.16546630859375</v>
      </c>
      <c r="I6819" s="6">
        <v>149.69615173339844</v>
      </c>
      <c r="J6819" s="6">
        <v>52.942236842105245</v>
      </c>
      <c r="K6819">
        <f t="shared" si="212"/>
        <v>0</v>
      </c>
    </row>
    <row r="6820" spans="1:11" x14ac:dyDescent="0.25">
      <c r="A6820" s="5" t="str">
        <f t="shared" si="213"/>
        <v>LCALA BasinAverage WeekdayNovember3</v>
      </c>
      <c r="B6820" t="s">
        <v>2233</v>
      </c>
      <c r="C6820" t="s">
        <v>2250</v>
      </c>
      <c r="D6820" t="s">
        <v>2555</v>
      </c>
      <c r="E6820" t="s">
        <v>3163</v>
      </c>
      <c r="F6820" s="6">
        <v>3</v>
      </c>
      <c r="G6820" s="6">
        <v>471.79006958007813</v>
      </c>
      <c r="H6820" s="6">
        <v>471.79006958007813</v>
      </c>
      <c r="I6820" s="6">
        <v>117.15517425537109</v>
      </c>
      <c r="J6820" s="6">
        <v>52.315657894736844</v>
      </c>
      <c r="K6820">
        <f t="shared" si="212"/>
        <v>0</v>
      </c>
    </row>
    <row r="6821" spans="1:11" x14ac:dyDescent="0.25">
      <c r="A6821" s="5" t="str">
        <f t="shared" si="213"/>
        <v>LCALA BasinAverage WeekdayNovember4</v>
      </c>
      <c r="B6821" t="s">
        <v>2233</v>
      </c>
      <c r="C6821" t="s">
        <v>2250</v>
      </c>
      <c r="D6821" t="s">
        <v>2555</v>
      </c>
      <c r="E6821" t="s">
        <v>3163</v>
      </c>
      <c r="F6821" s="6">
        <v>4</v>
      </c>
      <c r="G6821" s="6">
        <v>473.66229248046875</v>
      </c>
      <c r="H6821" s="6">
        <v>473.66229248046875</v>
      </c>
      <c r="I6821" s="6">
        <v>116.27772521972656</v>
      </c>
      <c r="J6821" s="6">
        <v>51.202763157894729</v>
      </c>
      <c r="K6821">
        <f t="shared" si="212"/>
        <v>0</v>
      </c>
    </row>
    <row r="6822" spans="1:11" x14ac:dyDescent="0.25">
      <c r="A6822" s="5" t="str">
        <f t="shared" si="213"/>
        <v>LCALA BasinAverage WeekdayNovember5</v>
      </c>
      <c r="B6822" t="s">
        <v>2233</v>
      </c>
      <c r="C6822" t="s">
        <v>2250</v>
      </c>
      <c r="D6822" t="s">
        <v>2555</v>
      </c>
      <c r="E6822" t="s">
        <v>3163</v>
      </c>
      <c r="F6822" s="6">
        <v>5</v>
      </c>
      <c r="G6822" s="6">
        <v>503.2723388671875</v>
      </c>
      <c r="H6822" s="6">
        <v>503.2723388671875</v>
      </c>
      <c r="I6822" s="6">
        <v>125.38104248046875</v>
      </c>
      <c r="J6822" s="6">
        <v>50.443947368421071</v>
      </c>
      <c r="K6822">
        <f t="shared" si="212"/>
        <v>0</v>
      </c>
    </row>
    <row r="6823" spans="1:11" x14ac:dyDescent="0.25">
      <c r="A6823" s="5" t="str">
        <f t="shared" si="213"/>
        <v>LCALA BasinAverage WeekdayNovember6</v>
      </c>
      <c r="B6823" t="s">
        <v>2233</v>
      </c>
      <c r="C6823" t="s">
        <v>2250</v>
      </c>
      <c r="D6823" t="s">
        <v>2555</v>
      </c>
      <c r="E6823" t="s">
        <v>3163</v>
      </c>
      <c r="F6823" s="6">
        <v>6</v>
      </c>
      <c r="G6823" s="6">
        <v>634.0782470703125</v>
      </c>
      <c r="H6823" s="6">
        <v>634.0782470703125</v>
      </c>
      <c r="I6823" s="6">
        <v>126.74617767333984</v>
      </c>
      <c r="J6823" s="6">
        <v>49.522236842105251</v>
      </c>
      <c r="K6823">
        <f t="shared" si="212"/>
        <v>0</v>
      </c>
    </row>
    <row r="6824" spans="1:11" x14ac:dyDescent="0.25">
      <c r="A6824" s="5" t="str">
        <f t="shared" si="213"/>
        <v>LCALA BasinAverage WeekdayNovember7</v>
      </c>
      <c r="B6824" t="s">
        <v>2233</v>
      </c>
      <c r="C6824" t="s">
        <v>2250</v>
      </c>
      <c r="D6824" t="s">
        <v>2555</v>
      </c>
      <c r="E6824" t="s">
        <v>3163</v>
      </c>
      <c r="F6824" s="6">
        <v>7</v>
      </c>
      <c r="G6824" s="6">
        <v>608.21649169921875</v>
      </c>
      <c r="H6824" s="6">
        <v>608.21649169921875</v>
      </c>
      <c r="I6824" s="6">
        <v>116.86441040039063</v>
      </c>
      <c r="J6824" s="6">
        <v>49.204999999999984</v>
      </c>
      <c r="K6824">
        <f t="shared" si="212"/>
        <v>0</v>
      </c>
    </row>
    <row r="6825" spans="1:11" x14ac:dyDescent="0.25">
      <c r="A6825" s="5" t="str">
        <f t="shared" si="213"/>
        <v>LCALA BasinAverage WeekdayNovember8</v>
      </c>
      <c r="B6825" t="s">
        <v>2233</v>
      </c>
      <c r="C6825" t="s">
        <v>2250</v>
      </c>
      <c r="D6825" t="s">
        <v>2555</v>
      </c>
      <c r="E6825" t="s">
        <v>3163</v>
      </c>
      <c r="F6825" s="6">
        <v>8</v>
      </c>
      <c r="G6825" s="6">
        <v>571.483154296875</v>
      </c>
      <c r="H6825" s="6">
        <v>571.483154296875</v>
      </c>
      <c r="I6825" s="6">
        <v>111.34654235839844</v>
      </c>
      <c r="J6825" s="6">
        <v>48.791842105263136</v>
      </c>
      <c r="K6825">
        <f t="shared" si="212"/>
        <v>0</v>
      </c>
    </row>
    <row r="6826" spans="1:11" x14ac:dyDescent="0.25">
      <c r="A6826" s="5" t="str">
        <f t="shared" si="213"/>
        <v>LCALA BasinAverage WeekdayNovember9</v>
      </c>
      <c r="B6826" t="s">
        <v>2233</v>
      </c>
      <c r="C6826" t="s">
        <v>2250</v>
      </c>
      <c r="D6826" t="s">
        <v>2555</v>
      </c>
      <c r="E6826" t="s">
        <v>3163</v>
      </c>
      <c r="F6826" s="6">
        <v>9</v>
      </c>
      <c r="G6826" s="6">
        <v>607.09869384765625</v>
      </c>
      <c r="H6826" s="6">
        <v>607.09869384765625</v>
      </c>
      <c r="I6826" s="6">
        <v>112.52077484130859</v>
      </c>
      <c r="J6826" s="6">
        <v>51.084605263157933</v>
      </c>
      <c r="K6826">
        <f t="shared" si="212"/>
        <v>0</v>
      </c>
    </row>
    <row r="6827" spans="1:11" x14ac:dyDescent="0.25">
      <c r="A6827" s="5" t="str">
        <f t="shared" si="213"/>
        <v>LCALA BasinAverage WeekdayNovember10</v>
      </c>
      <c r="B6827" t="s">
        <v>2233</v>
      </c>
      <c r="C6827" t="s">
        <v>2250</v>
      </c>
      <c r="D6827" t="s">
        <v>2555</v>
      </c>
      <c r="E6827" t="s">
        <v>3163</v>
      </c>
      <c r="F6827" s="6">
        <v>10</v>
      </c>
      <c r="G6827" s="6">
        <v>652.61236572265625</v>
      </c>
      <c r="H6827" s="6">
        <v>652.61236572265625</v>
      </c>
      <c r="I6827" s="6">
        <v>108.35350036621094</v>
      </c>
      <c r="J6827" s="6">
        <v>55.489078947368384</v>
      </c>
      <c r="K6827">
        <f t="shared" si="212"/>
        <v>0</v>
      </c>
    </row>
    <row r="6828" spans="1:11" x14ac:dyDescent="0.25">
      <c r="A6828" s="5" t="str">
        <f t="shared" si="213"/>
        <v>LCALA BasinAverage WeekdayNovember11</v>
      </c>
      <c r="B6828" t="s">
        <v>2233</v>
      </c>
      <c r="C6828" t="s">
        <v>2250</v>
      </c>
      <c r="D6828" t="s">
        <v>2555</v>
      </c>
      <c r="E6828" t="s">
        <v>3163</v>
      </c>
      <c r="F6828" s="6">
        <v>11</v>
      </c>
      <c r="G6828" s="6">
        <v>674.87640380859375</v>
      </c>
      <c r="H6828" s="6">
        <v>674.87640380859375</v>
      </c>
      <c r="I6828" s="6">
        <v>105.60256195068359</v>
      </c>
      <c r="J6828" s="6">
        <v>59.919473684210502</v>
      </c>
      <c r="K6828">
        <f t="shared" si="212"/>
        <v>0</v>
      </c>
    </row>
    <row r="6829" spans="1:11" x14ac:dyDescent="0.25">
      <c r="A6829" s="5" t="str">
        <f t="shared" si="213"/>
        <v>LCALA BasinAverage WeekdayNovember12</v>
      </c>
      <c r="B6829" t="s">
        <v>2233</v>
      </c>
      <c r="C6829" t="s">
        <v>2250</v>
      </c>
      <c r="D6829" t="s">
        <v>2555</v>
      </c>
      <c r="E6829" t="s">
        <v>3163</v>
      </c>
      <c r="F6829" s="6">
        <v>12</v>
      </c>
      <c r="G6829" s="6">
        <v>630.08831787109375</v>
      </c>
      <c r="H6829" s="6">
        <v>630.08831787109375</v>
      </c>
      <c r="I6829" s="6">
        <v>118.80293273925781</v>
      </c>
      <c r="J6829" s="6">
        <v>62.537368421052683</v>
      </c>
      <c r="K6829">
        <f t="shared" si="212"/>
        <v>0</v>
      </c>
    </row>
    <row r="6830" spans="1:11" x14ac:dyDescent="0.25">
      <c r="A6830" s="5" t="str">
        <f t="shared" si="213"/>
        <v>LCALA BasinAverage WeekdayNovember13</v>
      </c>
      <c r="B6830" t="s">
        <v>2233</v>
      </c>
      <c r="C6830" t="s">
        <v>2250</v>
      </c>
      <c r="D6830" t="s">
        <v>2555</v>
      </c>
      <c r="E6830" t="s">
        <v>3163</v>
      </c>
      <c r="F6830" s="6">
        <v>13</v>
      </c>
      <c r="G6830" s="6">
        <v>517.07098388671875</v>
      </c>
      <c r="H6830" s="6">
        <v>517.07098388671875</v>
      </c>
      <c r="I6830" s="6">
        <v>117.37852478027344</v>
      </c>
      <c r="J6830" s="6">
        <v>63.652499999999975</v>
      </c>
      <c r="K6830">
        <f t="shared" si="212"/>
        <v>0</v>
      </c>
    </row>
    <row r="6831" spans="1:11" x14ac:dyDescent="0.25">
      <c r="A6831" s="5" t="str">
        <f t="shared" si="213"/>
        <v>LCALA BasinAverage WeekdayNovember14</v>
      </c>
      <c r="B6831" t="s">
        <v>2233</v>
      </c>
      <c r="C6831" t="s">
        <v>2250</v>
      </c>
      <c r="D6831" t="s">
        <v>2555</v>
      </c>
      <c r="E6831" t="s">
        <v>3163</v>
      </c>
      <c r="F6831" s="6">
        <v>14</v>
      </c>
      <c r="G6831" s="6">
        <v>431.85845947265625</v>
      </c>
      <c r="H6831" s="6">
        <v>431.85845947265625</v>
      </c>
      <c r="I6831" s="6">
        <v>102.69036102294922</v>
      </c>
      <c r="J6831" s="6">
        <v>65.409078947368428</v>
      </c>
      <c r="K6831">
        <f t="shared" si="212"/>
        <v>0</v>
      </c>
    </row>
    <row r="6832" spans="1:11" x14ac:dyDescent="0.25">
      <c r="A6832" s="5" t="str">
        <f t="shared" si="213"/>
        <v>LCALA BasinAverage WeekdayNovember15</v>
      </c>
      <c r="B6832" t="s">
        <v>2233</v>
      </c>
      <c r="C6832" t="s">
        <v>2250</v>
      </c>
      <c r="D6832" t="s">
        <v>2555</v>
      </c>
      <c r="E6832" t="s">
        <v>3163</v>
      </c>
      <c r="F6832" s="6">
        <v>15</v>
      </c>
      <c r="G6832" s="6">
        <v>385.68911743164063</v>
      </c>
      <c r="H6832" s="6">
        <v>385.68911743164063</v>
      </c>
      <c r="I6832" s="6">
        <v>93.330726623535156</v>
      </c>
      <c r="J6832" s="6">
        <v>66.678289473684188</v>
      </c>
      <c r="K6832">
        <f t="shared" si="212"/>
        <v>0</v>
      </c>
    </row>
    <row r="6833" spans="1:11" x14ac:dyDescent="0.25">
      <c r="A6833" s="5" t="str">
        <f t="shared" si="213"/>
        <v>LCALA BasinAverage WeekdayNovember16</v>
      </c>
      <c r="B6833" t="s">
        <v>2233</v>
      </c>
      <c r="C6833" t="s">
        <v>2250</v>
      </c>
      <c r="D6833" t="s">
        <v>2555</v>
      </c>
      <c r="E6833" t="s">
        <v>3163</v>
      </c>
      <c r="F6833" s="6">
        <v>16</v>
      </c>
      <c r="G6833" s="6">
        <v>356.33474731445313</v>
      </c>
      <c r="H6833" s="6">
        <v>356.33474731445313</v>
      </c>
      <c r="I6833" s="6">
        <v>91.365997314453125</v>
      </c>
      <c r="J6833" s="6">
        <v>66.99592105263163</v>
      </c>
      <c r="K6833">
        <f t="shared" si="212"/>
        <v>0</v>
      </c>
    </row>
    <row r="6834" spans="1:11" x14ac:dyDescent="0.25">
      <c r="A6834" s="5" t="str">
        <f t="shared" si="213"/>
        <v>LCALA BasinAverage WeekdayNovember17</v>
      </c>
      <c r="B6834" t="s">
        <v>2233</v>
      </c>
      <c r="C6834" t="s">
        <v>2250</v>
      </c>
      <c r="D6834" t="s">
        <v>2555</v>
      </c>
      <c r="E6834" t="s">
        <v>3163</v>
      </c>
      <c r="F6834" s="6">
        <v>17</v>
      </c>
      <c r="G6834" s="6">
        <v>360.3570556640625</v>
      </c>
      <c r="H6834" s="6">
        <v>360.3570556640625</v>
      </c>
      <c r="I6834" s="6">
        <v>97.676155090332031</v>
      </c>
      <c r="J6834" s="6">
        <v>65.777105263157907</v>
      </c>
      <c r="K6834">
        <f t="shared" si="212"/>
        <v>0</v>
      </c>
    </row>
    <row r="6835" spans="1:11" x14ac:dyDescent="0.25">
      <c r="A6835" s="5" t="str">
        <f t="shared" si="213"/>
        <v>LCALA BasinAverage WeekdayNovember18</v>
      </c>
      <c r="B6835" t="s">
        <v>2233</v>
      </c>
      <c r="C6835" t="s">
        <v>2250</v>
      </c>
      <c r="D6835" t="s">
        <v>2555</v>
      </c>
      <c r="E6835" t="s">
        <v>3163</v>
      </c>
      <c r="F6835" s="6">
        <v>18</v>
      </c>
      <c r="G6835" s="6">
        <v>389.82696533203125</v>
      </c>
      <c r="H6835" s="6">
        <v>389.82696533203125</v>
      </c>
      <c r="I6835" s="6">
        <v>83.105026245117188</v>
      </c>
      <c r="J6835" s="6">
        <v>62.931184210526297</v>
      </c>
      <c r="K6835">
        <f t="shared" si="212"/>
        <v>0</v>
      </c>
    </row>
    <row r="6836" spans="1:11" x14ac:dyDescent="0.25">
      <c r="A6836" s="5" t="str">
        <f t="shared" si="213"/>
        <v>LCALA BasinAverage WeekdayNovember19</v>
      </c>
      <c r="B6836" t="s">
        <v>2233</v>
      </c>
      <c r="C6836" t="s">
        <v>2250</v>
      </c>
      <c r="D6836" t="s">
        <v>2555</v>
      </c>
      <c r="E6836" t="s">
        <v>3163</v>
      </c>
      <c r="F6836" s="6">
        <v>19</v>
      </c>
      <c r="G6836" s="6">
        <v>386.419189453125</v>
      </c>
      <c r="H6836" s="6">
        <v>386.419189453125</v>
      </c>
      <c r="I6836" s="6">
        <v>83.4493408203125</v>
      </c>
      <c r="J6836" s="6">
        <v>60.430657894736861</v>
      </c>
      <c r="K6836">
        <f t="shared" si="212"/>
        <v>0</v>
      </c>
    </row>
    <row r="6837" spans="1:11" x14ac:dyDescent="0.25">
      <c r="A6837" s="5" t="str">
        <f t="shared" si="213"/>
        <v>LCALA BasinAverage WeekdayNovember20</v>
      </c>
      <c r="B6837" t="s">
        <v>2233</v>
      </c>
      <c r="C6837" t="s">
        <v>2250</v>
      </c>
      <c r="D6837" t="s">
        <v>2555</v>
      </c>
      <c r="E6837" t="s">
        <v>3163</v>
      </c>
      <c r="F6837" s="6">
        <v>20</v>
      </c>
      <c r="G6837" s="6">
        <v>385.92620849609375</v>
      </c>
      <c r="H6837" s="6">
        <v>385.92620849609375</v>
      </c>
      <c r="I6837" s="6">
        <v>94.767532348632813</v>
      </c>
      <c r="J6837" s="6">
        <v>58.927368421052599</v>
      </c>
      <c r="K6837">
        <f t="shared" si="212"/>
        <v>0</v>
      </c>
    </row>
    <row r="6838" spans="1:11" x14ac:dyDescent="0.25">
      <c r="A6838" s="5" t="str">
        <f t="shared" si="213"/>
        <v>LCALA BasinAverage WeekdayNovember21</v>
      </c>
      <c r="B6838" t="s">
        <v>2233</v>
      </c>
      <c r="C6838" t="s">
        <v>2250</v>
      </c>
      <c r="D6838" t="s">
        <v>2555</v>
      </c>
      <c r="E6838" t="s">
        <v>3163</v>
      </c>
      <c r="F6838" s="6">
        <v>21</v>
      </c>
      <c r="G6838" s="6">
        <v>390.435791015625</v>
      </c>
      <c r="H6838" s="6">
        <v>390.435791015625</v>
      </c>
      <c r="I6838" s="6">
        <v>97.541725158691406</v>
      </c>
      <c r="J6838" s="6">
        <v>57.832236842105296</v>
      </c>
      <c r="K6838">
        <f t="shared" si="212"/>
        <v>0</v>
      </c>
    </row>
    <row r="6839" spans="1:11" x14ac:dyDescent="0.25">
      <c r="A6839" s="5" t="str">
        <f t="shared" si="213"/>
        <v>LCALA BasinAverage WeekdayNovember22</v>
      </c>
      <c r="B6839" t="s">
        <v>2233</v>
      </c>
      <c r="C6839" t="s">
        <v>2250</v>
      </c>
      <c r="D6839" t="s">
        <v>2555</v>
      </c>
      <c r="E6839" t="s">
        <v>3163</v>
      </c>
      <c r="F6839" s="6">
        <v>22</v>
      </c>
      <c r="G6839" s="6">
        <v>405.63421630859375</v>
      </c>
      <c r="H6839" s="6">
        <v>405.63421630859375</v>
      </c>
      <c r="I6839" s="6">
        <v>90.207656860351563</v>
      </c>
      <c r="J6839" s="6">
        <v>56.750263157894778</v>
      </c>
      <c r="K6839">
        <f t="shared" si="212"/>
        <v>0</v>
      </c>
    </row>
    <row r="6840" spans="1:11" x14ac:dyDescent="0.25">
      <c r="A6840" s="5" t="str">
        <f t="shared" si="213"/>
        <v>LCALA BasinAverage WeekdayNovember23</v>
      </c>
      <c r="B6840" t="s">
        <v>2233</v>
      </c>
      <c r="C6840" t="s">
        <v>2250</v>
      </c>
      <c r="D6840" t="s">
        <v>2555</v>
      </c>
      <c r="E6840" t="s">
        <v>3163</v>
      </c>
      <c r="F6840" s="6">
        <v>23</v>
      </c>
      <c r="G6840" s="6">
        <v>367.98178100585938</v>
      </c>
      <c r="H6840" s="6">
        <v>367.98178100585938</v>
      </c>
      <c r="I6840" s="6">
        <v>97.603286743164063</v>
      </c>
      <c r="J6840" s="6">
        <v>55.83697368421052</v>
      </c>
      <c r="K6840">
        <f t="shared" si="212"/>
        <v>0</v>
      </c>
    </row>
    <row r="6841" spans="1:11" x14ac:dyDescent="0.25">
      <c r="A6841" s="5" t="str">
        <f t="shared" si="213"/>
        <v>LCALA BasinAverage WeekdayNovember24</v>
      </c>
      <c r="B6841" t="s">
        <v>2233</v>
      </c>
      <c r="C6841" t="s">
        <v>2250</v>
      </c>
      <c r="D6841" t="s">
        <v>2555</v>
      </c>
      <c r="E6841" t="s">
        <v>3163</v>
      </c>
      <c r="F6841" s="6">
        <v>24</v>
      </c>
      <c r="G6841" s="6">
        <v>403.42001342773438</v>
      </c>
      <c r="H6841" s="6">
        <v>403.42001342773438</v>
      </c>
      <c r="I6841" s="6">
        <v>96.133491516113281</v>
      </c>
      <c r="J6841" s="6">
        <v>54.687105263157889</v>
      </c>
      <c r="K6841">
        <f t="shared" si="212"/>
        <v>0</v>
      </c>
    </row>
    <row r="6842" spans="1:11" x14ac:dyDescent="0.25">
      <c r="A6842" s="5" t="str">
        <f t="shared" si="213"/>
        <v>LCALA BasinMonthly Peak DayNovember1</v>
      </c>
      <c r="B6842" t="s">
        <v>2233</v>
      </c>
      <c r="C6842" t="s">
        <v>2250</v>
      </c>
      <c r="D6842" t="s">
        <v>2556</v>
      </c>
      <c r="E6842" t="s">
        <v>3163</v>
      </c>
      <c r="F6842" s="6">
        <v>1</v>
      </c>
      <c r="G6842" s="6">
        <v>803.64697265625</v>
      </c>
      <c r="H6842" s="6">
        <v>803.64697265625</v>
      </c>
      <c r="I6842" s="6">
        <v>147.21902465820313</v>
      </c>
      <c r="J6842" s="6">
        <v>65.766578947368416</v>
      </c>
      <c r="K6842">
        <f t="shared" si="212"/>
        <v>0</v>
      </c>
    </row>
    <row r="6843" spans="1:11" x14ac:dyDescent="0.25">
      <c r="A6843" s="5" t="str">
        <f t="shared" si="213"/>
        <v>LCALA BasinMonthly Peak DayNovember2</v>
      </c>
      <c r="B6843" t="s">
        <v>2233</v>
      </c>
      <c r="C6843" t="s">
        <v>2250</v>
      </c>
      <c r="D6843" t="s">
        <v>2556</v>
      </c>
      <c r="E6843" t="s">
        <v>3163</v>
      </c>
      <c r="F6843" s="6">
        <v>2</v>
      </c>
      <c r="G6843" s="6">
        <v>812.6597900390625</v>
      </c>
      <c r="H6843" s="6">
        <v>812.6597900390625</v>
      </c>
      <c r="I6843" s="6">
        <v>143.5634765625</v>
      </c>
      <c r="J6843" s="6">
        <v>64.229736842105268</v>
      </c>
      <c r="K6843">
        <f t="shared" si="212"/>
        <v>0</v>
      </c>
    </row>
    <row r="6844" spans="1:11" x14ac:dyDescent="0.25">
      <c r="A6844" s="5" t="str">
        <f t="shared" si="213"/>
        <v>LCALA BasinMonthly Peak DayNovember3</v>
      </c>
      <c r="B6844" t="s">
        <v>2233</v>
      </c>
      <c r="C6844" t="s">
        <v>2250</v>
      </c>
      <c r="D6844" t="s">
        <v>2556</v>
      </c>
      <c r="E6844" t="s">
        <v>3163</v>
      </c>
      <c r="F6844" s="6">
        <v>3</v>
      </c>
      <c r="G6844" s="6">
        <v>844.292236328125</v>
      </c>
      <c r="H6844" s="6">
        <v>844.292236328125</v>
      </c>
      <c r="I6844" s="6">
        <v>141.41136169433594</v>
      </c>
      <c r="J6844" s="6">
        <v>63.420921052631613</v>
      </c>
      <c r="K6844">
        <f t="shared" si="212"/>
        <v>0</v>
      </c>
    </row>
    <row r="6845" spans="1:11" x14ac:dyDescent="0.25">
      <c r="A6845" s="5" t="str">
        <f t="shared" si="213"/>
        <v>LCALA BasinMonthly Peak DayNovember4</v>
      </c>
      <c r="B6845" t="s">
        <v>2233</v>
      </c>
      <c r="C6845" t="s">
        <v>2250</v>
      </c>
      <c r="D6845" t="s">
        <v>2556</v>
      </c>
      <c r="E6845" t="s">
        <v>3163</v>
      </c>
      <c r="F6845" s="6">
        <v>4</v>
      </c>
      <c r="G6845" s="6">
        <v>755.02740478515625</v>
      </c>
      <c r="H6845" s="6">
        <v>755.02740478515625</v>
      </c>
      <c r="I6845" s="6">
        <v>126.40779113769531</v>
      </c>
      <c r="J6845" s="6">
        <v>62.20986842105264</v>
      </c>
      <c r="K6845">
        <f t="shared" si="212"/>
        <v>0</v>
      </c>
    </row>
    <row r="6846" spans="1:11" x14ac:dyDescent="0.25">
      <c r="A6846" s="5" t="str">
        <f t="shared" si="213"/>
        <v>LCALA BasinMonthly Peak DayNovember5</v>
      </c>
      <c r="B6846" t="s">
        <v>2233</v>
      </c>
      <c r="C6846" t="s">
        <v>2250</v>
      </c>
      <c r="D6846" t="s">
        <v>2556</v>
      </c>
      <c r="E6846" t="s">
        <v>3163</v>
      </c>
      <c r="F6846" s="6">
        <v>5</v>
      </c>
      <c r="G6846" s="6">
        <v>735.18426513671875</v>
      </c>
      <c r="H6846" s="6">
        <v>735.18426513671875</v>
      </c>
      <c r="I6846" s="6">
        <v>127.68326568603516</v>
      </c>
      <c r="J6846" s="6">
        <v>62.03697368421053</v>
      </c>
      <c r="K6846">
        <f t="shared" si="212"/>
        <v>0</v>
      </c>
    </row>
    <row r="6847" spans="1:11" x14ac:dyDescent="0.25">
      <c r="A6847" s="5" t="str">
        <f t="shared" si="213"/>
        <v>LCALA BasinMonthly Peak DayNovember6</v>
      </c>
      <c r="B6847" t="s">
        <v>2233</v>
      </c>
      <c r="C6847" t="s">
        <v>2250</v>
      </c>
      <c r="D6847" t="s">
        <v>2556</v>
      </c>
      <c r="E6847" t="s">
        <v>3163</v>
      </c>
      <c r="F6847" s="6">
        <v>6</v>
      </c>
      <c r="G6847" s="6">
        <v>831.9306640625</v>
      </c>
      <c r="H6847" s="6">
        <v>831.9306640625</v>
      </c>
      <c r="I6847" s="6">
        <v>114.58953094482422</v>
      </c>
      <c r="J6847" s="6">
        <v>61.701184210526293</v>
      </c>
      <c r="K6847">
        <f t="shared" si="212"/>
        <v>0</v>
      </c>
    </row>
    <row r="6848" spans="1:11" x14ac:dyDescent="0.25">
      <c r="A6848" s="5" t="str">
        <f t="shared" si="213"/>
        <v>LCALA BasinMonthly Peak DayNovember7</v>
      </c>
      <c r="B6848" t="s">
        <v>2233</v>
      </c>
      <c r="C6848" t="s">
        <v>2250</v>
      </c>
      <c r="D6848" t="s">
        <v>2556</v>
      </c>
      <c r="E6848" t="s">
        <v>3163</v>
      </c>
      <c r="F6848" s="6">
        <v>7</v>
      </c>
      <c r="G6848" s="6">
        <v>868.98175048828125</v>
      </c>
      <c r="H6848" s="6">
        <v>868.98175048828125</v>
      </c>
      <c r="I6848" s="6">
        <v>122.52354431152344</v>
      </c>
      <c r="J6848" s="6">
        <v>61.917499999999968</v>
      </c>
      <c r="K6848">
        <f t="shared" si="212"/>
        <v>0</v>
      </c>
    </row>
    <row r="6849" spans="1:11" x14ac:dyDescent="0.25">
      <c r="A6849" s="5" t="str">
        <f t="shared" si="213"/>
        <v>LCALA BasinMonthly Peak DayNovember8</v>
      </c>
      <c r="B6849" t="s">
        <v>2233</v>
      </c>
      <c r="C6849" t="s">
        <v>2250</v>
      </c>
      <c r="D6849" t="s">
        <v>2556</v>
      </c>
      <c r="E6849" t="s">
        <v>3163</v>
      </c>
      <c r="F6849" s="6">
        <v>8</v>
      </c>
      <c r="G6849" s="6">
        <v>839.61895751953125</v>
      </c>
      <c r="H6849" s="6">
        <v>839.61895751953125</v>
      </c>
      <c r="I6849" s="6">
        <v>111.21941375732422</v>
      </c>
      <c r="J6849" s="6">
        <v>62.706578947368421</v>
      </c>
      <c r="K6849">
        <f t="shared" si="212"/>
        <v>0</v>
      </c>
    </row>
    <row r="6850" spans="1:11" x14ac:dyDescent="0.25">
      <c r="A6850" s="5" t="str">
        <f t="shared" si="213"/>
        <v>LCALA BasinMonthly Peak DayNovember9</v>
      </c>
      <c r="B6850" t="s">
        <v>2233</v>
      </c>
      <c r="C6850" t="s">
        <v>2250</v>
      </c>
      <c r="D6850" t="s">
        <v>2556</v>
      </c>
      <c r="E6850" t="s">
        <v>3163</v>
      </c>
      <c r="F6850" s="6">
        <v>9</v>
      </c>
      <c r="G6850" s="6">
        <v>809.14019775390625</v>
      </c>
      <c r="H6850" s="6">
        <v>809.14019775390625</v>
      </c>
      <c r="I6850" s="6">
        <v>130.43374633789063</v>
      </c>
      <c r="J6850" s="6">
        <v>65.793157894736865</v>
      </c>
      <c r="K6850">
        <f t="shared" ref="K6850:K6913" si="214">INDEX(events, MATCH(CONCATENATE(B6850, C6850, D6850, E6850), events_y, 0), MATCH("Confidential", events_x, 0))</f>
        <v>0</v>
      </c>
    </row>
    <row r="6851" spans="1:11" x14ac:dyDescent="0.25">
      <c r="A6851" s="5" t="str">
        <f t="shared" ref="A6851:A6914" si="215">CONCATENATE(B6851, C6851, D6851, E6851, F6851)</f>
        <v>LCALA BasinMonthly Peak DayNovember10</v>
      </c>
      <c r="B6851" t="s">
        <v>2233</v>
      </c>
      <c r="C6851" t="s">
        <v>2250</v>
      </c>
      <c r="D6851" t="s">
        <v>2556</v>
      </c>
      <c r="E6851" t="s">
        <v>3163</v>
      </c>
      <c r="F6851" s="6">
        <v>10</v>
      </c>
      <c r="G6851" s="6">
        <v>848.294921875</v>
      </c>
      <c r="H6851" s="6">
        <v>848.294921875</v>
      </c>
      <c r="I6851" s="6">
        <v>121.76533508300781</v>
      </c>
      <c r="J6851" s="6">
        <v>69.899999999999977</v>
      </c>
      <c r="K6851">
        <f t="shared" si="214"/>
        <v>0</v>
      </c>
    </row>
    <row r="6852" spans="1:11" x14ac:dyDescent="0.25">
      <c r="A6852" s="5" t="str">
        <f t="shared" si="215"/>
        <v>LCALA BasinMonthly Peak DayNovember11</v>
      </c>
      <c r="B6852" t="s">
        <v>2233</v>
      </c>
      <c r="C6852" t="s">
        <v>2250</v>
      </c>
      <c r="D6852" t="s">
        <v>2556</v>
      </c>
      <c r="E6852" t="s">
        <v>3163</v>
      </c>
      <c r="F6852" s="6">
        <v>11</v>
      </c>
      <c r="G6852" s="6">
        <v>835.4375</v>
      </c>
      <c r="H6852" s="6">
        <v>835.4375</v>
      </c>
      <c r="I6852" s="6">
        <v>159.79733276367188</v>
      </c>
      <c r="J6852" s="6">
        <v>76.888157894736807</v>
      </c>
      <c r="K6852">
        <f t="shared" si="214"/>
        <v>0</v>
      </c>
    </row>
    <row r="6853" spans="1:11" x14ac:dyDescent="0.25">
      <c r="A6853" s="5" t="str">
        <f t="shared" si="215"/>
        <v>LCALA BasinMonthly Peak DayNovember12</v>
      </c>
      <c r="B6853" t="s">
        <v>2233</v>
      </c>
      <c r="C6853" t="s">
        <v>2250</v>
      </c>
      <c r="D6853" t="s">
        <v>2556</v>
      </c>
      <c r="E6853" t="s">
        <v>3163</v>
      </c>
      <c r="F6853" s="6">
        <v>12</v>
      </c>
      <c r="G6853" s="6">
        <v>743.6090087890625</v>
      </c>
      <c r="H6853" s="6">
        <v>743.6090087890625</v>
      </c>
      <c r="I6853" s="6">
        <v>140.79826354980469</v>
      </c>
      <c r="J6853" s="6">
        <v>81.955263157894748</v>
      </c>
      <c r="K6853">
        <f t="shared" si="214"/>
        <v>0</v>
      </c>
    </row>
    <row r="6854" spans="1:11" x14ac:dyDescent="0.25">
      <c r="A6854" s="5" t="str">
        <f t="shared" si="215"/>
        <v>LCALA BasinMonthly Peak DayNovember13</v>
      </c>
      <c r="B6854" t="s">
        <v>2233</v>
      </c>
      <c r="C6854" t="s">
        <v>2250</v>
      </c>
      <c r="D6854" t="s">
        <v>2556</v>
      </c>
      <c r="E6854" t="s">
        <v>3163</v>
      </c>
      <c r="F6854" s="6">
        <v>13</v>
      </c>
      <c r="G6854" s="6">
        <v>817.119873046875</v>
      </c>
      <c r="H6854" s="6">
        <v>817.119873046875</v>
      </c>
      <c r="I6854" s="6">
        <v>147.4273681640625</v>
      </c>
      <c r="J6854" s="6">
        <v>83.557894736842087</v>
      </c>
      <c r="K6854">
        <f t="shared" si="214"/>
        <v>0</v>
      </c>
    </row>
    <row r="6855" spans="1:11" x14ac:dyDescent="0.25">
      <c r="A6855" s="5" t="str">
        <f t="shared" si="215"/>
        <v>LCALA BasinMonthly Peak DayNovember14</v>
      </c>
      <c r="B6855" t="s">
        <v>2233</v>
      </c>
      <c r="C6855" t="s">
        <v>2250</v>
      </c>
      <c r="D6855" t="s">
        <v>2556</v>
      </c>
      <c r="E6855" t="s">
        <v>3163</v>
      </c>
      <c r="F6855" s="6">
        <v>14</v>
      </c>
      <c r="G6855" s="6">
        <v>755.953369140625</v>
      </c>
      <c r="H6855" s="6">
        <v>755.953369140625</v>
      </c>
      <c r="I6855" s="6">
        <v>145.67237854003906</v>
      </c>
      <c r="J6855" s="6">
        <v>86.710526315789537</v>
      </c>
      <c r="K6855">
        <f t="shared" si="214"/>
        <v>0</v>
      </c>
    </row>
    <row r="6856" spans="1:11" x14ac:dyDescent="0.25">
      <c r="A6856" s="5" t="str">
        <f t="shared" si="215"/>
        <v>LCALA BasinMonthly Peak DayNovember15</v>
      </c>
      <c r="B6856" t="s">
        <v>2233</v>
      </c>
      <c r="C6856" t="s">
        <v>2250</v>
      </c>
      <c r="D6856" t="s">
        <v>2556</v>
      </c>
      <c r="E6856" t="s">
        <v>3163</v>
      </c>
      <c r="F6856" s="6">
        <v>15</v>
      </c>
      <c r="G6856" s="6">
        <v>794.792724609375</v>
      </c>
      <c r="H6856" s="6">
        <v>794.792724609375</v>
      </c>
      <c r="I6856" s="6">
        <v>182.93180847167969</v>
      </c>
      <c r="J6856" s="6">
        <v>88.523684210526369</v>
      </c>
      <c r="K6856">
        <f t="shared" si="214"/>
        <v>0</v>
      </c>
    </row>
    <row r="6857" spans="1:11" x14ac:dyDescent="0.25">
      <c r="A6857" s="5" t="str">
        <f t="shared" si="215"/>
        <v>LCALA BasinMonthly Peak DayNovember16</v>
      </c>
      <c r="B6857" t="s">
        <v>2233</v>
      </c>
      <c r="C6857" t="s">
        <v>2250</v>
      </c>
      <c r="D6857" t="s">
        <v>2556</v>
      </c>
      <c r="E6857" t="s">
        <v>3163</v>
      </c>
      <c r="F6857" s="6">
        <v>16</v>
      </c>
      <c r="G6857" s="6">
        <v>787.66192626953125</v>
      </c>
      <c r="H6857" s="6">
        <v>787.66192626953125</v>
      </c>
      <c r="I6857" s="6">
        <v>147.57109069824219</v>
      </c>
      <c r="J6857" s="6">
        <v>88.12105263157892</v>
      </c>
      <c r="K6857">
        <f t="shared" si="214"/>
        <v>0</v>
      </c>
    </row>
    <row r="6858" spans="1:11" x14ac:dyDescent="0.25">
      <c r="A6858" s="5" t="str">
        <f t="shared" si="215"/>
        <v>LCALA BasinMonthly Peak DayNovember17</v>
      </c>
      <c r="B6858" t="s">
        <v>2233</v>
      </c>
      <c r="C6858" t="s">
        <v>2250</v>
      </c>
      <c r="D6858" t="s">
        <v>2556</v>
      </c>
      <c r="E6858" t="s">
        <v>3163</v>
      </c>
      <c r="F6858" s="6">
        <v>17</v>
      </c>
      <c r="G6858" s="6">
        <v>775.3656005859375</v>
      </c>
      <c r="H6858" s="6">
        <v>775.3656005859375</v>
      </c>
      <c r="I6858" s="6">
        <v>156.23722839355469</v>
      </c>
      <c r="J6858" s="6">
        <v>85.078947368421012</v>
      </c>
      <c r="K6858">
        <f t="shared" si="214"/>
        <v>0</v>
      </c>
    </row>
    <row r="6859" spans="1:11" x14ac:dyDescent="0.25">
      <c r="A6859" s="5" t="str">
        <f t="shared" si="215"/>
        <v>LCALA BasinMonthly Peak DayNovember18</v>
      </c>
      <c r="B6859" t="s">
        <v>2233</v>
      </c>
      <c r="C6859" t="s">
        <v>2250</v>
      </c>
      <c r="D6859" t="s">
        <v>2556</v>
      </c>
      <c r="E6859" t="s">
        <v>3163</v>
      </c>
      <c r="F6859" s="6">
        <v>18</v>
      </c>
      <c r="G6859" s="6">
        <v>701.3477783203125</v>
      </c>
      <c r="H6859" s="6">
        <v>701.3477783203125</v>
      </c>
      <c r="I6859" s="6">
        <v>153.12651062011719</v>
      </c>
      <c r="J6859" s="6">
        <v>83.072368421052644</v>
      </c>
      <c r="K6859">
        <f t="shared" si="214"/>
        <v>0</v>
      </c>
    </row>
    <row r="6860" spans="1:11" x14ac:dyDescent="0.25">
      <c r="A6860" s="5" t="str">
        <f t="shared" si="215"/>
        <v>LCALA BasinMonthly Peak DayNovember19</v>
      </c>
      <c r="B6860" t="s">
        <v>2233</v>
      </c>
      <c r="C6860" t="s">
        <v>2250</v>
      </c>
      <c r="D6860" t="s">
        <v>2556</v>
      </c>
      <c r="E6860" t="s">
        <v>3163</v>
      </c>
      <c r="F6860" s="6">
        <v>19</v>
      </c>
      <c r="G6860" s="6">
        <v>702.03826904296875</v>
      </c>
      <c r="H6860" s="6">
        <v>702.03826904296875</v>
      </c>
      <c r="I6860" s="6">
        <v>239.686279296875</v>
      </c>
      <c r="J6860" s="6">
        <v>81.164473684210492</v>
      </c>
      <c r="K6860">
        <f t="shared" si="214"/>
        <v>0</v>
      </c>
    </row>
    <row r="6861" spans="1:11" x14ac:dyDescent="0.25">
      <c r="A6861" s="5" t="str">
        <f t="shared" si="215"/>
        <v>LCALA BasinMonthly Peak DayNovember20</v>
      </c>
      <c r="B6861" t="s">
        <v>2233</v>
      </c>
      <c r="C6861" t="s">
        <v>2250</v>
      </c>
      <c r="D6861" t="s">
        <v>2556</v>
      </c>
      <c r="E6861" t="s">
        <v>3163</v>
      </c>
      <c r="F6861" s="6">
        <v>20</v>
      </c>
      <c r="G6861" s="6">
        <v>762.8255615234375</v>
      </c>
      <c r="H6861" s="6">
        <v>762.8255615234375</v>
      </c>
      <c r="I6861" s="6">
        <v>146.62228393554688</v>
      </c>
      <c r="J6861" s="6">
        <v>78.397368421052605</v>
      </c>
      <c r="K6861">
        <f t="shared" si="214"/>
        <v>0</v>
      </c>
    </row>
    <row r="6862" spans="1:11" x14ac:dyDescent="0.25">
      <c r="A6862" s="5" t="str">
        <f t="shared" si="215"/>
        <v>LCALA BasinMonthly Peak DayNovember21</v>
      </c>
      <c r="B6862" t="s">
        <v>2233</v>
      </c>
      <c r="C6862" t="s">
        <v>2250</v>
      </c>
      <c r="D6862" t="s">
        <v>2556</v>
      </c>
      <c r="E6862" t="s">
        <v>3163</v>
      </c>
      <c r="F6862" s="6">
        <v>21</v>
      </c>
      <c r="G6862" s="6">
        <v>792.96490478515625</v>
      </c>
      <c r="H6862" s="6">
        <v>792.96490478515625</v>
      </c>
      <c r="I6862" s="6">
        <v>148.01235961914063</v>
      </c>
      <c r="J6862" s="6">
        <v>76.122368421052627</v>
      </c>
      <c r="K6862">
        <f t="shared" si="214"/>
        <v>0</v>
      </c>
    </row>
    <row r="6863" spans="1:11" x14ac:dyDescent="0.25">
      <c r="A6863" s="5" t="str">
        <f t="shared" si="215"/>
        <v>LCALA BasinMonthly Peak DayNovember22</v>
      </c>
      <c r="B6863" t="s">
        <v>2233</v>
      </c>
      <c r="C6863" t="s">
        <v>2250</v>
      </c>
      <c r="D6863" t="s">
        <v>2556</v>
      </c>
      <c r="E6863" t="s">
        <v>3163</v>
      </c>
      <c r="F6863" s="6">
        <v>22</v>
      </c>
      <c r="G6863" s="6">
        <v>814.09832763671875</v>
      </c>
      <c r="H6863" s="6">
        <v>814.09832763671875</v>
      </c>
      <c r="I6863" s="6">
        <v>160.98893737792969</v>
      </c>
      <c r="J6863" s="6">
        <v>75.261315789473699</v>
      </c>
      <c r="K6863">
        <f t="shared" si="214"/>
        <v>0</v>
      </c>
    </row>
    <row r="6864" spans="1:11" x14ac:dyDescent="0.25">
      <c r="A6864" s="5" t="str">
        <f t="shared" si="215"/>
        <v>LCALA BasinMonthly Peak DayNovember23</v>
      </c>
      <c r="B6864" t="s">
        <v>2233</v>
      </c>
      <c r="C6864" t="s">
        <v>2250</v>
      </c>
      <c r="D6864" t="s">
        <v>2556</v>
      </c>
      <c r="E6864" t="s">
        <v>3163</v>
      </c>
      <c r="F6864" s="6">
        <v>23</v>
      </c>
      <c r="G6864" s="6">
        <v>884.68115234375</v>
      </c>
      <c r="H6864" s="6">
        <v>884.68115234375</v>
      </c>
      <c r="I6864" s="6">
        <v>203.2115478515625</v>
      </c>
      <c r="J6864" s="6">
        <v>74.138421052631656</v>
      </c>
      <c r="K6864">
        <f t="shared" si="214"/>
        <v>0</v>
      </c>
    </row>
    <row r="6865" spans="1:11" x14ac:dyDescent="0.25">
      <c r="A6865" s="5" t="str">
        <f t="shared" si="215"/>
        <v>LCALA BasinMonthly Peak DayNovember24</v>
      </c>
      <c r="B6865" t="s">
        <v>2233</v>
      </c>
      <c r="C6865" t="s">
        <v>2250</v>
      </c>
      <c r="D6865" t="s">
        <v>2556</v>
      </c>
      <c r="E6865" t="s">
        <v>3163</v>
      </c>
      <c r="F6865" s="6">
        <v>24</v>
      </c>
      <c r="G6865" s="6">
        <v>849.97137451171875</v>
      </c>
      <c r="H6865" s="6">
        <v>849.97137451171875</v>
      </c>
      <c r="I6865" s="6">
        <v>164.28866577148438</v>
      </c>
      <c r="J6865" s="6">
        <v>71.580526315789541</v>
      </c>
      <c r="K6865">
        <f t="shared" si="214"/>
        <v>0</v>
      </c>
    </row>
    <row r="6866" spans="1:11" x14ac:dyDescent="0.25">
      <c r="A6866" s="5" t="str">
        <f t="shared" si="215"/>
        <v>LCALA BasinAverage WeekdayDecember1</v>
      </c>
      <c r="B6866" t="s">
        <v>2233</v>
      </c>
      <c r="C6866" t="s">
        <v>2250</v>
      </c>
      <c r="D6866" t="s">
        <v>2557</v>
      </c>
      <c r="E6866" t="s">
        <v>3164</v>
      </c>
      <c r="F6866" s="6">
        <v>1</v>
      </c>
      <c r="G6866" s="6">
        <v>606.7896728515625</v>
      </c>
      <c r="H6866" s="6">
        <v>606.7896728515625</v>
      </c>
      <c r="I6866" s="6">
        <v>88.487617492675781</v>
      </c>
      <c r="J6866" s="6">
        <v>51.571842105263102</v>
      </c>
      <c r="K6866">
        <f t="shared" si="214"/>
        <v>0</v>
      </c>
    </row>
    <row r="6867" spans="1:11" x14ac:dyDescent="0.25">
      <c r="A6867" s="5" t="str">
        <f t="shared" si="215"/>
        <v>LCALA BasinAverage WeekdayDecember2</v>
      </c>
      <c r="B6867" t="s">
        <v>2233</v>
      </c>
      <c r="C6867" t="s">
        <v>2250</v>
      </c>
      <c r="D6867" t="s">
        <v>2557</v>
      </c>
      <c r="E6867" t="s">
        <v>3164</v>
      </c>
      <c r="F6867" s="6">
        <v>2</v>
      </c>
      <c r="G6867" s="6">
        <v>603.40435791015625</v>
      </c>
      <c r="H6867" s="6">
        <v>603.40435791015625</v>
      </c>
      <c r="I6867" s="6">
        <v>111.73234558105469</v>
      </c>
      <c r="J6867" s="6">
        <v>50.75118421052629</v>
      </c>
      <c r="K6867">
        <f t="shared" si="214"/>
        <v>0</v>
      </c>
    </row>
    <row r="6868" spans="1:11" x14ac:dyDescent="0.25">
      <c r="A6868" s="5" t="str">
        <f t="shared" si="215"/>
        <v>LCALA BasinAverage WeekdayDecember3</v>
      </c>
      <c r="B6868" t="s">
        <v>2233</v>
      </c>
      <c r="C6868" t="s">
        <v>2250</v>
      </c>
      <c r="D6868" t="s">
        <v>2557</v>
      </c>
      <c r="E6868" t="s">
        <v>3164</v>
      </c>
      <c r="F6868" s="6">
        <v>3</v>
      </c>
      <c r="G6868" s="6">
        <v>609.83416748046875</v>
      </c>
      <c r="H6868" s="6">
        <v>609.83416748046875</v>
      </c>
      <c r="I6868" s="6">
        <v>121.83378601074219</v>
      </c>
      <c r="J6868" s="6">
        <v>50.370131578947415</v>
      </c>
      <c r="K6868">
        <f t="shared" si="214"/>
        <v>0</v>
      </c>
    </row>
    <row r="6869" spans="1:11" x14ac:dyDescent="0.25">
      <c r="A6869" s="5" t="str">
        <f t="shared" si="215"/>
        <v>LCALA BasinAverage WeekdayDecember4</v>
      </c>
      <c r="B6869" t="s">
        <v>2233</v>
      </c>
      <c r="C6869" t="s">
        <v>2250</v>
      </c>
      <c r="D6869" t="s">
        <v>2557</v>
      </c>
      <c r="E6869" t="s">
        <v>3164</v>
      </c>
      <c r="F6869" s="6">
        <v>4</v>
      </c>
      <c r="G6869" s="6">
        <v>583.77850341796875</v>
      </c>
      <c r="H6869" s="6">
        <v>583.77850341796875</v>
      </c>
      <c r="I6869" s="6">
        <v>108.28433990478516</v>
      </c>
      <c r="J6869" s="6">
        <v>49.558157894736887</v>
      </c>
      <c r="K6869">
        <f t="shared" si="214"/>
        <v>0</v>
      </c>
    </row>
    <row r="6870" spans="1:11" x14ac:dyDescent="0.25">
      <c r="A6870" s="5" t="str">
        <f t="shared" si="215"/>
        <v>LCALA BasinAverage WeekdayDecember5</v>
      </c>
      <c r="B6870" t="s">
        <v>2233</v>
      </c>
      <c r="C6870" t="s">
        <v>2250</v>
      </c>
      <c r="D6870" t="s">
        <v>2557</v>
      </c>
      <c r="E6870" t="s">
        <v>3164</v>
      </c>
      <c r="F6870" s="6">
        <v>5</v>
      </c>
      <c r="G6870" s="6">
        <v>583.0223388671875</v>
      </c>
      <c r="H6870" s="6">
        <v>583.0223388671875</v>
      </c>
      <c r="I6870" s="6">
        <v>82.373237609863281</v>
      </c>
      <c r="J6870" s="6">
        <v>49.016578947368451</v>
      </c>
      <c r="K6870">
        <f t="shared" si="214"/>
        <v>0</v>
      </c>
    </row>
    <row r="6871" spans="1:11" x14ac:dyDescent="0.25">
      <c r="A6871" s="5" t="str">
        <f t="shared" si="215"/>
        <v>LCALA BasinAverage WeekdayDecember6</v>
      </c>
      <c r="B6871" t="s">
        <v>2233</v>
      </c>
      <c r="C6871" t="s">
        <v>2250</v>
      </c>
      <c r="D6871" t="s">
        <v>2557</v>
      </c>
      <c r="E6871" t="s">
        <v>3164</v>
      </c>
      <c r="F6871" s="6">
        <v>6</v>
      </c>
      <c r="G6871" s="6">
        <v>613.53570556640625</v>
      </c>
      <c r="H6871" s="6">
        <v>613.53570556640625</v>
      </c>
      <c r="I6871" s="6">
        <v>84.109718322753906</v>
      </c>
      <c r="J6871" s="6">
        <v>49.620526315789455</v>
      </c>
      <c r="K6871">
        <f t="shared" si="214"/>
        <v>0</v>
      </c>
    </row>
    <row r="6872" spans="1:11" x14ac:dyDescent="0.25">
      <c r="A6872" s="5" t="str">
        <f t="shared" si="215"/>
        <v>LCALA BasinAverage WeekdayDecember7</v>
      </c>
      <c r="B6872" t="s">
        <v>2233</v>
      </c>
      <c r="C6872" t="s">
        <v>2250</v>
      </c>
      <c r="D6872" t="s">
        <v>2557</v>
      </c>
      <c r="E6872" t="s">
        <v>3164</v>
      </c>
      <c r="F6872" s="6">
        <v>7</v>
      </c>
      <c r="G6872" s="6">
        <v>668.71435546875</v>
      </c>
      <c r="H6872" s="6">
        <v>668.71435546875</v>
      </c>
      <c r="I6872" s="6">
        <v>100.91021728515625</v>
      </c>
      <c r="J6872" s="6">
        <v>49.83828947368422</v>
      </c>
      <c r="K6872">
        <f t="shared" si="214"/>
        <v>0</v>
      </c>
    </row>
    <row r="6873" spans="1:11" x14ac:dyDescent="0.25">
      <c r="A6873" s="5" t="str">
        <f t="shared" si="215"/>
        <v>LCALA BasinAverage WeekdayDecember8</v>
      </c>
      <c r="B6873" t="s">
        <v>2233</v>
      </c>
      <c r="C6873" t="s">
        <v>2250</v>
      </c>
      <c r="D6873" t="s">
        <v>2557</v>
      </c>
      <c r="E6873" t="s">
        <v>3164</v>
      </c>
      <c r="F6873" s="6">
        <v>8</v>
      </c>
      <c r="G6873" s="6">
        <v>722.59124755859375</v>
      </c>
      <c r="H6873" s="6">
        <v>722.59124755859375</v>
      </c>
      <c r="I6873" s="6">
        <v>125.55525970458984</v>
      </c>
      <c r="J6873" s="6">
        <v>49.468026315789494</v>
      </c>
      <c r="K6873">
        <f t="shared" si="214"/>
        <v>0</v>
      </c>
    </row>
    <row r="6874" spans="1:11" x14ac:dyDescent="0.25">
      <c r="A6874" s="5" t="str">
        <f t="shared" si="215"/>
        <v>LCALA BasinAverage WeekdayDecember9</v>
      </c>
      <c r="B6874" t="s">
        <v>2233</v>
      </c>
      <c r="C6874" t="s">
        <v>2250</v>
      </c>
      <c r="D6874" t="s">
        <v>2557</v>
      </c>
      <c r="E6874" t="s">
        <v>3164</v>
      </c>
      <c r="F6874" s="6">
        <v>9</v>
      </c>
      <c r="G6874" s="6">
        <v>835.48736572265625</v>
      </c>
      <c r="H6874" s="6">
        <v>835.48736572265625</v>
      </c>
      <c r="I6874" s="6">
        <v>79.755584716796875</v>
      </c>
      <c r="J6874" s="6">
        <v>50.373157894736856</v>
      </c>
      <c r="K6874">
        <f t="shared" si="214"/>
        <v>0</v>
      </c>
    </row>
    <row r="6875" spans="1:11" x14ac:dyDescent="0.25">
      <c r="A6875" s="5" t="str">
        <f t="shared" si="215"/>
        <v>LCALA BasinAverage WeekdayDecember10</v>
      </c>
      <c r="B6875" t="s">
        <v>2233</v>
      </c>
      <c r="C6875" t="s">
        <v>2250</v>
      </c>
      <c r="D6875" t="s">
        <v>2557</v>
      </c>
      <c r="E6875" t="s">
        <v>3164</v>
      </c>
      <c r="F6875" s="6">
        <v>10</v>
      </c>
      <c r="G6875" s="6">
        <v>846.9556884765625</v>
      </c>
      <c r="H6875" s="6">
        <v>846.9556884765625</v>
      </c>
      <c r="I6875" s="6">
        <v>87.305557250976563</v>
      </c>
      <c r="J6875" s="6">
        <v>53.402631578947343</v>
      </c>
      <c r="K6875">
        <f t="shared" si="214"/>
        <v>0</v>
      </c>
    </row>
    <row r="6876" spans="1:11" x14ac:dyDescent="0.25">
      <c r="A6876" s="5" t="str">
        <f t="shared" si="215"/>
        <v>LCALA BasinAverage WeekdayDecember11</v>
      </c>
      <c r="B6876" t="s">
        <v>2233</v>
      </c>
      <c r="C6876" t="s">
        <v>2250</v>
      </c>
      <c r="D6876" t="s">
        <v>2557</v>
      </c>
      <c r="E6876" t="s">
        <v>3164</v>
      </c>
      <c r="F6876" s="6">
        <v>11</v>
      </c>
      <c r="G6876" s="6">
        <v>733.88006591796875</v>
      </c>
      <c r="H6876" s="6">
        <v>733.88006591796875</v>
      </c>
      <c r="I6876" s="6">
        <v>94.925025939941406</v>
      </c>
      <c r="J6876" s="6">
        <v>57.233289473684231</v>
      </c>
      <c r="K6876">
        <f t="shared" si="214"/>
        <v>0</v>
      </c>
    </row>
    <row r="6877" spans="1:11" x14ac:dyDescent="0.25">
      <c r="A6877" s="5" t="str">
        <f t="shared" si="215"/>
        <v>LCALA BasinAverage WeekdayDecember12</v>
      </c>
      <c r="B6877" t="s">
        <v>2233</v>
      </c>
      <c r="C6877" t="s">
        <v>2250</v>
      </c>
      <c r="D6877" t="s">
        <v>2557</v>
      </c>
      <c r="E6877" t="s">
        <v>3164</v>
      </c>
      <c r="F6877" s="6">
        <v>12</v>
      </c>
      <c r="G6877" s="6">
        <v>749.1971435546875</v>
      </c>
      <c r="H6877" s="6">
        <v>749.1971435546875</v>
      </c>
      <c r="I6877" s="6">
        <v>107.29621887207031</v>
      </c>
      <c r="J6877" s="6">
        <v>61.831315789473713</v>
      </c>
      <c r="K6877">
        <f t="shared" si="214"/>
        <v>0</v>
      </c>
    </row>
    <row r="6878" spans="1:11" x14ac:dyDescent="0.25">
      <c r="A6878" s="5" t="str">
        <f t="shared" si="215"/>
        <v>LCALA BasinAverage WeekdayDecember13</v>
      </c>
      <c r="B6878" t="s">
        <v>2233</v>
      </c>
      <c r="C6878" t="s">
        <v>2250</v>
      </c>
      <c r="D6878" t="s">
        <v>2557</v>
      </c>
      <c r="E6878" t="s">
        <v>3164</v>
      </c>
      <c r="F6878" s="6">
        <v>13</v>
      </c>
      <c r="G6878" s="6">
        <v>734.51678466796875</v>
      </c>
      <c r="H6878" s="6">
        <v>734.51678466796875</v>
      </c>
      <c r="I6878" s="6">
        <v>99.997306823730469</v>
      </c>
      <c r="J6878" s="6">
        <v>65.546447368421084</v>
      </c>
      <c r="K6878">
        <f t="shared" si="214"/>
        <v>0</v>
      </c>
    </row>
    <row r="6879" spans="1:11" x14ac:dyDescent="0.25">
      <c r="A6879" s="5" t="str">
        <f t="shared" si="215"/>
        <v>LCALA BasinAverage WeekdayDecember14</v>
      </c>
      <c r="B6879" t="s">
        <v>2233</v>
      </c>
      <c r="C6879" t="s">
        <v>2250</v>
      </c>
      <c r="D6879" t="s">
        <v>2557</v>
      </c>
      <c r="E6879" t="s">
        <v>3164</v>
      </c>
      <c r="F6879" s="6">
        <v>14</v>
      </c>
      <c r="G6879" s="6">
        <v>688.7562255859375</v>
      </c>
      <c r="H6879" s="6">
        <v>688.7562255859375</v>
      </c>
      <c r="I6879" s="6">
        <v>91.841094970703125</v>
      </c>
      <c r="J6879" s="6">
        <v>67.210263157894758</v>
      </c>
      <c r="K6879">
        <f t="shared" si="214"/>
        <v>0</v>
      </c>
    </row>
    <row r="6880" spans="1:11" x14ac:dyDescent="0.25">
      <c r="A6880" s="5" t="str">
        <f t="shared" si="215"/>
        <v>LCALA BasinAverage WeekdayDecember15</v>
      </c>
      <c r="B6880" t="s">
        <v>2233</v>
      </c>
      <c r="C6880" t="s">
        <v>2250</v>
      </c>
      <c r="D6880" t="s">
        <v>2557</v>
      </c>
      <c r="E6880" t="s">
        <v>3164</v>
      </c>
      <c r="F6880" s="6">
        <v>15</v>
      </c>
      <c r="G6880" s="6">
        <v>788.7420654296875</v>
      </c>
      <c r="H6880" s="6">
        <v>788.7420654296875</v>
      </c>
      <c r="I6880" s="6">
        <v>107.46579742431641</v>
      </c>
      <c r="J6880" s="6">
        <v>67.883026315789465</v>
      </c>
      <c r="K6880">
        <f t="shared" si="214"/>
        <v>0</v>
      </c>
    </row>
    <row r="6881" spans="1:11" x14ac:dyDescent="0.25">
      <c r="A6881" s="5" t="str">
        <f t="shared" si="215"/>
        <v>LCALA BasinAverage WeekdayDecember16</v>
      </c>
      <c r="B6881" t="s">
        <v>2233</v>
      </c>
      <c r="C6881" t="s">
        <v>2250</v>
      </c>
      <c r="D6881" t="s">
        <v>2557</v>
      </c>
      <c r="E6881" t="s">
        <v>3164</v>
      </c>
      <c r="F6881" s="6">
        <v>16</v>
      </c>
      <c r="G6881" s="6">
        <v>819.83355712890625</v>
      </c>
      <c r="H6881" s="6">
        <v>819.83355712890625</v>
      </c>
      <c r="I6881" s="6">
        <v>104.91849517822266</v>
      </c>
      <c r="J6881" s="6">
        <v>68.776184210526324</v>
      </c>
      <c r="K6881">
        <f t="shared" si="214"/>
        <v>0</v>
      </c>
    </row>
    <row r="6882" spans="1:11" x14ac:dyDescent="0.25">
      <c r="A6882" s="5" t="str">
        <f t="shared" si="215"/>
        <v>LCALA BasinAverage WeekdayDecember17</v>
      </c>
      <c r="B6882" t="s">
        <v>2233</v>
      </c>
      <c r="C6882" t="s">
        <v>2250</v>
      </c>
      <c r="D6882" t="s">
        <v>2557</v>
      </c>
      <c r="E6882" t="s">
        <v>3164</v>
      </c>
      <c r="F6882" s="6">
        <v>17</v>
      </c>
      <c r="G6882" s="6">
        <v>683.5528564453125</v>
      </c>
      <c r="H6882" s="6">
        <v>683.5528564453125</v>
      </c>
      <c r="I6882" s="6">
        <v>114.20514678955078</v>
      </c>
      <c r="J6882" s="6">
        <v>68.451184210526392</v>
      </c>
      <c r="K6882">
        <f t="shared" si="214"/>
        <v>0</v>
      </c>
    </row>
    <row r="6883" spans="1:11" x14ac:dyDescent="0.25">
      <c r="A6883" s="5" t="str">
        <f t="shared" si="215"/>
        <v>LCALA BasinAverage WeekdayDecember18</v>
      </c>
      <c r="B6883" t="s">
        <v>2233</v>
      </c>
      <c r="C6883" t="s">
        <v>2250</v>
      </c>
      <c r="D6883" t="s">
        <v>2557</v>
      </c>
      <c r="E6883" t="s">
        <v>3164</v>
      </c>
      <c r="F6883" s="6">
        <v>18</v>
      </c>
      <c r="G6883" s="6">
        <v>544.52154541015625</v>
      </c>
      <c r="H6883" s="6">
        <v>544.52154541015625</v>
      </c>
      <c r="I6883" s="6">
        <v>105.90964508056641</v>
      </c>
      <c r="J6883" s="6">
        <v>66.216842105263183</v>
      </c>
      <c r="K6883">
        <f t="shared" si="214"/>
        <v>0</v>
      </c>
    </row>
    <row r="6884" spans="1:11" x14ac:dyDescent="0.25">
      <c r="A6884" s="5" t="str">
        <f t="shared" si="215"/>
        <v>LCALA BasinAverage WeekdayDecember19</v>
      </c>
      <c r="B6884" t="s">
        <v>2233</v>
      </c>
      <c r="C6884" t="s">
        <v>2250</v>
      </c>
      <c r="D6884" t="s">
        <v>2557</v>
      </c>
      <c r="E6884" t="s">
        <v>3164</v>
      </c>
      <c r="F6884" s="6">
        <v>19</v>
      </c>
      <c r="G6884" s="6">
        <v>577.385009765625</v>
      </c>
      <c r="H6884" s="6">
        <v>577.385009765625</v>
      </c>
      <c r="I6884" s="6">
        <v>84.701820373535156</v>
      </c>
      <c r="J6884" s="6">
        <v>62.064605263157944</v>
      </c>
      <c r="K6884">
        <f t="shared" si="214"/>
        <v>0</v>
      </c>
    </row>
    <row r="6885" spans="1:11" x14ac:dyDescent="0.25">
      <c r="A6885" s="5" t="str">
        <f t="shared" si="215"/>
        <v>LCALA BasinAverage WeekdayDecember20</v>
      </c>
      <c r="B6885" t="s">
        <v>2233</v>
      </c>
      <c r="C6885" t="s">
        <v>2250</v>
      </c>
      <c r="D6885" t="s">
        <v>2557</v>
      </c>
      <c r="E6885" t="s">
        <v>3164</v>
      </c>
      <c r="F6885" s="6">
        <v>20</v>
      </c>
      <c r="G6885" s="6">
        <v>727.33349609375</v>
      </c>
      <c r="H6885" s="6">
        <v>727.33349609375</v>
      </c>
      <c r="I6885" s="6">
        <v>101.20533752441406</v>
      </c>
      <c r="J6885" s="6">
        <v>59.855789473684261</v>
      </c>
      <c r="K6885">
        <f t="shared" si="214"/>
        <v>0</v>
      </c>
    </row>
    <row r="6886" spans="1:11" x14ac:dyDescent="0.25">
      <c r="A6886" s="5" t="str">
        <f t="shared" si="215"/>
        <v>LCALA BasinAverage WeekdayDecember21</v>
      </c>
      <c r="B6886" t="s">
        <v>2233</v>
      </c>
      <c r="C6886" t="s">
        <v>2250</v>
      </c>
      <c r="D6886" t="s">
        <v>2557</v>
      </c>
      <c r="E6886" t="s">
        <v>3164</v>
      </c>
      <c r="F6886" s="6">
        <v>21</v>
      </c>
      <c r="G6886" s="6">
        <v>635.3309326171875</v>
      </c>
      <c r="H6886" s="6">
        <v>635.3309326171875</v>
      </c>
      <c r="I6886" s="6">
        <v>93.557464599609375</v>
      </c>
      <c r="J6886" s="6">
        <v>57.926447368421051</v>
      </c>
      <c r="K6886">
        <f t="shared" si="214"/>
        <v>0</v>
      </c>
    </row>
    <row r="6887" spans="1:11" x14ac:dyDescent="0.25">
      <c r="A6887" s="5" t="str">
        <f t="shared" si="215"/>
        <v>LCALA BasinAverage WeekdayDecember22</v>
      </c>
      <c r="B6887" t="s">
        <v>2233</v>
      </c>
      <c r="C6887" t="s">
        <v>2250</v>
      </c>
      <c r="D6887" t="s">
        <v>2557</v>
      </c>
      <c r="E6887" t="s">
        <v>3164</v>
      </c>
      <c r="F6887" s="6">
        <v>22</v>
      </c>
      <c r="G6887" s="6">
        <v>727.81689453125</v>
      </c>
      <c r="H6887" s="6">
        <v>727.81689453125</v>
      </c>
      <c r="I6887" s="6">
        <v>113.78594207763672</v>
      </c>
      <c r="J6887" s="6">
        <v>56.432368421052594</v>
      </c>
      <c r="K6887">
        <f t="shared" si="214"/>
        <v>0</v>
      </c>
    </row>
    <row r="6888" spans="1:11" x14ac:dyDescent="0.25">
      <c r="A6888" s="5" t="str">
        <f t="shared" si="215"/>
        <v>LCALA BasinAverage WeekdayDecember23</v>
      </c>
      <c r="B6888" t="s">
        <v>2233</v>
      </c>
      <c r="C6888" t="s">
        <v>2250</v>
      </c>
      <c r="D6888" t="s">
        <v>2557</v>
      </c>
      <c r="E6888" t="s">
        <v>3164</v>
      </c>
      <c r="F6888" s="6">
        <v>23</v>
      </c>
      <c r="G6888" s="6">
        <v>675.90399169921875</v>
      </c>
      <c r="H6888" s="6">
        <v>675.90399169921875</v>
      </c>
      <c r="I6888" s="6">
        <v>95.193870544433594</v>
      </c>
      <c r="J6888" s="6">
        <v>55.070000000000022</v>
      </c>
      <c r="K6888">
        <f t="shared" si="214"/>
        <v>0</v>
      </c>
    </row>
    <row r="6889" spans="1:11" x14ac:dyDescent="0.25">
      <c r="A6889" s="5" t="str">
        <f t="shared" si="215"/>
        <v>LCALA BasinAverage WeekdayDecember24</v>
      </c>
      <c r="B6889" t="s">
        <v>2233</v>
      </c>
      <c r="C6889" t="s">
        <v>2250</v>
      </c>
      <c r="D6889" t="s">
        <v>2557</v>
      </c>
      <c r="E6889" t="s">
        <v>3164</v>
      </c>
      <c r="F6889" s="6">
        <v>24</v>
      </c>
      <c r="G6889" s="6">
        <v>566.907958984375</v>
      </c>
      <c r="H6889" s="6">
        <v>566.907958984375</v>
      </c>
      <c r="I6889" s="6">
        <v>92.820091247558594</v>
      </c>
      <c r="J6889" s="6">
        <v>57.978552631578943</v>
      </c>
      <c r="K6889">
        <f t="shared" si="214"/>
        <v>0</v>
      </c>
    </row>
    <row r="6890" spans="1:11" x14ac:dyDescent="0.25">
      <c r="A6890" s="5" t="str">
        <f t="shared" si="215"/>
        <v>LCALA BasinMonthly Peak DayDecember1</v>
      </c>
      <c r="B6890" t="s">
        <v>2233</v>
      </c>
      <c r="C6890" t="s">
        <v>2250</v>
      </c>
      <c r="D6890" t="s">
        <v>2558</v>
      </c>
      <c r="E6890" t="s">
        <v>3164</v>
      </c>
      <c r="F6890" s="6">
        <v>1</v>
      </c>
      <c r="G6890" s="6">
        <v>455.11404418945313</v>
      </c>
      <c r="H6890" s="6">
        <v>455.11404418945313</v>
      </c>
      <c r="I6890" s="6">
        <v>74.781204223632813</v>
      </c>
      <c r="J6890" s="6">
        <v>50.579078947368394</v>
      </c>
      <c r="K6890">
        <f t="shared" si="214"/>
        <v>0</v>
      </c>
    </row>
    <row r="6891" spans="1:11" x14ac:dyDescent="0.25">
      <c r="A6891" s="5" t="str">
        <f t="shared" si="215"/>
        <v>LCALA BasinMonthly Peak DayDecember2</v>
      </c>
      <c r="B6891" t="s">
        <v>2233</v>
      </c>
      <c r="C6891" t="s">
        <v>2250</v>
      </c>
      <c r="D6891" t="s">
        <v>2558</v>
      </c>
      <c r="E6891" t="s">
        <v>3164</v>
      </c>
      <c r="F6891" s="6">
        <v>2</v>
      </c>
      <c r="G6891" s="6">
        <v>470.66268920898438</v>
      </c>
      <c r="H6891" s="6">
        <v>470.66268920898438</v>
      </c>
      <c r="I6891" s="6">
        <v>82.790115356445313</v>
      </c>
      <c r="J6891" s="6">
        <v>50.049473684210547</v>
      </c>
      <c r="K6891">
        <f t="shared" si="214"/>
        <v>0</v>
      </c>
    </row>
    <row r="6892" spans="1:11" x14ac:dyDescent="0.25">
      <c r="A6892" s="5" t="str">
        <f t="shared" si="215"/>
        <v>LCALA BasinMonthly Peak DayDecember3</v>
      </c>
      <c r="B6892" t="s">
        <v>2233</v>
      </c>
      <c r="C6892" t="s">
        <v>2250</v>
      </c>
      <c r="D6892" t="s">
        <v>2558</v>
      </c>
      <c r="E6892" t="s">
        <v>3164</v>
      </c>
      <c r="F6892" s="6">
        <v>3</v>
      </c>
      <c r="G6892" s="6">
        <v>417.57882690429688</v>
      </c>
      <c r="H6892" s="6">
        <v>417.57882690429688</v>
      </c>
      <c r="I6892" s="6">
        <v>89.995468139648438</v>
      </c>
      <c r="J6892" s="6">
        <v>48.155263157894737</v>
      </c>
      <c r="K6892">
        <f t="shared" si="214"/>
        <v>0</v>
      </c>
    </row>
    <row r="6893" spans="1:11" x14ac:dyDescent="0.25">
      <c r="A6893" s="5" t="str">
        <f t="shared" si="215"/>
        <v>LCALA BasinMonthly Peak DayDecember4</v>
      </c>
      <c r="B6893" t="s">
        <v>2233</v>
      </c>
      <c r="C6893" t="s">
        <v>2250</v>
      </c>
      <c r="D6893" t="s">
        <v>2558</v>
      </c>
      <c r="E6893" t="s">
        <v>3164</v>
      </c>
      <c r="F6893" s="6">
        <v>4</v>
      </c>
      <c r="G6893" s="6">
        <v>444.04791259765625</v>
      </c>
      <c r="H6893" s="6">
        <v>444.04791259765625</v>
      </c>
      <c r="I6893" s="6">
        <v>76.905014038085938</v>
      </c>
      <c r="J6893" s="6">
        <v>48.255394736842106</v>
      </c>
      <c r="K6893">
        <f t="shared" si="214"/>
        <v>0</v>
      </c>
    </row>
    <row r="6894" spans="1:11" x14ac:dyDescent="0.25">
      <c r="A6894" s="5" t="str">
        <f t="shared" si="215"/>
        <v>LCALA BasinMonthly Peak DayDecember5</v>
      </c>
      <c r="B6894" t="s">
        <v>2233</v>
      </c>
      <c r="C6894" t="s">
        <v>2250</v>
      </c>
      <c r="D6894" t="s">
        <v>2558</v>
      </c>
      <c r="E6894" t="s">
        <v>3164</v>
      </c>
      <c r="F6894" s="6">
        <v>5</v>
      </c>
      <c r="G6894" s="6">
        <v>470.36001586914063</v>
      </c>
      <c r="H6894" s="6">
        <v>470.36001586914063</v>
      </c>
      <c r="I6894" s="6">
        <v>86.260063171386719</v>
      </c>
      <c r="J6894" s="6">
        <v>47.871973684210502</v>
      </c>
      <c r="K6894">
        <f t="shared" si="214"/>
        <v>0</v>
      </c>
    </row>
    <row r="6895" spans="1:11" x14ac:dyDescent="0.25">
      <c r="A6895" s="5" t="str">
        <f t="shared" si="215"/>
        <v>LCALA BasinMonthly Peak DayDecember6</v>
      </c>
      <c r="B6895" t="s">
        <v>2233</v>
      </c>
      <c r="C6895" t="s">
        <v>2250</v>
      </c>
      <c r="D6895" t="s">
        <v>2558</v>
      </c>
      <c r="E6895" t="s">
        <v>3164</v>
      </c>
      <c r="F6895" s="6">
        <v>6</v>
      </c>
      <c r="G6895" s="6">
        <v>571.400634765625</v>
      </c>
      <c r="H6895" s="6">
        <v>571.400634765625</v>
      </c>
      <c r="I6895" s="6">
        <v>78.742118835449219</v>
      </c>
      <c r="J6895" s="6">
        <v>47.036315789473662</v>
      </c>
      <c r="K6895">
        <f t="shared" si="214"/>
        <v>0</v>
      </c>
    </row>
    <row r="6896" spans="1:11" x14ac:dyDescent="0.25">
      <c r="A6896" s="5" t="str">
        <f t="shared" si="215"/>
        <v>LCALA BasinMonthly Peak DayDecember7</v>
      </c>
      <c r="B6896" t="s">
        <v>2233</v>
      </c>
      <c r="C6896" t="s">
        <v>2250</v>
      </c>
      <c r="D6896" t="s">
        <v>2558</v>
      </c>
      <c r="E6896" t="s">
        <v>3164</v>
      </c>
      <c r="F6896" s="6">
        <v>7</v>
      </c>
      <c r="G6896" s="6">
        <v>601.134521484375</v>
      </c>
      <c r="H6896" s="6">
        <v>601.134521484375</v>
      </c>
      <c r="I6896" s="6">
        <v>79.863616943359375</v>
      </c>
      <c r="J6896" s="6">
        <v>46.450263157894767</v>
      </c>
      <c r="K6896">
        <f t="shared" si="214"/>
        <v>0</v>
      </c>
    </row>
    <row r="6897" spans="1:11" x14ac:dyDescent="0.25">
      <c r="A6897" s="5" t="str">
        <f t="shared" si="215"/>
        <v>LCALA BasinMonthly Peak DayDecember8</v>
      </c>
      <c r="B6897" t="s">
        <v>2233</v>
      </c>
      <c r="C6897" t="s">
        <v>2250</v>
      </c>
      <c r="D6897" t="s">
        <v>2558</v>
      </c>
      <c r="E6897" t="s">
        <v>3164</v>
      </c>
      <c r="F6897" s="6">
        <v>8</v>
      </c>
      <c r="G6897" s="6">
        <v>620.40997314453125</v>
      </c>
      <c r="H6897" s="6">
        <v>620.40997314453125</v>
      </c>
      <c r="I6897" s="6">
        <v>78.403846740722656</v>
      </c>
      <c r="J6897" s="6">
        <v>46.450394736842071</v>
      </c>
      <c r="K6897">
        <f t="shared" si="214"/>
        <v>0</v>
      </c>
    </row>
    <row r="6898" spans="1:11" x14ac:dyDescent="0.25">
      <c r="A6898" s="5" t="str">
        <f t="shared" si="215"/>
        <v>LCALA BasinMonthly Peak DayDecember9</v>
      </c>
      <c r="B6898" t="s">
        <v>2233</v>
      </c>
      <c r="C6898" t="s">
        <v>2250</v>
      </c>
      <c r="D6898" t="s">
        <v>2558</v>
      </c>
      <c r="E6898" t="s">
        <v>3164</v>
      </c>
      <c r="F6898" s="6">
        <v>9</v>
      </c>
      <c r="G6898" s="6">
        <v>595.56915283203125</v>
      </c>
      <c r="H6898" s="6">
        <v>595.56915283203125</v>
      </c>
      <c r="I6898" s="6">
        <v>69.986328125</v>
      </c>
      <c r="J6898" s="6">
        <v>47.861315789473693</v>
      </c>
      <c r="K6898">
        <f t="shared" si="214"/>
        <v>0</v>
      </c>
    </row>
    <row r="6899" spans="1:11" x14ac:dyDescent="0.25">
      <c r="A6899" s="5" t="str">
        <f t="shared" si="215"/>
        <v>LCALA BasinMonthly Peak DayDecember10</v>
      </c>
      <c r="B6899" t="s">
        <v>2233</v>
      </c>
      <c r="C6899" t="s">
        <v>2250</v>
      </c>
      <c r="D6899" t="s">
        <v>2558</v>
      </c>
      <c r="E6899" t="s">
        <v>3164</v>
      </c>
      <c r="F6899" s="6">
        <v>10</v>
      </c>
      <c r="G6899" s="6">
        <v>614.952880859375</v>
      </c>
      <c r="H6899" s="6">
        <v>614.952880859375</v>
      </c>
      <c r="I6899" s="6">
        <v>74.232040405273438</v>
      </c>
      <c r="J6899" s="6">
        <v>52.099815789473659</v>
      </c>
      <c r="K6899">
        <f t="shared" si="214"/>
        <v>0</v>
      </c>
    </row>
    <row r="6900" spans="1:11" x14ac:dyDescent="0.25">
      <c r="A6900" s="5" t="str">
        <f t="shared" si="215"/>
        <v>LCALA BasinMonthly Peak DayDecember11</v>
      </c>
      <c r="B6900" t="s">
        <v>2233</v>
      </c>
      <c r="C6900" t="s">
        <v>2250</v>
      </c>
      <c r="D6900" t="s">
        <v>2558</v>
      </c>
      <c r="E6900" t="s">
        <v>3164</v>
      </c>
      <c r="F6900" s="6">
        <v>11</v>
      </c>
      <c r="G6900" s="6">
        <v>633.32562255859375</v>
      </c>
      <c r="H6900" s="6">
        <v>633.32562255859375</v>
      </c>
      <c r="I6900" s="6">
        <v>71.481307983398438</v>
      </c>
      <c r="J6900" s="6">
        <v>56.754921052631609</v>
      </c>
      <c r="K6900">
        <f t="shared" si="214"/>
        <v>0</v>
      </c>
    </row>
    <row r="6901" spans="1:11" x14ac:dyDescent="0.25">
      <c r="A6901" s="5" t="str">
        <f t="shared" si="215"/>
        <v>LCALA BasinMonthly Peak DayDecember12</v>
      </c>
      <c r="B6901" t="s">
        <v>2233</v>
      </c>
      <c r="C6901" t="s">
        <v>2250</v>
      </c>
      <c r="D6901" t="s">
        <v>2558</v>
      </c>
      <c r="E6901" t="s">
        <v>3164</v>
      </c>
      <c r="F6901" s="6">
        <v>12</v>
      </c>
      <c r="G6901" s="6">
        <v>656.29461669921875</v>
      </c>
      <c r="H6901" s="6">
        <v>656.29461669921875</v>
      </c>
      <c r="I6901" s="6">
        <v>73.820335388183594</v>
      </c>
      <c r="J6901" s="6">
        <v>61.355947368421049</v>
      </c>
      <c r="K6901">
        <f t="shared" si="214"/>
        <v>0</v>
      </c>
    </row>
    <row r="6902" spans="1:11" x14ac:dyDescent="0.25">
      <c r="A6902" s="5" t="str">
        <f t="shared" si="215"/>
        <v>LCALA BasinMonthly Peak DayDecember13</v>
      </c>
      <c r="B6902" t="s">
        <v>2233</v>
      </c>
      <c r="C6902" t="s">
        <v>2250</v>
      </c>
      <c r="D6902" t="s">
        <v>2558</v>
      </c>
      <c r="E6902" t="s">
        <v>3164</v>
      </c>
      <c r="F6902" s="6">
        <v>13</v>
      </c>
      <c r="G6902" s="6">
        <v>649.9638671875</v>
      </c>
      <c r="H6902" s="6">
        <v>649.9638671875</v>
      </c>
      <c r="I6902" s="6">
        <v>73.270492553710938</v>
      </c>
      <c r="J6902" s="6">
        <v>64.72499999999998</v>
      </c>
      <c r="K6902">
        <f t="shared" si="214"/>
        <v>0</v>
      </c>
    </row>
    <row r="6903" spans="1:11" x14ac:dyDescent="0.25">
      <c r="A6903" s="5" t="str">
        <f t="shared" si="215"/>
        <v>LCALA BasinMonthly Peak DayDecember14</v>
      </c>
      <c r="B6903" t="s">
        <v>2233</v>
      </c>
      <c r="C6903" t="s">
        <v>2250</v>
      </c>
      <c r="D6903" t="s">
        <v>2558</v>
      </c>
      <c r="E6903" t="s">
        <v>3164</v>
      </c>
      <c r="F6903" s="6">
        <v>14</v>
      </c>
      <c r="G6903" s="6">
        <v>556.7242431640625</v>
      </c>
      <c r="H6903" s="6">
        <v>556.7242431640625</v>
      </c>
      <c r="I6903" s="6">
        <v>71.183349609375</v>
      </c>
      <c r="J6903" s="6">
        <v>66.588000000000022</v>
      </c>
      <c r="K6903">
        <f t="shared" si="214"/>
        <v>0</v>
      </c>
    </row>
    <row r="6904" spans="1:11" x14ac:dyDescent="0.25">
      <c r="A6904" s="5" t="str">
        <f t="shared" si="215"/>
        <v>LCALA BasinMonthly Peak DayDecember15</v>
      </c>
      <c r="B6904" t="s">
        <v>2233</v>
      </c>
      <c r="C6904" t="s">
        <v>2250</v>
      </c>
      <c r="D6904" t="s">
        <v>2558</v>
      </c>
      <c r="E6904" t="s">
        <v>3164</v>
      </c>
      <c r="F6904" s="6">
        <v>15</v>
      </c>
      <c r="G6904" s="6">
        <v>527.01373291015625</v>
      </c>
      <c r="H6904" s="6">
        <v>527.01373291015625</v>
      </c>
      <c r="I6904" s="6">
        <v>67.003799438476563</v>
      </c>
      <c r="J6904" s="6">
        <v>67.543000000000021</v>
      </c>
      <c r="K6904">
        <f t="shared" si="214"/>
        <v>0</v>
      </c>
    </row>
    <row r="6905" spans="1:11" x14ac:dyDescent="0.25">
      <c r="A6905" s="5" t="str">
        <f t="shared" si="215"/>
        <v>LCALA BasinMonthly Peak DayDecember16</v>
      </c>
      <c r="B6905" t="s">
        <v>2233</v>
      </c>
      <c r="C6905" t="s">
        <v>2250</v>
      </c>
      <c r="D6905" t="s">
        <v>2558</v>
      </c>
      <c r="E6905" t="s">
        <v>3164</v>
      </c>
      <c r="F6905" s="6">
        <v>16</v>
      </c>
      <c r="G6905" s="6">
        <v>498.87371826171875</v>
      </c>
      <c r="H6905" s="6">
        <v>498.87371826171875</v>
      </c>
      <c r="I6905" s="6">
        <v>68.812911987304688</v>
      </c>
      <c r="J6905" s="6">
        <v>67.686428571428522</v>
      </c>
      <c r="K6905">
        <f t="shared" si="214"/>
        <v>0</v>
      </c>
    </row>
    <row r="6906" spans="1:11" x14ac:dyDescent="0.25">
      <c r="A6906" s="5" t="str">
        <f t="shared" si="215"/>
        <v>LCALA BasinMonthly Peak DayDecember17</v>
      </c>
      <c r="B6906" t="s">
        <v>2233</v>
      </c>
      <c r="C6906" t="s">
        <v>2250</v>
      </c>
      <c r="D6906" t="s">
        <v>2558</v>
      </c>
      <c r="E6906" t="s">
        <v>3164</v>
      </c>
      <c r="F6906" s="6">
        <v>17</v>
      </c>
      <c r="G6906" s="6">
        <v>425.78268432617188</v>
      </c>
      <c r="H6906" s="6">
        <v>425.78268432617188</v>
      </c>
      <c r="I6906" s="6">
        <v>102.53091430664063</v>
      </c>
      <c r="J6906" s="6">
        <v>67.401285714285748</v>
      </c>
      <c r="K6906">
        <f t="shared" si="214"/>
        <v>0</v>
      </c>
    </row>
    <row r="6907" spans="1:11" x14ac:dyDescent="0.25">
      <c r="A6907" s="5" t="str">
        <f t="shared" si="215"/>
        <v>LCALA BasinMonthly Peak DayDecember18</v>
      </c>
      <c r="B6907" t="s">
        <v>2233</v>
      </c>
      <c r="C6907" t="s">
        <v>2250</v>
      </c>
      <c r="D6907" t="s">
        <v>2558</v>
      </c>
      <c r="E6907" t="s">
        <v>3164</v>
      </c>
      <c r="F6907" s="6">
        <v>18</v>
      </c>
      <c r="G6907" s="6">
        <v>439.10171508789063</v>
      </c>
      <c r="H6907" s="6">
        <v>439.10171508789063</v>
      </c>
      <c r="I6907" s="6">
        <v>65.013374328613281</v>
      </c>
      <c r="J6907" s="6">
        <v>65.015285714285696</v>
      </c>
      <c r="K6907">
        <f t="shared" si="214"/>
        <v>0</v>
      </c>
    </row>
    <row r="6908" spans="1:11" x14ac:dyDescent="0.25">
      <c r="A6908" s="5" t="str">
        <f t="shared" si="215"/>
        <v>LCALA BasinMonthly Peak DayDecember19</v>
      </c>
      <c r="B6908" t="s">
        <v>2233</v>
      </c>
      <c r="C6908" t="s">
        <v>2250</v>
      </c>
      <c r="D6908" t="s">
        <v>2558</v>
      </c>
      <c r="E6908" t="s">
        <v>3164</v>
      </c>
      <c r="F6908" s="6">
        <v>19</v>
      </c>
      <c r="G6908" s="6">
        <v>442.43991088867188</v>
      </c>
      <c r="H6908" s="6">
        <v>442.43991088867188</v>
      </c>
      <c r="I6908" s="6">
        <v>76.564651489257813</v>
      </c>
      <c r="J6908" s="6">
        <v>62.144857142857148</v>
      </c>
      <c r="K6908">
        <f t="shared" si="214"/>
        <v>0</v>
      </c>
    </row>
    <row r="6909" spans="1:11" x14ac:dyDescent="0.25">
      <c r="A6909" s="5" t="str">
        <f t="shared" si="215"/>
        <v>LCALA BasinMonthly Peak DayDecember20</v>
      </c>
      <c r="B6909" t="s">
        <v>2233</v>
      </c>
      <c r="C6909" t="s">
        <v>2250</v>
      </c>
      <c r="D6909" t="s">
        <v>2558</v>
      </c>
      <c r="E6909" t="s">
        <v>3164</v>
      </c>
      <c r="F6909" s="6">
        <v>20</v>
      </c>
      <c r="G6909" s="6">
        <v>455.89297485351563</v>
      </c>
      <c r="H6909" s="6">
        <v>455.89297485351563</v>
      </c>
      <c r="I6909" s="6">
        <v>71.340888977050781</v>
      </c>
      <c r="J6909" s="6">
        <v>60.64144736842109</v>
      </c>
      <c r="K6909">
        <f t="shared" si="214"/>
        <v>0</v>
      </c>
    </row>
    <row r="6910" spans="1:11" x14ac:dyDescent="0.25">
      <c r="A6910" s="5" t="str">
        <f t="shared" si="215"/>
        <v>LCALA BasinMonthly Peak DayDecember21</v>
      </c>
      <c r="B6910" t="s">
        <v>2233</v>
      </c>
      <c r="C6910" t="s">
        <v>2250</v>
      </c>
      <c r="D6910" t="s">
        <v>2558</v>
      </c>
      <c r="E6910" t="s">
        <v>3164</v>
      </c>
      <c r="F6910" s="6">
        <v>21</v>
      </c>
      <c r="G6910" s="6">
        <v>422.01138305664063</v>
      </c>
      <c r="H6910" s="6">
        <v>422.01138305664063</v>
      </c>
      <c r="I6910" s="6">
        <v>68.469291687011719</v>
      </c>
      <c r="J6910" s="6">
        <v>58.523815789473723</v>
      </c>
      <c r="K6910">
        <f t="shared" si="214"/>
        <v>0</v>
      </c>
    </row>
    <row r="6911" spans="1:11" x14ac:dyDescent="0.25">
      <c r="A6911" s="5" t="str">
        <f t="shared" si="215"/>
        <v>LCALA BasinMonthly Peak DayDecember22</v>
      </c>
      <c r="B6911" t="s">
        <v>2233</v>
      </c>
      <c r="C6911" t="s">
        <v>2250</v>
      </c>
      <c r="D6911" t="s">
        <v>2558</v>
      </c>
      <c r="E6911" t="s">
        <v>3164</v>
      </c>
      <c r="F6911" s="6">
        <v>22</v>
      </c>
      <c r="G6911" s="6">
        <v>467.554443359375</v>
      </c>
      <c r="H6911" s="6">
        <v>467.554443359375</v>
      </c>
      <c r="I6911" s="6">
        <v>66.90081787109375</v>
      </c>
      <c r="J6911" s="6">
        <v>56.340921052631579</v>
      </c>
      <c r="K6911">
        <f t="shared" si="214"/>
        <v>0</v>
      </c>
    </row>
    <row r="6912" spans="1:11" x14ac:dyDescent="0.25">
      <c r="A6912" s="5" t="str">
        <f t="shared" si="215"/>
        <v>LCALA BasinMonthly Peak DayDecember23</v>
      </c>
      <c r="B6912" t="s">
        <v>2233</v>
      </c>
      <c r="C6912" t="s">
        <v>2250</v>
      </c>
      <c r="D6912" t="s">
        <v>2558</v>
      </c>
      <c r="E6912" t="s">
        <v>3164</v>
      </c>
      <c r="F6912" s="6">
        <v>23</v>
      </c>
      <c r="G6912" s="6">
        <v>478.37347412109375</v>
      </c>
      <c r="H6912" s="6">
        <v>478.37347412109375</v>
      </c>
      <c r="I6912" s="6">
        <v>70.926483154296875</v>
      </c>
      <c r="J6912" s="6">
        <v>55.007500000000043</v>
      </c>
      <c r="K6912">
        <f t="shared" si="214"/>
        <v>0</v>
      </c>
    </row>
    <row r="6913" spans="1:11" x14ac:dyDescent="0.25">
      <c r="A6913" s="5" t="str">
        <f t="shared" si="215"/>
        <v>LCALA BasinMonthly Peak DayDecember24</v>
      </c>
      <c r="B6913" t="s">
        <v>2233</v>
      </c>
      <c r="C6913" t="s">
        <v>2250</v>
      </c>
      <c r="D6913" t="s">
        <v>2558</v>
      </c>
      <c r="E6913" t="s">
        <v>3164</v>
      </c>
      <c r="F6913" s="6">
        <v>24</v>
      </c>
      <c r="G6913" s="6">
        <v>501.68588256835938</v>
      </c>
      <c r="H6913" s="6">
        <v>501.68588256835938</v>
      </c>
      <c r="I6913" s="6">
        <v>75.978065490722656</v>
      </c>
      <c r="J6913" s="6">
        <v>53.226578947368374</v>
      </c>
      <c r="K6913">
        <f t="shared" si="214"/>
        <v>0</v>
      </c>
    </row>
    <row r="6914" spans="1:11" x14ac:dyDescent="0.25">
      <c r="A6914" s="5" t="str">
        <f t="shared" si="215"/>
        <v>LCAOutside LA BasinAverage WeekdayJanuary1</v>
      </c>
      <c r="B6914" t="s">
        <v>2233</v>
      </c>
      <c r="C6914" t="s">
        <v>2251</v>
      </c>
      <c r="D6914" t="s">
        <v>2559</v>
      </c>
      <c r="E6914" t="s">
        <v>3165</v>
      </c>
      <c r="F6914" s="6">
        <v>1</v>
      </c>
      <c r="G6914" s="6"/>
      <c r="H6914" s="6"/>
      <c r="I6914" s="6"/>
      <c r="J6914" s="6">
        <v>37.798000000000002</v>
      </c>
      <c r="K6914">
        <f t="shared" ref="K6914:K6977" si="216">INDEX(events, MATCH(CONCATENATE(B6914, C6914, D6914, E6914), events_y, 0), MATCH("Confidential", events_x, 0))</f>
        <v>1</v>
      </c>
    </row>
    <row r="6915" spans="1:11" x14ac:dyDescent="0.25">
      <c r="A6915" s="5" t="str">
        <f t="shared" ref="A6915:A6978" si="217">CONCATENATE(B6915, C6915, D6915, E6915, F6915)</f>
        <v>LCAOutside LA BasinAverage WeekdayJanuary2</v>
      </c>
      <c r="B6915" t="s">
        <v>2233</v>
      </c>
      <c r="C6915" t="s">
        <v>2251</v>
      </c>
      <c r="D6915" t="s">
        <v>2559</v>
      </c>
      <c r="E6915" t="s">
        <v>3165</v>
      </c>
      <c r="F6915" s="6">
        <v>2</v>
      </c>
      <c r="G6915" s="6"/>
      <c r="H6915" s="6"/>
      <c r="I6915" s="6"/>
      <c r="J6915" s="6">
        <v>37.128</v>
      </c>
      <c r="K6915">
        <f t="shared" si="216"/>
        <v>1</v>
      </c>
    </row>
    <row r="6916" spans="1:11" x14ac:dyDescent="0.25">
      <c r="A6916" s="5" t="str">
        <f t="shared" si="217"/>
        <v>LCAOutside LA BasinAverage WeekdayJanuary3</v>
      </c>
      <c r="B6916" t="s">
        <v>2233</v>
      </c>
      <c r="C6916" t="s">
        <v>2251</v>
      </c>
      <c r="D6916" t="s">
        <v>2559</v>
      </c>
      <c r="E6916" t="s">
        <v>3165</v>
      </c>
      <c r="F6916" s="6">
        <v>3</v>
      </c>
      <c r="G6916" s="6"/>
      <c r="H6916" s="6"/>
      <c r="I6916" s="6"/>
      <c r="J6916" s="6">
        <v>36.698</v>
      </c>
      <c r="K6916">
        <f t="shared" si="216"/>
        <v>1</v>
      </c>
    </row>
    <row r="6917" spans="1:11" x14ac:dyDescent="0.25">
      <c r="A6917" s="5" t="str">
        <f t="shared" si="217"/>
        <v>LCAOutside LA BasinAverage WeekdayJanuary4</v>
      </c>
      <c r="B6917" t="s">
        <v>2233</v>
      </c>
      <c r="C6917" t="s">
        <v>2251</v>
      </c>
      <c r="D6917" t="s">
        <v>2559</v>
      </c>
      <c r="E6917" t="s">
        <v>3165</v>
      </c>
      <c r="F6917" s="6">
        <v>4</v>
      </c>
      <c r="G6917" s="6"/>
      <c r="H6917" s="6"/>
      <c r="I6917" s="6"/>
      <c r="J6917" s="6">
        <v>36.244</v>
      </c>
      <c r="K6917">
        <f t="shared" si="216"/>
        <v>1</v>
      </c>
    </row>
    <row r="6918" spans="1:11" x14ac:dyDescent="0.25">
      <c r="A6918" s="5" t="str">
        <f t="shared" si="217"/>
        <v>LCAOutside LA BasinAverage WeekdayJanuary5</v>
      </c>
      <c r="B6918" t="s">
        <v>2233</v>
      </c>
      <c r="C6918" t="s">
        <v>2251</v>
      </c>
      <c r="D6918" t="s">
        <v>2559</v>
      </c>
      <c r="E6918" t="s">
        <v>3165</v>
      </c>
      <c r="F6918" s="6">
        <v>5</v>
      </c>
      <c r="G6918" s="6"/>
      <c r="H6918" s="6"/>
      <c r="I6918" s="6"/>
      <c r="J6918" s="6">
        <v>36.300000000000004</v>
      </c>
      <c r="K6918">
        <f t="shared" si="216"/>
        <v>1</v>
      </c>
    </row>
    <row r="6919" spans="1:11" x14ac:dyDescent="0.25">
      <c r="A6919" s="5" t="str">
        <f t="shared" si="217"/>
        <v>LCAOutside LA BasinAverage WeekdayJanuary6</v>
      </c>
      <c r="B6919" t="s">
        <v>2233</v>
      </c>
      <c r="C6919" t="s">
        <v>2251</v>
      </c>
      <c r="D6919" t="s">
        <v>2559</v>
      </c>
      <c r="E6919" t="s">
        <v>3165</v>
      </c>
      <c r="F6919" s="6">
        <v>6</v>
      </c>
      <c r="G6919" s="6"/>
      <c r="H6919" s="6"/>
      <c r="I6919" s="6"/>
      <c r="J6919" s="6">
        <v>36.239999999999995</v>
      </c>
      <c r="K6919">
        <f t="shared" si="216"/>
        <v>1</v>
      </c>
    </row>
    <row r="6920" spans="1:11" x14ac:dyDescent="0.25">
      <c r="A6920" s="5" t="str">
        <f t="shared" si="217"/>
        <v>LCAOutside LA BasinAverage WeekdayJanuary7</v>
      </c>
      <c r="B6920" t="s">
        <v>2233</v>
      </c>
      <c r="C6920" t="s">
        <v>2251</v>
      </c>
      <c r="D6920" t="s">
        <v>2559</v>
      </c>
      <c r="E6920" t="s">
        <v>3165</v>
      </c>
      <c r="F6920" s="6">
        <v>7</v>
      </c>
      <c r="G6920" s="6"/>
      <c r="H6920" s="6"/>
      <c r="I6920" s="6"/>
      <c r="J6920" s="6">
        <v>36.206000000000003</v>
      </c>
      <c r="K6920">
        <f t="shared" si="216"/>
        <v>1</v>
      </c>
    </row>
    <row r="6921" spans="1:11" x14ac:dyDescent="0.25">
      <c r="A6921" s="5" t="str">
        <f t="shared" si="217"/>
        <v>LCAOutside LA BasinAverage WeekdayJanuary8</v>
      </c>
      <c r="B6921" t="s">
        <v>2233</v>
      </c>
      <c r="C6921" t="s">
        <v>2251</v>
      </c>
      <c r="D6921" t="s">
        <v>2559</v>
      </c>
      <c r="E6921" t="s">
        <v>3165</v>
      </c>
      <c r="F6921" s="6">
        <v>8</v>
      </c>
      <c r="G6921" s="6"/>
      <c r="H6921" s="6"/>
      <c r="I6921" s="6"/>
      <c r="J6921" s="6">
        <v>36.501999999999995</v>
      </c>
      <c r="K6921">
        <f t="shared" si="216"/>
        <v>1</v>
      </c>
    </row>
    <row r="6922" spans="1:11" x14ac:dyDescent="0.25">
      <c r="A6922" s="5" t="str">
        <f t="shared" si="217"/>
        <v>LCAOutside LA BasinAverage WeekdayJanuary9</v>
      </c>
      <c r="B6922" t="s">
        <v>2233</v>
      </c>
      <c r="C6922" t="s">
        <v>2251</v>
      </c>
      <c r="D6922" t="s">
        <v>2559</v>
      </c>
      <c r="E6922" t="s">
        <v>3165</v>
      </c>
      <c r="F6922" s="6">
        <v>9</v>
      </c>
      <c r="G6922" s="6"/>
      <c r="H6922" s="6"/>
      <c r="I6922" s="6"/>
      <c r="J6922" s="6">
        <v>36.728000000000002</v>
      </c>
      <c r="K6922">
        <f t="shared" si="216"/>
        <v>1</v>
      </c>
    </row>
    <row r="6923" spans="1:11" x14ac:dyDescent="0.25">
      <c r="A6923" s="5" t="str">
        <f t="shared" si="217"/>
        <v>LCAOutside LA BasinAverage WeekdayJanuary10</v>
      </c>
      <c r="B6923" t="s">
        <v>2233</v>
      </c>
      <c r="C6923" t="s">
        <v>2251</v>
      </c>
      <c r="D6923" t="s">
        <v>2559</v>
      </c>
      <c r="E6923" t="s">
        <v>3165</v>
      </c>
      <c r="F6923" s="6">
        <v>10</v>
      </c>
      <c r="G6923" s="6"/>
      <c r="H6923" s="6"/>
      <c r="I6923" s="6"/>
      <c r="J6923" s="6">
        <v>37.072000000000003</v>
      </c>
      <c r="K6923">
        <f t="shared" si="216"/>
        <v>1</v>
      </c>
    </row>
    <row r="6924" spans="1:11" x14ac:dyDescent="0.25">
      <c r="A6924" s="5" t="str">
        <f t="shared" si="217"/>
        <v>LCAOutside LA BasinAverage WeekdayJanuary11</v>
      </c>
      <c r="B6924" t="s">
        <v>2233</v>
      </c>
      <c r="C6924" t="s">
        <v>2251</v>
      </c>
      <c r="D6924" t="s">
        <v>2559</v>
      </c>
      <c r="E6924" t="s">
        <v>3165</v>
      </c>
      <c r="F6924" s="6">
        <v>11</v>
      </c>
      <c r="G6924" s="6"/>
      <c r="H6924" s="6"/>
      <c r="I6924" s="6"/>
      <c r="J6924" s="6">
        <v>37.915999999999997</v>
      </c>
      <c r="K6924">
        <f t="shared" si="216"/>
        <v>1</v>
      </c>
    </row>
    <row r="6925" spans="1:11" x14ac:dyDescent="0.25">
      <c r="A6925" s="5" t="str">
        <f t="shared" si="217"/>
        <v>LCAOutside LA BasinAverage WeekdayJanuary12</v>
      </c>
      <c r="B6925" t="s">
        <v>2233</v>
      </c>
      <c r="C6925" t="s">
        <v>2251</v>
      </c>
      <c r="D6925" t="s">
        <v>2559</v>
      </c>
      <c r="E6925" t="s">
        <v>3165</v>
      </c>
      <c r="F6925" s="6">
        <v>12</v>
      </c>
      <c r="G6925" s="6"/>
      <c r="H6925" s="6"/>
      <c r="I6925" s="6"/>
      <c r="J6925" s="6">
        <v>40.193999999999996</v>
      </c>
      <c r="K6925">
        <f t="shared" si="216"/>
        <v>1</v>
      </c>
    </row>
    <row r="6926" spans="1:11" x14ac:dyDescent="0.25">
      <c r="A6926" s="5" t="str">
        <f t="shared" si="217"/>
        <v>LCAOutside LA BasinAverage WeekdayJanuary13</v>
      </c>
      <c r="B6926" t="s">
        <v>2233</v>
      </c>
      <c r="C6926" t="s">
        <v>2251</v>
      </c>
      <c r="D6926" t="s">
        <v>2559</v>
      </c>
      <c r="E6926" t="s">
        <v>3165</v>
      </c>
      <c r="F6926" s="6">
        <v>13</v>
      </c>
      <c r="G6926" s="6"/>
      <c r="H6926" s="6"/>
      <c r="I6926" s="6"/>
      <c r="J6926" s="6">
        <v>41.902000000000001</v>
      </c>
      <c r="K6926">
        <f t="shared" si="216"/>
        <v>1</v>
      </c>
    </row>
    <row r="6927" spans="1:11" x14ac:dyDescent="0.25">
      <c r="A6927" s="5" t="str">
        <f t="shared" si="217"/>
        <v>LCAOutside LA BasinAverage WeekdayJanuary14</v>
      </c>
      <c r="B6927" t="s">
        <v>2233</v>
      </c>
      <c r="C6927" t="s">
        <v>2251</v>
      </c>
      <c r="D6927" t="s">
        <v>2559</v>
      </c>
      <c r="E6927" t="s">
        <v>3165</v>
      </c>
      <c r="F6927" s="6">
        <v>14</v>
      </c>
      <c r="G6927" s="6"/>
      <c r="H6927" s="6"/>
      <c r="I6927" s="6"/>
      <c r="J6927" s="6">
        <v>42.374000000000009</v>
      </c>
      <c r="K6927">
        <f t="shared" si="216"/>
        <v>1</v>
      </c>
    </row>
    <row r="6928" spans="1:11" x14ac:dyDescent="0.25">
      <c r="A6928" s="5" t="str">
        <f t="shared" si="217"/>
        <v>LCAOutside LA BasinAverage WeekdayJanuary15</v>
      </c>
      <c r="B6928" t="s">
        <v>2233</v>
      </c>
      <c r="C6928" t="s">
        <v>2251</v>
      </c>
      <c r="D6928" t="s">
        <v>2559</v>
      </c>
      <c r="E6928" t="s">
        <v>3165</v>
      </c>
      <c r="F6928" s="6">
        <v>15</v>
      </c>
      <c r="G6928" s="6"/>
      <c r="H6928" s="6"/>
      <c r="I6928" s="6"/>
      <c r="J6928" s="6">
        <v>42.946000000000005</v>
      </c>
      <c r="K6928">
        <f t="shared" si="216"/>
        <v>1</v>
      </c>
    </row>
    <row r="6929" spans="1:11" x14ac:dyDescent="0.25">
      <c r="A6929" s="5" t="str">
        <f t="shared" si="217"/>
        <v>LCAOutside LA BasinAverage WeekdayJanuary16</v>
      </c>
      <c r="B6929" t="s">
        <v>2233</v>
      </c>
      <c r="C6929" t="s">
        <v>2251</v>
      </c>
      <c r="D6929" t="s">
        <v>2559</v>
      </c>
      <c r="E6929" t="s">
        <v>3165</v>
      </c>
      <c r="F6929" s="6">
        <v>16</v>
      </c>
      <c r="G6929" s="6"/>
      <c r="H6929" s="6"/>
      <c r="I6929" s="6"/>
      <c r="J6929" s="6">
        <v>42.242000000000004</v>
      </c>
      <c r="K6929">
        <f t="shared" si="216"/>
        <v>1</v>
      </c>
    </row>
    <row r="6930" spans="1:11" x14ac:dyDescent="0.25">
      <c r="A6930" s="5" t="str">
        <f t="shared" si="217"/>
        <v>LCAOutside LA BasinAverage WeekdayJanuary17</v>
      </c>
      <c r="B6930" t="s">
        <v>2233</v>
      </c>
      <c r="C6930" t="s">
        <v>2251</v>
      </c>
      <c r="D6930" t="s">
        <v>2559</v>
      </c>
      <c r="E6930" t="s">
        <v>3165</v>
      </c>
      <c r="F6930" s="6">
        <v>17</v>
      </c>
      <c r="G6930" s="6"/>
      <c r="H6930" s="6"/>
      <c r="I6930" s="6"/>
      <c r="J6930" s="6">
        <v>41.537999999999997</v>
      </c>
      <c r="K6930">
        <f t="shared" si="216"/>
        <v>1</v>
      </c>
    </row>
    <row r="6931" spans="1:11" x14ac:dyDescent="0.25">
      <c r="A6931" s="5" t="str">
        <f t="shared" si="217"/>
        <v>LCAOutside LA BasinAverage WeekdayJanuary18</v>
      </c>
      <c r="B6931" t="s">
        <v>2233</v>
      </c>
      <c r="C6931" t="s">
        <v>2251</v>
      </c>
      <c r="D6931" t="s">
        <v>2559</v>
      </c>
      <c r="E6931" t="s">
        <v>3165</v>
      </c>
      <c r="F6931" s="6">
        <v>18</v>
      </c>
      <c r="G6931" s="6"/>
      <c r="H6931" s="6"/>
      <c r="I6931" s="6"/>
      <c r="J6931" s="6">
        <v>40.418000000000006</v>
      </c>
      <c r="K6931">
        <f t="shared" si="216"/>
        <v>1</v>
      </c>
    </row>
    <row r="6932" spans="1:11" x14ac:dyDescent="0.25">
      <c r="A6932" s="5" t="str">
        <f t="shared" si="217"/>
        <v>LCAOutside LA BasinAverage WeekdayJanuary19</v>
      </c>
      <c r="B6932" t="s">
        <v>2233</v>
      </c>
      <c r="C6932" t="s">
        <v>2251</v>
      </c>
      <c r="D6932" t="s">
        <v>2559</v>
      </c>
      <c r="E6932" t="s">
        <v>3165</v>
      </c>
      <c r="F6932" s="6">
        <v>19</v>
      </c>
      <c r="G6932" s="6"/>
      <c r="H6932" s="6"/>
      <c r="I6932" s="6"/>
      <c r="J6932" s="6">
        <v>38.408000000000001</v>
      </c>
      <c r="K6932">
        <f t="shared" si="216"/>
        <v>1</v>
      </c>
    </row>
    <row r="6933" spans="1:11" x14ac:dyDescent="0.25">
      <c r="A6933" s="5" t="str">
        <f t="shared" si="217"/>
        <v>LCAOutside LA BasinAverage WeekdayJanuary20</v>
      </c>
      <c r="B6933" t="s">
        <v>2233</v>
      </c>
      <c r="C6933" t="s">
        <v>2251</v>
      </c>
      <c r="D6933" t="s">
        <v>2559</v>
      </c>
      <c r="E6933" t="s">
        <v>3165</v>
      </c>
      <c r="F6933" s="6">
        <v>20</v>
      </c>
      <c r="G6933" s="6"/>
      <c r="H6933" s="6"/>
      <c r="I6933" s="6"/>
      <c r="J6933" s="6">
        <v>37.103999999999999</v>
      </c>
      <c r="K6933">
        <f t="shared" si="216"/>
        <v>1</v>
      </c>
    </row>
    <row r="6934" spans="1:11" x14ac:dyDescent="0.25">
      <c r="A6934" s="5" t="str">
        <f t="shared" si="217"/>
        <v>LCAOutside LA BasinAverage WeekdayJanuary21</v>
      </c>
      <c r="B6934" t="s">
        <v>2233</v>
      </c>
      <c r="C6934" t="s">
        <v>2251</v>
      </c>
      <c r="D6934" t="s">
        <v>2559</v>
      </c>
      <c r="E6934" t="s">
        <v>3165</v>
      </c>
      <c r="F6934" s="6">
        <v>21</v>
      </c>
      <c r="G6934" s="6"/>
      <c r="H6934" s="6"/>
      <c r="I6934" s="6"/>
      <c r="J6934" s="6">
        <v>36.417999999999999</v>
      </c>
      <c r="K6934">
        <f t="shared" si="216"/>
        <v>1</v>
      </c>
    </row>
    <row r="6935" spans="1:11" x14ac:dyDescent="0.25">
      <c r="A6935" s="5" t="str">
        <f t="shared" si="217"/>
        <v>LCAOutside LA BasinAverage WeekdayJanuary22</v>
      </c>
      <c r="B6935" t="s">
        <v>2233</v>
      </c>
      <c r="C6935" t="s">
        <v>2251</v>
      </c>
      <c r="D6935" t="s">
        <v>2559</v>
      </c>
      <c r="E6935" t="s">
        <v>3165</v>
      </c>
      <c r="F6935" s="6">
        <v>22</v>
      </c>
      <c r="G6935" s="6"/>
      <c r="H6935" s="6"/>
      <c r="I6935" s="6"/>
      <c r="J6935" s="6">
        <v>35.613999999999997</v>
      </c>
      <c r="K6935">
        <f t="shared" si="216"/>
        <v>1</v>
      </c>
    </row>
    <row r="6936" spans="1:11" x14ac:dyDescent="0.25">
      <c r="A6936" s="5" t="str">
        <f t="shared" si="217"/>
        <v>LCAOutside LA BasinAverage WeekdayJanuary23</v>
      </c>
      <c r="B6936" t="s">
        <v>2233</v>
      </c>
      <c r="C6936" t="s">
        <v>2251</v>
      </c>
      <c r="D6936" t="s">
        <v>2559</v>
      </c>
      <c r="E6936" t="s">
        <v>3165</v>
      </c>
      <c r="F6936" s="6">
        <v>23</v>
      </c>
      <c r="G6936" s="6"/>
      <c r="H6936" s="6"/>
      <c r="I6936" s="6"/>
      <c r="J6936" s="6">
        <v>35.494</v>
      </c>
      <c r="K6936">
        <f t="shared" si="216"/>
        <v>1</v>
      </c>
    </row>
    <row r="6937" spans="1:11" x14ac:dyDescent="0.25">
      <c r="A6937" s="5" t="str">
        <f t="shared" si="217"/>
        <v>LCAOutside LA BasinAverage WeekdayJanuary24</v>
      </c>
      <c r="B6937" t="s">
        <v>2233</v>
      </c>
      <c r="C6937" t="s">
        <v>2251</v>
      </c>
      <c r="D6937" t="s">
        <v>2559</v>
      </c>
      <c r="E6937" t="s">
        <v>3165</v>
      </c>
      <c r="F6937" s="6">
        <v>24</v>
      </c>
      <c r="G6937" s="6"/>
      <c r="H6937" s="6"/>
      <c r="I6937" s="6"/>
      <c r="J6937" s="6">
        <v>35.308000000000007</v>
      </c>
      <c r="K6937">
        <f t="shared" si="216"/>
        <v>1</v>
      </c>
    </row>
    <row r="6938" spans="1:11" x14ac:dyDescent="0.25">
      <c r="A6938" s="5" t="str">
        <f t="shared" si="217"/>
        <v>LCAOutside LA BasinMonthly Peak DayJanuary1</v>
      </c>
      <c r="B6938" t="s">
        <v>2233</v>
      </c>
      <c r="C6938" t="s">
        <v>2251</v>
      </c>
      <c r="D6938" t="s">
        <v>2560</v>
      </c>
      <c r="E6938" t="s">
        <v>3165</v>
      </c>
      <c r="F6938" s="6">
        <v>1</v>
      </c>
      <c r="G6938" s="6"/>
      <c r="H6938" s="6"/>
      <c r="I6938" s="6"/>
      <c r="J6938" s="6">
        <v>37.265999999999998</v>
      </c>
      <c r="K6938">
        <f t="shared" si="216"/>
        <v>1</v>
      </c>
    </row>
    <row r="6939" spans="1:11" x14ac:dyDescent="0.25">
      <c r="A6939" s="5" t="str">
        <f t="shared" si="217"/>
        <v>LCAOutside LA BasinMonthly Peak DayJanuary2</v>
      </c>
      <c r="B6939" t="s">
        <v>2233</v>
      </c>
      <c r="C6939" t="s">
        <v>2251</v>
      </c>
      <c r="D6939" t="s">
        <v>2560</v>
      </c>
      <c r="E6939" t="s">
        <v>3165</v>
      </c>
      <c r="F6939" s="6">
        <v>2</v>
      </c>
      <c r="G6939" s="6"/>
      <c r="H6939" s="6"/>
      <c r="I6939" s="6"/>
      <c r="J6939" s="6">
        <v>37.152000000000001</v>
      </c>
      <c r="K6939">
        <f t="shared" si="216"/>
        <v>1</v>
      </c>
    </row>
    <row r="6940" spans="1:11" x14ac:dyDescent="0.25">
      <c r="A6940" s="5" t="str">
        <f t="shared" si="217"/>
        <v>LCAOutside LA BasinMonthly Peak DayJanuary3</v>
      </c>
      <c r="B6940" t="s">
        <v>2233</v>
      </c>
      <c r="C6940" t="s">
        <v>2251</v>
      </c>
      <c r="D6940" t="s">
        <v>2560</v>
      </c>
      <c r="E6940" t="s">
        <v>3165</v>
      </c>
      <c r="F6940" s="6">
        <v>3</v>
      </c>
      <c r="G6940" s="6"/>
      <c r="H6940" s="6"/>
      <c r="I6940" s="6"/>
      <c r="J6940" s="6">
        <v>36.327999999999996</v>
      </c>
      <c r="K6940">
        <f t="shared" si="216"/>
        <v>1</v>
      </c>
    </row>
    <row r="6941" spans="1:11" x14ac:dyDescent="0.25">
      <c r="A6941" s="5" t="str">
        <f t="shared" si="217"/>
        <v>LCAOutside LA BasinMonthly Peak DayJanuary4</v>
      </c>
      <c r="B6941" t="s">
        <v>2233</v>
      </c>
      <c r="C6941" t="s">
        <v>2251</v>
      </c>
      <c r="D6941" t="s">
        <v>2560</v>
      </c>
      <c r="E6941" t="s">
        <v>3165</v>
      </c>
      <c r="F6941" s="6">
        <v>4</v>
      </c>
      <c r="G6941" s="6"/>
      <c r="H6941" s="6"/>
      <c r="I6941" s="6"/>
      <c r="J6941" s="6">
        <v>35.069999999999993</v>
      </c>
      <c r="K6941">
        <f t="shared" si="216"/>
        <v>1</v>
      </c>
    </row>
    <row r="6942" spans="1:11" x14ac:dyDescent="0.25">
      <c r="A6942" s="5" t="str">
        <f t="shared" si="217"/>
        <v>LCAOutside LA BasinMonthly Peak DayJanuary5</v>
      </c>
      <c r="B6942" t="s">
        <v>2233</v>
      </c>
      <c r="C6942" t="s">
        <v>2251</v>
      </c>
      <c r="D6942" t="s">
        <v>2560</v>
      </c>
      <c r="E6942" t="s">
        <v>3165</v>
      </c>
      <c r="F6942" s="6">
        <v>5</v>
      </c>
      <c r="G6942" s="6"/>
      <c r="H6942" s="6"/>
      <c r="I6942" s="6"/>
      <c r="J6942" s="6">
        <v>34.775999999999996</v>
      </c>
      <c r="K6942">
        <f t="shared" si="216"/>
        <v>1</v>
      </c>
    </row>
    <row r="6943" spans="1:11" x14ac:dyDescent="0.25">
      <c r="A6943" s="5" t="str">
        <f t="shared" si="217"/>
        <v>LCAOutside LA BasinMonthly Peak DayJanuary6</v>
      </c>
      <c r="B6943" t="s">
        <v>2233</v>
      </c>
      <c r="C6943" t="s">
        <v>2251</v>
      </c>
      <c r="D6943" t="s">
        <v>2560</v>
      </c>
      <c r="E6943" t="s">
        <v>3165</v>
      </c>
      <c r="F6943" s="6">
        <v>6</v>
      </c>
      <c r="G6943" s="6"/>
      <c r="H6943" s="6"/>
      <c r="I6943" s="6"/>
      <c r="J6943" s="6">
        <v>33.073999999999998</v>
      </c>
      <c r="K6943">
        <f t="shared" si="216"/>
        <v>1</v>
      </c>
    </row>
    <row r="6944" spans="1:11" x14ac:dyDescent="0.25">
      <c r="A6944" s="5" t="str">
        <f t="shared" si="217"/>
        <v>LCAOutside LA BasinMonthly Peak DayJanuary7</v>
      </c>
      <c r="B6944" t="s">
        <v>2233</v>
      </c>
      <c r="C6944" t="s">
        <v>2251</v>
      </c>
      <c r="D6944" t="s">
        <v>2560</v>
      </c>
      <c r="E6944" t="s">
        <v>3165</v>
      </c>
      <c r="F6944" s="6">
        <v>7</v>
      </c>
      <c r="G6944" s="6"/>
      <c r="H6944" s="6"/>
      <c r="I6944" s="6"/>
      <c r="J6944" s="6">
        <v>31.032</v>
      </c>
      <c r="K6944">
        <f t="shared" si="216"/>
        <v>1</v>
      </c>
    </row>
    <row r="6945" spans="1:11" x14ac:dyDescent="0.25">
      <c r="A6945" s="5" t="str">
        <f t="shared" si="217"/>
        <v>LCAOutside LA BasinMonthly Peak DayJanuary8</v>
      </c>
      <c r="B6945" t="s">
        <v>2233</v>
      </c>
      <c r="C6945" t="s">
        <v>2251</v>
      </c>
      <c r="D6945" t="s">
        <v>2560</v>
      </c>
      <c r="E6945" t="s">
        <v>3165</v>
      </c>
      <c r="F6945" s="6">
        <v>8</v>
      </c>
      <c r="G6945" s="6"/>
      <c r="H6945" s="6"/>
      <c r="I6945" s="6"/>
      <c r="J6945" s="6">
        <v>30.898000000000003</v>
      </c>
      <c r="K6945">
        <f t="shared" si="216"/>
        <v>1</v>
      </c>
    </row>
    <row r="6946" spans="1:11" x14ac:dyDescent="0.25">
      <c r="A6946" s="5" t="str">
        <f t="shared" si="217"/>
        <v>LCAOutside LA BasinMonthly Peak DayJanuary9</v>
      </c>
      <c r="B6946" t="s">
        <v>2233</v>
      </c>
      <c r="C6946" t="s">
        <v>2251</v>
      </c>
      <c r="D6946" t="s">
        <v>2560</v>
      </c>
      <c r="E6946" t="s">
        <v>3165</v>
      </c>
      <c r="F6946" s="6">
        <v>9</v>
      </c>
      <c r="G6946" s="6"/>
      <c r="H6946" s="6"/>
      <c r="I6946" s="6"/>
      <c r="J6946" s="6">
        <v>31.006</v>
      </c>
      <c r="K6946">
        <f t="shared" si="216"/>
        <v>1</v>
      </c>
    </row>
    <row r="6947" spans="1:11" x14ac:dyDescent="0.25">
      <c r="A6947" s="5" t="str">
        <f t="shared" si="217"/>
        <v>LCAOutside LA BasinMonthly Peak DayJanuary10</v>
      </c>
      <c r="B6947" t="s">
        <v>2233</v>
      </c>
      <c r="C6947" t="s">
        <v>2251</v>
      </c>
      <c r="D6947" t="s">
        <v>2560</v>
      </c>
      <c r="E6947" t="s">
        <v>3165</v>
      </c>
      <c r="F6947" s="6">
        <v>10</v>
      </c>
      <c r="G6947" s="6"/>
      <c r="H6947" s="6"/>
      <c r="I6947" s="6"/>
      <c r="J6947" s="6">
        <v>32.096000000000004</v>
      </c>
      <c r="K6947">
        <f t="shared" si="216"/>
        <v>1</v>
      </c>
    </row>
    <row r="6948" spans="1:11" x14ac:dyDescent="0.25">
      <c r="A6948" s="5" t="str">
        <f t="shared" si="217"/>
        <v>LCAOutside LA BasinMonthly Peak DayJanuary11</v>
      </c>
      <c r="B6948" t="s">
        <v>2233</v>
      </c>
      <c r="C6948" t="s">
        <v>2251</v>
      </c>
      <c r="D6948" t="s">
        <v>2560</v>
      </c>
      <c r="E6948" t="s">
        <v>3165</v>
      </c>
      <c r="F6948" s="6">
        <v>11</v>
      </c>
      <c r="G6948" s="6"/>
      <c r="H6948" s="6"/>
      <c r="I6948" s="6"/>
      <c r="J6948" s="6">
        <v>33.746000000000002</v>
      </c>
      <c r="K6948">
        <f t="shared" si="216"/>
        <v>1</v>
      </c>
    </row>
    <row r="6949" spans="1:11" x14ac:dyDescent="0.25">
      <c r="A6949" s="5" t="str">
        <f t="shared" si="217"/>
        <v>LCAOutside LA BasinMonthly Peak DayJanuary12</v>
      </c>
      <c r="B6949" t="s">
        <v>2233</v>
      </c>
      <c r="C6949" t="s">
        <v>2251</v>
      </c>
      <c r="D6949" t="s">
        <v>2560</v>
      </c>
      <c r="E6949" t="s">
        <v>3165</v>
      </c>
      <c r="F6949" s="6">
        <v>12</v>
      </c>
      <c r="G6949" s="6"/>
      <c r="H6949" s="6"/>
      <c r="I6949" s="6"/>
      <c r="J6949" s="6">
        <v>35.356000000000002</v>
      </c>
      <c r="K6949">
        <f t="shared" si="216"/>
        <v>1</v>
      </c>
    </row>
    <row r="6950" spans="1:11" x14ac:dyDescent="0.25">
      <c r="A6950" s="5" t="str">
        <f t="shared" si="217"/>
        <v>LCAOutside LA BasinMonthly Peak DayJanuary13</v>
      </c>
      <c r="B6950" t="s">
        <v>2233</v>
      </c>
      <c r="C6950" t="s">
        <v>2251</v>
      </c>
      <c r="D6950" t="s">
        <v>2560</v>
      </c>
      <c r="E6950" t="s">
        <v>3165</v>
      </c>
      <c r="F6950" s="6">
        <v>13</v>
      </c>
      <c r="G6950" s="6"/>
      <c r="H6950" s="6"/>
      <c r="I6950" s="6"/>
      <c r="J6950" s="6">
        <v>36.61</v>
      </c>
      <c r="K6950">
        <f t="shared" si="216"/>
        <v>1</v>
      </c>
    </row>
    <row r="6951" spans="1:11" x14ac:dyDescent="0.25">
      <c r="A6951" s="5" t="str">
        <f t="shared" si="217"/>
        <v>LCAOutside LA BasinMonthly Peak DayJanuary14</v>
      </c>
      <c r="B6951" t="s">
        <v>2233</v>
      </c>
      <c r="C6951" t="s">
        <v>2251</v>
      </c>
      <c r="D6951" t="s">
        <v>2560</v>
      </c>
      <c r="E6951" t="s">
        <v>3165</v>
      </c>
      <c r="F6951" s="6">
        <v>14</v>
      </c>
      <c r="G6951" s="6"/>
      <c r="H6951" s="6"/>
      <c r="I6951" s="6"/>
      <c r="J6951" s="6">
        <v>37.137999999999998</v>
      </c>
      <c r="K6951">
        <f t="shared" si="216"/>
        <v>1</v>
      </c>
    </row>
    <row r="6952" spans="1:11" x14ac:dyDescent="0.25">
      <c r="A6952" s="5" t="str">
        <f t="shared" si="217"/>
        <v>LCAOutside LA BasinMonthly Peak DayJanuary15</v>
      </c>
      <c r="B6952" t="s">
        <v>2233</v>
      </c>
      <c r="C6952" t="s">
        <v>2251</v>
      </c>
      <c r="D6952" t="s">
        <v>2560</v>
      </c>
      <c r="E6952" t="s">
        <v>3165</v>
      </c>
      <c r="F6952" s="6">
        <v>15</v>
      </c>
      <c r="G6952" s="6"/>
      <c r="H6952" s="6"/>
      <c r="I6952" s="6"/>
      <c r="J6952" s="6">
        <v>37.561999999999998</v>
      </c>
      <c r="K6952">
        <f t="shared" si="216"/>
        <v>1</v>
      </c>
    </row>
    <row r="6953" spans="1:11" x14ac:dyDescent="0.25">
      <c r="A6953" s="5" t="str">
        <f t="shared" si="217"/>
        <v>LCAOutside LA BasinMonthly Peak DayJanuary16</v>
      </c>
      <c r="B6953" t="s">
        <v>2233</v>
      </c>
      <c r="C6953" t="s">
        <v>2251</v>
      </c>
      <c r="D6953" t="s">
        <v>2560</v>
      </c>
      <c r="E6953" t="s">
        <v>3165</v>
      </c>
      <c r="F6953" s="6">
        <v>16</v>
      </c>
      <c r="G6953" s="6"/>
      <c r="H6953" s="6"/>
      <c r="I6953" s="6"/>
      <c r="J6953" s="6">
        <v>37.282000000000004</v>
      </c>
      <c r="K6953">
        <f t="shared" si="216"/>
        <v>1</v>
      </c>
    </row>
    <row r="6954" spans="1:11" x14ac:dyDescent="0.25">
      <c r="A6954" s="5" t="str">
        <f t="shared" si="217"/>
        <v>LCAOutside LA BasinMonthly Peak DayJanuary17</v>
      </c>
      <c r="B6954" t="s">
        <v>2233</v>
      </c>
      <c r="C6954" t="s">
        <v>2251</v>
      </c>
      <c r="D6954" t="s">
        <v>2560</v>
      </c>
      <c r="E6954" t="s">
        <v>3165</v>
      </c>
      <c r="F6954" s="6">
        <v>17</v>
      </c>
      <c r="G6954" s="6"/>
      <c r="H6954" s="6"/>
      <c r="I6954" s="6"/>
      <c r="J6954" s="6">
        <v>36.75</v>
      </c>
      <c r="K6954">
        <f t="shared" si="216"/>
        <v>1</v>
      </c>
    </row>
    <row r="6955" spans="1:11" x14ac:dyDescent="0.25">
      <c r="A6955" s="5" t="str">
        <f t="shared" si="217"/>
        <v>LCAOutside LA BasinMonthly Peak DayJanuary18</v>
      </c>
      <c r="B6955" t="s">
        <v>2233</v>
      </c>
      <c r="C6955" t="s">
        <v>2251</v>
      </c>
      <c r="D6955" t="s">
        <v>2560</v>
      </c>
      <c r="E6955" t="s">
        <v>3165</v>
      </c>
      <c r="F6955" s="6">
        <v>18</v>
      </c>
      <c r="G6955" s="6"/>
      <c r="H6955" s="6"/>
      <c r="I6955" s="6"/>
      <c r="J6955" s="6">
        <v>34.869999999999997</v>
      </c>
      <c r="K6955">
        <f t="shared" si="216"/>
        <v>1</v>
      </c>
    </row>
    <row r="6956" spans="1:11" x14ac:dyDescent="0.25">
      <c r="A6956" s="5" t="str">
        <f t="shared" si="217"/>
        <v>LCAOutside LA BasinMonthly Peak DayJanuary19</v>
      </c>
      <c r="B6956" t="s">
        <v>2233</v>
      </c>
      <c r="C6956" t="s">
        <v>2251</v>
      </c>
      <c r="D6956" t="s">
        <v>2560</v>
      </c>
      <c r="E6956" t="s">
        <v>3165</v>
      </c>
      <c r="F6956" s="6">
        <v>19</v>
      </c>
      <c r="G6956" s="6"/>
      <c r="H6956" s="6"/>
      <c r="I6956" s="6"/>
      <c r="J6956" s="6">
        <v>33.496000000000002</v>
      </c>
      <c r="K6956">
        <f t="shared" si="216"/>
        <v>1</v>
      </c>
    </row>
    <row r="6957" spans="1:11" x14ac:dyDescent="0.25">
      <c r="A6957" s="5" t="str">
        <f t="shared" si="217"/>
        <v>LCAOutside LA BasinMonthly Peak DayJanuary20</v>
      </c>
      <c r="B6957" t="s">
        <v>2233</v>
      </c>
      <c r="C6957" t="s">
        <v>2251</v>
      </c>
      <c r="D6957" t="s">
        <v>2560</v>
      </c>
      <c r="E6957" t="s">
        <v>3165</v>
      </c>
      <c r="F6957" s="6">
        <v>20</v>
      </c>
      <c r="G6957" s="6"/>
      <c r="H6957" s="6"/>
      <c r="I6957" s="6"/>
      <c r="J6957" s="6">
        <v>32.655999999999999</v>
      </c>
      <c r="K6957">
        <f t="shared" si="216"/>
        <v>1</v>
      </c>
    </row>
    <row r="6958" spans="1:11" x14ac:dyDescent="0.25">
      <c r="A6958" s="5" t="str">
        <f t="shared" si="217"/>
        <v>LCAOutside LA BasinMonthly Peak DayJanuary21</v>
      </c>
      <c r="B6958" t="s">
        <v>2233</v>
      </c>
      <c r="C6958" t="s">
        <v>2251</v>
      </c>
      <c r="D6958" t="s">
        <v>2560</v>
      </c>
      <c r="E6958" t="s">
        <v>3165</v>
      </c>
      <c r="F6958" s="6">
        <v>21</v>
      </c>
      <c r="G6958" s="6"/>
      <c r="H6958" s="6"/>
      <c r="I6958" s="6"/>
      <c r="J6958" s="6">
        <v>32.101999999999997</v>
      </c>
      <c r="K6958">
        <f t="shared" si="216"/>
        <v>1</v>
      </c>
    </row>
    <row r="6959" spans="1:11" x14ac:dyDescent="0.25">
      <c r="A6959" s="5" t="str">
        <f t="shared" si="217"/>
        <v>LCAOutside LA BasinMonthly Peak DayJanuary22</v>
      </c>
      <c r="B6959" t="s">
        <v>2233</v>
      </c>
      <c r="C6959" t="s">
        <v>2251</v>
      </c>
      <c r="D6959" t="s">
        <v>2560</v>
      </c>
      <c r="E6959" t="s">
        <v>3165</v>
      </c>
      <c r="F6959" s="6">
        <v>22</v>
      </c>
      <c r="G6959" s="6"/>
      <c r="H6959" s="6"/>
      <c r="I6959" s="6"/>
      <c r="J6959" s="6">
        <v>32.018000000000001</v>
      </c>
      <c r="K6959">
        <f t="shared" si="216"/>
        <v>1</v>
      </c>
    </row>
    <row r="6960" spans="1:11" x14ac:dyDescent="0.25">
      <c r="A6960" s="5" t="str">
        <f t="shared" si="217"/>
        <v>LCAOutside LA BasinMonthly Peak DayJanuary23</v>
      </c>
      <c r="B6960" t="s">
        <v>2233</v>
      </c>
      <c r="C6960" t="s">
        <v>2251</v>
      </c>
      <c r="D6960" t="s">
        <v>2560</v>
      </c>
      <c r="E6960" t="s">
        <v>3165</v>
      </c>
      <c r="F6960" s="6">
        <v>23</v>
      </c>
      <c r="G6960" s="6"/>
      <c r="H6960" s="6"/>
      <c r="I6960" s="6"/>
      <c r="J6960" s="6">
        <v>31.651999999999997</v>
      </c>
      <c r="K6960">
        <f t="shared" si="216"/>
        <v>1</v>
      </c>
    </row>
    <row r="6961" spans="1:11" x14ac:dyDescent="0.25">
      <c r="A6961" s="5" t="str">
        <f t="shared" si="217"/>
        <v>LCAOutside LA BasinMonthly Peak DayJanuary24</v>
      </c>
      <c r="B6961" t="s">
        <v>2233</v>
      </c>
      <c r="C6961" t="s">
        <v>2251</v>
      </c>
      <c r="D6961" t="s">
        <v>2560</v>
      </c>
      <c r="E6961" t="s">
        <v>3165</v>
      </c>
      <c r="F6961" s="6">
        <v>24</v>
      </c>
      <c r="G6961" s="6"/>
      <c r="H6961" s="6"/>
      <c r="I6961" s="6"/>
      <c r="J6961" s="6">
        <v>31.427999999999997</v>
      </c>
      <c r="K6961">
        <f t="shared" si="216"/>
        <v>1</v>
      </c>
    </row>
    <row r="6962" spans="1:11" x14ac:dyDescent="0.25">
      <c r="A6962" s="5" t="str">
        <f t="shared" si="217"/>
        <v>LCAOutside LA BasinAverage WeekdayFebruary1</v>
      </c>
      <c r="B6962" t="s">
        <v>2233</v>
      </c>
      <c r="C6962" t="s">
        <v>2251</v>
      </c>
      <c r="D6962" t="s">
        <v>2561</v>
      </c>
      <c r="E6962" t="s">
        <v>3166</v>
      </c>
      <c r="F6962" s="6">
        <v>1</v>
      </c>
      <c r="G6962" s="6"/>
      <c r="H6962" s="6"/>
      <c r="I6962" s="6"/>
      <c r="J6962" s="6">
        <v>43.467999999999996</v>
      </c>
      <c r="K6962">
        <f t="shared" si="216"/>
        <v>1</v>
      </c>
    </row>
    <row r="6963" spans="1:11" x14ac:dyDescent="0.25">
      <c r="A6963" s="5" t="str">
        <f t="shared" si="217"/>
        <v>LCAOutside LA BasinAverage WeekdayFebruary2</v>
      </c>
      <c r="B6963" t="s">
        <v>2233</v>
      </c>
      <c r="C6963" t="s">
        <v>2251</v>
      </c>
      <c r="D6963" t="s">
        <v>2561</v>
      </c>
      <c r="E6963" t="s">
        <v>3166</v>
      </c>
      <c r="F6963" s="6">
        <v>2</v>
      </c>
      <c r="G6963" s="6"/>
      <c r="H6963" s="6"/>
      <c r="I6963" s="6"/>
      <c r="J6963" s="6">
        <v>43.131999999999998</v>
      </c>
      <c r="K6963">
        <f t="shared" si="216"/>
        <v>1</v>
      </c>
    </row>
    <row r="6964" spans="1:11" x14ac:dyDescent="0.25">
      <c r="A6964" s="5" t="str">
        <f t="shared" si="217"/>
        <v>LCAOutside LA BasinAverage WeekdayFebruary3</v>
      </c>
      <c r="B6964" t="s">
        <v>2233</v>
      </c>
      <c r="C6964" t="s">
        <v>2251</v>
      </c>
      <c r="D6964" t="s">
        <v>2561</v>
      </c>
      <c r="E6964" t="s">
        <v>3166</v>
      </c>
      <c r="F6964" s="6">
        <v>3</v>
      </c>
      <c r="G6964" s="6"/>
      <c r="H6964" s="6"/>
      <c r="I6964" s="6"/>
      <c r="J6964" s="6">
        <v>42.332000000000008</v>
      </c>
      <c r="K6964">
        <f t="shared" si="216"/>
        <v>1</v>
      </c>
    </row>
    <row r="6965" spans="1:11" x14ac:dyDescent="0.25">
      <c r="A6965" s="5" t="str">
        <f t="shared" si="217"/>
        <v>LCAOutside LA BasinAverage WeekdayFebruary4</v>
      </c>
      <c r="B6965" t="s">
        <v>2233</v>
      </c>
      <c r="C6965" t="s">
        <v>2251</v>
      </c>
      <c r="D6965" t="s">
        <v>2561</v>
      </c>
      <c r="E6965" t="s">
        <v>3166</v>
      </c>
      <c r="F6965" s="6">
        <v>4</v>
      </c>
      <c r="G6965" s="6"/>
      <c r="H6965" s="6"/>
      <c r="I6965" s="6"/>
      <c r="J6965" s="6">
        <v>41.065999999999995</v>
      </c>
      <c r="K6965">
        <f t="shared" si="216"/>
        <v>1</v>
      </c>
    </row>
    <row r="6966" spans="1:11" x14ac:dyDescent="0.25">
      <c r="A6966" s="5" t="str">
        <f t="shared" si="217"/>
        <v>LCAOutside LA BasinAverage WeekdayFebruary5</v>
      </c>
      <c r="B6966" t="s">
        <v>2233</v>
      </c>
      <c r="C6966" t="s">
        <v>2251</v>
      </c>
      <c r="D6966" t="s">
        <v>2561</v>
      </c>
      <c r="E6966" t="s">
        <v>3166</v>
      </c>
      <c r="F6966" s="6">
        <v>5</v>
      </c>
      <c r="G6966" s="6"/>
      <c r="H6966" s="6"/>
      <c r="I6966" s="6"/>
      <c r="J6966" s="6">
        <v>41.51</v>
      </c>
      <c r="K6966">
        <f t="shared" si="216"/>
        <v>1</v>
      </c>
    </row>
    <row r="6967" spans="1:11" x14ac:dyDescent="0.25">
      <c r="A6967" s="5" t="str">
        <f t="shared" si="217"/>
        <v>LCAOutside LA BasinAverage WeekdayFebruary6</v>
      </c>
      <c r="B6967" t="s">
        <v>2233</v>
      </c>
      <c r="C6967" t="s">
        <v>2251</v>
      </c>
      <c r="D6967" t="s">
        <v>2561</v>
      </c>
      <c r="E6967" t="s">
        <v>3166</v>
      </c>
      <c r="F6967" s="6">
        <v>6</v>
      </c>
      <c r="G6967" s="6"/>
      <c r="H6967" s="6"/>
      <c r="I6967" s="6"/>
      <c r="J6967" s="6">
        <v>40.799999999999997</v>
      </c>
      <c r="K6967">
        <f t="shared" si="216"/>
        <v>1</v>
      </c>
    </row>
    <row r="6968" spans="1:11" x14ac:dyDescent="0.25">
      <c r="A6968" s="5" t="str">
        <f t="shared" si="217"/>
        <v>LCAOutside LA BasinAverage WeekdayFebruary7</v>
      </c>
      <c r="B6968" t="s">
        <v>2233</v>
      </c>
      <c r="C6968" t="s">
        <v>2251</v>
      </c>
      <c r="D6968" t="s">
        <v>2561</v>
      </c>
      <c r="E6968" t="s">
        <v>3166</v>
      </c>
      <c r="F6968" s="6">
        <v>7</v>
      </c>
      <c r="G6968" s="6"/>
      <c r="H6968" s="6"/>
      <c r="I6968" s="6"/>
      <c r="J6968" s="6">
        <v>41.989999999999995</v>
      </c>
      <c r="K6968">
        <f t="shared" si="216"/>
        <v>1</v>
      </c>
    </row>
    <row r="6969" spans="1:11" x14ac:dyDescent="0.25">
      <c r="A6969" s="5" t="str">
        <f t="shared" si="217"/>
        <v>LCAOutside LA BasinAverage WeekdayFebruary8</v>
      </c>
      <c r="B6969" t="s">
        <v>2233</v>
      </c>
      <c r="C6969" t="s">
        <v>2251</v>
      </c>
      <c r="D6969" t="s">
        <v>2561</v>
      </c>
      <c r="E6969" t="s">
        <v>3166</v>
      </c>
      <c r="F6969" s="6">
        <v>8</v>
      </c>
      <c r="G6969" s="6"/>
      <c r="H6969" s="6"/>
      <c r="I6969" s="6"/>
      <c r="J6969" s="6">
        <v>40.167999999999999</v>
      </c>
      <c r="K6969">
        <f t="shared" si="216"/>
        <v>1</v>
      </c>
    </row>
    <row r="6970" spans="1:11" x14ac:dyDescent="0.25">
      <c r="A6970" s="5" t="str">
        <f t="shared" si="217"/>
        <v>LCAOutside LA BasinAverage WeekdayFebruary9</v>
      </c>
      <c r="B6970" t="s">
        <v>2233</v>
      </c>
      <c r="C6970" t="s">
        <v>2251</v>
      </c>
      <c r="D6970" t="s">
        <v>2561</v>
      </c>
      <c r="E6970" t="s">
        <v>3166</v>
      </c>
      <c r="F6970" s="6">
        <v>9</v>
      </c>
      <c r="G6970" s="6"/>
      <c r="H6970" s="6"/>
      <c r="I6970" s="6"/>
      <c r="J6970" s="6">
        <v>40.944000000000003</v>
      </c>
      <c r="K6970">
        <f t="shared" si="216"/>
        <v>1</v>
      </c>
    </row>
    <row r="6971" spans="1:11" x14ac:dyDescent="0.25">
      <c r="A6971" s="5" t="str">
        <f t="shared" si="217"/>
        <v>LCAOutside LA BasinAverage WeekdayFebruary10</v>
      </c>
      <c r="B6971" t="s">
        <v>2233</v>
      </c>
      <c r="C6971" t="s">
        <v>2251</v>
      </c>
      <c r="D6971" t="s">
        <v>2561</v>
      </c>
      <c r="E6971" t="s">
        <v>3166</v>
      </c>
      <c r="F6971" s="6">
        <v>10</v>
      </c>
      <c r="G6971" s="6"/>
      <c r="H6971" s="6"/>
      <c r="I6971" s="6"/>
      <c r="J6971" s="6">
        <v>43.833999999999996</v>
      </c>
      <c r="K6971">
        <f t="shared" si="216"/>
        <v>1</v>
      </c>
    </row>
    <row r="6972" spans="1:11" x14ac:dyDescent="0.25">
      <c r="A6972" s="5" t="str">
        <f t="shared" si="217"/>
        <v>LCAOutside LA BasinAverage WeekdayFebruary11</v>
      </c>
      <c r="B6972" t="s">
        <v>2233</v>
      </c>
      <c r="C6972" t="s">
        <v>2251</v>
      </c>
      <c r="D6972" t="s">
        <v>2561</v>
      </c>
      <c r="E6972" t="s">
        <v>3166</v>
      </c>
      <c r="F6972" s="6">
        <v>11</v>
      </c>
      <c r="G6972" s="6"/>
      <c r="H6972" s="6"/>
      <c r="I6972" s="6"/>
      <c r="J6972" s="6">
        <v>47.122</v>
      </c>
      <c r="K6972">
        <f t="shared" si="216"/>
        <v>1</v>
      </c>
    </row>
    <row r="6973" spans="1:11" x14ac:dyDescent="0.25">
      <c r="A6973" s="5" t="str">
        <f t="shared" si="217"/>
        <v>LCAOutside LA BasinAverage WeekdayFebruary12</v>
      </c>
      <c r="B6973" t="s">
        <v>2233</v>
      </c>
      <c r="C6973" t="s">
        <v>2251</v>
      </c>
      <c r="D6973" t="s">
        <v>2561</v>
      </c>
      <c r="E6973" t="s">
        <v>3166</v>
      </c>
      <c r="F6973" s="6">
        <v>12</v>
      </c>
      <c r="G6973" s="6"/>
      <c r="H6973" s="6"/>
      <c r="I6973" s="6"/>
      <c r="J6973" s="6">
        <v>50.701999999999998</v>
      </c>
      <c r="K6973">
        <f t="shared" si="216"/>
        <v>1</v>
      </c>
    </row>
    <row r="6974" spans="1:11" x14ac:dyDescent="0.25">
      <c r="A6974" s="5" t="str">
        <f t="shared" si="217"/>
        <v>LCAOutside LA BasinAverage WeekdayFebruary13</v>
      </c>
      <c r="B6974" t="s">
        <v>2233</v>
      </c>
      <c r="C6974" t="s">
        <v>2251</v>
      </c>
      <c r="D6974" t="s">
        <v>2561</v>
      </c>
      <c r="E6974" t="s">
        <v>3166</v>
      </c>
      <c r="F6974" s="6">
        <v>13</v>
      </c>
      <c r="G6974" s="6"/>
      <c r="H6974" s="6"/>
      <c r="I6974" s="6"/>
      <c r="J6974" s="6">
        <v>53.552</v>
      </c>
      <c r="K6974">
        <f t="shared" si="216"/>
        <v>1</v>
      </c>
    </row>
    <row r="6975" spans="1:11" x14ac:dyDescent="0.25">
      <c r="A6975" s="5" t="str">
        <f t="shared" si="217"/>
        <v>LCAOutside LA BasinAverage WeekdayFebruary14</v>
      </c>
      <c r="B6975" t="s">
        <v>2233</v>
      </c>
      <c r="C6975" t="s">
        <v>2251</v>
      </c>
      <c r="D6975" t="s">
        <v>2561</v>
      </c>
      <c r="E6975" t="s">
        <v>3166</v>
      </c>
      <c r="F6975" s="6">
        <v>14</v>
      </c>
      <c r="G6975" s="6"/>
      <c r="H6975" s="6"/>
      <c r="I6975" s="6"/>
      <c r="J6975" s="6">
        <v>56.5</v>
      </c>
      <c r="K6975">
        <f t="shared" si="216"/>
        <v>1</v>
      </c>
    </row>
    <row r="6976" spans="1:11" x14ac:dyDescent="0.25">
      <c r="A6976" s="5" t="str">
        <f t="shared" si="217"/>
        <v>LCAOutside LA BasinAverage WeekdayFebruary15</v>
      </c>
      <c r="B6976" t="s">
        <v>2233</v>
      </c>
      <c r="C6976" t="s">
        <v>2251</v>
      </c>
      <c r="D6976" t="s">
        <v>2561</v>
      </c>
      <c r="E6976" t="s">
        <v>3166</v>
      </c>
      <c r="F6976" s="6">
        <v>15</v>
      </c>
      <c r="G6976" s="6"/>
      <c r="H6976" s="6"/>
      <c r="I6976" s="6"/>
      <c r="J6976" s="6">
        <v>57.383999999999993</v>
      </c>
      <c r="K6976">
        <f t="shared" si="216"/>
        <v>1</v>
      </c>
    </row>
    <row r="6977" spans="1:11" x14ac:dyDescent="0.25">
      <c r="A6977" s="5" t="str">
        <f t="shared" si="217"/>
        <v>LCAOutside LA BasinAverage WeekdayFebruary16</v>
      </c>
      <c r="B6977" t="s">
        <v>2233</v>
      </c>
      <c r="C6977" t="s">
        <v>2251</v>
      </c>
      <c r="D6977" t="s">
        <v>2561</v>
      </c>
      <c r="E6977" t="s">
        <v>3166</v>
      </c>
      <c r="F6977" s="6">
        <v>16</v>
      </c>
      <c r="G6977" s="6"/>
      <c r="H6977" s="6"/>
      <c r="I6977" s="6"/>
      <c r="J6977" s="6">
        <v>56.614000000000011</v>
      </c>
      <c r="K6977">
        <f t="shared" si="216"/>
        <v>1</v>
      </c>
    </row>
    <row r="6978" spans="1:11" x14ac:dyDescent="0.25">
      <c r="A6978" s="5" t="str">
        <f t="shared" si="217"/>
        <v>LCAOutside LA BasinAverage WeekdayFebruary17</v>
      </c>
      <c r="B6978" t="s">
        <v>2233</v>
      </c>
      <c r="C6978" t="s">
        <v>2251</v>
      </c>
      <c r="D6978" t="s">
        <v>2561</v>
      </c>
      <c r="E6978" t="s">
        <v>3166</v>
      </c>
      <c r="F6978" s="6">
        <v>17</v>
      </c>
      <c r="G6978" s="6"/>
      <c r="H6978" s="6"/>
      <c r="I6978" s="6"/>
      <c r="J6978" s="6">
        <v>56.569999999999993</v>
      </c>
      <c r="K6978">
        <f t="shared" ref="K6978:K7041" si="218">INDEX(events, MATCH(CONCATENATE(B6978, C6978, D6978, E6978), events_y, 0), MATCH("Confidential", events_x, 0))</f>
        <v>1</v>
      </c>
    </row>
    <row r="6979" spans="1:11" x14ac:dyDescent="0.25">
      <c r="A6979" s="5" t="str">
        <f t="shared" ref="A6979:A7042" si="219">CONCATENATE(B6979, C6979, D6979, E6979, F6979)</f>
        <v>LCAOutside LA BasinAverage WeekdayFebruary18</v>
      </c>
      <c r="B6979" t="s">
        <v>2233</v>
      </c>
      <c r="C6979" t="s">
        <v>2251</v>
      </c>
      <c r="D6979" t="s">
        <v>2561</v>
      </c>
      <c r="E6979" t="s">
        <v>3166</v>
      </c>
      <c r="F6979" s="6">
        <v>18</v>
      </c>
      <c r="G6979" s="6"/>
      <c r="H6979" s="6"/>
      <c r="I6979" s="6"/>
      <c r="J6979" s="6">
        <v>55.318000000000005</v>
      </c>
      <c r="K6979">
        <f t="shared" si="218"/>
        <v>1</v>
      </c>
    </row>
    <row r="6980" spans="1:11" x14ac:dyDescent="0.25">
      <c r="A6980" s="5" t="str">
        <f t="shared" si="219"/>
        <v>LCAOutside LA BasinAverage WeekdayFebruary19</v>
      </c>
      <c r="B6980" t="s">
        <v>2233</v>
      </c>
      <c r="C6980" t="s">
        <v>2251</v>
      </c>
      <c r="D6980" t="s">
        <v>2561</v>
      </c>
      <c r="E6980" t="s">
        <v>3166</v>
      </c>
      <c r="F6980" s="6">
        <v>19</v>
      </c>
      <c r="G6980" s="6"/>
      <c r="H6980" s="6"/>
      <c r="I6980" s="6"/>
      <c r="J6980" s="6">
        <v>53.89</v>
      </c>
      <c r="K6980">
        <f t="shared" si="218"/>
        <v>1</v>
      </c>
    </row>
    <row r="6981" spans="1:11" x14ac:dyDescent="0.25">
      <c r="A6981" s="5" t="str">
        <f t="shared" si="219"/>
        <v>LCAOutside LA BasinAverage WeekdayFebruary20</v>
      </c>
      <c r="B6981" t="s">
        <v>2233</v>
      </c>
      <c r="C6981" t="s">
        <v>2251</v>
      </c>
      <c r="D6981" t="s">
        <v>2561</v>
      </c>
      <c r="E6981" t="s">
        <v>3166</v>
      </c>
      <c r="F6981" s="6">
        <v>20</v>
      </c>
      <c r="G6981" s="6"/>
      <c r="H6981" s="6"/>
      <c r="I6981" s="6"/>
      <c r="J6981" s="6">
        <v>51.922000000000004</v>
      </c>
      <c r="K6981">
        <f t="shared" si="218"/>
        <v>1</v>
      </c>
    </row>
    <row r="6982" spans="1:11" x14ac:dyDescent="0.25">
      <c r="A6982" s="5" t="str">
        <f t="shared" si="219"/>
        <v>LCAOutside LA BasinAverage WeekdayFebruary21</v>
      </c>
      <c r="B6982" t="s">
        <v>2233</v>
      </c>
      <c r="C6982" t="s">
        <v>2251</v>
      </c>
      <c r="D6982" t="s">
        <v>2561</v>
      </c>
      <c r="E6982" t="s">
        <v>3166</v>
      </c>
      <c r="F6982" s="6">
        <v>21</v>
      </c>
      <c r="G6982" s="6"/>
      <c r="H6982" s="6"/>
      <c r="I6982" s="6"/>
      <c r="J6982" s="6">
        <v>51.351999999999997</v>
      </c>
      <c r="K6982">
        <f t="shared" si="218"/>
        <v>1</v>
      </c>
    </row>
    <row r="6983" spans="1:11" x14ac:dyDescent="0.25">
      <c r="A6983" s="5" t="str">
        <f t="shared" si="219"/>
        <v>LCAOutside LA BasinAverage WeekdayFebruary22</v>
      </c>
      <c r="B6983" t="s">
        <v>2233</v>
      </c>
      <c r="C6983" t="s">
        <v>2251</v>
      </c>
      <c r="D6983" t="s">
        <v>2561</v>
      </c>
      <c r="E6983" t="s">
        <v>3166</v>
      </c>
      <c r="F6983" s="6">
        <v>22</v>
      </c>
      <c r="G6983" s="6"/>
      <c r="H6983" s="6"/>
      <c r="I6983" s="6"/>
      <c r="J6983" s="6">
        <v>49.552</v>
      </c>
      <c r="K6983">
        <f t="shared" si="218"/>
        <v>1</v>
      </c>
    </row>
    <row r="6984" spans="1:11" x14ac:dyDescent="0.25">
      <c r="A6984" s="5" t="str">
        <f t="shared" si="219"/>
        <v>LCAOutside LA BasinAverage WeekdayFebruary23</v>
      </c>
      <c r="B6984" t="s">
        <v>2233</v>
      </c>
      <c r="C6984" t="s">
        <v>2251</v>
      </c>
      <c r="D6984" t="s">
        <v>2561</v>
      </c>
      <c r="E6984" t="s">
        <v>3166</v>
      </c>
      <c r="F6984" s="6">
        <v>23</v>
      </c>
      <c r="G6984" s="6"/>
      <c r="H6984" s="6"/>
      <c r="I6984" s="6"/>
      <c r="J6984" s="6">
        <v>49.172000000000004</v>
      </c>
      <c r="K6984">
        <f t="shared" si="218"/>
        <v>1</v>
      </c>
    </row>
    <row r="6985" spans="1:11" x14ac:dyDescent="0.25">
      <c r="A6985" s="5" t="str">
        <f t="shared" si="219"/>
        <v>LCAOutside LA BasinAverage WeekdayFebruary24</v>
      </c>
      <c r="B6985" t="s">
        <v>2233</v>
      </c>
      <c r="C6985" t="s">
        <v>2251</v>
      </c>
      <c r="D6985" t="s">
        <v>2561</v>
      </c>
      <c r="E6985" t="s">
        <v>3166</v>
      </c>
      <c r="F6985" s="6">
        <v>24</v>
      </c>
      <c r="G6985" s="6"/>
      <c r="H6985" s="6"/>
      <c r="I6985" s="6"/>
      <c r="J6985" s="6">
        <v>48.106000000000002</v>
      </c>
      <c r="K6985">
        <f t="shared" si="218"/>
        <v>1</v>
      </c>
    </row>
    <row r="6986" spans="1:11" x14ac:dyDescent="0.25">
      <c r="A6986" s="5" t="str">
        <f t="shared" si="219"/>
        <v>LCAOutside LA BasinMonthly Peak DayFebruary1</v>
      </c>
      <c r="B6986" t="s">
        <v>2233</v>
      </c>
      <c r="C6986" t="s">
        <v>2251</v>
      </c>
      <c r="D6986" t="s">
        <v>2562</v>
      </c>
      <c r="E6986" t="s">
        <v>3166</v>
      </c>
      <c r="F6986" s="6">
        <v>1</v>
      </c>
      <c r="G6986" s="6"/>
      <c r="H6986" s="6"/>
      <c r="I6986" s="6"/>
      <c r="J6986" s="6">
        <v>49.184000000000005</v>
      </c>
      <c r="K6986">
        <f t="shared" si="218"/>
        <v>1</v>
      </c>
    </row>
    <row r="6987" spans="1:11" x14ac:dyDescent="0.25">
      <c r="A6987" s="5" t="str">
        <f t="shared" si="219"/>
        <v>LCAOutside LA BasinMonthly Peak DayFebruary2</v>
      </c>
      <c r="B6987" t="s">
        <v>2233</v>
      </c>
      <c r="C6987" t="s">
        <v>2251</v>
      </c>
      <c r="D6987" t="s">
        <v>2562</v>
      </c>
      <c r="E6987" t="s">
        <v>3166</v>
      </c>
      <c r="F6987" s="6">
        <v>2</v>
      </c>
      <c r="G6987" s="6"/>
      <c r="H6987" s="6"/>
      <c r="I6987" s="6"/>
      <c r="J6987" s="6">
        <v>48.788000000000004</v>
      </c>
      <c r="K6987">
        <f t="shared" si="218"/>
        <v>1</v>
      </c>
    </row>
    <row r="6988" spans="1:11" x14ac:dyDescent="0.25">
      <c r="A6988" s="5" t="str">
        <f t="shared" si="219"/>
        <v>LCAOutside LA BasinMonthly Peak DayFebruary3</v>
      </c>
      <c r="B6988" t="s">
        <v>2233</v>
      </c>
      <c r="C6988" t="s">
        <v>2251</v>
      </c>
      <c r="D6988" t="s">
        <v>2562</v>
      </c>
      <c r="E6988" t="s">
        <v>3166</v>
      </c>
      <c r="F6988" s="6">
        <v>3</v>
      </c>
      <c r="G6988" s="6"/>
      <c r="H6988" s="6"/>
      <c r="I6988" s="6"/>
      <c r="J6988" s="6">
        <v>48.926000000000002</v>
      </c>
      <c r="K6988">
        <f t="shared" si="218"/>
        <v>1</v>
      </c>
    </row>
    <row r="6989" spans="1:11" x14ac:dyDescent="0.25">
      <c r="A6989" s="5" t="str">
        <f t="shared" si="219"/>
        <v>LCAOutside LA BasinMonthly Peak DayFebruary4</v>
      </c>
      <c r="B6989" t="s">
        <v>2233</v>
      </c>
      <c r="C6989" t="s">
        <v>2251</v>
      </c>
      <c r="D6989" t="s">
        <v>2562</v>
      </c>
      <c r="E6989" t="s">
        <v>3166</v>
      </c>
      <c r="F6989" s="6">
        <v>4</v>
      </c>
      <c r="G6989" s="6"/>
      <c r="H6989" s="6"/>
      <c r="I6989" s="6"/>
      <c r="J6989" s="6">
        <v>48.402000000000001</v>
      </c>
      <c r="K6989">
        <f t="shared" si="218"/>
        <v>1</v>
      </c>
    </row>
    <row r="6990" spans="1:11" x14ac:dyDescent="0.25">
      <c r="A6990" s="5" t="str">
        <f t="shared" si="219"/>
        <v>LCAOutside LA BasinMonthly Peak DayFebruary5</v>
      </c>
      <c r="B6990" t="s">
        <v>2233</v>
      </c>
      <c r="C6990" t="s">
        <v>2251</v>
      </c>
      <c r="D6990" t="s">
        <v>2562</v>
      </c>
      <c r="E6990" t="s">
        <v>3166</v>
      </c>
      <c r="F6990" s="6">
        <v>5</v>
      </c>
      <c r="G6990" s="6"/>
      <c r="H6990" s="6"/>
      <c r="I6990" s="6"/>
      <c r="J6990" s="6">
        <v>48.083999999999996</v>
      </c>
      <c r="K6990">
        <f t="shared" si="218"/>
        <v>1</v>
      </c>
    </row>
    <row r="6991" spans="1:11" x14ac:dyDescent="0.25">
      <c r="A6991" s="5" t="str">
        <f t="shared" si="219"/>
        <v>LCAOutside LA BasinMonthly Peak DayFebruary6</v>
      </c>
      <c r="B6991" t="s">
        <v>2233</v>
      </c>
      <c r="C6991" t="s">
        <v>2251</v>
      </c>
      <c r="D6991" t="s">
        <v>2562</v>
      </c>
      <c r="E6991" t="s">
        <v>3166</v>
      </c>
      <c r="F6991" s="6">
        <v>6</v>
      </c>
      <c r="G6991" s="6"/>
      <c r="H6991" s="6"/>
      <c r="I6991" s="6"/>
      <c r="J6991" s="6">
        <v>47.472000000000001</v>
      </c>
      <c r="K6991">
        <f t="shared" si="218"/>
        <v>1</v>
      </c>
    </row>
    <row r="6992" spans="1:11" x14ac:dyDescent="0.25">
      <c r="A6992" s="5" t="str">
        <f t="shared" si="219"/>
        <v>LCAOutside LA BasinMonthly Peak DayFebruary7</v>
      </c>
      <c r="B6992" t="s">
        <v>2233</v>
      </c>
      <c r="C6992" t="s">
        <v>2251</v>
      </c>
      <c r="D6992" t="s">
        <v>2562</v>
      </c>
      <c r="E6992" t="s">
        <v>3166</v>
      </c>
      <c r="F6992" s="6">
        <v>7</v>
      </c>
      <c r="G6992" s="6"/>
      <c r="H6992" s="6"/>
      <c r="I6992" s="6"/>
      <c r="J6992" s="6">
        <v>46.524000000000001</v>
      </c>
      <c r="K6992">
        <f t="shared" si="218"/>
        <v>1</v>
      </c>
    </row>
    <row r="6993" spans="1:11" x14ac:dyDescent="0.25">
      <c r="A6993" s="5" t="str">
        <f t="shared" si="219"/>
        <v>LCAOutside LA BasinMonthly Peak DayFebruary8</v>
      </c>
      <c r="B6993" t="s">
        <v>2233</v>
      </c>
      <c r="C6993" t="s">
        <v>2251</v>
      </c>
      <c r="D6993" t="s">
        <v>2562</v>
      </c>
      <c r="E6993" t="s">
        <v>3166</v>
      </c>
      <c r="F6993" s="6">
        <v>8</v>
      </c>
      <c r="G6993" s="6"/>
      <c r="H6993" s="6"/>
      <c r="I6993" s="6"/>
      <c r="J6993" s="6">
        <v>46.11</v>
      </c>
      <c r="K6993">
        <f t="shared" si="218"/>
        <v>1</v>
      </c>
    </row>
    <row r="6994" spans="1:11" x14ac:dyDescent="0.25">
      <c r="A6994" s="5" t="str">
        <f t="shared" si="219"/>
        <v>LCAOutside LA BasinMonthly Peak DayFebruary9</v>
      </c>
      <c r="B6994" t="s">
        <v>2233</v>
      </c>
      <c r="C6994" t="s">
        <v>2251</v>
      </c>
      <c r="D6994" t="s">
        <v>2562</v>
      </c>
      <c r="E6994" t="s">
        <v>3166</v>
      </c>
      <c r="F6994" s="6">
        <v>9</v>
      </c>
      <c r="G6994" s="6"/>
      <c r="H6994" s="6"/>
      <c r="I6994" s="6"/>
      <c r="J6994" s="6">
        <v>46.36999999999999</v>
      </c>
      <c r="K6994">
        <f t="shared" si="218"/>
        <v>1</v>
      </c>
    </row>
    <row r="6995" spans="1:11" x14ac:dyDescent="0.25">
      <c r="A6995" s="5" t="str">
        <f t="shared" si="219"/>
        <v>LCAOutside LA BasinMonthly Peak DayFebruary10</v>
      </c>
      <c r="B6995" t="s">
        <v>2233</v>
      </c>
      <c r="C6995" t="s">
        <v>2251</v>
      </c>
      <c r="D6995" t="s">
        <v>2562</v>
      </c>
      <c r="E6995" t="s">
        <v>3166</v>
      </c>
      <c r="F6995" s="6">
        <v>10</v>
      </c>
      <c r="G6995" s="6"/>
      <c r="H6995" s="6"/>
      <c r="I6995" s="6"/>
      <c r="J6995" s="6">
        <v>49.32</v>
      </c>
      <c r="K6995">
        <f t="shared" si="218"/>
        <v>1</v>
      </c>
    </row>
    <row r="6996" spans="1:11" x14ac:dyDescent="0.25">
      <c r="A6996" s="5" t="str">
        <f t="shared" si="219"/>
        <v>LCAOutside LA BasinMonthly Peak DayFebruary11</v>
      </c>
      <c r="B6996" t="s">
        <v>2233</v>
      </c>
      <c r="C6996" t="s">
        <v>2251</v>
      </c>
      <c r="D6996" t="s">
        <v>2562</v>
      </c>
      <c r="E6996" t="s">
        <v>3166</v>
      </c>
      <c r="F6996" s="6">
        <v>11</v>
      </c>
      <c r="G6996" s="6"/>
      <c r="H6996" s="6"/>
      <c r="I6996" s="6"/>
      <c r="J6996" s="6">
        <v>52.015999999999998</v>
      </c>
      <c r="K6996">
        <f t="shared" si="218"/>
        <v>1</v>
      </c>
    </row>
    <row r="6997" spans="1:11" x14ac:dyDescent="0.25">
      <c r="A6997" s="5" t="str">
        <f t="shared" si="219"/>
        <v>LCAOutside LA BasinMonthly Peak DayFebruary12</v>
      </c>
      <c r="B6997" t="s">
        <v>2233</v>
      </c>
      <c r="C6997" t="s">
        <v>2251</v>
      </c>
      <c r="D6997" t="s">
        <v>2562</v>
      </c>
      <c r="E6997" t="s">
        <v>3166</v>
      </c>
      <c r="F6997" s="6">
        <v>12</v>
      </c>
      <c r="G6997" s="6"/>
      <c r="H6997" s="6"/>
      <c r="I6997" s="6"/>
      <c r="J6997" s="6">
        <v>52.402000000000001</v>
      </c>
      <c r="K6997">
        <f t="shared" si="218"/>
        <v>1</v>
      </c>
    </row>
    <row r="6998" spans="1:11" x14ac:dyDescent="0.25">
      <c r="A6998" s="5" t="str">
        <f t="shared" si="219"/>
        <v>LCAOutside LA BasinMonthly Peak DayFebruary13</v>
      </c>
      <c r="B6998" t="s">
        <v>2233</v>
      </c>
      <c r="C6998" t="s">
        <v>2251</v>
      </c>
      <c r="D6998" t="s">
        <v>2562</v>
      </c>
      <c r="E6998" t="s">
        <v>3166</v>
      </c>
      <c r="F6998" s="6">
        <v>13</v>
      </c>
      <c r="G6998" s="6"/>
      <c r="H6998" s="6"/>
      <c r="I6998" s="6"/>
      <c r="J6998" s="6">
        <v>52.553999999999995</v>
      </c>
      <c r="K6998">
        <f t="shared" si="218"/>
        <v>1</v>
      </c>
    </row>
    <row r="6999" spans="1:11" x14ac:dyDescent="0.25">
      <c r="A6999" s="5" t="str">
        <f t="shared" si="219"/>
        <v>LCAOutside LA BasinMonthly Peak DayFebruary14</v>
      </c>
      <c r="B6999" t="s">
        <v>2233</v>
      </c>
      <c r="C6999" t="s">
        <v>2251</v>
      </c>
      <c r="D6999" t="s">
        <v>2562</v>
      </c>
      <c r="E6999" t="s">
        <v>3166</v>
      </c>
      <c r="F6999" s="6">
        <v>14</v>
      </c>
      <c r="G6999" s="6"/>
      <c r="H6999" s="6"/>
      <c r="I6999" s="6"/>
      <c r="J6999" s="6">
        <v>53.613999999999997</v>
      </c>
      <c r="K6999">
        <f t="shared" si="218"/>
        <v>1</v>
      </c>
    </row>
    <row r="7000" spans="1:11" x14ac:dyDescent="0.25">
      <c r="A7000" s="5" t="str">
        <f t="shared" si="219"/>
        <v>LCAOutside LA BasinMonthly Peak DayFebruary15</v>
      </c>
      <c r="B7000" t="s">
        <v>2233</v>
      </c>
      <c r="C7000" t="s">
        <v>2251</v>
      </c>
      <c r="D7000" t="s">
        <v>2562</v>
      </c>
      <c r="E7000" t="s">
        <v>3166</v>
      </c>
      <c r="F7000" s="6">
        <v>15</v>
      </c>
      <c r="G7000" s="6"/>
      <c r="H7000" s="6"/>
      <c r="I7000" s="6"/>
      <c r="J7000" s="6">
        <v>54.693999999999996</v>
      </c>
      <c r="K7000">
        <f t="shared" si="218"/>
        <v>1</v>
      </c>
    </row>
    <row r="7001" spans="1:11" x14ac:dyDescent="0.25">
      <c r="A7001" s="5" t="str">
        <f t="shared" si="219"/>
        <v>LCAOutside LA BasinMonthly Peak DayFebruary16</v>
      </c>
      <c r="B7001" t="s">
        <v>2233</v>
      </c>
      <c r="C7001" t="s">
        <v>2251</v>
      </c>
      <c r="D7001" t="s">
        <v>2562</v>
      </c>
      <c r="E7001" t="s">
        <v>3166</v>
      </c>
      <c r="F7001" s="6">
        <v>16</v>
      </c>
      <c r="G7001" s="6"/>
      <c r="H7001" s="6"/>
      <c r="I7001" s="6"/>
      <c r="J7001" s="6">
        <v>58.277999999999999</v>
      </c>
      <c r="K7001">
        <f t="shared" si="218"/>
        <v>1</v>
      </c>
    </row>
    <row r="7002" spans="1:11" x14ac:dyDescent="0.25">
      <c r="A7002" s="5" t="str">
        <f t="shared" si="219"/>
        <v>LCAOutside LA BasinMonthly Peak DayFebruary17</v>
      </c>
      <c r="B7002" t="s">
        <v>2233</v>
      </c>
      <c r="C7002" t="s">
        <v>2251</v>
      </c>
      <c r="D7002" t="s">
        <v>2562</v>
      </c>
      <c r="E7002" t="s">
        <v>3166</v>
      </c>
      <c r="F7002" s="6">
        <v>17</v>
      </c>
      <c r="G7002" s="6"/>
      <c r="H7002" s="6"/>
      <c r="I7002" s="6"/>
      <c r="J7002" s="6">
        <v>57.570000000000007</v>
      </c>
      <c r="K7002">
        <f t="shared" si="218"/>
        <v>1</v>
      </c>
    </row>
    <row r="7003" spans="1:11" x14ac:dyDescent="0.25">
      <c r="A7003" s="5" t="str">
        <f t="shared" si="219"/>
        <v>LCAOutside LA BasinMonthly Peak DayFebruary18</v>
      </c>
      <c r="B7003" t="s">
        <v>2233</v>
      </c>
      <c r="C7003" t="s">
        <v>2251</v>
      </c>
      <c r="D7003" t="s">
        <v>2562</v>
      </c>
      <c r="E7003" t="s">
        <v>3166</v>
      </c>
      <c r="F7003" s="6">
        <v>18</v>
      </c>
      <c r="G7003" s="6"/>
      <c r="H7003" s="6"/>
      <c r="I7003" s="6"/>
      <c r="J7003" s="6">
        <v>55.331999999999994</v>
      </c>
      <c r="K7003">
        <f t="shared" si="218"/>
        <v>1</v>
      </c>
    </row>
    <row r="7004" spans="1:11" x14ac:dyDescent="0.25">
      <c r="A7004" s="5" t="str">
        <f t="shared" si="219"/>
        <v>LCAOutside LA BasinMonthly Peak DayFebruary19</v>
      </c>
      <c r="B7004" t="s">
        <v>2233</v>
      </c>
      <c r="C7004" t="s">
        <v>2251</v>
      </c>
      <c r="D7004" t="s">
        <v>2562</v>
      </c>
      <c r="E7004" t="s">
        <v>3166</v>
      </c>
      <c r="F7004" s="6">
        <v>19</v>
      </c>
      <c r="G7004" s="6"/>
      <c r="H7004" s="6"/>
      <c r="I7004" s="6"/>
      <c r="J7004" s="6">
        <v>52.041999999999994</v>
      </c>
      <c r="K7004">
        <f t="shared" si="218"/>
        <v>1</v>
      </c>
    </row>
    <row r="7005" spans="1:11" x14ac:dyDescent="0.25">
      <c r="A7005" s="5" t="str">
        <f t="shared" si="219"/>
        <v>LCAOutside LA BasinMonthly Peak DayFebruary20</v>
      </c>
      <c r="B7005" t="s">
        <v>2233</v>
      </c>
      <c r="C7005" t="s">
        <v>2251</v>
      </c>
      <c r="D7005" t="s">
        <v>2562</v>
      </c>
      <c r="E7005" t="s">
        <v>3166</v>
      </c>
      <c r="F7005" s="6">
        <v>20</v>
      </c>
      <c r="G7005" s="6"/>
      <c r="H7005" s="6"/>
      <c r="I7005" s="6"/>
      <c r="J7005" s="6">
        <v>49.411999999999999</v>
      </c>
      <c r="K7005">
        <f t="shared" si="218"/>
        <v>1</v>
      </c>
    </row>
    <row r="7006" spans="1:11" x14ac:dyDescent="0.25">
      <c r="A7006" s="5" t="str">
        <f t="shared" si="219"/>
        <v>LCAOutside LA BasinMonthly Peak DayFebruary21</v>
      </c>
      <c r="B7006" t="s">
        <v>2233</v>
      </c>
      <c r="C7006" t="s">
        <v>2251</v>
      </c>
      <c r="D7006" t="s">
        <v>2562</v>
      </c>
      <c r="E7006" t="s">
        <v>3166</v>
      </c>
      <c r="F7006" s="6">
        <v>21</v>
      </c>
      <c r="G7006" s="6"/>
      <c r="H7006" s="6"/>
      <c r="I7006" s="6"/>
      <c r="J7006" s="6">
        <v>48.212000000000003</v>
      </c>
      <c r="K7006">
        <f t="shared" si="218"/>
        <v>1</v>
      </c>
    </row>
    <row r="7007" spans="1:11" x14ac:dyDescent="0.25">
      <c r="A7007" s="5" t="str">
        <f t="shared" si="219"/>
        <v>LCAOutside LA BasinMonthly Peak DayFebruary22</v>
      </c>
      <c r="B7007" t="s">
        <v>2233</v>
      </c>
      <c r="C7007" t="s">
        <v>2251</v>
      </c>
      <c r="D7007" t="s">
        <v>2562</v>
      </c>
      <c r="E7007" t="s">
        <v>3166</v>
      </c>
      <c r="F7007" s="6">
        <v>22</v>
      </c>
      <c r="G7007" s="6"/>
      <c r="H7007" s="6"/>
      <c r="I7007" s="6"/>
      <c r="J7007" s="6">
        <v>47.676000000000002</v>
      </c>
      <c r="K7007">
        <f t="shared" si="218"/>
        <v>1</v>
      </c>
    </row>
    <row r="7008" spans="1:11" x14ac:dyDescent="0.25">
      <c r="A7008" s="5" t="str">
        <f t="shared" si="219"/>
        <v>LCAOutside LA BasinMonthly Peak DayFebruary23</v>
      </c>
      <c r="B7008" t="s">
        <v>2233</v>
      </c>
      <c r="C7008" t="s">
        <v>2251</v>
      </c>
      <c r="D7008" t="s">
        <v>2562</v>
      </c>
      <c r="E7008" t="s">
        <v>3166</v>
      </c>
      <c r="F7008" s="6">
        <v>23</v>
      </c>
      <c r="G7008" s="6"/>
      <c r="H7008" s="6"/>
      <c r="I7008" s="6"/>
      <c r="J7008" s="6">
        <v>46.330000000000005</v>
      </c>
      <c r="K7008">
        <f t="shared" si="218"/>
        <v>1</v>
      </c>
    </row>
    <row r="7009" spans="1:11" x14ac:dyDescent="0.25">
      <c r="A7009" s="5" t="str">
        <f t="shared" si="219"/>
        <v>LCAOutside LA BasinMonthly Peak DayFebruary24</v>
      </c>
      <c r="B7009" t="s">
        <v>2233</v>
      </c>
      <c r="C7009" t="s">
        <v>2251</v>
      </c>
      <c r="D7009" t="s">
        <v>2562</v>
      </c>
      <c r="E7009" t="s">
        <v>3166</v>
      </c>
      <c r="F7009" s="6">
        <v>24</v>
      </c>
      <c r="G7009" s="6"/>
      <c r="H7009" s="6"/>
      <c r="I7009" s="6"/>
      <c r="J7009" s="6">
        <v>46.02</v>
      </c>
      <c r="K7009">
        <f t="shared" si="218"/>
        <v>1</v>
      </c>
    </row>
    <row r="7010" spans="1:11" x14ac:dyDescent="0.25">
      <c r="A7010" s="5" t="str">
        <f t="shared" si="219"/>
        <v>LCAOutside LA BasinAverage WeekdayMarch1</v>
      </c>
      <c r="B7010" t="s">
        <v>2233</v>
      </c>
      <c r="C7010" t="s">
        <v>2251</v>
      </c>
      <c r="D7010" t="s">
        <v>2563</v>
      </c>
      <c r="E7010" t="s">
        <v>3167</v>
      </c>
      <c r="F7010" s="6">
        <v>1</v>
      </c>
      <c r="G7010" s="6"/>
      <c r="H7010" s="6"/>
      <c r="I7010" s="6"/>
      <c r="J7010" s="6">
        <v>40.926000000000002</v>
      </c>
      <c r="K7010">
        <f t="shared" si="218"/>
        <v>1</v>
      </c>
    </row>
    <row r="7011" spans="1:11" x14ac:dyDescent="0.25">
      <c r="A7011" s="5" t="str">
        <f t="shared" si="219"/>
        <v>LCAOutside LA BasinAverage WeekdayMarch2</v>
      </c>
      <c r="B7011" t="s">
        <v>2233</v>
      </c>
      <c r="C7011" t="s">
        <v>2251</v>
      </c>
      <c r="D7011" t="s">
        <v>2563</v>
      </c>
      <c r="E7011" t="s">
        <v>3167</v>
      </c>
      <c r="F7011" s="6">
        <v>2</v>
      </c>
      <c r="G7011" s="6"/>
      <c r="H7011" s="6"/>
      <c r="I7011" s="6"/>
      <c r="J7011" s="6">
        <v>40.166000000000004</v>
      </c>
      <c r="K7011">
        <f t="shared" si="218"/>
        <v>1</v>
      </c>
    </row>
    <row r="7012" spans="1:11" x14ac:dyDescent="0.25">
      <c r="A7012" s="5" t="str">
        <f t="shared" si="219"/>
        <v>LCAOutside LA BasinAverage WeekdayMarch3</v>
      </c>
      <c r="B7012" t="s">
        <v>2233</v>
      </c>
      <c r="C7012" t="s">
        <v>2251</v>
      </c>
      <c r="D7012" t="s">
        <v>2563</v>
      </c>
      <c r="E7012" t="s">
        <v>3167</v>
      </c>
      <c r="F7012" s="6">
        <v>3</v>
      </c>
      <c r="G7012" s="6"/>
      <c r="H7012" s="6"/>
      <c r="I7012" s="6"/>
      <c r="J7012" s="6">
        <v>37.565999999999995</v>
      </c>
      <c r="K7012">
        <f t="shared" si="218"/>
        <v>1</v>
      </c>
    </row>
    <row r="7013" spans="1:11" x14ac:dyDescent="0.25">
      <c r="A7013" s="5" t="str">
        <f t="shared" si="219"/>
        <v>LCAOutside LA BasinAverage WeekdayMarch4</v>
      </c>
      <c r="B7013" t="s">
        <v>2233</v>
      </c>
      <c r="C7013" t="s">
        <v>2251</v>
      </c>
      <c r="D7013" t="s">
        <v>2563</v>
      </c>
      <c r="E7013" t="s">
        <v>3167</v>
      </c>
      <c r="F7013" s="6">
        <v>4</v>
      </c>
      <c r="G7013" s="6"/>
      <c r="H7013" s="6"/>
      <c r="I7013" s="6"/>
      <c r="J7013" s="6">
        <v>35.853999999999999</v>
      </c>
      <c r="K7013">
        <f t="shared" si="218"/>
        <v>1</v>
      </c>
    </row>
    <row r="7014" spans="1:11" x14ac:dyDescent="0.25">
      <c r="A7014" s="5" t="str">
        <f t="shared" si="219"/>
        <v>LCAOutside LA BasinAverage WeekdayMarch5</v>
      </c>
      <c r="B7014" t="s">
        <v>2233</v>
      </c>
      <c r="C7014" t="s">
        <v>2251</v>
      </c>
      <c r="D7014" t="s">
        <v>2563</v>
      </c>
      <c r="E7014" t="s">
        <v>3167</v>
      </c>
      <c r="F7014" s="6">
        <v>5</v>
      </c>
      <c r="G7014" s="6"/>
      <c r="H7014" s="6"/>
      <c r="I7014" s="6"/>
      <c r="J7014" s="6">
        <v>34.456000000000003</v>
      </c>
      <c r="K7014">
        <f t="shared" si="218"/>
        <v>1</v>
      </c>
    </row>
    <row r="7015" spans="1:11" x14ac:dyDescent="0.25">
      <c r="A7015" s="5" t="str">
        <f t="shared" si="219"/>
        <v>LCAOutside LA BasinAverage WeekdayMarch6</v>
      </c>
      <c r="B7015" t="s">
        <v>2233</v>
      </c>
      <c r="C7015" t="s">
        <v>2251</v>
      </c>
      <c r="D7015" t="s">
        <v>2563</v>
      </c>
      <c r="E7015" t="s">
        <v>3167</v>
      </c>
      <c r="F7015" s="6">
        <v>6</v>
      </c>
      <c r="G7015" s="6"/>
      <c r="H7015" s="6"/>
      <c r="I7015" s="6"/>
      <c r="J7015" s="6">
        <v>34.588000000000001</v>
      </c>
      <c r="K7015">
        <f t="shared" si="218"/>
        <v>1</v>
      </c>
    </row>
    <row r="7016" spans="1:11" x14ac:dyDescent="0.25">
      <c r="A7016" s="5" t="str">
        <f t="shared" si="219"/>
        <v>LCAOutside LA BasinAverage WeekdayMarch7</v>
      </c>
      <c r="B7016" t="s">
        <v>2233</v>
      </c>
      <c r="C7016" t="s">
        <v>2251</v>
      </c>
      <c r="D7016" t="s">
        <v>2563</v>
      </c>
      <c r="E7016" t="s">
        <v>3167</v>
      </c>
      <c r="F7016" s="6">
        <v>7</v>
      </c>
      <c r="G7016" s="6"/>
      <c r="H7016" s="6"/>
      <c r="I7016" s="6"/>
      <c r="J7016" s="6">
        <v>33.756000000000007</v>
      </c>
      <c r="K7016">
        <f t="shared" si="218"/>
        <v>1</v>
      </c>
    </row>
    <row r="7017" spans="1:11" x14ac:dyDescent="0.25">
      <c r="A7017" s="5" t="str">
        <f t="shared" si="219"/>
        <v>LCAOutside LA BasinAverage WeekdayMarch8</v>
      </c>
      <c r="B7017" t="s">
        <v>2233</v>
      </c>
      <c r="C7017" t="s">
        <v>2251</v>
      </c>
      <c r="D7017" t="s">
        <v>2563</v>
      </c>
      <c r="E7017" t="s">
        <v>3167</v>
      </c>
      <c r="F7017" s="6">
        <v>8</v>
      </c>
      <c r="G7017" s="6"/>
      <c r="H7017" s="6"/>
      <c r="I7017" s="6"/>
      <c r="J7017" s="6">
        <v>32.159999999999997</v>
      </c>
      <c r="K7017">
        <f t="shared" si="218"/>
        <v>1</v>
      </c>
    </row>
    <row r="7018" spans="1:11" x14ac:dyDescent="0.25">
      <c r="A7018" s="5" t="str">
        <f t="shared" si="219"/>
        <v>LCAOutside LA BasinAverage WeekdayMarch9</v>
      </c>
      <c r="B7018" t="s">
        <v>2233</v>
      </c>
      <c r="C7018" t="s">
        <v>2251</v>
      </c>
      <c r="D7018" t="s">
        <v>2563</v>
      </c>
      <c r="E7018" t="s">
        <v>3167</v>
      </c>
      <c r="F7018" s="6">
        <v>9</v>
      </c>
      <c r="G7018" s="6"/>
      <c r="H7018" s="6"/>
      <c r="I7018" s="6"/>
      <c r="J7018" s="6">
        <v>33.783999999999992</v>
      </c>
      <c r="K7018">
        <f t="shared" si="218"/>
        <v>1</v>
      </c>
    </row>
    <row r="7019" spans="1:11" x14ac:dyDescent="0.25">
      <c r="A7019" s="5" t="str">
        <f t="shared" si="219"/>
        <v>LCAOutside LA BasinAverage WeekdayMarch10</v>
      </c>
      <c r="B7019" t="s">
        <v>2233</v>
      </c>
      <c r="C7019" t="s">
        <v>2251</v>
      </c>
      <c r="D7019" t="s">
        <v>2563</v>
      </c>
      <c r="E7019" t="s">
        <v>3167</v>
      </c>
      <c r="F7019" s="6">
        <v>10</v>
      </c>
      <c r="G7019" s="6"/>
      <c r="H7019" s="6"/>
      <c r="I7019" s="6"/>
      <c r="J7019" s="6">
        <v>37.700000000000003</v>
      </c>
      <c r="K7019">
        <f t="shared" si="218"/>
        <v>1</v>
      </c>
    </row>
    <row r="7020" spans="1:11" x14ac:dyDescent="0.25">
      <c r="A7020" s="5" t="str">
        <f t="shared" si="219"/>
        <v>LCAOutside LA BasinAverage WeekdayMarch11</v>
      </c>
      <c r="B7020" t="s">
        <v>2233</v>
      </c>
      <c r="C7020" t="s">
        <v>2251</v>
      </c>
      <c r="D7020" t="s">
        <v>2563</v>
      </c>
      <c r="E7020" t="s">
        <v>3167</v>
      </c>
      <c r="F7020" s="6">
        <v>11</v>
      </c>
      <c r="G7020" s="6"/>
      <c r="H7020" s="6"/>
      <c r="I7020" s="6"/>
      <c r="J7020" s="6">
        <v>42.658000000000001</v>
      </c>
      <c r="K7020">
        <f t="shared" si="218"/>
        <v>1</v>
      </c>
    </row>
    <row r="7021" spans="1:11" x14ac:dyDescent="0.25">
      <c r="A7021" s="5" t="str">
        <f t="shared" si="219"/>
        <v>LCAOutside LA BasinAverage WeekdayMarch12</v>
      </c>
      <c r="B7021" t="s">
        <v>2233</v>
      </c>
      <c r="C7021" t="s">
        <v>2251</v>
      </c>
      <c r="D7021" t="s">
        <v>2563</v>
      </c>
      <c r="E7021" t="s">
        <v>3167</v>
      </c>
      <c r="F7021" s="6">
        <v>12</v>
      </c>
      <c r="G7021" s="6"/>
      <c r="H7021" s="6"/>
      <c r="I7021" s="6"/>
      <c r="J7021" s="6">
        <v>46.519999999999996</v>
      </c>
      <c r="K7021">
        <f t="shared" si="218"/>
        <v>1</v>
      </c>
    </row>
    <row r="7022" spans="1:11" x14ac:dyDescent="0.25">
      <c r="A7022" s="5" t="str">
        <f t="shared" si="219"/>
        <v>LCAOutside LA BasinAverage WeekdayMarch13</v>
      </c>
      <c r="B7022" t="s">
        <v>2233</v>
      </c>
      <c r="C7022" t="s">
        <v>2251</v>
      </c>
      <c r="D7022" t="s">
        <v>2563</v>
      </c>
      <c r="E7022" t="s">
        <v>3167</v>
      </c>
      <c r="F7022" s="6">
        <v>13</v>
      </c>
      <c r="G7022" s="6"/>
      <c r="H7022" s="6"/>
      <c r="I7022" s="6"/>
      <c r="J7022" s="6">
        <v>50.439999999999991</v>
      </c>
      <c r="K7022">
        <f t="shared" si="218"/>
        <v>1</v>
      </c>
    </row>
    <row r="7023" spans="1:11" x14ac:dyDescent="0.25">
      <c r="A7023" s="5" t="str">
        <f t="shared" si="219"/>
        <v>LCAOutside LA BasinAverage WeekdayMarch14</v>
      </c>
      <c r="B7023" t="s">
        <v>2233</v>
      </c>
      <c r="C7023" t="s">
        <v>2251</v>
      </c>
      <c r="D7023" t="s">
        <v>2563</v>
      </c>
      <c r="E7023" t="s">
        <v>3167</v>
      </c>
      <c r="F7023" s="6">
        <v>14</v>
      </c>
      <c r="G7023" s="6"/>
      <c r="H7023" s="6"/>
      <c r="I7023" s="6"/>
      <c r="J7023" s="6">
        <v>54.057999999999993</v>
      </c>
      <c r="K7023">
        <f t="shared" si="218"/>
        <v>1</v>
      </c>
    </row>
    <row r="7024" spans="1:11" x14ac:dyDescent="0.25">
      <c r="A7024" s="5" t="str">
        <f t="shared" si="219"/>
        <v>LCAOutside LA BasinAverage WeekdayMarch15</v>
      </c>
      <c r="B7024" t="s">
        <v>2233</v>
      </c>
      <c r="C7024" t="s">
        <v>2251</v>
      </c>
      <c r="D7024" t="s">
        <v>2563</v>
      </c>
      <c r="E7024" t="s">
        <v>3167</v>
      </c>
      <c r="F7024" s="6">
        <v>15</v>
      </c>
      <c r="G7024" s="6"/>
      <c r="H7024" s="6"/>
      <c r="I7024" s="6"/>
      <c r="J7024" s="6">
        <v>56.27</v>
      </c>
      <c r="K7024">
        <f t="shared" si="218"/>
        <v>1</v>
      </c>
    </row>
    <row r="7025" spans="1:11" x14ac:dyDescent="0.25">
      <c r="A7025" s="5" t="str">
        <f t="shared" si="219"/>
        <v>LCAOutside LA BasinAverage WeekdayMarch16</v>
      </c>
      <c r="B7025" t="s">
        <v>2233</v>
      </c>
      <c r="C7025" t="s">
        <v>2251</v>
      </c>
      <c r="D7025" t="s">
        <v>2563</v>
      </c>
      <c r="E7025" t="s">
        <v>3167</v>
      </c>
      <c r="F7025" s="6">
        <v>16</v>
      </c>
      <c r="G7025" s="6"/>
      <c r="H7025" s="6"/>
      <c r="I7025" s="6"/>
      <c r="J7025" s="6">
        <v>58.71</v>
      </c>
      <c r="K7025">
        <f t="shared" si="218"/>
        <v>1</v>
      </c>
    </row>
    <row r="7026" spans="1:11" x14ac:dyDescent="0.25">
      <c r="A7026" s="5" t="str">
        <f t="shared" si="219"/>
        <v>LCAOutside LA BasinAverage WeekdayMarch17</v>
      </c>
      <c r="B7026" t="s">
        <v>2233</v>
      </c>
      <c r="C7026" t="s">
        <v>2251</v>
      </c>
      <c r="D7026" t="s">
        <v>2563</v>
      </c>
      <c r="E7026" t="s">
        <v>3167</v>
      </c>
      <c r="F7026" s="6">
        <v>17</v>
      </c>
      <c r="G7026" s="6"/>
      <c r="H7026" s="6"/>
      <c r="I7026" s="6"/>
      <c r="J7026" s="6">
        <v>59.044000000000004</v>
      </c>
      <c r="K7026">
        <f t="shared" si="218"/>
        <v>1</v>
      </c>
    </row>
    <row r="7027" spans="1:11" x14ac:dyDescent="0.25">
      <c r="A7027" s="5" t="str">
        <f t="shared" si="219"/>
        <v>LCAOutside LA BasinAverage WeekdayMarch18</v>
      </c>
      <c r="B7027" t="s">
        <v>2233</v>
      </c>
      <c r="C7027" t="s">
        <v>2251</v>
      </c>
      <c r="D7027" t="s">
        <v>2563</v>
      </c>
      <c r="E7027" t="s">
        <v>3167</v>
      </c>
      <c r="F7027" s="6">
        <v>18</v>
      </c>
      <c r="G7027" s="6"/>
      <c r="H7027" s="6"/>
      <c r="I7027" s="6"/>
      <c r="J7027" s="6">
        <v>59.358000000000004</v>
      </c>
      <c r="K7027">
        <f t="shared" si="218"/>
        <v>1</v>
      </c>
    </row>
    <row r="7028" spans="1:11" x14ac:dyDescent="0.25">
      <c r="A7028" s="5" t="str">
        <f t="shared" si="219"/>
        <v>LCAOutside LA BasinAverage WeekdayMarch19</v>
      </c>
      <c r="B7028" t="s">
        <v>2233</v>
      </c>
      <c r="C7028" t="s">
        <v>2251</v>
      </c>
      <c r="D7028" t="s">
        <v>2563</v>
      </c>
      <c r="E7028" t="s">
        <v>3167</v>
      </c>
      <c r="F7028" s="6">
        <v>19</v>
      </c>
      <c r="G7028" s="6"/>
      <c r="H7028" s="6"/>
      <c r="I7028" s="6"/>
      <c r="J7028" s="6">
        <v>58.296000000000006</v>
      </c>
      <c r="K7028">
        <f t="shared" si="218"/>
        <v>1</v>
      </c>
    </row>
    <row r="7029" spans="1:11" x14ac:dyDescent="0.25">
      <c r="A7029" s="5" t="str">
        <f t="shared" si="219"/>
        <v>LCAOutside LA BasinAverage WeekdayMarch20</v>
      </c>
      <c r="B7029" t="s">
        <v>2233</v>
      </c>
      <c r="C7029" t="s">
        <v>2251</v>
      </c>
      <c r="D7029" t="s">
        <v>2563</v>
      </c>
      <c r="E7029" t="s">
        <v>3167</v>
      </c>
      <c r="F7029" s="6">
        <v>20</v>
      </c>
      <c r="G7029" s="6"/>
      <c r="H7029" s="6"/>
      <c r="I7029" s="6"/>
      <c r="J7029" s="6">
        <v>55.706000000000003</v>
      </c>
      <c r="K7029">
        <f t="shared" si="218"/>
        <v>1</v>
      </c>
    </row>
    <row r="7030" spans="1:11" x14ac:dyDescent="0.25">
      <c r="A7030" s="5" t="str">
        <f t="shared" si="219"/>
        <v>LCAOutside LA BasinAverage WeekdayMarch21</v>
      </c>
      <c r="B7030" t="s">
        <v>2233</v>
      </c>
      <c r="C7030" t="s">
        <v>2251</v>
      </c>
      <c r="D7030" t="s">
        <v>2563</v>
      </c>
      <c r="E7030" t="s">
        <v>3167</v>
      </c>
      <c r="F7030" s="6">
        <v>21</v>
      </c>
      <c r="G7030" s="6"/>
      <c r="H7030" s="6"/>
      <c r="I7030" s="6"/>
      <c r="J7030" s="6">
        <v>53.292000000000009</v>
      </c>
      <c r="K7030">
        <f t="shared" si="218"/>
        <v>1</v>
      </c>
    </row>
    <row r="7031" spans="1:11" x14ac:dyDescent="0.25">
      <c r="A7031" s="5" t="str">
        <f t="shared" si="219"/>
        <v>LCAOutside LA BasinAverage WeekdayMarch22</v>
      </c>
      <c r="B7031" t="s">
        <v>2233</v>
      </c>
      <c r="C7031" t="s">
        <v>2251</v>
      </c>
      <c r="D7031" t="s">
        <v>2563</v>
      </c>
      <c r="E7031" t="s">
        <v>3167</v>
      </c>
      <c r="F7031" s="6">
        <v>22</v>
      </c>
      <c r="G7031" s="6"/>
      <c r="H7031" s="6"/>
      <c r="I7031" s="6"/>
      <c r="J7031" s="6">
        <v>51.915999999999997</v>
      </c>
      <c r="K7031">
        <f t="shared" si="218"/>
        <v>1</v>
      </c>
    </row>
    <row r="7032" spans="1:11" x14ac:dyDescent="0.25">
      <c r="A7032" s="5" t="str">
        <f t="shared" si="219"/>
        <v>LCAOutside LA BasinAverage WeekdayMarch23</v>
      </c>
      <c r="B7032" t="s">
        <v>2233</v>
      </c>
      <c r="C7032" t="s">
        <v>2251</v>
      </c>
      <c r="D7032" t="s">
        <v>2563</v>
      </c>
      <c r="E7032" t="s">
        <v>3167</v>
      </c>
      <c r="F7032" s="6">
        <v>23</v>
      </c>
      <c r="G7032" s="6"/>
      <c r="H7032" s="6"/>
      <c r="I7032" s="6"/>
      <c r="J7032" s="6">
        <v>50.06</v>
      </c>
      <c r="K7032">
        <f t="shared" si="218"/>
        <v>1</v>
      </c>
    </row>
    <row r="7033" spans="1:11" x14ac:dyDescent="0.25">
      <c r="A7033" s="5" t="str">
        <f t="shared" si="219"/>
        <v>LCAOutside LA BasinAverage WeekdayMarch24</v>
      </c>
      <c r="B7033" t="s">
        <v>2233</v>
      </c>
      <c r="C7033" t="s">
        <v>2251</v>
      </c>
      <c r="D7033" t="s">
        <v>2563</v>
      </c>
      <c r="E7033" t="s">
        <v>3167</v>
      </c>
      <c r="F7033" s="6">
        <v>24</v>
      </c>
      <c r="G7033" s="6"/>
      <c r="H7033" s="6"/>
      <c r="I7033" s="6"/>
      <c r="J7033" s="6">
        <v>48.473999999999997</v>
      </c>
      <c r="K7033">
        <f t="shared" si="218"/>
        <v>1</v>
      </c>
    </row>
    <row r="7034" spans="1:11" x14ac:dyDescent="0.25">
      <c r="A7034" s="5" t="str">
        <f t="shared" si="219"/>
        <v>LCAOutside LA BasinMonthly Peak DayMarch1</v>
      </c>
      <c r="B7034" t="s">
        <v>2233</v>
      </c>
      <c r="C7034" t="s">
        <v>2251</v>
      </c>
      <c r="D7034" t="s">
        <v>2564</v>
      </c>
      <c r="E7034" t="s">
        <v>3167</v>
      </c>
      <c r="F7034" s="6">
        <v>1</v>
      </c>
      <c r="G7034" s="6"/>
      <c r="H7034" s="6"/>
      <c r="I7034" s="6"/>
      <c r="J7034" s="6">
        <v>37.703999999999994</v>
      </c>
      <c r="K7034">
        <f t="shared" si="218"/>
        <v>1</v>
      </c>
    </row>
    <row r="7035" spans="1:11" x14ac:dyDescent="0.25">
      <c r="A7035" s="5" t="str">
        <f t="shared" si="219"/>
        <v>LCAOutside LA BasinMonthly Peak DayMarch2</v>
      </c>
      <c r="B7035" t="s">
        <v>2233</v>
      </c>
      <c r="C7035" t="s">
        <v>2251</v>
      </c>
      <c r="D7035" t="s">
        <v>2564</v>
      </c>
      <c r="E7035" t="s">
        <v>3167</v>
      </c>
      <c r="F7035" s="6">
        <v>2</v>
      </c>
      <c r="G7035" s="6"/>
      <c r="H7035" s="6"/>
      <c r="I7035" s="6"/>
      <c r="J7035" s="6">
        <v>37.987999999999992</v>
      </c>
      <c r="K7035">
        <f t="shared" si="218"/>
        <v>1</v>
      </c>
    </row>
    <row r="7036" spans="1:11" x14ac:dyDescent="0.25">
      <c r="A7036" s="5" t="str">
        <f t="shared" si="219"/>
        <v>LCAOutside LA BasinMonthly Peak DayMarch3</v>
      </c>
      <c r="B7036" t="s">
        <v>2233</v>
      </c>
      <c r="C7036" t="s">
        <v>2251</v>
      </c>
      <c r="D7036" t="s">
        <v>2564</v>
      </c>
      <c r="E7036" t="s">
        <v>3167</v>
      </c>
      <c r="F7036" s="6">
        <v>3</v>
      </c>
      <c r="G7036" s="6"/>
      <c r="H7036" s="6"/>
      <c r="I7036" s="6"/>
      <c r="J7036" s="6">
        <v>38.003999999999998</v>
      </c>
      <c r="K7036">
        <f t="shared" si="218"/>
        <v>1</v>
      </c>
    </row>
    <row r="7037" spans="1:11" x14ac:dyDescent="0.25">
      <c r="A7037" s="5" t="str">
        <f t="shared" si="219"/>
        <v>LCAOutside LA BasinMonthly Peak DayMarch4</v>
      </c>
      <c r="B7037" t="s">
        <v>2233</v>
      </c>
      <c r="C7037" t="s">
        <v>2251</v>
      </c>
      <c r="D7037" t="s">
        <v>2564</v>
      </c>
      <c r="E7037" t="s">
        <v>3167</v>
      </c>
      <c r="F7037" s="6">
        <v>4</v>
      </c>
      <c r="G7037" s="6"/>
      <c r="H7037" s="6"/>
      <c r="I7037" s="6"/>
      <c r="J7037" s="6">
        <v>37.228000000000002</v>
      </c>
      <c r="K7037">
        <f t="shared" si="218"/>
        <v>1</v>
      </c>
    </row>
    <row r="7038" spans="1:11" x14ac:dyDescent="0.25">
      <c r="A7038" s="5" t="str">
        <f t="shared" si="219"/>
        <v>LCAOutside LA BasinMonthly Peak DayMarch5</v>
      </c>
      <c r="B7038" t="s">
        <v>2233</v>
      </c>
      <c r="C7038" t="s">
        <v>2251</v>
      </c>
      <c r="D7038" t="s">
        <v>2564</v>
      </c>
      <c r="E7038" t="s">
        <v>3167</v>
      </c>
      <c r="F7038" s="6">
        <v>5</v>
      </c>
      <c r="G7038" s="6"/>
      <c r="H7038" s="6"/>
      <c r="I7038" s="6"/>
      <c r="J7038" s="6">
        <v>36.86</v>
      </c>
      <c r="K7038">
        <f t="shared" si="218"/>
        <v>1</v>
      </c>
    </row>
    <row r="7039" spans="1:11" x14ac:dyDescent="0.25">
      <c r="A7039" s="5" t="str">
        <f t="shared" si="219"/>
        <v>LCAOutside LA BasinMonthly Peak DayMarch6</v>
      </c>
      <c r="B7039" t="s">
        <v>2233</v>
      </c>
      <c r="C7039" t="s">
        <v>2251</v>
      </c>
      <c r="D7039" t="s">
        <v>2564</v>
      </c>
      <c r="E7039" t="s">
        <v>3167</v>
      </c>
      <c r="F7039" s="6">
        <v>6</v>
      </c>
      <c r="G7039" s="6"/>
      <c r="H7039" s="6"/>
      <c r="I7039" s="6"/>
      <c r="J7039" s="6">
        <v>34.744</v>
      </c>
      <c r="K7039">
        <f t="shared" si="218"/>
        <v>1</v>
      </c>
    </row>
    <row r="7040" spans="1:11" x14ac:dyDescent="0.25">
      <c r="A7040" s="5" t="str">
        <f t="shared" si="219"/>
        <v>LCAOutside LA BasinMonthly Peak DayMarch7</v>
      </c>
      <c r="B7040" t="s">
        <v>2233</v>
      </c>
      <c r="C7040" t="s">
        <v>2251</v>
      </c>
      <c r="D7040" t="s">
        <v>2564</v>
      </c>
      <c r="E7040" t="s">
        <v>3167</v>
      </c>
      <c r="F7040" s="6">
        <v>7</v>
      </c>
      <c r="G7040" s="6"/>
      <c r="H7040" s="6"/>
      <c r="I7040" s="6"/>
      <c r="J7040" s="6">
        <v>34.375999999999998</v>
      </c>
      <c r="K7040">
        <f t="shared" si="218"/>
        <v>1</v>
      </c>
    </row>
    <row r="7041" spans="1:11" x14ac:dyDescent="0.25">
      <c r="A7041" s="5" t="str">
        <f t="shared" si="219"/>
        <v>LCAOutside LA BasinMonthly Peak DayMarch8</v>
      </c>
      <c r="B7041" t="s">
        <v>2233</v>
      </c>
      <c r="C7041" t="s">
        <v>2251</v>
      </c>
      <c r="D7041" t="s">
        <v>2564</v>
      </c>
      <c r="E7041" t="s">
        <v>3167</v>
      </c>
      <c r="F7041" s="6">
        <v>8</v>
      </c>
      <c r="G7041" s="6"/>
      <c r="H7041" s="6"/>
      <c r="I7041" s="6"/>
      <c r="J7041" s="6">
        <v>34.776000000000003</v>
      </c>
      <c r="K7041">
        <f t="shared" si="218"/>
        <v>1</v>
      </c>
    </row>
    <row r="7042" spans="1:11" x14ac:dyDescent="0.25">
      <c r="A7042" s="5" t="str">
        <f t="shared" si="219"/>
        <v>LCAOutside LA BasinMonthly Peak DayMarch9</v>
      </c>
      <c r="B7042" t="s">
        <v>2233</v>
      </c>
      <c r="C7042" t="s">
        <v>2251</v>
      </c>
      <c r="D7042" t="s">
        <v>2564</v>
      </c>
      <c r="E7042" t="s">
        <v>3167</v>
      </c>
      <c r="F7042" s="6">
        <v>9</v>
      </c>
      <c r="G7042" s="6"/>
      <c r="H7042" s="6"/>
      <c r="I7042" s="6"/>
      <c r="J7042" s="6">
        <v>35.974000000000004</v>
      </c>
      <c r="K7042">
        <f t="shared" ref="K7042:K7105" si="220">INDEX(events, MATCH(CONCATENATE(B7042, C7042, D7042, E7042), events_y, 0), MATCH("Confidential", events_x, 0))</f>
        <v>1</v>
      </c>
    </row>
    <row r="7043" spans="1:11" x14ac:dyDescent="0.25">
      <c r="A7043" s="5" t="str">
        <f t="shared" ref="A7043:A7106" si="221">CONCATENATE(B7043, C7043, D7043, E7043, F7043)</f>
        <v>LCAOutside LA BasinMonthly Peak DayMarch10</v>
      </c>
      <c r="B7043" t="s">
        <v>2233</v>
      </c>
      <c r="C7043" t="s">
        <v>2251</v>
      </c>
      <c r="D7043" t="s">
        <v>2564</v>
      </c>
      <c r="E7043" t="s">
        <v>3167</v>
      </c>
      <c r="F7043" s="6">
        <v>10</v>
      </c>
      <c r="G7043" s="6"/>
      <c r="H7043" s="6"/>
      <c r="I7043" s="6"/>
      <c r="J7043" s="6">
        <v>38.792000000000002</v>
      </c>
      <c r="K7043">
        <f t="shared" si="220"/>
        <v>1</v>
      </c>
    </row>
    <row r="7044" spans="1:11" x14ac:dyDescent="0.25">
      <c r="A7044" s="5" t="str">
        <f t="shared" si="221"/>
        <v>LCAOutside LA BasinMonthly Peak DayMarch11</v>
      </c>
      <c r="B7044" t="s">
        <v>2233</v>
      </c>
      <c r="C7044" t="s">
        <v>2251</v>
      </c>
      <c r="D7044" t="s">
        <v>2564</v>
      </c>
      <c r="E7044" t="s">
        <v>3167</v>
      </c>
      <c r="F7044" s="6">
        <v>11</v>
      </c>
      <c r="G7044" s="6"/>
      <c r="H7044" s="6"/>
      <c r="I7044" s="6"/>
      <c r="J7044" s="6">
        <v>40.520000000000003</v>
      </c>
      <c r="K7044">
        <f t="shared" si="220"/>
        <v>1</v>
      </c>
    </row>
    <row r="7045" spans="1:11" x14ac:dyDescent="0.25">
      <c r="A7045" s="5" t="str">
        <f t="shared" si="221"/>
        <v>LCAOutside LA BasinMonthly Peak DayMarch12</v>
      </c>
      <c r="B7045" t="s">
        <v>2233</v>
      </c>
      <c r="C7045" t="s">
        <v>2251</v>
      </c>
      <c r="D7045" t="s">
        <v>2564</v>
      </c>
      <c r="E7045" t="s">
        <v>3167</v>
      </c>
      <c r="F7045" s="6">
        <v>12</v>
      </c>
      <c r="G7045" s="6"/>
      <c r="H7045" s="6"/>
      <c r="I7045" s="6"/>
      <c r="J7045" s="6">
        <v>41.641999999999996</v>
      </c>
      <c r="K7045">
        <f t="shared" si="220"/>
        <v>1</v>
      </c>
    </row>
    <row r="7046" spans="1:11" x14ac:dyDescent="0.25">
      <c r="A7046" s="5" t="str">
        <f t="shared" si="221"/>
        <v>LCAOutside LA BasinMonthly Peak DayMarch13</v>
      </c>
      <c r="B7046" t="s">
        <v>2233</v>
      </c>
      <c r="C7046" t="s">
        <v>2251</v>
      </c>
      <c r="D7046" t="s">
        <v>2564</v>
      </c>
      <c r="E7046" t="s">
        <v>3167</v>
      </c>
      <c r="F7046" s="6">
        <v>13</v>
      </c>
      <c r="G7046" s="6"/>
      <c r="H7046" s="6"/>
      <c r="I7046" s="6"/>
      <c r="J7046" s="6">
        <v>42.679999999999993</v>
      </c>
      <c r="K7046">
        <f t="shared" si="220"/>
        <v>1</v>
      </c>
    </row>
    <row r="7047" spans="1:11" x14ac:dyDescent="0.25">
      <c r="A7047" s="5" t="str">
        <f t="shared" si="221"/>
        <v>LCAOutside LA BasinMonthly Peak DayMarch14</v>
      </c>
      <c r="B7047" t="s">
        <v>2233</v>
      </c>
      <c r="C7047" t="s">
        <v>2251</v>
      </c>
      <c r="D7047" t="s">
        <v>2564</v>
      </c>
      <c r="E7047" t="s">
        <v>3167</v>
      </c>
      <c r="F7047" s="6">
        <v>14</v>
      </c>
      <c r="G7047" s="6"/>
      <c r="H7047" s="6"/>
      <c r="I7047" s="6"/>
      <c r="J7047" s="6">
        <v>42.938000000000002</v>
      </c>
      <c r="K7047">
        <f t="shared" si="220"/>
        <v>1</v>
      </c>
    </row>
    <row r="7048" spans="1:11" x14ac:dyDescent="0.25">
      <c r="A7048" s="5" t="str">
        <f t="shared" si="221"/>
        <v>LCAOutside LA BasinMonthly Peak DayMarch15</v>
      </c>
      <c r="B7048" t="s">
        <v>2233</v>
      </c>
      <c r="C7048" t="s">
        <v>2251</v>
      </c>
      <c r="D7048" t="s">
        <v>2564</v>
      </c>
      <c r="E7048" t="s">
        <v>3167</v>
      </c>
      <c r="F7048" s="6">
        <v>15</v>
      </c>
      <c r="G7048" s="6"/>
      <c r="H7048" s="6"/>
      <c r="I7048" s="6"/>
      <c r="J7048" s="6">
        <v>40.983999999999995</v>
      </c>
      <c r="K7048">
        <f t="shared" si="220"/>
        <v>1</v>
      </c>
    </row>
    <row r="7049" spans="1:11" x14ac:dyDescent="0.25">
      <c r="A7049" s="5" t="str">
        <f t="shared" si="221"/>
        <v>LCAOutside LA BasinMonthly Peak DayMarch16</v>
      </c>
      <c r="B7049" t="s">
        <v>2233</v>
      </c>
      <c r="C7049" t="s">
        <v>2251</v>
      </c>
      <c r="D7049" t="s">
        <v>2564</v>
      </c>
      <c r="E7049" t="s">
        <v>3167</v>
      </c>
      <c r="F7049" s="6">
        <v>16</v>
      </c>
      <c r="G7049" s="6"/>
      <c r="H7049" s="6"/>
      <c r="I7049" s="6"/>
      <c r="J7049" s="6">
        <v>40.777999999999999</v>
      </c>
      <c r="K7049">
        <f t="shared" si="220"/>
        <v>1</v>
      </c>
    </row>
    <row r="7050" spans="1:11" x14ac:dyDescent="0.25">
      <c r="A7050" s="5" t="str">
        <f t="shared" si="221"/>
        <v>LCAOutside LA BasinMonthly Peak DayMarch17</v>
      </c>
      <c r="B7050" t="s">
        <v>2233</v>
      </c>
      <c r="C7050" t="s">
        <v>2251</v>
      </c>
      <c r="D7050" t="s">
        <v>2564</v>
      </c>
      <c r="E7050" t="s">
        <v>3167</v>
      </c>
      <c r="F7050" s="6">
        <v>17</v>
      </c>
      <c r="G7050" s="6"/>
      <c r="H7050" s="6"/>
      <c r="I7050" s="6"/>
      <c r="J7050" s="6">
        <v>39.884</v>
      </c>
      <c r="K7050">
        <f t="shared" si="220"/>
        <v>1</v>
      </c>
    </row>
    <row r="7051" spans="1:11" x14ac:dyDescent="0.25">
      <c r="A7051" s="5" t="str">
        <f t="shared" si="221"/>
        <v>LCAOutside LA BasinMonthly Peak DayMarch18</v>
      </c>
      <c r="B7051" t="s">
        <v>2233</v>
      </c>
      <c r="C7051" t="s">
        <v>2251</v>
      </c>
      <c r="D7051" t="s">
        <v>2564</v>
      </c>
      <c r="E7051" t="s">
        <v>3167</v>
      </c>
      <c r="F7051" s="6">
        <v>18</v>
      </c>
      <c r="G7051" s="6"/>
      <c r="H7051" s="6"/>
      <c r="I7051" s="6"/>
      <c r="J7051" s="6">
        <v>38.661999999999999</v>
      </c>
      <c r="K7051">
        <f t="shared" si="220"/>
        <v>1</v>
      </c>
    </row>
    <row r="7052" spans="1:11" x14ac:dyDescent="0.25">
      <c r="A7052" s="5" t="str">
        <f t="shared" si="221"/>
        <v>LCAOutside LA BasinMonthly Peak DayMarch19</v>
      </c>
      <c r="B7052" t="s">
        <v>2233</v>
      </c>
      <c r="C7052" t="s">
        <v>2251</v>
      </c>
      <c r="D7052" t="s">
        <v>2564</v>
      </c>
      <c r="E7052" t="s">
        <v>3167</v>
      </c>
      <c r="F7052" s="6">
        <v>19</v>
      </c>
      <c r="G7052" s="6"/>
      <c r="H7052" s="6"/>
      <c r="I7052" s="6"/>
      <c r="J7052" s="6">
        <v>36.494</v>
      </c>
      <c r="K7052">
        <f t="shared" si="220"/>
        <v>1</v>
      </c>
    </row>
    <row r="7053" spans="1:11" x14ac:dyDescent="0.25">
      <c r="A7053" s="5" t="str">
        <f t="shared" si="221"/>
        <v>LCAOutside LA BasinMonthly Peak DayMarch20</v>
      </c>
      <c r="B7053" t="s">
        <v>2233</v>
      </c>
      <c r="C7053" t="s">
        <v>2251</v>
      </c>
      <c r="D7053" t="s">
        <v>2564</v>
      </c>
      <c r="E7053" t="s">
        <v>3167</v>
      </c>
      <c r="F7053" s="6">
        <v>20</v>
      </c>
      <c r="G7053" s="6"/>
      <c r="H7053" s="6"/>
      <c r="I7053" s="6"/>
      <c r="J7053" s="6">
        <v>36.320000000000007</v>
      </c>
      <c r="K7053">
        <f t="shared" si="220"/>
        <v>1</v>
      </c>
    </row>
    <row r="7054" spans="1:11" x14ac:dyDescent="0.25">
      <c r="A7054" s="5" t="str">
        <f t="shared" si="221"/>
        <v>LCAOutside LA BasinMonthly Peak DayMarch21</v>
      </c>
      <c r="B7054" t="s">
        <v>2233</v>
      </c>
      <c r="C7054" t="s">
        <v>2251</v>
      </c>
      <c r="D7054" t="s">
        <v>2564</v>
      </c>
      <c r="E7054" t="s">
        <v>3167</v>
      </c>
      <c r="F7054" s="6">
        <v>21</v>
      </c>
      <c r="G7054" s="6"/>
      <c r="H7054" s="6"/>
      <c r="I7054" s="6"/>
      <c r="J7054" s="6">
        <v>36.177999999999997</v>
      </c>
      <c r="K7054">
        <f t="shared" si="220"/>
        <v>1</v>
      </c>
    </row>
    <row r="7055" spans="1:11" x14ac:dyDescent="0.25">
      <c r="A7055" s="5" t="str">
        <f t="shared" si="221"/>
        <v>LCAOutside LA BasinMonthly Peak DayMarch22</v>
      </c>
      <c r="B7055" t="s">
        <v>2233</v>
      </c>
      <c r="C7055" t="s">
        <v>2251</v>
      </c>
      <c r="D7055" t="s">
        <v>2564</v>
      </c>
      <c r="E7055" t="s">
        <v>3167</v>
      </c>
      <c r="F7055" s="6">
        <v>22</v>
      </c>
      <c r="G7055" s="6"/>
      <c r="H7055" s="6"/>
      <c r="I7055" s="6"/>
      <c r="J7055" s="6">
        <v>35.554000000000002</v>
      </c>
      <c r="K7055">
        <f t="shared" si="220"/>
        <v>1</v>
      </c>
    </row>
    <row r="7056" spans="1:11" x14ac:dyDescent="0.25">
      <c r="A7056" s="5" t="str">
        <f t="shared" si="221"/>
        <v>LCAOutside LA BasinMonthly Peak DayMarch23</v>
      </c>
      <c r="B7056" t="s">
        <v>2233</v>
      </c>
      <c r="C7056" t="s">
        <v>2251</v>
      </c>
      <c r="D7056" t="s">
        <v>2564</v>
      </c>
      <c r="E7056" t="s">
        <v>3167</v>
      </c>
      <c r="F7056" s="6">
        <v>23</v>
      </c>
      <c r="G7056" s="6"/>
      <c r="H7056" s="6"/>
      <c r="I7056" s="6"/>
      <c r="J7056" s="6">
        <v>35.624000000000002</v>
      </c>
      <c r="K7056">
        <f t="shared" si="220"/>
        <v>1</v>
      </c>
    </row>
    <row r="7057" spans="1:11" x14ac:dyDescent="0.25">
      <c r="A7057" s="5" t="str">
        <f t="shared" si="221"/>
        <v>LCAOutside LA BasinMonthly Peak DayMarch24</v>
      </c>
      <c r="B7057" t="s">
        <v>2233</v>
      </c>
      <c r="C7057" t="s">
        <v>2251</v>
      </c>
      <c r="D7057" t="s">
        <v>2564</v>
      </c>
      <c r="E7057" t="s">
        <v>3167</v>
      </c>
      <c r="F7057" s="6">
        <v>24</v>
      </c>
      <c r="G7057" s="6"/>
      <c r="H7057" s="6"/>
      <c r="I7057" s="6"/>
      <c r="J7057" s="6">
        <v>35.177999999999997</v>
      </c>
      <c r="K7057">
        <f t="shared" si="220"/>
        <v>1</v>
      </c>
    </row>
    <row r="7058" spans="1:11" x14ac:dyDescent="0.25">
      <c r="A7058" s="5" t="str">
        <f t="shared" si="221"/>
        <v>LCAOutside LA BasinAverage WeekdayApril1</v>
      </c>
      <c r="B7058" t="s">
        <v>2233</v>
      </c>
      <c r="C7058" t="s">
        <v>2251</v>
      </c>
      <c r="D7058" t="s">
        <v>2565</v>
      </c>
      <c r="E7058" t="s">
        <v>3168</v>
      </c>
      <c r="F7058" s="6">
        <v>1</v>
      </c>
      <c r="G7058" s="6"/>
      <c r="H7058" s="6"/>
      <c r="I7058" s="6"/>
      <c r="J7058" s="6">
        <v>61.176000000000002</v>
      </c>
      <c r="K7058">
        <f t="shared" si="220"/>
        <v>1</v>
      </c>
    </row>
    <row r="7059" spans="1:11" x14ac:dyDescent="0.25">
      <c r="A7059" s="5" t="str">
        <f t="shared" si="221"/>
        <v>LCAOutside LA BasinAverage WeekdayApril2</v>
      </c>
      <c r="B7059" t="s">
        <v>2233</v>
      </c>
      <c r="C7059" t="s">
        <v>2251</v>
      </c>
      <c r="D7059" t="s">
        <v>2565</v>
      </c>
      <c r="E7059" t="s">
        <v>3168</v>
      </c>
      <c r="F7059" s="6">
        <v>2</v>
      </c>
      <c r="G7059" s="6"/>
      <c r="H7059" s="6"/>
      <c r="I7059" s="6"/>
      <c r="J7059" s="6">
        <v>60.296000000000006</v>
      </c>
      <c r="K7059">
        <f t="shared" si="220"/>
        <v>1</v>
      </c>
    </row>
    <row r="7060" spans="1:11" x14ac:dyDescent="0.25">
      <c r="A7060" s="5" t="str">
        <f t="shared" si="221"/>
        <v>LCAOutside LA BasinAverage WeekdayApril3</v>
      </c>
      <c r="B7060" t="s">
        <v>2233</v>
      </c>
      <c r="C7060" t="s">
        <v>2251</v>
      </c>
      <c r="D7060" t="s">
        <v>2565</v>
      </c>
      <c r="E7060" t="s">
        <v>3168</v>
      </c>
      <c r="F7060" s="6">
        <v>3</v>
      </c>
      <c r="G7060" s="6"/>
      <c r="H7060" s="6"/>
      <c r="I7060" s="6"/>
      <c r="J7060" s="6">
        <v>59.25</v>
      </c>
      <c r="K7060">
        <f t="shared" si="220"/>
        <v>1</v>
      </c>
    </row>
    <row r="7061" spans="1:11" x14ac:dyDescent="0.25">
      <c r="A7061" s="5" t="str">
        <f t="shared" si="221"/>
        <v>LCAOutside LA BasinAverage WeekdayApril4</v>
      </c>
      <c r="B7061" t="s">
        <v>2233</v>
      </c>
      <c r="C7061" t="s">
        <v>2251</v>
      </c>
      <c r="D7061" t="s">
        <v>2565</v>
      </c>
      <c r="E7061" t="s">
        <v>3168</v>
      </c>
      <c r="F7061" s="6">
        <v>4</v>
      </c>
      <c r="G7061" s="6"/>
      <c r="H7061" s="6"/>
      <c r="I7061" s="6"/>
      <c r="J7061" s="6">
        <v>57.940000000000012</v>
      </c>
      <c r="K7061">
        <f t="shared" si="220"/>
        <v>1</v>
      </c>
    </row>
    <row r="7062" spans="1:11" x14ac:dyDescent="0.25">
      <c r="A7062" s="5" t="str">
        <f t="shared" si="221"/>
        <v>LCAOutside LA BasinAverage WeekdayApril5</v>
      </c>
      <c r="B7062" t="s">
        <v>2233</v>
      </c>
      <c r="C7062" t="s">
        <v>2251</v>
      </c>
      <c r="D7062" t="s">
        <v>2565</v>
      </c>
      <c r="E7062" t="s">
        <v>3168</v>
      </c>
      <c r="F7062" s="6">
        <v>5</v>
      </c>
      <c r="G7062" s="6"/>
      <c r="H7062" s="6"/>
      <c r="I7062" s="6"/>
      <c r="J7062" s="6">
        <v>55.63000000000001</v>
      </c>
      <c r="K7062">
        <f t="shared" si="220"/>
        <v>1</v>
      </c>
    </row>
    <row r="7063" spans="1:11" x14ac:dyDescent="0.25">
      <c r="A7063" s="5" t="str">
        <f t="shared" si="221"/>
        <v>LCAOutside LA BasinAverage WeekdayApril6</v>
      </c>
      <c r="B7063" t="s">
        <v>2233</v>
      </c>
      <c r="C7063" t="s">
        <v>2251</v>
      </c>
      <c r="D7063" t="s">
        <v>2565</v>
      </c>
      <c r="E7063" t="s">
        <v>3168</v>
      </c>
      <c r="F7063" s="6">
        <v>6</v>
      </c>
      <c r="G7063" s="6"/>
      <c r="H7063" s="6"/>
      <c r="I7063" s="6"/>
      <c r="J7063" s="6">
        <v>54.128</v>
      </c>
      <c r="K7063">
        <f t="shared" si="220"/>
        <v>1</v>
      </c>
    </row>
    <row r="7064" spans="1:11" x14ac:dyDescent="0.25">
      <c r="A7064" s="5" t="str">
        <f t="shared" si="221"/>
        <v>LCAOutside LA BasinAverage WeekdayApril7</v>
      </c>
      <c r="B7064" t="s">
        <v>2233</v>
      </c>
      <c r="C7064" t="s">
        <v>2251</v>
      </c>
      <c r="D7064" t="s">
        <v>2565</v>
      </c>
      <c r="E7064" t="s">
        <v>3168</v>
      </c>
      <c r="F7064" s="6">
        <v>7</v>
      </c>
      <c r="G7064" s="6"/>
      <c r="H7064" s="6"/>
      <c r="I7064" s="6"/>
      <c r="J7064" s="6">
        <v>52.819999999999993</v>
      </c>
      <c r="K7064">
        <f t="shared" si="220"/>
        <v>1</v>
      </c>
    </row>
    <row r="7065" spans="1:11" x14ac:dyDescent="0.25">
      <c r="A7065" s="5" t="str">
        <f t="shared" si="221"/>
        <v>LCAOutside LA BasinAverage WeekdayApril8</v>
      </c>
      <c r="B7065" t="s">
        <v>2233</v>
      </c>
      <c r="C7065" t="s">
        <v>2251</v>
      </c>
      <c r="D7065" t="s">
        <v>2565</v>
      </c>
      <c r="E7065" t="s">
        <v>3168</v>
      </c>
      <c r="F7065" s="6">
        <v>8</v>
      </c>
      <c r="G7065" s="6"/>
      <c r="H7065" s="6"/>
      <c r="I7065" s="6"/>
      <c r="J7065" s="6">
        <v>52.453999999999994</v>
      </c>
      <c r="K7065">
        <f t="shared" si="220"/>
        <v>1</v>
      </c>
    </row>
    <row r="7066" spans="1:11" x14ac:dyDescent="0.25">
      <c r="A7066" s="5" t="str">
        <f t="shared" si="221"/>
        <v>LCAOutside LA BasinAverage WeekdayApril9</v>
      </c>
      <c r="B7066" t="s">
        <v>2233</v>
      </c>
      <c r="C7066" t="s">
        <v>2251</v>
      </c>
      <c r="D7066" t="s">
        <v>2565</v>
      </c>
      <c r="E7066" t="s">
        <v>3168</v>
      </c>
      <c r="F7066" s="6">
        <v>9</v>
      </c>
      <c r="G7066" s="6"/>
      <c r="H7066" s="6"/>
      <c r="I7066" s="6"/>
      <c r="J7066" s="6">
        <v>56.2</v>
      </c>
      <c r="K7066">
        <f t="shared" si="220"/>
        <v>1</v>
      </c>
    </row>
    <row r="7067" spans="1:11" x14ac:dyDescent="0.25">
      <c r="A7067" s="5" t="str">
        <f t="shared" si="221"/>
        <v>LCAOutside LA BasinAverage WeekdayApril10</v>
      </c>
      <c r="B7067" t="s">
        <v>2233</v>
      </c>
      <c r="C7067" t="s">
        <v>2251</v>
      </c>
      <c r="D7067" t="s">
        <v>2565</v>
      </c>
      <c r="E7067" t="s">
        <v>3168</v>
      </c>
      <c r="F7067" s="6">
        <v>10</v>
      </c>
      <c r="G7067" s="6"/>
      <c r="H7067" s="6"/>
      <c r="I7067" s="6"/>
      <c r="J7067" s="6">
        <v>62.347999999999992</v>
      </c>
      <c r="K7067">
        <f t="shared" si="220"/>
        <v>1</v>
      </c>
    </row>
    <row r="7068" spans="1:11" x14ac:dyDescent="0.25">
      <c r="A7068" s="5" t="str">
        <f t="shared" si="221"/>
        <v>LCAOutside LA BasinAverage WeekdayApril11</v>
      </c>
      <c r="B7068" t="s">
        <v>2233</v>
      </c>
      <c r="C7068" t="s">
        <v>2251</v>
      </c>
      <c r="D7068" t="s">
        <v>2565</v>
      </c>
      <c r="E7068" t="s">
        <v>3168</v>
      </c>
      <c r="F7068" s="6">
        <v>11</v>
      </c>
      <c r="G7068" s="6"/>
      <c r="H7068" s="6"/>
      <c r="I7068" s="6"/>
      <c r="J7068" s="6">
        <v>68.016000000000005</v>
      </c>
      <c r="K7068">
        <f t="shared" si="220"/>
        <v>1</v>
      </c>
    </row>
    <row r="7069" spans="1:11" x14ac:dyDescent="0.25">
      <c r="A7069" s="5" t="str">
        <f t="shared" si="221"/>
        <v>LCAOutside LA BasinAverage WeekdayApril12</v>
      </c>
      <c r="B7069" t="s">
        <v>2233</v>
      </c>
      <c r="C7069" t="s">
        <v>2251</v>
      </c>
      <c r="D7069" t="s">
        <v>2565</v>
      </c>
      <c r="E7069" t="s">
        <v>3168</v>
      </c>
      <c r="F7069" s="6">
        <v>12</v>
      </c>
      <c r="G7069" s="6"/>
      <c r="H7069" s="6"/>
      <c r="I7069" s="6"/>
      <c r="J7069" s="6">
        <v>70.784000000000006</v>
      </c>
      <c r="K7069">
        <f t="shared" si="220"/>
        <v>1</v>
      </c>
    </row>
    <row r="7070" spans="1:11" x14ac:dyDescent="0.25">
      <c r="A7070" s="5" t="str">
        <f t="shared" si="221"/>
        <v>LCAOutside LA BasinAverage WeekdayApril13</v>
      </c>
      <c r="B7070" t="s">
        <v>2233</v>
      </c>
      <c r="C7070" t="s">
        <v>2251</v>
      </c>
      <c r="D7070" t="s">
        <v>2565</v>
      </c>
      <c r="E7070" t="s">
        <v>3168</v>
      </c>
      <c r="F7070" s="6">
        <v>13</v>
      </c>
      <c r="G7070" s="6"/>
      <c r="H7070" s="6"/>
      <c r="I7070" s="6"/>
      <c r="J7070" s="6">
        <v>72.703999999999994</v>
      </c>
      <c r="K7070">
        <f t="shared" si="220"/>
        <v>1</v>
      </c>
    </row>
    <row r="7071" spans="1:11" x14ac:dyDescent="0.25">
      <c r="A7071" s="5" t="str">
        <f t="shared" si="221"/>
        <v>LCAOutside LA BasinAverage WeekdayApril14</v>
      </c>
      <c r="B7071" t="s">
        <v>2233</v>
      </c>
      <c r="C7071" t="s">
        <v>2251</v>
      </c>
      <c r="D7071" t="s">
        <v>2565</v>
      </c>
      <c r="E7071" t="s">
        <v>3168</v>
      </c>
      <c r="F7071" s="6">
        <v>14</v>
      </c>
      <c r="G7071" s="6"/>
      <c r="H7071" s="6"/>
      <c r="I7071" s="6"/>
      <c r="J7071" s="6">
        <v>72.992000000000004</v>
      </c>
      <c r="K7071">
        <f t="shared" si="220"/>
        <v>1</v>
      </c>
    </row>
    <row r="7072" spans="1:11" x14ac:dyDescent="0.25">
      <c r="A7072" s="5" t="str">
        <f t="shared" si="221"/>
        <v>LCAOutside LA BasinAverage WeekdayApril15</v>
      </c>
      <c r="B7072" t="s">
        <v>2233</v>
      </c>
      <c r="C7072" t="s">
        <v>2251</v>
      </c>
      <c r="D7072" t="s">
        <v>2565</v>
      </c>
      <c r="E7072" t="s">
        <v>3168</v>
      </c>
      <c r="F7072" s="6">
        <v>15</v>
      </c>
      <c r="G7072" s="6"/>
      <c r="H7072" s="6"/>
      <c r="I7072" s="6"/>
      <c r="J7072" s="6">
        <v>73.805999999999997</v>
      </c>
      <c r="K7072">
        <f t="shared" si="220"/>
        <v>1</v>
      </c>
    </row>
    <row r="7073" spans="1:11" x14ac:dyDescent="0.25">
      <c r="A7073" s="5" t="str">
        <f t="shared" si="221"/>
        <v>LCAOutside LA BasinAverage WeekdayApril16</v>
      </c>
      <c r="B7073" t="s">
        <v>2233</v>
      </c>
      <c r="C7073" t="s">
        <v>2251</v>
      </c>
      <c r="D7073" t="s">
        <v>2565</v>
      </c>
      <c r="E7073" t="s">
        <v>3168</v>
      </c>
      <c r="F7073" s="6">
        <v>16</v>
      </c>
      <c r="G7073" s="6"/>
      <c r="H7073" s="6"/>
      <c r="I7073" s="6"/>
      <c r="J7073" s="6">
        <v>73.888000000000005</v>
      </c>
      <c r="K7073">
        <f t="shared" si="220"/>
        <v>1</v>
      </c>
    </row>
    <row r="7074" spans="1:11" x14ac:dyDescent="0.25">
      <c r="A7074" s="5" t="str">
        <f t="shared" si="221"/>
        <v>LCAOutside LA BasinAverage WeekdayApril17</v>
      </c>
      <c r="B7074" t="s">
        <v>2233</v>
      </c>
      <c r="C7074" t="s">
        <v>2251</v>
      </c>
      <c r="D7074" t="s">
        <v>2565</v>
      </c>
      <c r="E7074" t="s">
        <v>3168</v>
      </c>
      <c r="F7074" s="6">
        <v>17</v>
      </c>
      <c r="G7074" s="6"/>
      <c r="H7074" s="6"/>
      <c r="I7074" s="6"/>
      <c r="J7074" s="6">
        <v>73.155999999999992</v>
      </c>
      <c r="K7074">
        <f t="shared" si="220"/>
        <v>1</v>
      </c>
    </row>
    <row r="7075" spans="1:11" x14ac:dyDescent="0.25">
      <c r="A7075" s="5" t="str">
        <f t="shared" si="221"/>
        <v>LCAOutside LA BasinAverage WeekdayApril18</v>
      </c>
      <c r="B7075" t="s">
        <v>2233</v>
      </c>
      <c r="C7075" t="s">
        <v>2251</v>
      </c>
      <c r="D7075" t="s">
        <v>2565</v>
      </c>
      <c r="E7075" t="s">
        <v>3168</v>
      </c>
      <c r="F7075" s="6">
        <v>18</v>
      </c>
      <c r="G7075" s="6"/>
      <c r="H7075" s="6"/>
      <c r="I7075" s="6"/>
      <c r="J7075" s="6">
        <v>71.467999999999989</v>
      </c>
      <c r="K7075">
        <f t="shared" si="220"/>
        <v>1</v>
      </c>
    </row>
    <row r="7076" spans="1:11" x14ac:dyDescent="0.25">
      <c r="A7076" s="5" t="str">
        <f t="shared" si="221"/>
        <v>LCAOutside LA BasinAverage WeekdayApril19</v>
      </c>
      <c r="B7076" t="s">
        <v>2233</v>
      </c>
      <c r="C7076" t="s">
        <v>2251</v>
      </c>
      <c r="D7076" t="s">
        <v>2565</v>
      </c>
      <c r="E7076" t="s">
        <v>3168</v>
      </c>
      <c r="F7076" s="6">
        <v>19</v>
      </c>
      <c r="G7076" s="6"/>
      <c r="H7076" s="6"/>
      <c r="I7076" s="6"/>
      <c r="J7076" s="6">
        <v>69.414000000000016</v>
      </c>
      <c r="K7076">
        <f t="shared" si="220"/>
        <v>1</v>
      </c>
    </row>
    <row r="7077" spans="1:11" x14ac:dyDescent="0.25">
      <c r="A7077" s="5" t="str">
        <f t="shared" si="221"/>
        <v>LCAOutside LA BasinAverage WeekdayApril20</v>
      </c>
      <c r="B7077" t="s">
        <v>2233</v>
      </c>
      <c r="C7077" t="s">
        <v>2251</v>
      </c>
      <c r="D7077" t="s">
        <v>2565</v>
      </c>
      <c r="E7077" t="s">
        <v>3168</v>
      </c>
      <c r="F7077" s="6">
        <v>20</v>
      </c>
      <c r="G7077" s="6"/>
      <c r="H7077" s="6"/>
      <c r="I7077" s="6"/>
      <c r="J7077" s="6">
        <v>66.710000000000008</v>
      </c>
      <c r="K7077">
        <f t="shared" si="220"/>
        <v>1</v>
      </c>
    </row>
    <row r="7078" spans="1:11" x14ac:dyDescent="0.25">
      <c r="A7078" s="5" t="str">
        <f t="shared" si="221"/>
        <v>LCAOutside LA BasinAverage WeekdayApril21</v>
      </c>
      <c r="B7078" t="s">
        <v>2233</v>
      </c>
      <c r="C7078" t="s">
        <v>2251</v>
      </c>
      <c r="D7078" t="s">
        <v>2565</v>
      </c>
      <c r="E7078" t="s">
        <v>3168</v>
      </c>
      <c r="F7078" s="6">
        <v>21</v>
      </c>
      <c r="G7078" s="6"/>
      <c r="H7078" s="6"/>
      <c r="I7078" s="6"/>
      <c r="J7078" s="6">
        <v>62.926000000000002</v>
      </c>
      <c r="K7078">
        <f t="shared" si="220"/>
        <v>1</v>
      </c>
    </row>
    <row r="7079" spans="1:11" x14ac:dyDescent="0.25">
      <c r="A7079" s="5" t="str">
        <f t="shared" si="221"/>
        <v>LCAOutside LA BasinAverage WeekdayApril22</v>
      </c>
      <c r="B7079" t="s">
        <v>2233</v>
      </c>
      <c r="C7079" t="s">
        <v>2251</v>
      </c>
      <c r="D7079" t="s">
        <v>2565</v>
      </c>
      <c r="E7079" t="s">
        <v>3168</v>
      </c>
      <c r="F7079" s="6">
        <v>22</v>
      </c>
      <c r="G7079" s="6"/>
      <c r="H7079" s="6"/>
      <c r="I7079" s="6"/>
      <c r="J7079" s="6">
        <v>60.144000000000005</v>
      </c>
      <c r="K7079">
        <f t="shared" si="220"/>
        <v>1</v>
      </c>
    </row>
    <row r="7080" spans="1:11" x14ac:dyDescent="0.25">
      <c r="A7080" s="5" t="str">
        <f t="shared" si="221"/>
        <v>LCAOutside LA BasinAverage WeekdayApril23</v>
      </c>
      <c r="B7080" t="s">
        <v>2233</v>
      </c>
      <c r="C7080" t="s">
        <v>2251</v>
      </c>
      <c r="D7080" t="s">
        <v>2565</v>
      </c>
      <c r="E7080" t="s">
        <v>3168</v>
      </c>
      <c r="F7080" s="6">
        <v>23</v>
      </c>
      <c r="G7080" s="6"/>
      <c r="H7080" s="6"/>
      <c r="I7080" s="6"/>
      <c r="J7080" s="6">
        <v>57.790000000000006</v>
      </c>
      <c r="K7080">
        <f t="shared" si="220"/>
        <v>1</v>
      </c>
    </row>
    <row r="7081" spans="1:11" x14ac:dyDescent="0.25">
      <c r="A7081" s="5" t="str">
        <f t="shared" si="221"/>
        <v>LCAOutside LA BasinAverage WeekdayApril24</v>
      </c>
      <c r="B7081" t="s">
        <v>2233</v>
      </c>
      <c r="C7081" t="s">
        <v>2251</v>
      </c>
      <c r="D7081" t="s">
        <v>2565</v>
      </c>
      <c r="E7081" t="s">
        <v>3168</v>
      </c>
      <c r="F7081" s="6">
        <v>24</v>
      </c>
      <c r="G7081" s="6"/>
      <c r="H7081" s="6"/>
      <c r="I7081" s="6"/>
      <c r="J7081" s="6">
        <v>56.294000000000004</v>
      </c>
      <c r="K7081">
        <f t="shared" si="220"/>
        <v>1</v>
      </c>
    </row>
    <row r="7082" spans="1:11" x14ac:dyDescent="0.25">
      <c r="A7082" s="5" t="str">
        <f t="shared" si="221"/>
        <v>LCAOutside LA BasinMonthly Peak DayApril1</v>
      </c>
      <c r="B7082" t="s">
        <v>2233</v>
      </c>
      <c r="C7082" t="s">
        <v>2251</v>
      </c>
      <c r="D7082" t="s">
        <v>2566</v>
      </c>
      <c r="E7082" t="s">
        <v>3168</v>
      </c>
      <c r="F7082" s="6">
        <v>1</v>
      </c>
      <c r="G7082" s="6"/>
      <c r="H7082" s="6"/>
      <c r="I7082" s="6"/>
      <c r="J7082" s="6">
        <v>65.831999999999994</v>
      </c>
      <c r="K7082">
        <f t="shared" si="220"/>
        <v>1</v>
      </c>
    </row>
    <row r="7083" spans="1:11" x14ac:dyDescent="0.25">
      <c r="A7083" s="5" t="str">
        <f t="shared" si="221"/>
        <v>LCAOutside LA BasinMonthly Peak DayApril2</v>
      </c>
      <c r="B7083" t="s">
        <v>2233</v>
      </c>
      <c r="C7083" t="s">
        <v>2251</v>
      </c>
      <c r="D7083" t="s">
        <v>2566</v>
      </c>
      <c r="E7083" t="s">
        <v>3168</v>
      </c>
      <c r="F7083" s="6">
        <v>2</v>
      </c>
      <c r="G7083" s="6"/>
      <c r="H7083" s="6"/>
      <c r="I7083" s="6"/>
      <c r="J7083" s="6">
        <v>63.842000000000006</v>
      </c>
      <c r="K7083">
        <f t="shared" si="220"/>
        <v>1</v>
      </c>
    </row>
    <row r="7084" spans="1:11" x14ac:dyDescent="0.25">
      <c r="A7084" s="5" t="str">
        <f t="shared" si="221"/>
        <v>LCAOutside LA BasinMonthly Peak DayApril3</v>
      </c>
      <c r="B7084" t="s">
        <v>2233</v>
      </c>
      <c r="C7084" t="s">
        <v>2251</v>
      </c>
      <c r="D7084" t="s">
        <v>2566</v>
      </c>
      <c r="E7084" t="s">
        <v>3168</v>
      </c>
      <c r="F7084" s="6">
        <v>3</v>
      </c>
      <c r="G7084" s="6"/>
      <c r="H7084" s="6"/>
      <c r="I7084" s="6"/>
      <c r="J7084" s="6">
        <v>62.725999999999999</v>
      </c>
      <c r="K7084">
        <f t="shared" si="220"/>
        <v>1</v>
      </c>
    </row>
    <row r="7085" spans="1:11" x14ac:dyDescent="0.25">
      <c r="A7085" s="5" t="str">
        <f t="shared" si="221"/>
        <v>LCAOutside LA BasinMonthly Peak DayApril4</v>
      </c>
      <c r="B7085" t="s">
        <v>2233</v>
      </c>
      <c r="C7085" t="s">
        <v>2251</v>
      </c>
      <c r="D7085" t="s">
        <v>2566</v>
      </c>
      <c r="E7085" t="s">
        <v>3168</v>
      </c>
      <c r="F7085" s="6">
        <v>4</v>
      </c>
      <c r="G7085" s="6"/>
      <c r="H7085" s="6"/>
      <c r="I7085" s="6"/>
      <c r="J7085" s="6">
        <v>61.777999999999999</v>
      </c>
      <c r="K7085">
        <f t="shared" si="220"/>
        <v>1</v>
      </c>
    </row>
    <row r="7086" spans="1:11" x14ac:dyDescent="0.25">
      <c r="A7086" s="5" t="str">
        <f t="shared" si="221"/>
        <v>LCAOutside LA BasinMonthly Peak DayApril5</v>
      </c>
      <c r="B7086" t="s">
        <v>2233</v>
      </c>
      <c r="C7086" t="s">
        <v>2251</v>
      </c>
      <c r="D7086" t="s">
        <v>2566</v>
      </c>
      <c r="E7086" t="s">
        <v>3168</v>
      </c>
      <c r="F7086" s="6">
        <v>5</v>
      </c>
      <c r="G7086" s="6"/>
      <c r="H7086" s="6"/>
      <c r="I7086" s="6"/>
      <c r="J7086" s="6">
        <v>60.279999999999994</v>
      </c>
      <c r="K7086">
        <f t="shared" si="220"/>
        <v>1</v>
      </c>
    </row>
    <row r="7087" spans="1:11" x14ac:dyDescent="0.25">
      <c r="A7087" s="5" t="str">
        <f t="shared" si="221"/>
        <v>LCAOutside LA BasinMonthly Peak DayApril6</v>
      </c>
      <c r="B7087" t="s">
        <v>2233</v>
      </c>
      <c r="C7087" t="s">
        <v>2251</v>
      </c>
      <c r="D7087" t="s">
        <v>2566</v>
      </c>
      <c r="E7087" t="s">
        <v>3168</v>
      </c>
      <c r="F7087" s="6">
        <v>6</v>
      </c>
      <c r="G7087" s="6"/>
      <c r="H7087" s="6"/>
      <c r="I7087" s="6"/>
      <c r="J7087" s="6">
        <v>58.302</v>
      </c>
      <c r="K7087">
        <f t="shared" si="220"/>
        <v>1</v>
      </c>
    </row>
    <row r="7088" spans="1:11" x14ac:dyDescent="0.25">
      <c r="A7088" s="5" t="str">
        <f t="shared" si="221"/>
        <v>LCAOutside LA BasinMonthly Peak DayApril7</v>
      </c>
      <c r="B7088" t="s">
        <v>2233</v>
      </c>
      <c r="C7088" t="s">
        <v>2251</v>
      </c>
      <c r="D7088" t="s">
        <v>2566</v>
      </c>
      <c r="E7088" t="s">
        <v>3168</v>
      </c>
      <c r="F7088" s="6">
        <v>7</v>
      </c>
      <c r="G7088" s="6"/>
      <c r="H7088" s="6"/>
      <c r="I7088" s="6"/>
      <c r="J7088" s="6">
        <v>56.475999999999999</v>
      </c>
      <c r="K7088">
        <f t="shared" si="220"/>
        <v>1</v>
      </c>
    </row>
    <row r="7089" spans="1:11" x14ac:dyDescent="0.25">
      <c r="A7089" s="5" t="str">
        <f t="shared" si="221"/>
        <v>LCAOutside LA BasinMonthly Peak DayApril8</v>
      </c>
      <c r="B7089" t="s">
        <v>2233</v>
      </c>
      <c r="C7089" t="s">
        <v>2251</v>
      </c>
      <c r="D7089" t="s">
        <v>2566</v>
      </c>
      <c r="E7089" t="s">
        <v>3168</v>
      </c>
      <c r="F7089" s="6">
        <v>8</v>
      </c>
      <c r="G7089" s="6"/>
      <c r="H7089" s="6"/>
      <c r="I7089" s="6"/>
      <c r="J7089" s="6">
        <v>55.17</v>
      </c>
      <c r="K7089">
        <f t="shared" si="220"/>
        <v>1</v>
      </c>
    </row>
    <row r="7090" spans="1:11" x14ac:dyDescent="0.25">
      <c r="A7090" s="5" t="str">
        <f t="shared" si="221"/>
        <v>LCAOutside LA BasinMonthly Peak DayApril9</v>
      </c>
      <c r="B7090" t="s">
        <v>2233</v>
      </c>
      <c r="C7090" t="s">
        <v>2251</v>
      </c>
      <c r="D7090" t="s">
        <v>2566</v>
      </c>
      <c r="E7090" t="s">
        <v>3168</v>
      </c>
      <c r="F7090" s="6">
        <v>9</v>
      </c>
      <c r="G7090" s="6"/>
      <c r="H7090" s="6"/>
      <c r="I7090" s="6"/>
      <c r="J7090" s="6">
        <v>60.42</v>
      </c>
      <c r="K7090">
        <f t="shared" si="220"/>
        <v>1</v>
      </c>
    </row>
    <row r="7091" spans="1:11" x14ac:dyDescent="0.25">
      <c r="A7091" s="5" t="str">
        <f t="shared" si="221"/>
        <v>LCAOutside LA BasinMonthly Peak DayApril10</v>
      </c>
      <c r="B7091" t="s">
        <v>2233</v>
      </c>
      <c r="C7091" t="s">
        <v>2251</v>
      </c>
      <c r="D7091" t="s">
        <v>2566</v>
      </c>
      <c r="E7091" t="s">
        <v>3168</v>
      </c>
      <c r="F7091" s="6">
        <v>10</v>
      </c>
      <c r="G7091" s="6"/>
      <c r="H7091" s="6"/>
      <c r="I7091" s="6"/>
      <c r="J7091" s="6">
        <v>67.78</v>
      </c>
      <c r="K7091">
        <f t="shared" si="220"/>
        <v>1</v>
      </c>
    </row>
    <row r="7092" spans="1:11" x14ac:dyDescent="0.25">
      <c r="A7092" s="5" t="str">
        <f t="shared" si="221"/>
        <v>LCAOutside LA BasinMonthly Peak DayApril11</v>
      </c>
      <c r="B7092" t="s">
        <v>2233</v>
      </c>
      <c r="C7092" t="s">
        <v>2251</v>
      </c>
      <c r="D7092" t="s">
        <v>2566</v>
      </c>
      <c r="E7092" t="s">
        <v>3168</v>
      </c>
      <c r="F7092" s="6">
        <v>11</v>
      </c>
      <c r="G7092" s="6"/>
      <c r="H7092" s="6"/>
      <c r="I7092" s="6"/>
      <c r="J7092" s="6">
        <v>73.801999999999992</v>
      </c>
      <c r="K7092">
        <f t="shared" si="220"/>
        <v>1</v>
      </c>
    </row>
    <row r="7093" spans="1:11" x14ac:dyDescent="0.25">
      <c r="A7093" s="5" t="str">
        <f t="shared" si="221"/>
        <v>LCAOutside LA BasinMonthly Peak DayApril12</v>
      </c>
      <c r="B7093" t="s">
        <v>2233</v>
      </c>
      <c r="C7093" t="s">
        <v>2251</v>
      </c>
      <c r="D7093" t="s">
        <v>2566</v>
      </c>
      <c r="E7093" t="s">
        <v>3168</v>
      </c>
      <c r="F7093" s="6">
        <v>12</v>
      </c>
      <c r="G7093" s="6"/>
      <c r="H7093" s="6"/>
      <c r="I7093" s="6"/>
      <c r="J7093" s="6">
        <v>78.402000000000001</v>
      </c>
      <c r="K7093">
        <f t="shared" si="220"/>
        <v>1</v>
      </c>
    </row>
    <row r="7094" spans="1:11" x14ac:dyDescent="0.25">
      <c r="A7094" s="5" t="str">
        <f t="shared" si="221"/>
        <v>LCAOutside LA BasinMonthly Peak DayApril13</v>
      </c>
      <c r="B7094" t="s">
        <v>2233</v>
      </c>
      <c r="C7094" t="s">
        <v>2251</v>
      </c>
      <c r="D7094" t="s">
        <v>2566</v>
      </c>
      <c r="E7094" t="s">
        <v>3168</v>
      </c>
      <c r="F7094" s="6">
        <v>13</v>
      </c>
      <c r="G7094" s="6"/>
      <c r="H7094" s="6"/>
      <c r="I7094" s="6"/>
      <c r="J7094" s="6">
        <v>81.72</v>
      </c>
      <c r="K7094">
        <f t="shared" si="220"/>
        <v>1</v>
      </c>
    </row>
    <row r="7095" spans="1:11" x14ac:dyDescent="0.25">
      <c r="A7095" s="5" t="str">
        <f t="shared" si="221"/>
        <v>LCAOutside LA BasinMonthly Peak DayApril14</v>
      </c>
      <c r="B7095" t="s">
        <v>2233</v>
      </c>
      <c r="C7095" t="s">
        <v>2251</v>
      </c>
      <c r="D7095" t="s">
        <v>2566</v>
      </c>
      <c r="E7095" t="s">
        <v>3168</v>
      </c>
      <c r="F7095" s="6">
        <v>14</v>
      </c>
      <c r="G7095" s="6"/>
      <c r="H7095" s="6"/>
      <c r="I7095" s="6"/>
      <c r="J7095" s="6">
        <v>84.04</v>
      </c>
      <c r="K7095">
        <f t="shared" si="220"/>
        <v>1</v>
      </c>
    </row>
    <row r="7096" spans="1:11" x14ac:dyDescent="0.25">
      <c r="A7096" s="5" t="str">
        <f t="shared" si="221"/>
        <v>LCAOutside LA BasinMonthly Peak DayApril15</v>
      </c>
      <c r="B7096" t="s">
        <v>2233</v>
      </c>
      <c r="C7096" t="s">
        <v>2251</v>
      </c>
      <c r="D7096" t="s">
        <v>2566</v>
      </c>
      <c r="E7096" t="s">
        <v>3168</v>
      </c>
      <c r="F7096" s="6">
        <v>15</v>
      </c>
      <c r="G7096" s="6"/>
      <c r="H7096" s="6"/>
      <c r="I7096" s="6"/>
      <c r="J7096" s="6">
        <v>86.6</v>
      </c>
      <c r="K7096">
        <f t="shared" si="220"/>
        <v>1</v>
      </c>
    </row>
    <row r="7097" spans="1:11" x14ac:dyDescent="0.25">
      <c r="A7097" s="5" t="str">
        <f t="shared" si="221"/>
        <v>LCAOutside LA BasinMonthly Peak DayApril16</v>
      </c>
      <c r="B7097" t="s">
        <v>2233</v>
      </c>
      <c r="C7097" t="s">
        <v>2251</v>
      </c>
      <c r="D7097" t="s">
        <v>2566</v>
      </c>
      <c r="E7097" t="s">
        <v>3168</v>
      </c>
      <c r="F7097" s="6">
        <v>16</v>
      </c>
      <c r="G7097" s="6"/>
      <c r="H7097" s="6"/>
      <c r="I7097" s="6"/>
      <c r="J7097" s="6">
        <v>87.380000000000024</v>
      </c>
      <c r="K7097">
        <f t="shared" si="220"/>
        <v>1</v>
      </c>
    </row>
    <row r="7098" spans="1:11" x14ac:dyDescent="0.25">
      <c r="A7098" s="5" t="str">
        <f t="shared" si="221"/>
        <v>LCAOutside LA BasinMonthly Peak DayApril17</v>
      </c>
      <c r="B7098" t="s">
        <v>2233</v>
      </c>
      <c r="C7098" t="s">
        <v>2251</v>
      </c>
      <c r="D7098" t="s">
        <v>2566</v>
      </c>
      <c r="E7098" t="s">
        <v>3168</v>
      </c>
      <c r="F7098" s="6">
        <v>17</v>
      </c>
      <c r="G7098" s="6"/>
      <c r="H7098" s="6"/>
      <c r="I7098" s="6"/>
      <c r="J7098" s="6">
        <v>87.251999999999995</v>
      </c>
      <c r="K7098">
        <f t="shared" si="220"/>
        <v>1</v>
      </c>
    </row>
    <row r="7099" spans="1:11" x14ac:dyDescent="0.25">
      <c r="A7099" s="5" t="str">
        <f t="shared" si="221"/>
        <v>LCAOutside LA BasinMonthly Peak DayApril18</v>
      </c>
      <c r="B7099" t="s">
        <v>2233</v>
      </c>
      <c r="C7099" t="s">
        <v>2251</v>
      </c>
      <c r="D7099" t="s">
        <v>2566</v>
      </c>
      <c r="E7099" t="s">
        <v>3168</v>
      </c>
      <c r="F7099" s="6">
        <v>18</v>
      </c>
      <c r="G7099" s="6"/>
      <c r="H7099" s="6"/>
      <c r="I7099" s="6"/>
      <c r="J7099" s="6">
        <v>86.313999999999993</v>
      </c>
      <c r="K7099">
        <f t="shared" si="220"/>
        <v>1</v>
      </c>
    </row>
    <row r="7100" spans="1:11" x14ac:dyDescent="0.25">
      <c r="A7100" s="5" t="str">
        <f t="shared" si="221"/>
        <v>LCAOutside LA BasinMonthly Peak DayApril19</v>
      </c>
      <c r="B7100" t="s">
        <v>2233</v>
      </c>
      <c r="C7100" t="s">
        <v>2251</v>
      </c>
      <c r="D7100" t="s">
        <v>2566</v>
      </c>
      <c r="E7100" t="s">
        <v>3168</v>
      </c>
      <c r="F7100" s="6">
        <v>19</v>
      </c>
      <c r="G7100" s="6"/>
      <c r="H7100" s="6"/>
      <c r="I7100" s="6"/>
      <c r="J7100" s="6">
        <v>84.35</v>
      </c>
      <c r="K7100">
        <f t="shared" si="220"/>
        <v>1</v>
      </c>
    </row>
    <row r="7101" spans="1:11" x14ac:dyDescent="0.25">
      <c r="A7101" s="5" t="str">
        <f t="shared" si="221"/>
        <v>LCAOutside LA BasinMonthly Peak DayApril20</v>
      </c>
      <c r="B7101" t="s">
        <v>2233</v>
      </c>
      <c r="C7101" t="s">
        <v>2251</v>
      </c>
      <c r="D7101" t="s">
        <v>2566</v>
      </c>
      <c r="E7101" t="s">
        <v>3168</v>
      </c>
      <c r="F7101" s="6">
        <v>20</v>
      </c>
      <c r="G7101" s="6"/>
      <c r="H7101" s="6"/>
      <c r="I7101" s="6"/>
      <c r="J7101" s="6">
        <v>81.372</v>
      </c>
      <c r="K7101">
        <f t="shared" si="220"/>
        <v>1</v>
      </c>
    </row>
    <row r="7102" spans="1:11" x14ac:dyDescent="0.25">
      <c r="A7102" s="5" t="str">
        <f t="shared" si="221"/>
        <v>LCAOutside LA BasinMonthly Peak DayApril21</v>
      </c>
      <c r="B7102" t="s">
        <v>2233</v>
      </c>
      <c r="C7102" t="s">
        <v>2251</v>
      </c>
      <c r="D7102" t="s">
        <v>2566</v>
      </c>
      <c r="E7102" t="s">
        <v>3168</v>
      </c>
      <c r="F7102" s="6">
        <v>21</v>
      </c>
      <c r="G7102" s="6"/>
      <c r="H7102" s="6"/>
      <c r="I7102" s="6"/>
      <c r="J7102" s="6">
        <v>77.400000000000006</v>
      </c>
      <c r="K7102">
        <f t="shared" si="220"/>
        <v>1</v>
      </c>
    </row>
    <row r="7103" spans="1:11" x14ac:dyDescent="0.25">
      <c r="A7103" s="5" t="str">
        <f t="shared" si="221"/>
        <v>LCAOutside LA BasinMonthly Peak DayApril22</v>
      </c>
      <c r="B7103" t="s">
        <v>2233</v>
      </c>
      <c r="C7103" t="s">
        <v>2251</v>
      </c>
      <c r="D7103" t="s">
        <v>2566</v>
      </c>
      <c r="E7103" t="s">
        <v>3168</v>
      </c>
      <c r="F7103" s="6">
        <v>22</v>
      </c>
      <c r="G7103" s="6"/>
      <c r="H7103" s="6"/>
      <c r="I7103" s="6"/>
      <c r="J7103" s="6">
        <v>74.661999999999992</v>
      </c>
      <c r="K7103">
        <f t="shared" si="220"/>
        <v>1</v>
      </c>
    </row>
    <row r="7104" spans="1:11" x14ac:dyDescent="0.25">
      <c r="A7104" s="5" t="str">
        <f t="shared" si="221"/>
        <v>LCAOutside LA BasinMonthly Peak DayApril23</v>
      </c>
      <c r="B7104" t="s">
        <v>2233</v>
      </c>
      <c r="C7104" t="s">
        <v>2251</v>
      </c>
      <c r="D7104" t="s">
        <v>2566</v>
      </c>
      <c r="E7104" t="s">
        <v>3168</v>
      </c>
      <c r="F7104" s="6">
        <v>23</v>
      </c>
      <c r="G7104" s="6"/>
      <c r="H7104" s="6"/>
      <c r="I7104" s="6"/>
      <c r="J7104" s="6">
        <v>73.312000000000012</v>
      </c>
      <c r="K7104">
        <f t="shared" si="220"/>
        <v>1</v>
      </c>
    </row>
    <row r="7105" spans="1:11" x14ac:dyDescent="0.25">
      <c r="A7105" s="5" t="str">
        <f t="shared" si="221"/>
        <v>LCAOutside LA BasinMonthly Peak DayApril24</v>
      </c>
      <c r="B7105" t="s">
        <v>2233</v>
      </c>
      <c r="C7105" t="s">
        <v>2251</v>
      </c>
      <c r="D7105" t="s">
        <v>2566</v>
      </c>
      <c r="E7105" t="s">
        <v>3168</v>
      </c>
      <c r="F7105" s="6">
        <v>24</v>
      </c>
      <c r="G7105" s="6"/>
      <c r="H7105" s="6"/>
      <c r="I7105" s="6"/>
      <c r="J7105" s="6">
        <v>71.256</v>
      </c>
      <c r="K7105">
        <f t="shared" si="220"/>
        <v>1</v>
      </c>
    </row>
    <row r="7106" spans="1:11" x14ac:dyDescent="0.25">
      <c r="A7106" s="5" t="str">
        <f t="shared" si="221"/>
        <v>LCAOutside LA BasinAverage WeekdayMay1</v>
      </c>
      <c r="B7106" t="s">
        <v>2233</v>
      </c>
      <c r="C7106" t="s">
        <v>2251</v>
      </c>
      <c r="D7106" t="s">
        <v>2567</v>
      </c>
      <c r="E7106" t="s">
        <v>3169</v>
      </c>
      <c r="F7106" s="6">
        <v>1</v>
      </c>
      <c r="G7106" s="6"/>
      <c r="H7106" s="6"/>
      <c r="I7106" s="6"/>
      <c r="J7106" s="6">
        <v>65.150000000000006</v>
      </c>
      <c r="K7106">
        <f t="shared" ref="K7106:K7169" si="222">INDEX(events, MATCH(CONCATENATE(B7106, C7106, D7106, E7106), events_y, 0), MATCH("Confidential", events_x, 0))</f>
        <v>1</v>
      </c>
    </row>
    <row r="7107" spans="1:11" x14ac:dyDescent="0.25">
      <c r="A7107" s="5" t="str">
        <f t="shared" ref="A7107:A7170" si="223">CONCATENATE(B7107, C7107, D7107, E7107, F7107)</f>
        <v>LCAOutside LA BasinAverage WeekdayMay2</v>
      </c>
      <c r="B7107" t="s">
        <v>2233</v>
      </c>
      <c r="C7107" t="s">
        <v>2251</v>
      </c>
      <c r="D7107" t="s">
        <v>2567</v>
      </c>
      <c r="E7107" t="s">
        <v>3169</v>
      </c>
      <c r="F7107" s="6">
        <v>2</v>
      </c>
      <c r="G7107" s="6"/>
      <c r="H7107" s="6"/>
      <c r="I7107" s="6"/>
      <c r="J7107" s="6">
        <v>63.458000000000006</v>
      </c>
      <c r="K7107">
        <f t="shared" si="222"/>
        <v>1</v>
      </c>
    </row>
    <row r="7108" spans="1:11" x14ac:dyDescent="0.25">
      <c r="A7108" s="5" t="str">
        <f t="shared" si="223"/>
        <v>LCAOutside LA BasinAverage WeekdayMay3</v>
      </c>
      <c r="B7108" t="s">
        <v>2233</v>
      </c>
      <c r="C7108" t="s">
        <v>2251</v>
      </c>
      <c r="D7108" t="s">
        <v>2567</v>
      </c>
      <c r="E7108" t="s">
        <v>3169</v>
      </c>
      <c r="F7108" s="6">
        <v>3</v>
      </c>
      <c r="G7108" s="6"/>
      <c r="H7108" s="6"/>
      <c r="I7108" s="6"/>
      <c r="J7108" s="6">
        <v>61.934000000000005</v>
      </c>
      <c r="K7108">
        <f t="shared" si="222"/>
        <v>1</v>
      </c>
    </row>
    <row r="7109" spans="1:11" x14ac:dyDescent="0.25">
      <c r="A7109" s="5" t="str">
        <f t="shared" si="223"/>
        <v>LCAOutside LA BasinAverage WeekdayMay4</v>
      </c>
      <c r="B7109" t="s">
        <v>2233</v>
      </c>
      <c r="C7109" t="s">
        <v>2251</v>
      </c>
      <c r="D7109" t="s">
        <v>2567</v>
      </c>
      <c r="E7109" t="s">
        <v>3169</v>
      </c>
      <c r="F7109" s="6">
        <v>4</v>
      </c>
      <c r="G7109" s="6"/>
      <c r="H7109" s="6"/>
      <c r="I7109" s="6"/>
      <c r="J7109" s="6">
        <v>60.641999999999996</v>
      </c>
      <c r="K7109">
        <f t="shared" si="222"/>
        <v>1</v>
      </c>
    </row>
    <row r="7110" spans="1:11" x14ac:dyDescent="0.25">
      <c r="A7110" s="5" t="str">
        <f t="shared" si="223"/>
        <v>LCAOutside LA BasinAverage WeekdayMay5</v>
      </c>
      <c r="B7110" t="s">
        <v>2233</v>
      </c>
      <c r="C7110" t="s">
        <v>2251</v>
      </c>
      <c r="D7110" t="s">
        <v>2567</v>
      </c>
      <c r="E7110" t="s">
        <v>3169</v>
      </c>
      <c r="F7110" s="6">
        <v>5</v>
      </c>
      <c r="G7110" s="6"/>
      <c r="H7110" s="6"/>
      <c r="I7110" s="6"/>
      <c r="J7110" s="6">
        <v>59.548000000000002</v>
      </c>
      <c r="K7110">
        <f t="shared" si="222"/>
        <v>1</v>
      </c>
    </row>
    <row r="7111" spans="1:11" x14ac:dyDescent="0.25">
      <c r="A7111" s="5" t="str">
        <f t="shared" si="223"/>
        <v>LCAOutside LA BasinAverage WeekdayMay6</v>
      </c>
      <c r="B7111" t="s">
        <v>2233</v>
      </c>
      <c r="C7111" t="s">
        <v>2251</v>
      </c>
      <c r="D7111" t="s">
        <v>2567</v>
      </c>
      <c r="E7111" t="s">
        <v>3169</v>
      </c>
      <c r="F7111" s="6">
        <v>6</v>
      </c>
      <c r="G7111" s="6"/>
      <c r="H7111" s="6"/>
      <c r="I7111" s="6"/>
      <c r="J7111" s="6">
        <v>58.544000000000004</v>
      </c>
      <c r="K7111">
        <f t="shared" si="222"/>
        <v>1</v>
      </c>
    </row>
    <row r="7112" spans="1:11" x14ac:dyDescent="0.25">
      <c r="A7112" s="5" t="str">
        <f t="shared" si="223"/>
        <v>LCAOutside LA BasinAverage WeekdayMay7</v>
      </c>
      <c r="B7112" t="s">
        <v>2233</v>
      </c>
      <c r="C7112" t="s">
        <v>2251</v>
      </c>
      <c r="D7112" t="s">
        <v>2567</v>
      </c>
      <c r="E7112" t="s">
        <v>3169</v>
      </c>
      <c r="F7112" s="6">
        <v>7</v>
      </c>
      <c r="G7112" s="6"/>
      <c r="H7112" s="6"/>
      <c r="I7112" s="6"/>
      <c r="J7112" s="6">
        <v>57.129999999999995</v>
      </c>
      <c r="K7112">
        <f t="shared" si="222"/>
        <v>1</v>
      </c>
    </row>
    <row r="7113" spans="1:11" x14ac:dyDescent="0.25">
      <c r="A7113" s="5" t="str">
        <f t="shared" si="223"/>
        <v>LCAOutside LA BasinAverage WeekdayMay8</v>
      </c>
      <c r="B7113" t="s">
        <v>2233</v>
      </c>
      <c r="C7113" t="s">
        <v>2251</v>
      </c>
      <c r="D7113" t="s">
        <v>2567</v>
      </c>
      <c r="E7113" t="s">
        <v>3169</v>
      </c>
      <c r="F7113" s="6">
        <v>8</v>
      </c>
      <c r="G7113" s="6"/>
      <c r="H7113" s="6"/>
      <c r="I7113" s="6"/>
      <c r="J7113" s="6">
        <v>58.826000000000001</v>
      </c>
      <c r="K7113">
        <f t="shared" si="222"/>
        <v>1</v>
      </c>
    </row>
    <row r="7114" spans="1:11" x14ac:dyDescent="0.25">
      <c r="A7114" s="5" t="str">
        <f t="shared" si="223"/>
        <v>LCAOutside LA BasinAverage WeekdayMay9</v>
      </c>
      <c r="B7114" t="s">
        <v>2233</v>
      </c>
      <c r="C7114" t="s">
        <v>2251</v>
      </c>
      <c r="D7114" t="s">
        <v>2567</v>
      </c>
      <c r="E7114" t="s">
        <v>3169</v>
      </c>
      <c r="F7114" s="6">
        <v>9</v>
      </c>
      <c r="G7114" s="6"/>
      <c r="H7114" s="6"/>
      <c r="I7114" s="6"/>
      <c r="J7114" s="6">
        <v>64.153999999999996</v>
      </c>
      <c r="K7114">
        <f t="shared" si="222"/>
        <v>1</v>
      </c>
    </row>
    <row r="7115" spans="1:11" x14ac:dyDescent="0.25">
      <c r="A7115" s="5" t="str">
        <f t="shared" si="223"/>
        <v>LCAOutside LA BasinAverage WeekdayMay10</v>
      </c>
      <c r="B7115" t="s">
        <v>2233</v>
      </c>
      <c r="C7115" t="s">
        <v>2251</v>
      </c>
      <c r="D7115" t="s">
        <v>2567</v>
      </c>
      <c r="E7115" t="s">
        <v>3169</v>
      </c>
      <c r="F7115" s="6">
        <v>10</v>
      </c>
      <c r="G7115" s="6"/>
      <c r="H7115" s="6"/>
      <c r="I7115" s="6"/>
      <c r="J7115" s="6">
        <v>67.055999999999997</v>
      </c>
      <c r="K7115">
        <f t="shared" si="222"/>
        <v>1</v>
      </c>
    </row>
    <row r="7116" spans="1:11" x14ac:dyDescent="0.25">
      <c r="A7116" s="5" t="str">
        <f t="shared" si="223"/>
        <v>LCAOutside LA BasinAverage WeekdayMay11</v>
      </c>
      <c r="B7116" t="s">
        <v>2233</v>
      </c>
      <c r="C7116" t="s">
        <v>2251</v>
      </c>
      <c r="D7116" t="s">
        <v>2567</v>
      </c>
      <c r="E7116" t="s">
        <v>3169</v>
      </c>
      <c r="F7116" s="6">
        <v>11</v>
      </c>
      <c r="G7116" s="6"/>
      <c r="H7116" s="6"/>
      <c r="I7116" s="6"/>
      <c r="J7116" s="6">
        <v>71.73599999999999</v>
      </c>
      <c r="K7116">
        <f t="shared" si="222"/>
        <v>1</v>
      </c>
    </row>
    <row r="7117" spans="1:11" x14ac:dyDescent="0.25">
      <c r="A7117" s="5" t="str">
        <f t="shared" si="223"/>
        <v>LCAOutside LA BasinAverage WeekdayMay12</v>
      </c>
      <c r="B7117" t="s">
        <v>2233</v>
      </c>
      <c r="C7117" t="s">
        <v>2251</v>
      </c>
      <c r="D7117" t="s">
        <v>2567</v>
      </c>
      <c r="E7117" t="s">
        <v>3169</v>
      </c>
      <c r="F7117" s="6">
        <v>12</v>
      </c>
      <c r="G7117" s="6"/>
      <c r="H7117" s="6"/>
      <c r="I7117" s="6"/>
      <c r="J7117" s="6">
        <v>75.133999999999986</v>
      </c>
      <c r="K7117">
        <f t="shared" si="222"/>
        <v>1</v>
      </c>
    </row>
    <row r="7118" spans="1:11" x14ac:dyDescent="0.25">
      <c r="A7118" s="5" t="str">
        <f t="shared" si="223"/>
        <v>LCAOutside LA BasinAverage WeekdayMay13</v>
      </c>
      <c r="B7118" t="s">
        <v>2233</v>
      </c>
      <c r="C7118" t="s">
        <v>2251</v>
      </c>
      <c r="D7118" t="s">
        <v>2567</v>
      </c>
      <c r="E7118" t="s">
        <v>3169</v>
      </c>
      <c r="F7118" s="6">
        <v>13</v>
      </c>
      <c r="G7118" s="6"/>
      <c r="H7118" s="6"/>
      <c r="I7118" s="6"/>
      <c r="J7118" s="6">
        <v>77.927999999999997</v>
      </c>
      <c r="K7118">
        <f t="shared" si="222"/>
        <v>1</v>
      </c>
    </row>
    <row r="7119" spans="1:11" x14ac:dyDescent="0.25">
      <c r="A7119" s="5" t="str">
        <f t="shared" si="223"/>
        <v>LCAOutside LA BasinAverage WeekdayMay14</v>
      </c>
      <c r="B7119" t="s">
        <v>2233</v>
      </c>
      <c r="C7119" t="s">
        <v>2251</v>
      </c>
      <c r="D7119" t="s">
        <v>2567</v>
      </c>
      <c r="E7119" t="s">
        <v>3169</v>
      </c>
      <c r="F7119" s="6">
        <v>14</v>
      </c>
      <c r="G7119" s="6"/>
      <c r="H7119" s="6"/>
      <c r="I7119" s="6"/>
      <c r="J7119" s="6">
        <v>80.216000000000008</v>
      </c>
      <c r="K7119">
        <f t="shared" si="222"/>
        <v>1</v>
      </c>
    </row>
    <row r="7120" spans="1:11" x14ac:dyDescent="0.25">
      <c r="A7120" s="5" t="str">
        <f t="shared" si="223"/>
        <v>LCAOutside LA BasinAverage WeekdayMay15</v>
      </c>
      <c r="B7120" t="s">
        <v>2233</v>
      </c>
      <c r="C7120" t="s">
        <v>2251</v>
      </c>
      <c r="D7120" t="s">
        <v>2567</v>
      </c>
      <c r="E7120" t="s">
        <v>3169</v>
      </c>
      <c r="F7120" s="6">
        <v>15</v>
      </c>
      <c r="G7120" s="6"/>
      <c r="H7120" s="6"/>
      <c r="I7120" s="6"/>
      <c r="J7120" s="6">
        <v>82.996000000000009</v>
      </c>
      <c r="K7120">
        <f t="shared" si="222"/>
        <v>1</v>
      </c>
    </row>
    <row r="7121" spans="1:11" x14ac:dyDescent="0.25">
      <c r="A7121" s="5" t="str">
        <f t="shared" si="223"/>
        <v>LCAOutside LA BasinAverage WeekdayMay16</v>
      </c>
      <c r="B7121" t="s">
        <v>2233</v>
      </c>
      <c r="C7121" t="s">
        <v>2251</v>
      </c>
      <c r="D7121" t="s">
        <v>2567</v>
      </c>
      <c r="E7121" t="s">
        <v>3169</v>
      </c>
      <c r="F7121" s="6">
        <v>16</v>
      </c>
      <c r="G7121" s="6"/>
      <c r="H7121" s="6"/>
      <c r="I7121" s="6"/>
      <c r="J7121" s="6">
        <v>84.710000000000008</v>
      </c>
      <c r="K7121">
        <f t="shared" si="222"/>
        <v>1</v>
      </c>
    </row>
    <row r="7122" spans="1:11" x14ac:dyDescent="0.25">
      <c r="A7122" s="5" t="str">
        <f t="shared" si="223"/>
        <v>LCAOutside LA BasinAverage WeekdayMay17</v>
      </c>
      <c r="B7122" t="s">
        <v>2233</v>
      </c>
      <c r="C7122" t="s">
        <v>2251</v>
      </c>
      <c r="D7122" t="s">
        <v>2567</v>
      </c>
      <c r="E7122" t="s">
        <v>3169</v>
      </c>
      <c r="F7122" s="6">
        <v>17</v>
      </c>
      <c r="G7122" s="6"/>
      <c r="H7122" s="6"/>
      <c r="I7122" s="6"/>
      <c r="J7122" s="6">
        <v>83.884000000000015</v>
      </c>
      <c r="K7122">
        <f t="shared" si="222"/>
        <v>1</v>
      </c>
    </row>
    <row r="7123" spans="1:11" x14ac:dyDescent="0.25">
      <c r="A7123" s="5" t="str">
        <f t="shared" si="223"/>
        <v>LCAOutside LA BasinAverage WeekdayMay18</v>
      </c>
      <c r="B7123" t="s">
        <v>2233</v>
      </c>
      <c r="C7123" t="s">
        <v>2251</v>
      </c>
      <c r="D7123" t="s">
        <v>2567</v>
      </c>
      <c r="E7123" t="s">
        <v>3169</v>
      </c>
      <c r="F7123" s="6">
        <v>18</v>
      </c>
      <c r="G7123" s="6"/>
      <c r="H7123" s="6"/>
      <c r="I7123" s="6"/>
      <c r="J7123" s="6">
        <v>81.757999999999996</v>
      </c>
      <c r="K7123">
        <f t="shared" si="222"/>
        <v>1</v>
      </c>
    </row>
    <row r="7124" spans="1:11" x14ac:dyDescent="0.25">
      <c r="A7124" s="5" t="str">
        <f t="shared" si="223"/>
        <v>LCAOutside LA BasinAverage WeekdayMay19</v>
      </c>
      <c r="B7124" t="s">
        <v>2233</v>
      </c>
      <c r="C7124" t="s">
        <v>2251</v>
      </c>
      <c r="D7124" t="s">
        <v>2567</v>
      </c>
      <c r="E7124" t="s">
        <v>3169</v>
      </c>
      <c r="F7124" s="6">
        <v>19</v>
      </c>
      <c r="G7124" s="6"/>
      <c r="H7124" s="6"/>
      <c r="I7124" s="6"/>
      <c r="J7124" s="6">
        <v>80.227999999999994</v>
      </c>
      <c r="K7124">
        <f t="shared" si="222"/>
        <v>1</v>
      </c>
    </row>
    <row r="7125" spans="1:11" x14ac:dyDescent="0.25">
      <c r="A7125" s="5" t="str">
        <f t="shared" si="223"/>
        <v>LCAOutside LA BasinAverage WeekdayMay20</v>
      </c>
      <c r="B7125" t="s">
        <v>2233</v>
      </c>
      <c r="C7125" t="s">
        <v>2251</v>
      </c>
      <c r="D7125" t="s">
        <v>2567</v>
      </c>
      <c r="E7125" t="s">
        <v>3169</v>
      </c>
      <c r="F7125" s="6">
        <v>20</v>
      </c>
      <c r="G7125" s="6"/>
      <c r="H7125" s="6"/>
      <c r="I7125" s="6"/>
      <c r="J7125" s="6">
        <v>77.872</v>
      </c>
      <c r="K7125">
        <f t="shared" si="222"/>
        <v>1</v>
      </c>
    </row>
    <row r="7126" spans="1:11" x14ac:dyDescent="0.25">
      <c r="A7126" s="5" t="str">
        <f t="shared" si="223"/>
        <v>LCAOutside LA BasinAverage WeekdayMay21</v>
      </c>
      <c r="B7126" t="s">
        <v>2233</v>
      </c>
      <c r="C7126" t="s">
        <v>2251</v>
      </c>
      <c r="D7126" t="s">
        <v>2567</v>
      </c>
      <c r="E7126" t="s">
        <v>3169</v>
      </c>
      <c r="F7126" s="6">
        <v>21</v>
      </c>
      <c r="G7126" s="6"/>
      <c r="H7126" s="6"/>
      <c r="I7126" s="6"/>
      <c r="J7126" s="6">
        <v>74.456000000000003</v>
      </c>
      <c r="K7126">
        <f t="shared" si="222"/>
        <v>1</v>
      </c>
    </row>
    <row r="7127" spans="1:11" x14ac:dyDescent="0.25">
      <c r="A7127" s="5" t="str">
        <f t="shared" si="223"/>
        <v>LCAOutside LA BasinAverage WeekdayMay22</v>
      </c>
      <c r="B7127" t="s">
        <v>2233</v>
      </c>
      <c r="C7127" t="s">
        <v>2251</v>
      </c>
      <c r="D7127" t="s">
        <v>2567</v>
      </c>
      <c r="E7127" t="s">
        <v>3169</v>
      </c>
      <c r="F7127" s="6">
        <v>22</v>
      </c>
      <c r="G7127" s="6"/>
      <c r="H7127" s="6"/>
      <c r="I7127" s="6"/>
      <c r="J7127" s="6">
        <v>71.575999999999993</v>
      </c>
      <c r="K7127">
        <f t="shared" si="222"/>
        <v>1</v>
      </c>
    </row>
    <row r="7128" spans="1:11" x14ac:dyDescent="0.25">
      <c r="A7128" s="5" t="str">
        <f t="shared" si="223"/>
        <v>LCAOutside LA BasinAverage WeekdayMay23</v>
      </c>
      <c r="B7128" t="s">
        <v>2233</v>
      </c>
      <c r="C7128" t="s">
        <v>2251</v>
      </c>
      <c r="D7128" t="s">
        <v>2567</v>
      </c>
      <c r="E7128" t="s">
        <v>3169</v>
      </c>
      <c r="F7128" s="6">
        <v>23</v>
      </c>
      <c r="G7128" s="6"/>
      <c r="H7128" s="6"/>
      <c r="I7128" s="6"/>
      <c r="J7128" s="6">
        <v>68.854000000000013</v>
      </c>
      <c r="K7128">
        <f t="shared" si="222"/>
        <v>1</v>
      </c>
    </row>
    <row r="7129" spans="1:11" x14ac:dyDescent="0.25">
      <c r="A7129" s="5" t="str">
        <f t="shared" si="223"/>
        <v>LCAOutside LA BasinAverage WeekdayMay24</v>
      </c>
      <c r="B7129" t="s">
        <v>2233</v>
      </c>
      <c r="C7129" t="s">
        <v>2251</v>
      </c>
      <c r="D7129" t="s">
        <v>2567</v>
      </c>
      <c r="E7129" t="s">
        <v>3169</v>
      </c>
      <c r="F7129" s="6">
        <v>24</v>
      </c>
      <c r="G7129" s="6"/>
      <c r="H7129" s="6"/>
      <c r="I7129" s="6"/>
      <c r="J7129" s="6">
        <v>66.654000000000011</v>
      </c>
      <c r="K7129">
        <f t="shared" si="222"/>
        <v>1</v>
      </c>
    </row>
    <row r="7130" spans="1:11" x14ac:dyDescent="0.25">
      <c r="A7130" s="5" t="str">
        <f t="shared" si="223"/>
        <v>LCAOutside LA BasinMonthly Peak DayMay1</v>
      </c>
      <c r="B7130" t="s">
        <v>2233</v>
      </c>
      <c r="C7130" t="s">
        <v>2251</v>
      </c>
      <c r="D7130" t="s">
        <v>2568</v>
      </c>
      <c r="E7130" t="s">
        <v>3169</v>
      </c>
      <c r="F7130" s="6">
        <v>1</v>
      </c>
      <c r="G7130" s="6"/>
      <c r="H7130" s="6"/>
      <c r="I7130" s="6"/>
      <c r="J7130" s="6">
        <v>68.442000000000007</v>
      </c>
      <c r="K7130">
        <f t="shared" si="222"/>
        <v>1</v>
      </c>
    </row>
    <row r="7131" spans="1:11" x14ac:dyDescent="0.25">
      <c r="A7131" s="5" t="str">
        <f t="shared" si="223"/>
        <v>LCAOutside LA BasinMonthly Peak DayMay2</v>
      </c>
      <c r="B7131" t="s">
        <v>2233</v>
      </c>
      <c r="C7131" t="s">
        <v>2251</v>
      </c>
      <c r="D7131" t="s">
        <v>2568</v>
      </c>
      <c r="E7131" t="s">
        <v>3169</v>
      </c>
      <c r="F7131" s="6">
        <v>2</v>
      </c>
      <c r="G7131" s="6"/>
      <c r="H7131" s="6"/>
      <c r="I7131" s="6"/>
      <c r="J7131" s="6">
        <v>67.807999999999993</v>
      </c>
      <c r="K7131">
        <f t="shared" si="222"/>
        <v>1</v>
      </c>
    </row>
    <row r="7132" spans="1:11" x14ac:dyDescent="0.25">
      <c r="A7132" s="5" t="str">
        <f t="shared" si="223"/>
        <v>LCAOutside LA BasinMonthly Peak DayMay3</v>
      </c>
      <c r="B7132" t="s">
        <v>2233</v>
      </c>
      <c r="C7132" t="s">
        <v>2251</v>
      </c>
      <c r="D7132" t="s">
        <v>2568</v>
      </c>
      <c r="E7132" t="s">
        <v>3169</v>
      </c>
      <c r="F7132" s="6">
        <v>3</v>
      </c>
      <c r="G7132" s="6"/>
      <c r="H7132" s="6"/>
      <c r="I7132" s="6"/>
      <c r="J7132" s="6">
        <v>66.460000000000008</v>
      </c>
      <c r="K7132">
        <f t="shared" si="222"/>
        <v>1</v>
      </c>
    </row>
    <row r="7133" spans="1:11" x14ac:dyDescent="0.25">
      <c r="A7133" s="5" t="str">
        <f t="shared" si="223"/>
        <v>LCAOutside LA BasinMonthly Peak DayMay4</v>
      </c>
      <c r="B7133" t="s">
        <v>2233</v>
      </c>
      <c r="C7133" t="s">
        <v>2251</v>
      </c>
      <c r="D7133" t="s">
        <v>2568</v>
      </c>
      <c r="E7133" t="s">
        <v>3169</v>
      </c>
      <c r="F7133" s="6">
        <v>4</v>
      </c>
      <c r="G7133" s="6"/>
      <c r="H7133" s="6"/>
      <c r="I7133" s="6"/>
      <c r="J7133" s="6">
        <v>65.066000000000003</v>
      </c>
      <c r="K7133">
        <f t="shared" si="222"/>
        <v>1</v>
      </c>
    </row>
    <row r="7134" spans="1:11" x14ac:dyDescent="0.25">
      <c r="A7134" s="5" t="str">
        <f t="shared" si="223"/>
        <v>LCAOutside LA BasinMonthly Peak DayMay5</v>
      </c>
      <c r="B7134" t="s">
        <v>2233</v>
      </c>
      <c r="C7134" t="s">
        <v>2251</v>
      </c>
      <c r="D7134" t="s">
        <v>2568</v>
      </c>
      <c r="E7134" t="s">
        <v>3169</v>
      </c>
      <c r="F7134" s="6">
        <v>5</v>
      </c>
      <c r="G7134" s="6"/>
      <c r="H7134" s="6"/>
      <c r="I7134" s="6"/>
      <c r="J7134" s="6">
        <v>64.177999999999997</v>
      </c>
      <c r="K7134">
        <f t="shared" si="222"/>
        <v>1</v>
      </c>
    </row>
    <row r="7135" spans="1:11" x14ac:dyDescent="0.25">
      <c r="A7135" s="5" t="str">
        <f t="shared" si="223"/>
        <v>LCAOutside LA BasinMonthly Peak DayMay6</v>
      </c>
      <c r="B7135" t="s">
        <v>2233</v>
      </c>
      <c r="C7135" t="s">
        <v>2251</v>
      </c>
      <c r="D7135" t="s">
        <v>2568</v>
      </c>
      <c r="E7135" t="s">
        <v>3169</v>
      </c>
      <c r="F7135" s="6">
        <v>6</v>
      </c>
      <c r="G7135" s="6"/>
      <c r="H7135" s="6"/>
      <c r="I7135" s="6"/>
      <c r="J7135" s="6">
        <v>62.665999999999997</v>
      </c>
      <c r="K7135">
        <f t="shared" si="222"/>
        <v>1</v>
      </c>
    </row>
    <row r="7136" spans="1:11" x14ac:dyDescent="0.25">
      <c r="A7136" s="5" t="str">
        <f t="shared" si="223"/>
        <v>LCAOutside LA BasinMonthly Peak DayMay7</v>
      </c>
      <c r="B7136" t="s">
        <v>2233</v>
      </c>
      <c r="C7136" t="s">
        <v>2251</v>
      </c>
      <c r="D7136" t="s">
        <v>2568</v>
      </c>
      <c r="E7136" t="s">
        <v>3169</v>
      </c>
      <c r="F7136" s="6">
        <v>7</v>
      </c>
      <c r="G7136" s="6"/>
      <c r="H7136" s="6"/>
      <c r="I7136" s="6"/>
      <c r="J7136" s="6">
        <v>61.823999999999991</v>
      </c>
      <c r="K7136">
        <f t="shared" si="222"/>
        <v>1</v>
      </c>
    </row>
    <row r="7137" spans="1:11" x14ac:dyDescent="0.25">
      <c r="A7137" s="5" t="str">
        <f t="shared" si="223"/>
        <v>LCAOutside LA BasinMonthly Peak DayMay8</v>
      </c>
      <c r="B7137" t="s">
        <v>2233</v>
      </c>
      <c r="C7137" t="s">
        <v>2251</v>
      </c>
      <c r="D7137" t="s">
        <v>2568</v>
      </c>
      <c r="E7137" t="s">
        <v>3169</v>
      </c>
      <c r="F7137" s="6">
        <v>8</v>
      </c>
      <c r="G7137" s="6"/>
      <c r="H7137" s="6"/>
      <c r="I7137" s="6"/>
      <c r="J7137" s="6">
        <v>64.555999999999997</v>
      </c>
      <c r="K7137">
        <f t="shared" si="222"/>
        <v>1</v>
      </c>
    </row>
    <row r="7138" spans="1:11" x14ac:dyDescent="0.25">
      <c r="A7138" s="5" t="str">
        <f t="shared" si="223"/>
        <v>LCAOutside LA BasinMonthly Peak DayMay9</v>
      </c>
      <c r="B7138" t="s">
        <v>2233</v>
      </c>
      <c r="C7138" t="s">
        <v>2251</v>
      </c>
      <c r="D7138" t="s">
        <v>2568</v>
      </c>
      <c r="E7138" t="s">
        <v>3169</v>
      </c>
      <c r="F7138" s="6">
        <v>9</v>
      </c>
      <c r="G7138" s="6"/>
      <c r="H7138" s="6"/>
      <c r="I7138" s="6"/>
      <c r="J7138" s="6">
        <v>71.157999999999987</v>
      </c>
      <c r="K7138">
        <f t="shared" si="222"/>
        <v>1</v>
      </c>
    </row>
    <row r="7139" spans="1:11" x14ac:dyDescent="0.25">
      <c r="A7139" s="5" t="str">
        <f t="shared" si="223"/>
        <v>LCAOutside LA BasinMonthly Peak DayMay10</v>
      </c>
      <c r="B7139" t="s">
        <v>2233</v>
      </c>
      <c r="C7139" t="s">
        <v>2251</v>
      </c>
      <c r="D7139" t="s">
        <v>2568</v>
      </c>
      <c r="E7139" t="s">
        <v>3169</v>
      </c>
      <c r="F7139" s="6">
        <v>10</v>
      </c>
      <c r="G7139" s="6"/>
      <c r="H7139" s="6"/>
      <c r="I7139" s="6"/>
      <c r="J7139" s="6">
        <v>76.222000000000008</v>
      </c>
      <c r="K7139">
        <f t="shared" si="222"/>
        <v>1</v>
      </c>
    </row>
    <row r="7140" spans="1:11" x14ac:dyDescent="0.25">
      <c r="A7140" s="5" t="str">
        <f t="shared" si="223"/>
        <v>LCAOutside LA BasinMonthly Peak DayMay11</v>
      </c>
      <c r="B7140" t="s">
        <v>2233</v>
      </c>
      <c r="C7140" t="s">
        <v>2251</v>
      </c>
      <c r="D7140" t="s">
        <v>2568</v>
      </c>
      <c r="E7140" t="s">
        <v>3169</v>
      </c>
      <c r="F7140" s="6">
        <v>11</v>
      </c>
      <c r="G7140" s="6"/>
      <c r="H7140" s="6"/>
      <c r="I7140" s="6"/>
      <c r="J7140" s="6">
        <v>79.844000000000008</v>
      </c>
      <c r="K7140">
        <f t="shared" si="222"/>
        <v>1</v>
      </c>
    </row>
    <row r="7141" spans="1:11" x14ac:dyDescent="0.25">
      <c r="A7141" s="5" t="str">
        <f t="shared" si="223"/>
        <v>LCAOutside LA BasinMonthly Peak DayMay12</v>
      </c>
      <c r="B7141" t="s">
        <v>2233</v>
      </c>
      <c r="C7141" t="s">
        <v>2251</v>
      </c>
      <c r="D7141" t="s">
        <v>2568</v>
      </c>
      <c r="E7141" t="s">
        <v>3169</v>
      </c>
      <c r="F7141" s="6">
        <v>12</v>
      </c>
      <c r="G7141" s="6"/>
      <c r="H7141" s="6"/>
      <c r="I7141" s="6"/>
      <c r="J7141" s="6">
        <v>83.022000000000006</v>
      </c>
      <c r="K7141">
        <f t="shared" si="222"/>
        <v>1</v>
      </c>
    </row>
    <row r="7142" spans="1:11" x14ac:dyDescent="0.25">
      <c r="A7142" s="5" t="str">
        <f t="shared" si="223"/>
        <v>LCAOutside LA BasinMonthly Peak DayMay13</v>
      </c>
      <c r="B7142" t="s">
        <v>2233</v>
      </c>
      <c r="C7142" t="s">
        <v>2251</v>
      </c>
      <c r="D7142" t="s">
        <v>2568</v>
      </c>
      <c r="E7142" t="s">
        <v>3169</v>
      </c>
      <c r="F7142" s="6">
        <v>13</v>
      </c>
      <c r="G7142" s="6"/>
      <c r="H7142" s="6"/>
      <c r="I7142" s="6"/>
      <c r="J7142" s="6">
        <v>85.27600000000001</v>
      </c>
      <c r="K7142">
        <f t="shared" si="222"/>
        <v>1</v>
      </c>
    </row>
    <row r="7143" spans="1:11" x14ac:dyDescent="0.25">
      <c r="A7143" s="5" t="str">
        <f t="shared" si="223"/>
        <v>LCAOutside LA BasinMonthly Peak DayMay14</v>
      </c>
      <c r="B7143" t="s">
        <v>2233</v>
      </c>
      <c r="C7143" t="s">
        <v>2251</v>
      </c>
      <c r="D7143" t="s">
        <v>2568</v>
      </c>
      <c r="E7143" t="s">
        <v>3169</v>
      </c>
      <c r="F7143" s="6">
        <v>14</v>
      </c>
      <c r="G7143" s="6"/>
      <c r="H7143" s="6"/>
      <c r="I7143" s="6"/>
      <c r="J7143" s="6">
        <v>87.456000000000003</v>
      </c>
      <c r="K7143">
        <f t="shared" si="222"/>
        <v>1</v>
      </c>
    </row>
    <row r="7144" spans="1:11" x14ac:dyDescent="0.25">
      <c r="A7144" s="5" t="str">
        <f t="shared" si="223"/>
        <v>LCAOutside LA BasinMonthly Peak DayMay15</v>
      </c>
      <c r="B7144" t="s">
        <v>2233</v>
      </c>
      <c r="C7144" t="s">
        <v>2251</v>
      </c>
      <c r="D7144" t="s">
        <v>2568</v>
      </c>
      <c r="E7144" t="s">
        <v>3169</v>
      </c>
      <c r="F7144" s="6">
        <v>15</v>
      </c>
      <c r="G7144" s="6"/>
      <c r="H7144" s="6"/>
      <c r="I7144" s="6"/>
      <c r="J7144" s="6">
        <v>89.560000000000016</v>
      </c>
      <c r="K7144">
        <f t="shared" si="222"/>
        <v>1</v>
      </c>
    </row>
    <row r="7145" spans="1:11" x14ac:dyDescent="0.25">
      <c r="A7145" s="5" t="str">
        <f t="shared" si="223"/>
        <v>LCAOutside LA BasinMonthly Peak DayMay16</v>
      </c>
      <c r="B7145" t="s">
        <v>2233</v>
      </c>
      <c r="C7145" t="s">
        <v>2251</v>
      </c>
      <c r="D7145" t="s">
        <v>2568</v>
      </c>
      <c r="E7145" t="s">
        <v>3169</v>
      </c>
      <c r="F7145" s="6">
        <v>16</v>
      </c>
      <c r="G7145" s="6"/>
      <c r="H7145" s="6"/>
      <c r="I7145" s="6"/>
      <c r="J7145" s="6">
        <v>90.199999999999989</v>
      </c>
      <c r="K7145">
        <f t="shared" si="222"/>
        <v>1</v>
      </c>
    </row>
    <row r="7146" spans="1:11" x14ac:dyDescent="0.25">
      <c r="A7146" s="5" t="str">
        <f t="shared" si="223"/>
        <v>LCAOutside LA BasinMonthly Peak DayMay17</v>
      </c>
      <c r="B7146" t="s">
        <v>2233</v>
      </c>
      <c r="C7146" t="s">
        <v>2251</v>
      </c>
      <c r="D7146" t="s">
        <v>2568</v>
      </c>
      <c r="E7146" t="s">
        <v>3169</v>
      </c>
      <c r="F7146" s="6">
        <v>17</v>
      </c>
      <c r="G7146" s="6"/>
      <c r="H7146" s="6"/>
      <c r="I7146" s="6"/>
      <c r="J7146" s="6">
        <v>90.36</v>
      </c>
      <c r="K7146">
        <f t="shared" si="222"/>
        <v>1</v>
      </c>
    </row>
    <row r="7147" spans="1:11" x14ac:dyDescent="0.25">
      <c r="A7147" s="5" t="str">
        <f t="shared" si="223"/>
        <v>LCAOutside LA BasinMonthly Peak DayMay18</v>
      </c>
      <c r="B7147" t="s">
        <v>2233</v>
      </c>
      <c r="C7147" t="s">
        <v>2251</v>
      </c>
      <c r="D7147" t="s">
        <v>2568</v>
      </c>
      <c r="E7147" t="s">
        <v>3169</v>
      </c>
      <c r="F7147" s="6">
        <v>18</v>
      </c>
      <c r="G7147" s="6"/>
      <c r="H7147" s="6"/>
      <c r="I7147" s="6"/>
      <c r="J7147" s="6">
        <v>89.42</v>
      </c>
      <c r="K7147">
        <f t="shared" si="222"/>
        <v>1</v>
      </c>
    </row>
    <row r="7148" spans="1:11" x14ac:dyDescent="0.25">
      <c r="A7148" s="5" t="str">
        <f t="shared" si="223"/>
        <v>LCAOutside LA BasinMonthly Peak DayMay19</v>
      </c>
      <c r="B7148" t="s">
        <v>2233</v>
      </c>
      <c r="C7148" t="s">
        <v>2251</v>
      </c>
      <c r="D7148" t="s">
        <v>2568</v>
      </c>
      <c r="E7148" t="s">
        <v>3169</v>
      </c>
      <c r="F7148" s="6">
        <v>19</v>
      </c>
      <c r="G7148" s="6"/>
      <c r="H7148" s="6"/>
      <c r="I7148" s="6"/>
      <c r="J7148" s="6">
        <v>88.34</v>
      </c>
      <c r="K7148">
        <f t="shared" si="222"/>
        <v>1</v>
      </c>
    </row>
    <row r="7149" spans="1:11" x14ac:dyDescent="0.25">
      <c r="A7149" s="5" t="str">
        <f t="shared" si="223"/>
        <v>LCAOutside LA BasinMonthly Peak DayMay20</v>
      </c>
      <c r="B7149" t="s">
        <v>2233</v>
      </c>
      <c r="C7149" t="s">
        <v>2251</v>
      </c>
      <c r="D7149" t="s">
        <v>2568</v>
      </c>
      <c r="E7149" t="s">
        <v>3169</v>
      </c>
      <c r="F7149" s="6">
        <v>20</v>
      </c>
      <c r="G7149" s="6"/>
      <c r="H7149" s="6"/>
      <c r="I7149" s="6"/>
      <c r="J7149" s="6">
        <v>86.66</v>
      </c>
      <c r="K7149">
        <f t="shared" si="222"/>
        <v>1</v>
      </c>
    </row>
    <row r="7150" spans="1:11" x14ac:dyDescent="0.25">
      <c r="A7150" s="5" t="str">
        <f t="shared" si="223"/>
        <v>LCAOutside LA BasinMonthly Peak DayMay21</v>
      </c>
      <c r="B7150" t="s">
        <v>2233</v>
      </c>
      <c r="C7150" t="s">
        <v>2251</v>
      </c>
      <c r="D7150" t="s">
        <v>2568</v>
      </c>
      <c r="E7150" t="s">
        <v>3169</v>
      </c>
      <c r="F7150" s="6">
        <v>21</v>
      </c>
      <c r="G7150" s="6"/>
      <c r="H7150" s="6"/>
      <c r="I7150" s="6"/>
      <c r="J7150" s="6">
        <v>82.924000000000007</v>
      </c>
      <c r="K7150">
        <f t="shared" si="222"/>
        <v>1</v>
      </c>
    </row>
    <row r="7151" spans="1:11" x14ac:dyDescent="0.25">
      <c r="A7151" s="5" t="str">
        <f t="shared" si="223"/>
        <v>LCAOutside LA BasinMonthly Peak DayMay22</v>
      </c>
      <c r="B7151" t="s">
        <v>2233</v>
      </c>
      <c r="C7151" t="s">
        <v>2251</v>
      </c>
      <c r="D7151" t="s">
        <v>2568</v>
      </c>
      <c r="E7151" t="s">
        <v>3169</v>
      </c>
      <c r="F7151" s="6">
        <v>22</v>
      </c>
      <c r="G7151" s="6"/>
      <c r="H7151" s="6"/>
      <c r="I7151" s="6"/>
      <c r="J7151" s="6">
        <v>79.012</v>
      </c>
      <c r="K7151">
        <f t="shared" si="222"/>
        <v>1</v>
      </c>
    </row>
    <row r="7152" spans="1:11" x14ac:dyDescent="0.25">
      <c r="A7152" s="5" t="str">
        <f t="shared" si="223"/>
        <v>LCAOutside LA BasinMonthly Peak DayMay23</v>
      </c>
      <c r="B7152" t="s">
        <v>2233</v>
      </c>
      <c r="C7152" t="s">
        <v>2251</v>
      </c>
      <c r="D7152" t="s">
        <v>2568</v>
      </c>
      <c r="E7152" t="s">
        <v>3169</v>
      </c>
      <c r="F7152" s="6">
        <v>23</v>
      </c>
      <c r="G7152" s="6"/>
      <c r="H7152" s="6"/>
      <c r="I7152" s="6"/>
      <c r="J7152" s="6">
        <v>76.366000000000014</v>
      </c>
      <c r="K7152">
        <f t="shared" si="222"/>
        <v>1</v>
      </c>
    </row>
    <row r="7153" spans="1:11" x14ac:dyDescent="0.25">
      <c r="A7153" s="5" t="str">
        <f t="shared" si="223"/>
        <v>LCAOutside LA BasinMonthly Peak DayMay24</v>
      </c>
      <c r="B7153" t="s">
        <v>2233</v>
      </c>
      <c r="C7153" t="s">
        <v>2251</v>
      </c>
      <c r="D7153" t="s">
        <v>2568</v>
      </c>
      <c r="E7153" t="s">
        <v>3169</v>
      </c>
      <c r="F7153" s="6">
        <v>24</v>
      </c>
      <c r="G7153" s="6"/>
      <c r="H7153" s="6"/>
      <c r="I7153" s="6"/>
      <c r="J7153" s="6">
        <v>73.988000000000014</v>
      </c>
      <c r="K7153">
        <f t="shared" si="222"/>
        <v>1</v>
      </c>
    </row>
    <row r="7154" spans="1:11" x14ac:dyDescent="0.25">
      <c r="A7154" s="5" t="str">
        <f t="shared" si="223"/>
        <v>LCAOutside LA BasinAverage WeekdayJune1</v>
      </c>
      <c r="B7154" t="s">
        <v>2233</v>
      </c>
      <c r="C7154" t="s">
        <v>2251</v>
      </c>
      <c r="D7154" t="s">
        <v>2569</v>
      </c>
      <c r="E7154" t="s">
        <v>3170</v>
      </c>
      <c r="F7154" s="6">
        <v>1</v>
      </c>
      <c r="G7154" s="6"/>
      <c r="H7154" s="6"/>
      <c r="I7154" s="6"/>
      <c r="J7154" s="6">
        <v>71.994</v>
      </c>
      <c r="K7154">
        <f t="shared" si="222"/>
        <v>1</v>
      </c>
    </row>
    <row r="7155" spans="1:11" x14ac:dyDescent="0.25">
      <c r="A7155" s="5" t="str">
        <f t="shared" si="223"/>
        <v>LCAOutside LA BasinAverage WeekdayJune2</v>
      </c>
      <c r="B7155" t="s">
        <v>2233</v>
      </c>
      <c r="C7155" t="s">
        <v>2251</v>
      </c>
      <c r="D7155" t="s">
        <v>2569</v>
      </c>
      <c r="E7155" t="s">
        <v>3170</v>
      </c>
      <c r="F7155" s="6">
        <v>2</v>
      </c>
      <c r="G7155" s="6"/>
      <c r="H7155" s="6"/>
      <c r="I7155" s="6"/>
      <c r="J7155" s="6">
        <v>71.938001007080089</v>
      </c>
      <c r="K7155">
        <f t="shared" si="222"/>
        <v>1</v>
      </c>
    </row>
    <row r="7156" spans="1:11" x14ac:dyDescent="0.25">
      <c r="A7156" s="5" t="str">
        <f t="shared" si="223"/>
        <v>LCAOutside LA BasinAverage WeekdayJune3</v>
      </c>
      <c r="B7156" t="s">
        <v>2233</v>
      </c>
      <c r="C7156" t="s">
        <v>2251</v>
      </c>
      <c r="D7156" t="s">
        <v>2569</v>
      </c>
      <c r="E7156" t="s">
        <v>3170</v>
      </c>
      <c r="F7156" s="6">
        <v>3</v>
      </c>
      <c r="G7156" s="6"/>
      <c r="H7156" s="6"/>
      <c r="I7156" s="6"/>
      <c r="J7156" s="6">
        <v>71.305999755859375</v>
      </c>
      <c r="K7156">
        <f t="shared" si="222"/>
        <v>1</v>
      </c>
    </row>
    <row r="7157" spans="1:11" x14ac:dyDescent="0.25">
      <c r="A7157" s="5" t="str">
        <f t="shared" si="223"/>
        <v>LCAOutside LA BasinAverage WeekdayJune4</v>
      </c>
      <c r="B7157" t="s">
        <v>2233</v>
      </c>
      <c r="C7157" t="s">
        <v>2251</v>
      </c>
      <c r="D7157" t="s">
        <v>2569</v>
      </c>
      <c r="E7157" t="s">
        <v>3170</v>
      </c>
      <c r="F7157" s="6">
        <v>4</v>
      </c>
      <c r="G7157" s="6"/>
      <c r="H7157" s="6"/>
      <c r="I7157" s="6"/>
      <c r="J7157" s="6">
        <v>70.56399841308594</v>
      </c>
      <c r="K7157">
        <f t="shared" si="222"/>
        <v>1</v>
      </c>
    </row>
    <row r="7158" spans="1:11" x14ac:dyDescent="0.25">
      <c r="A7158" s="5" t="str">
        <f t="shared" si="223"/>
        <v>LCAOutside LA BasinAverage WeekdayJune5</v>
      </c>
      <c r="B7158" t="s">
        <v>2233</v>
      </c>
      <c r="C7158" t="s">
        <v>2251</v>
      </c>
      <c r="D7158" t="s">
        <v>2569</v>
      </c>
      <c r="E7158" t="s">
        <v>3170</v>
      </c>
      <c r="F7158" s="6">
        <v>5</v>
      </c>
      <c r="G7158" s="6"/>
      <c r="H7158" s="6"/>
      <c r="I7158" s="6"/>
      <c r="J7158" s="6">
        <v>69.092000579833979</v>
      </c>
      <c r="K7158">
        <f t="shared" si="222"/>
        <v>1</v>
      </c>
    </row>
    <row r="7159" spans="1:11" x14ac:dyDescent="0.25">
      <c r="A7159" s="5" t="str">
        <f t="shared" si="223"/>
        <v>LCAOutside LA BasinAverage WeekdayJune6</v>
      </c>
      <c r="B7159" t="s">
        <v>2233</v>
      </c>
      <c r="C7159" t="s">
        <v>2251</v>
      </c>
      <c r="D7159" t="s">
        <v>2569</v>
      </c>
      <c r="E7159" t="s">
        <v>3170</v>
      </c>
      <c r="F7159" s="6">
        <v>6</v>
      </c>
      <c r="G7159" s="6"/>
      <c r="H7159" s="6"/>
      <c r="I7159" s="6"/>
      <c r="J7159" s="6">
        <v>66.520000457763672</v>
      </c>
      <c r="K7159">
        <f t="shared" si="222"/>
        <v>1</v>
      </c>
    </row>
    <row r="7160" spans="1:11" x14ac:dyDescent="0.25">
      <c r="A7160" s="5" t="str">
        <f t="shared" si="223"/>
        <v>LCAOutside LA BasinAverage WeekdayJune7</v>
      </c>
      <c r="B7160" t="s">
        <v>2233</v>
      </c>
      <c r="C7160" t="s">
        <v>2251</v>
      </c>
      <c r="D7160" t="s">
        <v>2569</v>
      </c>
      <c r="E7160" t="s">
        <v>3170</v>
      </c>
      <c r="F7160" s="6">
        <v>7</v>
      </c>
      <c r="G7160" s="6"/>
      <c r="H7160" s="6"/>
      <c r="I7160" s="6"/>
      <c r="J7160" s="6">
        <v>64.459998321533206</v>
      </c>
      <c r="K7160">
        <f t="shared" si="222"/>
        <v>1</v>
      </c>
    </row>
    <row r="7161" spans="1:11" x14ac:dyDescent="0.25">
      <c r="A7161" s="5" t="str">
        <f t="shared" si="223"/>
        <v>LCAOutside LA BasinAverage WeekdayJune8</v>
      </c>
      <c r="B7161" t="s">
        <v>2233</v>
      </c>
      <c r="C7161" t="s">
        <v>2251</v>
      </c>
      <c r="D7161" t="s">
        <v>2569</v>
      </c>
      <c r="E7161" t="s">
        <v>3170</v>
      </c>
      <c r="F7161" s="6">
        <v>8</v>
      </c>
      <c r="G7161" s="6"/>
      <c r="H7161" s="6"/>
      <c r="I7161" s="6"/>
      <c r="J7161" s="6">
        <v>67.607997894287109</v>
      </c>
      <c r="K7161">
        <f t="shared" si="222"/>
        <v>1</v>
      </c>
    </row>
    <row r="7162" spans="1:11" x14ac:dyDescent="0.25">
      <c r="A7162" s="5" t="str">
        <f t="shared" si="223"/>
        <v>LCAOutside LA BasinAverage WeekdayJune9</v>
      </c>
      <c r="B7162" t="s">
        <v>2233</v>
      </c>
      <c r="C7162" t="s">
        <v>2251</v>
      </c>
      <c r="D7162" t="s">
        <v>2569</v>
      </c>
      <c r="E7162" t="s">
        <v>3170</v>
      </c>
      <c r="F7162" s="6">
        <v>9</v>
      </c>
      <c r="G7162" s="6"/>
      <c r="H7162" s="6"/>
      <c r="I7162" s="6"/>
      <c r="J7162" s="6">
        <v>75.141999816894526</v>
      </c>
      <c r="K7162">
        <f t="shared" si="222"/>
        <v>1</v>
      </c>
    </row>
    <row r="7163" spans="1:11" x14ac:dyDescent="0.25">
      <c r="A7163" s="5" t="str">
        <f t="shared" si="223"/>
        <v>LCAOutside LA BasinAverage WeekdayJune10</v>
      </c>
      <c r="B7163" t="s">
        <v>2233</v>
      </c>
      <c r="C7163" t="s">
        <v>2251</v>
      </c>
      <c r="D7163" t="s">
        <v>2569</v>
      </c>
      <c r="E7163" t="s">
        <v>3170</v>
      </c>
      <c r="F7163" s="6">
        <v>10</v>
      </c>
      <c r="G7163" s="6"/>
      <c r="H7163" s="6"/>
      <c r="I7163" s="6"/>
      <c r="J7163" s="6">
        <v>79.125999450683594</v>
      </c>
      <c r="K7163">
        <f t="shared" si="222"/>
        <v>1</v>
      </c>
    </row>
    <row r="7164" spans="1:11" x14ac:dyDescent="0.25">
      <c r="A7164" s="5" t="str">
        <f t="shared" si="223"/>
        <v>LCAOutside LA BasinAverage WeekdayJune11</v>
      </c>
      <c r="B7164" t="s">
        <v>2233</v>
      </c>
      <c r="C7164" t="s">
        <v>2251</v>
      </c>
      <c r="D7164" t="s">
        <v>2569</v>
      </c>
      <c r="E7164" t="s">
        <v>3170</v>
      </c>
      <c r="F7164" s="6">
        <v>11</v>
      </c>
      <c r="G7164" s="6"/>
      <c r="H7164" s="6"/>
      <c r="I7164" s="6"/>
      <c r="J7164" s="6">
        <v>81.893998718261713</v>
      </c>
      <c r="K7164">
        <f t="shared" si="222"/>
        <v>1</v>
      </c>
    </row>
    <row r="7165" spans="1:11" x14ac:dyDescent="0.25">
      <c r="A7165" s="5" t="str">
        <f t="shared" si="223"/>
        <v>LCAOutside LA BasinAverage WeekdayJune12</v>
      </c>
      <c r="B7165" t="s">
        <v>2233</v>
      </c>
      <c r="C7165" t="s">
        <v>2251</v>
      </c>
      <c r="D7165" t="s">
        <v>2569</v>
      </c>
      <c r="E7165" t="s">
        <v>3170</v>
      </c>
      <c r="F7165" s="6">
        <v>12</v>
      </c>
      <c r="G7165" s="6"/>
      <c r="H7165" s="6"/>
      <c r="I7165" s="6"/>
      <c r="J7165" s="6">
        <v>85.560000610351565</v>
      </c>
      <c r="K7165">
        <f t="shared" si="222"/>
        <v>1</v>
      </c>
    </row>
    <row r="7166" spans="1:11" x14ac:dyDescent="0.25">
      <c r="A7166" s="5" t="str">
        <f t="shared" si="223"/>
        <v>LCAOutside LA BasinAverage WeekdayJune13</v>
      </c>
      <c r="B7166" t="s">
        <v>2233</v>
      </c>
      <c r="C7166" t="s">
        <v>2251</v>
      </c>
      <c r="D7166" t="s">
        <v>2569</v>
      </c>
      <c r="E7166" t="s">
        <v>3170</v>
      </c>
      <c r="F7166" s="6">
        <v>13</v>
      </c>
      <c r="G7166" s="6"/>
      <c r="H7166" s="6"/>
      <c r="I7166" s="6"/>
      <c r="J7166" s="6">
        <v>88.33999938964844</v>
      </c>
      <c r="K7166">
        <f t="shared" si="222"/>
        <v>1</v>
      </c>
    </row>
    <row r="7167" spans="1:11" x14ac:dyDescent="0.25">
      <c r="A7167" s="5" t="str">
        <f t="shared" si="223"/>
        <v>LCAOutside LA BasinAverage WeekdayJune14</v>
      </c>
      <c r="B7167" t="s">
        <v>2233</v>
      </c>
      <c r="C7167" t="s">
        <v>2251</v>
      </c>
      <c r="D7167" t="s">
        <v>2569</v>
      </c>
      <c r="E7167" t="s">
        <v>3170</v>
      </c>
      <c r="F7167" s="6">
        <v>14</v>
      </c>
      <c r="G7167" s="6"/>
      <c r="H7167" s="6"/>
      <c r="I7167" s="6"/>
      <c r="J7167" s="6">
        <v>90.840002441406256</v>
      </c>
      <c r="K7167">
        <f t="shared" si="222"/>
        <v>1</v>
      </c>
    </row>
    <row r="7168" spans="1:11" x14ac:dyDescent="0.25">
      <c r="A7168" s="5" t="str">
        <f t="shared" si="223"/>
        <v>LCAOutside LA BasinAverage WeekdayJune15</v>
      </c>
      <c r="B7168" t="s">
        <v>2233</v>
      </c>
      <c r="C7168" t="s">
        <v>2251</v>
      </c>
      <c r="D7168" t="s">
        <v>2569</v>
      </c>
      <c r="E7168" t="s">
        <v>3170</v>
      </c>
      <c r="F7168" s="6">
        <v>15</v>
      </c>
      <c r="G7168" s="6"/>
      <c r="H7168" s="6"/>
      <c r="I7168" s="6"/>
      <c r="J7168" s="6">
        <v>92.479998779296878</v>
      </c>
      <c r="K7168">
        <f t="shared" si="222"/>
        <v>1</v>
      </c>
    </row>
    <row r="7169" spans="1:11" x14ac:dyDescent="0.25">
      <c r="A7169" s="5" t="str">
        <f t="shared" si="223"/>
        <v>LCAOutside LA BasinAverage WeekdayJune16</v>
      </c>
      <c r="B7169" t="s">
        <v>2233</v>
      </c>
      <c r="C7169" t="s">
        <v>2251</v>
      </c>
      <c r="D7169" t="s">
        <v>2569</v>
      </c>
      <c r="E7169" t="s">
        <v>3170</v>
      </c>
      <c r="F7169" s="6">
        <v>16</v>
      </c>
      <c r="G7169" s="6"/>
      <c r="H7169" s="6"/>
      <c r="I7169" s="6"/>
      <c r="J7169" s="6">
        <v>93.60000305175781</v>
      </c>
      <c r="K7169">
        <f t="shared" si="222"/>
        <v>1</v>
      </c>
    </row>
    <row r="7170" spans="1:11" x14ac:dyDescent="0.25">
      <c r="A7170" s="5" t="str">
        <f t="shared" si="223"/>
        <v>LCAOutside LA BasinAverage WeekdayJune17</v>
      </c>
      <c r="B7170" t="s">
        <v>2233</v>
      </c>
      <c r="C7170" t="s">
        <v>2251</v>
      </c>
      <c r="D7170" t="s">
        <v>2569</v>
      </c>
      <c r="E7170" t="s">
        <v>3170</v>
      </c>
      <c r="F7170" s="6">
        <v>17</v>
      </c>
      <c r="G7170" s="6"/>
      <c r="H7170" s="6"/>
      <c r="I7170" s="6"/>
      <c r="J7170" s="6">
        <v>92.700001525878903</v>
      </c>
      <c r="K7170">
        <f t="shared" ref="K7170:K7233" si="224">INDEX(events, MATCH(CONCATENATE(B7170, C7170, D7170, E7170), events_y, 0), MATCH("Confidential", events_x, 0))</f>
        <v>1</v>
      </c>
    </row>
    <row r="7171" spans="1:11" x14ac:dyDescent="0.25">
      <c r="A7171" s="5" t="str">
        <f t="shared" ref="A7171:A7234" si="225">CONCATENATE(B7171, C7171, D7171, E7171, F7171)</f>
        <v>LCAOutside LA BasinAverage WeekdayJune18</v>
      </c>
      <c r="B7171" t="s">
        <v>2233</v>
      </c>
      <c r="C7171" t="s">
        <v>2251</v>
      </c>
      <c r="D7171" t="s">
        <v>2569</v>
      </c>
      <c r="E7171" t="s">
        <v>3170</v>
      </c>
      <c r="F7171" s="6">
        <v>18</v>
      </c>
      <c r="G7171" s="6"/>
      <c r="H7171" s="6"/>
      <c r="I7171" s="6"/>
      <c r="J7171" s="6">
        <v>91.480000305175778</v>
      </c>
      <c r="K7171">
        <f t="shared" si="224"/>
        <v>1</v>
      </c>
    </row>
    <row r="7172" spans="1:11" x14ac:dyDescent="0.25">
      <c r="A7172" s="5" t="str">
        <f t="shared" si="225"/>
        <v>LCAOutside LA BasinAverage WeekdayJune19</v>
      </c>
      <c r="B7172" t="s">
        <v>2233</v>
      </c>
      <c r="C7172" t="s">
        <v>2251</v>
      </c>
      <c r="D7172" t="s">
        <v>2569</v>
      </c>
      <c r="E7172" t="s">
        <v>3170</v>
      </c>
      <c r="F7172" s="6">
        <v>19</v>
      </c>
      <c r="G7172" s="6"/>
      <c r="H7172" s="6"/>
      <c r="I7172" s="6"/>
      <c r="J7172" s="6">
        <v>89.519999694824222</v>
      </c>
      <c r="K7172">
        <f t="shared" si="224"/>
        <v>1</v>
      </c>
    </row>
    <row r="7173" spans="1:11" x14ac:dyDescent="0.25">
      <c r="A7173" s="5" t="str">
        <f t="shared" si="225"/>
        <v>LCAOutside LA BasinAverage WeekdayJune20</v>
      </c>
      <c r="B7173" t="s">
        <v>2233</v>
      </c>
      <c r="C7173" t="s">
        <v>2251</v>
      </c>
      <c r="D7173" t="s">
        <v>2569</v>
      </c>
      <c r="E7173" t="s">
        <v>3170</v>
      </c>
      <c r="F7173" s="6">
        <v>20</v>
      </c>
      <c r="G7173" s="6"/>
      <c r="H7173" s="6"/>
      <c r="I7173" s="6"/>
      <c r="J7173" s="6">
        <v>86.519999694824222</v>
      </c>
      <c r="K7173">
        <f t="shared" si="224"/>
        <v>1</v>
      </c>
    </row>
    <row r="7174" spans="1:11" x14ac:dyDescent="0.25">
      <c r="A7174" s="5" t="str">
        <f t="shared" si="225"/>
        <v>LCAOutside LA BasinAverage WeekdayJune21</v>
      </c>
      <c r="B7174" t="s">
        <v>2233</v>
      </c>
      <c r="C7174" t="s">
        <v>2251</v>
      </c>
      <c r="D7174" t="s">
        <v>2569</v>
      </c>
      <c r="E7174" t="s">
        <v>3170</v>
      </c>
      <c r="F7174" s="6">
        <v>21</v>
      </c>
      <c r="G7174" s="6"/>
      <c r="H7174" s="6"/>
      <c r="I7174" s="6"/>
      <c r="J7174" s="6">
        <v>83.594001770019531</v>
      </c>
      <c r="K7174">
        <f t="shared" si="224"/>
        <v>1</v>
      </c>
    </row>
    <row r="7175" spans="1:11" x14ac:dyDescent="0.25">
      <c r="A7175" s="5" t="str">
        <f t="shared" si="225"/>
        <v>LCAOutside LA BasinAverage WeekdayJune22</v>
      </c>
      <c r="B7175" t="s">
        <v>2233</v>
      </c>
      <c r="C7175" t="s">
        <v>2251</v>
      </c>
      <c r="D7175" t="s">
        <v>2569</v>
      </c>
      <c r="E7175" t="s">
        <v>3170</v>
      </c>
      <c r="F7175" s="6">
        <v>22</v>
      </c>
      <c r="G7175" s="6"/>
      <c r="H7175" s="6"/>
      <c r="I7175" s="6"/>
      <c r="J7175" s="6">
        <v>80.89200134277344</v>
      </c>
      <c r="K7175">
        <f t="shared" si="224"/>
        <v>1</v>
      </c>
    </row>
    <row r="7176" spans="1:11" x14ac:dyDescent="0.25">
      <c r="A7176" s="5" t="str">
        <f t="shared" si="225"/>
        <v>LCAOutside LA BasinAverage WeekdayJune23</v>
      </c>
      <c r="B7176" t="s">
        <v>2233</v>
      </c>
      <c r="C7176" t="s">
        <v>2251</v>
      </c>
      <c r="D7176" t="s">
        <v>2569</v>
      </c>
      <c r="E7176" t="s">
        <v>3170</v>
      </c>
      <c r="F7176" s="6">
        <v>23</v>
      </c>
      <c r="G7176" s="6"/>
      <c r="H7176" s="6"/>
      <c r="I7176" s="6"/>
      <c r="J7176" s="6">
        <v>79.208000946044919</v>
      </c>
      <c r="K7176">
        <f t="shared" si="224"/>
        <v>1</v>
      </c>
    </row>
    <row r="7177" spans="1:11" x14ac:dyDescent="0.25">
      <c r="A7177" s="5" t="str">
        <f t="shared" si="225"/>
        <v>LCAOutside LA BasinAverage WeekdayJune24</v>
      </c>
      <c r="B7177" t="s">
        <v>2233</v>
      </c>
      <c r="C7177" t="s">
        <v>2251</v>
      </c>
      <c r="D7177" t="s">
        <v>2569</v>
      </c>
      <c r="E7177" t="s">
        <v>3170</v>
      </c>
      <c r="F7177" s="6">
        <v>24</v>
      </c>
      <c r="G7177" s="6"/>
      <c r="H7177" s="6"/>
      <c r="I7177" s="6"/>
      <c r="J7177" s="6">
        <v>77.39200134277344</v>
      </c>
      <c r="K7177">
        <f t="shared" si="224"/>
        <v>1</v>
      </c>
    </row>
    <row r="7178" spans="1:11" x14ac:dyDescent="0.25">
      <c r="A7178" s="5" t="str">
        <f t="shared" si="225"/>
        <v>LCAOutside LA BasinMonthly Peak DayJune1</v>
      </c>
      <c r="B7178" t="s">
        <v>2233</v>
      </c>
      <c r="C7178" t="s">
        <v>2251</v>
      </c>
      <c r="D7178" t="s">
        <v>2570</v>
      </c>
      <c r="E7178" t="s">
        <v>3170</v>
      </c>
      <c r="F7178" s="6">
        <v>1</v>
      </c>
      <c r="G7178" s="6"/>
      <c r="H7178" s="6"/>
      <c r="I7178" s="6"/>
      <c r="J7178" s="6">
        <v>85.353999328613284</v>
      </c>
      <c r="K7178">
        <f t="shared" si="224"/>
        <v>1</v>
      </c>
    </row>
    <row r="7179" spans="1:11" x14ac:dyDescent="0.25">
      <c r="A7179" s="5" t="str">
        <f t="shared" si="225"/>
        <v>LCAOutside LA BasinMonthly Peak DayJune2</v>
      </c>
      <c r="B7179" t="s">
        <v>2233</v>
      </c>
      <c r="C7179" t="s">
        <v>2251</v>
      </c>
      <c r="D7179" t="s">
        <v>2570</v>
      </c>
      <c r="E7179" t="s">
        <v>3170</v>
      </c>
      <c r="F7179" s="6">
        <v>2</v>
      </c>
      <c r="G7179" s="6"/>
      <c r="H7179" s="6"/>
      <c r="I7179" s="6"/>
      <c r="J7179" s="6">
        <v>83.034001159667966</v>
      </c>
      <c r="K7179">
        <f t="shared" si="224"/>
        <v>1</v>
      </c>
    </row>
    <row r="7180" spans="1:11" x14ac:dyDescent="0.25">
      <c r="A7180" s="5" t="str">
        <f t="shared" si="225"/>
        <v>LCAOutside LA BasinMonthly Peak DayJune3</v>
      </c>
      <c r="B7180" t="s">
        <v>2233</v>
      </c>
      <c r="C7180" t="s">
        <v>2251</v>
      </c>
      <c r="D7180" t="s">
        <v>2570</v>
      </c>
      <c r="E7180" t="s">
        <v>3170</v>
      </c>
      <c r="F7180" s="6">
        <v>3</v>
      </c>
      <c r="G7180" s="6"/>
      <c r="H7180" s="6"/>
      <c r="I7180" s="6"/>
      <c r="J7180" s="6">
        <v>82.154000854492182</v>
      </c>
      <c r="K7180">
        <f t="shared" si="224"/>
        <v>1</v>
      </c>
    </row>
    <row r="7181" spans="1:11" x14ac:dyDescent="0.25">
      <c r="A7181" s="5" t="str">
        <f t="shared" si="225"/>
        <v>LCAOutside LA BasinMonthly Peak DayJune4</v>
      </c>
      <c r="B7181" t="s">
        <v>2233</v>
      </c>
      <c r="C7181" t="s">
        <v>2251</v>
      </c>
      <c r="D7181" t="s">
        <v>2570</v>
      </c>
      <c r="E7181" t="s">
        <v>3170</v>
      </c>
      <c r="F7181" s="6">
        <v>4</v>
      </c>
      <c r="G7181" s="6"/>
      <c r="H7181" s="6"/>
      <c r="I7181" s="6"/>
      <c r="J7181" s="6">
        <v>80.329998779296872</v>
      </c>
      <c r="K7181">
        <f t="shared" si="224"/>
        <v>1</v>
      </c>
    </row>
    <row r="7182" spans="1:11" x14ac:dyDescent="0.25">
      <c r="A7182" s="5" t="str">
        <f t="shared" si="225"/>
        <v>LCAOutside LA BasinMonthly Peak DayJune5</v>
      </c>
      <c r="B7182" t="s">
        <v>2233</v>
      </c>
      <c r="C7182" t="s">
        <v>2251</v>
      </c>
      <c r="D7182" t="s">
        <v>2570</v>
      </c>
      <c r="E7182" t="s">
        <v>3170</v>
      </c>
      <c r="F7182" s="6">
        <v>5</v>
      </c>
      <c r="G7182" s="6"/>
      <c r="H7182" s="6"/>
      <c r="I7182" s="6"/>
      <c r="J7182" s="6">
        <v>78.519998931884771</v>
      </c>
      <c r="K7182">
        <f t="shared" si="224"/>
        <v>1</v>
      </c>
    </row>
    <row r="7183" spans="1:11" x14ac:dyDescent="0.25">
      <c r="A7183" s="5" t="str">
        <f t="shared" si="225"/>
        <v>LCAOutside LA BasinMonthly Peak DayJune6</v>
      </c>
      <c r="B7183" t="s">
        <v>2233</v>
      </c>
      <c r="C7183" t="s">
        <v>2251</v>
      </c>
      <c r="D7183" t="s">
        <v>2570</v>
      </c>
      <c r="E7183" t="s">
        <v>3170</v>
      </c>
      <c r="F7183" s="6">
        <v>6</v>
      </c>
      <c r="G7183" s="6"/>
      <c r="H7183" s="6"/>
      <c r="I7183" s="6"/>
      <c r="J7183" s="6">
        <v>77.438000488281247</v>
      </c>
      <c r="K7183">
        <f t="shared" si="224"/>
        <v>1</v>
      </c>
    </row>
    <row r="7184" spans="1:11" x14ac:dyDescent="0.25">
      <c r="A7184" s="5" t="str">
        <f t="shared" si="225"/>
        <v>LCAOutside LA BasinMonthly Peak DayJune7</v>
      </c>
      <c r="B7184" t="s">
        <v>2233</v>
      </c>
      <c r="C7184" t="s">
        <v>2251</v>
      </c>
      <c r="D7184" t="s">
        <v>2570</v>
      </c>
      <c r="E7184" t="s">
        <v>3170</v>
      </c>
      <c r="F7184" s="6">
        <v>7</v>
      </c>
      <c r="G7184" s="6"/>
      <c r="H7184" s="6"/>
      <c r="I7184" s="6"/>
      <c r="J7184" s="6">
        <v>76.695997619628912</v>
      </c>
      <c r="K7184">
        <f t="shared" si="224"/>
        <v>1</v>
      </c>
    </row>
    <row r="7185" spans="1:11" x14ac:dyDescent="0.25">
      <c r="A7185" s="5" t="str">
        <f t="shared" si="225"/>
        <v>LCAOutside LA BasinMonthly Peak DayJune8</v>
      </c>
      <c r="B7185" t="s">
        <v>2233</v>
      </c>
      <c r="C7185" t="s">
        <v>2251</v>
      </c>
      <c r="D7185" t="s">
        <v>2570</v>
      </c>
      <c r="E7185" t="s">
        <v>3170</v>
      </c>
      <c r="F7185" s="6">
        <v>8</v>
      </c>
      <c r="G7185" s="6"/>
      <c r="H7185" s="6"/>
      <c r="I7185" s="6"/>
      <c r="J7185" s="6">
        <v>76.72399978637695</v>
      </c>
      <c r="K7185">
        <f t="shared" si="224"/>
        <v>1</v>
      </c>
    </row>
    <row r="7186" spans="1:11" x14ac:dyDescent="0.25">
      <c r="A7186" s="5" t="str">
        <f t="shared" si="225"/>
        <v>LCAOutside LA BasinMonthly Peak DayJune9</v>
      </c>
      <c r="B7186" t="s">
        <v>2233</v>
      </c>
      <c r="C7186" t="s">
        <v>2251</v>
      </c>
      <c r="D7186" t="s">
        <v>2570</v>
      </c>
      <c r="E7186" t="s">
        <v>3170</v>
      </c>
      <c r="F7186" s="6">
        <v>9</v>
      </c>
      <c r="G7186" s="6"/>
      <c r="H7186" s="6"/>
      <c r="I7186" s="6"/>
      <c r="J7186" s="6">
        <v>79.889997863769537</v>
      </c>
      <c r="K7186">
        <f t="shared" si="224"/>
        <v>1</v>
      </c>
    </row>
    <row r="7187" spans="1:11" x14ac:dyDescent="0.25">
      <c r="A7187" s="5" t="str">
        <f t="shared" si="225"/>
        <v>LCAOutside LA BasinMonthly Peak DayJune10</v>
      </c>
      <c r="B7187" t="s">
        <v>2233</v>
      </c>
      <c r="C7187" t="s">
        <v>2251</v>
      </c>
      <c r="D7187" t="s">
        <v>2570</v>
      </c>
      <c r="E7187" t="s">
        <v>3170</v>
      </c>
      <c r="F7187" s="6">
        <v>10</v>
      </c>
      <c r="G7187" s="6"/>
      <c r="H7187" s="6"/>
      <c r="I7187" s="6"/>
      <c r="J7187" s="6">
        <v>82.920001220703128</v>
      </c>
      <c r="K7187">
        <f t="shared" si="224"/>
        <v>1</v>
      </c>
    </row>
    <row r="7188" spans="1:11" x14ac:dyDescent="0.25">
      <c r="A7188" s="5" t="str">
        <f t="shared" si="225"/>
        <v>LCAOutside LA BasinMonthly Peak DayJune11</v>
      </c>
      <c r="B7188" t="s">
        <v>2233</v>
      </c>
      <c r="C7188" t="s">
        <v>2251</v>
      </c>
      <c r="D7188" t="s">
        <v>2570</v>
      </c>
      <c r="E7188" t="s">
        <v>3170</v>
      </c>
      <c r="F7188" s="6">
        <v>11</v>
      </c>
      <c r="G7188" s="6"/>
      <c r="H7188" s="6"/>
      <c r="I7188" s="6"/>
      <c r="J7188" s="6">
        <v>90.2</v>
      </c>
      <c r="K7188">
        <f t="shared" si="224"/>
        <v>1</v>
      </c>
    </row>
    <row r="7189" spans="1:11" x14ac:dyDescent="0.25">
      <c r="A7189" s="5" t="str">
        <f t="shared" si="225"/>
        <v>LCAOutside LA BasinMonthly Peak DayJune12</v>
      </c>
      <c r="B7189" t="s">
        <v>2233</v>
      </c>
      <c r="C7189" t="s">
        <v>2251</v>
      </c>
      <c r="D7189" t="s">
        <v>2570</v>
      </c>
      <c r="E7189" t="s">
        <v>3170</v>
      </c>
      <c r="F7189" s="6">
        <v>12</v>
      </c>
      <c r="G7189" s="6"/>
      <c r="H7189" s="6"/>
      <c r="I7189" s="6"/>
      <c r="J7189" s="6">
        <v>95.619999694824216</v>
      </c>
      <c r="K7189">
        <f t="shared" si="224"/>
        <v>1</v>
      </c>
    </row>
    <row r="7190" spans="1:11" x14ac:dyDescent="0.25">
      <c r="A7190" s="5" t="str">
        <f t="shared" si="225"/>
        <v>LCAOutside LA BasinMonthly Peak DayJune13</v>
      </c>
      <c r="B7190" t="s">
        <v>2233</v>
      </c>
      <c r="C7190" t="s">
        <v>2251</v>
      </c>
      <c r="D7190" t="s">
        <v>2570</v>
      </c>
      <c r="E7190" t="s">
        <v>3170</v>
      </c>
      <c r="F7190" s="6">
        <v>13</v>
      </c>
      <c r="G7190" s="6"/>
      <c r="H7190" s="6"/>
      <c r="I7190" s="6"/>
      <c r="J7190" s="6">
        <v>99.279998779296875</v>
      </c>
      <c r="K7190">
        <f t="shared" si="224"/>
        <v>1</v>
      </c>
    </row>
    <row r="7191" spans="1:11" x14ac:dyDescent="0.25">
      <c r="A7191" s="5" t="str">
        <f t="shared" si="225"/>
        <v>LCAOutside LA BasinMonthly Peak DayJune14</v>
      </c>
      <c r="B7191" t="s">
        <v>2233</v>
      </c>
      <c r="C7191" t="s">
        <v>2251</v>
      </c>
      <c r="D7191" t="s">
        <v>2570</v>
      </c>
      <c r="E7191" t="s">
        <v>3170</v>
      </c>
      <c r="F7191" s="6">
        <v>14</v>
      </c>
      <c r="G7191" s="6"/>
      <c r="H7191" s="6"/>
      <c r="I7191" s="6"/>
      <c r="J7191" s="6">
        <v>100.77999877929688</v>
      </c>
      <c r="K7191">
        <f t="shared" si="224"/>
        <v>1</v>
      </c>
    </row>
    <row r="7192" spans="1:11" x14ac:dyDescent="0.25">
      <c r="A7192" s="5" t="str">
        <f t="shared" si="225"/>
        <v>LCAOutside LA BasinMonthly Peak DayJune15</v>
      </c>
      <c r="B7192" t="s">
        <v>2233</v>
      </c>
      <c r="C7192" t="s">
        <v>2251</v>
      </c>
      <c r="D7192" t="s">
        <v>2570</v>
      </c>
      <c r="E7192" t="s">
        <v>3170</v>
      </c>
      <c r="F7192" s="6">
        <v>15</v>
      </c>
      <c r="G7192" s="6"/>
      <c r="H7192" s="6"/>
      <c r="I7192" s="6"/>
      <c r="J7192" s="6">
        <v>101.91999969482421</v>
      </c>
      <c r="K7192">
        <f t="shared" si="224"/>
        <v>1</v>
      </c>
    </row>
    <row r="7193" spans="1:11" x14ac:dyDescent="0.25">
      <c r="A7193" s="5" t="str">
        <f t="shared" si="225"/>
        <v>LCAOutside LA BasinMonthly Peak DayJune16</v>
      </c>
      <c r="B7193" t="s">
        <v>2233</v>
      </c>
      <c r="C7193" t="s">
        <v>2251</v>
      </c>
      <c r="D7193" t="s">
        <v>2570</v>
      </c>
      <c r="E7193" t="s">
        <v>3170</v>
      </c>
      <c r="F7193" s="6">
        <v>16</v>
      </c>
      <c r="G7193" s="6"/>
      <c r="H7193" s="6"/>
      <c r="I7193" s="6"/>
      <c r="J7193" s="6">
        <v>102.80000305175781</v>
      </c>
      <c r="K7193">
        <f t="shared" si="224"/>
        <v>1</v>
      </c>
    </row>
    <row r="7194" spans="1:11" x14ac:dyDescent="0.25">
      <c r="A7194" s="5" t="str">
        <f t="shared" si="225"/>
        <v>LCAOutside LA BasinMonthly Peak DayJune17</v>
      </c>
      <c r="B7194" t="s">
        <v>2233</v>
      </c>
      <c r="C7194" t="s">
        <v>2251</v>
      </c>
      <c r="D7194" t="s">
        <v>2570</v>
      </c>
      <c r="E7194" t="s">
        <v>3170</v>
      </c>
      <c r="F7194" s="6">
        <v>17</v>
      </c>
      <c r="G7194" s="6"/>
      <c r="H7194" s="6"/>
      <c r="I7194" s="6"/>
      <c r="J7194" s="6">
        <v>102.84000091552734</v>
      </c>
      <c r="K7194">
        <f t="shared" si="224"/>
        <v>1</v>
      </c>
    </row>
    <row r="7195" spans="1:11" x14ac:dyDescent="0.25">
      <c r="A7195" s="5" t="str">
        <f t="shared" si="225"/>
        <v>LCAOutside LA BasinMonthly Peak DayJune18</v>
      </c>
      <c r="B7195" t="s">
        <v>2233</v>
      </c>
      <c r="C7195" t="s">
        <v>2251</v>
      </c>
      <c r="D7195" t="s">
        <v>2570</v>
      </c>
      <c r="E7195" t="s">
        <v>3170</v>
      </c>
      <c r="F7195" s="6">
        <v>18</v>
      </c>
      <c r="G7195" s="6"/>
      <c r="H7195" s="6"/>
      <c r="I7195" s="6"/>
      <c r="J7195" s="6">
        <v>101.46000061035156</v>
      </c>
      <c r="K7195">
        <f t="shared" si="224"/>
        <v>1</v>
      </c>
    </row>
    <row r="7196" spans="1:11" x14ac:dyDescent="0.25">
      <c r="A7196" s="5" t="str">
        <f t="shared" si="225"/>
        <v>LCAOutside LA BasinMonthly Peak DayJune19</v>
      </c>
      <c r="B7196" t="s">
        <v>2233</v>
      </c>
      <c r="C7196" t="s">
        <v>2251</v>
      </c>
      <c r="D7196" t="s">
        <v>2570</v>
      </c>
      <c r="E7196" t="s">
        <v>3170</v>
      </c>
      <c r="F7196" s="6">
        <v>19</v>
      </c>
      <c r="G7196" s="6"/>
      <c r="H7196" s="6"/>
      <c r="I7196" s="6"/>
      <c r="J7196" s="6">
        <v>99.099998474121094</v>
      </c>
      <c r="K7196">
        <f t="shared" si="224"/>
        <v>1</v>
      </c>
    </row>
    <row r="7197" spans="1:11" x14ac:dyDescent="0.25">
      <c r="A7197" s="5" t="str">
        <f t="shared" si="225"/>
        <v>LCAOutside LA BasinMonthly Peak DayJune20</v>
      </c>
      <c r="B7197" t="s">
        <v>2233</v>
      </c>
      <c r="C7197" t="s">
        <v>2251</v>
      </c>
      <c r="D7197" t="s">
        <v>2570</v>
      </c>
      <c r="E7197" t="s">
        <v>3170</v>
      </c>
      <c r="F7197" s="6">
        <v>20</v>
      </c>
      <c r="G7197" s="6"/>
      <c r="H7197" s="6"/>
      <c r="I7197" s="6"/>
      <c r="J7197" s="6">
        <v>94.560002136230466</v>
      </c>
      <c r="K7197">
        <f t="shared" si="224"/>
        <v>1</v>
      </c>
    </row>
    <row r="7198" spans="1:11" x14ac:dyDescent="0.25">
      <c r="A7198" s="5" t="str">
        <f t="shared" si="225"/>
        <v>LCAOutside LA BasinMonthly Peak DayJune21</v>
      </c>
      <c r="B7198" t="s">
        <v>2233</v>
      </c>
      <c r="C7198" t="s">
        <v>2251</v>
      </c>
      <c r="D7198" t="s">
        <v>2570</v>
      </c>
      <c r="E7198" t="s">
        <v>3170</v>
      </c>
      <c r="F7198" s="6">
        <v>21</v>
      </c>
      <c r="G7198" s="6"/>
      <c r="H7198" s="6"/>
      <c r="I7198" s="6"/>
      <c r="J7198" s="6">
        <v>92.200001525878903</v>
      </c>
      <c r="K7198">
        <f t="shared" si="224"/>
        <v>1</v>
      </c>
    </row>
    <row r="7199" spans="1:11" x14ac:dyDescent="0.25">
      <c r="A7199" s="5" t="str">
        <f t="shared" si="225"/>
        <v>LCAOutside LA BasinMonthly Peak DayJune22</v>
      </c>
      <c r="B7199" t="s">
        <v>2233</v>
      </c>
      <c r="C7199" t="s">
        <v>2251</v>
      </c>
      <c r="D7199" t="s">
        <v>2570</v>
      </c>
      <c r="E7199" t="s">
        <v>3170</v>
      </c>
      <c r="F7199" s="6">
        <v>22</v>
      </c>
      <c r="G7199" s="6"/>
      <c r="H7199" s="6"/>
      <c r="I7199" s="6"/>
      <c r="J7199" s="6">
        <v>88.927999877929693</v>
      </c>
      <c r="K7199">
        <f t="shared" si="224"/>
        <v>1</v>
      </c>
    </row>
    <row r="7200" spans="1:11" x14ac:dyDescent="0.25">
      <c r="A7200" s="5" t="str">
        <f t="shared" si="225"/>
        <v>LCAOutside LA BasinMonthly Peak DayJune23</v>
      </c>
      <c r="B7200" t="s">
        <v>2233</v>
      </c>
      <c r="C7200" t="s">
        <v>2251</v>
      </c>
      <c r="D7200" t="s">
        <v>2570</v>
      </c>
      <c r="E7200" t="s">
        <v>3170</v>
      </c>
      <c r="F7200" s="6">
        <v>23</v>
      </c>
      <c r="G7200" s="6"/>
      <c r="H7200" s="6"/>
      <c r="I7200" s="6"/>
      <c r="J7200" s="6">
        <v>86.321998596191406</v>
      </c>
      <c r="K7200">
        <f t="shared" si="224"/>
        <v>1</v>
      </c>
    </row>
    <row r="7201" spans="1:11" x14ac:dyDescent="0.25">
      <c r="A7201" s="5" t="str">
        <f t="shared" si="225"/>
        <v>LCAOutside LA BasinMonthly Peak DayJune24</v>
      </c>
      <c r="B7201" t="s">
        <v>2233</v>
      </c>
      <c r="C7201" t="s">
        <v>2251</v>
      </c>
      <c r="D7201" t="s">
        <v>2570</v>
      </c>
      <c r="E7201" t="s">
        <v>3170</v>
      </c>
      <c r="F7201" s="6">
        <v>24</v>
      </c>
      <c r="G7201" s="6"/>
      <c r="H7201" s="6"/>
      <c r="I7201" s="6"/>
      <c r="J7201" s="6">
        <v>83.934002685546872</v>
      </c>
      <c r="K7201">
        <f t="shared" si="224"/>
        <v>1</v>
      </c>
    </row>
    <row r="7202" spans="1:11" x14ac:dyDescent="0.25">
      <c r="A7202" s="5" t="str">
        <f t="shared" si="225"/>
        <v>LCAOutside LA BasinAverage WeekdayJuly1</v>
      </c>
      <c r="B7202" t="s">
        <v>2233</v>
      </c>
      <c r="C7202" t="s">
        <v>2251</v>
      </c>
      <c r="D7202" t="s">
        <v>2571</v>
      </c>
      <c r="E7202" t="s">
        <v>3171</v>
      </c>
      <c r="F7202" s="6">
        <v>1</v>
      </c>
      <c r="G7202" s="6"/>
      <c r="H7202" s="6"/>
      <c r="I7202" s="6"/>
      <c r="J7202" s="6">
        <v>78.760000000000005</v>
      </c>
      <c r="K7202">
        <f t="shared" si="224"/>
        <v>1</v>
      </c>
    </row>
    <row r="7203" spans="1:11" x14ac:dyDescent="0.25">
      <c r="A7203" s="5" t="str">
        <f t="shared" si="225"/>
        <v>LCAOutside LA BasinAverage WeekdayJuly2</v>
      </c>
      <c r="B7203" t="s">
        <v>2233</v>
      </c>
      <c r="C7203" t="s">
        <v>2251</v>
      </c>
      <c r="D7203" t="s">
        <v>2571</v>
      </c>
      <c r="E7203" t="s">
        <v>3171</v>
      </c>
      <c r="F7203" s="6">
        <v>2</v>
      </c>
      <c r="G7203" s="6"/>
      <c r="H7203" s="6"/>
      <c r="I7203" s="6"/>
      <c r="J7203" s="6">
        <v>77.015999999999991</v>
      </c>
      <c r="K7203">
        <f t="shared" si="224"/>
        <v>1</v>
      </c>
    </row>
    <row r="7204" spans="1:11" x14ac:dyDescent="0.25">
      <c r="A7204" s="5" t="str">
        <f t="shared" si="225"/>
        <v>LCAOutside LA BasinAverage WeekdayJuly3</v>
      </c>
      <c r="B7204" t="s">
        <v>2233</v>
      </c>
      <c r="C7204" t="s">
        <v>2251</v>
      </c>
      <c r="D7204" t="s">
        <v>2571</v>
      </c>
      <c r="E7204" t="s">
        <v>3171</v>
      </c>
      <c r="F7204" s="6">
        <v>3</v>
      </c>
      <c r="G7204" s="6"/>
      <c r="H7204" s="6"/>
      <c r="I7204" s="6"/>
      <c r="J7204" s="6">
        <v>76.152000000000001</v>
      </c>
      <c r="K7204">
        <f t="shared" si="224"/>
        <v>1</v>
      </c>
    </row>
    <row r="7205" spans="1:11" x14ac:dyDescent="0.25">
      <c r="A7205" s="5" t="str">
        <f t="shared" si="225"/>
        <v>LCAOutside LA BasinAverage WeekdayJuly4</v>
      </c>
      <c r="B7205" t="s">
        <v>2233</v>
      </c>
      <c r="C7205" t="s">
        <v>2251</v>
      </c>
      <c r="D7205" t="s">
        <v>2571</v>
      </c>
      <c r="E7205" t="s">
        <v>3171</v>
      </c>
      <c r="F7205" s="6">
        <v>4</v>
      </c>
      <c r="G7205" s="6"/>
      <c r="H7205" s="6"/>
      <c r="I7205" s="6"/>
      <c r="J7205" s="6">
        <v>75.236000000000004</v>
      </c>
      <c r="K7205">
        <f t="shared" si="224"/>
        <v>1</v>
      </c>
    </row>
    <row r="7206" spans="1:11" x14ac:dyDescent="0.25">
      <c r="A7206" s="5" t="str">
        <f t="shared" si="225"/>
        <v>LCAOutside LA BasinAverage WeekdayJuly5</v>
      </c>
      <c r="B7206" t="s">
        <v>2233</v>
      </c>
      <c r="C7206" t="s">
        <v>2251</v>
      </c>
      <c r="D7206" t="s">
        <v>2571</v>
      </c>
      <c r="E7206" t="s">
        <v>3171</v>
      </c>
      <c r="F7206" s="6">
        <v>5</v>
      </c>
      <c r="G7206" s="6"/>
      <c r="H7206" s="6"/>
      <c r="I7206" s="6"/>
      <c r="J7206" s="6">
        <v>74.962000000000003</v>
      </c>
      <c r="K7206">
        <f t="shared" si="224"/>
        <v>1</v>
      </c>
    </row>
    <row r="7207" spans="1:11" x14ac:dyDescent="0.25">
      <c r="A7207" s="5" t="str">
        <f t="shared" si="225"/>
        <v>LCAOutside LA BasinAverage WeekdayJuly6</v>
      </c>
      <c r="B7207" t="s">
        <v>2233</v>
      </c>
      <c r="C7207" t="s">
        <v>2251</v>
      </c>
      <c r="D7207" t="s">
        <v>2571</v>
      </c>
      <c r="E7207" t="s">
        <v>3171</v>
      </c>
      <c r="F7207" s="6">
        <v>6</v>
      </c>
      <c r="G7207" s="6"/>
      <c r="H7207" s="6"/>
      <c r="I7207" s="6"/>
      <c r="J7207" s="6">
        <v>74.292000000000002</v>
      </c>
      <c r="K7207">
        <f t="shared" si="224"/>
        <v>1</v>
      </c>
    </row>
    <row r="7208" spans="1:11" x14ac:dyDescent="0.25">
      <c r="A7208" s="5" t="str">
        <f t="shared" si="225"/>
        <v>LCAOutside LA BasinAverage WeekdayJuly7</v>
      </c>
      <c r="B7208" t="s">
        <v>2233</v>
      </c>
      <c r="C7208" t="s">
        <v>2251</v>
      </c>
      <c r="D7208" t="s">
        <v>2571</v>
      </c>
      <c r="E7208" t="s">
        <v>3171</v>
      </c>
      <c r="F7208" s="6">
        <v>7</v>
      </c>
      <c r="G7208" s="6"/>
      <c r="H7208" s="6"/>
      <c r="I7208" s="6"/>
      <c r="J7208" s="6">
        <v>73.524000000000001</v>
      </c>
      <c r="K7208">
        <f t="shared" si="224"/>
        <v>1</v>
      </c>
    </row>
    <row r="7209" spans="1:11" x14ac:dyDescent="0.25">
      <c r="A7209" s="5" t="str">
        <f t="shared" si="225"/>
        <v>LCAOutside LA BasinAverage WeekdayJuly8</v>
      </c>
      <c r="B7209" t="s">
        <v>2233</v>
      </c>
      <c r="C7209" t="s">
        <v>2251</v>
      </c>
      <c r="D7209" t="s">
        <v>2571</v>
      </c>
      <c r="E7209" t="s">
        <v>3171</v>
      </c>
      <c r="F7209" s="6">
        <v>8</v>
      </c>
      <c r="G7209" s="6"/>
      <c r="H7209" s="6"/>
      <c r="I7209" s="6"/>
      <c r="J7209" s="6">
        <v>72.595999999999989</v>
      </c>
      <c r="K7209">
        <f t="shared" si="224"/>
        <v>1</v>
      </c>
    </row>
    <row r="7210" spans="1:11" x14ac:dyDescent="0.25">
      <c r="A7210" s="5" t="str">
        <f t="shared" si="225"/>
        <v>LCAOutside LA BasinAverage WeekdayJuly9</v>
      </c>
      <c r="B7210" t="s">
        <v>2233</v>
      </c>
      <c r="C7210" t="s">
        <v>2251</v>
      </c>
      <c r="D7210" t="s">
        <v>2571</v>
      </c>
      <c r="E7210" t="s">
        <v>3171</v>
      </c>
      <c r="F7210" s="6">
        <v>9</v>
      </c>
      <c r="G7210" s="6"/>
      <c r="H7210" s="6"/>
      <c r="I7210" s="6"/>
      <c r="J7210" s="6">
        <v>75.782000000000011</v>
      </c>
      <c r="K7210">
        <f t="shared" si="224"/>
        <v>1</v>
      </c>
    </row>
    <row r="7211" spans="1:11" x14ac:dyDescent="0.25">
      <c r="A7211" s="5" t="str">
        <f t="shared" si="225"/>
        <v>LCAOutside LA BasinAverage WeekdayJuly10</v>
      </c>
      <c r="B7211" t="s">
        <v>2233</v>
      </c>
      <c r="C7211" t="s">
        <v>2251</v>
      </c>
      <c r="D7211" t="s">
        <v>2571</v>
      </c>
      <c r="E7211" t="s">
        <v>3171</v>
      </c>
      <c r="F7211" s="6">
        <v>10</v>
      </c>
      <c r="G7211" s="6"/>
      <c r="H7211" s="6"/>
      <c r="I7211" s="6"/>
      <c r="J7211" s="6">
        <v>79.225999999999999</v>
      </c>
      <c r="K7211">
        <f t="shared" si="224"/>
        <v>1</v>
      </c>
    </row>
    <row r="7212" spans="1:11" x14ac:dyDescent="0.25">
      <c r="A7212" s="5" t="str">
        <f t="shared" si="225"/>
        <v>LCAOutside LA BasinAverage WeekdayJuly11</v>
      </c>
      <c r="B7212" t="s">
        <v>2233</v>
      </c>
      <c r="C7212" t="s">
        <v>2251</v>
      </c>
      <c r="D7212" t="s">
        <v>2571</v>
      </c>
      <c r="E7212" t="s">
        <v>3171</v>
      </c>
      <c r="F7212" s="6">
        <v>11</v>
      </c>
      <c r="G7212" s="6"/>
      <c r="H7212" s="6"/>
      <c r="I7212" s="6"/>
      <c r="J7212" s="6">
        <v>82.02000000000001</v>
      </c>
      <c r="K7212">
        <f t="shared" si="224"/>
        <v>1</v>
      </c>
    </row>
    <row r="7213" spans="1:11" x14ac:dyDescent="0.25">
      <c r="A7213" s="5" t="str">
        <f t="shared" si="225"/>
        <v>LCAOutside LA BasinAverage WeekdayJuly12</v>
      </c>
      <c r="B7213" t="s">
        <v>2233</v>
      </c>
      <c r="C7213" t="s">
        <v>2251</v>
      </c>
      <c r="D7213" t="s">
        <v>2571</v>
      </c>
      <c r="E7213" t="s">
        <v>3171</v>
      </c>
      <c r="F7213" s="6">
        <v>12</v>
      </c>
      <c r="G7213" s="6"/>
      <c r="H7213" s="6"/>
      <c r="I7213" s="6"/>
      <c r="J7213" s="6">
        <v>85.08</v>
      </c>
      <c r="K7213">
        <f t="shared" si="224"/>
        <v>1</v>
      </c>
    </row>
    <row r="7214" spans="1:11" x14ac:dyDescent="0.25">
      <c r="A7214" s="5" t="str">
        <f t="shared" si="225"/>
        <v>LCAOutside LA BasinAverage WeekdayJuly13</v>
      </c>
      <c r="B7214" t="s">
        <v>2233</v>
      </c>
      <c r="C7214" t="s">
        <v>2251</v>
      </c>
      <c r="D7214" t="s">
        <v>2571</v>
      </c>
      <c r="E7214" t="s">
        <v>3171</v>
      </c>
      <c r="F7214" s="6">
        <v>13</v>
      </c>
      <c r="G7214" s="6"/>
      <c r="H7214" s="6"/>
      <c r="I7214" s="6"/>
      <c r="J7214" s="6">
        <v>88.98</v>
      </c>
      <c r="K7214">
        <f t="shared" si="224"/>
        <v>1</v>
      </c>
    </row>
    <row r="7215" spans="1:11" x14ac:dyDescent="0.25">
      <c r="A7215" s="5" t="str">
        <f t="shared" si="225"/>
        <v>LCAOutside LA BasinAverage WeekdayJuly14</v>
      </c>
      <c r="B7215" t="s">
        <v>2233</v>
      </c>
      <c r="C7215" t="s">
        <v>2251</v>
      </c>
      <c r="D7215" t="s">
        <v>2571</v>
      </c>
      <c r="E7215" t="s">
        <v>3171</v>
      </c>
      <c r="F7215" s="6">
        <v>14</v>
      </c>
      <c r="G7215" s="6"/>
      <c r="H7215" s="6"/>
      <c r="I7215" s="6"/>
      <c r="J7215" s="6">
        <v>90.28</v>
      </c>
      <c r="K7215">
        <f t="shared" si="224"/>
        <v>1</v>
      </c>
    </row>
    <row r="7216" spans="1:11" x14ac:dyDescent="0.25">
      <c r="A7216" s="5" t="str">
        <f t="shared" si="225"/>
        <v>LCAOutside LA BasinAverage WeekdayJuly15</v>
      </c>
      <c r="B7216" t="s">
        <v>2233</v>
      </c>
      <c r="C7216" t="s">
        <v>2251</v>
      </c>
      <c r="D7216" t="s">
        <v>2571</v>
      </c>
      <c r="E7216" t="s">
        <v>3171</v>
      </c>
      <c r="F7216" s="6">
        <v>15</v>
      </c>
      <c r="G7216" s="6"/>
      <c r="H7216" s="6"/>
      <c r="I7216" s="6"/>
      <c r="J7216" s="6">
        <v>90.239999999999981</v>
      </c>
      <c r="K7216">
        <f t="shared" si="224"/>
        <v>1</v>
      </c>
    </row>
    <row r="7217" spans="1:11" x14ac:dyDescent="0.25">
      <c r="A7217" s="5" t="str">
        <f t="shared" si="225"/>
        <v>LCAOutside LA BasinAverage WeekdayJuly16</v>
      </c>
      <c r="B7217" t="s">
        <v>2233</v>
      </c>
      <c r="C7217" t="s">
        <v>2251</v>
      </c>
      <c r="D7217" t="s">
        <v>2571</v>
      </c>
      <c r="E7217" t="s">
        <v>3171</v>
      </c>
      <c r="F7217" s="6">
        <v>16</v>
      </c>
      <c r="G7217" s="6"/>
      <c r="H7217" s="6"/>
      <c r="I7217" s="6"/>
      <c r="J7217" s="6">
        <v>91.1</v>
      </c>
      <c r="K7217">
        <f t="shared" si="224"/>
        <v>1</v>
      </c>
    </row>
    <row r="7218" spans="1:11" x14ac:dyDescent="0.25">
      <c r="A7218" s="5" t="str">
        <f t="shared" si="225"/>
        <v>LCAOutside LA BasinAverage WeekdayJuly17</v>
      </c>
      <c r="B7218" t="s">
        <v>2233</v>
      </c>
      <c r="C7218" t="s">
        <v>2251</v>
      </c>
      <c r="D7218" t="s">
        <v>2571</v>
      </c>
      <c r="E7218" t="s">
        <v>3171</v>
      </c>
      <c r="F7218" s="6">
        <v>17</v>
      </c>
      <c r="G7218" s="6"/>
      <c r="H7218" s="6"/>
      <c r="I7218" s="6"/>
      <c r="J7218" s="6">
        <v>90.760000000000019</v>
      </c>
      <c r="K7218">
        <f t="shared" si="224"/>
        <v>1</v>
      </c>
    </row>
    <row r="7219" spans="1:11" x14ac:dyDescent="0.25">
      <c r="A7219" s="5" t="str">
        <f t="shared" si="225"/>
        <v>LCAOutside LA BasinAverage WeekdayJuly18</v>
      </c>
      <c r="B7219" t="s">
        <v>2233</v>
      </c>
      <c r="C7219" t="s">
        <v>2251</v>
      </c>
      <c r="D7219" t="s">
        <v>2571</v>
      </c>
      <c r="E7219" t="s">
        <v>3171</v>
      </c>
      <c r="F7219" s="6">
        <v>18</v>
      </c>
      <c r="G7219" s="6"/>
      <c r="H7219" s="6"/>
      <c r="I7219" s="6"/>
      <c r="J7219" s="6">
        <v>89.14</v>
      </c>
      <c r="K7219">
        <f t="shared" si="224"/>
        <v>1</v>
      </c>
    </row>
    <row r="7220" spans="1:11" x14ac:dyDescent="0.25">
      <c r="A7220" s="5" t="str">
        <f t="shared" si="225"/>
        <v>LCAOutside LA BasinAverage WeekdayJuly19</v>
      </c>
      <c r="B7220" t="s">
        <v>2233</v>
      </c>
      <c r="C7220" t="s">
        <v>2251</v>
      </c>
      <c r="D7220" t="s">
        <v>2571</v>
      </c>
      <c r="E7220" t="s">
        <v>3171</v>
      </c>
      <c r="F7220" s="6">
        <v>19</v>
      </c>
      <c r="G7220" s="6"/>
      <c r="H7220" s="6"/>
      <c r="I7220" s="6"/>
      <c r="J7220" s="6">
        <v>88.440000000000012</v>
      </c>
      <c r="K7220">
        <f t="shared" si="224"/>
        <v>1</v>
      </c>
    </row>
    <row r="7221" spans="1:11" x14ac:dyDescent="0.25">
      <c r="A7221" s="5" t="str">
        <f t="shared" si="225"/>
        <v>LCAOutside LA BasinAverage WeekdayJuly20</v>
      </c>
      <c r="B7221" t="s">
        <v>2233</v>
      </c>
      <c r="C7221" t="s">
        <v>2251</v>
      </c>
      <c r="D7221" t="s">
        <v>2571</v>
      </c>
      <c r="E7221" t="s">
        <v>3171</v>
      </c>
      <c r="F7221" s="6">
        <v>20</v>
      </c>
      <c r="G7221" s="6"/>
      <c r="H7221" s="6"/>
      <c r="I7221" s="6"/>
      <c r="J7221" s="6">
        <v>87.1</v>
      </c>
      <c r="K7221">
        <f t="shared" si="224"/>
        <v>1</v>
      </c>
    </row>
    <row r="7222" spans="1:11" x14ac:dyDescent="0.25">
      <c r="A7222" s="5" t="str">
        <f t="shared" si="225"/>
        <v>LCAOutside LA BasinAverage WeekdayJuly21</v>
      </c>
      <c r="B7222" t="s">
        <v>2233</v>
      </c>
      <c r="C7222" t="s">
        <v>2251</v>
      </c>
      <c r="D7222" t="s">
        <v>2571</v>
      </c>
      <c r="E7222" t="s">
        <v>3171</v>
      </c>
      <c r="F7222" s="6">
        <v>21</v>
      </c>
      <c r="G7222" s="6"/>
      <c r="H7222" s="6"/>
      <c r="I7222" s="6"/>
      <c r="J7222" s="6">
        <v>84.14</v>
      </c>
      <c r="K7222">
        <f t="shared" si="224"/>
        <v>1</v>
      </c>
    </row>
    <row r="7223" spans="1:11" x14ac:dyDescent="0.25">
      <c r="A7223" s="5" t="str">
        <f t="shared" si="225"/>
        <v>LCAOutside LA BasinAverage WeekdayJuly22</v>
      </c>
      <c r="B7223" t="s">
        <v>2233</v>
      </c>
      <c r="C7223" t="s">
        <v>2251</v>
      </c>
      <c r="D7223" t="s">
        <v>2571</v>
      </c>
      <c r="E7223" t="s">
        <v>3171</v>
      </c>
      <c r="F7223" s="6">
        <v>22</v>
      </c>
      <c r="G7223" s="6"/>
      <c r="H7223" s="6"/>
      <c r="I7223" s="6"/>
      <c r="J7223" s="6">
        <v>81.921999999999997</v>
      </c>
      <c r="K7223">
        <f t="shared" si="224"/>
        <v>1</v>
      </c>
    </row>
    <row r="7224" spans="1:11" x14ac:dyDescent="0.25">
      <c r="A7224" s="5" t="str">
        <f t="shared" si="225"/>
        <v>LCAOutside LA BasinAverage WeekdayJuly23</v>
      </c>
      <c r="B7224" t="s">
        <v>2233</v>
      </c>
      <c r="C7224" t="s">
        <v>2251</v>
      </c>
      <c r="D7224" t="s">
        <v>2571</v>
      </c>
      <c r="E7224" t="s">
        <v>3171</v>
      </c>
      <c r="F7224" s="6">
        <v>23</v>
      </c>
      <c r="G7224" s="6"/>
      <c r="H7224" s="6"/>
      <c r="I7224" s="6"/>
      <c r="J7224" s="6">
        <v>80.72</v>
      </c>
      <c r="K7224">
        <f t="shared" si="224"/>
        <v>1</v>
      </c>
    </row>
    <row r="7225" spans="1:11" x14ac:dyDescent="0.25">
      <c r="A7225" s="5" t="str">
        <f t="shared" si="225"/>
        <v>LCAOutside LA BasinAverage WeekdayJuly24</v>
      </c>
      <c r="B7225" t="s">
        <v>2233</v>
      </c>
      <c r="C7225" t="s">
        <v>2251</v>
      </c>
      <c r="D7225" t="s">
        <v>2571</v>
      </c>
      <c r="E7225" t="s">
        <v>3171</v>
      </c>
      <c r="F7225" s="6">
        <v>24</v>
      </c>
      <c r="G7225" s="6"/>
      <c r="H7225" s="6"/>
      <c r="I7225" s="6"/>
      <c r="J7225" s="6">
        <v>79.099999999999994</v>
      </c>
      <c r="K7225">
        <f t="shared" si="224"/>
        <v>1</v>
      </c>
    </row>
    <row r="7226" spans="1:11" x14ac:dyDescent="0.25">
      <c r="A7226" s="5" t="str">
        <f t="shared" si="225"/>
        <v>LCAOutside LA BasinMonthly Peak DayJuly1</v>
      </c>
      <c r="B7226" t="s">
        <v>2233</v>
      </c>
      <c r="C7226" t="s">
        <v>2251</v>
      </c>
      <c r="D7226" t="s">
        <v>2572</v>
      </c>
      <c r="E7226" t="s">
        <v>3171</v>
      </c>
      <c r="F7226" s="6">
        <v>1</v>
      </c>
      <c r="G7226" s="6"/>
      <c r="H7226" s="6"/>
      <c r="I7226" s="6"/>
      <c r="J7226" s="6">
        <v>83.10799999999999</v>
      </c>
      <c r="K7226">
        <f t="shared" si="224"/>
        <v>1</v>
      </c>
    </row>
    <row r="7227" spans="1:11" x14ac:dyDescent="0.25">
      <c r="A7227" s="5" t="str">
        <f t="shared" si="225"/>
        <v>LCAOutside LA BasinMonthly Peak DayJuly2</v>
      </c>
      <c r="B7227" t="s">
        <v>2233</v>
      </c>
      <c r="C7227" t="s">
        <v>2251</v>
      </c>
      <c r="D7227" t="s">
        <v>2572</v>
      </c>
      <c r="E7227" t="s">
        <v>3171</v>
      </c>
      <c r="F7227" s="6">
        <v>2</v>
      </c>
      <c r="G7227" s="6"/>
      <c r="H7227" s="6"/>
      <c r="I7227" s="6"/>
      <c r="J7227" s="6">
        <v>82.368000000000009</v>
      </c>
      <c r="K7227">
        <f t="shared" si="224"/>
        <v>1</v>
      </c>
    </row>
    <row r="7228" spans="1:11" x14ac:dyDescent="0.25">
      <c r="A7228" s="5" t="str">
        <f t="shared" si="225"/>
        <v>LCAOutside LA BasinMonthly Peak DayJuly3</v>
      </c>
      <c r="B7228" t="s">
        <v>2233</v>
      </c>
      <c r="C7228" t="s">
        <v>2251</v>
      </c>
      <c r="D7228" t="s">
        <v>2572</v>
      </c>
      <c r="E7228" t="s">
        <v>3171</v>
      </c>
      <c r="F7228" s="6">
        <v>3</v>
      </c>
      <c r="G7228" s="6"/>
      <c r="H7228" s="6"/>
      <c r="I7228" s="6"/>
      <c r="J7228" s="6">
        <v>81.691999999999993</v>
      </c>
      <c r="K7228">
        <f t="shared" si="224"/>
        <v>1</v>
      </c>
    </row>
    <row r="7229" spans="1:11" x14ac:dyDescent="0.25">
      <c r="A7229" s="5" t="str">
        <f t="shared" si="225"/>
        <v>LCAOutside LA BasinMonthly Peak DayJuly4</v>
      </c>
      <c r="B7229" t="s">
        <v>2233</v>
      </c>
      <c r="C7229" t="s">
        <v>2251</v>
      </c>
      <c r="D7229" t="s">
        <v>2572</v>
      </c>
      <c r="E7229" t="s">
        <v>3171</v>
      </c>
      <c r="F7229" s="6">
        <v>4</v>
      </c>
      <c r="G7229" s="6"/>
      <c r="H7229" s="6"/>
      <c r="I7229" s="6"/>
      <c r="J7229" s="6">
        <v>80.929999999999993</v>
      </c>
      <c r="K7229">
        <f t="shared" si="224"/>
        <v>1</v>
      </c>
    </row>
    <row r="7230" spans="1:11" x14ac:dyDescent="0.25">
      <c r="A7230" s="5" t="str">
        <f t="shared" si="225"/>
        <v>LCAOutside LA BasinMonthly Peak DayJuly5</v>
      </c>
      <c r="B7230" t="s">
        <v>2233</v>
      </c>
      <c r="C7230" t="s">
        <v>2251</v>
      </c>
      <c r="D7230" t="s">
        <v>2572</v>
      </c>
      <c r="E7230" t="s">
        <v>3171</v>
      </c>
      <c r="F7230" s="6">
        <v>5</v>
      </c>
      <c r="G7230" s="6"/>
      <c r="H7230" s="6"/>
      <c r="I7230" s="6"/>
      <c r="J7230" s="6">
        <v>80.580000000000013</v>
      </c>
      <c r="K7230">
        <f t="shared" si="224"/>
        <v>1</v>
      </c>
    </row>
    <row r="7231" spans="1:11" x14ac:dyDescent="0.25">
      <c r="A7231" s="5" t="str">
        <f t="shared" si="225"/>
        <v>LCAOutside LA BasinMonthly Peak DayJuly6</v>
      </c>
      <c r="B7231" t="s">
        <v>2233</v>
      </c>
      <c r="C7231" t="s">
        <v>2251</v>
      </c>
      <c r="D7231" t="s">
        <v>2572</v>
      </c>
      <c r="E7231" t="s">
        <v>3171</v>
      </c>
      <c r="F7231" s="6">
        <v>6</v>
      </c>
      <c r="G7231" s="6"/>
      <c r="H7231" s="6"/>
      <c r="I7231" s="6"/>
      <c r="J7231" s="6">
        <v>77.681999999999988</v>
      </c>
      <c r="K7231">
        <f t="shared" si="224"/>
        <v>1</v>
      </c>
    </row>
    <row r="7232" spans="1:11" x14ac:dyDescent="0.25">
      <c r="A7232" s="5" t="str">
        <f t="shared" si="225"/>
        <v>LCAOutside LA BasinMonthly Peak DayJuly7</v>
      </c>
      <c r="B7232" t="s">
        <v>2233</v>
      </c>
      <c r="C7232" t="s">
        <v>2251</v>
      </c>
      <c r="D7232" t="s">
        <v>2572</v>
      </c>
      <c r="E7232" t="s">
        <v>3171</v>
      </c>
      <c r="F7232" s="6">
        <v>7</v>
      </c>
      <c r="G7232" s="6"/>
      <c r="H7232" s="6"/>
      <c r="I7232" s="6"/>
      <c r="J7232" s="6">
        <v>76.353999999999999</v>
      </c>
      <c r="K7232">
        <f t="shared" si="224"/>
        <v>1</v>
      </c>
    </row>
    <row r="7233" spans="1:11" x14ac:dyDescent="0.25">
      <c r="A7233" s="5" t="str">
        <f t="shared" si="225"/>
        <v>LCAOutside LA BasinMonthly Peak DayJuly8</v>
      </c>
      <c r="B7233" t="s">
        <v>2233</v>
      </c>
      <c r="C7233" t="s">
        <v>2251</v>
      </c>
      <c r="D7233" t="s">
        <v>2572</v>
      </c>
      <c r="E7233" t="s">
        <v>3171</v>
      </c>
      <c r="F7233" s="6">
        <v>8</v>
      </c>
      <c r="G7233" s="6"/>
      <c r="H7233" s="6"/>
      <c r="I7233" s="6"/>
      <c r="J7233" s="6">
        <v>77.212000000000003</v>
      </c>
      <c r="K7233">
        <f t="shared" si="224"/>
        <v>1</v>
      </c>
    </row>
    <row r="7234" spans="1:11" x14ac:dyDescent="0.25">
      <c r="A7234" s="5" t="str">
        <f t="shared" si="225"/>
        <v>LCAOutside LA BasinMonthly Peak DayJuly9</v>
      </c>
      <c r="B7234" t="s">
        <v>2233</v>
      </c>
      <c r="C7234" t="s">
        <v>2251</v>
      </c>
      <c r="D7234" t="s">
        <v>2572</v>
      </c>
      <c r="E7234" t="s">
        <v>3171</v>
      </c>
      <c r="F7234" s="6">
        <v>9</v>
      </c>
      <c r="G7234" s="6"/>
      <c r="H7234" s="6"/>
      <c r="I7234" s="6"/>
      <c r="J7234" s="6">
        <v>80.8</v>
      </c>
      <c r="K7234">
        <f t="shared" ref="K7234:K7297" si="226">INDEX(events, MATCH(CONCATENATE(B7234, C7234, D7234, E7234), events_y, 0), MATCH("Confidential", events_x, 0))</f>
        <v>1</v>
      </c>
    </row>
    <row r="7235" spans="1:11" x14ac:dyDescent="0.25">
      <c r="A7235" s="5" t="str">
        <f t="shared" ref="A7235:A7298" si="227">CONCATENATE(B7235, C7235, D7235, E7235, F7235)</f>
        <v>LCAOutside LA BasinMonthly Peak DayJuly10</v>
      </c>
      <c r="B7235" t="s">
        <v>2233</v>
      </c>
      <c r="C7235" t="s">
        <v>2251</v>
      </c>
      <c r="D7235" t="s">
        <v>2572</v>
      </c>
      <c r="E7235" t="s">
        <v>3171</v>
      </c>
      <c r="F7235" s="6">
        <v>10</v>
      </c>
      <c r="G7235" s="6"/>
      <c r="H7235" s="6"/>
      <c r="I7235" s="6"/>
      <c r="J7235" s="6">
        <v>85.84</v>
      </c>
      <c r="K7235">
        <f t="shared" si="226"/>
        <v>1</v>
      </c>
    </row>
    <row r="7236" spans="1:11" x14ac:dyDescent="0.25">
      <c r="A7236" s="5" t="str">
        <f t="shared" si="227"/>
        <v>LCAOutside LA BasinMonthly Peak DayJuly11</v>
      </c>
      <c r="B7236" t="s">
        <v>2233</v>
      </c>
      <c r="C7236" t="s">
        <v>2251</v>
      </c>
      <c r="D7236" t="s">
        <v>2572</v>
      </c>
      <c r="E7236" t="s">
        <v>3171</v>
      </c>
      <c r="F7236" s="6">
        <v>11</v>
      </c>
      <c r="G7236" s="6"/>
      <c r="H7236" s="6"/>
      <c r="I7236" s="6"/>
      <c r="J7236" s="6">
        <v>89.2</v>
      </c>
      <c r="K7236">
        <f t="shared" si="226"/>
        <v>1</v>
      </c>
    </row>
    <row r="7237" spans="1:11" x14ac:dyDescent="0.25">
      <c r="A7237" s="5" t="str">
        <f t="shared" si="227"/>
        <v>LCAOutside LA BasinMonthly Peak DayJuly12</v>
      </c>
      <c r="B7237" t="s">
        <v>2233</v>
      </c>
      <c r="C7237" t="s">
        <v>2251</v>
      </c>
      <c r="D7237" t="s">
        <v>2572</v>
      </c>
      <c r="E7237" t="s">
        <v>3171</v>
      </c>
      <c r="F7237" s="6">
        <v>12</v>
      </c>
      <c r="G7237" s="6"/>
      <c r="H7237" s="6"/>
      <c r="I7237" s="6"/>
      <c r="J7237" s="6">
        <v>94.97999999999999</v>
      </c>
      <c r="K7237">
        <f t="shared" si="226"/>
        <v>1</v>
      </c>
    </row>
    <row r="7238" spans="1:11" x14ac:dyDescent="0.25">
      <c r="A7238" s="5" t="str">
        <f t="shared" si="227"/>
        <v>LCAOutside LA BasinMonthly Peak DayJuly13</v>
      </c>
      <c r="B7238" t="s">
        <v>2233</v>
      </c>
      <c r="C7238" t="s">
        <v>2251</v>
      </c>
      <c r="D7238" t="s">
        <v>2572</v>
      </c>
      <c r="E7238" t="s">
        <v>3171</v>
      </c>
      <c r="F7238" s="6">
        <v>13</v>
      </c>
      <c r="G7238" s="6"/>
      <c r="H7238" s="6"/>
      <c r="I7238" s="6"/>
      <c r="J7238" s="6">
        <v>96.2</v>
      </c>
      <c r="K7238">
        <f t="shared" si="226"/>
        <v>1</v>
      </c>
    </row>
    <row r="7239" spans="1:11" x14ac:dyDescent="0.25">
      <c r="A7239" s="5" t="str">
        <f t="shared" si="227"/>
        <v>LCAOutside LA BasinMonthly Peak DayJuly14</v>
      </c>
      <c r="B7239" t="s">
        <v>2233</v>
      </c>
      <c r="C7239" t="s">
        <v>2251</v>
      </c>
      <c r="D7239" t="s">
        <v>2572</v>
      </c>
      <c r="E7239" t="s">
        <v>3171</v>
      </c>
      <c r="F7239" s="6">
        <v>14</v>
      </c>
      <c r="G7239" s="6"/>
      <c r="H7239" s="6"/>
      <c r="I7239" s="6"/>
      <c r="J7239" s="6">
        <v>93.78</v>
      </c>
      <c r="K7239">
        <f t="shared" si="226"/>
        <v>1</v>
      </c>
    </row>
    <row r="7240" spans="1:11" x14ac:dyDescent="0.25">
      <c r="A7240" s="5" t="str">
        <f t="shared" si="227"/>
        <v>LCAOutside LA BasinMonthly Peak DayJuly15</v>
      </c>
      <c r="B7240" t="s">
        <v>2233</v>
      </c>
      <c r="C7240" t="s">
        <v>2251</v>
      </c>
      <c r="D7240" t="s">
        <v>2572</v>
      </c>
      <c r="E7240" t="s">
        <v>3171</v>
      </c>
      <c r="F7240" s="6">
        <v>15</v>
      </c>
      <c r="G7240" s="6"/>
      <c r="H7240" s="6"/>
      <c r="I7240" s="6"/>
      <c r="J7240" s="6">
        <v>95.860000000000014</v>
      </c>
      <c r="K7240">
        <f t="shared" si="226"/>
        <v>1</v>
      </c>
    </row>
    <row r="7241" spans="1:11" x14ac:dyDescent="0.25">
      <c r="A7241" s="5" t="str">
        <f t="shared" si="227"/>
        <v>LCAOutside LA BasinMonthly Peak DayJuly16</v>
      </c>
      <c r="B7241" t="s">
        <v>2233</v>
      </c>
      <c r="C7241" t="s">
        <v>2251</v>
      </c>
      <c r="D7241" t="s">
        <v>2572</v>
      </c>
      <c r="E7241" t="s">
        <v>3171</v>
      </c>
      <c r="F7241" s="6">
        <v>16</v>
      </c>
      <c r="G7241" s="6"/>
      <c r="H7241" s="6"/>
      <c r="I7241" s="6"/>
      <c r="J7241" s="6">
        <v>99.679999999999993</v>
      </c>
      <c r="K7241">
        <f t="shared" si="226"/>
        <v>1</v>
      </c>
    </row>
    <row r="7242" spans="1:11" x14ac:dyDescent="0.25">
      <c r="A7242" s="5" t="str">
        <f t="shared" si="227"/>
        <v>LCAOutside LA BasinMonthly Peak DayJuly17</v>
      </c>
      <c r="B7242" t="s">
        <v>2233</v>
      </c>
      <c r="C7242" t="s">
        <v>2251</v>
      </c>
      <c r="D7242" t="s">
        <v>2572</v>
      </c>
      <c r="E7242" t="s">
        <v>3171</v>
      </c>
      <c r="F7242" s="6">
        <v>17</v>
      </c>
      <c r="G7242" s="6"/>
      <c r="H7242" s="6"/>
      <c r="I7242" s="6"/>
      <c r="J7242" s="6">
        <v>100.43999999999998</v>
      </c>
      <c r="K7242">
        <f t="shared" si="226"/>
        <v>1</v>
      </c>
    </row>
    <row r="7243" spans="1:11" x14ac:dyDescent="0.25">
      <c r="A7243" s="5" t="str">
        <f t="shared" si="227"/>
        <v>LCAOutside LA BasinMonthly Peak DayJuly18</v>
      </c>
      <c r="B7243" t="s">
        <v>2233</v>
      </c>
      <c r="C7243" t="s">
        <v>2251</v>
      </c>
      <c r="D7243" t="s">
        <v>2572</v>
      </c>
      <c r="E7243" t="s">
        <v>3171</v>
      </c>
      <c r="F7243" s="6">
        <v>18</v>
      </c>
      <c r="G7243" s="6"/>
      <c r="H7243" s="6"/>
      <c r="I7243" s="6"/>
      <c r="J7243" s="6">
        <v>99.38000000000001</v>
      </c>
      <c r="K7243">
        <f t="shared" si="226"/>
        <v>1</v>
      </c>
    </row>
    <row r="7244" spans="1:11" x14ac:dyDescent="0.25">
      <c r="A7244" s="5" t="str">
        <f t="shared" si="227"/>
        <v>LCAOutside LA BasinMonthly Peak DayJuly19</v>
      </c>
      <c r="B7244" t="s">
        <v>2233</v>
      </c>
      <c r="C7244" t="s">
        <v>2251</v>
      </c>
      <c r="D7244" t="s">
        <v>2572</v>
      </c>
      <c r="E7244" t="s">
        <v>3171</v>
      </c>
      <c r="F7244" s="6">
        <v>19</v>
      </c>
      <c r="G7244" s="6"/>
      <c r="H7244" s="6"/>
      <c r="I7244" s="6"/>
      <c r="J7244" s="6">
        <v>98.6</v>
      </c>
      <c r="K7244">
        <f t="shared" si="226"/>
        <v>1</v>
      </c>
    </row>
    <row r="7245" spans="1:11" x14ac:dyDescent="0.25">
      <c r="A7245" s="5" t="str">
        <f t="shared" si="227"/>
        <v>LCAOutside LA BasinMonthly Peak DayJuly20</v>
      </c>
      <c r="B7245" t="s">
        <v>2233</v>
      </c>
      <c r="C7245" t="s">
        <v>2251</v>
      </c>
      <c r="D7245" t="s">
        <v>2572</v>
      </c>
      <c r="E7245" t="s">
        <v>3171</v>
      </c>
      <c r="F7245" s="6">
        <v>20</v>
      </c>
      <c r="G7245" s="6"/>
      <c r="H7245" s="6"/>
      <c r="I7245" s="6"/>
      <c r="J7245" s="6">
        <v>96.460000000000008</v>
      </c>
      <c r="K7245">
        <f t="shared" si="226"/>
        <v>1</v>
      </c>
    </row>
    <row r="7246" spans="1:11" x14ac:dyDescent="0.25">
      <c r="A7246" s="5" t="str">
        <f t="shared" si="227"/>
        <v>LCAOutside LA BasinMonthly Peak DayJuly21</v>
      </c>
      <c r="B7246" t="s">
        <v>2233</v>
      </c>
      <c r="C7246" t="s">
        <v>2251</v>
      </c>
      <c r="D7246" t="s">
        <v>2572</v>
      </c>
      <c r="E7246" t="s">
        <v>3171</v>
      </c>
      <c r="F7246" s="6">
        <v>21</v>
      </c>
      <c r="G7246" s="6"/>
      <c r="H7246" s="6"/>
      <c r="I7246" s="6"/>
      <c r="J7246" s="6">
        <v>93.28</v>
      </c>
      <c r="K7246">
        <f t="shared" si="226"/>
        <v>1</v>
      </c>
    </row>
    <row r="7247" spans="1:11" x14ac:dyDescent="0.25">
      <c r="A7247" s="5" t="str">
        <f t="shared" si="227"/>
        <v>LCAOutside LA BasinMonthly Peak DayJuly22</v>
      </c>
      <c r="B7247" t="s">
        <v>2233</v>
      </c>
      <c r="C7247" t="s">
        <v>2251</v>
      </c>
      <c r="D7247" t="s">
        <v>2572</v>
      </c>
      <c r="E7247" t="s">
        <v>3171</v>
      </c>
      <c r="F7247" s="6">
        <v>22</v>
      </c>
      <c r="G7247" s="6"/>
      <c r="H7247" s="6"/>
      <c r="I7247" s="6"/>
      <c r="J7247" s="6">
        <v>88.86</v>
      </c>
      <c r="K7247">
        <f t="shared" si="226"/>
        <v>1</v>
      </c>
    </row>
    <row r="7248" spans="1:11" x14ac:dyDescent="0.25">
      <c r="A7248" s="5" t="str">
        <f t="shared" si="227"/>
        <v>LCAOutside LA BasinMonthly Peak DayJuly23</v>
      </c>
      <c r="B7248" t="s">
        <v>2233</v>
      </c>
      <c r="C7248" t="s">
        <v>2251</v>
      </c>
      <c r="D7248" t="s">
        <v>2572</v>
      </c>
      <c r="E7248" t="s">
        <v>3171</v>
      </c>
      <c r="F7248" s="6">
        <v>23</v>
      </c>
      <c r="G7248" s="6"/>
      <c r="H7248" s="6"/>
      <c r="I7248" s="6"/>
      <c r="J7248" s="6">
        <v>85.603999999999999</v>
      </c>
      <c r="K7248">
        <f t="shared" si="226"/>
        <v>1</v>
      </c>
    </row>
    <row r="7249" spans="1:11" x14ac:dyDescent="0.25">
      <c r="A7249" s="5" t="str">
        <f t="shared" si="227"/>
        <v>LCAOutside LA BasinMonthly Peak DayJuly24</v>
      </c>
      <c r="B7249" t="s">
        <v>2233</v>
      </c>
      <c r="C7249" t="s">
        <v>2251</v>
      </c>
      <c r="D7249" t="s">
        <v>2572</v>
      </c>
      <c r="E7249" t="s">
        <v>3171</v>
      </c>
      <c r="F7249" s="6">
        <v>24</v>
      </c>
      <c r="G7249" s="6"/>
      <c r="H7249" s="6"/>
      <c r="I7249" s="6"/>
      <c r="J7249" s="6">
        <v>84.322000000000003</v>
      </c>
      <c r="K7249">
        <f t="shared" si="226"/>
        <v>1</v>
      </c>
    </row>
    <row r="7250" spans="1:11" x14ac:dyDescent="0.25">
      <c r="A7250" s="5" t="str">
        <f t="shared" si="227"/>
        <v>LCAOutside LA BasinAverage WeekdayAugust1</v>
      </c>
      <c r="B7250" t="s">
        <v>2233</v>
      </c>
      <c r="C7250" t="s">
        <v>2251</v>
      </c>
      <c r="D7250" t="s">
        <v>2573</v>
      </c>
      <c r="E7250" t="s">
        <v>3172</v>
      </c>
      <c r="F7250" s="6">
        <v>1</v>
      </c>
      <c r="G7250" s="6"/>
      <c r="H7250" s="6"/>
      <c r="I7250" s="6"/>
      <c r="J7250" s="6">
        <v>83.464000000000013</v>
      </c>
      <c r="K7250">
        <f t="shared" si="226"/>
        <v>1</v>
      </c>
    </row>
    <row r="7251" spans="1:11" x14ac:dyDescent="0.25">
      <c r="A7251" s="5" t="str">
        <f t="shared" si="227"/>
        <v>LCAOutside LA BasinAverage WeekdayAugust2</v>
      </c>
      <c r="B7251" t="s">
        <v>2233</v>
      </c>
      <c r="C7251" t="s">
        <v>2251</v>
      </c>
      <c r="D7251" t="s">
        <v>2573</v>
      </c>
      <c r="E7251" t="s">
        <v>3172</v>
      </c>
      <c r="F7251" s="6">
        <v>2</v>
      </c>
      <c r="G7251" s="6"/>
      <c r="H7251" s="6"/>
      <c r="I7251" s="6"/>
      <c r="J7251" s="6">
        <v>81.849999999999994</v>
      </c>
      <c r="K7251">
        <f t="shared" si="226"/>
        <v>1</v>
      </c>
    </row>
    <row r="7252" spans="1:11" x14ac:dyDescent="0.25">
      <c r="A7252" s="5" t="str">
        <f t="shared" si="227"/>
        <v>LCAOutside LA BasinAverage WeekdayAugust3</v>
      </c>
      <c r="B7252" t="s">
        <v>2233</v>
      </c>
      <c r="C7252" t="s">
        <v>2251</v>
      </c>
      <c r="D7252" t="s">
        <v>2573</v>
      </c>
      <c r="E7252" t="s">
        <v>3172</v>
      </c>
      <c r="F7252" s="6">
        <v>3</v>
      </c>
      <c r="G7252" s="6"/>
      <c r="H7252" s="6"/>
      <c r="I7252" s="6"/>
      <c r="J7252" s="6">
        <v>80.431999999999988</v>
      </c>
      <c r="K7252">
        <f t="shared" si="226"/>
        <v>1</v>
      </c>
    </row>
    <row r="7253" spans="1:11" x14ac:dyDescent="0.25">
      <c r="A7253" s="5" t="str">
        <f t="shared" si="227"/>
        <v>LCAOutside LA BasinAverage WeekdayAugust4</v>
      </c>
      <c r="B7253" t="s">
        <v>2233</v>
      </c>
      <c r="C7253" t="s">
        <v>2251</v>
      </c>
      <c r="D7253" t="s">
        <v>2573</v>
      </c>
      <c r="E7253" t="s">
        <v>3172</v>
      </c>
      <c r="F7253" s="6">
        <v>4</v>
      </c>
      <c r="G7253" s="6"/>
      <c r="H7253" s="6"/>
      <c r="I7253" s="6"/>
      <c r="J7253" s="6">
        <v>79.362000000000009</v>
      </c>
      <c r="K7253">
        <f t="shared" si="226"/>
        <v>1</v>
      </c>
    </row>
    <row r="7254" spans="1:11" x14ac:dyDescent="0.25">
      <c r="A7254" s="5" t="str">
        <f t="shared" si="227"/>
        <v>LCAOutside LA BasinAverage WeekdayAugust5</v>
      </c>
      <c r="B7254" t="s">
        <v>2233</v>
      </c>
      <c r="C7254" t="s">
        <v>2251</v>
      </c>
      <c r="D7254" t="s">
        <v>2573</v>
      </c>
      <c r="E7254" t="s">
        <v>3172</v>
      </c>
      <c r="F7254" s="6">
        <v>5</v>
      </c>
      <c r="G7254" s="6"/>
      <c r="H7254" s="6"/>
      <c r="I7254" s="6"/>
      <c r="J7254" s="6">
        <v>78.298000000000002</v>
      </c>
      <c r="K7254">
        <f t="shared" si="226"/>
        <v>1</v>
      </c>
    </row>
    <row r="7255" spans="1:11" x14ac:dyDescent="0.25">
      <c r="A7255" s="5" t="str">
        <f t="shared" si="227"/>
        <v>LCAOutside LA BasinAverage WeekdayAugust6</v>
      </c>
      <c r="B7255" t="s">
        <v>2233</v>
      </c>
      <c r="C7255" t="s">
        <v>2251</v>
      </c>
      <c r="D7255" t="s">
        <v>2573</v>
      </c>
      <c r="E7255" t="s">
        <v>3172</v>
      </c>
      <c r="F7255" s="6">
        <v>6</v>
      </c>
      <c r="G7255" s="6"/>
      <c r="H7255" s="6"/>
      <c r="I7255" s="6"/>
      <c r="J7255" s="6">
        <v>76.876000000000005</v>
      </c>
      <c r="K7255">
        <f t="shared" si="226"/>
        <v>1</v>
      </c>
    </row>
    <row r="7256" spans="1:11" x14ac:dyDescent="0.25">
      <c r="A7256" s="5" t="str">
        <f t="shared" si="227"/>
        <v>LCAOutside LA BasinAverage WeekdayAugust7</v>
      </c>
      <c r="B7256" t="s">
        <v>2233</v>
      </c>
      <c r="C7256" t="s">
        <v>2251</v>
      </c>
      <c r="D7256" t="s">
        <v>2573</v>
      </c>
      <c r="E7256" t="s">
        <v>3172</v>
      </c>
      <c r="F7256" s="6">
        <v>7</v>
      </c>
      <c r="G7256" s="6"/>
      <c r="H7256" s="6"/>
      <c r="I7256" s="6"/>
      <c r="J7256" s="6">
        <v>75.94</v>
      </c>
      <c r="K7256">
        <f t="shared" si="226"/>
        <v>1</v>
      </c>
    </row>
    <row r="7257" spans="1:11" x14ac:dyDescent="0.25">
      <c r="A7257" s="5" t="str">
        <f t="shared" si="227"/>
        <v>LCAOutside LA BasinAverage WeekdayAugust8</v>
      </c>
      <c r="B7257" t="s">
        <v>2233</v>
      </c>
      <c r="C7257" t="s">
        <v>2251</v>
      </c>
      <c r="D7257" t="s">
        <v>2573</v>
      </c>
      <c r="E7257" t="s">
        <v>3172</v>
      </c>
      <c r="F7257" s="6">
        <v>8</v>
      </c>
      <c r="G7257" s="6"/>
      <c r="H7257" s="6"/>
      <c r="I7257" s="6"/>
      <c r="J7257" s="6">
        <v>76.272000000000006</v>
      </c>
      <c r="K7257">
        <f t="shared" si="226"/>
        <v>1</v>
      </c>
    </row>
    <row r="7258" spans="1:11" x14ac:dyDescent="0.25">
      <c r="A7258" s="5" t="str">
        <f t="shared" si="227"/>
        <v>LCAOutside LA BasinAverage WeekdayAugust9</v>
      </c>
      <c r="B7258" t="s">
        <v>2233</v>
      </c>
      <c r="C7258" t="s">
        <v>2251</v>
      </c>
      <c r="D7258" t="s">
        <v>2573</v>
      </c>
      <c r="E7258" t="s">
        <v>3172</v>
      </c>
      <c r="F7258" s="6">
        <v>9</v>
      </c>
      <c r="G7258" s="6"/>
      <c r="H7258" s="6"/>
      <c r="I7258" s="6"/>
      <c r="J7258" s="6">
        <v>79.140000000000015</v>
      </c>
      <c r="K7258">
        <f t="shared" si="226"/>
        <v>1</v>
      </c>
    </row>
    <row r="7259" spans="1:11" x14ac:dyDescent="0.25">
      <c r="A7259" s="5" t="str">
        <f t="shared" si="227"/>
        <v>LCAOutside LA BasinAverage WeekdayAugust10</v>
      </c>
      <c r="B7259" t="s">
        <v>2233</v>
      </c>
      <c r="C7259" t="s">
        <v>2251</v>
      </c>
      <c r="D7259" t="s">
        <v>2573</v>
      </c>
      <c r="E7259" t="s">
        <v>3172</v>
      </c>
      <c r="F7259" s="6">
        <v>10</v>
      </c>
      <c r="G7259" s="6"/>
      <c r="H7259" s="6"/>
      <c r="I7259" s="6"/>
      <c r="J7259" s="6">
        <v>83.535999999999987</v>
      </c>
      <c r="K7259">
        <f t="shared" si="226"/>
        <v>1</v>
      </c>
    </row>
    <row r="7260" spans="1:11" x14ac:dyDescent="0.25">
      <c r="A7260" s="5" t="str">
        <f t="shared" si="227"/>
        <v>LCAOutside LA BasinAverage WeekdayAugust11</v>
      </c>
      <c r="B7260" t="s">
        <v>2233</v>
      </c>
      <c r="C7260" t="s">
        <v>2251</v>
      </c>
      <c r="D7260" t="s">
        <v>2573</v>
      </c>
      <c r="E7260" t="s">
        <v>3172</v>
      </c>
      <c r="F7260" s="6">
        <v>11</v>
      </c>
      <c r="G7260" s="6"/>
      <c r="H7260" s="6"/>
      <c r="I7260" s="6"/>
      <c r="J7260" s="6">
        <v>90.780000000000015</v>
      </c>
      <c r="K7260">
        <f t="shared" si="226"/>
        <v>1</v>
      </c>
    </row>
    <row r="7261" spans="1:11" x14ac:dyDescent="0.25">
      <c r="A7261" s="5" t="str">
        <f t="shared" si="227"/>
        <v>LCAOutside LA BasinAverage WeekdayAugust12</v>
      </c>
      <c r="B7261" t="s">
        <v>2233</v>
      </c>
      <c r="C7261" t="s">
        <v>2251</v>
      </c>
      <c r="D7261" t="s">
        <v>2573</v>
      </c>
      <c r="E7261" t="s">
        <v>3172</v>
      </c>
      <c r="F7261" s="6">
        <v>12</v>
      </c>
      <c r="G7261" s="6"/>
      <c r="H7261" s="6"/>
      <c r="I7261" s="6"/>
      <c r="J7261" s="6">
        <v>92.899999999999991</v>
      </c>
      <c r="K7261">
        <f t="shared" si="226"/>
        <v>1</v>
      </c>
    </row>
    <row r="7262" spans="1:11" x14ac:dyDescent="0.25">
      <c r="A7262" s="5" t="str">
        <f t="shared" si="227"/>
        <v>LCAOutside LA BasinAverage WeekdayAugust13</v>
      </c>
      <c r="B7262" t="s">
        <v>2233</v>
      </c>
      <c r="C7262" t="s">
        <v>2251</v>
      </c>
      <c r="D7262" t="s">
        <v>2573</v>
      </c>
      <c r="E7262" t="s">
        <v>3172</v>
      </c>
      <c r="F7262" s="6">
        <v>13</v>
      </c>
      <c r="G7262" s="6"/>
      <c r="H7262" s="6"/>
      <c r="I7262" s="6"/>
      <c r="J7262" s="6">
        <v>96.519999999999982</v>
      </c>
      <c r="K7262">
        <f t="shared" si="226"/>
        <v>1</v>
      </c>
    </row>
    <row r="7263" spans="1:11" x14ac:dyDescent="0.25">
      <c r="A7263" s="5" t="str">
        <f t="shared" si="227"/>
        <v>LCAOutside LA BasinAverage WeekdayAugust14</v>
      </c>
      <c r="B7263" t="s">
        <v>2233</v>
      </c>
      <c r="C7263" t="s">
        <v>2251</v>
      </c>
      <c r="D7263" t="s">
        <v>2573</v>
      </c>
      <c r="E7263" t="s">
        <v>3172</v>
      </c>
      <c r="F7263" s="6">
        <v>14</v>
      </c>
      <c r="G7263" s="6"/>
      <c r="H7263" s="6"/>
      <c r="I7263" s="6"/>
      <c r="J7263" s="6">
        <v>97.560000000000016</v>
      </c>
      <c r="K7263">
        <f t="shared" si="226"/>
        <v>1</v>
      </c>
    </row>
    <row r="7264" spans="1:11" x14ac:dyDescent="0.25">
      <c r="A7264" s="5" t="str">
        <f t="shared" si="227"/>
        <v>LCAOutside LA BasinAverage WeekdayAugust15</v>
      </c>
      <c r="B7264" t="s">
        <v>2233</v>
      </c>
      <c r="C7264" t="s">
        <v>2251</v>
      </c>
      <c r="D7264" t="s">
        <v>2573</v>
      </c>
      <c r="E7264" t="s">
        <v>3172</v>
      </c>
      <c r="F7264" s="6">
        <v>15</v>
      </c>
      <c r="G7264" s="6"/>
      <c r="H7264" s="6"/>
      <c r="I7264" s="6"/>
      <c r="J7264" s="6">
        <v>98.1</v>
      </c>
      <c r="K7264">
        <f t="shared" si="226"/>
        <v>1</v>
      </c>
    </row>
    <row r="7265" spans="1:11" x14ac:dyDescent="0.25">
      <c r="A7265" s="5" t="str">
        <f t="shared" si="227"/>
        <v>LCAOutside LA BasinAverage WeekdayAugust16</v>
      </c>
      <c r="B7265" t="s">
        <v>2233</v>
      </c>
      <c r="C7265" t="s">
        <v>2251</v>
      </c>
      <c r="D7265" t="s">
        <v>2573</v>
      </c>
      <c r="E7265" t="s">
        <v>3172</v>
      </c>
      <c r="F7265" s="6">
        <v>16</v>
      </c>
      <c r="G7265" s="6"/>
      <c r="H7265" s="6"/>
      <c r="I7265" s="6"/>
      <c r="J7265" s="6">
        <v>97.359999999999985</v>
      </c>
      <c r="K7265">
        <f t="shared" si="226"/>
        <v>1</v>
      </c>
    </row>
    <row r="7266" spans="1:11" x14ac:dyDescent="0.25">
      <c r="A7266" s="5" t="str">
        <f t="shared" si="227"/>
        <v>LCAOutside LA BasinAverage WeekdayAugust17</v>
      </c>
      <c r="B7266" t="s">
        <v>2233</v>
      </c>
      <c r="C7266" t="s">
        <v>2251</v>
      </c>
      <c r="D7266" t="s">
        <v>2573</v>
      </c>
      <c r="E7266" t="s">
        <v>3172</v>
      </c>
      <c r="F7266" s="6">
        <v>17</v>
      </c>
      <c r="G7266" s="6"/>
      <c r="H7266" s="6"/>
      <c r="I7266" s="6"/>
      <c r="J7266" s="6">
        <v>96.4</v>
      </c>
      <c r="K7266">
        <f t="shared" si="226"/>
        <v>1</v>
      </c>
    </row>
    <row r="7267" spans="1:11" x14ac:dyDescent="0.25">
      <c r="A7267" s="5" t="str">
        <f t="shared" si="227"/>
        <v>LCAOutside LA BasinAverage WeekdayAugust18</v>
      </c>
      <c r="B7267" t="s">
        <v>2233</v>
      </c>
      <c r="C7267" t="s">
        <v>2251</v>
      </c>
      <c r="D7267" t="s">
        <v>2573</v>
      </c>
      <c r="E7267" t="s">
        <v>3172</v>
      </c>
      <c r="F7267" s="6">
        <v>18</v>
      </c>
      <c r="G7267" s="6"/>
      <c r="H7267" s="6"/>
      <c r="I7267" s="6"/>
      <c r="J7267" s="6">
        <v>95.240000000000009</v>
      </c>
      <c r="K7267">
        <f t="shared" si="226"/>
        <v>1</v>
      </c>
    </row>
    <row r="7268" spans="1:11" x14ac:dyDescent="0.25">
      <c r="A7268" s="5" t="str">
        <f t="shared" si="227"/>
        <v>LCAOutside LA BasinAverage WeekdayAugust19</v>
      </c>
      <c r="B7268" t="s">
        <v>2233</v>
      </c>
      <c r="C7268" t="s">
        <v>2251</v>
      </c>
      <c r="D7268" t="s">
        <v>2573</v>
      </c>
      <c r="E7268" t="s">
        <v>3172</v>
      </c>
      <c r="F7268" s="6">
        <v>19</v>
      </c>
      <c r="G7268" s="6"/>
      <c r="H7268" s="6"/>
      <c r="I7268" s="6"/>
      <c r="J7268" s="6">
        <v>93.38</v>
      </c>
      <c r="K7268">
        <f t="shared" si="226"/>
        <v>1</v>
      </c>
    </row>
    <row r="7269" spans="1:11" x14ac:dyDescent="0.25">
      <c r="A7269" s="5" t="str">
        <f t="shared" si="227"/>
        <v>LCAOutside LA BasinAverage WeekdayAugust20</v>
      </c>
      <c r="B7269" t="s">
        <v>2233</v>
      </c>
      <c r="C7269" t="s">
        <v>2251</v>
      </c>
      <c r="D7269" t="s">
        <v>2573</v>
      </c>
      <c r="E7269" t="s">
        <v>3172</v>
      </c>
      <c r="F7269" s="6">
        <v>20</v>
      </c>
      <c r="G7269" s="6"/>
      <c r="H7269" s="6"/>
      <c r="I7269" s="6"/>
      <c r="J7269" s="6">
        <v>90.388000000000005</v>
      </c>
      <c r="K7269">
        <f t="shared" si="226"/>
        <v>1</v>
      </c>
    </row>
    <row r="7270" spans="1:11" x14ac:dyDescent="0.25">
      <c r="A7270" s="5" t="str">
        <f t="shared" si="227"/>
        <v>LCAOutside LA BasinAverage WeekdayAugust21</v>
      </c>
      <c r="B7270" t="s">
        <v>2233</v>
      </c>
      <c r="C7270" t="s">
        <v>2251</v>
      </c>
      <c r="D7270" t="s">
        <v>2573</v>
      </c>
      <c r="E7270" t="s">
        <v>3172</v>
      </c>
      <c r="F7270" s="6">
        <v>21</v>
      </c>
      <c r="G7270" s="6"/>
      <c r="H7270" s="6"/>
      <c r="I7270" s="6"/>
      <c r="J7270" s="6">
        <v>86.11</v>
      </c>
      <c r="K7270">
        <f t="shared" si="226"/>
        <v>1</v>
      </c>
    </row>
    <row r="7271" spans="1:11" x14ac:dyDescent="0.25">
      <c r="A7271" s="5" t="str">
        <f t="shared" si="227"/>
        <v>LCAOutside LA BasinAverage WeekdayAugust22</v>
      </c>
      <c r="B7271" t="s">
        <v>2233</v>
      </c>
      <c r="C7271" t="s">
        <v>2251</v>
      </c>
      <c r="D7271" t="s">
        <v>2573</v>
      </c>
      <c r="E7271" t="s">
        <v>3172</v>
      </c>
      <c r="F7271" s="6">
        <v>22</v>
      </c>
      <c r="G7271" s="6"/>
      <c r="H7271" s="6"/>
      <c r="I7271" s="6"/>
      <c r="J7271" s="6">
        <v>82.597999999999999</v>
      </c>
      <c r="K7271">
        <f t="shared" si="226"/>
        <v>1</v>
      </c>
    </row>
    <row r="7272" spans="1:11" x14ac:dyDescent="0.25">
      <c r="A7272" s="5" t="str">
        <f t="shared" si="227"/>
        <v>LCAOutside LA BasinAverage WeekdayAugust23</v>
      </c>
      <c r="B7272" t="s">
        <v>2233</v>
      </c>
      <c r="C7272" t="s">
        <v>2251</v>
      </c>
      <c r="D7272" t="s">
        <v>2573</v>
      </c>
      <c r="E7272" t="s">
        <v>3172</v>
      </c>
      <c r="F7272" s="6">
        <v>23</v>
      </c>
      <c r="G7272" s="6"/>
      <c r="H7272" s="6"/>
      <c r="I7272" s="6"/>
      <c r="J7272" s="6">
        <v>81.070000000000007</v>
      </c>
      <c r="K7272">
        <f t="shared" si="226"/>
        <v>1</v>
      </c>
    </row>
    <row r="7273" spans="1:11" x14ac:dyDescent="0.25">
      <c r="A7273" s="5" t="str">
        <f t="shared" si="227"/>
        <v>LCAOutside LA BasinAverage WeekdayAugust24</v>
      </c>
      <c r="B7273" t="s">
        <v>2233</v>
      </c>
      <c r="C7273" t="s">
        <v>2251</v>
      </c>
      <c r="D7273" t="s">
        <v>2573</v>
      </c>
      <c r="E7273" t="s">
        <v>3172</v>
      </c>
      <c r="F7273" s="6">
        <v>24</v>
      </c>
      <c r="G7273" s="6"/>
      <c r="H7273" s="6"/>
      <c r="I7273" s="6"/>
      <c r="J7273" s="6">
        <v>80.451999999999998</v>
      </c>
      <c r="K7273">
        <f t="shared" si="226"/>
        <v>1</v>
      </c>
    </row>
    <row r="7274" spans="1:11" x14ac:dyDescent="0.25">
      <c r="A7274" s="5" t="str">
        <f t="shared" si="227"/>
        <v>LCAOutside LA BasinMonthly Peak DayAugust1</v>
      </c>
      <c r="B7274" t="s">
        <v>2233</v>
      </c>
      <c r="C7274" t="s">
        <v>2251</v>
      </c>
      <c r="D7274" t="s">
        <v>2574</v>
      </c>
      <c r="E7274" t="s">
        <v>3172</v>
      </c>
      <c r="F7274" s="6">
        <v>1</v>
      </c>
      <c r="G7274" s="6"/>
      <c r="H7274" s="6"/>
      <c r="I7274" s="6"/>
      <c r="J7274" s="6">
        <v>82.186000000000007</v>
      </c>
      <c r="K7274">
        <f t="shared" si="226"/>
        <v>1</v>
      </c>
    </row>
    <row r="7275" spans="1:11" x14ac:dyDescent="0.25">
      <c r="A7275" s="5" t="str">
        <f t="shared" si="227"/>
        <v>LCAOutside LA BasinMonthly Peak DayAugust2</v>
      </c>
      <c r="B7275" t="s">
        <v>2233</v>
      </c>
      <c r="C7275" t="s">
        <v>2251</v>
      </c>
      <c r="D7275" t="s">
        <v>2574</v>
      </c>
      <c r="E7275" t="s">
        <v>3172</v>
      </c>
      <c r="F7275" s="6">
        <v>2</v>
      </c>
      <c r="G7275" s="6"/>
      <c r="H7275" s="6"/>
      <c r="I7275" s="6"/>
      <c r="J7275" s="6">
        <v>80.677999999999997</v>
      </c>
      <c r="K7275">
        <f t="shared" si="226"/>
        <v>1</v>
      </c>
    </row>
    <row r="7276" spans="1:11" x14ac:dyDescent="0.25">
      <c r="A7276" s="5" t="str">
        <f t="shared" si="227"/>
        <v>LCAOutside LA BasinMonthly Peak DayAugust3</v>
      </c>
      <c r="B7276" t="s">
        <v>2233</v>
      </c>
      <c r="C7276" t="s">
        <v>2251</v>
      </c>
      <c r="D7276" t="s">
        <v>2574</v>
      </c>
      <c r="E7276" t="s">
        <v>3172</v>
      </c>
      <c r="F7276" s="6">
        <v>3</v>
      </c>
      <c r="G7276" s="6"/>
      <c r="H7276" s="6"/>
      <c r="I7276" s="6"/>
      <c r="J7276" s="6">
        <v>79.527999999999992</v>
      </c>
      <c r="K7276">
        <f t="shared" si="226"/>
        <v>1</v>
      </c>
    </row>
    <row r="7277" spans="1:11" x14ac:dyDescent="0.25">
      <c r="A7277" s="5" t="str">
        <f t="shared" si="227"/>
        <v>LCAOutside LA BasinMonthly Peak DayAugust4</v>
      </c>
      <c r="B7277" t="s">
        <v>2233</v>
      </c>
      <c r="C7277" t="s">
        <v>2251</v>
      </c>
      <c r="D7277" t="s">
        <v>2574</v>
      </c>
      <c r="E7277" t="s">
        <v>3172</v>
      </c>
      <c r="F7277" s="6">
        <v>4</v>
      </c>
      <c r="G7277" s="6"/>
      <c r="H7277" s="6"/>
      <c r="I7277" s="6"/>
      <c r="J7277" s="6">
        <v>78.054000000000002</v>
      </c>
      <c r="K7277">
        <f t="shared" si="226"/>
        <v>1</v>
      </c>
    </row>
    <row r="7278" spans="1:11" x14ac:dyDescent="0.25">
      <c r="A7278" s="5" t="str">
        <f t="shared" si="227"/>
        <v>LCAOutside LA BasinMonthly Peak DayAugust5</v>
      </c>
      <c r="B7278" t="s">
        <v>2233</v>
      </c>
      <c r="C7278" t="s">
        <v>2251</v>
      </c>
      <c r="D7278" t="s">
        <v>2574</v>
      </c>
      <c r="E7278" t="s">
        <v>3172</v>
      </c>
      <c r="F7278" s="6">
        <v>5</v>
      </c>
      <c r="G7278" s="6"/>
      <c r="H7278" s="6"/>
      <c r="I7278" s="6"/>
      <c r="J7278" s="6">
        <v>77.213999999999999</v>
      </c>
      <c r="K7278">
        <f t="shared" si="226"/>
        <v>1</v>
      </c>
    </row>
    <row r="7279" spans="1:11" x14ac:dyDescent="0.25">
      <c r="A7279" s="5" t="str">
        <f t="shared" si="227"/>
        <v>LCAOutside LA BasinMonthly Peak DayAugust6</v>
      </c>
      <c r="B7279" t="s">
        <v>2233</v>
      </c>
      <c r="C7279" t="s">
        <v>2251</v>
      </c>
      <c r="D7279" t="s">
        <v>2574</v>
      </c>
      <c r="E7279" t="s">
        <v>3172</v>
      </c>
      <c r="F7279" s="6">
        <v>6</v>
      </c>
      <c r="G7279" s="6"/>
      <c r="H7279" s="6"/>
      <c r="I7279" s="6"/>
      <c r="J7279" s="6">
        <v>76.025999999999996</v>
      </c>
      <c r="K7279">
        <f t="shared" si="226"/>
        <v>1</v>
      </c>
    </row>
    <row r="7280" spans="1:11" x14ac:dyDescent="0.25">
      <c r="A7280" s="5" t="str">
        <f t="shared" si="227"/>
        <v>LCAOutside LA BasinMonthly Peak DayAugust7</v>
      </c>
      <c r="B7280" t="s">
        <v>2233</v>
      </c>
      <c r="C7280" t="s">
        <v>2251</v>
      </c>
      <c r="D7280" t="s">
        <v>2574</v>
      </c>
      <c r="E7280" t="s">
        <v>3172</v>
      </c>
      <c r="F7280" s="6">
        <v>7</v>
      </c>
      <c r="G7280" s="6"/>
      <c r="H7280" s="6"/>
      <c r="I7280" s="6"/>
      <c r="J7280" s="6">
        <v>75.475999999999999</v>
      </c>
      <c r="K7280">
        <f t="shared" si="226"/>
        <v>1</v>
      </c>
    </row>
    <row r="7281" spans="1:11" x14ac:dyDescent="0.25">
      <c r="A7281" s="5" t="str">
        <f t="shared" si="227"/>
        <v>LCAOutside LA BasinMonthly Peak DayAugust8</v>
      </c>
      <c r="B7281" t="s">
        <v>2233</v>
      </c>
      <c r="C7281" t="s">
        <v>2251</v>
      </c>
      <c r="D7281" t="s">
        <v>2574</v>
      </c>
      <c r="E7281" t="s">
        <v>3172</v>
      </c>
      <c r="F7281" s="6">
        <v>8</v>
      </c>
      <c r="G7281" s="6"/>
      <c r="H7281" s="6"/>
      <c r="I7281" s="6"/>
      <c r="J7281" s="6">
        <v>73.372</v>
      </c>
      <c r="K7281">
        <f t="shared" si="226"/>
        <v>1</v>
      </c>
    </row>
    <row r="7282" spans="1:11" x14ac:dyDescent="0.25">
      <c r="A7282" s="5" t="str">
        <f t="shared" si="227"/>
        <v>LCAOutside LA BasinMonthly Peak DayAugust9</v>
      </c>
      <c r="B7282" t="s">
        <v>2233</v>
      </c>
      <c r="C7282" t="s">
        <v>2251</v>
      </c>
      <c r="D7282" t="s">
        <v>2574</v>
      </c>
      <c r="E7282" t="s">
        <v>3172</v>
      </c>
      <c r="F7282" s="6">
        <v>9</v>
      </c>
      <c r="G7282" s="6"/>
      <c r="H7282" s="6"/>
      <c r="I7282" s="6"/>
      <c r="J7282" s="6">
        <v>77.698000000000008</v>
      </c>
      <c r="K7282">
        <f t="shared" si="226"/>
        <v>1</v>
      </c>
    </row>
    <row r="7283" spans="1:11" x14ac:dyDescent="0.25">
      <c r="A7283" s="5" t="str">
        <f t="shared" si="227"/>
        <v>LCAOutside LA BasinMonthly Peak DayAugust10</v>
      </c>
      <c r="B7283" t="s">
        <v>2233</v>
      </c>
      <c r="C7283" t="s">
        <v>2251</v>
      </c>
      <c r="D7283" t="s">
        <v>2574</v>
      </c>
      <c r="E7283" t="s">
        <v>3172</v>
      </c>
      <c r="F7283" s="6">
        <v>10</v>
      </c>
      <c r="G7283" s="6"/>
      <c r="H7283" s="6"/>
      <c r="I7283" s="6"/>
      <c r="J7283" s="6">
        <v>84.212000000000003</v>
      </c>
      <c r="K7283">
        <f t="shared" si="226"/>
        <v>1</v>
      </c>
    </row>
    <row r="7284" spans="1:11" x14ac:dyDescent="0.25">
      <c r="A7284" s="5" t="str">
        <f t="shared" si="227"/>
        <v>LCAOutside LA BasinMonthly Peak DayAugust11</v>
      </c>
      <c r="B7284" t="s">
        <v>2233</v>
      </c>
      <c r="C7284" t="s">
        <v>2251</v>
      </c>
      <c r="D7284" t="s">
        <v>2574</v>
      </c>
      <c r="E7284" t="s">
        <v>3172</v>
      </c>
      <c r="F7284" s="6">
        <v>11</v>
      </c>
      <c r="G7284" s="6"/>
      <c r="H7284" s="6"/>
      <c r="I7284" s="6"/>
      <c r="J7284" s="6">
        <v>88.18</v>
      </c>
      <c r="K7284">
        <f t="shared" si="226"/>
        <v>1</v>
      </c>
    </row>
    <row r="7285" spans="1:11" x14ac:dyDescent="0.25">
      <c r="A7285" s="5" t="str">
        <f t="shared" si="227"/>
        <v>LCAOutside LA BasinMonthly Peak DayAugust12</v>
      </c>
      <c r="B7285" t="s">
        <v>2233</v>
      </c>
      <c r="C7285" t="s">
        <v>2251</v>
      </c>
      <c r="D7285" t="s">
        <v>2574</v>
      </c>
      <c r="E7285" t="s">
        <v>3172</v>
      </c>
      <c r="F7285" s="6">
        <v>12</v>
      </c>
      <c r="G7285" s="6"/>
      <c r="H7285" s="6"/>
      <c r="I7285" s="6"/>
      <c r="J7285" s="6">
        <v>91.52000000000001</v>
      </c>
      <c r="K7285">
        <f t="shared" si="226"/>
        <v>1</v>
      </c>
    </row>
    <row r="7286" spans="1:11" x14ac:dyDescent="0.25">
      <c r="A7286" s="5" t="str">
        <f t="shared" si="227"/>
        <v>LCAOutside LA BasinMonthly Peak DayAugust13</v>
      </c>
      <c r="B7286" t="s">
        <v>2233</v>
      </c>
      <c r="C7286" t="s">
        <v>2251</v>
      </c>
      <c r="D7286" t="s">
        <v>2574</v>
      </c>
      <c r="E7286" t="s">
        <v>3172</v>
      </c>
      <c r="F7286" s="6">
        <v>13</v>
      </c>
      <c r="G7286" s="6"/>
      <c r="H7286" s="6"/>
      <c r="I7286" s="6"/>
      <c r="J7286" s="6">
        <v>94.080000000000013</v>
      </c>
      <c r="K7286">
        <f t="shared" si="226"/>
        <v>1</v>
      </c>
    </row>
    <row r="7287" spans="1:11" x14ac:dyDescent="0.25">
      <c r="A7287" s="5" t="str">
        <f t="shared" si="227"/>
        <v>LCAOutside LA BasinMonthly Peak DayAugust14</v>
      </c>
      <c r="B7287" t="s">
        <v>2233</v>
      </c>
      <c r="C7287" t="s">
        <v>2251</v>
      </c>
      <c r="D7287" t="s">
        <v>2574</v>
      </c>
      <c r="E7287" t="s">
        <v>3172</v>
      </c>
      <c r="F7287" s="6">
        <v>14</v>
      </c>
      <c r="G7287" s="6"/>
      <c r="H7287" s="6"/>
      <c r="I7287" s="6"/>
      <c r="J7287" s="6">
        <v>95.04</v>
      </c>
      <c r="K7287">
        <f t="shared" si="226"/>
        <v>1</v>
      </c>
    </row>
    <row r="7288" spans="1:11" x14ac:dyDescent="0.25">
      <c r="A7288" s="5" t="str">
        <f t="shared" si="227"/>
        <v>LCAOutside LA BasinMonthly Peak DayAugust15</v>
      </c>
      <c r="B7288" t="s">
        <v>2233</v>
      </c>
      <c r="C7288" t="s">
        <v>2251</v>
      </c>
      <c r="D7288" t="s">
        <v>2574</v>
      </c>
      <c r="E7288" t="s">
        <v>3172</v>
      </c>
      <c r="F7288" s="6">
        <v>15</v>
      </c>
      <c r="G7288" s="6"/>
      <c r="H7288" s="6"/>
      <c r="I7288" s="6"/>
      <c r="J7288" s="6">
        <v>95.439999999999984</v>
      </c>
      <c r="K7288">
        <f t="shared" si="226"/>
        <v>1</v>
      </c>
    </row>
    <row r="7289" spans="1:11" x14ac:dyDescent="0.25">
      <c r="A7289" s="5" t="str">
        <f t="shared" si="227"/>
        <v>LCAOutside LA BasinMonthly Peak DayAugust16</v>
      </c>
      <c r="B7289" t="s">
        <v>2233</v>
      </c>
      <c r="C7289" t="s">
        <v>2251</v>
      </c>
      <c r="D7289" t="s">
        <v>2574</v>
      </c>
      <c r="E7289" t="s">
        <v>3172</v>
      </c>
      <c r="F7289" s="6">
        <v>16</v>
      </c>
      <c r="G7289" s="6"/>
      <c r="H7289" s="6"/>
      <c r="I7289" s="6"/>
      <c r="J7289" s="6">
        <v>97.12</v>
      </c>
      <c r="K7289">
        <f t="shared" si="226"/>
        <v>1</v>
      </c>
    </row>
    <row r="7290" spans="1:11" x14ac:dyDescent="0.25">
      <c r="A7290" s="5" t="str">
        <f t="shared" si="227"/>
        <v>LCAOutside LA BasinMonthly Peak DayAugust17</v>
      </c>
      <c r="B7290" t="s">
        <v>2233</v>
      </c>
      <c r="C7290" t="s">
        <v>2251</v>
      </c>
      <c r="D7290" t="s">
        <v>2574</v>
      </c>
      <c r="E7290" t="s">
        <v>3172</v>
      </c>
      <c r="F7290" s="6">
        <v>17</v>
      </c>
      <c r="G7290" s="6"/>
      <c r="H7290" s="6"/>
      <c r="I7290" s="6"/>
      <c r="J7290" s="6">
        <v>95.980000000000018</v>
      </c>
      <c r="K7290">
        <f t="shared" si="226"/>
        <v>1</v>
      </c>
    </row>
    <row r="7291" spans="1:11" x14ac:dyDescent="0.25">
      <c r="A7291" s="5" t="str">
        <f t="shared" si="227"/>
        <v>LCAOutside LA BasinMonthly Peak DayAugust18</v>
      </c>
      <c r="B7291" t="s">
        <v>2233</v>
      </c>
      <c r="C7291" t="s">
        <v>2251</v>
      </c>
      <c r="D7291" t="s">
        <v>2574</v>
      </c>
      <c r="E7291" t="s">
        <v>3172</v>
      </c>
      <c r="F7291" s="6">
        <v>18</v>
      </c>
      <c r="G7291" s="6"/>
      <c r="H7291" s="6"/>
      <c r="I7291" s="6"/>
      <c r="J7291" s="6">
        <v>95.359999999999985</v>
      </c>
      <c r="K7291">
        <f t="shared" si="226"/>
        <v>1</v>
      </c>
    </row>
    <row r="7292" spans="1:11" x14ac:dyDescent="0.25">
      <c r="A7292" s="5" t="str">
        <f t="shared" si="227"/>
        <v>LCAOutside LA BasinMonthly Peak DayAugust19</v>
      </c>
      <c r="B7292" t="s">
        <v>2233</v>
      </c>
      <c r="C7292" t="s">
        <v>2251</v>
      </c>
      <c r="D7292" t="s">
        <v>2574</v>
      </c>
      <c r="E7292" t="s">
        <v>3172</v>
      </c>
      <c r="F7292" s="6">
        <v>19</v>
      </c>
      <c r="G7292" s="6"/>
      <c r="H7292" s="6"/>
      <c r="I7292" s="6"/>
      <c r="J7292" s="6">
        <v>93.2</v>
      </c>
      <c r="K7292">
        <f t="shared" si="226"/>
        <v>1</v>
      </c>
    </row>
    <row r="7293" spans="1:11" x14ac:dyDescent="0.25">
      <c r="A7293" s="5" t="str">
        <f t="shared" si="227"/>
        <v>LCAOutside LA BasinMonthly Peak DayAugust20</v>
      </c>
      <c r="B7293" t="s">
        <v>2233</v>
      </c>
      <c r="C7293" t="s">
        <v>2251</v>
      </c>
      <c r="D7293" t="s">
        <v>2574</v>
      </c>
      <c r="E7293" t="s">
        <v>3172</v>
      </c>
      <c r="F7293" s="6">
        <v>20</v>
      </c>
      <c r="G7293" s="6"/>
      <c r="H7293" s="6"/>
      <c r="I7293" s="6"/>
      <c r="J7293" s="6">
        <v>90.179999999999993</v>
      </c>
      <c r="K7293">
        <f t="shared" si="226"/>
        <v>1</v>
      </c>
    </row>
    <row r="7294" spans="1:11" x14ac:dyDescent="0.25">
      <c r="A7294" s="5" t="str">
        <f t="shared" si="227"/>
        <v>LCAOutside LA BasinMonthly Peak DayAugust21</v>
      </c>
      <c r="B7294" t="s">
        <v>2233</v>
      </c>
      <c r="C7294" t="s">
        <v>2251</v>
      </c>
      <c r="D7294" t="s">
        <v>2574</v>
      </c>
      <c r="E7294" t="s">
        <v>3172</v>
      </c>
      <c r="F7294" s="6">
        <v>21</v>
      </c>
      <c r="G7294" s="6"/>
      <c r="H7294" s="6"/>
      <c r="I7294" s="6"/>
      <c r="J7294" s="6">
        <v>87.38000000000001</v>
      </c>
      <c r="K7294">
        <f t="shared" si="226"/>
        <v>1</v>
      </c>
    </row>
    <row r="7295" spans="1:11" x14ac:dyDescent="0.25">
      <c r="A7295" s="5" t="str">
        <f t="shared" si="227"/>
        <v>LCAOutside LA BasinMonthly Peak DayAugust22</v>
      </c>
      <c r="B7295" t="s">
        <v>2233</v>
      </c>
      <c r="C7295" t="s">
        <v>2251</v>
      </c>
      <c r="D7295" t="s">
        <v>2574</v>
      </c>
      <c r="E7295" t="s">
        <v>3172</v>
      </c>
      <c r="F7295" s="6">
        <v>22</v>
      </c>
      <c r="G7295" s="6"/>
      <c r="H7295" s="6"/>
      <c r="I7295" s="6"/>
      <c r="J7295" s="6">
        <v>85.039999999999992</v>
      </c>
      <c r="K7295">
        <f t="shared" si="226"/>
        <v>1</v>
      </c>
    </row>
    <row r="7296" spans="1:11" x14ac:dyDescent="0.25">
      <c r="A7296" s="5" t="str">
        <f t="shared" si="227"/>
        <v>LCAOutside LA BasinMonthly Peak DayAugust23</v>
      </c>
      <c r="B7296" t="s">
        <v>2233</v>
      </c>
      <c r="C7296" t="s">
        <v>2251</v>
      </c>
      <c r="D7296" t="s">
        <v>2574</v>
      </c>
      <c r="E7296" t="s">
        <v>3172</v>
      </c>
      <c r="F7296" s="6">
        <v>23</v>
      </c>
      <c r="G7296" s="6"/>
      <c r="H7296" s="6"/>
      <c r="I7296" s="6"/>
      <c r="J7296" s="6">
        <v>83.457999999999998</v>
      </c>
      <c r="K7296">
        <f t="shared" si="226"/>
        <v>1</v>
      </c>
    </row>
    <row r="7297" spans="1:11" x14ac:dyDescent="0.25">
      <c r="A7297" s="5" t="str">
        <f t="shared" si="227"/>
        <v>LCAOutside LA BasinMonthly Peak DayAugust24</v>
      </c>
      <c r="B7297" t="s">
        <v>2233</v>
      </c>
      <c r="C7297" t="s">
        <v>2251</v>
      </c>
      <c r="D7297" t="s">
        <v>2574</v>
      </c>
      <c r="E7297" t="s">
        <v>3172</v>
      </c>
      <c r="F7297" s="6">
        <v>24</v>
      </c>
      <c r="G7297" s="6"/>
      <c r="H7297" s="6"/>
      <c r="I7297" s="6"/>
      <c r="J7297" s="6">
        <v>81.55</v>
      </c>
      <c r="K7297">
        <f t="shared" si="226"/>
        <v>1</v>
      </c>
    </row>
    <row r="7298" spans="1:11" x14ac:dyDescent="0.25">
      <c r="A7298" s="5" t="str">
        <f t="shared" si="227"/>
        <v>LCAOutside LA BasinAverage WeekdaySeptember1</v>
      </c>
      <c r="B7298" t="s">
        <v>2233</v>
      </c>
      <c r="C7298" t="s">
        <v>2251</v>
      </c>
      <c r="D7298" t="s">
        <v>2575</v>
      </c>
      <c r="E7298" t="s">
        <v>3173</v>
      </c>
      <c r="F7298" s="6">
        <v>1</v>
      </c>
      <c r="G7298" s="6"/>
      <c r="H7298" s="6"/>
      <c r="I7298" s="6"/>
      <c r="J7298" s="6">
        <v>73.76400000000001</v>
      </c>
      <c r="K7298">
        <f t="shared" ref="K7298:K7361" si="228">INDEX(events, MATCH(CONCATENATE(B7298, C7298, D7298, E7298), events_y, 0), MATCH("Confidential", events_x, 0))</f>
        <v>1</v>
      </c>
    </row>
    <row r="7299" spans="1:11" x14ac:dyDescent="0.25">
      <c r="A7299" s="5" t="str">
        <f t="shared" ref="A7299:A7362" si="229">CONCATENATE(B7299, C7299, D7299, E7299, F7299)</f>
        <v>LCAOutside LA BasinAverage WeekdaySeptember2</v>
      </c>
      <c r="B7299" t="s">
        <v>2233</v>
      </c>
      <c r="C7299" t="s">
        <v>2251</v>
      </c>
      <c r="D7299" t="s">
        <v>2575</v>
      </c>
      <c r="E7299" t="s">
        <v>3173</v>
      </c>
      <c r="F7299" s="6">
        <v>2</v>
      </c>
      <c r="G7299" s="6"/>
      <c r="H7299" s="6"/>
      <c r="I7299" s="6"/>
      <c r="J7299" s="6">
        <v>72.77000000000001</v>
      </c>
      <c r="K7299">
        <f t="shared" si="228"/>
        <v>1</v>
      </c>
    </row>
    <row r="7300" spans="1:11" x14ac:dyDescent="0.25">
      <c r="A7300" s="5" t="str">
        <f t="shared" si="229"/>
        <v>LCAOutside LA BasinAverage WeekdaySeptember3</v>
      </c>
      <c r="B7300" t="s">
        <v>2233</v>
      </c>
      <c r="C7300" t="s">
        <v>2251</v>
      </c>
      <c r="D7300" t="s">
        <v>2575</v>
      </c>
      <c r="E7300" t="s">
        <v>3173</v>
      </c>
      <c r="F7300" s="6">
        <v>3</v>
      </c>
      <c r="G7300" s="6"/>
      <c r="H7300" s="6"/>
      <c r="I7300" s="6"/>
      <c r="J7300" s="6">
        <v>71.542000000000002</v>
      </c>
      <c r="K7300">
        <f t="shared" si="228"/>
        <v>1</v>
      </c>
    </row>
    <row r="7301" spans="1:11" x14ac:dyDescent="0.25">
      <c r="A7301" s="5" t="str">
        <f t="shared" si="229"/>
        <v>LCAOutside LA BasinAverage WeekdaySeptember4</v>
      </c>
      <c r="B7301" t="s">
        <v>2233</v>
      </c>
      <c r="C7301" t="s">
        <v>2251</v>
      </c>
      <c r="D7301" t="s">
        <v>2575</v>
      </c>
      <c r="E7301" t="s">
        <v>3173</v>
      </c>
      <c r="F7301" s="6">
        <v>4</v>
      </c>
      <c r="G7301" s="6"/>
      <c r="H7301" s="6"/>
      <c r="I7301" s="6"/>
      <c r="J7301" s="6">
        <v>70.227999999999994</v>
      </c>
      <c r="K7301">
        <f t="shared" si="228"/>
        <v>1</v>
      </c>
    </row>
    <row r="7302" spans="1:11" x14ac:dyDescent="0.25">
      <c r="A7302" s="5" t="str">
        <f t="shared" si="229"/>
        <v>LCAOutside LA BasinAverage WeekdaySeptember5</v>
      </c>
      <c r="B7302" t="s">
        <v>2233</v>
      </c>
      <c r="C7302" t="s">
        <v>2251</v>
      </c>
      <c r="D7302" t="s">
        <v>2575</v>
      </c>
      <c r="E7302" t="s">
        <v>3173</v>
      </c>
      <c r="F7302" s="6">
        <v>5</v>
      </c>
      <c r="G7302" s="6"/>
      <c r="H7302" s="6"/>
      <c r="I7302" s="6"/>
      <c r="J7302" s="6">
        <v>69.727999999999994</v>
      </c>
      <c r="K7302">
        <f t="shared" si="228"/>
        <v>1</v>
      </c>
    </row>
    <row r="7303" spans="1:11" x14ac:dyDescent="0.25">
      <c r="A7303" s="5" t="str">
        <f t="shared" si="229"/>
        <v>LCAOutside LA BasinAverage WeekdaySeptember6</v>
      </c>
      <c r="B7303" t="s">
        <v>2233</v>
      </c>
      <c r="C7303" t="s">
        <v>2251</v>
      </c>
      <c r="D7303" t="s">
        <v>2575</v>
      </c>
      <c r="E7303" t="s">
        <v>3173</v>
      </c>
      <c r="F7303" s="6">
        <v>6</v>
      </c>
      <c r="G7303" s="6"/>
      <c r="H7303" s="6"/>
      <c r="I7303" s="6"/>
      <c r="J7303" s="6">
        <v>65.468000000000004</v>
      </c>
      <c r="K7303">
        <f t="shared" si="228"/>
        <v>1</v>
      </c>
    </row>
    <row r="7304" spans="1:11" x14ac:dyDescent="0.25">
      <c r="A7304" s="5" t="str">
        <f t="shared" si="229"/>
        <v>LCAOutside LA BasinAverage WeekdaySeptember7</v>
      </c>
      <c r="B7304" t="s">
        <v>2233</v>
      </c>
      <c r="C7304" t="s">
        <v>2251</v>
      </c>
      <c r="D7304" t="s">
        <v>2575</v>
      </c>
      <c r="E7304" t="s">
        <v>3173</v>
      </c>
      <c r="F7304" s="6">
        <v>7</v>
      </c>
      <c r="G7304" s="6"/>
      <c r="H7304" s="6"/>
      <c r="I7304" s="6"/>
      <c r="J7304" s="6">
        <v>65.26400000000001</v>
      </c>
      <c r="K7304">
        <f t="shared" si="228"/>
        <v>1</v>
      </c>
    </row>
    <row r="7305" spans="1:11" x14ac:dyDescent="0.25">
      <c r="A7305" s="5" t="str">
        <f t="shared" si="229"/>
        <v>LCAOutside LA BasinAverage WeekdaySeptember8</v>
      </c>
      <c r="B7305" t="s">
        <v>2233</v>
      </c>
      <c r="C7305" t="s">
        <v>2251</v>
      </c>
      <c r="D7305" t="s">
        <v>2575</v>
      </c>
      <c r="E7305" t="s">
        <v>3173</v>
      </c>
      <c r="F7305" s="6">
        <v>8</v>
      </c>
      <c r="G7305" s="6"/>
      <c r="H7305" s="6"/>
      <c r="I7305" s="6"/>
      <c r="J7305" s="6">
        <v>63.765999999999998</v>
      </c>
      <c r="K7305">
        <f t="shared" si="228"/>
        <v>1</v>
      </c>
    </row>
    <row r="7306" spans="1:11" x14ac:dyDescent="0.25">
      <c r="A7306" s="5" t="str">
        <f t="shared" si="229"/>
        <v>LCAOutside LA BasinAverage WeekdaySeptember9</v>
      </c>
      <c r="B7306" t="s">
        <v>2233</v>
      </c>
      <c r="C7306" t="s">
        <v>2251</v>
      </c>
      <c r="D7306" t="s">
        <v>2575</v>
      </c>
      <c r="E7306" t="s">
        <v>3173</v>
      </c>
      <c r="F7306" s="6">
        <v>9</v>
      </c>
      <c r="G7306" s="6"/>
      <c r="H7306" s="6"/>
      <c r="I7306" s="6"/>
      <c r="J7306" s="6">
        <v>65.926000000000002</v>
      </c>
      <c r="K7306">
        <f t="shared" si="228"/>
        <v>1</v>
      </c>
    </row>
    <row r="7307" spans="1:11" x14ac:dyDescent="0.25">
      <c r="A7307" s="5" t="str">
        <f t="shared" si="229"/>
        <v>LCAOutside LA BasinAverage WeekdaySeptember10</v>
      </c>
      <c r="B7307" t="s">
        <v>2233</v>
      </c>
      <c r="C7307" t="s">
        <v>2251</v>
      </c>
      <c r="D7307" t="s">
        <v>2575</v>
      </c>
      <c r="E7307" t="s">
        <v>3173</v>
      </c>
      <c r="F7307" s="6">
        <v>10</v>
      </c>
      <c r="G7307" s="6"/>
      <c r="H7307" s="6"/>
      <c r="I7307" s="6"/>
      <c r="J7307" s="6">
        <v>69.64200000000001</v>
      </c>
      <c r="K7307">
        <f t="shared" si="228"/>
        <v>1</v>
      </c>
    </row>
    <row r="7308" spans="1:11" x14ac:dyDescent="0.25">
      <c r="A7308" s="5" t="str">
        <f t="shared" si="229"/>
        <v>LCAOutside LA BasinAverage WeekdaySeptember11</v>
      </c>
      <c r="B7308" t="s">
        <v>2233</v>
      </c>
      <c r="C7308" t="s">
        <v>2251</v>
      </c>
      <c r="D7308" t="s">
        <v>2575</v>
      </c>
      <c r="E7308" t="s">
        <v>3173</v>
      </c>
      <c r="F7308" s="6">
        <v>11</v>
      </c>
      <c r="G7308" s="6"/>
      <c r="H7308" s="6"/>
      <c r="I7308" s="6"/>
      <c r="J7308" s="6">
        <v>70.337999999999994</v>
      </c>
      <c r="K7308">
        <f t="shared" si="228"/>
        <v>1</v>
      </c>
    </row>
    <row r="7309" spans="1:11" x14ac:dyDescent="0.25">
      <c r="A7309" s="5" t="str">
        <f t="shared" si="229"/>
        <v>LCAOutside LA BasinAverage WeekdaySeptember12</v>
      </c>
      <c r="B7309" t="s">
        <v>2233</v>
      </c>
      <c r="C7309" t="s">
        <v>2251</v>
      </c>
      <c r="D7309" t="s">
        <v>2575</v>
      </c>
      <c r="E7309" t="s">
        <v>3173</v>
      </c>
      <c r="F7309" s="6">
        <v>12</v>
      </c>
      <c r="G7309" s="6"/>
      <c r="H7309" s="6"/>
      <c r="I7309" s="6"/>
      <c r="J7309" s="6">
        <v>72.361999999999995</v>
      </c>
      <c r="K7309">
        <f t="shared" si="228"/>
        <v>1</v>
      </c>
    </row>
    <row r="7310" spans="1:11" x14ac:dyDescent="0.25">
      <c r="A7310" s="5" t="str">
        <f t="shared" si="229"/>
        <v>LCAOutside LA BasinAverage WeekdaySeptember13</v>
      </c>
      <c r="B7310" t="s">
        <v>2233</v>
      </c>
      <c r="C7310" t="s">
        <v>2251</v>
      </c>
      <c r="D7310" t="s">
        <v>2575</v>
      </c>
      <c r="E7310" t="s">
        <v>3173</v>
      </c>
      <c r="F7310" s="6">
        <v>13</v>
      </c>
      <c r="G7310" s="6"/>
      <c r="H7310" s="6"/>
      <c r="I7310" s="6"/>
      <c r="J7310" s="6">
        <v>76.784000000000006</v>
      </c>
      <c r="K7310">
        <f t="shared" si="228"/>
        <v>1</v>
      </c>
    </row>
    <row r="7311" spans="1:11" x14ac:dyDescent="0.25">
      <c r="A7311" s="5" t="str">
        <f t="shared" si="229"/>
        <v>LCAOutside LA BasinAverage WeekdaySeptember14</v>
      </c>
      <c r="B7311" t="s">
        <v>2233</v>
      </c>
      <c r="C7311" t="s">
        <v>2251</v>
      </c>
      <c r="D7311" t="s">
        <v>2575</v>
      </c>
      <c r="E7311" t="s">
        <v>3173</v>
      </c>
      <c r="F7311" s="6">
        <v>14</v>
      </c>
      <c r="G7311" s="6"/>
      <c r="H7311" s="6"/>
      <c r="I7311" s="6"/>
      <c r="J7311" s="6">
        <v>80.051999999999992</v>
      </c>
      <c r="K7311">
        <f t="shared" si="228"/>
        <v>1</v>
      </c>
    </row>
    <row r="7312" spans="1:11" x14ac:dyDescent="0.25">
      <c r="A7312" s="5" t="str">
        <f t="shared" si="229"/>
        <v>LCAOutside LA BasinAverage WeekdaySeptember15</v>
      </c>
      <c r="B7312" t="s">
        <v>2233</v>
      </c>
      <c r="C7312" t="s">
        <v>2251</v>
      </c>
      <c r="D7312" t="s">
        <v>2575</v>
      </c>
      <c r="E7312" t="s">
        <v>3173</v>
      </c>
      <c r="F7312" s="6">
        <v>15</v>
      </c>
      <c r="G7312" s="6"/>
      <c r="H7312" s="6"/>
      <c r="I7312" s="6"/>
      <c r="J7312" s="6">
        <v>82.166000000000011</v>
      </c>
      <c r="K7312">
        <f t="shared" si="228"/>
        <v>1</v>
      </c>
    </row>
    <row r="7313" spans="1:11" x14ac:dyDescent="0.25">
      <c r="A7313" s="5" t="str">
        <f t="shared" si="229"/>
        <v>LCAOutside LA BasinAverage WeekdaySeptember16</v>
      </c>
      <c r="B7313" t="s">
        <v>2233</v>
      </c>
      <c r="C7313" t="s">
        <v>2251</v>
      </c>
      <c r="D7313" t="s">
        <v>2575</v>
      </c>
      <c r="E7313" t="s">
        <v>3173</v>
      </c>
      <c r="F7313" s="6">
        <v>16</v>
      </c>
      <c r="G7313" s="6"/>
      <c r="H7313" s="6"/>
      <c r="I7313" s="6"/>
      <c r="J7313" s="6">
        <v>83.178000000000011</v>
      </c>
      <c r="K7313">
        <f t="shared" si="228"/>
        <v>1</v>
      </c>
    </row>
    <row r="7314" spans="1:11" x14ac:dyDescent="0.25">
      <c r="A7314" s="5" t="str">
        <f t="shared" si="229"/>
        <v>LCAOutside LA BasinAverage WeekdaySeptember17</v>
      </c>
      <c r="B7314" t="s">
        <v>2233</v>
      </c>
      <c r="C7314" t="s">
        <v>2251</v>
      </c>
      <c r="D7314" t="s">
        <v>2575</v>
      </c>
      <c r="E7314" t="s">
        <v>3173</v>
      </c>
      <c r="F7314" s="6">
        <v>17</v>
      </c>
      <c r="G7314" s="6"/>
      <c r="H7314" s="6"/>
      <c r="I7314" s="6"/>
      <c r="J7314" s="6">
        <v>83.837999999999994</v>
      </c>
      <c r="K7314">
        <f t="shared" si="228"/>
        <v>1</v>
      </c>
    </row>
    <row r="7315" spans="1:11" x14ac:dyDescent="0.25">
      <c r="A7315" s="5" t="str">
        <f t="shared" si="229"/>
        <v>LCAOutside LA BasinAverage WeekdaySeptember18</v>
      </c>
      <c r="B7315" t="s">
        <v>2233</v>
      </c>
      <c r="C7315" t="s">
        <v>2251</v>
      </c>
      <c r="D7315" t="s">
        <v>2575</v>
      </c>
      <c r="E7315" t="s">
        <v>3173</v>
      </c>
      <c r="F7315" s="6">
        <v>18</v>
      </c>
      <c r="G7315" s="6"/>
      <c r="H7315" s="6"/>
      <c r="I7315" s="6"/>
      <c r="J7315" s="6">
        <v>83.848000000000013</v>
      </c>
      <c r="K7315">
        <f t="shared" si="228"/>
        <v>1</v>
      </c>
    </row>
    <row r="7316" spans="1:11" x14ac:dyDescent="0.25">
      <c r="A7316" s="5" t="str">
        <f t="shared" si="229"/>
        <v>LCAOutside LA BasinAverage WeekdaySeptember19</v>
      </c>
      <c r="B7316" t="s">
        <v>2233</v>
      </c>
      <c r="C7316" t="s">
        <v>2251</v>
      </c>
      <c r="D7316" t="s">
        <v>2575</v>
      </c>
      <c r="E7316" t="s">
        <v>3173</v>
      </c>
      <c r="F7316" s="6">
        <v>19</v>
      </c>
      <c r="G7316" s="6"/>
      <c r="H7316" s="6"/>
      <c r="I7316" s="6"/>
      <c r="J7316" s="6">
        <v>82.288000000000011</v>
      </c>
      <c r="K7316">
        <f t="shared" si="228"/>
        <v>1</v>
      </c>
    </row>
    <row r="7317" spans="1:11" x14ac:dyDescent="0.25">
      <c r="A7317" s="5" t="str">
        <f t="shared" si="229"/>
        <v>LCAOutside LA BasinAverage WeekdaySeptember20</v>
      </c>
      <c r="B7317" t="s">
        <v>2233</v>
      </c>
      <c r="C7317" t="s">
        <v>2251</v>
      </c>
      <c r="D7317" t="s">
        <v>2575</v>
      </c>
      <c r="E7317" t="s">
        <v>3173</v>
      </c>
      <c r="F7317" s="6">
        <v>20</v>
      </c>
      <c r="G7317" s="6"/>
      <c r="H7317" s="6"/>
      <c r="I7317" s="6"/>
      <c r="J7317" s="6">
        <v>79.705999999999989</v>
      </c>
      <c r="K7317">
        <f t="shared" si="228"/>
        <v>1</v>
      </c>
    </row>
    <row r="7318" spans="1:11" x14ac:dyDescent="0.25">
      <c r="A7318" s="5" t="str">
        <f t="shared" si="229"/>
        <v>LCAOutside LA BasinAverage WeekdaySeptember21</v>
      </c>
      <c r="B7318" t="s">
        <v>2233</v>
      </c>
      <c r="C7318" t="s">
        <v>2251</v>
      </c>
      <c r="D7318" t="s">
        <v>2575</v>
      </c>
      <c r="E7318" t="s">
        <v>3173</v>
      </c>
      <c r="F7318" s="6">
        <v>21</v>
      </c>
      <c r="G7318" s="6"/>
      <c r="H7318" s="6"/>
      <c r="I7318" s="6"/>
      <c r="J7318" s="6">
        <v>75.902000000000001</v>
      </c>
      <c r="K7318">
        <f t="shared" si="228"/>
        <v>1</v>
      </c>
    </row>
    <row r="7319" spans="1:11" x14ac:dyDescent="0.25">
      <c r="A7319" s="5" t="str">
        <f t="shared" si="229"/>
        <v>LCAOutside LA BasinAverage WeekdaySeptember22</v>
      </c>
      <c r="B7319" t="s">
        <v>2233</v>
      </c>
      <c r="C7319" t="s">
        <v>2251</v>
      </c>
      <c r="D7319" t="s">
        <v>2575</v>
      </c>
      <c r="E7319" t="s">
        <v>3173</v>
      </c>
      <c r="F7319" s="6">
        <v>22</v>
      </c>
      <c r="G7319" s="6"/>
      <c r="H7319" s="6"/>
      <c r="I7319" s="6"/>
      <c r="J7319" s="6">
        <v>72.738000000000014</v>
      </c>
      <c r="K7319">
        <f t="shared" si="228"/>
        <v>1</v>
      </c>
    </row>
    <row r="7320" spans="1:11" x14ac:dyDescent="0.25">
      <c r="A7320" s="5" t="str">
        <f t="shared" si="229"/>
        <v>LCAOutside LA BasinAverage WeekdaySeptember23</v>
      </c>
      <c r="B7320" t="s">
        <v>2233</v>
      </c>
      <c r="C7320" t="s">
        <v>2251</v>
      </c>
      <c r="D7320" t="s">
        <v>2575</v>
      </c>
      <c r="E7320" t="s">
        <v>3173</v>
      </c>
      <c r="F7320" s="6">
        <v>23</v>
      </c>
      <c r="G7320" s="6"/>
      <c r="H7320" s="6"/>
      <c r="I7320" s="6"/>
      <c r="J7320" s="6">
        <v>71.488</v>
      </c>
      <c r="K7320">
        <f t="shared" si="228"/>
        <v>1</v>
      </c>
    </row>
    <row r="7321" spans="1:11" x14ac:dyDescent="0.25">
      <c r="A7321" s="5" t="str">
        <f t="shared" si="229"/>
        <v>LCAOutside LA BasinAverage WeekdaySeptember24</v>
      </c>
      <c r="B7321" t="s">
        <v>2233</v>
      </c>
      <c r="C7321" t="s">
        <v>2251</v>
      </c>
      <c r="D7321" t="s">
        <v>2575</v>
      </c>
      <c r="E7321" t="s">
        <v>3173</v>
      </c>
      <c r="F7321" s="6">
        <v>24</v>
      </c>
      <c r="G7321" s="6"/>
      <c r="H7321" s="6"/>
      <c r="I7321" s="6"/>
      <c r="J7321" s="6">
        <v>69.204000000000008</v>
      </c>
      <c r="K7321">
        <f t="shared" si="228"/>
        <v>1</v>
      </c>
    </row>
    <row r="7322" spans="1:11" x14ac:dyDescent="0.25">
      <c r="A7322" s="5" t="str">
        <f t="shared" si="229"/>
        <v>LCAOutside LA BasinMonthly Peak DaySeptember1</v>
      </c>
      <c r="B7322" t="s">
        <v>2233</v>
      </c>
      <c r="C7322" t="s">
        <v>2251</v>
      </c>
      <c r="D7322" t="s">
        <v>2576</v>
      </c>
      <c r="E7322" t="s">
        <v>3173</v>
      </c>
      <c r="F7322" s="6">
        <v>1</v>
      </c>
      <c r="G7322" s="6"/>
      <c r="H7322" s="6"/>
      <c r="I7322" s="6"/>
      <c r="J7322" s="6">
        <v>83.492000000000004</v>
      </c>
      <c r="K7322">
        <f t="shared" si="228"/>
        <v>1</v>
      </c>
    </row>
    <row r="7323" spans="1:11" x14ac:dyDescent="0.25">
      <c r="A7323" s="5" t="str">
        <f t="shared" si="229"/>
        <v>LCAOutside LA BasinMonthly Peak DaySeptember2</v>
      </c>
      <c r="B7323" t="s">
        <v>2233</v>
      </c>
      <c r="C7323" t="s">
        <v>2251</v>
      </c>
      <c r="D7323" t="s">
        <v>2576</v>
      </c>
      <c r="E7323" t="s">
        <v>3173</v>
      </c>
      <c r="F7323" s="6">
        <v>2</v>
      </c>
      <c r="G7323" s="6"/>
      <c r="H7323" s="6"/>
      <c r="I7323" s="6"/>
      <c r="J7323" s="6">
        <v>81.998000000000005</v>
      </c>
      <c r="K7323">
        <f t="shared" si="228"/>
        <v>1</v>
      </c>
    </row>
    <row r="7324" spans="1:11" x14ac:dyDescent="0.25">
      <c r="A7324" s="5" t="str">
        <f t="shared" si="229"/>
        <v>LCAOutside LA BasinMonthly Peak DaySeptember3</v>
      </c>
      <c r="B7324" t="s">
        <v>2233</v>
      </c>
      <c r="C7324" t="s">
        <v>2251</v>
      </c>
      <c r="D7324" t="s">
        <v>2576</v>
      </c>
      <c r="E7324" t="s">
        <v>3173</v>
      </c>
      <c r="F7324" s="6">
        <v>3</v>
      </c>
      <c r="G7324" s="6"/>
      <c r="H7324" s="6"/>
      <c r="I7324" s="6"/>
      <c r="J7324" s="6">
        <v>79.737999999999985</v>
      </c>
      <c r="K7324">
        <f t="shared" si="228"/>
        <v>1</v>
      </c>
    </row>
    <row r="7325" spans="1:11" x14ac:dyDescent="0.25">
      <c r="A7325" s="5" t="str">
        <f t="shared" si="229"/>
        <v>LCAOutside LA BasinMonthly Peak DaySeptember4</v>
      </c>
      <c r="B7325" t="s">
        <v>2233</v>
      </c>
      <c r="C7325" t="s">
        <v>2251</v>
      </c>
      <c r="D7325" t="s">
        <v>2576</v>
      </c>
      <c r="E7325" t="s">
        <v>3173</v>
      </c>
      <c r="F7325" s="6">
        <v>4</v>
      </c>
      <c r="G7325" s="6"/>
      <c r="H7325" s="6"/>
      <c r="I7325" s="6"/>
      <c r="J7325" s="6">
        <v>77.041999999999987</v>
      </c>
      <c r="K7325">
        <f t="shared" si="228"/>
        <v>1</v>
      </c>
    </row>
    <row r="7326" spans="1:11" x14ac:dyDescent="0.25">
      <c r="A7326" s="5" t="str">
        <f t="shared" si="229"/>
        <v>LCAOutside LA BasinMonthly Peak DaySeptember5</v>
      </c>
      <c r="B7326" t="s">
        <v>2233</v>
      </c>
      <c r="C7326" t="s">
        <v>2251</v>
      </c>
      <c r="D7326" t="s">
        <v>2576</v>
      </c>
      <c r="E7326" t="s">
        <v>3173</v>
      </c>
      <c r="F7326" s="6">
        <v>5</v>
      </c>
      <c r="G7326" s="6"/>
      <c r="H7326" s="6"/>
      <c r="I7326" s="6"/>
      <c r="J7326" s="6">
        <v>76.602000000000004</v>
      </c>
      <c r="K7326">
        <f t="shared" si="228"/>
        <v>1</v>
      </c>
    </row>
    <row r="7327" spans="1:11" x14ac:dyDescent="0.25">
      <c r="A7327" s="5" t="str">
        <f t="shared" si="229"/>
        <v>LCAOutside LA BasinMonthly Peak DaySeptember6</v>
      </c>
      <c r="B7327" t="s">
        <v>2233</v>
      </c>
      <c r="C7327" t="s">
        <v>2251</v>
      </c>
      <c r="D7327" t="s">
        <v>2576</v>
      </c>
      <c r="E7327" t="s">
        <v>3173</v>
      </c>
      <c r="F7327" s="6">
        <v>6</v>
      </c>
      <c r="G7327" s="6"/>
      <c r="H7327" s="6"/>
      <c r="I7327" s="6"/>
      <c r="J7327" s="6">
        <v>77.650000000000006</v>
      </c>
      <c r="K7327">
        <f t="shared" si="228"/>
        <v>1</v>
      </c>
    </row>
    <row r="7328" spans="1:11" x14ac:dyDescent="0.25">
      <c r="A7328" s="5" t="str">
        <f t="shared" si="229"/>
        <v>LCAOutside LA BasinMonthly Peak DaySeptember7</v>
      </c>
      <c r="B7328" t="s">
        <v>2233</v>
      </c>
      <c r="C7328" t="s">
        <v>2251</v>
      </c>
      <c r="D7328" t="s">
        <v>2576</v>
      </c>
      <c r="E7328" t="s">
        <v>3173</v>
      </c>
      <c r="F7328" s="6">
        <v>7</v>
      </c>
      <c r="G7328" s="6"/>
      <c r="H7328" s="6"/>
      <c r="I7328" s="6"/>
      <c r="J7328" s="6">
        <v>75.080000000000013</v>
      </c>
      <c r="K7328">
        <f t="shared" si="228"/>
        <v>1</v>
      </c>
    </row>
    <row r="7329" spans="1:11" x14ac:dyDescent="0.25">
      <c r="A7329" s="5" t="str">
        <f t="shared" si="229"/>
        <v>LCAOutside LA BasinMonthly Peak DaySeptember8</v>
      </c>
      <c r="B7329" t="s">
        <v>2233</v>
      </c>
      <c r="C7329" t="s">
        <v>2251</v>
      </c>
      <c r="D7329" t="s">
        <v>2576</v>
      </c>
      <c r="E7329" t="s">
        <v>3173</v>
      </c>
      <c r="F7329" s="6">
        <v>8</v>
      </c>
      <c r="G7329" s="6"/>
      <c r="H7329" s="6"/>
      <c r="I7329" s="6"/>
      <c r="J7329" s="6">
        <v>71.84</v>
      </c>
      <c r="K7329">
        <f t="shared" si="228"/>
        <v>1</v>
      </c>
    </row>
    <row r="7330" spans="1:11" x14ac:dyDescent="0.25">
      <c r="A7330" s="5" t="str">
        <f t="shared" si="229"/>
        <v>LCAOutside LA BasinMonthly Peak DaySeptember9</v>
      </c>
      <c r="B7330" t="s">
        <v>2233</v>
      </c>
      <c r="C7330" t="s">
        <v>2251</v>
      </c>
      <c r="D7330" t="s">
        <v>2576</v>
      </c>
      <c r="E7330" t="s">
        <v>3173</v>
      </c>
      <c r="F7330" s="6">
        <v>9</v>
      </c>
      <c r="G7330" s="6"/>
      <c r="H7330" s="6"/>
      <c r="I7330" s="6"/>
      <c r="J7330" s="6">
        <v>74.415999999999997</v>
      </c>
      <c r="K7330">
        <f t="shared" si="228"/>
        <v>1</v>
      </c>
    </row>
    <row r="7331" spans="1:11" x14ac:dyDescent="0.25">
      <c r="A7331" s="5" t="str">
        <f t="shared" si="229"/>
        <v>LCAOutside LA BasinMonthly Peak DaySeptember10</v>
      </c>
      <c r="B7331" t="s">
        <v>2233</v>
      </c>
      <c r="C7331" t="s">
        <v>2251</v>
      </c>
      <c r="D7331" t="s">
        <v>2576</v>
      </c>
      <c r="E7331" t="s">
        <v>3173</v>
      </c>
      <c r="F7331" s="6">
        <v>10</v>
      </c>
      <c r="G7331" s="6"/>
      <c r="H7331" s="6"/>
      <c r="I7331" s="6"/>
      <c r="J7331" s="6">
        <v>79.695999999999998</v>
      </c>
      <c r="K7331">
        <f t="shared" si="228"/>
        <v>1</v>
      </c>
    </row>
    <row r="7332" spans="1:11" x14ac:dyDescent="0.25">
      <c r="A7332" s="5" t="str">
        <f t="shared" si="229"/>
        <v>LCAOutside LA BasinMonthly Peak DaySeptember11</v>
      </c>
      <c r="B7332" t="s">
        <v>2233</v>
      </c>
      <c r="C7332" t="s">
        <v>2251</v>
      </c>
      <c r="D7332" t="s">
        <v>2576</v>
      </c>
      <c r="E7332" t="s">
        <v>3173</v>
      </c>
      <c r="F7332" s="6">
        <v>11</v>
      </c>
      <c r="G7332" s="6"/>
      <c r="H7332" s="6"/>
      <c r="I7332" s="6"/>
      <c r="J7332" s="6">
        <v>84.84</v>
      </c>
      <c r="K7332">
        <f t="shared" si="228"/>
        <v>1</v>
      </c>
    </row>
    <row r="7333" spans="1:11" x14ac:dyDescent="0.25">
      <c r="A7333" s="5" t="str">
        <f t="shared" si="229"/>
        <v>LCAOutside LA BasinMonthly Peak DaySeptember12</v>
      </c>
      <c r="B7333" t="s">
        <v>2233</v>
      </c>
      <c r="C7333" t="s">
        <v>2251</v>
      </c>
      <c r="D7333" t="s">
        <v>2576</v>
      </c>
      <c r="E7333" t="s">
        <v>3173</v>
      </c>
      <c r="F7333" s="6">
        <v>12</v>
      </c>
      <c r="G7333" s="6"/>
      <c r="H7333" s="6"/>
      <c r="I7333" s="6"/>
      <c r="J7333" s="6">
        <v>88.66</v>
      </c>
      <c r="K7333">
        <f t="shared" si="228"/>
        <v>1</v>
      </c>
    </row>
    <row r="7334" spans="1:11" x14ac:dyDescent="0.25">
      <c r="A7334" s="5" t="str">
        <f t="shared" si="229"/>
        <v>LCAOutside LA BasinMonthly Peak DaySeptember13</v>
      </c>
      <c r="B7334" t="s">
        <v>2233</v>
      </c>
      <c r="C7334" t="s">
        <v>2251</v>
      </c>
      <c r="D7334" t="s">
        <v>2576</v>
      </c>
      <c r="E7334" t="s">
        <v>3173</v>
      </c>
      <c r="F7334" s="6">
        <v>13</v>
      </c>
      <c r="G7334" s="6"/>
      <c r="H7334" s="6"/>
      <c r="I7334" s="6"/>
      <c r="J7334" s="6">
        <v>91.28</v>
      </c>
      <c r="K7334">
        <f t="shared" si="228"/>
        <v>1</v>
      </c>
    </row>
    <row r="7335" spans="1:11" x14ac:dyDescent="0.25">
      <c r="A7335" s="5" t="str">
        <f t="shared" si="229"/>
        <v>LCAOutside LA BasinMonthly Peak DaySeptember14</v>
      </c>
      <c r="B7335" t="s">
        <v>2233</v>
      </c>
      <c r="C7335" t="s">
        <v>2251</v>
      </c>
      <c r="D7335" t="s">
        <v>2576</v>
      </c>
      <c r="E7335" t="s">
        <v>3173</v>
      </c>
      <c r="F7335" s="6">
        <v>14</v>
      </c>
      <c r="G7335" s="6"/>
      <c r="H7335" s="6"/>
      <c r="I7335" s="6"/>
      <c r="J7335" s="6">
        <v>91.9</v>
      </c>
      <c r="K7335">
        <f t="shared" si="228"/>
        <v>1</v>
      </c>
    </row>
    <row r="7336" spans="1:11" x14ac:dyDescent="0.25">
      <c r="A7336" s="5" t="str">
        <f t="shared" si="229"/>
        <v>LCAOutside LA BasinMonthly Peak DaySeptember15</v>
      </c>
      <c r="B7336" t="s">
        <v>2233</v>
      </c>
      <c r="C7336" t="s">
        <v>2251</v>
      </c>
      <c r="D7336" t="s">
        <v>2576</v>
      </c>
      <c r="E7336" t="s">
        <v>3173</v>
      </c>
      <c r="F7336" s="6">
        <v>15</v>
      </c>
      <c r="G7336" s="6"/>
      <c r="H7336" s="6"/>
      <c r="I7336" s="6"/>
      <c r="J7336" s="6">
        <v>91.56</v>
      </c>
      <c r="K7336">
        <f t="shared" si="228"/>
        <v>1</v>
      </c>
    </row>
    <row r="7337" spans="1:11" x14ac:dyDescent="0.25">
      <c r="A7337" s="5" t="str">
        <f t="shared" si="229"/>
        <v>LCAOutside LA BasinMonthly Peak DaySeptember16</v>
      </c>
      <c r="B7337" t="s">
        <v>2233</v>
      </c>
      <c r="C7337" t="s">
        <v>2251</v>
      </c>
      <c r="D7337" t="s">
        <v>2576</v>
      </c>
      <c r="E7337" t="s">
        <v>3173</v>
      </c>
      <c r="F7337" s="6">
        <v>16</v>
      </c>
      <c r="G7337" s="6"/>
      <c r="H7337" s="6"/>
      <c r="I7337" s="6"/>
      <c r="J7337" s="6">
        <v>91.78</v>
      </c>
      <c r="K7337">
        <f t="shared" si="228"/>
        <v>1</v>
      </c>
    </row>
    <row r="7338" spans="1:11" x14ac:dyDescent="0.25">
      <c r="A7338" s="5" t="str">
        <f t="shared" si="229"/>
        <v>LCAOutside LA BasinMonthly Peak DaySeptember17</v>
      </c>
      <c r="B7338" t="s">
        <v>2233</v>
      </c>
      <c r="C7338" t="s">
        <v>2251</v>
      </c>
      <c r="D7338" t="s">
        <v>2576</v>
      </c>
      <c r="E7338" t="s">
        <v>3173</v>
      </c>
      <c r="F7338" s="6">
        <v>17</v>
      </c>
      <c r="G7338" s="6"/>
      <c r="H7338" s="6"/>
      <c r="I7338" s="6"/>
      <c r="J7338" s="6">
        <v>85.7</v>
      </c>
      <c r="K7338">
        <f t="shared" si="228"/>
        <v>1</v>
      </c>
    </row>
    <row r="7339" spans="1:11" x14ac:dyDescent="0.25">
      <c r="A7339" s="5" t="str">
        <f t="shared" si="229"/>
        <v>LCAOutside LA BasinMonthly Peak DaySeptember18</v>
      </c>
      <c r="B7339" t="s">
        <v>2233</v>
      </c>
      <c r="C7339" t="s">
        <v>2251</v>
      </c>
      <c r="D7339" t="s">
        <v>2576</v>
      </c>
      <c r="E7339" t="s">
        <v>3173</v>
      </c>
      <c r="F7339" s="6">
        <v>18</v>
      </c>
      <c r="G7339" s="6"/>
      <c r="H7339" s="6"/>
      <c r="I7339" s="6"/>
      <c r="J7339" s="6">
        <v>86.448000000000008</v>
      </c>
      <c r="K7339">
        <f t="shared" si="228"/>
        <v>1</v>
      </c>
    </row>
    <row r="7340" spans="1:11" x14ac:dyDescent="0.25">
      <c r="A7340" s="5" t="str">
        <f t="shared" si="229"/>
        <v>LCAOutside LA BasinMonthly Peak DaySeptember19</v>
      </c>
      <c r="B7340" t="s">
        <v>2233</v>
      </c>
      <c r="C7340" t="s">
        <v>2251</v>
      </c>
      <c r="D7340" t="s">
        <v>2576</v>
      </c>
      <c r="E7340" t="s">
        <v>3173</v>
      </c>
      <c r="F7340" s="6">
        <v>19</v>
      </c>
      <c r="G7340" s="6"/>
      <c r="H7340" s="6"/>
      <c r="I7340" s="6"/>
      <c r="J7340" s="6">
        <v>85.688000000000002</v>
      </c>
      <c r="K7340">
        <f t="shared" si="228"/>
        <v>1</v>
      </c>
    </row>
    <row r="7341" spans="1:11" x14ac:dyDescent="0.25">
      <c r="A7341" s="5" t="str">
        <f t="shared" si="229"/>
        <v>LCAOutside LA BasinMonthly Peak DaySeptember20</v>
      </c>
      <c r="B7341" t="s">
        <v>2233</v>
      </c>
      <c r="C7341" t="s">
        <v>2251</v>
      </c>
      <c r="D7341" t="s">
        <v>2576</v>
      </c>
      <c r="E7341" t="s">
        <v>3173</v>
      </c>
      <c r="F7341" s="6">
        <v>20</v>
      </c>
      <c r="G7341" s="6"/>
      <c r="H7341" s="6"/>
      <c r="I7341" s="6"/>
      <c r="J7341" s="6">
        <v>84.128000000000014</v>
      </c>
      <c r="K7341">
        <f t="shared" si="228"/>
        <v>1</v>
      </c>
    </row>
    <row r="7342" spans="1:11" x14ac:dyDescent="0.25">
      <c r="A7342" s="5" t="str">
        <f t="shared" si="229"/>
        <v>LCAOutside LA BasinMonthly Peak DaySeptember21</v>
      </c>
      <c r="B7342" t="s">
        <v>2233</v>
      </c>
      <c r="C7342" t="s">
        <v>2251</v>
      </c>
      <c r="D7342" t="s">
        <v>2576</v>
      </c>
      <c r="E7342" t="s">
        <v>3173</v>
      </c>
      <c r="F7342" s="6">
        <v>21</v>
      </c>
      <c r="G7342" s="6"/>
      <c r="H7342" s="6"/>
      <c r="I7342" s="6"/>
      <c r="J7342" s="6">
        <v>82.33</v>
      </c>
      <c r="K7342">
        <f t="shared" si="228"/>
        <v>1</v>
      </c>
    </row>
    <row r="7343" spans="1:11" x14ac:dyDescent="0.25">
      <c r="A7343" s="5" t="str">
        <f t="shared" si="229"/>
        <v>LCAOutside LA BasinMonthly Peak DaySeptember22</v>
      </c>
      <c r="B7343" t="s">
        <v>2233</v>
      </c>
      <c r="C7343" t="s">
        <v>2251</v>
      </c>
      <c r="D7343" t="s">
        <v>2576</v>
      </c>
      <c r="E7343" t="s">
        <v>3173</v>
      </c>
      <c r="F7343" s="6">
        <v>22</v>
      </c>
      <c r="G7343" s="6"/>
      <c r="H7343" s="6"/>
      <c r="I7343" s="6"/>
      <c r="J7343" s="6">
        <v>79.762</v>
      </c>
      <c r="K7343">
        <f t="shared" si="228"/>
        <v>1</v>
      </c>
    </row>
    <row r="7344" spans="1:11" x14ac:dyDescent="0.25">
      <c r="A7344" s="5" t="str">
        <f t="shared" si="229"/>
        <v>LCAOutside LA BasinMonthly Peak DaySeptember23</v>
      </c>
      <c r="B7344" t="s">
        <v>2233</v>
      </c>
      <c r="C7344" t="s">
        <v>2251</v>
      </c>
      <c r="D7344" t="s">
        <v>2576</v>
      </c>
      <c r="E7344" t="s">
        <v>3173</v>
      </c>
      <c r="F7344" s="6">
        <v>23</v>
      </c>
      <c r="G7344" s="6"/>
      <c r="H7344" s="6"/>
      <c r="I7344" s="6"/>
      <c r="J7344" s="6">
        <v>77.64200000000001</v>
      </c>
      <c r="K7344">
        <f t="shared" si="228"/>
        <v>1</v>
      </c>
    </row>
    <row r="7345" spans="1:11" x14ac:dyDescent="0.25">
      <c r="A7345" s="5" t="str">
        <f t="shared" si="229"/>
        <v>LCAOutside LA BasinMonthly Peak DaySeptember24</v>
      </c>
      <c r="B7345" t="s">
        <v>2233</v>
      </c>
      <c r="C7345" t="s">
        <v>2251</v>
      </c>
      <c r="D7345" t="s">
        <v>2576</v>
      </c>
      <c r="E7345" t="s">
        <v>3173</v>
      </c>
      <c r="F7345" s="6">
        <v>24</v>
      </c>
      <c r="G7345" s="6"/>
      <c r="H7345" s="6"/>
      <c r="I7345" s="6"/>
      <c r="J7345" s="6">
        <v>76.222000000000008</v>
      </c>
      <c r="K7345">
        <f t="shared" si="228"/>
        <v>1</v>
      </c>
    </row>
    <row r="7346" spans="1:11" x14ac:dyDescent="0.25">
      <c r="A7346" s="5" t="str">
        <f t="shared" si="229"/>
        <v>LCAOutside LA BasinAverage WeekdayOctober1</v>
      </c>
      <c r="B7346" t="s">
        <v>2233</v>
      </c>
      <c r="C7346" t="s">
        <v>2251</v>
      </c>
      <c r="D7346" t="s">
        <v>2577</v>
      </c>
      <c r="E7346" t="s">
        <v>3174</v>
      </c>
      <c r="F7346" s="6">
        <v>1</v>
      </c>
      <c r="G7346" s="6"/>
      <c r="H7346" s="6"/>
      <c r="I7346" s="6"/>
      <c r="J7346" s="6">
        <v>67.231999999999999</v>
      </c>
      <c r="K7346">
        <f t="shared" si="228"/>
        <v>1</v>
      </c>
    </row>
    <row r="7347" spans="1:11" x14ac:dyDescent="0.25">
      <c r="A7347" s="5" t="str">
        <f t="shared" si="229"/>
        <v>LCAOutside LA BasinAverage WeekdayOctober2</v>
      </c>
      <c r="B7347" t="s">
        <v>2233</v>
      </c>
      <c r="C7347" t="s">
        <v>2251</v>
      </c>
      <c r="D7347" t="s">
        <v>2577</v>
      </c>
      <c r="E7347" t="s">
        <v>3174</v>
      </c>
      <c r="F7347" s="6">
        <v>2</v>
      </c>
      <c r="G7347" s="6"/>
      <c r="H7347" s="6"/>
      <c r="I7347" s="6"/>
      <c r="J7347" s="6">
        <v>65.355999999999995</v>
      </c>
      <c r="K7347">
        <f t="shared" si="228"/>
        <v>1</v>
      </c>
    </row>
    <row r="7348" spans="1:11" x14ac:dyDescent="0.25">
      <c r="A7348" s="5" t="str">
        <f t="shared" si="229"/>
        <v>LCAOutside LA BasinAverage WeekdayOctober3</v>
      </c>
      <c r="B7348" t="s">
        <v>2233</v>
      </c>
      <c r="C7348" t="s">
        <v>2251</v>
      </c>
      <c r="D7348" t="s">
        <v>2577</v>
      </c>
      <c r="E7348" t="s">
        <v>3174</v>
      </c>
      <c r="F7348" s="6">
        <v>3</v>
      </c>
      <c r="G7348" s="6"/>
      <c r="H7348" s="6"/>
      <c r="I7348" s="6"/>
      <c r="J7348" s="6">
        <v>64.157999999999987</v>
      </c>
      <c r="K7348">
        <f t="shared" si="228"/>
        <v>1</v>
      </c>
    </row>
    <row r="7349" spans="1:11" x14ac:dyDescent="0.25">
      <c r="A7349" s="5" t="str">
        <f t="shared" si="229"/>
        <v>LCAOutside LA BasinAverage WeekdayOctober4</v>
      </c>
      <c r="B7349" t="s">
        <v>2233</v>
      </c>
      <c r="C7349" t="s">
        <v>2251</v>
      </c>
      <c r="D7349" t="s">
        <v>2577</v>
      </c>
      <c r="E7349" t="s">
        <v>3174</v>
      </c>
      <c r="F7349" s="6">
        <v>4</v>
      </c>
      <c r="G7349" s="6"/>
      <c r="H7349" s="6"/>
      <c r="I7349" s="6"/>
      <c r="J7349" s="6">
        <v>63.083999999999989</v>
      </c>
      <c r="K7349">
        <f t="shared" si="228"/>
        <v>1</v>
      </c>
    </row>
    <row r="7350" spans="1:11" x14ac:dyDescent="0.25">
      <c r="A7350" s="5" t="str">
        <f t="shared" si="229"/>
        <v>LCAOutside LA BasinAverage WeekdayOctober5</v>
      </c>
      <c r="B7350" t="s">
        <v>2233</v>
      </c>
      <c r="C7350" t="s">
        <v>2251</v>
      </c>
      <c r="D7350" t="s">
        <v>2577</v>
      </c>
      <c r="E7350" t="s">
        <v>3174</v>
      </c>
      <c r="F7350" s="6">
        <v>5</v>
      </c>
      <c r="G7350" s="6"/>
      <c r="H7350" s="6"/>
      <c r="I7350" s="6"/>
      <c r="J7350" s="6">
        <v>60.94</v>
      </c>
      <c r="K7350">
        <f t="shared" si="228"/>
        <v>1</v>
      </c>
    </row>
    <row r="7351" spans="1:11" x14ac:dyDescent="0.25">
      <c r="A7351" s="5" t="str">
        <f t="shared" si="229"/>
        <v>LCAOutside LA BasinAverage WeekdayOctober6</v>
      </c>
      <c r="B7351" t="s">
        <v>2233</v>
      </c>
      <c r="C7351" t="s">
        <v>2251</v>
      </c>
      <c r="D7351" t="s">
        <v>2577</v>
      </c>
      <c r="E7351" t="s">
        <v>3174</v>
      </c>
      <c r="F7351" s="6">
        <v>6</v>
      </c>
      <c r="G7351" s="6"/>
      <c r="H7351" s="6"/>
      <c r="I7351" s="6"/>
      <c r="J7351" s="6">
        <v>60.201999999999998</v>
      </c>
      <c r="K7351">
        <f t="shared" si="228"/>
        <v>1</v>
      </c>
    </row>
    <row r="7352" spans="1:11" x14ac:dyDescent="0.25">
      <c r="A7352" s="5" t="str">
        <f t="shared" si="229"/>
        <v>LCAOutside LA BasinAverage WeekdayOctober7</v>
      </c>
      <c r="B7352" t="s">
        <v>2233</v>
      </c>
      <c r="C7352" t="s">
        <v>2251</v>
      </c>
      <c r="D7352" t="s">
        <v>2577</v>
      </c>
      <c r="E7352" t="s">
        <v>3174</v>
      </c>
      <c r="F7352" s="6">
        <v>7</v>
      </c>
      <c r="G7352" s="6"/>
      <c r="H7352" s="6"/>
      <c r="I7352" s="6"/>
      <c r="J7352" s="6">
        <v>58.218000000000004</v>
      </c>
      <c r="K7352">
        <f t="shared" si="228"/>
        <v>1</v>
      </c>
    </row>
    <row r="7353" spans="1:11" x14ac:dyDescent="0.25">
      <c r="A7353" s="5" t="str">
        <f t="shared" si="229"/>
        <v>LCAOutside LA BasinAverage WeekdayOctober8</v>
      </c>
      <c r="B7353" t="s">
        <v>2233</v>
      </c>
      <c r="C7353" t="s">
        <v>2251</v>
      </c>
      <c r="D7353" t="s">
        <v>2577</v>
      </c>
      <c r="E7353" t="s">
        <v>3174</v>
      </c>
      <c r="F7353" s="6">
        <v>8</v>
      </c>
      <c r="G7353" s="6"/>
      <c r="H7353" s="6"/>
      <c r="I7353" s="6"/>
      <c r="J7353" s="6">
        <v>57.370000000000005</v>
      </c>
      <c r="K7353">
        <f t="shared" si="228"/>
        <v>1</v>
      </c>
    </row>
    <row r="7354" spans="1:11" x14ac:dyDescent="0.25">
      <c r="A7354" s="5" t="str">
        <f t="shared" si="229"/>
        <v>LCAOutside LA BasinAverage WeekdayOctober9</v>
      </c>
      <c r="B7354" t="s">
        <v>2233</v>
      </c>
      <c r="C7354" t="s">
        <v>2251</v>
      </c>
      <c r="D7354" t="s">
        <v>2577</v>
      </c>
      <c r="E7354" t="s">
        <v>3174</v>
      </c>
      <c r="F7354" s="6">
        <v>9</v>
      </c>
      <c r="G7354" s="6"/>
      <c r="H7354" s="6"/>
      <c r="I7354" s="6"/>
      <c r="J7354" s="6">
        <v>60.088000000000001</v>
      </c>
      <c r="K7354">
        <f t="shared" si="228"/>
        <v>1</v>
      </c>
    </row>
    <row r="7355" spans="1:11" x14ac:dyDescent="0.25">
      <c r="A7355" s="5" t="str">
        <f t="shared" si="229"/>
        <v>LCAOutside LA BasinAverage WeekdayOctober10</v>
      </c>
      <c r="B7355" t="s">
        <v>2233</v>
      </c>
      <c r="C7355" t="s">
        <v>2251</v>
      </c>
      <c r="D7355" t="s">
        <v>2577</v>
      </c>
      <c r="E7355" t="s">
        <v>3174</v>
      </c>
      <c r="F7355" s="6">
        <v>10</v>
      </c>
      <c r="G7355" s="6"/>
      <c r="H7355" s="6"/>
      <c r="I7355" s="6"/>
      <c r="J7355" s="6">
        <v>63.436</v>
      </c>
      <c r="K7355">
        <f t="shared" si="228"/>
        <v>1</v>
      </c>
    </row>
    <row r="7356" spans="1:11" x14ac:dyDescent="0.25">
      <c r="A7356" s="5" t="str">
        <f t="shared" si="229"/>
        <v>LCAOutside LA BasinAverage WeekdayOctober11</v>
      </c>
      <c r="B7356" t="s">
        <v>2233</v>
      </c>
      <c r="C7356" t="s">
        <v>2251</v>
      </c>
      <c r="D7356" t="s">
        <v>2577</v>
      </c>
      <c r="E7356" t="s">
        <v>3174</v>
      </c>
      <c r="F7356" s="6">
        <v>11</v>
      </c>
      <c r="G7356" s="6"/>
      <c r="H7356" s="6"/>
      <c r="I7356" s="6"/>
      <c r="J7356" s="6">
        <v>67.521999999999991</v>
      </c>
      <c r="K7356">
        <f t="shared" si="228"/>
        <v>1</v>
      </c>
    </row>
    <row r="7357" spans="1:11" x14ac:dyDescent="0.25">
      <c r="A7357" s="5" t="str">
        <f t="shared" si="229"/>
        <v>LCAOutside LA BasinAverage WeekdayOctober12</v>
      </c>
      <c r="B7357" t="s">
        <v>2233</v>
      </c>
      <c r="C7357" t="s">
        <v>2251</v>
      </c>
      <c r="D7357" t="s">
        <v>2577</v>
      </c>
      <c r="E7357" t="s">
        <v>3174</v>
      </c>
      <c r="F7357" s="6">
        <v>12</v>
      </c>
      <c r="G7357" s="6"/>
      <c r="H7357" s="6"/>
      <c r="I7357" s="6"/>
      <c r="J7357" s="6">
        <v>72.399727884928382</v>
      </c>
      <c r="K7357">
        <f t="shared" si="228"/>
        <v>1</v>
      </c>
    </row>
    <row r="7358" spans="1:11" x14ac:dyDescent="0.25">
      <c r="A7358" s="5" t="str">
        <f t="shared" si="229"/>
        <v>LCAOutside LA BasinAverage WeekdayOctober13</v>
      </c>
      <c r="B7358" t="s">
        <v>2233</v>
      </c>
      <c r="C7358" t="s">
        <v>2251</v>
      </c>
      <c r="D7358" t="s">
        <v>2577</v>
      </c>
      <c r="E7358" t="s">
        <v>3174</v>
      </c>
      <c r="F7358" s="6">
        <v>13</v>
      </c>
      <c r="G7358" s="6"/>
      <c r="H7358" s="6"/>
      <c r="I7358" s="6"/>
      <c r="J7358" s="6">
        <v>76.50513849894206</v>
      </c>
      <c r="K7358">
        <f t="shared" si="228"/>
        <v>1</v>
      </c>
    </row>
    <row r="7359" spans="1:11" x14ac:dyDescent="0.25">
      <c r="A7359" s="5" t="str">
        <f t="shared" si="229"/>
        <v>LCAOutside LA BasinAverage WeekdayOctober14</v>
      </c>
      <c r="B7359" t="s">
        <v>2233</v>
      </c>
      <c r="C7359" t="s">
        <v>2251</v>
      </c>
      <c r="D7359" t="s">
        <v>2577</v>
      </c>
      <c r="E7359" t="s">
        <v>3174</v>
      </c>
      <c r="F7359" s="6">
        <v>14</v>
      </c>
      <c r="G7359" s="6"/>
      <c r="H7359" s="6"/>
      <c r="I7359" s="6"/>
      <c r="J7359" s="6">
        <v>79.376129404703775</v>
      </c>
      <c r="K7359">
        <f t="shared" si="228"/>
        <v>1</v>
      </c>
    </row>
    <row r="7360" spans="1:11" x14ac:dyDescent="0.25">
      <c r="A7360" s="5" t="str">
        <f t="shared" si="229"/>
        <v>LCAOutside LA BasinAverage WeekdayOctober15</v>
      </c>
      <c r="B7360" t="s">
        <v>2233</v>
      </c>
      <c r="C7360" t="s">
        <v>2251</v>
      </c>
      <c r="D7360" t="s">
        <v>2577</v>
      </c>
      <c r="E7360" t="s">
        <v>3174</v>
      </c>
      <c r="F7360" s="6">
        <v>15</v>
      </c>
      <c r="G7360" s="6"/>
      <c r="H7360" s="6"/>
      <c r="I7360" s="6"/>
      <c r="J7360" s="6">
        <v>81.689470163981113</v>
      </c>
      <c r="K7360">
        <f t="shared" si="228"/>
        <v>1</v>
      </c>
    </row>
    <row r="7361" spans="1:11" x14ac:dyDescent="0.25">
      <c r="A7361" s="5" t="str">
        <f t="shared" si="229"/>
        <v>LCAOutside LA BasinAverage WeekdayOctober16</v>
      </c>
      <c r="B7361" t="s">
        <v>2233</v>
      </c>
      <c r="C7361" t="s">
        <v>2251</v>
      </c>
      <c r="D7361" t="s">
        <v>2577</v>
      </c>
      <c r="E7361" t="s">
        <v>3174</v>
      </c>
      <c r="F7361" s="6">
        <v>16</v>
      </c>
      <c r="G7361" s="6"/>
      <c r="H7361" s="6"/>
      <c r="I7361" s="6"/>
      <c r="J7361" s="6">
        <v>83.685480600992832</v>
      </c>
      <c r="K7361">
        <f t="shared" si="228"/>
        <v>1</v>
      </c>
    </row>
    <row r="7362" spans="1:11" x14ac:dyDescent="0.25">
      <c r="A7362" s="5" t="str">
        <f t="shared" si="229"/>
        <v>LCAOutside LA BasinAverage WeekdayOctober17</v>
      </c>
      <c r="B7362" t="s">
        <v>2233</v>
      </c>
      <c r="C7362" t="s">
        <v>2251</v>
      </c>
      <c r="D7362" t="s">
        <v>2577</v>
      </c>
      <c r="E7362" t="s">
        <v>3174</v>
      </c>
      <c r="F7362" s="6">
        <v>17</v>
      </c>
      <c r="G7362" s="6"/>
      <c r="H7362" s="6"/>
      <c r="I7362" s="6"/>
      <c r="J7362" s="6">
        <v>84.437556254069008</v>
      </c>
      <c r="K7362">
        <f t="shared" ref="K7362:K7425" si="230">INDEX(events, MATCH(CONCATENATE(B7362, C7362, D7362, E7362), events_y, 0), MATCH("Confidential", events_x, 0))</f>
        <v>1</v>
      </c>
    </row>
    <row r="7363" spans="1:11" x14ac:dyDescent="0.25">
      <c r="A7363" s="5" t="str">
        <f t="shared" ref="A7363:A7426" si="231">CONCATENATE(B7363, C7363, D7363, E7363, F7363)</f>
        <v>LCAOutside LA BasinAverage WeekdayOctober18</v>
      </c>
      <c r="B7363" t="s">
        <v>2233</v>
      </c>
      <c r="C7363" t="s">
        <v>2251</v>
      </c>
      <c r="D7363" t="s">
        <v>2577</v>
      </c>
      <c r="E7363" t="s">
        <v>3174</v>
      </c>
      <c r="F7363" s="6">
        <v>18</v>
      </c>
      <c r="G7363" s="6"/>
      <c r="H7363" s="6"/>
      <c r="I7363" s="6"/>
      <c r="J7363" s="6">
        <v>83.780697987874348</v>
      </c>
      <c r="K7363">
        <f t="shared" si="230"/>
        <v>1</v>
      </c>
    </row>
    <row r="7364" spans="1:11" x14ac:dyDescent="0.25">
      <c r="A7364" s="5" t="str">
        <f t="shared" si="231"/>
        <v>LCAOutside LA BasinAverage WeekdayOctober19</v>
      </c>
      <c r="B7364" t="s">
        <v>2233</v>
      </c>
      <c r="C7364" t="s">
        <v>2251</v>
      </c>
      <c r="D7364" t="s">
        <v>2577</v>
      </c>
      <c r="E7364" t="s">
        <v>3174</v>
      </c>
      <c r="F7364" s="6">
        <v>19</v>
      </c>
      <c r="G7364" s="6"/>
      <c r="H7364" s="6"/>
      <c r="I7364" s="6"/>
      <c r="J7364" s="6">
        <v>81.922916412353516</v>
      </c>
      <c r="K7364">
        <f t="shared" si="230"/>
        <v>1</v>
      </c>
    </row>
    <row r="7365" spans="1:11" x14ac:dyDescent="0.25">
      <c r="A7365" s="5" t="str">
        <f t="shared" si="231"/>
        <v>LCAOutside LA BasinAverage WeekdayOctober20</v>
      </c>
      <c r="B7365" t="s">
        <v>2233</v>
      </c>
      <c r="C7365" t="s">
        <v>2251</v>
      </c>
      <c r="D7365" t="s">
        <v>2577</v>
      </c>
      <c r="E7365" t="s">
        <v>3174</v>
      </c>
      <c r="F7365" s="6">
        <v>20</v>
      </c>
      <c r="G7365" s="6"/>
      <c r="H7365" s="6"/>
      <c r="I7365" s="6"/>
      <c r="J7365" s="6">
        <v>75.537089945475259</v>
      </c>
      <c r="K7365">
        <f t="shared" si="230"/>
        <v>1</v>
      </c>
    </row>
    <row r="7366" spans="1:11" x14ac:dyDescent="0.25">
      <c r="A7366" s="5" t="str">
        <f t="shared" si="231"/>
        <v>LCAOutside LA BasinAverage WeekdayOctober21</v>
      </c>
      <c r="B7366" t="s">
        <v>2233</v>
      </c>
      <c r="C7366" t="s">
        <v>2251</v>
      </c>
      <c r="D7366" t="s">
        <v>2577</v>
      </c>
      <c r="E7366" t="s">
        <v>3174</v>
      </c>
      <c r="F7366" s="6">
        <v>21</v>
      </c>
      <c r="G7366" s="6"/>
      <c r="H7366" s="6"/>
      <c r="I7366" s="6"/>
      <c r="J7366" s="6">
        <v>71.237304026285798</v>
      </c>
      <c r="K7366">
        <f t="shared" si="230"/>
        <v>1</v>
      </c>
    </row>
    <row r="7367" spans="1:11" x14ac:dyDescent="0.25">
      <c r="A7367" s="5" t="str">
        <f t="shared" si="231"/>
        <v>LCAOutside LA BasinAverage WeekdayOctober22</v>
      </c>
      <c r="B7367" t="s">
        <v>2233</v>
      </c>
      <c r="C7367" t="s">
        <v>2251</v>
      </c>
      <c r="D7367" t="s">
        <v>2577</v>
      </c>
      <c r="E7367" t="s">
        <v>3174</v>
      </c>
      <c r="F7367" s="6">
        <v>22</v>
      </c>
      <c r="G7367" s="6"/>
      <c r="H7367" s="6"/>
      <c r="I7367" s="6"/>
      <c r="J7367" s="6">
        <v>67.738590291341154</v>
      </c>
      <c r="K7367">
        <f t="shared" si="230"/>
        <v>1</v>
      </c>
    </row>
    <row r="7368" spans="1:11" x14ac:dyDescent="0.25">
      <c r="A7368" s="5" t="str">
        <f t="shared" si="231"/>
        <v>LCAOutside LA BasinAverage WeekdayOctober23</v>
      </c>
      <c r="B7368" t="s">
        <v>2233</v>
      </c>
      <c r="C7368" t="s">
        <v>2251</v>
      </c>
      <c r="D7368" t="s">
        <v>2577</v>
      </c>
      <c r="E7368" t="s">
        <v>3174</v>
      </c>
      <c r="F7368" s="6">
        <v>23</v>
      </c>
      <c r="G7368" s="6"/>
      <c r="H7368" s="6"/>
      <c r="I7368" s="6"/>
      <c r="J7368" s="6">
        <v>64.530266189575201</v>
      </c>
      <c r="K7368">
        <f t="shared" si="230"/>
        <v>1</v>
      </c>
    </row>
    <row r="7369" spans="1:11" x14ac:dyDescent="0.25">
      <c r="A7369" s="5" t="str">
        <f t="shared" si="231"/>
        <v>LCAOutside LA BasinAverage WeekdayOctober24</v>
      </c>
      <c r="B7369" t="s">
        <v>2233</v>
      </c>
      <c r="C7369" t="s">
        <v>2251</v>
      </c>
      <c r="D7369" t="s">
        <v>2577</v>
      </c>
      <c r="E7369" t="s">
        <v>3174</v>
      </c>
      <c r="F7369" s="6">
        <v>24</v>
      </c>
      <c r="G7369" s="6"/>
      <c r="H7369" s="6"/>
      <c r="I7369" s="6"/>
      <c r="J7369" s="6">
        <v>63.598036041259768</v>
      </c>
      <c r="K7369">
        <f t="shared" si="230"/>
        <v>1</v>
      </c>
    </row>
    <row r="7370" spans="1:11" x14ac:dyDescent="0.25">
      <c r="A7370" s="5" t="str">
        <f t="shared" si="231"/>
        <v>LCAOutside LA BasinMonthly Peak DayOctober1</v>
      </c>
      <c r="B7370" t="s">
        <v>2233</v>
      </c>
      <c r="C7370" t="s">
        <v>2251</v>
      </c>
      <c r="D7370" t="s">
        <v>2578</v>
      </c>
      <c r="E7370" t="s">
        <v>3174</v>
      </c>
      <c r="F7370" s="6">
        <v>1</v>
      </c>
      <c r="G7370" s="6"/>
      <c r="H7370" s="6"/>
      <c r="I7370" s="6"/>
      <c r="J7370" s="6">
        <v>68.478528747558599</v>
      </c>
      <c r="K7370">
        <f t="shared" si="230"/>
        <v>1</v>
      </c>
    </row>
    <row r="7371" spans="1:11" x14ac:dyDescent="0.25">
      <c r="A7371" s="5" t="str">
        <f t="shared" si="231"/>
        <v>LCAOutside LA BasinMonthly Peak DayOctober2</v>
      </c>
      <c r="B7371" t="s">
        <v>2233</v>
      </c>
      <c r="C7371" t="s">
        <v>2251</v>
      </c>
      <c r="D7371" t="s">
        <v>2578</v>
      </c>
      <c r="E7371" t="s">
        <v>3174</v>
      </c>
      <c r="F7371" s="6">
        <v>2</v>
      </c>
      <c r="G7371" s="6"/>
      <c r="H7371" s="6"/>
      <c r="I7371" s="6"/>
      <c r="J7371" s="6">
        <v>65.775796712239583</v>
      </c>
      <c r="K7371">
        <f t="shared" si="230"/>
        <v>1</v>
      </c>
    </row>
    <row r="7372" spans="1:11" x14ac:dyDescent="0.25">
      <c r="A7372" s="5" t="str">
        <f t="shared" si="231"/>
        <v>LCAOutside LA BasinMonthly Peak DayOctober3</v>
      </c>
      <c r="B7372" t="s">
        <v>2233</v>
      </c>
      <c r="C7372" t="s">
        <v>2251</v>
      </c>
      <c r="D7372" t="s">
        <v>2578</v>
      </c>
      <c r="E7372" t="s">
        <v>3174</v>
      </c>
      <c r="F7372" s="6">
        <v>3</v>
      </c>
      <c r="G7372" s="6"/>
      <c r="H7372" s="6"/>
      <c r="I7372" s="6"/>
      <c r="J7372" s="6">
        <v>64.10486839294434</v>
      </c>
      <c r="K7372">
        <f t="shared" si="230"/>
        <v>1</v>
      </c>
    </row>
    <row r="7373" spans="1:11" x14ac:dyDescent="0.25">
      <c r="A7373" s="5" t="str">
        <f t="shared" si="231"/>
        <v>LCAOutside LA BasinMonthly Peak DayOctober4</v>
      </c>
      <c r="B7373" t="s">
        <v>2233</v>
      </c>
      <c r="C7373" t="s">
        <v>2251</v>
      </c>
      <c r="D7373" t="s">
        <v>2578</v>
      </c>
      <c r="E7373" t="s">
        <v>3174</v>
      </c>
      <c r="F7373" s="6">
        <v>4</v>
      </c>
      <c r="G7373" s="6"/>
      <c r="H7373" s="6"/>
      <c r="I7373" s="6"/>
      <c r="J7373" s="6">
        <v>61.937001291910804</v>
      </c>
      <c r="K7373">
        <f t="shared" si="230"/>
        <v>1</v>
      </c>
    </row>
    <row r="7374" spans="1:11" x14ac:dyDescent="0.25">
      <c r="A7374" s="5" t="str">
        <f t="shared" si="231"/>
        <v>LCAOutside LA BasinMonthly Peak DayOctober5</v>
      </c>
      <c r="B7374" t="s">
        <v>2233</v>
      </c>
      <c r="C7374" t="s">
        <v>2251</v>
      </c>
      <c r="D7374" t="s">
        <v>2578</v>
      </c>
      <c r="E7374" t="s">
        <v>3174</v>
      </c>
      <c r="F7374" s="6">
        <v>5</v>
      </c>
      <c r="G7374" s="6"/>
      <c r="H7374" s="6"/>
      <c r="I7374" s="6"/>
      <c r="J7374" s="6">
        <v>60.983282292683924</v>
      </c>
      <c r="K7374">
        <f t="shared" si="230"/>
        <v>1</v>
      </c>
    </row>
    <row r="7375" spans="1:11" x14ac:dyDescent="0.25">
      <c r="A7375" s="5" t="str">
        <f t="shared" si="231"/>
        <v>LCAOutside LA BasinMonthly Peak DayOctober6</v>
      </c>
      <c r="B7375" t="s">
        <v>2233</v>
      </c>
      <c r="C7375" t="s">
        <v>2251</v>
      </c>
      <c r="D7375" t="s">
        <v>2578</v>
      </c>
      <c r="E7375" t="s">
        <v>3174</v>
      </c>
      <c r="F7375" s="6">
        <v>6</v>
      </c>
      <c r="G7375" s="6"/>
      <c r="H7375" s="6"/>
      <c r="I7375" s="6"/>
      <c r="J7375" s="6">
        <v>60.027887446085622</v>
      </c>
      <c r="K7375">
        <f t="shared" si="230"/>
        <v>1</v>
      </c>
    </row>
    <row r="7376" spans="1:11" x14ac:dyDescent="0.25">
      <c r="A7376" s="5" t="str">
        <f t="shared" si="231"/>
        <v>LCAOutside LA BasinMonthly Peak DayOctober7</v>
      </c>
      <c r="B7376" t="s">
        <v>2233</v>
      </c>
      <c r="C7376" t="s">
        <v>2251</v>
      </c>
      <c r="D7376" t="s">
        <v>2578</v>
      </c>
      <c r="E7376" t="s">
        <v>3174</v>
      </c>
      <c r="F7376" s="6">
        <v>7</v>
      </c>
      <c r="G7376" s="6"/>
      <c r="H7376" s="6"/>
      <c r="I7376" s="6"/>
      <c r="J7376" s="6">
        <v>58.848247553507484</v>
      </c>
      <c r="K7376">
        <f t="shared" si="230"/>
        <v>1</v>
      </c>
    </row>
    <row r="7377" spans="1:11" x14ac:dyDescent="0.25">
      <c r="A7377" s="5" t="str">
        <f t="shared" si="231"/>
        <v>LCAOutside LA BasinMonthly Peak DayOctober8</v>
      </c>
      <c r="B7377" t="s">
        <v>2233</v>
      </c>
      <c r="C7377" t="s">
        <v>2251</v>
      </c>
      <c r="D7377" t="s">
        <v>2578</v>
      </c>
      <c r="E7377" t="s">
        <v>3174</v>
      </c>
      <c r="F7377" s="6">
        <v>8</v>
      </c>
      <c r="G7377" s="6"/>
      <c r="H7377" s="6"/>
      <c r="I7377" s="6"/>
      <c r="J7377" s="6">
        <v>58.641826883951829</v>
      </c>
      <c r="K7377">
        <f t="shared" si="230"/>
        <v>1</v>
      </c>
    </row>
    <row r="7378" spans="1:11" x14ac:dyDescent="0.25">
      <c r="A7378" s="5" t="str">
        <f t="shared" si="231"/>
        <v>LCAOutside LA BasinMonthly Peak DayOctober9</v>
      </c>
      <c r="B7378" t="s">
        <v>2233</v>
      </c>
      <c r="C7378" t="s">
        <v>2251</v>
      </c>
      <c r="D7378" t="s">
        <v>2578</v>
      </c>
      <c r="E7378" t="s">
        <v>3174</v>
      </c>
      <c r="F7378" s="6">
        <v>9</v>
      </c>
      <c r="G7378" s="6"/>
      <c r="H7378" s="6"/>
      <c r="I7378" s="6"/>
      <c r="J7378" s="6">
        <v>60.436889088948568</v>
      </c>
      <c r="K7378">
        <f t="shared" si="230"/>
        <v>1</v>
      </c>
    </row>
    <row r="7379" spans="1:11" x14ac:dyDescent="0.25">
      <c r="A7379" s="5" t="str">
        <f t="shared" si="231"/>
        <v>LCAOutside LA BasinMonthly Peak DayOctober10</v>
      </c>
      <c r="B7379" t="s">
        <v>2233</v>
      </c>
      <c r="C7379" t="s">
        <v>2251</v>
      </c>
      <c r="D7379" t="s">
        <v>2578</v>
      </c>
      <c r="E7379" t="s">
        <v>3174</v>
      </c>
      <c r="F7379" s="6">
        <v>10</v>
      </c>
      <c r="G7379" s="6"/>
      <c r="H7379" s="6"/>
      <c r="I7379" s="6"/>
      <c r="J7379" s="6">
        <v>66.218617223103834</v>
      </c>
      <c r="K7379">
        <f t="shared" si="230"/>
        <v>1</v>
      </c>
    </row>
    <row r="7380" spans="1:11" x14ac:dyDescent="0.25">
      <c r="A7380" s="5" t="str">
        <f t="shared" si="231"/>
        <v>LCAOutside LA BasinMonthly Peak DayOctober11</v>
      </c>
      <c r="B7380" t="s">
        <v>2233</v>
      </c>
      <c r="C7380" t="s">
        <v>2251</v>
      </c>
      <c r="D7380" t="s">
        <v>2578</v>
      </c>
      <c r="E7380" t="s">
        <v>3174</v>
      </c>
      <c r="F7380" s="6">
        <v>11</v>
      </c>
      <c r="G7380" s="6"/>
      <c r="H7380" s="6"/>
      <c r="I7380" s="6"/>
      <c r="J7380" s="6">
        <v>74.293075205485025</v>
      </c>
      <c r="K7380">
        <f t="shared" si="230"/>
        <v>1</v>
      </c>
    </row>
    <row r="7381" spans="1:11" x14ac:dyDescent="0.25">
      <c r="A7381" s="5" t="str">
        <f t="shared" si="231"/>
        <v>LCAOutside LA BasinMonthly Peak DayOctober12</v>
      </c>
      <c r="B7381" t="s">
        <v>2233</v>
      </c>
      <c r="C7381" t="s">
        <v>2251</v>
      </c>
      <c r="D7381" t="s">
        <v>2578</v>
      </c>
      <c r="E7381" t="s">
        <v>3174</v>
      </c>
      <c r="F7381" s="6">
        <v>12</v>
      </c>
      <c r="G7381" s="6"/>
      <c r="H7381" s="6"/>
      <c r="I7381" s="6"/>
      <c r="J7381" s="6">
        <v>79.551757965087887</v>
      </c>
      <c r="K7381">
        <f t="shared" si="230"/>
        <v>1</v>
      </c>
    </row>
    <row r="7382" spans="1:11" x14ac:dyDescent="0.25">
      <c r="A7382" s="5" t="str">
        <f t="shared" si="231"/>
        <v>LCAOutside LA BasinMonthly Peak DayOctober13</v>
      </c>
      <c r="B7382" t="s">
        <v>2233</v>
      </c>
      <c r="C7382" t="s">
        <v>2251</v>
      </c>
      <c r="D7382" t="s">
        <v>2578</v>
      </c>
      <c r="E7382" t="s">
        <v>3174</v>
      </c>
      <c r="F7382" s="6">
        <v>13</v>
      </c>
      <c r="G7382" s="6"/>
      <c r="H7382" s="6"/>
      <c r="I7382" s="6"/>
      <c r="J7382" s="6">
        <v>84.282901000976565</v>
      </c>
      <c r="K7382">
        <f t="shared" si="230"/>
        <v>1</v>
      </c>
    </row>
    <row r="7383" spans="1:11" x14ac:dyDescent="0.25">
      <c r="A7383" s="5" t="str">
        <f t="shared" si="231"/>
        <v>LCAOutside LA BasinMonthly Peak DayOctober14</v>
      </c>
      <c r="B7383" t="s">
        <v>2233</v>
      </c>
      <c r="C7383" t="s">
        <v>2251</v>
      </c>
      <c r="D7383" t="s">
        <v>2578</v>
      </c>
      <c r="E7383" t="s">
        <v>3174</v>
      </c>
      <c r="F7383" s="6">
        <v>14</v>
      </c>
      <c r="G7383" s="6"/>
      <c r="H7383" s="6"/>
      <c r="I7383" s="6"/>
      <c r="J7383" s="6">
        <v>87.47876052856445</v>
      </c>
      <c r="K7383">
        <f t="shared" si="230"/>
        <v>1</v>
      </c>
    </row>
    <row r="7384" spans="1:11" x14ac:dyDescent="0.25">
      <c r="A7384" s="5" t="str">
        <f t="shared" si="231"/>
        <v>LCAOutside LA BasinMonthly Peak DayOctober15</v>
      </c>
      <c r="B7384" t="s">
        <v>2233</v>
      </c>
      <c r="C7384" t="s">
        <v>2251</v>
      </c>
      <c r="D7384" t="s">
        <v>2578</v>
      </c>
      <c r="E7384" t="s">
        <v>3174</v>
      </c>
      <c r="F7384" s="6">
        <v>15</v>
      </c>
      <c r="G7384" s="6"/>
      <c r="H7384" s="6"/>
      <c r="I7384" s="6"/>
      <c r="J7384" s="6">
        <v>89.45309143066406</v>
      </c>
      <c r="K7384">
        <f t="shared" si="230"/>
        <v>1</v>
      </c>
    </row>
    <row r="7385" spans="1:11" x14ac:dyDescent="0.25">
      <c r="A7385" s="5" t="str">
        <f t="shared" si="231"/>
        <v>LCAOutside LA BasinMonthly Peak DayOctober16</v>
      </c>
      <c r="B7385" t="s">
        <v>2233</v>
      </c>
      <c r="C7385" t="s">
        <v>2251</v>
      </c>
      <c r="D7385" t="s">
        <v>2578</v>
      </c>
      <c r="E7385" t="s">
        <v>3174</v>
      </c>
      <c r="F7385" s="6">
        <v>16</v>
      </c>
      <c r="G7385" s="6"/>
      <c r="H7385" s="6"/>
      <c r="I7385" s="6"/>
      <c r="J7385" s="6">
        <v>91.093920389811203</v>
      </c>
      <c r="K7385">
        <f t="shared" si="230"/>
        <v>1</v>
      </c>
    </row>
    <row r="7386" spans="1:11" x14ac:dyDescent="0.25">
      <c r="A7386" s="5" t="str">
        <f t="shared" si="231"/>
        <v>LCAOutside LA BasinMonthly Peak DayOctober17</v>
      </c>
      <c r="B7386" t="s">
        <v>2233</v>
      </c>
      <c r="C7386" t="s">
        <v>2251</v>
      </c>
      <c r="D7386" t="s">
        <v>2578</v>
      </c>
      <c r="E7386" t="s">
        <v>3174</v>
      </c>
      <c r="F7386" s="6">
        <v>17</v>
      </c>
      <c r="G7386" s="6"/>
      <c r="H7386" s="6"/>
      <c r="I7386" s="6"/>
      <c r="J7386" s="6">
        <v>91.829629262288407</v>
      </c>
      <c r="K7386">
        <f t="shared" si="230"/>
        <v>1</v>
      </c>
    </row>
    <row r="7387" spans="1:11" x14ac:dyDescent="0.25">
      <c r="A7387" s="5" t="str">
        <f t="shared" si="231"/>
        <v>LCAOutside LA BasinMonthly Peak DayOctober18</v>
      </c>
      <c r="B7387" t="s">
        <v>2233</v>
      </c>
      <c r="C7387" t="s">
        <v>2251</v>
      </c>
      <c r="D7387" t="s">
        <v>2578</v>
      </c>
      <c r="E7387" t="s">
        <v>3174</v>
      </c>
      <c r="F7387" s="6">
        <v>18</v>
      </c>
      <c r="G7387" s="6"/>
      <c r="H7387" s="6"/>
      <c r="I7387" s="6"/>
      <c r="J7387" s="6">
        <v>91.806712341308582</v>
      </c>
      <c r="K7387">
        <f t="shared" si="230"/>
        <v>1</v>
      </c>
    </row>
    <row r="7388" spans="1:11" x14ac:dyDescent="0.25">
      <c r="A7388" s="5" t="str">
        <f t="shared" si="231"/>
        <v>LCAOutside LA BasinMonthly Peak DayOctober19</v>
      </c>
      <c r="B7388" t="s">
        <v>2233</v>
      </c>
      <c r="C7388" t="s">
        <v>2251</v>
      </c>
      <c r="D7388" t="s">
        <v>2578</v>
      </c>
      <c r="E7388" t="s">
        <v>3174</v>
      </c>
      <c r="F7388" s="6">
        <v>19</v>
      </c>
      <c r="G7388" s="6"/>
      <c r="H7388" s="6"/>
      <c r="I7388" s="6"/>
      <c r="J7388" s="6">
        <v>89.638978881835939</v>
      </c>
      <c r="K7388">
        <f t="shared" si="230"/>
        <v>1</v>
      </c>
    </row>
    <row r="7389" spans="1:11" x14ac:dyDescent="0.25">
      <c r="A7389" s="5" t="str">
        <f t="shared" si="231"/>
        <v>LCAOutside LA BasinMonthly Peak DayOctober20</v>
      </c>
      <c r="B7389" t="s">
        <v>2233</v>
      </c>
      <c r="C7389" t="s">
        <v>2251</v>
      </c>
      <c r="D7389" t="s">
        <v>2578</v>
      </c>
      <c r="E7389" t="s">
        <v>3174</v>
      </c>
      <c r="F7389" s="6">
        <v>20</v>
      </c>
      <c r="G7389" s="6"/>
      <c r="H7389" s="6"/>
      <c r="I7389" s="6"/>
      <c r="J7389" s="6">
        <v>85.925668487548833</v>
      </c>
      <c r="K7389">
        <f t="shared" si="230"/>
        <v>1</v>
      </c>
    </row>
    <row r="7390" spans="1:11" x14ac:dyDescent="0.25">
      <c r="A7390" s="5" t="str">
        <f t="shared" si="231"/>
        <v>LCAOutside LA BasinMonthly Peak DayOctober21</v>
      </c>
      <c r="B7390" t="s">
        <v>2233</v>
      </c>
      <c r="C7390" t="s">
        <v>2251</v>
      </c>
      <c r="D7390" t="s">
        <v>2578</v>
      </c>
      <c r="E7390" t="s">
        <v>3174</v>
      </c>
      <c r="F7390" s="6">
        <v>21</v>
      </c>
      <c r="G7390" s="6"/>
      <c r="H7390" s="6"/>
      <c r="I7390" s="6"/>
      <c r="J7390" s="6">
        <v>80.458663635253899</v>
      </c>
      <c r="K7390">
        <f t="shared" si="230"/>
        <v>1</v>
      </c>
    </row>
    <row r="7391" spans="1:11" x14ac:dyDescent="0.25">
      <c r="A7391" s="5" t="str">
        <f t="shared" si="231"/>
        <v>LCAOutside LA BasinMonthly Peak DayOctober22</v>
      </c>
      <c r="B7391" t="s">
        <v>2233</v>
      </c>
      <c r="C7391" t="s">
        <v>2251</v>
      </c>
      <c r="D7391" t="s">
        <v>2578</v>
      </c>
      <c r="E7391" t="s">
        <v>3174</v>
      </c>
      <c r="F7391" s="6">
        <v>22</v>
      </c>
      <c r="G7391" s="6"/>
      <c r="H7391" s="6"/>
      <c r="I7391" s="6"/>
      <c r="J7391" s="6">
        <v>75.887511037190748</v>
      </c>
      <c r="K7391">
        <f t="shared" si="230"/>
        <v>1</v>
      </c>
    </row>
    <row r="7392" spans="1:11" x14ac:dyDescent="0.25">
      <c r="A7392" s="5" t="str">
        <f t="shared" si="231"/>
        <v>LCAOutside LA BasinMonthly Peak DayOctober23</v>
      </c>
      <c r="B7392" t="s">
        <v>2233</v>
      </c>
      <c r="C7392" t="s">
        <v>2251</v>
      </c>
      <c r="D7392" t="s">
        <v>2578</v>
      </c>
      <c r="E7392" t="s">
        <v>3174</v>
      </c>
      <c r="F7392" s="6">
        <v>23</v>
      </c>
      <c r="G7392" s="6"/>
      <c r="H7392" s="6"/>
      <c r="I7392" s="6"/>
      <c r="J7392" s="6">
        <v>73.457263183593753</v>
      </c>
      <c r="K7392">
        <f t="shared" si="230"/>
        <v>1</v>
      </c>
    </row>
    <row r="7393" spans="1:11" x14ac:dyDescent="0.25">
      <c r="A7393" s="5" t="str">
        <f t="shared" si="231"/>
        <v>LCAOutside LA BasinMonthly Peak DayOctober24</v>
      </c>
      <c r="B7393" t="s">
        <v>2233</v>
      </c>
      <c r="C7393" t="s">
        <v>2251</v>
      </c>
      <c r="D7393" t="s">
        <v>2578</v>
      </c>
      <c r="E7393" t="s">
        <v>3174</v>
      </c>
      <c r="F7393" s="6">
        <v>24</v>
      </c>
      <c r="G7393" s="6"/>
      <c r="H7393" s="6"/>
      <c r="I7393" s="6"/>
      <c r="J7393" s="6">
        <v>70.599128163655607</v>
      </c>
      <c r="K7393">
        <f t="shared" si="230"/>
        <v>1</v>
      </c>
    </row>
    <row r="7394" spans="1:11" x14ac:dyDescent="0.25">
      <c r="A7394" s="5" t="str">
        <f t="shared" si="231"/>
        <v>LCAOutside LA BasinAverage WeekdayNovember1</v>
      </c>
      <c r="B7394" t="s">
        <v>2233</v>
      </c>
      <c r="C7394" t="s">
        <v>2251</v>
      </c>
      <c r="D7394" t="s">
        <v>2579</v>
      </c>
      <c r="E7394" t="s">
        <v>3175</v>
      </c>
      <c r="F7394" s="6">
        <v>1</v>
      </c>
      <c r="G7394" s="6"/>
      <c r="H7394" s="6"/>
      <c r="I7394" s="6"/>
      <c r="J7394" s="6">
        <v>39.738</v>
      </c>
      <c r="K7394">
        <f t="shared" si="230"/>
        <v>1</v>
      </c>
    </row>
    <row r="7395" spans="1:11" x14ac:dyDescent="0.25">
      <c r="A7395" s="5" t="str">
        <f t="shared" si="231"/>
        <v>LCAOutside LA BasinAverage WeekdayNovember2</v>
      </c>
      <c r="B7395" t="s">
        <v>2233</v>
      </c>
      <c r="C7395" t="s">
        <v>2251</v>
      </c>
      <c r="D7395" t="s">
        <v>2579</v>
      </c>
      <c r="E7395" t="s">
        <v>3175</v>
      </c>
      <c r="F7395" s="6">
        <v>2</v>
      </c>
      <c r="G7395" s="6"/>
      <c r="H7395" s="6"/>
      <c r="I7395" s="6"/>
      <c r="J7395" s="6">
        <v>39.911999999999999</v>
      </c>
      <c r="K7395">
        <f t="shared" si="230"/>
        <v>1</v>
      </c>
    </row>
    <row r="7396" spans="1:11" x14ac:dyDescent="0.25">
      <c r="A7396" s="5" t="str">
        <f t="shared" si="231"/>
        <v>LCAOutside LA BasinAverage WeekdayNovember3</v>
      </c>
      <c r="B7396" t="s">
        <v>2233</v>
      </c>
      <c r="C7396" t="s">
        <v>2251</v>
      </c>
      <c r="D7396" t="s">
        <v>2579</v>
      </c>
      <c r="E7396" t="s">
        <v>3175</v>
      </c>
      <c r="F7396" s="6">
        <v>3</v>
      </c>
      <c r="G7396" s="6"/>
      <c r="H7396" s="6"/>
      <c r="I7396" s="6"/>
      <c r="J7396" s="6">
        <v>38.808</v>
      </c>
      <c r="K7396">
        <f t="shared" si="230"/>
        <v>1</v>
      </c>
    </row>
    <row r="7397" spans="1:11" x14ac:dyDescent="0.25">
      <c r="A7397" s="5" t="str">
        <f t="shared" si="231"/>
        <v>LCAOutside LA BasinAverage WeekdayNovember4</v>
      </c>
      <c r="B7397" t="s">
        <v>2233</v>
      </c>
      <c r="C7397" t="s">
        <v>2251</v>
      </c>
      <c r="D7397" t="s">
        <v>2579</v>
      </c>
      <c r="E7397" t="s">
        <v>3175</v>
      </c>
      <c r="F7397" s="6">
        <v>4</v>
      </c>
      <c r="G7397" s="6"/>
      <c r="H7397" s="6"/>
      <c r="I7397" s="6"/>
      <c r="J7397" s="6">
        <v>38.194000000000003</v>
      </c>
      <c r="K7397">
        <f t="shared" si="230"/>
        <v>1</v>
      </c>
    </row>
    <row r="7398" spans="1:11" x14ac:dyDescent="0.25">
      <c r="A7398" s="5" t="str">
        <f t="shared" si="231"/>
        <v>LCAOutside LA BasinAverage WeekdayNovember5</v>
      </c>
      <c r="B7398" t="s">
        <v>2233</v>
      </c>
      <c r="C7398" t="s">
        <v>2251</v>
      </c>
      <c r="D7398" t="s">
        <v>2579</v>
      </c>
      <c r="E7398" t="s">
        <v>3175</v>
      </c>
      <c r="F7398" s="6">
        <v>5</v>
      </c>
      <c r="G7398" s="6"/>
      <c r="H7398" s="6"/>
      <c r="I7398" s="6"/>
      <c r="J7398" s="6">
        <v>37.56</v>
      </c>
      <c r="K7398">
        <f t="shared" si="230"/>
        <v>1</v>
      </c>
    </row>
    <row r="7399" spans="1:11" x14ac:dyDescent="0.25">
      <c r="A7399" s="5" t="str">
        <f t="shared" si="231"/>
        <v>LCAOutside LA BasinAverage WeekdayNovember6</v>
      </c>
      <c r="B7399" t="s">
        <v>2233</v>
      </c>
      <c r="C7399" t="s">
        <v>2251</v>
      </c>
      <c r="D7399" t="s">
        <v>2579</v>
      </c>
      <c r="E7399" t="s">
        <v>3175</v>
      </c>
      <c r="F7399" s="6">
        <v>6</v>
      </c>
      <c r="G7399" s="6"/>
      <c r="H7399" s="6"/>
      <c r="I7399" s="6"/>
      <c r="J7399" s="6">
        <v>37.521999999999991</v>
      </c>
      <c r="K7399">
        <f t="shared" si="230"/>
        <v>1</v>
      </c>
    </row>
    <row r="7400" spans="1:11" x14ac:dyDescent="0.25">
      <c r="A7400" s="5" t="str">
        <f t="shared" si="231"/>
        <v>LCAOutside LA BasinAverage WeekdayNovember7</v>
      </c>
      <c r="B7400" t="s">
        <v>2233</v>
      </c>
      <c r="C7400" t="s">
        <v>2251</v>
      </c>
      <c r="D7400" t="s">
        <v>2579</v>
      </c>
      <c r="E7400" t="s">
        <v>3175</v>
      </c>
      <c r="F7400" s="6">
        <v>7</v>
      </c>
      <c r="G7400" s="6"/>
      <c r="H7400" s="6"/>
      <c r="I7400" s="6"/>
      <c r="J7400" s="6">
        <v>37.25</v>
      </c>
      <c r="K7400">
        <f t="shared" si="230"/>
        <v>1</v>
      </c>
    </row>
    <row r="7401" spans="1:11" x14ac:dyDescent="0.25">
      <c r="A7401" s="5" t="str">
        <f t="shared" si="231"/>
        <v>LCAOutside LA BasinAverage WeekdayNovember8</v>
      </c>
      <c r="B7401" t="s">
        <v>2233</v>
      </c>
      <c r="C7401" t="s">
        <v>2251</v>
      </c>
      <c r="D7401" t="s">
        <v>2579</v>
      </c>
      <c r="E7401" t="s">
        <v>3175</v>
      </c>
      <c r="F7401" s="6">
        <v>8</v>
      </c>
      <c r="G7401" s="6"/>
      <c r="H7401" s="6"/>
      <c r="I7401" s="6"/>
      <c r="J7401" s="6">
        <v>37.347999999999999</v>
      </c>
      <c r="K7401">
        <f t="shared" si="230"/>
        <v>1</v>
      </c>
    </row>
    <row r="7402" spans="1:11" x14ac:dyDescent="0.25">
      <c r="A7402" s="5" t="str">
        <f t="shared" si="231"/>
        <v>LCAOutside LA BasinAverage WeekdayNovember9</v>
      </c>
      <c r="B7402" t="s">
        <v>2233</v>
      </c>
      <c r="C7402" t="s">
        <v>2251</v>
      </c>
      <c r="D7402" t="s">
        <v>2579</v>
      </c>
      <c r="E7402" t="s">
        <v>3175</v>
      </c>
      <c r="F7402" s="6">
        <v>9</v>
      </c>
      <c r="G7402" s="6"/>
      <c r="H7402" s="6"/>
      <c r="I7402" s="6"/>
      <c r="J7402" s="6">
        <v>40.153999999999996</v>
      </c>
      <c r="K7402">
        <f t="shared" si="230"/>
        <v>1</v>
      </c>
    </row>
    <row r="7403" spans="1:11" x14ac:dyDescent="0.25">
      <c r="A7403" s="5" t="str">
        <f t="shared" si="231"/>
        <v>LCAOutside LA BasinAverage WeekdayNovember10</v>
      </c>
      <c r="B7403" t="s">
        <v>2233</v>
      </c>
      <c r="C7403" t="s">
        <v>2251</v>
      </c>
      <c r="D7403" t="s">
        <v>2579</v>
      </c>
      <c r="E7403" t="s">
        <v>3175</v>
      </c>
      <c r="F7403" s="6">
        <v>10</v>
      </c>
      <c r="G7403" s="6"/>
      <c r="H7403" s="6"/>
      <c r="I7403" s="6"/>
      <c r="J7403" s="6">
        <v>44.643999999999998</v>
      </c>
      <c r="K7403">
        <f t="shared" si="230"/>
        <v>1</v>
      </c>
    </row>
    <row r="7404" spans="1:11" x14ac:dyDescent="0.25">
      <c r="A7404" s="5" t="str">
        <f t="shared" si="231"/>
        <v>LCAOutside LA BasinAverage WeekdayNovember11</v>
      </c>
      <c r="B7404" t="s">
        <v>2233</v>
      </c>
      <c r="C7404" t="s">
        <v>2251</v>
      </c>
      <c r="D7404" t="s">
        <v>2579</v>
      </c>
      <c r="E7404" t="s">
        <v>3175</v>
      </c>
      <c r="F7404" s="6">
        <v>11</v>
      </c>
      <c r="G7404" s="6"/>
      <c r="H7404" s="6"/>
      <c r="I7404" s="6"/>
      <c r="J7404" s="6">
        <v>49.957999999999998</v>
      </c>
      <c r="K7404">
        <f t="shared" si="230"/>
        <v>1</v>
      </c>
    </row>
    <row r="7405" spans="1:11" x14ac:dyDescent="0.25">
      <c r="A7405" s="5" t="str">
        <f t="shared" si="231"/>
        <v>LCAOutside LA BasinAverage WeekdayNovember12</v>
      </c>
      <c r="B7405" t="s">
        <v>2233</v>
      </c>
      <c r="C7405" t="s">
        <v>2251</v>
      </c>
      <c r="D7405" t="s">
        <v>2579</v>
      </c>
      <c r="E7405" t="s">
        <v>3175</v>
      </c>
      <c r="F7405" s="6">
        <v>12</v>
      </c>
      <c r="G7405" s="6"/>
      <c r="H7405" s="6"/>
      <c r="I7405" s="6"/>
      <c r="J7405" s="6">
        <v>56.153999999999996</v>
      </c>
      <c r="K7405">
        <f t="shared" si="230"/>
        <v>1</v>
      </c>
    </row>
    <row r="7406" spans="1:11" x14ac:dyDescent="0.25">
      <c r="A7406" s="5" t="str">
        <f t="shared" si="231"/>
        <v>LCAOutside LA BasinAverage WeekdayNovember13</v>
      </c>
      <c r="B7406" t="s">
        <v>2233</v>
      </c>
      <c r="C7406" t="s">
        <v>2251</v>
      </c>
      <c r="D7406" t="s">
        <v>2579</v>
      </c>
      <c r="E7406" t="s">
        <v>3175</v>
      </c>
      <c r="F7406" s="6">
        <v>13</v>
      </c>
      <c r="G7406" s="6"/>
      <c r="H7406" s="6"/>
      <c r="I7406" s="6"/>
      <c r="J7406" s="6">
        <v>58.308000000000007</v>
      </c>
      <c r="K7406">
        <f t="shared" si="230"/>
        <v>1</v>
      </c>
    </row>
    <row r="7407" spans="1:11" x14ac:dyDescent="0.25">
      <c r="A7407" s="5" t="str">
        <f t="shared" si="231"/>
        <v>LCAOutside LA BasinAverage WeekdayNovember14</v>
      </c>
      <c r="B7407" t="s">
        <v>2233</v>
      </c>
      <c r="C7407" t="s">
        <v>2251</v>
      </c>
      <c r="D7407" t="s">
        <v>2579</v>
      </c>
      <c r="E7407" t="s">
        <v>3175</v>
      </c>
      <c r="F7407" s="6">
        <v>14</v>
      </c>
      <c r="G7407" s="6"/>
      <c r="H7407" s="6"/>
      <c r="I7407" s="6"/>
      <c r="J7407" s="6">
        <v>59.181999999999995</v>
      </c>
      <c r="K7407">
        <f t="shared" si="230"/>
        <v>1</v>
      </c>
    </row>
    <row r="7408" spans="1:11" x14ac:dyDescent="0.25">
      <c r="A7408" s="5" t="str">
        <f t="shared" si="231"/>
        <v>LCAOutside LA BasinAverage WeekdayNovember15</v>
      </c>
      <c r="B7408" t="s">
        <v>2233</v>
      </c>
      <c r="C7408" t="s">
        <v>2251</v>
      </c>
      <c r="D7408" t="s">
        <v>2579</v>
      </c>
      <c r="E7408" t="s">
        <v>3175</v>
      </c>
      <c r="F7408" s="6">
        <v>15</v>
      </c>
      <c r="G7408" s="6"/>
      <c r="H7408" s="6"/>
      <c r="I7408" s="6"/>
      <c r="J7408" s="6">
        <v>59.303999999999995</v>
      </c>
      <c r="K7408">
        <f t="shared" si="230"/>
        <v>1</v>
      </c>
    </row>
    <row r="7409" spans="1:11" x14ac:dyDescent="0.25">
      <c r="A7409" s="5" t="str">
        <f t="shared" si="231"/>
        <v>LCAOutside LA BasinAverage WeekdayNovember16</v>
      </c>
      <c r="B7409" t="s">
        <v>2233</v>
      </c>
      <c r="C7409" t="s">
        <v>2251</v>
      </c>
      <c r="D7409" t="s">
        <v>2579</v>
      </c>
      <c r="E7409" t="s">
        <v>3175</v>
      </c>
      <c r="F7409" s="6">
        <v>16</v>
      </c>
      <c r="G7409" s="6"/>
      <c r="H7409" s="6"/>
      <c r="I7409" s="6"/>
      <c r="J7409" s="6">
        <v>58.954000000000008</v>
      </c>
      <c r="K7409">
        <f t="shared" si="230"/>
        <v>1</v>
      </c>
    </row>
    <row r="7410" spans="1:11" x14ac:dyDescent="0.25">
      <c r="A7410" s="5" t="str">
        <f t="shared" si="231"/>
        <v>LCAOutside LA BasinAverage WeekdayNovember17</v>
      </c>
      <c r="B7410" t="s">
        <v>2233</v>
      </c>
      <c r="C7410" t="s">
        <v>2251</v>
      </c>
      <c r="D7410" t="s">
        <v>2579</v>
      </c>
      <c r="E7410" t="s">
        <v>3175</v>
      </c>
      <c r="F7410" s="6">
        <v>17</v>
      </c>
      <c r="G7410" s="6"/>
      <c r="H7410" s="6"/>
      <c r="I7410" s="6"/>
      <c r="J7410" s="6">
        <v>57.866</v>
      </c>
      <c r="K7410">
        <f t="shared" si="230"/>
        <v>1</v>
      </c>
    </row>
    <row r="7411" spans="1:11" x14ac:dyDescent="0.25">
      <c r="A7411" s="5" t="str">
        <f t="shared" si="231"/>
        <v>LCAOutside LA BasinAverage WeekdayNovember18</v>
      </c>
      <c r="B7411" t="s">
        <v>2233</v>
      </c>
      <c r="C7411" t="s">
        <v>2251</v>
      </c>
      <c r="D7411" t="s">
        <v>2579</v>
      </c>
      <c r="E7411" t="s">
        <v>3175</v>
      </c>
      <c r="F7411" s="6">
        <v>18</v>
      </c>
      <c r="G7411" s="6"/>
      <c r="H7411" s="6"/>
      <c r="I7411" s="6"/>
      <c r="J7411" s="6">
        <v>54.205999999999996</v>
      </c>
      <c r="K7411">
        <f t="shared" si="230"/>
        <v>1</v>
      </c>
    </row>
    <row r="7412" spans="1:11" x14ac:dyDescent="0.25">
      <c r="A7412" s="5" t="str">
        <f t="shared" si="231"/>
        <v>LCAOutside LA BasinAverage WeekdayNovember19</v>
      </c>
      <c r="B7412" t="s">
        <v>2233</v>
      </c>
      <c r="C7412" t="s">
        <v>2251</v>
      </c>
      <c r="D7412" t="s">
        <v>2579</v>
      </c>
      <c r="E7412" t="s">
        <v>3175</v>
      </c>
      <c r="F7412" s="6">
        <v>19</v>
      </c>
      <c r="G7412" s="6"/>
      <c r="H7412" s="6"/>
      <c r="I7412" s="6"/>
      <c r="J7412" s="6">
        <v>50.52</v>
      </c>
      <c r="K7412">
        <f t="shared" si="230"/>
        <v>1</v>
      </c>
    </row>
    <row r="7413" spans="1:11" x14ac:dyDescent="0.25">
      <c r="A7413" s="5" t="str">
        <f t="shared" si="231"/>
        <v>LCAOutside LA BasinAverage WeekdayNovember20</v>
      </c>
      <c r="B7413" t="s">
        <v>2233</v>
      </c>
      <c r="C7413" t="s">
        <v>2251</v>
      </c>
      <c r="D7413" t="s">
        <v>2579</v>
      </c>
      <c r="E7413" t="s">
        <v>3175</v>
      </c>
      <c r="F7413" s="6">
        <v>20</v>
      </c>
      <c r="G7413" s="6"/>
      <c r="H7413" s="6"/>
      <c r="I7413" s="6"/>
      <c r="J7413" s="6">
        <v>48.835999999999999</v>
      </c>
      <c r="K7413">
        <f t="shared" si="230"/>
        <v>1</v>
      </c>
    </row>
    <row r="7414" spans="1:11" x14ac:dyDescent="0.25">
      <c r="A7414" s="5" t="str">
        <f t="shared" si="231"/>
        <v>LCAOutside LA BasinAverage WeekdayNovember21</v>
      </c>
      <c r="B7414" t="s">
        <v>2233</v>
      </c>
      <c r="C7414" t="s">
        <v>2251</v>
      </c>
      <c r="D7414" t="s">
        <v>2579</v>
      </c>
      <c r="E7414" t="s">
        <v>3175</v>
      </c>
      <c r="F7414" s="6">
        <v>21</v>
      </c>
      <c r="G7414" s="6"/>
      <c r="H7414" s="6"/>
      <c r="I7414" s="6"/>
      <c r="J7414" s="6">
        <v>48.637999999999991</v>
      </c>
      <c r="K7414">
        <f t="shared" si="230"/>
        <v>1</v>
      </c>
    </row>
    <row r="7415" spans="1:11" x14ac:dyDescent="0.25">
      <c r="A7415" s="5" t="str">
        <f t="shared" si="231"/>
        <v>LCAOutside LA BasinAverage WeekdayNovember22</v>
      </c>
      <c r="B7415" t="s">
        <v>2233</v>
      </c>
      <c r="C7415" t="s">
        <v>2251</v>
      </c>
      <c r="D7415" t="s">
        <v>2579</v>
      </c>
      <c r="E7415" t="s">
        <v>3175</v>
      </c>
      <c r="F7415" s="6">
        <v>22</v>
      </c>
      <c r="G7415" s="6"/>
      <c r="H7415" s="6"/>
      <c r="I7415" s="6"/>
      <c r="J7415" s="6">
        <v>47.45</v>
      </c>
      <c r="K7415">
        <f t="shared" si="230"/>
        <v>1</v>
      </c>
    </row>
    <row r="7416" spans="1:11" x14ac:dyDescent="0.25">
      <c r="A7416" s="5" t="str">
        <f t="shared" si="231"/>
        <v>LCAOutside LA BasinAverage WeekdayNovember23</v>
      </c>
      <c r="B7416" t="s">
        <v>2233</v>
      </c>
      <c r="C7416" t="s">
        <v>2251</v>
      </c>
      <c r="D7416" t="s">
        <v>2579</v>
      </c>
      <c r="E7416" t="s">
        <v>3175</v>
      </c>
      <c r="F7416" s="6">
        <v>23</v>
      </c>
      <c r="G7416" s="6"/>
      <c r="H7416" s="6"/>
      <c r="I7416" s="6"/>
      <c r="J7416" s="6">
        <v>44.654000000000011</v>
      </c>
      <c r="K7416">
        <f t="shared" si="230"/>
        <v>1</v>
      </c>
    </row>
    <row r="7417" spans="1:11" x14ac:dyDescent="0.25">
      <c r="A7417" s="5" t="str">
        <f t="shared" si="231"/>
        <v>LCAOutside LA BasinAverage WeekdayNovember24</v>
      </c>
      <c r="B7417" t="s">
        <v>2233</v>
      </c>
      <c r="C7417" t="s">
        <v>2251</v>
      </c>
      <c r="D7417" t="s">
        <v>2579</v>
      </c>
      <c r="E7417" t="s">
        <v>3175</v>
      </c>
      <c r="F7417" s="6">
        <v>24</v>
      </c>
      <c r="G7417" s="6"/>
      <c r="H7417" s="6"/>
      <c r="I7417" s="6"/>
      <c r="J7417" s="6">
        <v>42.673999999999999</v>
      </c>
      <c r="K7417">
        <f t="shared" si="230"/>
        <v>1</v>
      </c>
    </row>
    <row r="7418" spans="1:11" x14ac:dyDescent="0.25">
      <c r="A7418" s="5" t="str">
        <f t="shared" si="231"/>
        <v>LCAOutside LA BasinMonthly Peak DayNovember1</v>
      </c>
      <c r="B7418" t="s">
        <v>2233</v>
      </c>
      <c r="C7418" t="s">
        <v>2251</v>
      </c>
      <c r="D7418" t="s">
        <v>2580</v>
      </c>
      <c r="E7418" t="s">
        <v>3175</v>
      </c>
      <c r="F7418" s="6">
        <v>1</v>
      </c>
      <c r="G7418" s="6"/>
      <c r="H7418" s="6"/>
      <c r="I7418" s="6"/>
      <c r="J7418" s="6">
        <v>53.314</v>
      </c>
      <c r="K7418">
        <f t="shared" si="230"/>
        <v>1</v>
      </c>
    </row>
    <row r="7419" spans="1:11" x14ac:dyDescent="0.25">
      <c r="A7419" s="5" t="str">
        <f t="shared" si="231"/>
        <v>LCAOutside LA BasinMonthly Peak DayNovember2</v>
      </c>
      <c r="B7419" t="s">
        <v>2233</v>
      </c>
      <c r="C7419" t="s">
        <v>2251</v>
      </c>
      <c r="D7419" t="s">
        <v>2580</v>
      </c>
      <c r="E7419" t="s">
        <v>3175</v>
      </c>
      <c r="F7419" s="6">
        <v>2</v>
      </c>
      <c r="G7419" s="6"/>
      <c r="H7419" s="6"/>
      <c r="I7419" s="6"/>
      <c r="J7419" s="6">
        <v>52.13000000000001</v>
      </c>
      <c r="K7419">
        <f t="shared" si="230"/>
        <v>1</v>
      </c>
    </row>
    <row r="7420" spans="1:11" x14ac:dyDescent="0.25">
      <c r="A7420" s="5" t="str">
        <f t="shared" si="231"/>
        <v>LCAOutside LA BasinMonthly Peak DayNovember3</v>
      </c>
      <c r="B7420" t="s">
        <v>2233</v>
      </c>
      <c r="C7420" t="s">
        <v>2251</v>
      </c>
      <c r="D7420" t="s">
        <v>2580</v>
      </c>
      <c r="E7420" t="s">
        <v>3175</v>
      </c>
      <c r="F7420" s="6">
        <v>3</v>
      </c>
      <c r="G7420" s="6"/>
      <c r="H7420" s="6"/>
      <c r="I7420" s="6"/>
      <c r="J7420" s="6">
        <v>51.000000000000007</v>
      </c>
      <c r="K7420">
        <f t="shared" si="230"/>
        <v>1</v>
      </c>
    </row>
    <row r="7421" spans="1:11" x14ac:dyDescent="0.25">
      <c r="A7421" s="5" t="str">
        <f t="shared" si="231"/>
        <v>LCAOutside LA BasinMonthly Peak DayNovember4</v>
      </c>
      <c r="B7421" t="s">
        <v>2233</v>
      </c>
      <c r="C7421" t="s">
        <v>2251</v>
      </c>
      <c r="D7421" t="s">
        <v>2580</v>
      </c>
      <c r="E7421" t="s">
        <v>3175</v>
      </c>
      <c r="F7421" s="6">
        <v>4</v>
      </c>
      <c r="G7421" s="6"/>
      <c r="H7421" s="6"/>
      <c r="I7421" s="6"/>
      <c r="J7421" s="6">
        <v>50.494000000000007</v>
      </c>
      <c r="K7421">
        <f t="shared" si="230"/>
        <v>1</v>
      </c>
    </row>
    <row r="7422" spans="1:11" x14ac:dyDescent="0.25">
      <c r="A7422" s="5" t="str">
        <f t="shared" si="231"/>
        <v>LCAOutside LA BasinMonthly Peak DayNovember5</v>
      </c>
      <c r="B7422" t="s">
        <v>2233</v>
      </c>
      <c r="C7422" t="s">
        <v>2251</v>
      </c>
      <c r="D7422" t="s">
        <v>2580</v>
      </c>
      <c r="E7422" t="s">
        <v>3175</v>
      </c>
      <c r="F7422" s="6">
        <v>5</v>
      </c>
      <c r="G7422" s="6"/>
      <c r="H7422" s="6"/>
      <c r="I7422" s="6"/>
      <c r="J7422" s="6">
        <v>49.168000000000006</v>
      </c>
      <c r="K7422">
        <f t="shared" si="230"/>
        <v>1</v>
      </c>
    </row>
    <row r="7423" spans="1:11" x14ac:dyDescent="0.25">
      <c r="A7423" s="5" t="str">
        <f t="shared" si="231"/>
        <v>LCAOutside LA BasinMonthly Peak DayNovember6</v>
      </c>
      <c r="B7423" t="s">
        <v>2233</v>
      </c>
      <c r="C7423" t="s">
        <v>2251</v>
      </c>
      <c r="D7423" t="s">
        <v>2580</v>
      </c>
      <c r="E7423" t="s">
        <v>3175</v>
      </c>
      <c r="F7423" s="6">
        <v>6</v>
      </c>
      <c r="G7423" s="6"/>
      <c r="H7423" s="6"/>
      <c r="I7423" s="6"/>
      <c r="J7423" s="6">
        <v>49.506</v>
      </c>
      <c r="K7423">
        <f t="shared" si="230"/>
        <v>1</v>
      </c>
    </row>
    <row r="7424" spans="1:11" x14ac:dyDescent="0.25">
      <c r="A7424" s="5" t="str">
        <f t="shared" si="231"/>
        <v>LCAOutside LA BasinMonthly Peak DayNovember7</v>
      </c>
      <c r="B7424" t="s">
        <v>2233</v>
      </c>
      <c r="C7424" t="s">
        <v>2251</v>
      </c>
      <c r="D7424" t="s">
        <v>2580</v>
      </c>
      <c r="E7424" t="s">
        <v>3175</v>
      </c>
      <c r="F7424" s="6">
        <v>7</v>
      </c>
      <c r="G7424" s="6"/>
      <c r="H7424" s="6"/>
      <c r="I7424" s="6"/>
      <c r="J7424" s="6">
        <v>49.137999999999998</v>
      </c>
      <c r="K7424">
        <f t="shared" si="230"/>
        <v>1</v>
      </c>
    </row>
    <row r="7425" spans="1:11" x14ac:dyDescent="0.25">
      <c r="A7425" s="5" t="str">
        <f t="shared" si="231"/>
        <v>LCAOutside LA BasinMonthly Peak DayNovember8</v>
      </c>
      <c r="B7425" t="s">
        <v>2233</v>
      </c>
      <c r="C7425" t="s">
        <v>2251</v>
      </c>
      <c r="D7425" t="s">
        <v>2580</v>
      </c>
      <c r="E7425" t="s">
        <v>3175</v>
      </c>
      <c r="F7425" s="6">
        <v>8</v>
      </c>
      <c r="G7425" s="6"/>
      <c r="H7425" s="6"/>
      <c r="I7425" s="6"/>
      <c r="J7425" s="6">
        <v>49.007999999999996</v>
      </c>
      <c r="K7425">
        <f t="shared" si="230"/>
        <v>1</v>
      </c>
    </row>
    <row r="7426" spans="1:11" x14ac:dyDescent="0.25">
      <c r="A7426" s="5" t="str">
        <f t="shared" si="231"/>
        <v>LCAOutside LA BasinMonthly Peak DayNovember9</v>
      </c>
      <c r="B7426" t="s">
        <v>2233</v>
      </c>
      <c r="C7426" t="s">
        <v>2251</v>
      </c>
      <c r="D7426" t="s">
        <v>2580</v>
      </c>
      <c r="E7426" t="s">
        <v>3175</v>
      </c>
      <c r="F7426" s="6">
        <v>9</v>
      </c>
      <c r="G7426" s="6"/>
      <c r="H7426" s="6"/>
      <c r="I7426" s="6"/>
      <c r="J7426" s="6">
        <v>52.67199999999999</v>
      </c>
      <c r="K7426">
        <f t="shared" ref="K7426:K7489" si="232">INDEX(events, MATCH(CONCATENATE(B7426, C7426, D7426, E7426), events_y, 0), MATCH("Confidential", events_x, 0))</f>
        <v>1</v>
      </c>
    </row>
    <row r="7427" spans="1:11" x14ac:dyDescent="0.25">
      <c r="A7427" s="5" t="str">
        <f t="shared" ref="A7427:A7490" si="233">CONCATENATE(B7427, C7427, D7427, E7427, F7427)</f>
        <v>LCAOutside LA BasinMonthly Peak DayNovember10</v>
      </c>
      <c r="B7427" t="s">
        <v>2233</v>
      </c>
      <c r="C7427" t="s">
        <v>2251</v>
      </c>
      <c r="D7427" t="s">
        <v>2580</v>
      </c>
      <c r="E7427" t="s">
        <v>3175</v>
      </c>
      <c r="F7427" s="6">
        <v>10</v>
      </c>
      <c r="G7427" s="6"/>
      <c r="H7427" s="6"/>
      <c r="I7427" s="6"/>
      <c r="J7427" s="6">
        <v>61.327999999999996</v>
      </c>
      <c r="K7427">
        <f t="shared" si="232"/>
        <v>1</v>
      </c>
    </row>
    <row r="7428" spans="1:11" x14ac:dyDescent="0.25">
      <c r="A7428" s="5" t="str">
        <f t="shared" si="233"/>
        <v>LCAOutside LA BasinMonthly Peak DayNovember11</v>
      </c>
      <c r="B7428" t="s">
        <v>2233</v>
      </c>
      <c r="C7428" t="s">
        <v>2251</v>
      </c>
      <c r="D7428" t="s">
        <v>2580</v>
      </c>
      <c r="E7428" t="s">
        <v>3175</v>
      </c>
      <c r="F7428" s="6">
        <v>11</v>
      </c>
      <c r="G7428" s="6"/>
      <c r="H7428" s="6"/>
      <c r="I7428" s="6"/>
      <c r="J7428" s="6">
        <v>66.424000000000007</v>
      </c>
      <c r="K7428">
        <f t="shared" si="232"/>
        <v>1</v>
      </c>
    </row>
    <row r="7429" spans="1:11" x14ac:dyDescent="0.25">
      <c r="A7429" s="5" t="str">
        <f t="shared" si="233"/>
        <v>LCAOutside LA BasinMonthly Peak DayNovember12</v>
      </c>
      <c r="B7429" t="s">
        <v>2233</v>
      </c>
      <c r="C7429" t="s">
        <v>2251</v>
      </c>
      <c r="D7429" t="s">
        <v>2580</v>
      </c>
      <c r="E7429" t="s">
        <v>3175</v>
      </c>
      <c r="F7429" s="6">
        <v>12</v>
      </c>
      <c r="G7429" s="6"/>
      <c r="H7429" s="6"/>
      <c r="I7429" s="6"/>
      <c r="J7429" s="6">
        <v>69.477999999999994</v>
      </c>
      <c r="K7429">
        <f t="shared" si="232"/>
        <v>1</v>
      </c>
    </row>
    <row r="7430" spans="1:11" x14ac:dyDescent="0.25">
      <c r="A7430" s="5" t="str">
        <f t="shared" si="233"/>
        <v>LCAOutside LA BasinMonthly Peak DayNovember13</v>
      </c>
      <c r="B7430" t="s">
        <v>2233</v>
      </c>
      <c r="C7430" t="s">
        <v>2251</v>
      </c>
      <c r="D7430" t="s">
        <v>2580</v>
      </c>
      <c r="E7430" t="s">
        <v>3175</v>
      </c>
      <c r="F7430" s="6">
        <v>13</v>
      </c>
      <c r="G7430" s="6"/>
      <c r="H7430" s="6"/>
      <c r="I7430" s="6"/>
      <c r="J7430" s="6">
        <v>72.47</v>
      </c>
      <c r="K7430">
        <f t="shared" si="232"/>
        <v>1</v>
      </c>
    </row>
    <row r="7431" spans="1:11" x14ac:dyDescent="0.25">
      <c r="A7431" s="5" t="str">
        <f t="shared" si="233"/>
        <v>LCAOutside LA BasinMonthly Peak DayNovember14</v>
      </c>
      <c r="B7431" t="s">
        <v>2233</v>
      </c>
      <c r="C7431" t="s">
        <v>2251</v>
      </c>
      <c r="D7431" t="s">
        <v>2580</v>
      </c>
      <c r="E7431" t="s">
        <v>3175</v>
      </c>
      <c r="F7431" s="6">
        <v>14</v>
      </c>
      <c r="G7431" s="6"/>
      <c r="H7431" s="6"/>
      <c r="I7431" s="6"/>
      <c r="J7431" s="6">
        <v>75.138000000000005</v>
      </c>
      <c r="K7431">
        <f t="shared" si="232"/>
        <v>1</v>
      </c>
    </row>
    <row r="7432" spans="1:11" x14ac:dyDescent="0.25">
      <c r="A7432" s="5" t="str">
        <f t="shared" si="233"/>
        <v>LCAOutside LA BasinMonthly Peak DayNovember15</v>
      </c>
      <c r="B7432" t="s">
        <v>2233</v>
      </c>
      <c r="C7432" t="s">
        <v>2251</v>
      </c>
      <c r="D7432" t="s">
        <v>2580</v>
      </c>
      <c r="E7432" t="s">
        <v>3175</v>
      </c>
      <c r="F7432" s="6">
        <v>15</v>
      </c>
      <c r="G7432" s="6"/>
      <c r="H7432" s="6"/>
      <c r="I7432" s="6"/>
      <c r="J7432" s="6">
        <v>75.948000000000008</v>
      </c>
      <c r="K7432">
        <f t="shared" si="232"/>
        <v>1</v>
      </c>
    </row>
    <row r="7433" spans="1:11" x14ac:dyDescent="0.25">
      <c r="A7433" s="5" t="str">
        <f t="shared" si="233"/>
        <v>LCAOutside LA BasinMonthly Peak DayNovember16</v>
      </c>
      <c r="B7433" t="s">
        <v>2233</v>
      </c>
      <c r="C7433" t="s">
        <v>2251</v>
      </c>
      <c r="D7433" t="s">
        <v>2580</v>
      </c>
      <c r="E7433" t="s">
        <v>3175</v>
      </c>
      <c r="F7433" s="6">
        <v>16</v>
      </c>
      <c r="G7433" s="6"/>
      <c r="H7433" s="6"/>
      <c r="I7433" s="6"/>
      <c r="J7433" s="6">
        <v>75.974000000000004</v>
      </c>
      <c r="K7433">
        <f t="shared" si="232"/>
        <v>1</v>
      </c>
    </row>
    <row r="7434" spans="1:11" x14ac:dyDescent="0.25">
      <c r="A7434" s="5" t="str">
        <f t="shared" si="233"/>
        <v>LCAOutside LA BasinMonthly Peak DayNovember17</v>
      </c>
      <c r="B7434" t="s">
        <v>2233</v>
      </c>
      <c r="C7434" t="s">
        <v>2251</v>
      </c>
      <c r="D7434" t="s">
        <v>2580</v>
      </c>
      <c r="E7434" t="s">
        <v>3175</v>
      </c>
      <c r="F7434" s="6">
        <v>17</v>
      </c>
      <c r="G7434" s="6"/>
      <c r="H7434" s="6"/>
      <c r="I7434" s="6"/>
      <c r="J7434" s="6">
        <v>74.84</v>
      </c>
      <c r="K7434">
        <f t="shared" si="232"/>
        <v>1</v>
      </c>
    </row>
    <row r="7435" spans="1:11" x14ac:dyDescent="0.25">
      <c r="A7435" s="5" t="str">
        <f t="shared" si="233"/>
        <v>LCAOutside LA BasinMonthly Peak DayNovember18</v>
      </c>
      <c r="B7435" t="s">
        <v>2233</v>
      </c>
      <c r="C7435" t="s">
        <v>2251</v>
      </c>
      <c r="D7435" t="s">
        <v>2580</v>
      </c>
      <c r="E7435" t="s">
        <v>3175</v>
      </c>
      <c r="F7435" s="6">
        <v>18</v>
      </c>
      <c r="G7435" s="6"/>
      <c r="H7435" s="6"/>
      <c r="I7435" s="6"/>
      <c r="J7435" s="6">
        <v>72.210000000000008</v>
      </c>
      <c r="K7435">
        <f t="shared" si="232"/>
        <v>1</v>
      </c>
    </row>
    <row r="7436" spans="1:11" x14ac:dyDescent="0.25">
      <c r="A7436" s="5" t="str">
        <f t="shared" si="233"/>
        <v>LCAOutside LA BasinMonthly Peak DayNovember19</v>
      </c>
      <c r="B7436" t="s">
        <v>2233</v>
      </c>
      <c r="C7436" t="s">
        <v>2251</v>
      </c>
      <c r="D7436" t="s">
        <v>2580</v>
      </c>
      <c r="E7436" t="s">
        <v>3175</v>
      </c>
      <c r="F7436" s="6">
        <v>19</v>
      </c>
      <c r="G7436" s="6"/>
      <c r="H7436" s="6"/>
      <c r="I7436" s="6"/>
      <c r="J7436" s="6">
        <v>68.210000000000008</v>
      </c>
      <c r="K7436">
        <f t="shared" si="232"/>
        <v>1</v>
      </c>
    </row>
    <row r="7437" spans="1:11" x14ac:dyDescent="0.25">
      <c r="A7437" s="5" t="str">
        <f t="shared" si="233"/>
        <v>LCAOutside LA BasinMonthly Peak DayNovember20</v>
      </c>
      <c r="B7437" t="s">
        <v>2233</v>
      </c>
      <c r="C7437" t="s">
        <v>2251</v>
      </c>
      <c r="D7437" t="s">
        <v>2580</v>
      </c>
      <c r="E7437" t="s">
        <v>3175</v>
      </c>
      <c r="F7437" s="6">
        <v>20</v>
      </c>
      <c r="G7437" s="6"/>
      <c r="H7437" s="6"/>
      <c r="I7437" s="6"/>
      <c r="J7437" s="6">
        <v>65.222000000000008</v>
      </c>
      <c r="K7437">
        <f t="shared" si="232"/>
        <v>1</v>
      </c>
    </row>
    <row r="7438" spans="1:11" x14ac:dyDescent="0.25">
      <c r="A7438" s="5" t="str">
        <f t="shared" si="233"/>
        <v>LCAOutside LA BasinMonthly Peak DayNovember21</v>
      </c>
      <c r="B7438" t="s">
        <v>2233</v>
      </c>
      <c r="C7438" t="s">
        <v>2251</v>
      </c>
      <c r="D7438" t="s">
        <v>2580</v>
      </c>
      <c r="E7438" t="s">
        <v>3175</v>
      </c>
      <c r="F7438" s="6">
        <v>21</v>
      </c>
      <c r="G7438" s="6"/>
      <c r="H7438" s="6"/>
      <c r="I7438" s="6"/>
      <c r="J7438" s="6">
        <v>63.544000000000004</v>
      </c>
      <c r="K7438">
        <f t="shared" si="232"/>
        <v>1</v>
      </c>
    </row>
    <row r="7439" spans="1:11" x14ac:dyDescent="0.25">
      <c r="A7439" s="5" t="str">
        <f t="shared" si="233"/>
        <v>LCAOutside LA BasinMonthly Peak DayNovember22</v>
      </c>
      <c r="B7439" t="s">
        <v>2233</v>
      </c>
      <c r="C7439" t="s">
        <v>2251</v>
      </c>
      <c r="D7439" t="s">
        <v>2580</v>
      </c>
      <c r="E7439" t="s">
        <v>3175</v>
      </c>
      <c r="F7439" s="6">
        <v>22</v>
      </c>
      <c r="G7439" s="6"/>
      <c r="H7439" s="6"/>
      <c r="I7439" s="6"/>
      <c r="J7439" s="6">
        <v>62.672000000000004</v>
      </c>
      <c r="K7439">
        <f t="shared" si="232"/>
        <v>1</v>
      </c>
    </row>
    <row r="7440" spans="1:11" x14ac:dyDescent="0.25">
      <c r="A7440" s="5" t="str">
        <f t="shared" si="233"/>
        <v>LCAOutside LA BasinMonthly Peak DayNovember23</v>
      </c>
      <c r="B7440" t="s">
        <v>2233</v>
      </c>
      <c r="C7440" t="s">
        <v>2251</v>
      </c>
      <c r="D7440" t="s">
        <v>2580</v>
      </c>
      <c r="E7440" t="s">
        <v>3175</v>
      </c>
      <c r="F7440" s="6">
        <v>23</v>
      </c>
      <c r="G7440" s="6"/>
      <c r="H7440" s="6"/>
      <c r="I7440" s="6"/>
      <c r="J7440" s="6">
        <v>60.832000000000008</v>
      </c>
      <c r="K7440">
        <f t="shared" si="232"/>
        <v>1</v>
      </c>
    </row>
    <row r="7441" spans="1:11" x14ac:dyDescent="0.25">
      <c r="A7441" s="5" t="str">
        <f t="shared" si="233"/>
        <v>LCAOutside LA BasinMonthly Peak DayNovember24</v>
      </c>
      <c r="B7441" t="s">
        <v>2233</v>
      </c>
      <c r="C7441" t="s">
        <v>2251</v>
      </c>
      <c r="D7441" t="s">
        <v>2580</v>
      </c>
      <c r="E7441" t="s">
        <v>3175</v>
      </c>
      <c r="F7441" s="6">
        <v>24</v>
      </c>
      <c r="G7441" s="6"/>
      <c r="H7441" s="6"/>
      <c r="I7441" s="6"/>
      <c r="J7441" s="6">
        <v>59.013999999999996</v>
      </c>
      <c r="K7441">
        <f t="shared" si="232"/>
        <v>1</v>
      </c>
    </row>
    <row r="7442" spans="1:11" x14ac:dyDescent="0.25">
      <c r="A7442" s="5" t="str">
        <f t="shared" si="233"/>
        <v>LCAOutside LA BasinAverage WeekdayDecember1</v>
      </c>
      <c r="B7442" t="s">
        <v>2233</v>
      </c>
      <c r="C7442" t="s">
        <v>2251</v>
      </c>
      <c r="D7442" t="s">
        <v>2581</v>
      </c>
      <c r="E7442" t="s">
        <v>3176</v>
      </c>
      <c r="F7442" s="6">
        <v>1</v>
      </c>
      <c r="G7442" s="6"/>
      <c r="H7442" s="6"/>
      <c r="I7442" s="6"/>
      <c r="J7442" s="6">
        <v>37.270000000000003</v>
      </c>
      <c r="K7442">
        <f t="shared" si="232"/>
        <v>1</v>
      </c>
    </row>
    <row r="7443" spans="1:11" x14ac:dyDescent="0.25">
      <c r="A7443" s="5" t="str">
        <f t="shared" si="233"/>
        <v>LCAOutside LA BasinAverage WeekdayDecember2</v>
      </c>
      <c r="B7443" t="s">
        <v>2233</v>
      </c>
      <c r="C7443" t="s">
        <v>2251</v>
      </c>
      <c r="D7443" t="s">
        <v>2581</v>
      </c>
      <c r="E7443" t="s">
        <v>3176</v>
      </c>
      <c r="F7443" s="6">
        <v>2</v>
      </c>
      <c r="G7443" s="6"/>
      <c r="H7443" s="6"/>
      <c r="I7443" s="6"/>
      <c r="J7443" s="6">
        <v>35.61</v>
      </c>
      <c r="K7443">
        <f t="shared" si="232"/>
        <v>1</v>
      </c>
    </row>
    <row r="7444" spans="1:11" x14ac:dyDescent="0.25">
      <c r="A7444" s="5" t="str">
        <f t="shared" si="233"/>
        <v>LCAOutside LA BasinAverage WeekdayDecember3</v>
      </c>
      <c r="B7444" t="s">
        <v>2233</v>
      </c>
      <c r="C7444" t="s">
        <v>2251</v>
      </c>
      <c r="D7444" t="s">
        <v>2581</v>
      </c>
      <c r="E7444" t="s">
        <v>3176</v>
      </c>
      <c r="F7444" s="6">
        <v>3</v>
      </c>
      <c r="G7444" s="6"/>
      <c r="H7444" s="6"/>
      <c r="I7444" s="6"/>
      <c r="J7444" s="6">
        <v>35.762</v>
      </c>
      <c r="K7444">
        <f t="shared" si="232"/>
        <v>1</v>
      </c>
    </row>
    <row r="7445" spans="1:11" x14ac:dyDescent="0.25">
      <c r="A7445" s="5" t="str">
        <f t="shared" si="233"/>
        <v>LCAOutside LA BasinAverage WeekdayDecember4</v>
      </c>
      <c r="B7445" t="s">
        <v>2233</v>
      </c>
      <c r="C7445" t="s">
        <v>2251</v>
      </c>
      <c r="D7445" t="s">
        <v>2581</v>
      </c>
      <c r="E7445" t="s">
        <v>3176</v>
      </c>
      <c r="F7445" s="6">
        <v>4</v>
      </c>
      <c r="G7445" s="6"/>
      <c r="H7445" s="6"/>
      <c r="I7445" s="6"/>
      <c r="J7445" s="6">
        <v>33.968000000000004</v>
      </c>
      <c r="K7445">
        <f t="shared" si="232"/>
        <v>1</v>
      </c>
    </row>
    <row r="7446" spans="1:11" x14ac:dyDescent="0.25">
      <c r="A7446" s="5" t="str">
        <f t="shared" si="233"/>
        <v>LCAOutside LA BasinAverage WeekdayDecember5</v>
      </c>
      <c r="B7446" t="s">
        <v>2233</v>
      </c>
      <c r="C7446" t="s">
        <v>2251</v>
      </c>
      <c r="D7446" t="s">
        <v>2581</v>
      </c>
      <c r="E7446" t="s">
        <v>3176</v>
      </c>
      <c r="F7446" s="6">
        <v>5</v>
      </c>
      <c r="G7446" s="6"/>
      <c r="H7446" s="6"/>
      <c r="I7446" s="6"/>
      <c r="J7446" s="6">
        <v>32.495999999999995</v>
      </c>
      <c r="K7446">
        <f t="shared" si="232"/>
        <v>1</v>
      </c>
    </row>
    <row r="7447" spans="1:11" x14ac:dyDescent="0.25">
      <c r="A7447" s="5" t="str">
        <f t="shared" si="233"/>
        <v>LCAOutside LA BasinAverage WeekdayDecember6</v>
      </c>
      <c r="B7447" t="s">
        <v>2233</v>
      </c>
      <c r="C7447" t="s">
        <v>2251</v>
      </c>
      <c r="D7447" t="s">
        <v>2581</v>
      </c>
      <c r="E7447" t="s">
        <v>3176</v>
      </c>
      <c r="F7447" s="6">
        <v>6</v>
      </c>
      <c r="G7447" s="6"/>
      <c r="H7447" s="6"/>
      <c r="I7447" s="6"/>
      <c r="J7447" s="6">
        <v>31.574000000000002</v>
      </c>
      <c r="K7447">
        <f t="shared" si="232"/>
        <v>1</v>
      </c>
    </row>
    <row r="7448" spans="1:11" x14ac:dyDescent="0.25">
      <c r="A7448" s="5" t="str">
        <f t="shared" si="233"/>
        <v>LCAOutside LA BasinAverage WeekdayDecember7</v>
      </c>
      <c r="B7448" t="s">
        <v>2233</v>
      </c>
      <c r="C7448" t="s">
        <v>2251</v>
      </c>
      <c r="D7448" t="s">
        <v>2581</v>
      </c>
      <c r="E7448" t="s">
        <v>3176</v>
      </c>
      <c r="F7448" s="6">
        <v>7</v>
      </c>
      <c r="G7448" s="6"/>
      <c r="H7448" s="6"/>
      <c r="I7448" s="6"/>
      <c r="J7448" s="6">
        <v>30.652000000000005</v>
      </c>
      <c r="K7448">
        <f t="shared" si="232"/>
        <v>1</v>
      </c>
    </row>
    <row r="7449" spans="1:11" x14ac:dyDescent="0.25">
      <c r="A7449" s="5" t="str">
        <f t="shared" si="233"/>
        <v>LCAOutside LA BasinAverage WeekdayDecember8</v>
      </c>
      <c r="B7449" t="s">
        <v>2233</v>
      </c>
      <c r="C7449" t="s">
        <v>2251</v>
      </c>
      <c r="D7449" t="s">
        <v>2581</v>
      </c>
      <c r="E7449" t="s">
        <v>3176</v>
      </c>
      <c r="F7449" s="6">
        <v>8</v>
      </c>
      <c r="G7449" s="6"/>
      <c r="H7449" s="6"/>
      <c r="I7449" s="6"/>
      <c r="J7449" s="6">
        <v>29.895999999999997</v>
      </c>
      <c r="K7449">
        <f t="shared" si="232"/>
        <v>1</v>
      </c>
    </row>
    <row r="7450" spans="1:11" x14ac:dyDescent="0.25">
      <c r="A7450" s="5" t="str">
        <f t="shared" si="233"/>
        <v>LCAOutside LA BasinAverage WeekdayDecember9</v>
      </c>
      <c r="B7450" t="s">
        <v>2233</v>
      </c>
      <c r="C7450" t="s">
        <v>2251</v>
      </c>
      <c r="D7450" t="s">
        <v>2581</v>
      </c>
      <c r="E7450" t="s">
        <v>3176</v>
      </c>
      <c r="F7450" s="6">
        <v>9</v>
      </c>
      <c r="G7450" s="6"/>
      <c r="H7450" s="6"/>
      <c r="I7450" s="6"/>
      <c r="J7450" s="6">
        <v>31.592000000000002</v>
      </c>
      <c r="K7450">
        <f t="shared" si="232"/>
        <v>1</v>
      </c>
    </row>
    <row r="7451" spans="1:11" x14ac:dyDescent="0.25">
      <c r="A7451" s="5" t="str">
        <f t="shared" si="233"/>
        <v>LCAOutside LA BasinAverage WeekdayDecember10</v>
      </c>
      <c r="B7451" t="s">
        <v>2233</v>
      </c>
      <c r="C7451" t="s">
        <v>2251</v>
      </c>
      <c r="D7451" t="s">
        <v>2581</v>
      </c>
      <c r="E7451" t="s">
        <v>3176</v>
      </c>
      <c r="F7451" s="6">
        <v>10</v>
      </c>
      <c r="G7451" s="6"/>
      <c r="H7451" s="6"/>
      <c r="I7451" s="6"/>
      <c r="J7451" s="6">
        <v>36.777999999999999</v>
      </c>
      <c r="K7451">
        <f t="shared" si="232"/>
        <v>1</v>
      </c>
    </row>
    <row r="7452" spans="1:11" x14ac:dyDescent="0.25">
      <c r="A7452" s="5" t="str">
        <f t="shared" si="233"/>
        <v>LCAOutside LA BasinAverage WeekdayDecember11</v>
      </c>
      <c r="B7452" t="s">
        <v>2233</v>
      </c>
      <c r="C7452" t="s">
        <v>2251</v>
      </c>
      <c r="D7452" t="s">
        <v>2581</v>
      </c>
      <c r="E7452" t="s">
        <v>3176</v>
      </c>
      <c r="F7452" s="6">
        <v>11</v>
      </c>
      <c r="G7452" s="6"/>
      <c r="H7452" s="6"/>
      <c r="I7452" s="6"/>
      <c r="J7452" s="6">
        <v>43.682000000000002</v>
      </c>
      <c r="K7452">
        <f t="shared" si="232"/>
        <v>1</v>
      </c>
    </row>
    <row r="7453" spans="1:11" x14ac:dyDescent="0.25">
      <c r="A7453" s="5" t="str">
        <f t="shared" si="233"/>
        <v>LCAOutside LA BasinAverage WeekdayDecember12</v>
      </c>
      <c r="B7453" t="s">
        <v>2233</v>
      </c>
      <c r="C7453" t="s">
        <v>2251</v>
      </c>
      <c r="D7453" t="s">
        <v>2581</v>
      </c>
      <c r="E7453" t="s">
        <v>3176</v>
      </c>
      <c r="F7453" s="6">
        <v>12</v>
      </c>
      <c r="G7453" s="6"/>
      <c r="H7453" s="6"/>
      <c r="I7453" s="6"/>
      <c r="J7453" s="6">
        <v>46.884</v>
      </c>
      <c r="K7453">
        <f t="shared" si="232"/>
        <v>1</v>
      </c>
    </row>
    <row r="7454" spans="1:11" x14ac:dyDescent="0.25">
      <c r="A7454" s="5" t="str">
        <f t="shared" si="233"/>
        <v>LCAOutside LA BasinAverage WeekdayDecember13</v>
      </c>
      <c r="B7454" t="s">
        <v>2233</v>
      </c>
      <c r="C7454" t="s">
        <v>2251</v>
      </c>
      <c r="D7454" t="s">
        <v>2581</v>
      </c>
      <c r="E7454" t="s">
        <v>3176</v>
      </c>
      <c r="F7454" s="6">
        <v>13</v>
      </c>
      <c r="G7454" s="6"/>
      <c r="H7454" s="6"/>
      <c r="I7454" s="6"/>
      <c r="J7454" s="6">
        <v>49.441999999999993</v>
      </c>
      <c r="K7454">
        <f t="shared" si="232"/>
        <v>1</v>
      </c>
    </row>
    <row r="7455" spans="1:11" x14ac:dyDescent="0.25">
      <c r="A7455" s="5" t="str">
        <f t="shared" si="233"/>
        <v>LCAOutside LA BasinAverage WeekdayDecember14</v>
      </c>
      <c r="B7455" t="s">
        <v>2233</v>
      </c>
      <c r="C7455" t="s">
        <v>2251</v>
      </c>
      <c r="D7455" t="s">
        <v>2581</v>
      </c>
      <c r="E7455" t="s">
        <v>3176</v>
      </c>
      <c r="F7455" s="6">
        <v>14</v>
      </c>
      <c r="G7455" s="6"/>
      <c r="H7455" s="6"/>
      <c r="I7455" s="6"/>
      <c r="J7455" s="6">
        <v>50.940000000000005</v>
      </c>
      <c r="K7455">
        <f t="shared" si="232"/>
        <v>1</v>
      </c>
    </row>
    <row r="7456" spans="1:11" x14ac:dyDescent="0.25">
      <c r="A7456" s="5" t="str">
        <f t="shared" si="233"/>
        <v>LCAOutside LA BasinAverage WeekdayDecember15</v>
      </c>
      <c r="B7456" t="s">
        <v>2233</v>
      </c>
      <c r="C7456" t="s">
        <v>2251</v>
      </c>
      <c r="D7456" t="s">
        <v>2581</v>
      </c>
      <c r="E7456" t="s">
        <v>3176</v>
      </c>
      <c r="F7456" s="6">
        <v>15</v>
      </c>
      <c r="G7456" s="6"/>
      <c r="H7456" s="6"/>
      <c r="I7456" s="6"/>
      <c r="J7456" s="6">
        <v>51.738</v>
      </c>
      <c r="K7456">
        <f t="shared" si="232"/>
        <v>1</v>
      </c>
    </row>
    <row r="7457" spans="1:11" x14ac:dyDescent="0.25">
      <c r="A7457" s="5" t="str">
        <f t="shared" si="233"/>
        <v>LCAOutside LA BasinAverage WeekdayDecember16</v>
      </c>
      <c r="B7457" t="s">
        <v>2233</v>
      </c>
      <c r="C7457" t="s">
        <v>2251</v>
      </c>
      <c r="D7457" t="s">
        <v>2581</v>
      </c>
      <c r="E7457" t="s">
        <v>3176</v>
      </c>
      <c r="F7457" s="6">
        <v>16</v>
      </c>
      <c r="G7457" s="6"/>
      <c r="H7457" s="6"/>
      <c r="I7457" s="6"/>
      <c r="J7457" s="6">
        <v>52.186</v>
      </c>
      <c r="K7457">
        <f t="shared" si="232"/>
        <v>1</v>
      </c>
    </row>
    <row r="7458" spans="1:11" x14ac:dyDescent="0.25">
      <c r="A7458" s="5" t="str">
        <f t="shared" si="233"/>
        <v>LCAOutside LA BasinAverage WeekdayDecember17</v>
      </c>
      <c r="B7458" t="s">
        <v>2233</v>
      </c>
      <c r="C7458" t="s">
        <v>2251</v>
      </c>
      <c r="D7458" t="s">
        <v>2581</v>
      </c>
      <c r="E7458" t="s">
        <v>3176</v>
      </c>
      <c r="F7458" s="6">
        <v>17</v>
      </c>
      <c r="G7458" s="6"/>
      <c r="H7458" s="6"/>
      <c r="I7458" s="6"/>
      <c r="J7458" s="6">
        <v>51.572000000000003</v>
      </c>
      <c r="K7458">
        <f t="shared" si="232"/>
        <v>1</v>
      </c>
    </row>
    <row r="7459" spans="1:11" x14ac:dyDescent="0.25">
      <c r="A7459" s="5" t="str">
        <f t="shared" si="233"/>
        <v>LCAOutside LA BasinAverage WeekdayDecember18</v>
      </c>
      <c r="B7459" t="s">
        <v>2233</v>
      </c>
      <c r="C7459" t="s">
        <v>2251</v>
      </c>
      <c r="D7459" t="s">
        <v>2581</v>
      </c>
      <c r="E7459" t="s">
        <v>3176</v>
      </c>
      <c r="F7459" s="6">
        <v>18</v>
      </c>
      <c r="G7459" s="6"/>
      <c r="H7459" s="6"/>
      <c r="I7459" s="6"/>
      <c r="J7459" s="6">
        <v>49.231999999999999</v>
      </c>
      <c r="K7459">
        <f t="shared" si="232"/>
        <v>1</v>
      </c>
    </row>
    <row r="7460" spans="1:11" x14ac:dyDescent="0.25">
      <c r="A7460" s="5" t="str">
        <f t="shared" si="233"/>
        <v>LCAOutside LA BasinAverage WeekdayDecember19</v>
      </c>
      <c r="B7460" t="s">
        <v>2233</v>
      </c>
      <c r="C7460" t="s">
        <v>2251</v>
      </c>
      <c r="D7460" t="s">
        <v>2581</v>
      </c>
      <c r="E7460" t="s">
        <v>3176</v>
      </c>
      <c r="F7460" s="6">
        <v>19</v>
      </c>
      <c r="G7460" s="6"/>
      <c r="H7460" s="6"/>
      <c r="I7460" s="6"/>
      <c r="J7460" s="6">
        <v>46.797999999999995</v>
      </c>
      <c r="K7460">
        <f t="shared" si="232"/>
        <v>1</v>
      </c>
    </row>
    <row r="7461" spans="1:11" x14ac:dyDescent="0.25">
      <c r="A7461" s="5" t="str">
        <f t="shared" si="233"/>
        <v>LCAOutside LA BasinAverage WeekdayDecember20</v>
      </c>
      <c r="B7461" t="s">
        <v>2233</v>
      </c>
      <c r="C7461" t="s">
        <v>2251</v>
      </c>
      <c r="D7461" t="s">
        <v>2581</v>
      </c>
      <c r="E7461" t="s">
        <v>3176</v>
      </c>
      <c r="F7461" s="6">
        <v>20</v>
      </c>
      <c r="G7461" s="6"/>
      <c r="H7461" s="6"/>
      <c r="I7461" s="6"/>
      <c r="J7461" s="6">
        <v>43.555999999999997</v>
      </c>
      <c r="K7461">
        <f t="shared" si="232"/>
        <v>1</v>
      </c>
    </row>
    <row r="7462" spans="1:11" x14ac:dyDescent="0.25">
      <c r="A7462" s="5" t="str">
        <f t="shared" si="233"/>
        <v>LCAOutside LA BasinAverage WeekdayDecember21</v>
      </c>
      <c r="B7462" t="s">
        <v>2233</v>
      </c>
      <c r="C7462" t="s">
        <v>2251</v>
      </c>
      <c r="D7462" t="s">
        <v>2581</v>
      </c>
      <c r="E7462" t="s">
        <v>3176</v>
      </c>
      <c r="F7462" s="6">
        <v>21</v>
      </c>
      <c r="G7462" s="6"/>
      <c r="H7462" s="6"/>
      <c r="I7462" s="6"/>
      <c r="J7462" s="6">
        <v>40.222000000000001</v>
      </c>
      <c r="K7462">
        <f t="shared" si="232"/>
        <v>1</v>
      </c>
    </row>
    <row r="7463" spans="1:11" x14ac:dyDescent="0.25">
      <c r="A7463" s="5" t="str">
        <f t="shared" si="233"/>
        <v>LCAOutside LA BasinAverage WeekdayDecember22</v>
      </c>
      <c r="B7463" t="s">
        <v>2233</v>
      </c>
      <c r="C7463" t="s">
        <v>2251</v>
      </c>
      <c r="D7463" t="s">
        <v>2581</v>
      </c>
      <c r="E7463" t="s">
        <v>3176</v>
      </c>
      <c r="F7463" s="6">
        <v>22</v>
      </c>
      <c r="G7463" s="6"/>
      <c r="H7463" s="6"/>
      <c r="I7463" s="6"/>
      <c r="J7463" s="6">
        <v>37.698</v>
      </c>
      <c r="K7463">
        <f t="shared" si="232"/>
        <v>1</v>
      </c>
    </row>
    <row r="7464" spans="1:11" x14ac:dyDescent="0.25">
      <c r="A7464" s="5" t="str">
        <f t="shared" si="233"/>
        <v>LCAOutside LA BasinAverage WeekdayDecember23</v>
      </c>
      <c r="B7464" t="s">
        <v>2233</v>
      </c>
      <c r="C7464" t="s">
        <v>2251</v>
      </c>
      <c r="D7464" t="s">
        <v>2581</v>
      </c>
      <c r="E7464" t="s">
        <v>3176</v>
      </c>
      <c r="F7464" s="6">
        <v>23</v>
      </c>
      <c r="G7464" s="6"/>
      <c r="H7464" s="6"/>
      <c r="I7464" s="6"/>
      <c r="J7464" s="6">
        <v>37.005999999999993</v>
      </c>
      <c r="K7464">
        <f t="shared" si="232"/>
        <v>1</v>
      </c>
    </row>
    <row r="7465" spans="1:11" x14ac:dyDescent="0.25">
      <c r="A7465" s="5" t="str">
        <f t="shared" si="233"/>
        <v>LCAOutside LA BasinAverage WeekdayDecember24</v>
      </c>
      <c r="B7465" t="s">
        <v>2233</v>
      </c>
      <c r="C7465" t="s">
        <v>2251</v>
      </c>
      <c r="D7465" t="s">
        <v>2581</v>
      </c>
      <c r="E7465" t="s">
        <v>3176</v>
      </c>
      <c r="F7465" s="6">
        <v>24</v>
      </c>
      <c r="G7465" s="6"/>
      <c r="H7465" s="6"/>
      <c r="I7465" s="6"/>
      <c r="J7465" s="6">
        <v>36.412000000000006</v>
      </c>
      <c r="K7465">
        <f t="shared" si="232"/>
        <v>1</v>
      </c>
    </row>
    <row r="7466" spans="1:11" x14ac:dyDescent="0.25">
      <c r="A7466" s="5" t="str">
        <f t="shared" si="233"/>
        <v>LCAOutside LA BasinMonthly Peak DayDecember1</v>
      </c>
      <c r="B7466" t="s">
        <v>2233</v>
      </c>
      <c r="C7466" t="s">
        <v>2251</v>
      </c>
      <c r="D7466" t="s">
        <v>2582</v>
      </c>
      <c r="E7466" t="s">
        <v>3176</v>
      </c>
      <c r="F7466" s="6">
        <v>1</v>
      </c>
      <c r="G7466" s="6"/>
      <c r="H7466" s="6"/>
      <c r="I7466" s="6"/>
      <c r="J7466" s="6">
        <v>33.137999999999998</v>
      </c>
      <c r="K7466">
        <f t="shared" si="232"/>
        <v>1</v>
      </c>
    </row>
    <row r="7467" spans="1:11" x14ac:dyDescent="0.25">
      <c r="A7467" s="5" t="str">
        <f t="shared" si="233"/>
        <v>LCAOutside LA BasinMonthly Peak DayDecember2</v>
      </c>
      <c r="B7467" t="s">
        <v>2233</v>
      </c>
      <c r="C7467" t="s">
        <v>2251</v>
      </c>
      <c r="D7467" t="s">
        <v>2582</v>
      </c>
      <c r="E7467" t="s">
        <v>3176</v>
      </c>
      <c r="F7467" s="6">
        <v>2</v>
      </c>
      <c r="G7467" s="6"/>
      <c r="H7467" s="6"/>
      <c r="I7467" s="6"/>
      <c r="J7467" s="6">
        <v>32.143999999999998</v>
      </c>
      <c r="K7467">
        <f t="shared" si="232"/>
        <v>1</v>
      </c>
    </row>
    <row r="7468" spans="1:11" x14ac:dyDescent="0.25">
      <c r="A7468" s="5" t="str">
        <f t="shared" si="233"/>
        <v>LCAOutside LA BasinMonthly Peak DayDecember3</v>
      </c>
      <c r="B7468" t="s">
        <v>2233</v>
      </c>
      <c r="C7468" t="s">
        <v>2251</v>
      </c>
      <c r="D7468" t="s">
        <v>2582</v>
      </c>
      <c r="E7468" t="s">
        <v>3176</v>
      </c>
      <c r="F7468" s="6">
        <v>3</v>
      </c>
      <c r="G7468" s="6"/>
      <c r="H7468" s="6"/>
      <c r="I7468" s="6"/>
      <c r="J7468" s="6">
        <v>31.733999999999998</v>
      </c>
      <c r="K7468">
        <f t="shared" si="232"/>
        <v>1</v>
      </c>
    </row>
    <row r="7469" spans="1:11" x14ac:dyDescent="0.25">
      <c r="A7469" s="5" t="str">
        <f t="shared" si="233"/>
        <v>LCAOutside LA BasinMonthly Peak DayDecember4</v>
      </c>
      <c r="B7469" t="s">
        <v>2233</v>
      </c>
      <c r="C7469" t="s">
        <v>2251</v>
      </c>
      <c r="D7469" t="s">
        <v>2582</v>
      </c>
      <c r="E7469" t="s">
        <v>3176</v>
      </c>
      <c r="F7469" s="6">
        <v>4</v>
      </c>
      <c r="G7469" s="6"/>
      <c r="H7469" s="6"/>
      <c r="I7469" s="6"/>
      <c r="J7469" s="6">
        <v>30.8</v>
      </c>
      <c r="K7469">
        <f t="shared" si="232"/>
        <v>1</v>
      </c>
    </row>
    <row r="7470" spans="1:11" x14ac:dyDescent="0.25">
      <c r="A7470" s="5" t="str">
        <f t="shared" si="233"/>
        <v>LCAOutside LA BasinMonthly Peak DayDecember5</v>
      </c>
      <c r="B7470" t="s">
        <v>2233</v>
      </c>
      <c r="C7470" t="s">
        <v>2251</v>
      </c>
      <c r="D7470" t="s">
        <v>2582</v>
      </c>
      <c r="E7470" t="s">
        <v>3176</v>
      </c>
      <c r="F7470" s="6">
        <v>5</v>
      </c>
      <c r="G7470" s="6"/>
      <c r="H7470" s="6"/>
      <c r="I7470" s="6"/>
      <c r="J7470" s="6">
        <v>31.024000000000001</v>
      </c>
      <c r="K7470">
        <f t="shared" si="232"/>
        <v>1</v>
      </c>
    </row>
    <row r="7471" spans="1:11" x14ac:dyDescent="0.25">
      <c r="A7471" s="5" t="str">
        <f t="shared" si="233"/>
        <v>LCAOutside LA BasinMonthly Peak DayDecember6</v>
      </c>
      <c r="B7471" t="s">
        <v>2233</v>
      </c>
      <c r="C7471" t="s">
        <v>2251</v>
      </c>
      <c r="D7471" t="s">
        <v>2582</v>
      </c>
      <c r="E7471" t="s">
        <v>3176</v>
      </c>
      <c r="F7471" s="6">
        <v>6</v>
      </c>
      <c r="G7471" s="6"/>
      <c r="H7471" s="6"/>
      <c r="I7471" s="6"/>
      <c r="J7471" s="6">
        <v>29.913999999999998</v>
      </c>
      <c r="K7471">
        <f t="shared" si="232"/>
        <v>1</v>
      </c>
    </row>
    <row r="7472" spans="1:11" x14ac:dyDescent="0.25">
      <c r="A7472" s="5" t="str">
        <f t="shared" si="233"/>
        <v>LCAOutside LA BasinMonthly Peak DayDecember7</v>
      </c>
      <c r="B7472" t="s">
        <v>2233</v>
      </c>
      <c r="C7472" t="s">
        <v>2251</v>
      </c>
      <c r="D7472" t="s">
        <v>2582</v>
      </c>
      <c r="E7472" t="s">
        <v>3176</v>
      </c>
      <c r="F7472" s="6">
        <v>7</v>
      </c>
      <c r="G7472" s="6"/>
      <c r="H7472" s="6"/>
      <c r="I7472" s="6"/>
      <c r="J7472" s="6">
        <v>29.68</v>
      </c>
      <c r="K7472">
        <f t="shared" si="232"/>
        <v>1</v>
      </c>
    </row>
    <row r="7473" spans="1:11" x14ac:dyDescent="0.25">
      <c r="A7473" s="5" t="str">
        <f t="shared" si="233"/>
        <v>LCAOutside LA BasinMonthly Peak DayDecember8</v>
      </c>
      <c r="B7473" t="s">
        <v>2233</v>
      </c>
      <c r="C7473" t="s">
        <v>2251</v>
      </c>
      <c r="D7473" t="s">
        <v>2582</v>
      </c>
      <c r="E7473" t="s">
        <v>3176</v>
      </c>
      <c r="F7473" s="6">
        <v>8</v>
      </c>
      <c r="G7473" s="6"/>
      <c r="H7473" s="6"/>
      <c r="I7473" s="6"/>
      <c r="J7473" s="6">
        <v>29.371999999999996</v>
      </c>
      <c r="K7473">
        <f t="shared" si="232"/>
        <v>1</v>
      </c>
    </row>
    <row r="7474" spans="1:11" x14ac:dyDescent="0.25">
      <c r="A7474" s="5" t="str">
        <f t="shared" si="233"/>
        <v>LCAOutside LA BasinMonthly Peak DayDecember9</v>
      </c>
      <c r="B7474" t="s">
        <v>2233</v>
      </c>
      <c r="C7474" t="s">
        <v>2251</v>
      </c>
      <c r="D7474" t="s">
        <v>2582</v>
      </c>
      <c r="E7474" t="s">
        <v>3176</v>
      </c>
      <c r="F7474" s="6">
        <v>9</v>
      </c>
      <c r="G7474" s="6"/>
      <c r="H7474" s="6"/>
      <c r="I7474" s="6"/>
      <c r="J7474" s="6">
        <v>31.094000000000001</v>
      </c>
      <c r="K7474">
        <f t="shared" si="232"/>
        <v>1</v>
      </c>
    </row>
    <row r="7475" spans="1:11" x14ac:dyDescent="0.25">
      <c r="A7475" s="5" t="str">
        <f t="shared" si="233"/>
        <v>LCAOutside LA BasinMonthly Peak DayDecember10</v>
      </c>
      <c r="B7475" t="s">
        <v>2233</v>
      </c>
      <c r="C7475" t="s">
        <v>2251</v>
      </c>
      <c r="D7475" t="s">
        <v>2582</v>
      </c>
      <c r="E7475" t="s">
        <v>3176</v>
      </c>
      <c r="F7475" s="6">
        <v>10</v>
      </c>
      <c r="G7475" s="6"/>
      <c r="H7475" s="6"/>
      <c r="I7475" s="6"/>
      <c r="J7475" s="6">
        <v>35.148000000000003</v>
      </c>
      <c r="K7475">
        <f t="shared" si="232"/>
        <v>1</v>
      </c>
    </row>
    <row r="7476" spans="1:11" x14ac:dyDescent="0.25">
      <c r="A7476" s="5" t="str">
        <f t="shared" si="233"/>
        <v>LCAOutside LA BasinMonthly Peak DayDecember11</v>
      </c>
      <c r="B7476" t="s">
        <v>2233</v>
      </c>
      <c r="C7476" t="s">
        <v>2251</v>
      </c>
      <c r="D7476" t="s">
        <v>2582</v>
      </c>
      <c r="E7476" t="s">
        <v>3176</v>
      </c>
      <c r="F7476" s="6">
        <v>11</v>
      </c>
      <c r="G7476" s="6"/>
      <c r="H7476" s="6"/>
      <c r="I7476" s="6"/>
      <c r="J7476" s="6">
        <v>40.781999999999996</v>
      </c>
      <c r="K7476">
        <f t="shared" si="232"/>
        <v>1</v>
      </c>
    </row>
    <row r="7477" spans="1:11" x14ac:dyDescent="0.25">
      <c r="A7477" s="5" t="str">
        <f t="shared" si="233"/>
        <v>LCAOutside LA BasinMonthly Peak DayDecember12</v>
      </c>
      <c r="B7477" t="s">
        <v>2233</v>
      </c>
      <c r="C7477" t="s">
        <v>2251</v>
      </c>
      <c r="D7477" t="s">
        <v>2582</v>
      </c>
      <c r="E7477" t="s">
        <v>3176</v>
      </c>
      <c r="F7477" s="6">
        <v>12</v>
      </c>
      <c r="G7477" s="6"/>
      <c r="H7477" s="6"/>
      <c r="I7477" s="6"/>
      <c r="J7477" s="6">
        <v>45.745999999999995</v>
      </c>
      <c r="K7477">
        <f t="shared" si="232"/>
        <v>1</v>
      </c>
    </row>
    <row r="7478" spans="1:11" x14ac:dyDescent="0.25">
      <c r="A7478" s="5" t="str">
        <f t="shared" si="233"/>
        <v>LCAOutside LA BasinMonthly Peak DayDecember13</v>
      </c>
      <c r="B7478" t="s">
        <v>2233</v>
      </c>
      <c r="C7478" t="s">
        <v>2251</v>
      </c>
      <c r="D7478" t="s">
        <v>2582</v>
      </c>
      <c r="E7478" t="s">
        <v>3176</v>
      </c>
      <c r="F7478" s="6">
        <v>13</v>
      </c>
      <c r="G7478" s="6"/>
      <c r="H7478" s="6"/>
      <c r="I7478" s="6"/>
      <c r="J7478" s="6">
        <v>47.612000000000009</v>
      </c>
      <c r="K7478">
        <f t="shared" si="232"/>
        <v>1</v>
      </c>
    </row>
    <row r="7479" spans="1:11" x14ac:dyDescent="0.25">
      <c r="A7479" s="5" t="str">
        <f t="shared" si="233"/>
        <v>LCAOutside LA BasinMonthly Peak DayDecember14</v>
      </c>
      <c r="B7479" t="s">
        <v>2233</v>
      </c>
      <c r="C7479" t="s">
        <v>2251</v>
      </c>
      <c r="D7479" t="s">
        <v>2582</v>
      </c>
      <c r="E7479" t="s">
        <v>3176</v>
      </c>
      <c r="F7479" s="6">
        <v>14</v>
      </c>
      <c r="G7479" s="6"/>
      <c r="H7479" s="6"/>
      <c r="I7479" s="6"/>
      <c r="J7479" s="6">
        <v>49.245999999999995</v>
      </c>
      <c r="K7479">
        <f t="shared" si="232"/>
        <v>1</v>
      </c>
    </row>
    <row r="7480" spans="1:11" x14ac:dyDescent="0.25">
      <c r="A7480" s="5" t="str">
        <f t="shared" si="233"/>
        <v>LCAOutside LA BasinMonthly Peak DayDecember15</v>
      </c>
      <c r="B7480" t="s">
        <v>2233</v>
      </c>
      <c r="C7480" t="s">
        <v>2251</v>
      </c>
      <c r="D7480" t="s">
        <v>2582</v>
      </c>
      <c r="E7480" t="s">
        <v>3176</v>
      </c>
      <c r="F7480" s="6">
        <v>15</v>
      </c>
      <c r="G7480" s="6"/>
      <c r="H7480" s="6"/>
      <c r="I7480" s="6"/>
      <c r="J7480" s="6">
        <v>50.565999999999995</v>
      </c>
      <c r="K7480">
        <f t="shared" si="232"/>
        <v>1</v>
      </c>
    </row>
    <row r="7481" spans="1:11" x14ac:dyDescent="0.25">
      <c r="A7481" s="5" t="str">
        <f t="shared" si="233"/>
        <v>LCAOutside LA BasinMonthly Peak DayDecember16</v>
      </c>
      <c r="B7481" t="s">
        <v>2233</v>
      </c>
      <c r="C7481" t="s">
        <v>2251</v>
      </c>
      <c r="D7481" t="s">
        <v>2582</v>
      </c>
      <c r="E7481" t="s">
        <v>3176</v>
      </c>
      <c r="F7481" s="6">
        <v>16</v>
      </c>
      <c r="G7481" s="6"/>
      <c r="H7481" s="6"/>
      <c r="I7481" s="6"/>
      <c r="J7481" s="6">
        <v>51.427999999999997</v>
      </c>
      <c r="K7481">
        <f t="shared" si="232"/>
        <v>1</v>
      </c>
    </row>
    <row r="7482" spans="1:11" x14ac:dyDescent="0.25">
      <c r="A7482" s="5" t="str">
        <f t="shared" si="233"/>
        <v>LCAOutside LA BasinMonthly Peak DayDecember17</v>
      </c>
      <c r="B7482" t="s">
        <v>2233</v>
      </c>
      <c r="C7482" t="s">
        <v>2251</v>
      </c>
      <c r="D7482" t="s">
        <v>2582</v>
      </c>
      <c r="E7482" t="s">
        <v>3176</v>
      </c>
      <c r="F7482" s="6">
        <v>17</v>
      </c>
      <c r="G7482" s="6"/>
      <c r="H7482" s="6"/>
      <c r="I7482" s="6"/>
      <c r="J7482" s="6">
        <v>51.556000000000004</v>
      </c>
      <c r="K7482">
        <f t="shared" si="232"/>
        <v>1</v>
      </c>
    </row>
    <row r="7483" spans="1:11" x14ac:dyDescent="0.25">
      <c r="A7483" s="5" t="str">
        <f t="shared" si="233"/>
        <v>LCAOutside LA BasinMonthly Peak DayDecember18</v>
      </c>
      <c r="B7483" t="s">
        <v>2233</v>
      </c>
      <c r="C7483" t="s">
        <v>2251</v>
      </c>
      <c r="D7483" t="s">
        <v>2582</v>
      </c>
      <c r="E7483" t="s">
        <v>3176</v>
      </c>
      <c r="F7483" s="6">
        <v>18</v>
      </c>
      <c r="G7483" s="6"/>
      <c r="H7483" s="6"/>
      <c r="I7483" s="6"/>
      <c r="J7483" s="6">
        <v>49.154000000000003</v>
      </c>
      <c r="K7483">
        <f t="shared" si="232"/>
        <v>1</v>
      </c>
    </row>
    <row r="7484" spans="1:11" x14ac:dyDescent="0.25">
      <c r="A7484" s="5" t="str">
        <f t="shared" si="233"/>
        <v>LCAOutside LA BasinMonthly Peak DayDecember19</v>
      </c>
      <c r="B7484" t="s">
        <v>2233</v>
      </c>
      <c r="C7484" t="s">
        <v>2251</v>
      </c>
      <c r="D7484" t="s">
        <v>2582</v>
      </c>
      <c r="E7484" t="s">
        <v>3176</v>
      </c>
      <c r="F7484" s="6">
        <v>19</v>
      </c>
      <c r="G7484" s="6"/>
      <c r="H7484" s="6"/>
      <c r="I7484" s="6"/>
      <c r="J7484" s="6">
        <v>45.541999999999994</v>
      </c>
      <c r="K7484">
        <f t="shared" si="232"/>
        <v>1</v>
      </c>
    </row>
    <row r="7485" spans="1:11" x14ac:dyDescent="0.25">
      <c r="A7485" s="5" t="str">
        <f t="shared" si="233"/>
        <v>LCAOutside LA BasinMonthly Peak DayDecember20</v>
      </c>
      <c r="B7485" t="s">
        <v>2233</v>
      </c>
      <c r="C7485" t="s">
        <v>2251</v>
      </c>
      <c r="D7485" t="s">
        <v>2582</v>
      </c>
      <c r="E7485" t="s">
        <v>3176</v>
      </c>
      <c r="F7485" s="6">
        <v>20</v>
      </c>
      <c r="G7485" s="6"/>
      <c r="H7485" s="6"/>
      <c r="I7485" s="6"/>
      <c r="J7485" s="6">
        <v>42.677999999999997</v>
      </c>
      <c r="K7485">
        <f t="shared" si="232"/>
        <v>1</v>
      </c>
    </row>
    <row r="7486" spans="1:11" x14ac:dyDescent="0.25">
      <c r="A7486" s="5" t="str">
        <f t="shared" si="233"/>
        <v>LCAOutside LA BasinMonthly Peak DayDecember21</v>
      </c>
      <c r="B7486" t="s">
        <v>2233</v>
      </c>
      <c r="C7486" t="s">
        <v>2251</v>
      </c>
      <c r="D7486" t="s">
        <v>2582</v>
      </c>
      <c r="E7486" t="s">
        <v>3176</v>
      </c>
      <c r="F7486" s="6">
        <v>21</v>
      </c>
      <c r="G7486" s="6"/>
      <c r="H7486" s="6"/>
      <c r="I7486" s="6"/>
      <c r="J7486" s="6">
        <v>41.196000000000005</v>
      </c>
      <c r="K7486">
        <f t="shared" si="232"/>
        <v>1</v>
      </c>
    </row>
    <row r="7487" spans="1:11" x14ac:dyDescent="0.25">
      <c r="A7487" s="5" t="str">
        <f t="shared" si="233"/>
        <v>LCAOutside LA BasinMonthly Peak DayDecember22</v>
      </c>
      <c r="B7487" t="s">
        <v>2233</v>
      </c>
      <c r="C7487" t="s">
        <v>2251</v>
      </c>
      <c r="D7487" t="s">
        <v>2582</v>
      </c>
      <c r="E7487" t="s">
        <v>3176</v>
      </c>
      <c r="F7487" s="6">
        <v>22</v>
      </c>
      <c r="G7487" s="6"/>
      <c r="H7487" s="6"/>
      <c r="I7487" s="6"/>
      <c r="J7487" s="6">
        <v>39.972000000000001</v>
      </c>
      <c r="K7487">
        <f t="shared" si="232"/>
        <v>1</v>
      </c>
    </row>
    <row r="7488" spans="1:11" x14ac:dyDescent="0.25">
      <c r="A7488" s="5" t="str">
        <f t="shared" si="233"/>
        <v>LCAOutside LA BasinMonthly Peak DayDecember23</v>
      </c>
      <c r="B7488" t="s">
        <v>2233</v>
      </c>
      <c r="C7488" t="s">
        <v>2251</v>
      </c>
      <c r="D7488" t="s">
        <v>2582</v>
      </c>
      <c r="E7488" t="s">
        <v>3176</v>
      </c>
      <c r="F7488" s="6">
        <v>23</v>
      </c>
      <c r="G7488" s="6"/>
      <c r="H7488" s="6"/>
      <c r="I7488" s="6"/>
      <c r="J7488" s="6">
        <v>38.718000000000004</v>
      </c>
      <c r="K7488">
        <f t="shared" si="232"/>
        <v>1</v>
      </c>
    </row>
    <row r="7489" spans="1:11" x14ac:dyDescent="0.25">
      <c r="A7489" s="5" t="str">
        <f t="shared" si="233"/>
        <v>LCAOutside LA BasinMonthly Peak DayDecember24</v>
      </c>
      <c r="B7489" t="s">
        <v>2233</v>
      </c>
      <c r="C7489" t="s">
        <v>2251</v>
      </c>
      <c r="D7489" t="s">
        <v>2582</v>
      </c>
      <c r="E7489" t="s">
        <v>3176</v>
      </c>
      <c r="F7489" s="6">
        <v>24</v>
      </c>
      <c r="G7489" s="6"/>
      <c r="H7489" s="6"/>
      <c r="I7489" s="6"/>
      <c r="J7489" s="6">
        <v>36.398000000000003</v>
      </c>
      <c r="K7489">
        <f t="shared" si="232"/>
        <v>1</v>
      </c>
    </row>
    <row r="7490" spans="1:11" x14ac:dyDescent="0.25">
      <c r="A7490" s="5" t="str">
        <f t="shared" si="233"/>
        <v>Rate FamilyTOU-8Average WeekdayJanuary1</v>
      </c>
      <c r="B7490" t="s">
        <v>2234</v>
      </c>
      <c r="C7490" t="s">
        <v>2252</v>
      </c>
      <c r="D7490" t="s">
        <v>2583</v>
      </c>
      <c r="E7490" t="s">
        <v>3177</v>
      </c>
      <c r="F7490" s="6">
        <v>1</v>
      </c>
      <c r="G7490" s="6">
        <v>301.29904174804688</v>
      </c>
      <c r="H7490" s="6">
        <v>301.29904174804688</v>
      </c>
      <c r="I7490" s="6">
        <v>95.142341613769531</v>
      </c>
      <c r="J7490" s="6">
        <v>49.623518518518523</v>
      </c>
      <c r="K7490">
        <f t="shared" ref="K7490:K7553" si="234">INDEX(events, MATCH(CONCATENATE(B7490, C7490, D7490, E7490), events_y, 0), MATCH("Confidential", events_x, 0))</f>
        <v>0</v>
      </c>
    </row>
    <row r="7491" spans="1:11" x14ac:dyDescent="0.25">
      <c r="A7491" s="5" t="str">
        <f t="shared" ref="A7491:A7554" si="235">CONCATENATE(B7491, C7491, D7491, E7491, F7491)</f>
        <v>Rate FamilyTOU-8Average WeekdayJanuary2</v>
      </c>
      <c r="B7491" t="s">
        <v>2234</v>
      </c>
      <c r="C7491" t="s">
        <v>2252</v>
      </c>
      <c r="D7491" t="s">
        <v>2583</v>
      </c>
      <c r="E7491" t="s">
        <v>3177</v>
      </c>
      <c r="F7491" s="6">
        <v>2</v>
      </c>
      <c r="G7491" s="6">
        <v>303.54559326171875</v>
      </c>
      <c r="H7491" s="6">
        <v>303.54559326171875</v>
      </c>
      <c r="I7491" s="6">
        <v>91.957321166992188</v>
      </c>
      <c r="J7491" s="6">
        <v>48.955925925925904</v>
      </c>
      <c r="K7491">
        <f t="shared" si="234"/>
        <v>0</v>
      </c>
    </row>
    <row r="7492" spans="1:11" x14ac:dyDescent="0.25">
      <c r="A7492" s="5" t="str">
        <f t="shared" si="235"/>
        <v>Rate FamilyTOU-8Average WeekdayJanuary3</v>
      </c>
      <c r="B7492" t="s">
        <v>2234</v>
      </c>
      <c r="C7492" t="s">
        <v>2252</v>
      </c>
      <c r="D7492" t="s">
        <v>2583</v>
      </c>
      <c r="E7492" t="s">
        <v>3177</v>
      </c>
      <c r="F7492" s="6">
        <v>3</v>
      </c>
      <c r="G7492" s="6">
        <v>319.55377197265625</v>
      </c>
      <c r="H7492" s="6">
        <v>319.55377197265625</v>
      </c>
      <c r="I7492" s="6">
        <v>123.982421875</v>
      </c>
      <c r="J7492" s="6">
        <v>48.967222222222212</v>
      </c>
      <c r="K7492">
        <f t="shared" si="234"/>
        <v>0</v>
      </c>
    </row>
    <row r="7493" spans="1:11" x14ac:dyDescent="0.25">
      <c r="A7493" s="5" t="str">
        <f t="shared" si="235"/>
        <v>Rate FamilyTOU-8Average WeekdayJanuary4</v>
      </c>
      <c r="B7493" t="s">
        <v>2234</v>
      </c>
      <c r="C7493" t="s">
        <v>2252</v>
      </c>
      <c r="D7493" t="s">
        <v>2583</v>
      </c>
      <c r="E7493" t="s">
        <v>3177</v>
      </c>
      <c r="F7493" s="6">
        <v>4</v>
      </c>
      <c r="G7493" s="6">
        <v>315.42919921875</v>
      </c>
      <c r="H7493" s="6">
        <v>315.42919921875</v>
      </c>
      <c r="I7493" s="6">
        <v>80.459205627441406</v>
      </c>
      <c r="J7493" s="6">
        <v>48.516851851851861</v>
      </c>
      <c r="K7493">
        <f t="shared" si="234"/>
        <v>0</v>
      </c>
    </row>
    <row r="7494" spans="1:11" x14ac:dyDescent="0.25">
      <c r="A7494" s="5" t="str">
        <f t="shared" si="235"/>
        <v>Rate FamilyTOU-8Average WeekdayJanuary5</v>
      </c>
      <c r="B7494" t="s">
        <v>2234</v>
      </c>
      <c r="C7494" t="s">
        <v>2252</v>
      </c>
      <c r="D7494" t="s">
        <v>2583</v>
      </c>
      <c r="E7494" t="s">
        <v>3177</v>
      </c>
      <c r="F7494" s="6">
        <v>5</v>
      </c>
      <c r="G7494" s="6">
        <v>334.99459838867188</v>
      </c>
      <c r="H7494" s="6">
        <v>334.99459838867188</v>
      </c>
      <c r="I7494" s="6">
        <v>87.76898193359375</v>
      </c>
      <c r="J7494" s="6">
        <v>48.611296296296295</v>
      </c>
      <c r="K7494">
        <f t="shared" si="234"/>
        <v>0</v>
      </c>
    </row>
    <row r="7495" spans="1:11" x14ac:dyDescent="0.25">
      <c r="A7495" s="5" t="str">
        <f t="shared" si="235"/>
        <v>Rate FamilyTOU-8Average WeekdayJanuary6</v>
      </c>
      <c r="B7495" t="s">
        <v>2234</v>
      </c>
      <c r="C7495" t="s">
        <v>2252</v>
      </c>
      <c r="D7495" t="s">
        <v>2583</v>
      </c>
      <c r="E7495" t="s">
        <v>3177</v>
      </c>
      <c r="F7495" s="6">
        <v>6</v>
      </c>
      <c r="G7495" s="6">
        <v>392.44476318359375</v>
      </c>
      <c r="H7495" s="6">
        <v>392.44476318359375</v>
      </c>
      <c r="I7495" s="6">
        <v>95.118629455566406</v>
      </c>
      <c r="J7495" s="6">
        <v>48.89148148148147</v>
      </c>
      <c r="K7495">
        <f t="shared" si="234"/>
        <v>0</v>
      </c>
    </row>
    <row r="7496" spans="1:11" x14ac:dyDescent="0.25">
      <c r="A7496" s="5" t="str">
        <f t="shared" si="235"/>
        <v>Rate FamilyTOU-8Average WeekdayJanuary7</v>
      </c>
      <c r="B7496" t="s">
        <v>2234</v>
      </c>
      <c r="C7496" t="s">
        <v>2252</v>
      </c>
      <c r="D7496" t="s">
        <v>2583</v>
      </c>
      <c r="E7496" t="s">
        <v>3177</v>
      </c>
      <c r="F7496" s="6">
        <v>7</v>
      </c>
      <c r="G7496" s="6">
        <v>397.9063720703125</v>
      </c>
      <c r="H7496" s="6">
        <v>397.9063720703125</v>
      </c>
      <c r="I7496" s="6">
        <v>86.884330749511719</v>
      </c>
      <c r="J7496" s="6">
        <v>49.326296296296306</v>
      </c>
      <c r="K7496">
        <f t="shared" si="234"/>
        <v>0</v>
      </c>
    </row>
    <row r="7497" spans="1:11" x14ac:dyDescent="0.25">
      <c r="A7497" s="5" t="str">
        <f t="shared" si="235"/>
        <v>Rate FamilyTOU-8Average WeekdayJanuary8</v>
      </c>
      <c r="B7497" t="s">
        <v>2234</v>
      </c>
      <c r="C7497" t="s">
        <v>2252</v>
      </c>
      <c r="D7497" t="s">
        <v>2583</v>
      </c>
      <c r="E7497" t="s">
        <v>3177</v>
      </c>
      <c r="F7497" s="6">
        <v>8</v>
      </c>
      <c r="G7497" s="6">
        <v>423.5150146484375</v>
      </c>
      <c r="H7497" s="6">
        <v>423.5150146484375</v>
      </c>
      <c r="I7497" s="6">
        <v>84.241584777832031</v>
      </c>
      <c r="J7497" s="6">
        <v>49.024629629629622</v>
      </c>
      <c r="K7497">
        <f t="shared" si="234"/>
        <v>0</v>
      </c>
    </row>
    <row r="7498" spans="1:11" x14ac:dyDescent="0.25">
      <c r="A7498" s="5" t="str">
        <f t="shared" si="235"/>
        <v>Rate FamilyTOU-8Average WeekdayJanuary9</v>
      </c>
      <c r="B7498" t="s">
        <v>2234</v>
      </c>
      <c r="C7498" t="s">
        <v>2252</v>
      </c>
      <c r="D7498" t="s">
        <v>2583</v>
      </c>
      <c r="E7498" t="s">
        <v>3177</v>
      </c>
      <c r="F7498" s="6">
        <v>9</v>
      </c>
      <c r="G7498" s="6">
        <v>410.69131469726563</v>
      </c>
      <c r="H7498" s="6">
        <v>410.69131469726563</v>
      </c>
      <c r="I7498" s="6">
        <v>82.967384338378906</v>
      </c>
      <c r="J7498" s="6">
        <v>48.907962962962941</v>
      </c>
      <c r="K7498">
        <f t="shared" si="234"/>
        <v>0</v>
      </c>
    </row>
    <row r="7499" spans="1:11" x14ac:dyDescent="0.25">
      <c r="A7499" s="5" t="str">
        <f t="shared" si="235"/>
        <v>Rate FamilyTOU-8Average WeekdayJanuary10</v>
      </c>
      <c r="B7499" t="s">
        <v>2234</v>
      </c>
      <c r="C7499" t="s">
        <v>2252</v>
      </c>
      <c r="D7499" t="s">
        <v>2583</v>
      </c>
      <c r="E7499" t="s">
        <v>3177</v>
      </c>
      <c r="F7499" s="6">
        <v>10</v>
      </c>
      <c r="G7499" s="6">
        <v>419.17575073242188</v>
      </c>
      <c r="H7499" s="6">
        <v>419.17575073242188</v>
      </c>
      <c r="I7499" s="6">
        <v>77.798561096191406</v>
      </c>
      <c r="J7499" s="6">
        <v>49.336851851851847</v>
      </c>
      <c r="K7499">
        <f t="shared" si="234"/>
        <v>0</v>
      </c>
    </row>
    <row r="7500" spans="1:11" x14ac:dyDescent="0.25">
      <c r="A7500" s="5" t="str">
        <f t="shared" si="235"/>
        <v>Rate FamilyTOU-8Average WeekdayJanuary11</v>
      </c>
      <c r="B7500" t="s">
        <v>2234</v>
      </c>
      <c r="C7500" t="s">
        <v>2252</v>
      </c>
      <c r="D7500" t="s">
        <v>2583</v>
      </c>
      <c r="E7500" t="s">
        <v>3177</v>
      </c>
      <c r="F7500" s="6">
        <v>11</v>
      </c>
      <c r="G7500" s="6">
        <v>436.69342041015625</v>
      </c>
      <c r="H7500" s="6">
        <v>436.69342041015625</v>
      </c>
      <c r="I7500" s="6">
        <v>79.1220703125</v>
      </c>
      <c r="J7500" s="6">
        <v>50.659814814814808</v>
      </c>
      <c r="K7500">
        <f t="shared" si="234"/>
        <v>0</v>
      </c>
    </row>
    <row r="7501" spans="1:11" x14ac:dyDescent="0.25">
      <c r="A7501" s="5" t="str">
        <f t="shared" si="235"/>
        <v>Rate FamilyTOU-8Average WeekdayJanuary12</v>
      </c>
      <c r="B7501" t="s">
        <v>2234</v>
      </c>
      <c r="C7501" t="s">
        <v>2252</v>
      </c>
      <c r="D7501" t="s">
        <v>2583</v>
      </c>
      <c r="E7501" t="s">
        <v>3177</v>
      </c>
      <c r="F7501" s="6">
        <v>12</v>
      </c>
      <c r="G7501" s="6">
        <v>413.65518188476563</v>
      </c>
      <c r="H7501" s="6">
        <v>413.65518188476563</v>
      </c>
      <c r="I7501" s="6">
        <v>86.292892456054688</v>
      </c>
      <c r="J7501" s="6">
        <v>51.5325925925926</v>
      </c>
      <c r="K7501">
        <f t="shared" si="234"/>
        <v>0</v>
      </c>
    </row>
    <row r="7502" spans="1:11" x14ac:dyDescent="0.25">
      <c r="A7502" s="5" t="str">
        <f t="shared" si="235"/>
        <v>Rate FamilyTOU-8Average WeekdayJanuary13</v>
      </c>
      <c r="B7502" t="s">
        <v>2234</v>
      </c>
      <c r="C7502" t="s">
        <v>2252</v>
      </c>
      <c r="D7502" t="s">
        <v>2583</v>
      </c>
      <c r="E7502" t="s">
        <v>3177</v>
      </c>
      <c r="F7502" s="6">
        <v>13</v>
      </c>
      <c r="G7502" s="6">
        <v>378.53897094726563</v>
      </c>
      <c r="H7502" s="6">
        <v>378.53897094726563</v>
      </c>
      <c r="I7502" s="6">
        <v>78.740333557128906</v>
      </c>
      <c r="J7502" s="6">
        <v>51.344999999999992</v>
      </c>
      <c r="K7502">
        <f t="shared" si="234"/>
        <v>0</v>
      </c>
    </row>
    <row r="7503" spans="1:11" x14ac:dyDescent="0.25">
      <c r="A7503" s="5" t="str">
        <f t="shared" si="235"/>
        <v>Rate FamilyTOU-8Average WeekdayJanuary14</v>
      </c>
      <c r="B7503" t="s">
        <v>2234</v>
      </c>
      <c r="C7503" t="s">
        <v>2252</v>
      </c>
      <c r="D7503" t="s">
        <v>2583</v>
      </c>
      <c r="E7503" t="s">
        <v>3177</v>
      </c>
      <c r="F7503" s="6">
        <v>14</v>
      </c>
      <c r="G7503" s="6">
        <v>345.04913330078125</v>
      </c>
      <c r="H7503" s="6">
        <v>345.04913330078125</v>
      </c>
      <c r="I7503" s="6">
        <v>84.177703857421875</v>
      </c>
      <c r="J7503" s="6">
        <v>49.692962962962973</v>
      </c>
      <c r="K7503">
        <f t="shared" si="234"/>
        <v>0</v>
      </c>
    </row>
    <row r="7504" spans="1:11" x14ac:dyDescent="0.25">
      <c r="A7504" s="5" t="str">
        <f t="shared" si="235"/>
        <v>Rate FamilyTOU-8Average WeekdayJanuary15</v>
      </c>
      <c r="B7504" t="s">
        <v>2234</v>
      </c>
      <c r="C7504" t="s">
        <v>2252</v>
      </c>
      <c r="D7504" t="s">
        <v>2583</v>
      </c>
      <c r="E7504" t="s">
        <v>3177</v>
      </c>
      <c r="F7504" s="6">
        <v>15</v>
      </c>
      <c r="G7504" s="6">
        <v>298.13388061523438</v>
      </c>
      <c r="H7504" s="6">
        <v>298.13388061523438</v>
      </c>
      <c r="I7504" s="6">
        <v>106.10759735107422</v>
      </c>
      <c r="J7504" s="6">
        <v>49.670185185185183</v>
      </c>
      <c r="K7504">
        <f t="shared" si="234"/>
        <v>0</v>
      </c>
    </row>
    <row r="7505" spans="1:11" x14ac:dyDescent="0.25">
      <c r="A7505" s="5" t="str">
        <f t="shared" si="235"/>
        <v>Rate FamilyTOU-8Average WeekdayJanuary16</v>
      </c>
      <c r="B7505" t="s">
        <v>2234</v>
      </c>
      <c r="C7505" t="s">
        <v>2252</v>
      </c>
      <c r="D7505" t="s">
        <v>2583</v>
      </c>
      <c r="E7505" t="s">
        <v>3177</v>
      </c>
      <c r="F7505" s="6">
        <v>16</v>
      </c>
      <c r="G7505" s="6">
        <v>261.186279296875</v>
      </c>
      <c r="H7505" s="6">
        <v>261.186279296875</v>
      </c>
      <c r="I7505" s="6">
        <v>86.504051208496094</v>
      </c>
      <c r="J7505" s="6">
        <v>49.409444444444446</v>
      </c>
      <c r="K7505">
        <f t="shared" si="234"/>
        <v>0</v>
      </c>
    </row>
    <row r="7506" spans="1:11" x14ac:dyDescent="0.25">
      <c r="A7506" s="5" t="str">
        <f t="shared" si="235"/>
        <v>Rate FamilyTOU-8Average WeekdayJanuary17</v>
      </c>
      <c r="B7506" t="s">
        <v>2234</v>
      </c>
      <c r="C7506" t="s">
        <v>2252</v>
      </c>
      <c r="D7506" t="s">
        <v>2583</v>
      </c>
      <c r="E7506" t="s">
        <v>3177</v>
      </c>
      <c r="F7506" s="6">
        <v>17</v>
      </c>
      <c r="G7506" s="6">
        <v>248.44650268554688</v>
      </c>
      <c r="H7506" s="6">
        <v>248.44650268554688</v>
      </c>
      <c r="I7506" s="6">
        <v>71.809043884277344</v>
      </c>
      <c r="J7506" s="6">
        <v>50.245185185185179</v>
      </c>
      <c r="K7506">
        <f t="shared" si="234"/>
        <v>0</v>
      </c>
    </row>
    <row r="7507" spans="1:11" x14ac:dyDescent="0.25">
      <c r="A7507" s="5" t="str">
        <f t="shared" si="235"/>
        <v>Rate FamilyTOU-8Average WeekdayJanuary18</v>
      </c>
      <c r="B7507" t="s">
        <v>2234</v>
      </c>
      <c r="C7507" t="s">
        <v>2252</v>
      </c>
      <c r="D7507" t="s">
        <v>2583</v>
      </c>
      <c r="E7507" t="s">
        <v>3177</v>
      </c>
      <c r="F7507" s="6">
        <v>18</v>
      </c>
      <c r="G7507" s="6">
        <v>249.83760070800781</v>
      </c>
      <c r="H7507" s="6">
        <v>249.83760070800781</v>
      </c>
      <c r="I7507" s="6">
        <v>104.64959716796875</v>
      </c>
      <c r="J7507" s="6">
        <v>50.704629629629615</v>
      </c>
      <c r="K7507">
        <f t="shared" si="234"/>
        <v>0</v>
      </c>
    </row>
    <row r="7508" spans="1:11" x14ac:dyDescent="0.25">
      <c r="A7508" s="5" t="str">
        <f t="shared" si="235"/>
        <v>Rate FamilyTOU-8Average WeekdayJanuary19</v>
      </c>
      <c r="B7508" t="s">
        <v>2234</v>
      </c>
      <c r="C7508" t="s">
        <v>2252</v>
      </c>
      <c r="D7508" t="s">
        <v>2583</v>
      </c>
      <c r="E7508" t="s">
        <v>3177</v>
      </c>
      <c r="F7508" s="6">
        <v>19</v>
      </c>
      <c r="G7508" s="6">
        <v>258.4375</v>
      </c>
      <c r="H7508" s="6">
        <v>258.4375</v>
      </c>
      <c r="I7508" s="6">
        <v>111.02188110351563</v>
      </c>
      <c r="J7508" s="6">
        <v>49.803703703703668</v>
      </c>
      <c r="K7508">
        <f t="shared" si="234"/>
        <v>0</v>
      </c>
    </row>
    <row r="7509" spans="1:11" x14ac:dyDescent="0.25">
      <c r="A7509" s="5" t="str">
        <f t="shared" si="235"/>
        <v>Rate FamilyTOU-8Average WeekdayJanuary20</v>
      </c>
      <c r="B7509" t="s">
        <v>2234</v>
      </c>
      <c r="C7509" t="s">
        <v>2252</v>
      </c>
      <c r="D7509" t="s">
        <v>2583</v>
      </c>
      <c r="E7509" t="s">
        <v>3177</v>
      </c>
      <c r="F7509" s="6">
        <v>20</v>
      </c>
      <c r="G7509" s="6">
        <v>244.36558532714844</v>
      </c>
      <c r="H7509" s="6">
        <v>244.36558532714844</v>
      </c>
      <c r="I7509" s="6">
        <v>63.943611145019531</v>
      </c>
      <c r="J7509" s="6">
        <v>48.896666666666675</v>
      </c>
      <c r="K7509">
        <f t="shared" si="234"/>
        <v>0</v>
      </c>
    </row>
    <row r="7510" spans="1:11" x14ac:dyDescent="0.25">
      <c r="A7510" s="5" t="str">
        <f t="shared" si="235"/>
        <v>Rate FamilyTOU-8Average WeekdayJanuary21</v>
      </c>
      <c r="B7510" t="s">
        <v>2234</v>
      </c>
      <c r="C7510" t="s">
        <v>2252</v>
      </c>
      <c r="D7510" t="s">
        <v>2583</v>
      </c>
      <c r="E7510" t="s">
        <v>3177</v>
      </c>
      <c r="F7510" s="6">
        <v>21</v>
      </c>
      <c r="G7510" s="6">
        <v>246.64189147949219</v>
      </c>
      <c r="H7510" s="6">
        <v>246.64189147949219</v>
      </c>
      <c r="I7510" s="6">
        <v>103.91343688964844</v>
      </c>
      <c r="J7510" s="6">
        <v>48.604074074074099</v>
      </c>
      <c r="K7510">
        <f t="shared" si="234"/>
        <v>0</v>
      </c>
    </row>
    <row r="7511" spans="1:11" x14ac:dyDescent="0.25">
      <c r="A7511" s="5" t="str">
        <f t="shared" si="235"/>
        <v>Rate FamilyTOU-8Average WeekdayJanuary22</v>
      </c>
      <c r="B7511" t="s">
        <v>2234</v>
      </c>
      <c r="C7511" t="s">
        <v>2252</v>
      </c>
      <c r="D7511" t="s">
        <v>2583</v>
      </c>
      <c r="E7511" t="s">
        <v>3177</v>
      </c>
      <c r="F7511" s="6">
        <v>22</v>
      </c>
      <c r="G7511" s="6">
        <v>255.31103515625</v>
      </c>
      <c r="H7511" s="6">
        <v>255.31103515625</v>
      </c>
      <c r="I7511" s="6">
        <v>98.882003784179688</v>
      </c>
      <c r="J7511" s="6">
        <v>47.997962962962958</v>
      </c>
      <c r="K7511">
        <f t="shared" si="234"/>
        <v>0</v>
      </c>
    </row>
    <row r="7512" spans="1:11" x14ac:dyDescent="0.25">
      <c r="A7512" s="5" t="str">
        <f t="shared" si="235"/>
        <v>Rate FamilyTOU-8Average WeekdayJanuary23</v>
      </c>
      <c r="B7512" t="s">
        <v>2234</v>
      </c>
      <c r="C7512" t="s">
        <v>2252</v>
      </c>
      <c r="D7512" t="s">
        <v>2583</v>
      </c>
      <c r="E7512" t="s">
        <v>3177</v>
      </c>
      <c r="F7512" s="6">
        <v>23</v>
      </c>
      <c r="G7512" s="6">
        <v>267.57205200195313</v>
      </c>
      <c r="H7512" s="6">
        <v>267.57205200195313</v>
      </c>
      <c r="I7512" s="6">
        <v>162.67404174804688</v>
      </c>
      <c r="J7512" s="6">
        <v>47.352222222222231</v>
      </c>
      <c r="K7512">
        <f t="shared" si="234"/>
        <v>0</v>
      </c>
    </row>
    <row r="7513" spans="1:11" x14ac:dyDescent="0.25">
      <c r="A7513" s="5" t="str">
        <f t="shared" si="235"/>
        <v>Rate FamilyTOU-8Average WeekdayJanuary24</v>
      </c>
      <c r="B7513" t="s">
        <v>2234</v>
      </c>
      <c r="C7513" t="s">
        <v>2252</v>
      </c>
      <c r="D7513" t="s">
        <v>2583</v>
      </c>
      <c r="E7513" t="s">
        <v>3177</v>
      </c>
      <c r="F7513" s="6">
        <v>24</v>
      </c>
      <c r="G7513" s="6">
        <v>257.9107666015625</v>
      </c>
      <c r="H7513" s="6">
        <v>257.9107666015625</v>
      </c>
      <c r="I7513" s="6">
        <v>153.92916870117188</v>
      </c>
      <c r="J7513" s="6">
        <v>46.515925925925934</v>
      </c>
      <c r="K7513">
        <f t="shared" si="234"/>
        <v>0</v>
      </c>
    </row>
    <row r="7514" spans="1:11" x14ac:dyDescent="0.25">
      <c r="A7514" s="5" t="str">
        <f t="shared" si="235"/>
        <v>Rate FamilyTOU-8Monthly Peak DayJanuary1</v>
      </c>
      <c r="B7514" t="s">
        <v>2234</v>
      </c>
      <c r="C7514" t="s">
        <v>2252</v>
      </c>
      <c r="D7514" t="s">
        <v>2584</v>
      </c>
      <c r="E7514" t="s">
        <v>3177</v>
      </c>
      <c r="F7514" s="6">
        <v>1</v>
      </c>
      <c r="G7514" s="6">
        <v>207.74867248535156</v>
      </c>
      <c r="H7514" s="6">
        <v>207.74867248535156</v>
      </c>
      <c r="I7514" s="6">
        <v>71.497535705566406</v>
      </c>
      <c r="J7514" s="6">
        <v>50.699347826086971</v>
      </c>
      <c r="K7514">
        <f t="shared" si="234"/>
        <v>0</v>
      </c>
    </row>
    <row r="7515" spans="1:11" x14ac:dyDescent="0.25">
      <c r="A7515" s="5" t="str">
        <f t="shared" si="235"/>
        <v>Rate FamilyTOU-8Monthly Peak DayJanuary2</v>
      </c>
      <c r="B7515" t="s">
        <v>2234</v>
      </c>
      <c r="C7515" t="s">
        <v>2252</v>
      </c>
      <c r="D7515" t="s">
        <v>2584</v>
      </c>
      <c r="E7515" t="s">
        <v>3177</v>
      </c>
      <c r="F7515" s="6">
        <v>2</v>
      </c>
      <c r="G7515" s="6">
        <v>220.4417724609375</v>
      </c>
      <c r="H7515" s="6">
        <v>220.4417724609375</v>
      </c>
      <c r="I7515" s="6">
        <v>78.505790710449219</v>
      </c>
      <c r="J7515" s="6">
        <v>50.148043478260867</v>
      </c>
      <c r="K7515">
        <f t="shared" si="234"/>
        <v>0</v>
      </c>
    </row>
    <row r="7516" spans="1:11" x14ac:dyDescent="0.25">
      <c r="A7516" s="5" t="str">
        <f t="shared" si="235"/>
        <v>Rate FamilyTOU-8Monthly Peak DayJanuary3</v>
      </c>
      <c r="B7516" t="s">
        <v>2234</v>
      </c>
      <c r="C7516" t="s">
        <v>2252</v>
      </c>
      <c r="D7516" t="s">
        <v>2584</v>
      </c>
      <c r="E7516" t="s">
        <v>3177</v>
      </c>
      <c r="F7516" s="6">
        <v>3</v>
      </c>
      <c r="G7516" s="6">
        <v>233.1689453125</v>
      </c>
      <c r="H7516" s="6">
        <v>233.1689453125</v>
      </c>
      <c r="I7516" s="6">
        <v>76.109756469726563</v>
      </c>
      <c r="J7516" s="6">
        <v>49.83695652173914</v>
      </c>
      <c r="K7516">
        <f t="shared" si="234"/>
        <v>0</v>
      </c>
    </row>
    <row r="7517" spans="1:11" x14ac:dyDescent="0.25">
      <c r="A7517" s="5" t="str">
        <f t="shared" si="235"/>
        <v>Rate FamilyTOU-8Monthly Peak DayJanuary4</v>
      </c>
      <c r="B7517" t="s">
        <v>2234</v>
      </c>
      <c r="C7517" t="s">
        <v>2252</v>
      </c>
      <c r="D7517" t="s">
        <v>2584</v>
      </c>
      <c r="E7517" t="s">
        <v>3177</v>
      </c>
      <c r="F7517" s="6">
        <v>4</v>
      </c>
      <c r="G7517" s="6">
        <v>238.687744140625</v>
      </c>
      <c r="H7517" s="6">
        <v>238.687744140625</v>
      </c>
      <c r="I7517" s="6">
        <v>207.4283447265625</v>
      </c>
      <c r="J7517" s="6">
        <v>47.618703703703716</v>
      </c>
      <c r="K7517">
        <f t="shared" si="234"/>
        <v>0</v>
      </c>
    </row>
    <row r="7518" spans="1:11" x14ac:dyDescent="0.25">
      <c r="A7518" s="5" t="str">
        <f t="shared" si="235"/>
        <v>Rate FamilyTOU-8Monthly Peak DayJanuary5</v>
      </c>
      <c r="B7518" t="s">
        <v>2234</v>
      </c>
      <c r="C7518" t="s">
        <v>2252</v>
      </c>
      <c r="D7518" t="s">
        <v>2584</v>
      </c>
      <c r="E7518" t="s">
        <v>3177</v>
      </c>
      <c r="F7518" s="6">
        <v>5</v>
      </c>
      <c r="G7518" s="6">
        <v>305.2327880859375</v>
      </c>
      <c r="H7518" s="6">
        <v>305.2327880859375</v>
      </c>
      <c r="I7518" s="6">
        <v>124.58281707763672</v>
      </c>
      <c r="J7518" s="6">
        <v>46.60351851851852</v>
      </c>
      <c r="K7518">
        <f t="shared" si="234"/>
        <v>0</v>
      </c>
    </row>
    <row r="7519" spans="1:11" x14ac:dyDescent="0.25">
      <c r="A7519" s="5" t="str">
        <f t="shared" si="235"/>
        <v>Rate FamilyTOU-8Monthly Peak DayJanuary6</v>
      </c>
      <c r="B7519" t="s">
        <v>2234</v>
      </c>
      <c r="C7519" t="s">
        <v>2252</v>
      </c>
      <c r="D7519" t="s">
        <v>2584</v>
      </c>
      <c r="E7519" t="s">
        <v>3177</v>
      </c>
      <c r="F7519" s="6">
        <v>6</v>
      </c>
      <c r="G7519" s="6">
        <v>385.77590942382813</v>
      </c>
      <c r="H7519" s="6">
        <v>385.77590942382813</v>
      </c>
      <c r="I7519" s="6">
        <v>134.63681030273438</v>
      </c>
      <c r="J7519" s="6">
        <v>46.129074074074062</v>
      </c>
      <c r="K7519">
        <f t="shared" si="234"/>
        <v>0</v>
      </c>
    </row>
    <row r="7520" spans="1:11" x14ac:dyDescent="0.25">
      <c r="A7520" s="5" t="str">
        <f t="shared" si="235"/>
        <v>Rate FamilyTOU-8Monthly Peak DayJanuary7</v>
      </c>
      <c r="B7520" t="s">
        <v>2234</v>
      </c>
      <c r="C7520" t="s">
        <v>2252</v>
      </c>
      <c r="D7520" t="s">
        <v>2584</v>
      </c>
      <c r="E7520" t="s">
        <v>3177</v>
      </c>
      <c r="F7520" s="6">
        <v>7</v>
      </c>
      <c r="G7520" s="6">
        <v>432.38818359375</v>
      </c>
      <c r="H7520" s="6">
        <v>432.38818359375</v>
      </c>
      <c r="I7520" s="6">
        <v>106.359619140625</v>
      </c>
      <c r="J7520" s="6">
        <v>46.215740740740742</v>
      </c>
      <c r="K7520">
        <f t="shared" si="234"/>
        <v>0</v>
      </c>
    </row>
    <row r="7521" spans="1:11" x14ac:dyDescent="0.25">
      <c r="A7521" s="5" t="str">
        <f t="shared" si="235"/>
        <v>Rate FamilyTOU-8Monthly Peak DayJanuary8</v>
      </c>
      <c r="B7521" t="s">
        <v>2234</v>
      </c>
      <c r="C7521" t="s">
        <v>2252</v>
      </c>
      <c r="D7521" t="s">
        <v>2584</v>
      </c>
      <c r="E7521" t="s">
        <v>3177</v>
      </c>
      <c r="F7521" s="6">
        <v>8</v>
      </c>
      <c r="G7521" s="6">
        <v>468.66122436523438</v>
      </c>
      <c r="H7521" s="6">
        <v>468.66122436523438</v>
      </c>
      <c r="I7521" s="6">
        <v>97.39849853515625</v>
      </c>
      <c r="J7521" s="6">
        <v>45.252962962962954</v>
      </c>
      <c r="K7521">
        <f t="shared" si="234"/>
        <v>0</v>
      </c>
    </row>
    <row r="7522" spans="1:11" x14ac:dyDescent="0.25">
      <c r="A7522" s="5" t="str">
        <f t="shared" si="235"/>
        <v>Rate FamilyTOU-8Monthly Peak DayJanuary9</v>
      </c>
      <c r="B7522" t="s">
        <v>2234</v>
      </c>
      <c r="C7522" t="s">
        <v>2252</v>
      </c>
      <c r="D7522" t="s">
        <v>2584</v>
      </c>
      <c r="E7522" t="s">
        <v>3177</v>
      </c>
      <c r="F7522" s="6">
        <v>9</v>
      </c>
      <c r="G7522" s="6">
        <v>465.3331298828125</v>
      </c>
      <c r="H7522" s="6">
        <v>465.3331298828125</v>
      </c>
      <c r="I7522" s="6">
        <v>89.195755004882813</v>
      </c>
      <c r="J7522" s="6">
        <v>45.428478260869568</v>
      </c>
      <c r="K7522">
        <f t="shared" si="234"/>
        <v>0</v>
      </c>
    </row>
    <row r="7523" spans="1:11" x14ac:dyDescent="0.25">
      <c r="A7523" s="5" t="str">
        <f t="shared" si="235"/>
        <v>Rate FamilyTOU-8Monthly Peak DayJanuary10</v>
      </c>
      <c r="B7523" t="s">
        <v>2234</v>
      </c>
      <c r="C7523" t="s">
        <v>2252</v>
      </c>
      <c r="D7523" t="s">
        <v>2584</v>
      </c>
      <c r="E7523" t="s">
        <v>3177</v>
      </c>
      <c r="F7523" s="6">
        <v>10</v>
      </c>
      <c r="G7523" s="6">
        <v>460.19754028320313</v>
      </c>
      <c r="H7523" s="6">
        <v>460.19754028320313</v>
      </c>
      <c r="I7523" s="6">
        <v>98.963729858398438</v>
      </c>
      <c r="J7523" s="6">
        <v>47.188913043478259</v>
      </c>
      <c r="K7523">
        <f t="shared" si="234"/>
        <v>0</v>
      </c>
    </row>
    <row r="7524" spans="1:11" x14ac:dyDescent="0.25">
      <c r="A7524" s="5" t="str">
        <f t="shared" si="235"/>
        <v>Rate FamilyTOU-8Monthly Peak DayJanuary11</v>
      </c>
      <c r="B7524" t="s">
        <v>2234</v>
      </c>
      <c r="C7524" t="s">
        <v>2252</v>
      </c>
      <c r="D7524" t="s">
        <v>2584</v>
      </c>
      <c r="E7524" t="s">
        <v>3177</v>
      </c>
      <c r="F7524" s="6">
        <v>11</v>
      </c>
      <c r="G7524" s="6">
        <v>488.8544921875</v>
      </c>
      <c r="H7524" s="6">
        <v>488.8544921875</v>
      </c>
      <c r="I7524" s="6">
        <v>88.486831665039063</v>
      </c>
      <c r="J7524" s="6">
        <v>49.337173913043472</v>
      </c>
      <c r="K7524">
        <f t="shared" si="234"/>
        <v>0</v>
      </c>
    </row>
    <row r="7525" spans="1:11" x14ac:dyDescent="0.25">
      <c r="A7525" s="5" t="str">
        <f t="shared" si="235"/>
        <v>Rate FamilyTOU-8Monthly Peak DayJanuary12</v>
      </c>
      <c r="B7525" t="s">
        <v>2234</v>
      </c>
      <c r="C7525" t="s">
        <v>2252</v>
      </c>
      <c r="D7525" t="s">
        <v>2584</v>
      </c>
      <c r="E7525" t="s">
        <v>3177</v>
      </c>
      <c r="F7525" s="6">
        <v>12</v>
      </c>
      <c r="G7525" s="6">
        <v>480.49472045898438</v>
      </c>
      <c r="H7525" s="6">
        <v>480.49472045898438</v>
      </c>
      <c r="I7525" s="6">
        <v>86.882301330566406</v>
      </c>
      <c r="J7525" s="6">
        <v>50.310434782608681</v>
      </c>
      <c r="K7525">
        <f t="shared" si="234"/>
        <v>0</v>
      </c>
    </row>
    <row r="7526" spans="1:11" x14ac:dyDescent="0.25">
      <c r="A7526" s="5" t="str">
        <f t="shared" si="235"/>
        <v>Rate FamilyTOU-8Monthly Peak DayJanuary13</v>
      </c>
      <c r="B7526" t="s">
        <v>2234</v>
      </c>
      <c r="C7526" t="s">
        <v>2252</v>
      </c>
      <c r="D7526" t="s">
        <v>2584</v>
      </c>
      <c r="E7526" t="s">
        <v>3177</v>
      </c>
      <c r="F7526" s="6">
        <v>13</v>
      </c>
      <c r="G7526" s="6">
        <v>436.26141357421875</v>
      </c>
      <c r="H7526" s="6">
        <v>436.26141357421875</v>
      </c>
      <c r="I7526" s="6">
        <v>86.348701477050781</v>
      </c>
      <c r="J7526" s="6">
        <v>50.745652173913037</v>
      </c>
      <c r="K7526">
        <f t="shared" si="234"/>
        <v>0</v>
      </c>
    </row>
    <row r="7527" spans="1:11" x14ac:dyDescent="0.25">
      <c r="A7527" s="5" t="str">
        <f t="shared" si="235"/>
        <v>Rate FamilyTOU-8Monthly Peak DayJanuary14</v>
      </c>
      <c r="B7527" t="s">
        <v>2234</v>
      </c>
      <c r="C7527" t="s">
        <v>2252</v>
      </c>
      <c r="D7527" t="s">
        <v>2584</v>
      </c>
      <c r="E7527" t="s">
        <v>3177</v>
      </c>
      <c r="F7527" s="6">
        <v>14</v>
      </c>
      <c r="G7527" s="6">
        <v>398.12286376953125</v>
      </c>
      <c r="H7527" s="6">
        <v>398.12286376953125</v>
      </c>
      <c r="I7527" s="6">
        <v>89.531143188476563</v>
      </c>
      <c r="J7527" s="6">
        <v>51.707173913043512</v>
      </c>
      <c r="K7527">
        <f t="shared" si="234"/>
        <v>0</v>
      </c>
    </row>
    <row r="7528" spans="1:11" x14ac:dyDescent="0.25">
      <c r="A7528" s="5" t="str">
        <f t="shared" si="235"/>
        <v>Rate FamilyTOU-8Monthly Peak DayJanuary15</v>
      </c>
      <c r="B7528" t="s">
        <v>2234</v>
      </c>
      <c r="C7528" t="s">
        <v>2252</v>
      </c>
      <c r="D7528" t="s">
        <v>2584</v>
      </c>
      <c r="E7528" t="s">
        <v>3177</v>
      </c>
      <c r="F7528" s="6">
        <v>15</v>
      </c>
      <c r="G7528" s="6">
        <v>352.61087036132813</v>
      </c>
      <c r="H7528" s="6">
        <v>352.61087036132813</v>
      </c>
      <c r="I7528" s="6">
        <v>91.385292053222656</v>
      </c>
      <c r="J7528" s="6">
        <v>51.673260869565205</v>
      </c>
      <c r="K7528">
        <f t="shared" si="234"/>
        <v>0</v>
      </c>
    </row>
    <row r="7529" spans="1:11" x14ac:dyDescent="0.25">
      <c r="A7529" s="5" t="str">
        <f t="shared" si="235"/>
        <v>Rate FamilyTOU-8Monthly Peak DayJanuary16</v>
      </c>
      <c r="B7529" t="s">
        <v>2234</v>
      </c>
      <c r="C7529" t="s">
        <v>2252</v>
      </c>
      <c r="D7529" t="s">
        <v>2584</v>
      </c>
      <c r="E7529" t="s">
        <v>3177</v>
      </c>
      <c r="F7529" s="6">
        <v>16</v>
      </c>
      <c r="G7529" s="6">
        <v>315.70977783203125</v>
      </c>
      <c r="H7529" s="6">
        <v>315.70977783203125</v>
      </c>
      <c r="I7529" s="6">
        <v>89.602546691894531</v>
      </c>
      <c r="J7529" s="6">
        <v>51.319565217391293</v>
      </c>
      <c r="K7529">
        <f t="shared" si="234"/>
        <v>0</v>
      </c>
    </row>
    <row r="7530" spans="1:11" x14ac:dyDescent="0.25">
      <c r="A7530" s="5" t="str">
        <f t="shared" si="235"/>
        <v>Rate FamilyTOU-8Monthly Peak DayJanuary17</v>
      </c>
      <c r="B7530" t="s">
        <v>2234</v>
      </c>
      <c r="C7530" t="s">
        <v>2252</v>
      </c>
      <c r="D7530" t="s">
        <v>2584</v>
      </c>
      <c r="E7530" t="s">
        <v>3177</v>
      </c>
      <c r="F7530" s="6">
        <v>17</v>
      </c>
      <c r="G7530" s="6">
        <v>277.65093994140625</v>
      </c>
      <c r="H7530" s="6">
        <v>277.65093994140625</v>
      </c>
      <c r="I7530" s="6">
        <v>85.945732116699219</v>
      </c>
      <c r="J7530" s="6">
        <v>50.728695652173911</v>
      </c>
      <c r="K7530">
        <f t="shared" si="234"/>
        <v>0</v>
      </c>
    </row>
    <row r="7531" spans="1:11" x14ac:dyDescent="0.25">
      <c r="A7531" s="5" t="str">
        <f t="shared" si="235"/>
        <v>Rate FamilyTOU-8Monthly Peak DayJanuary18</v>
      </c>
      <c r="B7531" t="s">
        <v>2234</v>
      </c>
      <c r="C7531" t="s">
        <v>2252</v>
      </c>
      <c r="D7531" t="s">
        <v>2584</v>
      </c>
      <c r="E7531" t="s">
        <v>3177</v>
      </c>
      <c r="F7531" s="6">
        <v>18</v>
      </c>
      <c r="G7531" s="6">
        <v>256.96337890625</v>
      </c>
      <c r="H7531" s="6">
        <v>256.96337890625</v>
      </c>
      <c r="I7531" s="6">
        <v>89.075851440429688</v>
      </c>
      <c r="J7531" s="6">
        <v>48.813478260869545</v>
      </c>
      <c r="K7531">
        <f t="shared" si="234"/>
        <v>0</v>
      </c>
    </row>
    <row r="7532" spans="1:11" x14ac:dyDescent="0.25">
      <c r="A7532" s="5" t="str">
        <f t="shared" si="235"/>
        <v>Rate FamilyTOU-8Monthly Peak DayJanuary19</v>
      </c>
      <c r="B7532" t="s">
        <v>2234</v>
      </c>
      <c r="C7532" t="s">
        <v>2252</v>
      </c>
      <c r="D7532" t="s">
        <v>2584</v>
      </c>
      <c r="E7532" t="s">
        <v>3177</v>
      </c>
      <c r="F7532" s="6">
        <v>19</v>
      </c>
      <c r="G7532" s="6">
        <v>286.04632568359375</v>
      </c>
      <c r="H7532" s="6">
        <v>286.04632568359375</v>
      </c>
      <c r="I7532" s="6">
        <v>132.02456665039063</v>
      </c>
      <c r="J7532" s="6">
        <v>47.560217391304327</v>
      </c>
      <c r="K7532">
        <f t="shared" si="234"/>
        <v>0</v>
      </c>
    </row>
    <row r="7533" spans="1:11" x14ac:dyDescent="0.25">
      <c r="A7533" s="5" t="str">
        <f t="shared" si="235"/>
        <v>Rate FamilyTOU-8Monthly Peak DayJanuary20</v>
      </c>
      <c r="B7533" t="s">
        <v>2234</v>
      </c>
      <c r="C7533" t="s">
        <v>2252</v>
      </c>
      <c r="D7533" t="s">
        <v>2584</v>
      </c>
      <c r="E7533" t="s">
        <v>3177</v>
      </c>
      <c r="F7533" s="6">
        <v>20</v>
      </c>
      <c r="G7533" s="6">
        <v>274.60879516601563</v>
      </c>
      <c r="H7533" s="6">
        <v>274.60879516601563</v>
      </c>
      <c r="I7533" s="6">
        <v>72.610580444335938</v>
      </c>
      <c r="J7533" s="6">
        <v>47.350869565217401</v>
      </c>
      <c r="K7533">
        <f t="shared" si="234"/>
        <v>0</v>
      </c>
    </row>
    <row r="7534" spans="1:11" x14ac:dyDescent="0.25">
      <c r="A7534" s="5" t="str">
        <f t="shared" si="235"/>
        <v>Rate FamilyTOU-8Monthly Peak DayJanuary21</v>
      </c>
      <c r="B7534" t="s">
        <v>2234</v>
      </c>
      <c r="C7534" t="s">
        <v>2252</v>
      </c>
      <c r="D7534" t="s">
        <v>2584</v>
      </c>
      <c r="E7534" t="s">
        <v>3177</v>
      </c>
      <c r="F7534" s="6">
        <v>21</v>
      </c>
      <c r="G7534" s="6">
        <v>281.767333984375</v>
      </c>
      <c r="H7534" s="6">
        <v>281.767333984375</v>
      </c>
      <c r="I7534" s="6">
        <v>90.111602783203125</v>
      </c>
      <c r="J7534" s="6">
        <v>46.317608695652197</v>
      </c>
      <c r="K7534">
        <f t="shared" si="234"/>
        <v>0</v>
      </c>
    </row>
    <row r="7535" spans="1:11" x14ac:dyDescent="0.25">
      <c r="A7535" s="5" t="str">
        <f t="shared" si="235"/>
        <v>Rate FamilyTOU-8Monthly Peak DayJanuary22</v>
      </c>
      <c r="B7535" t="s">
        <v>2234</v>
      </c>
      <c r="C7535" t="s">
        <v>2252</v>
      </c>
      <c r="D7535" t="s">
        <v>2584</v>
      </c>
      <c r="E7535" t="s">
        <v>3177</v>
      </c>
      <c r="F7535" s="6">
        <v>22</v>
      </c>
      <c r="G7535" s="6">
        <v>290.42791748046875</v>
      </c>
      <c r="H7535" s="6">
        <v>290.42791748046875</v>
      </c>
      <c r="I7535" s="6">
        <v>83.678535461425781</v>
      </c>
      <c r="J7535" s="6">
        <v>45.435434782608674</v>
      </c>
      <c r="K7535">
        <f t="shared" si="234"/>
        <v>0</v>
      </c>
    </row>
    <row r="7536" spans="1:11" x14ac:dyDescent="0.25">
      <c r="A7536" s="5" t="str">
        <f t="shared" si="235"/>
        <v>Rate FamilyTOU-8Monthly Peak DayJanuary23</v>
      </c>
      <c r="B7536" t="s">
        <v>2234</v>
      </c>
      <c r="C7536" t="s">
        <v>2252</v>
      </c>
      <c r="D7536" t="s">
        <v>2584</v>
      </c>
      <c r="E7536" t="s">
        <v>3177</v>
      </c>
      <c r="F7536" s="6">
        <v>23</v>
      </c>
      <c r="G7536" s="6">
        <v>303.59613037109375</v>
      </c>
      <c r="H7536" s="6">
        <v>303.59613037109375</v>
      </c>
      <c r="I7536" s="6">
        <v>116.38302612304688</v>
      </c>
      <c r="J7536" s="6">
        <v>44.937826086956527</v>
      </c>
      <c r="K7536">
        <f t="shared" si="234"/>
        <v>0</v>
      </c>
    </row>
    <row r="7537" spans="1:11" x14ac:dyDescent="0.25">
      <c r="A7537" s="5" t="str">
        <f t="shared" si="235"/>
        <v>Rate FamilyTOU-8Monthly Peak DayJanuary24</v>
      </c>
      <c r="B7537" t="s">
        <v>2234</v>
      </c>
      <c r="C7537" t="s">
        <v>2252</v>
      </c>
      <c r="D7537" t="s">
        <v>2584</v>
      </c>
      <c r="E7537" t="s">
        <v>3177</v>
      </c>
      <c r="F7537" s="6">
        <v>24</v>
      </c>
      <c r="G7537" s="6">
        <v>308.51409912109375</v>
      </c>
      <c r="H7537" s="6">
        <v>308.51409912109375</v>
      </c>
      <c r="I7537" s="6">
        <v>82.839065551757813</v>
      </c>
      <c r="J7537" s="6">
        <v>44.233260869565221</v>
      </c>
      <c r="K7537">
        <f t="shared" si="234"/>
        <v>0</v>
      </c>
    </row>
    <row r="7538" spans="1:11" x14ac:dyDescent="0.25">
      <c r="A7538" s="5" t="str">
        <f t="shared" si="235"/>
        <v>Rate FamilyTOU-8Average WeekdayFebruary1</v>
      </c>
      <c r="B7538" t="s">
        <v>2234</v>
      </c>
      <c r="C7538" t="s">
        <v>2252</v>
      </c>
      <c r="D7538" t="s">
        <v>2585</v>
      </c>
      <c r="E7538" t="s">
        <v>3178</v>
      </c>
      <c r="F7538" s="6">
        <v>1</v>
      </c>
      <c r="G7538" s="6">
        <v>202.54542541503906</v>
      </c>
      <c r="H7538" s="6">
        <v>202.54542541503906</v>
      </c>
      <c r="I7538" s="6">
        <v>77.012123107910156</v>
      </c>
      <c r="J7538" s="6">
        <v>53.191147540983586</v>
      </c>
      <c r="K7538">
        <f t="shared" si="234"/>
        <v>0</v>
      </c>
    </row>
    <row r="7539" spans="1:11" x14ac:dyDescent="0.25">
      <c r="A7539" s="5" t="str">
        <f t="shared" si="235"/>
        <v>Rate FamilyTOU-8Average WeekdayFebruary2</v>
      </c>
      <c r="B7539" t="s">
        <v>2234</v>
      </c>
      <c r="C7539" t="s">
        <v>2252</v>
      </c>
      <c r="D7539" t="s">
        <v>2585</v>
      </c>
      <c r="E7539" t="s">
        <v>3178</v>
      </c>
      <c r="F7539" s="6">
        <v>2</v>
      </c>
      <c r="G7539" s="6">
        <v>205.07777404785156</v>
      </c>
      <c r="H7539" s="6">
        <v>205.07777404785156</v>
      </c>
      <c r="I7539" s="6">
        <v>84.76715087890625</v>
      </c>
      <c r="J7539" s="6">
        <v>51.982131147540983</v>
      </c>
      <c r="K7539">
        <f t="shared" si="234"/>
        <v>0</v>
      </c>
    </row>
    <row r="7540" spans="1:11" x14ac:dyDescent="0.25">
      <c r="A7540" s="5" t="str">
        <f t="shared" si="235"/>
        <v>Rate FamilyTOU-8Average WeekdayFebruary3</v>
      </c>
      <c r="B7540" t="s">
        <v>2234</v>
      </c>
      <c r="C7540" t="s">
        <v>2252</v>
      </c>
      <c r="D7540" t="s">
        <v>2585</v>
      </c>
      <c r="E7540" t="s">
        <v>3178</v>
      </c>
      <c r="F7540" s="6">
        <v>3</v>
      </c>
      <c r="G7540" s="6">
        <v>208.05192565917969</v>
      </c>
      <c r="H7540" s="6">
        <v>208.05192565917969</v>
      </c>
      <c r="I7540" s="6">
        <v>99.865341186523438</v>
      </c>
      <c r="J7540" s="6">
        <v>51.008524590163944</v>
      </c>
      <c r="K7540">
        <f t="shared" si="234"/>
        <v>0</v>
      </c>
    </row>
    <row r="7541" spans="1:11" x14ac:dyDescent="0.25">
      <c r="A7541" s="5" t="str">
        <f t="shared" si="235"/>
        <v>Rate FamilyTOU-8Average WeekdayFebruary4</v>
      </c>
      <c r="B7541" t="s">
        <v>2234</v>
      </c>
      <c r="C7541" t="s">
        <v>2252</v>
      </c>
      <c r="D7541" t="s">
        <v>2585</v>
      </c>
      <c r="E7541" t="s">
        <v>3178</v>
      </c>
      <c r="F7541" s="6">
        <v>4</v>
      </c>
      <c r="G7541" s="6">
        <v>214.49459838867188</v>
      </c>
      <c r="H7541" s="6">
        <v>214.49459838867188</v>
      </c>
      <c r="I7541" s="6">
        <v>80.466934204101563</v>
      </c>
      <c r="J7541" s="6">
        <v>50.18245901639343</v>
      </c>
      <c r="K7541">
        <f t="shared" si="234"/>
        <v>0</v>
      </c>
    </row>
    <row r="7542" spans="1:11" x14ac:dyDescent="0.25">
      <c r="A7542" s="5" t="str">
        <f t="shared" si="235"/>
        <v>Rate FamilyTOU-8Average WeekdayFebruary5</v>
      </c>
      <c r="B7542" t="s">
        <v>2234</v>
      </c>
      <c r="C7542" t="s">
        <v>2252</v>
      </c>
      <c r="D7542" t="s">
        <v>2585</v>
      </c>
      <c r="E7542" t="s">
        <v>3178</v>
      </c>
      <c r="F7542" s="6">
        <v>5</v>
      </c>
      <c r="G7542" s="6">
        <v>292.16665649414063</v>
      </c>
      <c r="H7542" s="6">
        <v>292.16665649414063</v>
      </c>
      <c r="I7542" s="6">
        <v>104.49916076660156</v>
      </c>
      <c r="J7542" s="6">
        <v>49.816393442622918</v>
      </c>
      <c r="K7542">
        <f t="shared" si="234"/>
        <v>0</v>
      </c>
    </row>
    <row r="7543" spans="1:11" x14ac:dyDescent="0.25">
      <c r="A7543" s="5" t="str">
        <f t="shared" si="235"/>
        <v>Rate FamilyTOU-8Average WeekdayFebruary6</v>
      </c>
      <c r="B7543" t="s">
        <v>2234</v>
      </c>
      <c r="C7543" t="s">
        <v>2252</v>
      </c>
      <c r="D7543" t="s">
        <v>2585</v>
      </c>
      <c r="E7543" t="s">
        <v>3178</v>
      </c>
      <c r="F7543" s="6">
        <v>6</v>
      </c>
      <c r="G7543" s="6">
        <v>396.25140380859375</v>
      </c>
      <c r="H7543" s="6">
        <v>396.25140380859375</v>
      </c>
      <c r="I7543" s="6">
        <v>98.971916198730469</v>
      </c>
      <c r="J7543" s="6">
        <v>49.228524590163957</v>
      </c>
      <c r="K7543">
        <f t="shared" si="234"/>
        <v>0</v>
      </c>
    </row>
    <row r="7544" spans="1:11" x14ac:dyDescent="0.25">
      <c r="A7544" s="5" t="str">
        <f t="shared" si="235"/>
        <v>Rate FamilyTOU-8Average WeekdayFebruary7</v>
      </c>
      <c r="B7544" t="s">
        <v>2234</v>
      </c>
      <c r="C7544" t="s">
        <v>2252</v>
      </c>
      <c r="D7544" t="s">
        <v>2585</v>
      </c>
      <c r="E7544" t="s">
        <v>3178</v>
      </c>
      <c r="F7544" s="6">
        <v>7</v>
      </c>
      <c r="G7544" s="6">
        <v>443.86032104492188</v>
      </c>
      <c r="H7544" s="6">
        <v>443.86032104492188</v>
      </c>
      <c r="I7544" s="6">
        <v>104.65499114990234</v>
      </c>
      <c r="J7544" s="6">
        <v>49.373770491803263</v>
      </c>
      <c r="K7544">
        <f t="shared" si="234"/>
        <v>0</v>
      </c>
    </row>
    <row r="7545" spans="1:11" x14ac:dyDescent="0.25">
      <c r="A7545" s="5" t="str">
        <f t="shared" si="235"/>
        <v>Rate FamilyTOU-8Average WeekdayFebruary8</v>
      </c>
      <c r="B7545" t="s">
        <v>2234</v>
      </c>
      <c r="C7545" t="s">
        <v>2252</v>
      </c>
      <c r="D7545" t="s">
        <v>2585</v>
      </c>
      <c r="E7545" t="s">
        <v>3178</v>
      </c>
      <c r="F7545" s="6">
        <v>8</v>
      </c>
      <c r="G7545" s="6">
        <v>469.30294799804688</v>
      </c>
      <c r="H7545" s="6">
        <v>469.30294799804688</v>
      </c>
      <c r="I7545" s="6">
        <v>111.71430969238281</v>
      </c>
      <c r="J7545" s="6">
        <v>48.922622950819672</v>
      </c>
      <c r="K7545">
        <f t="shared" si="234"/>
        <v>0</v>
      </c>
    </row>
    <row r="7546" spans="1:11" x14ac:dyDescent="0.25">
      <c r="A7546" s="5" t="str">
        <f t="shared" si="235"/>
        <v>Rate FamilyTOU-8Average WeekdayFebruary9</v>
      </c>
      <c r="B7546" t="s">
        <v>2234</v>
      </c>
      <c r="C7546" t="s">
        <v>2252</v>
      </c>
      <c r="D7546" t="s">
        <v>2585</v>
      </c>
      <c r="E7546" t="s">
        <v>3178</v>
      </c>
      <c r="F7546" s="6">
        <v>9</v>
      </c>
      <c r="G7546" s="6">
        <v>469.19476318359375</v>
      </c>
      <c r="H7546" s="6">
        <v>469.19476318359375</v>
      </c>
      <c r="I7546" s="6">
        <v>99.684379577636719</v>
      </c>
      <c r="J7546" s="6">
        <v>49.475573770491813</v>
      </c>
      <c r="K7546">
        <f t="shared" si="234"/>
        <v>0</v>
      </c>
    </row>
    <row r="7547" spans="1:11" x14ac:dyDescent="0.25">
      <c r="A7547" s="5" t="str">
        <f t="shared" si="235"/>
        <v>Rate FamilyTOU-8Average WeekdayFebruary10</v>
      </c>
      <c r="B7547" t="s">
        <v>2234</v>
      </c>
      <c r="C7547" t="s">
        <v>2252</v>
      </c>
      <c r="D7547" t="s">
        <v>2585</v>
      </c>
      <c r="E7547" t="s">
        <v>3178</v>
      </c>
      <c r="F7547" s="6">
        <v>10</v>
      </c>
      <c r="G7547" s="6">
        <v>462.39205932617188</v>
      </c>
      <c r="H7547" s="6">
        <v>462.39205932617188</v>
      </c>
      <c r="I7547" s="6">
        <v>94.741386413574219</v>
      </c>
      <c r="J7547" s="6">
        <v>51.681803278688498</v>
      </c>
      <c r="K7547">
        <f t="shared" si="234"/>
        <v>0</v>
      </c>
    </row>
    <row r="7548" spans="1:11" x14ac:dyDescent="0.25">
      <c r="A7548" s="5" t="str">
        <f t="shared" si="235"/>
        <v>Rate FamilyTOU-8Average WeekdayFebruary11</v>
      </c>
      <c r="B7548" t="s">
        <v>2234</v>
      </c>
      <c r="C7548" t="s">
        <v>2252</v>
      </c>
      <c r="D7548" t="s">
        <v>2585</v>
      </c>
      <c r="E7548" t="s">
        <v>3178</v>
      </c>
      <c r="F7548" s="6">
        <v>11</v>
      </c>
      <c r="G7548" s="6">
        <v>457.65866088867188</v>
      </c>
      <c r="H7548" s="6">
        <v>457.65866088867188</v>
      </c>
      <c r="I7548" s="6">
        <v>96.460350036621094</v>
      </c>
      <c r="J7548" s="6">
        <v>55.11491803278691</v>
      </c>
      <c r="K7548">
        <f t="shared" si="234"/>
        <v>0</v>
      </c>
    </row>
    <row r="7549" spans="1:11" x14ac:dyDescent="0.25">
      <c r="A7549" s="5" t="str">
        <f t="shared" si="235"/>
        <v>Rate FamilyTOU-8Average WeekdayFebruary12</v>
      </c>
      <c r="B7549" t="s">
        <v>2234</v>
      </c>
      <c r="C7549" t="s">
        <v>2252</v>
      </c>
      <c r="D7549" t="s">
        <v>2585</v>
      </c>
      <c r="E7549" t="s">
        <v>3178</v>
      </c>
      <c r="F7549" s="6">
        <v>12</v>
      </c>
      <c r="G7549" s="6">
        <v>454.62734985351563</v>
      </c>
      <c r="H7549" s="6">
        <v>454.62734985351563</v>
      </c>
      <c r="I7549" s="6">
        <v>95.258392333984375</v>
      </c>
      <c r="J7549" s="6">
        <v>57.858196721311451</v>
      </c>
      <c r="K7549">
        <f t="shared" si="234"/>
        <v>0</v>
      </c>
    </row>
    <row r="7550" spans="1:11" x14ac:dyDescent="0.25">
      <c r="A7550" s="5" t="str">
        <f t="shared" si="235"/>
        <v>Rate FamilyTOU-8Average WeekdayFebruary13</v>
      </c>
      <c r="B7550" t="s">
        <v>2234</v>
      </c>
      <c r="C7550" t="s">
        <v>2252</v>
      </c>
      <c r="D7550" t="s">
        <v>2585</v>
      </c>
      <c r="E7550" t="s">
        <v>3178</v>
      </c>
      <c r="F7550" s="6">
        <v>13</v>
      </c>
      <c r="G7550" s="6">
        <v>427.88961791992188</v>
      </c>
      <c r="H7550" s="6">
        <v>427.88961791992188</v>
      </c>
      <c r="I7550" s="6">
        <v>102.0406494140625</v>
      </c>
      <c r="J7550" s="6">
        <v>59.648524590163952</v>
      </c>
      <c r="K7550">
        <f t="shared" si="234"/>
        <v>0</v>
      </c>
    </row>
    <row r="7551" spans="1:11" x14ac:dyDescent="0.25">
      <c r="A7551" s="5" t="str">
        <f t="shared" si="235"/>
        <v>Rate FamilyTOU-8Average WeekdayFebruary14</v>
      </c>
      <c r="B7551" t="s">
        <v>2234</v>
      </c>
      <c r="C7551" t="s">
        <v>2252</v>
      </c>
      <c r="D7551" t="s">
        <v>2585</v>
      </c>
      <c r="E7551" t="s">
        <v>3178</v>
      </c>
      <c r="F7551" s="6">
        <v>14</v>
      </c>
      <c r="G7551" s="6">
        <v>378.344482421875</v>
      </c>
      <c r="H7551" s="6">
        <v>378.344482421875</v>
      </c>
      <c r="I7551" s="6">
        <v>91.062812805175781</v>
      </c>
      <c r="J7551" s="6">
        <v>60.803114754098367</v>
      </c>
      <c r="K7551">
        <f t="shared" si="234"/>
        <v>0</v>
      </c>
    </row>
    <row r="7552" spans="1:11" x14ac:dyDescent="0.25">
      <c r="A7552" s="5" t="str">
        <f t="shared" si="235"/>
        <v>Rate FamilyTOU-8Average WeekdayFebruary15</v>
      </c>
      <c r="B7552" t="s">
        <v>2234</v>
      </c>
      <c r="C7552" t="s">
        <v>2252</v>
      </c>
      <c r="D7552" t="s">
        <v>2585</v>
      </c>
      <c r="E7552" t="s">
        <v>3178</v>
      </c>
      <c r="F7552" s="6">
        <v>15</v>
      </c>
      <c r="G7552" s="6">
        <v>341.67816162109375</v>
      </c>
      <c r="H7552" s="6">
        <v>341.67816162109375</v>
      </c>
      <c r="I7552" s="6">
        <v>103.03407287597656</v>
      </c>
      <c r="J7552" s="6">
        <v>61.524262295081968</v>
      </c>
      <c r="K7552">
        <f t="shared" si="234"/>
        <v>0</v>
      </c>
    </row>
    <row r="7553" spans="1:11" x14ac:dyDescent="0.25">
      <c r="A7553" s="5" t="str">
        <f t="shared" si="235"/>
        <v>Rate FamilyTOU-8Average WeekdayFebruary16</v>
      </c>
      <c r="B7553" t="s">
        <v>2234</v>
      </c>
      <c r="C7553" t="s">
        <v>2252</v>
      </c>
      <c r="D7553" t="s">
        <v>2585</v>
      </c>
      <c r="E7553" t="s">
        <v>3178</v>
      </c>
      <c r="F7553" s="6">
        <v>16</v>
      </c>
      <c r="G7553" s="6">
        <v>251.82774353027344</v>
      </c>
      <c r="H7553" s="6">
        <v>251.82774353027344</v>
      </c>
      <c r="I7553" s="6">
        <v>87.223335266113281</v>
      </c>
      <c r="J7553" s="6">
        <v>61.74852459016396</v>
      </c>
      <c r="K7553">
        <f t="shared" si="234"/>
        <v>0</v>
      </c>
    </row>
    <row r="7554" spans="1:11" x14ac:dyDescent="0.25">
      <c r="A7554" s="5" t="str">
        <f t="shared" si="235"/>
        <v>Rate FamilyTOU-8Average WeekdayFebruary17</v>
      </c>
      <c r="B7554" t="s">
        <v>2234</v>
      </c>
      <c r="C7554" t="s">
        <v>2252</v>
      </c>
      <c r="D7554" t="s">
        <v>2585</v>
      </c>
      <c r="E7554" t="s">
        <v>3178</v>
      </c>
      <c r="F7554" s="6">
        <v>17</v>
      </c>
      <c r="G7554" s="6">
        <v>224.65821838378906</v>
      </c>
      <c r="H7554" s="6">
        <v>224.65821838378906</v>
      </c>
      <c r="I7554" s="6">
        <v>98.985122680664063</v>
      </c>
      <c r="J7554" s="6">
        <v>61.307540983606586</v>
      </c>
      <c r="K7554">
        <f t="shared" ref="K7554:K7617" si="236">INDEX(events, MATCH(CONCATENATE(B7554, C7554, D7554, E7554), events_y, 0), MATCH("Confidential", events_x, 0))</f>
        <v>0</v>
      </c>
    </row>
    <row r="7555" spans="1:11" x14ac:dyDescent="0.25">
      <c r="A7555" s="5" t="str">
        <f t="shared" ref="A7555:A7618" si="237">CONCATENATE(B7555, C7555, D7555, E7555, F7555)</f>
        <v>Rate FamilyTOU-8Average WeekdayFebruary18</v>
      </c>
      <c r="B7555" t="s">
        <v>2234</v>
      </c>
      <c r="C7555" t="s">
        <v>2252</v>
      </c>
      <c r="D7555" t="s">
        <v>2585</v>
      </c>
      <c r="E7555" t="s">
        <v>3178</v>
      </c>
      <c r="F7555" s="6">
        <v>18</v>
      </c>
      <c r="G7555" s="6">
        <v>203.30656433105469</v>
      </c>
      <c r="H7555" s="6">
        <v>203.30656433105469</v>
      </c>
      <c r="I7555" s="6">
        <v>82.749595642089844</v>
      </c>
      <c r="J7555" s="6">
        <v>60.374918032786894</v>
      </c>
      <c r="K7555">
        <f t="shared" si="236"/>
        <v>0</v>
      </c>
    </row>
    <row r="7556" spans="1:11" x14ac:dyDescent="0.25">
      <c r="A7556" s="5" t="str">
        <f t="shared" si="237"/>
        <v>Rate FamilyTOU-8Average WeekdayFebruary19</v>
      </c>
      <c r="B7556" t="s">
        <v>2234</v>
      </c>
      <c r="C7556" t="s">
        <v>2252</v>
      </c>
      <c r="D7556" t="s">
        <v>2585</v>
      </c>
      <c r="E7556" t="s">
        <v>3178</v>
      </c>
      <c r="F7556" s="6">
        <v>19</v>
      </c>
      <c r="G7556" s="6">
        <v>201.41096496582031</v>
      </c>
      <c r="H7556" s="6">
        <v>201.41096496582031</v>
      </c>
      <c r="I7556" s="6">
        <v>78.343254089355469</v>
      </c>
      <c r="J7556" s="6">
        <v>58.486721311475385</v>
      </c>
      <c r="K7556">
        <f t="shared" si="236"/>
        <v>0</v>
      </c>
    </row>
    <row r="7557" spans="1:11" x14ac:dyDescent="0.25">
      <c r="A7557" s="5" t="str">
        <f t="shared" si="237"/>
        <v>Rate FamilyTOU-8Average WeekdayFebruary20</v>
      </c>
      <c r="B7557" t="s">
        <v>2234</v>
      </c>
      <c r="C7557" t="s">
        <v>2252</v>
      </c>
      <c r="D7557" t="s">
        <v>2585</v>
      </c>
      <c r="E7557" t="s">
        <v>3178</v>
      </c>
      <c r="F7557" s="6">
        <v>20</v>
      </c>
      <c r="G7557" s="6">
        <v>207.62625122070313</v>
      </c>
      <c r="H7557" s="6">
        <v>207.62625122070313</v>
      </c>
      <c r="I7557" s="6">
        <v>70.752395629882813</v>
      </c>
      <c r="J7557" s="6">
        <v>57.160327868852413</v>
      </c>
      <c r="K7557">
        <f t="shared" si="236"/>
        <v>0</v>
      </c>
    </row>
    <row r="7558" spans="1:11" x14ac:dyDescent="0.25">
      <c r="A7558" s="5" t="str">
        <f t="shared" si="237"/>
        <v>Rate FamilyTOU-8Average WeekdayFebruary21</v>
      </c>
      <c r="B7558" t="s">
        <v>2234</v>
      </c>
      <c r="C7558" t="s">
        <v>2252</v>
      </c>
      <c r="D7558" t="s">
        <v>2585</v>
      </c>
      <c r="E7558" t="s">
        <v>3178</v>
      </c>
      <c r="F7558" s="6">
        <v>21</v>
      </c>
      <c r="G7558" s="6">
        <v>209.76620483398438</v>
      </c>
      <c r="H7558" s="6">
        <v>209.76620483398438</v>
      </c>
      <c r="I7558" s="6">
        <v>75.152969360351563</v>
      </c>
      <c r="J7558" s="6">
        <v>56.045081967213136</v>
      </c>
      <c r="K7558">
        <f t="shared" si="236"/>
        <v>0</v>
      </c>
    </row>
    <row r="7559" spans="1:11" x14ac:dyDescent="0.25">
      <c r="A7559" s="5" t="str">
        <f t="shared" si="237"/>
        <v>Rate FamilyTOU-8Average WeekdayFebruary22</v>
      </c>
      <c r="B7559" t="s">
        <v>2234</v>
      </c>
      <c r="C7559" t="s">
        <v>2252</v>
      </c>
      <c r="D7559" t="s">
        <v>2585</v>
      </c>
      <c r="E7559" t="s">
        <v>3178</v>
      </c>
      <c r="F7559" s="6">
        <v>22</v>
      </c>
      <c r="G7559" s="6">
        <v>212.90884399414063</v>
      </c>
      <c r="H7559" s="6">
        <v>212.90884399414063</v>
      </c>
      <c r="I7559" s="6">
        <v>73.965126037597656</v>
      </c>
      <c r="J7559" s="6">
        <v>55.204918032786864</v>
      </c>
      <c r="K7559">
        <f t="shared" si="236"/>
        <v>0</v>
      </c>
    </row>
    <row r="7560" spans="1:11" x14ac:dyDescent="0.25">
      <c r="A7560" s="5" t="str">
        <f t="shared" si="237"/>
        <v>Rate FamilyTOU-8Average WeekdayFebruary23</v>
      </c>
      <c r="B7560" t="s">
        <v>2234</v>
      </c>
      <c r="C7560" t="s">
        <v>2252</v>
      </c>
      <c r="D7560" t="s">
        <v>2585</v>
      </c>
      <c r="E7560" t="s">
        <v>3178</v>
      </c>
      <c r="F7560" s="6">
        <v>23</v>
      </c>
      <c r="G7560" s="6">
        <v>222.943603515625</v>
      </c>
      <c r="H7560" s="6">
        <v>222.943603515625</v>
      </c>
      <c r="I7560" s="6">
        <v>92.179367065429688</v>
      </c>
      <c r="J7560" s="6">
        <v>54.886229508196735</v>
      </c>
      <c r="K7560">
        <f t="shared" si="236"/>
        <v>0</v>
      </c>
    </row>
    <row r="7561" spans="1:11" x14ac:dyDescent="0.25">
      <c r="A7561" s="5" t="str">
        <f t="shared" si="237"/>
        <v>Rate FamilyTOU-8Average WeekdayFebruary24</v>
      </c>
      <c r="B7561" t="s">
        <v>2234</v>
      </c>
      <c r="C7561" t="s">
        <v>2252</v>
      </c>
      <c r="D7561" t="s">
        <v>2585</v>
      </c>
      <c r="E7561" t="s">
        <v>3178</v>
      </c>
      <c r="F7561" s="6">
        <v>24</v>
      </c>
      <c r="G7561" s="6">
        <v>228.0771484375</v>
      </c>
      <c r="H7561" s="6">
        <v>228.0771484375</v>
      </c>
      <c r="I7561" s="6">
        <v>86.970535278320313</v>
      </c>
      <c r="J7561" s="6">
        <v>54.659180327868896</v>
      </c>
      <c r="K7561">
        <f t="shared" si="236"/>
        <v>0</v>
      </c>
    </row>
    <row r="7562" spans="1:11" x14ac:dyDescent="0.25">
      <c r="A7562" s="5" t="str">
        <f t="shared" si="237"/>
        <v>Rate FamilyTOU-8Monthly Peak DayFebruary1</v>
      </c>
      <c r="B7562" t="s">
        <v>2234</v>
      </c>
      <c r="C7562" t="s">
        <v>2252</v>
      </c>
      <c r="D7562" t="s">
        <v>2586</v>
      </c>
      <c r="E7562" t="s">
        <v>3178</v>
      </c>
      <c r="F7562" s="6">
        <v>1</v>
      </c>
      <c r="G7562" s="6">
        <v>270.596435546875</v>
      </c>
      <c r="H7562" s="6">
        <v>270.596435546875</v>
      </c>
      <c r="I7562" s="6">
        <v>101.14620971679688</v>
      </c>
      <c r="J7562" s="6">
        <v>53.016557377049189</v>
      </c>
      <c r="K7562">
        <f t="shared" si="236"/>
        <v>0</v>
      </c>
    </row>
    <row r="7563" spans="1:11" x14ac:dyDescent="0.25">
      <c r="A7563" s="5" t="str">
        <f t="shared" si="237"/>
        <v>Rate FamilyTOU-8Monthly Peak DayFebruary2</v>
      </c>
      <c r="B7563" t="s">
        <v>2234</v>
      </c>
      <c r="C7563" t="s">
        <v>2252</v>
      </c>
      <c r="D7563" t="s">
        <v>2586</v>
      </c>
      <c r="E7563" t="s">
        <v>3178</v>
      </c>
      <c r="F7563" s="6">
        <v>2</v>
      </c>
      <c r="G7563" s="6">
        <v>269.88961791992188</v>
      </c>
      <c r="H7563" s="6">
        <v>269.88961791992188</v>
      </c>
      <c r="I7563" s="6">
        <v>110.62156677246094</v>
      </c>
      <c r="J7563" s="6">
        <v>52.692786885245916</v>
      </c>
      <c r="K7563">
        <f t="shared" si="236"/>
        <v>0</v>
      </c>
    </row>
    <row r="7564" spans="1:11" x14ac:dyDescent="0.25">
      <c r="A7564" s="5" t="str">
        <f t="shared" si="237"/>
        <v>Rate FamilyTOU-8Monthly Peak DayFebruary3</v>
      </c>
      <c r="B7564" t="s">
        <v>2234</v>
      </c>
      <c r="C7564" t="s">
        <v>2252</v>
      </c>
      <c r="D7564" t="s">
        <v>2586</v>
      </c>
      <c r="E7564" t="s">
        <v>3178</v>
      </c>
      <c r="F7564" s="6">
        <v>3</v>
      </c>
      <c r="G7564" s="6">
        <v>265.69363403320313</v>
      </c>
      <c r="H7564" s="6">
        <v>265.69363403320313</v>
      </c>
      <c r="I7564" s="6">
        <v>100.12389373779297</v>
      </c>
      <c r="J7564" s="6">
        <v>52.488360655737722</v>
      </c>
      <c r="K7564">
        <f t="shared" si="236"/>
        <v>0</v>
      </c>
    </row>
    <row r="7565" spans="1:11" x14ac:dyDescent="0.25">
      <c r="A7565" s="5" t="str">
        <f t="shared" si="237"/>
        <v>Rate FamilyTOU-8Monthly Peak DayFebruary4</v>
      </c>
      <c r="B7565" t="s">
        <v>2234</v>
      </c>
      <c r="C7565" t="s">
        <v>2252</v>
      </c>
      <c r="D7565" t="s">
        <v>2586</v>
      </c>
      <c r="E7565" t="s">
        <v>3178</v>
      </c>
      <c r="F7565" s="6">
        <v>4</v>
      </c>
      <c r="G7565" s="6">
        <v>262.4583740234375</v>
      </c>
      <c r="H7565" s="6">
        <v>262.4583740234375</v>
      </c>
      <c r="I7565" s="6">
        <v>88.169692993164063</v>
      </c>
      <c r="J7565" s="6">
        <v>52.384426229508222</v>
      </c>
      <c r="K7565">
        <f t="shared" si="236"/>
        <v>0</v>
      </c>
    </row>
    <row r="7566" spans="1:11" x14ac:dyDescent="0.25">
      <c r="A7566" s="5" t="str">
        <f t="shared" si="237"/>
        <v>Rate FamilyTOU-8Monthly Peak DayFebruary5</v>
      </c>
      <c r="B7566" t="s">
        <v>2234</v>
      </c>
      <c r="C7566" t="s">
        <v>2252</v>
      </c>
      <c r="D7566" t="s">
        <v>2586</v>
      </c>
      <c r="E7566" t="s">
        <v>3178</v>
      </c>
      <c r="F7566" s="6">
        <v>5</v>
      </c>
      <c r="G7566" s="6">
        <v>319.778564453125</v>
      </c>
      <c r="H7566" s="6">
        <v>319.778564453125</v>
      </c>
      <c r="I7566" s="6">
        <v>105.33431243896484</v>
      </c>
      <c r="J7566" s="6">
        <v>52.269836065573813</v>
      </c>
      <c r="K7566">
        <f t="shared" si="236"/>
        <v>0</v>
      </c>
    </row>
    <row r="7567" spans="1:11" x14ac:dyDescent="0.25">
      <c r="A7567" s="5" t="str">
        <f t="shared" si="237"/>
        <v>Rate FamilyTOU-8Monthly Peak DayFebruary6</v>
      </c>
      <c r="B7567" t="s">
        <v>2234</v>
      </c>
      <c r="C7567" t="s">
        <v>2252</v>
      </c>
      <c r="D7567" t="s">
        <v>2586</v>
      </c>
      <c r="E7567" t="s">
        <v>3178</v>
      </c>
      <c r="F7567" s="6">
        <v>6</v>
      </c>
      <c r="G7567" s="6">
        <v>451.95626831054688</v>
      </c>
      <c r="H7567" s="6">
        <v>451.95626831054688</v>
      </c>
      <c r="I7567" s="6">
        <v>108.07855987548828</v>
      </c>
      <c r="J7567" s="6">
        <v>52.210000000000015</v>
      </c>
      <c r="K7567">
        <f t="shared" si="236"/>
        <v>0</v>
      </c>
    </row>
    <row r="7568" spans="1:11" x14ac:dyDescent="0.25">
      <c r="A7568" s="5" t="str">
        <f t="shared" si="237"/>
        <v>Rate FamilyTOU-8Monthly Peak DayFebruary7</v>
      </c>
      <c r="B7568" t="s">
        <v>2234</v>
      </c>
      <c r="C7568" t="s">
        <v>2252</v>
      </c>
      <c r="D7568" t="s">
        <v>2586</v>
      </c>
      <c r="E7568" t="s">
        <v>3178</v>
      </c>
      <c r="F7568" s="6">
        <v>7</v>
      </c>
      <c r="G7568" s="6">
        <v>512.89697265625</v>
      </c>
      <c r="H7568" s="6">
        <v>512.89697265625</v>
      </c>
      <c r="I7568" s="6">
        <v>99.22552490234375</v>
      </c>
      <c r="J7568" s="6">
        <v>52.130655737704906</v>
      </c>
      <c r="K7568">
        <f t="shared" si="236"/>
        <v>0</v>
      </c>
    </row>
    <row r="7569" spans="1:11" x14ac:dyDescent="0.25">
      <c r="A7569" s="5" t="str">
        <f t="shared" si="237"/>
        <v>Rate FamilyTOU-8Monthly Peak DayFebruary8</v>
      </c>
      <c r="B7569" t="s">
        <v>2234</v>
      </c>
      <c r="C7569" t="s">
        <v>2252</v>
      </c>
      <c r="D7569" t="s">
        <v>2586</v>
      </c>
      <c r="E7569" t="s">
        <v>3178</v>
      </c>
      <c r="F7569" s="6">
        <v>8</v>
      </c>
      <c r="G7569" s="6">
        <v>546.57318115234375</v>
      </c>
      <c r="H7569" s="6">
        <v>546.57318115234375</v>
      </c>
      <c r="I7569" s="6">
        <v>103.07381439208984</v>
      </c>
      <c r="J7569" s="6">
        <v>52.180983606557383</v>
      </c>
      <c r="K7569">
        <f t="shared" si="236"/>
        <v>0</v>
      </c>
    </row>
    <row r="7570" spans="1:11" x14ac:dyDescent="0.25">
      <c r="A7570" s="5" t="str">
        <f t="shared" si="237"/>
        <v>Rate FamilyTOU-8Monthly Peak DayFebruary9</v>
      </c>
      <c r="B7570" t="s">
        <v>2234</v>
      </c>
      <c r="C7570" t="s">
        <v>2252</v>
      </c>
      <c r="D7570" t="s">
        <v>2586</v>
      </c>
      <c r="E7570" t="s">
        <v>3178</v>
      </c>
      <c r="F7570" s="6">
        <v>9</v>
      </c>
      <c r="G7570" s="6">
        <v>541.9329833984375</v>
      </c>
      <c r="H7570" s="6">
        <v>541.9329833984375</v>
      </c>
      <c r="I7570" s="6">
        <v>82.82061767578125</v>
      </c>
      <c r="J7570" s="6">
        <v>52.554754098360647</v>
      </c>
      <c r="K7570">
        <f t="shared" si="236"/>
        <v>0</v>
      </c>
    </row>
    <row r="7571" spans="1:11" x14ac:dyDescent="0.25">
      <c r="A7571" s="5" t="str">
        <f t="shared" si="237"/>
        <v>Rate FamilyTOU-8Monthly Peak DayFebruary10</v>
      </c>
      <c r="B7571" t="s">
        <v>2234</v>
      </c>
      <c r="C7571" t="s">
        <v>2252</v>
      </c>
      <c r="D7571" t="s">
        <v>2586</v>
      </c>
      <c r="E7571" t="s">
        <v>3178</v>
      </c>
      <c r="F7571" s="6">
        <v>10</v>
      </c>
      <c r="G7571" s="6">
        <v>555.60015869140625</v>
      </c>
      <c r="H7571" s="6">
        <v>555.60015869140625</v>
      </c>
      <c r="I7571" s="6">
        <v>90.128799438476563</v>
      </c>
      <c r="J7571" s="6">
        <v>53.28016393442622</v>
      </c>
      <c r="K7571">
        <f t="shared" si="236"/>
        <v>0</v>
      </c>
    </row>
    <row r="7572" spans="1:11" x14ac:dyDescent="0.25">
      <c r="A7572" s="5" t="str">
        <f t="shared" si="237"/>
        <v>Rate FamilyTOU-8Monthly Peak DayFebruary11</v>
      </c>
      <c r="B7572" t="s">
        <v>2234</v>
      </c>
      <c r="C7572" t="s">
        <v>2252</v>
      </c>
      <c r="D7572" t="s">
        <v>2586</v>
      </c>
      <c r="E7572" t="s">
        <v>3178</v>
      </c>
      <c r="F7572" s="6">
        <v>11</v>
      </c>
      <c r="G7572" s="6">
        <v>569.3765869140625</v>
      </c>
      <c r="H7572" s="6">
        <v>569.3765869140625</v>
      </c>
      <c r="I7572" s="6">
        <v>93.372779846191406</v>
      </c>
      <c r="J7572" s="6">
        <v>54.27245901639342</v>
      </c>
      <c r="K7572">
        <f t="shared" si="236"/>
        <v>0</v>
      </c>
    </row>
    <row r="7573" spans="1:11" x14ac:dyDescent="0.25">
      <c r="A7573" s="5" t="str">
        <f t="shared" si="237"/>
        <v>Rate FamilyTOU-8Monthly Peak DayFebruary12</v>
      </c>
      <c r="B7573" t="s">
        <v>2234</v>
      </c>
      <c r="C7573" t="s">
        <v>2252</v>
      </c>
      <c r="D7573" t="s">
        <v>2586</v>
      </c>
      <c r="E7573" t="s">
        <v>3178</v>
      </c>
      <c r="F7573" s="6">
        <v>12</v>
      </c>
      <c r="G7573" s="6">
        <v>563.57305908203125</v>
      </c>
      <c r="H7573" s="6">
        <v>563.57305908203125</v>
      </c>
      <c r="I7573" s="6">
        <v>80.383506774902344</v>
      </c>
      <c r="J7573" s="6">
        <v>55.305081967213091</v>
      </c>
      <c r="K7573">
        <f t="shared" si="236"/>
        <v>0</v>
      </c>
    </row>
    <row r="7574" spans="1:11" x14ac:dyDescent="0.25">
      <c r="A7574" s="5" t="str">
        <f t="shared" si="237"/>
        <v>Rate FamilyTOU-8Monthly Peak DayFebruary13</v>
      </c>
      <c r="B7574" t="s">
        <v>2234</v>
      </c>
      <c r="C7574" t="s">
        <v>2252</v>
      </c>
      <c r="D7574" t="s">
        <v>2586</v>
      </c>
      <c r="E7574" t="s">
        <v>3178</v>
      </c>
      <c r="F7574" s="6">
        <v>13</v>
      </c>
      <c r="G7574" s="6">
        <v>519.66015625</v>
      </c>
      <c r="H7574" s="6">
        <v>519.66015625</v>
      </c>
      <c r="I7574" s="6">
        <v>82.781707763671875</v>
      </c>
      <c r="J7574" s="6">
        <v>56.273770491803269</v>
      </c>
      <c r="K7574">
        <f t="shared" si="236"/>
        <v>0</v>
      </c>
    </row>
    <row r="7575" spans="1:11" x14ac:dyDescent="0.25">
      <c r="A7575" s="5" t="str">
        <f t="shared" si="237"/>
        <v>Rate FamilyTOU-8Monthly Peak DayFebruary14</v>
      </c>
      <c r="B7575" t="s">
        <v>2234</v>
      </c>
      <c r="C7575" t="s">
        <v>2252</v>
      </c>
      <c r="D7575" t="s">
        <v>2586</v>
      </c>
      <c r="E7575" t="s">
        <v>3178</v>
      </c>
      <c r="F7575" s="6">
        <v>14</v>
      </c>
      <c r="G7575" s="6">
        <v>467.17626953125</v>
      </c>
      <c r="H7575" s="6">
        <v>467.17626953125</v>
      </c>
      <c r="I7575" s="6">
        <v>84.074974060058594</v>
      </c>
      <c r="J7575" s="6">
        <v>57.14524590163937</v>
      </c>
      <c r="K7575">
        <f t="shared" si="236"/>
        <v>0</v>
      </c>
    </row>
    <row r="7576" spans="1:11" x14ac:dyDescent="0.25">
      <c r="A7576" s="5" t="str">
        <f t="shared" si="237"/>
        <v>Rate FamilyTOU-8Monthly Peak DayFebruary15</v>
      </c>
      <c r="B7576" t="s">
        <v>2234</v>
      </c>
      <c r="C7576" t="s">
        <v>2252</v>
      </c>
      <c r="D7576" t="s">
        <v>2586</v>
      </c>
      <c r="E7576" t="s">
        <v>3178</v>
      </c>
      <c r="F7576" s="6">
        <v>15</v>
      </c>
      <c r="G7576" s="6">
        <v>408.10720825195313</v>
      </c>
      <c r="H7576" s="6">
        <v>408.10720825195313</v>
      </c>
      <c r="I7576" s="6">
        <v>64.470596313476563</v>
      </c>
      <c r="J7576" s="6">
        <v>58.605081967213124</v>
      </c>
      <c r="K7576">
        <f t="shared" si="236"/>
        <v>0</v>
      </c>
    </row>
    <row r="7577" spans="1:11" x14ac:dyDescent="0.25">
      <c r="A7577" s="5" t="str">
        <f t="shared" si="237"/>
        <v>Rate FamilyTOU-8Monthly Peak DayFebruary16</v>
      </c>
      <c r="B7577" t="s">
        <v>2234</v>
      </c>
      <c r="C7577" t="s">
        <v>2252</v>
      </c>
      <c r="D7577" t="s">
        <v>2586</v>
      </c>
      <c r="E7577" t="s">
        <v>3178</v>
      </c>
      <c r="F7577" s="6">
        <v>16</v>
      </c>
      <c r="G7577" s="6">
        <v>321.82711791992188</v>
      </c>
      <c r="H7577" s="6">
        <v>321.82711791992188</v>
      </c>
      <c r="I7577" s="6">
        <v>80.61212158203125</v>
      </c>
      <c r="J7577" s="6">
        <v>60.128688524590146</v>
      </c>
      <c r="K7577">
        <f t="shared" si="236"/>
        <v>0</v>
      </c>
    </row>
    <row r="7578" spans="1:11" x14ac:dyDescent="0.25">
      <c r="A7578" s="5" t="str">
        <f t="shared" si="237"/>
        <v>Rate FamilyTOU-8Monthly Peak DayFebruary17</v>
      </c>
      <c r="B7578" t="s">
        <v>2234</v>
      </c>
      <c r="C7578" t="s">
        <v>2252</v>
      </c>
      <c r="D7578" t="s">
        <v>2586</v>
      </c>
      <c r="E7578" t="s">
        <v>3178</v>
      </c>
      <c r="F7578" s="6">
        <v>17</v>
      </c>
      <c r="G7578" s="6">
        <v>277.98617553710938</v>
      </c>
      <c r="H7578" s="6">
        <v>277.98617553710938</v>
      </c>
      <c r="I7578" s="6">
        <v>70.688301086425781</v>
      </c>
      <c r="J7578" s="6">
        <v>59.701803278688494</v>
      </c>
      <c r="K7578">
        <f t="shared" si="236"/>
        <v>0</v>
      </c>
    </row>
    <row r="7579" spans="1:11" x14ac:dyDescent="0.25">
      <c r="A7579" s="5" t="str">
        <f t="shared" si="237"/>
        <v>Rate FamilyTOU-8Monthly Peak DayFebruary18</v>
      </c>
      <c r="B7579" t="s">
        <v>2234</v>
      </c>
      <c r="C7579" t="s">
        <v>2252</v>
      </c>
      <c r="D7579" t="s">
        <v>2586</v>
      </c>
      <c r="E7579" t="s">
        <v>3178</v>
      </c>
      <c r="F7579" s="6">
        <v>18</v>
      </c>
      <c r="G7579" s="6">
        <v>270.05471801757813</v>
      </c>
      <c r="H7579" s="6">
        <v>270.05471801757813</v>
      </c>
      <c r="I7579" s="6">
        <v>77.487686157226563</v>
      </c>
      <c r="J7579" s="6">
        <v>58.462950819672137</v>
      </c>
      <c r="K7579">
        <f t="shared" si="236"/>
        <v>0</v>
      </c>
    </row>
    <row r="7580" spans="1:11" x14ac:dyDescent="0.25">
      <c r="A7580" s="5" t="str">
        <f t="shared" si="237"/>
        <v>Rate FamilyTOU-8Monthly Peak DayFebruary19</v>
      </c>
      <c r="B7580" t="s">
        <v>2234</v>
      </c>
      <c r="C7580" t="s">
        <v>2252</v>
      </c>
      <c r="D7580" t="s">
        <v>2586</v>
      </c>
      <c r="E7580" t="s">
        <v>3178</v>
      </c>
      <c r="F7580" s="6">
        <v>19</v>
      </c>
      <c r="G7580" s="6">
        <v>275.26565551757813</v>
      </c>
      <c r="H7580" s="6">
        <v>275.26565551757813</v>
      </c>
      <c r="I7580" s="6">
        <v>68.51416015625</v>
      </c>
      <c r="J7580" s="6">
        <v>56.906229508196702</v>
      </c>
      <c r="K7580">
        <f t="shared" si="236"/>
        <v>0</v>
      </c>
    </row>
    <row r="7581" spans="1:11" x14ac:dyDescent="0.25">
      <c r="A7581" s="5" t="str">
        <f t="shared" si="237"/>
        <v>Rate FamilyTOU-8Monthly Peak DayFebruary20</v>
      </c>
      <c r="B7581" t="s">
        <v>2234</v>
      </c>
      <c r="C7581" t="s">
        <v>2252</v>
      </c>
      <c r="D7581" t="s">
        <v>2586</v>
      </c>
      <c r="E7581" t="s">
        <v>3178</v>
      </c>
      <c r="F7581" s="6">
        <v>20</v>
      </c>
      <c r="G7581" s="6">
        <v>267.48739624023438</v>
      </c>
      <c r="H7581" s="6">
        <v>267.48739624023438</v>
      </c>
      <c r="I7581" s="6">
        <v>68.340858459472656</v>
      </c>
      <c r="J7581" s="6">
        <v>55.705573770491824</v>
      </c>
      <c r="K7581">
        <f t="shared" si="236"/>
        <v>0</v>
      </c>
    </row>
    <row r="7582" spans="1:11" x14ac:dyDescent="0.25">
      <c r="A7582" s="5" t="str">
        <f t="shared" si="237"/>
        <v>Rate FamilyTOU-8Monthly Peak DayFebruary21</v>
      </c>
      <c r="B7582" t="s">
        <v>2234</v>
      </c>
      <c r="C7582" t="s">
        <v>2252</v>
      </c>
      <c r="D7582" t="s">
        <v>2586</v>
      </c>
      <c r="E7582" t="s">
        <v>3178</v>
      </c>
      <c r="F7582" s="6">
        <v>21</v>
      </c>
      <c r="G7582" s="6">
        <v>270.41397094726563</v>
      </c>
      <c r="H7582" s="6">
        <v>270.41397094726563</v>
      </c>
      <c r="I7582" s="6">
        <v>68.922744750976563</v>
      </c>
      <c r="J7582" s="6">
        <v>55.118032786885237</v>
      </c>
      <c r="K7582">
        <f t="shared" si="236"/>
        <v>0</v>
      </c>
    </row>
    <row r="7583" spans="1:11" x14ac:dyDescent="0.25">
      <c r="A7583" s="5" t="str">
        <f t="shared" si="237"/>
        <v>Rate FamilyTOU-8Monthly Peak DayFebruary22</v>
      </c>
      <c r="B7583" t="s">
        <v>2234</v>
      </c>
      <c r="C7583" t="s">
        <v>2252</v>
      </c>
      <c r="D7583" t="s">
        <v>2586</v>
      </c>
      <c r="E7583" t="s">
        <v>3178</v>
      </c>
      <c r="F7583" s="6">
        <v>22</v>
      </c>
      <c r="G7583" s="6">
        <v>272.4683837890625</v>
      </c>
      <c r="H7583" s="6">
        <v>272.4683837890625</v>
      </c>
      <c r="I7583" s="6">
        <v>73.566848754882813</v>
      </c>
      <c r="J7583" s="6">
        <v>54.491803278688522</v>
      </c>
      <c r="K7583">
        <f t="shared" si="236"/>
        <v>0</v>
      </c>
    </row>
    <row r="7584" spans="1:11" x14ac:dyDescent="0.25">
      <c r="A7584" s="5" t="str">
        <f t="shared" si="237"/>
        <v>Rate FamilyTOU-8Monthly Peak DayFebruary23</v>
      </c>
      <c r="B7584" t="s">
        <v>2234</v>
      </c>
      <c r="C7584" t="s">
        <v>2252</v>
      </c>
      <c r="D7584" t="s">
        <v>2586</v>
      </c>
      <c r="E7584" t="s">
        <v>3178</v>
      </c>
      <c r="F7584" s="6">
        <v>23</v>
      </c>
      <c r="G7584" s="6">
        <v>280.18768310546875</v>
      </c>
      <c r="H7584" s="6">
        <v>280.18768310546875</v>
      </c>
      <c r="I7584" s="6">
        <v>98.087997436523438</v>
      </c>
      <c r="J7584" s="6">
        <v>54.127540983606579</v>
      </c>
      <c r="K7584">
        <f t="shared" si="236"/>
        <v>0</v>
      </c>
    </row>
    <row r="7585" spans="1:11" x14ac:dyDescent="0.25">
      <c r="A7585" s="5" t="str">
        <f t="shared" si="237"/>
        <v>Rate FamilyTOU-8Monthly Peak DayFebruary24</v>
      </c>
      <c r="B7585" t="s">
        <v>2234</v>
      </c>
      <c r="C7585" t="s">
        <v>2252</v>
      </c>
      <c r="D7585" t="s">
        <v>2586</v>
      </c>
      <c r="E7585" t="s">
        <v>3178</v>
      </c>
      <c r="F7585" s="6">
        <v>24</v>
      </c>
      <c r="G7585" s="6">
        <v>298.83734130859375</v>
      </c>
      <c r="H7585" s="6">
        <v>298.83734130859375</v>
      </c>
      <c r="I7585" s="6">
        <v>75.696693420410156</v>
      </c>
      <c r="J7585" s="6">
        <v>54.010983606557389</v>
      </c>
      <c r="K7585">
        <f t="shared" si="236"/>
        <v>0</v>
      </c>
    </row>
    <row r="7586" spans="1:11" x14ac:dyDescent="0.25">
      <c r="A7586" s="5" t="str">
        <f t="shared" si="237"/>
        <v>Rate FamilyTOU-8Average WeekdayMarch1</v>
      </c>
      <c r="B7586" t="s">
        <v>2234</v>
      </c>
      <c r="C7586" t="s">
        <v>2252</v>
      </c>
      <c r="D7586" t="s">
        <v>2587</v>
      </c>
      <c r="E7586" t="s">
        <v>3179</v>
      </c>
      <c r="F7586" s="6">
        <v>1</v>
      </c>
      <c r="G7586" s="6">
        <v>284.078125</v>
      </c>
      <c r="H7586" s="6">
        <v>284.078125</v>
      </c>
      <c r="I7586" s="6">
        <v>95.367294311523438</v>
      </c>
      <c r="J7586" s="6">
        <v>48.813114754098365</v>
      </c>
      <c r="K7586">
        <f t="shared" si="236"/>
        <v>0</v>
      </c>
    </row>
    <row r="7587" spans="1:11" x14ac:dyDescent="0.25">
      <c r="A7587" s="5" t="str">
        <f t="shared" si="237"/>
        <v>Rate FamilyTOU-8Average WeekdayMarch2</v>
      </c>
      <c r="B7587" t="s">
        <v>2234</v>
      </c>
      <c r="C7587" t="s">
        <v>2252</v>
      </c>
      <c r="D7587" t="s">
        <v>2587</v>
      </c>
      <c r="E7587" t="s">
        <v>3179</v>
      </c>
      <c r="F7587" s="6">
        <v>2</v>
      </c>
      <c r="G7587" s="6">
        <v>281.305908203125</v>
      </c>
      <c r="H7587" s="6">
        <v>281.305908203125</v>
      </c>
      <c r="I7587" s="6">
        <v>79.049354553222656</v>
      </c>
      <c r="J7587" s="6">
        <v>47.808852459016371</v>
      </c>
      <c r="K7587">
        <f t="shared" si="236"/>
        <v>0</v>
      </c>
    </row>
    <row r="7588" spans="1:11" x14ac:dyDescent="0.25">
      <c r="A7588" s="5" t="str">
        <f t="shared" si="237"/>
        <v>Rate FamilyTOU-8Average WeekdayMarch3</v>
      </c>
      <c r="B7588" t="s">
        <v>2234</v>
      </c>
      <c r="C7588" t="s">
        <v>2252</v>
      </c>
      <c r="D7588" t="s">
        <v>2587</v>
      </c>
      <c r="E7588" t="s">
        <v>3179</v>
      </c>
      <c r="F7588" s="6">
        <v>3</v>
      </c>
      <c r="G7588" s="6">
        <v>278.403076171875</v>
      </c>
      <c r="H7588" s="6">
        <v>278.403076171875</v>
      </c>
      <c r="I7588" s="6">
        <v>82.719284057617188</v>
      </c>
      <c r="J7588" s="6">
        <v>46.629016393442619</v>
      </c>
      <c r="K7588">
        <f t="shared" si="236"/>
        <v>0</v>
      </c>
    </row>
    <row r="7589" spans="1:11" x14ac:dyDescent="0.25">
      <c r="A7589" s="5" t="str">
        <f t="shared" si="237"/>
        <v>Rate FamilyTOU-8Average WeekdayMarch4</v>
      </c>
      <c r="B7589" t="s">
        <v>2234</v>
      </c>
      <c r="C7589" t="s">
        <v>2252</v>
      </c>
      <c r="D7589" t="s">
        <v>2587</v>
      </c>
      <c r="E7589" t="s">
        <v>3179</v>
      </c>
      <c r="F7589" s="6">
        <v>4</v>
      </c>
      <c r="G7589" s="6">
        <v>278.37478637695313</v>
      </c>
      <c r="H7589" s="6">
        <v>278.37478637695313</v>
      </c>
      <c r="I7589" s="6">
        <v>77.966987609863281</v>
      </c>
      <c r="J7589" s="6">
        <v>45.350655737704898</v>
      </c>
      <c r="K7589">
        <f t="shared" si="236"/>
        <v>0</v>
      </c>
    </row>
    <row r="7590" spans="1:11" x14ac:dyDescent="0.25">
      <c r="A7590" s="5" t="str">
        <f t="shared" si="237"/>
        <v>Rate FamilyTOU-8Average WeekdayMarch5</v>
      </c>
      <c r="B7590" t="s">
        <v>2234</v>
      </c>
      <c r="C7590" t="s">
        <v>2252</v>
      </c>
      <c r="D7590" t="s">
        <v>2587</v>
      </c>
      <c r="E7590" t="s">
        <v>3179</v>
      </c>
      <c r="F7590" s="6">
        <v>5</v>
      </c>
      <c r="G7590" s="6">
        <v>352.99734497070313</v>
      </c>
      <c r="H7590" s="6">
        <v>352.99734497070313</v>
      </c>
      <c r="I7590" s="6">
        <v>96.935882568359375</v>
      </c>
      <c r="J7590" s="6">
        <v>44.60229508196722</v>
      </c>
      <c r="K7590">
        <f t="shared" si="236"/>
        <v>0</v>
      </c>
    </row>
    <row r="7591" spans="1:11" x14ac:dyDescent="0.25">
      <c r="A7591" s="5" t="str">
        <f t="shared" si="237"/>
        <v>Rate FamilyTOU-8Average WeekdayMarch6</v>
      </c>
      <c r="B7591" t="s">
        <v>2234</v>
      </c>
      <c r="C7591" t="s">
        <v>2252</v>
      </c>
      <c r="D7591" t="s">
        <v>2587</v>
      </c>
      <c r="E7591" t="s">
        <v>3179</v>
      </c>
      <c r="F7591" s="6">
        <v>6</v>
      </c>
      <c r="G7591" s="6">
        <v>447.1768798828125</v>
      </c>
      <c r="H7591" s="6">
        <v>447.1768798828125</v>
      </c>
      <c r="I7591" s="6">
        <v>127.96296691894531</v>
      </c>
      <c r="J7591" s="6">
        <v>44.029508196721288</v>
      </c>
      <c r="K7591">
        <f t="shared" si="236"/>
        <v>0</v>
      </c>
    </row>
    <row r="7592" spans="1:11" x14ac:dyDescent="0.25">
      <c r="A7592" s="5" t="str">
        <f t="shared" si="237"/>
        <v>Rate FamilyTOU-8Average WeekdayMarch7</v>
      </c>
      <c r="B7592" t="s">
        <v>2234</v>
      </c>
      <c r="C7592" t="s">
        <v>2252</v>
      </c>
      <c r="D7592" t="s">
        <v>2587</v>
      </c>
      <c r="E7592" t="s">
        <v>3179</v>
      </c>
      <c r="F7592" s="6">
        <v>7</v>
      </c>
      <c r="G7592" s="6">
        <v>506.78363037109375</v>
      </c>
      <c r="H7592" s="6">
        <v>506.78363037109375</v>
      </c>
      <c r="I7592" s="6">
        <v>85.443077087402344</v>
      </c>
      <c r="J7592" s="6">
        <v>43.675081967213117</v>
      </c>
      <c r="K7592">
        <f t="shared" si="236"/>
        <v>0</v>
      </c>
    </row>
    <row r="7593" spans="1:11" x14ac:dyDescent="0.25">
      <c r="A7593" s="5" t="str">
        <f t="shared" si="237"/>
        <v>Rate FamilyTOU-8Average WeekdayMarch8</v>
      </c>
      <c r="B7593" t="s">
        <v>2234</v>
      </c>
      <c r="C7593" t="s">
        <v>2252</v>
      </c>
      <c r="D7593" t="s">
        <v>2587</v>
      </c>
      <c r="E7593" t="s">
        <v>3179</v>
      </c>
      <c r="F7593" s="6">
        <v>8</v>
      </c>
      <c r="G7593" s="6">
        <v>544.69708251953125</v>
      </c>
      <c r="H7593" s="6">
        <v>544.69708251953125</v>
      </c>
      <c r="I7593" s="6">
        <v>77.850761413574219</v>
      </c>
      <c r="J7593" s="6">
        <v>43.56</v>
      </c>
      <c r="K7593">
        <f t="shared" si="236"/>
        <v>0</v>
      </c>
    </row>
    <row r="7594" spans="1:11" x14ac:dyDescent="0.25">
      <c r="A7594" s="5" t="str">
        <f t="shared" si="237"/>
        <v>Rate FamilyTOU-8Average WeekdayMarch9</v>
      </c>
      <c r="B7594" t="s">
        <v>2234</v>
      </c>
      <c r="C7594" t="s">
        <v>2252</v>
      </c>
      <c r="D7594" t="s">
        <v>2587</v>
      </c>
      <c r="E7594" t="s">
        <v>3179</v>
      </c>
      <c r="F7594" s="6">
        <v>9</v>
      </c>
      <c r="G7594" s="6">
        <v>532.4658203125</v>
      </c>
      <c r="H7594" s="6">
        <v>532.4658203125</v>
      </c>
      <c r="I7594" s="6">
        <v>81.279449462890625</v>
      </c>
      <c r="J7594" s="6">
        <v>44.273114754098366</v>
      </c>
      <c r="K7594">
        <f t="shared" si="236"/>
        <v>0</v>
      </c>
    </row>
    <row r="7595" spans="1:11" x14ac:dyDescent="0.25">
      <c r="A7595" s="5" t="str">
        <f t="shared" si="237"/>
        <v>Rate FamilyTOU-8Average WeekdayMarch10</v>
      </c>
      <c r="B7595" t="s">
        <v>2234</v>
      </c>
      <c r="C7595" t="s">
        <v>2252</v>
      </c>
      <c r="D7595" t="s">
        <v>2587</v>
      </c>
      <c r="E7595" t="s">
        <v>3179</v>
      </c>
      <c r="F7595" s="6">
        <v>10</v>
      </c>
      <c r="G7595" s="6">
        <v>517.9959716796875</v>
      </c>
      <c r="H7595" s="6">
        <v>517.9959716796875</v>
      </c>
      <c r="I7595" s="6">
        <v>74.460952758789063</v>
      </c>
      <c r="J7595" s="6">
        <v>47.80196721311475</v>
      </c>
      <c r="K7595">
        <f t="shared" si="236"/>
        <v>0</v>
      </c>
    </row>
    <row r="7596" spans="1:11" x14ac:dyDescent="0.25">
      <c r="A7596" s="5" t="str">
        <f t="shared" si="237"/>
        <v>Rate FamilyTOU-8Average WeekdayMarch11</v>
      </c>
      <c r="B7596" t="s">
        <v>2234</v>
      </c>
      <c r="C7596" t="s">
        <v>2252</v>
      </c>
      <c r="D7596" t="s">
        <v>2587</v>
      </c>
      <c r="E7596" t="s">
        <v>3179</v>
      </c>
      <c r="F7596" s="6">
        <v>11</v>
      </c>
      <c r="G7596" s="6">
        <v>521.79449462890625</v>
      </c>
      <c r="H7596" s="6">
        <v>521.79449462890625</v>
      </c>
      <c r="I7596" s="6">
        <v>91.857765197753906</v>
      </c>
      <c r="J7596" s="6">
        <v>52.067540983606541</v>
      </c>
      <c r="K7596">
        <f t="shared" si="236"/>
        <v>0</v>
      </c>
    </row>
    <row r="7597" spans="1:11" x14ac:dyDescent="0.25">
      <c r="A7597" s="5" t="str">
        <f t="shared" si="237"/>
        <v>Rate FamilyTOU-8Average WeekdayMarch12</v>
      </c>
      <c r="B7597" t="s">
        <v>2234</v>
      </c>
      <c r="C7597" t="s">
        <v>2252</v>
      </c>
      <c r="D7597" t="s">
        <v>2587</v>
      </c>
      <c r="E7597" t="s">
        <v>3179</v>
      </c>
      <c r="F7597" s="6">
        <v>12</v>
      </c>
      <c r="G7597" s="6">
        <v>520.5299072265625</v>
      </c>
      <c r="H7597" s="6">
        <v>520.5299072265625</v>
      </c>
      <c r="I7597" s="6">
        <v>78.383895874023438</v>
      </c>
      <c r="J7597" s="6">
        <v>56.105901639344253</v>
      </c>
      <c r="K7597">
        <f t="shared" si="236"/>
        <v>0</v>
      </c>
    </row>
    <row r="7598" spans="1:11" x14ac:dyDescent="0.25">
      <c r="A7598" s="5" t="str">
        <f t="shared" si="237"/>
        <v>Rate FamilyTOU-8Average WeekdayMarch13</v>
      </c>
      <c r="B7598" t="s">
        <v>2234</v>
      </c>
      <c r="C7598" t="s">
        <v>2252</v>
      </c>
      <c r="D7598" t="s">
        <v>2587</v>
      </c>
      <c r="E7598" t="s">
        <v>3179</v>
      </c>
      <c r="F7598" s="6">
        <v>13</v>
      </c>
      <c r="G7598" s="6">
        <v>500.82211303710938</v>
      </c>
      <c r="H7598" s="6">
        <v>500.82211303710938</v>
      </c>
      <c r="I7598" s="6">
        <v>78.759880065917969</v>
      </c>
      <c r="J7598" s="6">
        <v>59.297540983606567</v>
      </c>
      <c r="K7598">
        <f t="shared" si="236"/>
        <v>0</v>
      </c>
    </row>
    <row r="7599" spans="1:11" x14ac:dyDescent="0.25">
      <c r="A7599" s="5" t="str">
        <f t="shared" si="237"/>
        <v>Rate FamilyTOU-8Average WeekdayMarch14</v>
      </c>
      <c r="B7599" t="s">
        <v>2234</v>
      </c>
      <c r="C7599" t="s">
        <v>2252</v>
      </c>
      <c r="D7599" t="s">
        <v>2587</v>
      </c>
      <c r="E7599" t="s">
        <v>3179</v>
      </c>
      <c r="F7599" s="6">
        <v>14</v>
      </c>
      <c r="G7599" s="6">
        <v>443.15487670898438</v>
      </c>
      <c r="H7599" s="6">
        <v>443.15487670898438</v>
      </c>
      <c r="I7599" s="6">
        <v>70.809600830078125</v>
      </c>
      <c r="J7599" s="6">
        <v>61.927213114754082</v>
      </c>
      <c r="K7599">
        <f t="shared" si="236"/>
        <v>0</v>
      </c>
    </row>
    <row r="7600" spans="1:11" x14ac:dyDescent="0.25">
      <c r="A7600" s="5" t="str">
        <f t="shared" si="237"/>
        <v>Rate FamilyTOU-8Average WeekdayMarch15</v>
      </c>
      <c r="B7600" t="s">
        <v>2234</v>
      </c>
      <c r="C7600" t="s">
        <v>2252</v>
      </c>
      <c r="D7600" t="s">
        <v>2587</v>
      </c>
      <c r="E7600" t="s">
        <v>3179</v>
      </c>
      <c r="F7600" s="6">
        <v>15</v>
      </c>
      <c r="G7600" s="6">
        <v>410.44540405273438</v>
      </c>
      <c r="H7600" s="6">
        <v>410.44540405273438</v>
      </c>
      <c r="I7600" s="6">
        <v>69.1878662109375</v>
      </c>
      <c r="J7600" s="6">
        <v>64.100000000000009</v>
      </c>
      <c r="K7600">
        <f t="shared" si="236"/>
        <v>0</v>
      </c>
    </row>
    <row r="7601" spans="1:11" x14ac:dyDescent="0.25">
      <c r="A7601" s="5" t="str">
        <f t="shared" si="237"/>
        <v>Rate FamilyTOU-8Average WeekdayMarch16</v>
      </c>
      <c r="B7601" t="s">
        <v>2234</v>
      </c>
      <c r="C7601" t="s">
        <v>2252</v>
      </c>
      <c r="D7601" t="s">
        <v>2587</v>
      </c>
      <c r="E7601" t="s">
        <v>3179</v>
      </c>
      <c r="F7601" s="6">
        <v>16</v>
      </c>
      <c r="G7601" s="6">
        <v>330.02908325195313</v>
      </c>
      <c r="H7601" s="6">
        <v>330.02908325195313</v>
      </c>
      <c r="I7601" s="6">
        <v>75.316818237304688</v>
      </c>
      <c r="J7601" s="6">
        <v>65.04393442622947</v>
      </c>
      <c r="K7601">
        <f t="shared" si="236"/>
        <v>0</v>
      </c>
    </row>
    <row r="7602" spans="1:11" x14ac:dyDescent="0.25">
      <c r="A7602" s="5" t="str">
        <f t="shared" si="237"/>
        <v>Rate FamilyTOU-8Average WeekdayMarch17</v>
      </c>
      <c r="B7602" t="s">
        <v>2234</v>
      </c>
      <c r="C7602" t="s">
        <v>2252</v>
      </c>
      <c r="D7602" t="s">
        <v>2587</v>
      </c>
      <c r="E7602" t="s">
        <v>3179</v>
      </c>
      <c r="F7602" s="6">
        <v>17</v>
      </c>
      <c r="G7602" s="6">
        <v>267.93276977539063</v>
      </c>
      <c r="H7602" s="6">
        <v>267.93276977539063</v>
      </c>
      <c r="I7602" s="6">
        <v>58.785892486572266</v>
      </c>
      <c r="J7602" s="6">
        <v>66.316229508196699</v>
      </c>
      <c r="K7602">
        <f t="shared" si="236"/>
        <v>0</v>
      </c>
    </row>
    <row r="7603" spans="1:11" x14ac:dyDescent="0.25">
      <c r="A7603" s="5" t="str">
        <f t="shared" si="237"/>
        <v>Rate FamilyTOU-8Average WeekdayMarch18</v>
      </c>
      <c r="B7603" t="s">
        <v>2234</v>
      </c>
      <c r="C7603" t="s">
        <v>2252</v>
      </c>
      <c r="D7603" t="s">
        <v>2587</v>
      </c>
      <c r="E7603" t="s">
        <v>3179</v>
      </c>
      <c r="F7603" s="6">
        <v>18</v>
      </c>
      <c r="G7603" s="6">
        <v>254.5872802734375</v>
      </c>
      <c r="H7603" s="6">
        <v>254.5872802734375</v>
      </c>
      <c r="I7603" s="6">
        <v>65.627861022949219</v>
      </c>
      <c r="J7603" s="6">
        <v>64.150163934426203</v>
      </c>
      <c r="K7603">
        <f t="shared" si="236"/>
        <v>0</v>
      </c>
    </row>
    <row r="7604" spans="1:11" x14ac:dyDescent="0.25">
      <c r="A7604" s="5" t="str">
        <f t="shared" si="237"/>
        <v>Rate FamilyTOU-8Average WeekdayMarch19</v>
      </c>
      <c r="B7604" t="s">
        <v>2234</v>
      </c>
      <c r="C7604" t="s">
        <v>2252</v>
      </c>
      <c r="D7604" t="s">
        <v>2587</v>
      </c>
      <c r="E7604" t="s">
        <v>3179</v>
      </c>
      <c r="F7604" s="6">
        <v>19</v>
      </c>
      <c r="G7604" s="6">
        <v>266.68545532226563</v>
      </c>
      <c r="H7604" s="6">
        <v>266.68545532226563</v>
      </c>
      <c r="I7604" s="6">
        <v>75.056938171386719</v>
      </c>
      <c r="J7604" s="6">
        <v>62.972295081967182</v>
      </c>
      <c r="K7604">
        <f t="shared" si="236"/>
        <v>0</v>
      </c>
    </row>
    <row r="7605" spans="1:11" x14ac:dyDescent="0.25">
      <c r="A7605" s="5" t="str">
        <f t="shared" si="237"/>
        <v>Rate FamilyTOU-8Average WeekdayMarch20</v>
      </c>
      <c r="B7605" t="s">
        <v>2234</v>
      </c>
      <c r="C7605" t="s">
        <v>2252</v>
      </c>
      <c r="D7605" t="s">
        <v>2587</v>
      </c>
      <c r="E7605" t="s">
        <v>3179</v>
      </c>
      <c r="F7605" s="6">
        <v>20</v>
      </c>
      <c r="G7605" s="6">
        <v>261.97244262695313</v>
      </c>
      <c r="H7605" s="6">
        <v>261.97244262695313</v>
      </c>
      <c r="I7605" s="6">
        <v>62.753170013427734</v>
      </c>
      <c r="J7605" s="6">
        <v>61.141967213114711</v>
      </c>
      <c r="K7605">
        <f t="shared" si="236"/>
        <v>0</v>
      </c>
    </row>
    <row r="7606" spans="1:11" x14ac:dyDescent="0.25">
      <c r="A7606" s="5" t="str">
        <f t="shared" si="237"/>
        <v>Rate FamilyTOU-8Average WeekdayMarch21</v>
      </c>
      <c r="B7606" t="s">
        <v>2234</v>
      </c>
      <c r="C7606" t="s">
        <v>2252</v>
      </c>
      <c r="D7606" t="s">
        <v>2587</v>
      </c>
      <c r="E7606" t="s">
        <v>3179</v>
      </c>
      <c r="F7606" s="6">
        <v>21</v>
      </c>
      <c r="G7606" s="6">
        <v>270.19375610351563</v>
      </c>
      <c r="H7606" s="6">
        <v>270.19375610351563</v>
      </c>
      <c r="I7606" s="6">
        <v>71.278144836425781</v>
      </c>
      <c r="J7606" s="6">
        <v>57.583934426229547</v>
      </c>
      <c r="K7606">
        <f t="shared" si="236"/>
        <v>0</v>
      </c>
    </row>
    <row r="7607" spans="1:11" x14ac:dyDescent="0.25">
      <c r="A7607" s="5" t="str">
        <f t="shared" si="237"/>
        <v>Rate FamilyTOU-8Average WeekdayMarch22</v>
      </c>
      <c r="B7607" t="s">
        <v>2234</v>
      </c>
      <c r="C7607" t="s">
        <v>2252</v>
      </c>
      <c r="D7607" t="s">
        <v>2587</v>
      </c>
      <c r="E7607" t="s">
        <v>3179</v>
      </c>
      <c r="F7607" s="6">
        <v>22</v>
      </c>
      <c r="G7607" s="6">
        <v>266.02960205078125</v>
      </c>
      <c r="H7607" s="6">
        <v>266.02960205078125</v>
      </c>
      <c r="I7607" s="6">
        <v>66.02691650390625</v>
      </c>
      <c r="J7607" s="6">
        <v>55.696229508196708</v>
      </c>
      <c r="K7607">
        <f t="shared" si="236"/>
        <v>0</v>
      </c>
    </row>
    <row r="7608" spans="1:11" x14ac:dyDescent="0.25">
      <c r="A7608" s="5" t="str">
        <f t="shared" si="237"/>
        <v>Rate FamilyTOU-8Average WeekdayMarch23</v>
      </c>
      <c r="B7608" t="s">
        <v>2234</v>
      </c>
      <c r="C7608" t="s">
        <v>2252</v>
      </c>
      <c r="D7608" t="s">
        <v>2587</v>
      </c>
      <c r="E7608" t="s">
        <v>3179</v>
      </c>
      <c r="F7608" s="6">
        <v>23</v>
      </c>
      <c r="G7608" s="6">
        <v>262.36447143554688</v>
      </c>
      <c r="H7608" s="6">
        <v>262.36447143554688</v>
      </c>
      <c r="I7608" s="6">
        <v>74.640487670898438</v>
      </c>
      <c r="J7608" s="6">
        <v>54.211803278688521</v>
      </c>
      <c r="K7608">
        <f t="shared" si="236"/>
        <v>0</v>
      </c>
    </row>
    <row r="7609" spans="1:11" x14ac:dyDescent="0.25">
      <c r="A7609" s="5" t="str">
        <f t="shared" si="237"/>
        <v>Rate FamilyTOU-8Average WeekdayMarch24</v>
      </c>
      <c r="B7609" t="s">
        <v>2234</v>
      </c>
      <c r="C7609" t="s">
        <v>2252</v>
      </c>
      <c r="D7609" t="s">
        <v>2587</v>
      </c>
      <c r="E7609" t="s">
        <v>3179</v>
      </c>
      <c r="F7609" s="6">
        <v>24</v>
      </c>
      <c r="G7609" s="6">
        <v>266.38876342773438</v>
      </c>
      <c r="H7609" s="6">
        <v>266.38876342773438</v>
      </c>
      <c r="I7609" s="6">
        <v>77.282485961914063</v>
      </c>
      <c r="J7609" s="6">
        <v>53.251803278688513</v>
      </c>
      <c r="K7609">
        <f t="shared" si="236"/>
        <v>0</v>
      </c>
    </row>
    <row r="7610" spans="1:11" x14ac:dyDescent="0.25">
      <c r="A7610" s="5" t="str">
        <f t="shared" si="237"/>
        <v>Rate FamilyTOU-8Monthly Peak DayMarch1</v>
      </c>
      <c r="B7610" t="s">
        <v>2234</v>
      </c>
      <c r="C7610" t="s">
        <v>2252</v>
      </c>
      <c r="D7610" t="s">
        <v>2588</v>
      </c>
      <c r="E7610" t="s">
        <v>3179</v>
      </c>
      <c r="F7610" s="6">
        <v>1</v>
      </c>
      <c r="G7610" s="6">
        <v>263.03036499023438</v>
      </c>
      <c r="H7610" s="6">
        <v>263.03036499023438</v>
      </c>
      <c r="I7610" s="6">
        <v>113.95379638671875</v>
      </c>
      <c r="J7610" s="6">
        <v>51.886557377049201</v>
      </c>
      <c r="K7610">
        <f t="shared" si="236"/>
        <v>0</v>
      </c>
    </row>
    <row r="7611" spans="1:11" x14ac:dyDescent="0.25">
      <c r="A7611" s="5" t="str">
        <f t="shared" si="237"/>
        <v>Rate FamilyTOU-8Monthly Peak DayMarch2</v>
      </c>
      <c r="B7611" t="s">
        <v>2234</v>
      </c>
      <c r="C7611" t="s">
        <v>2252</v>
      </c>
      <c r="D7611" t="s">
        <v>2588</v>
      </c>
      <c r="E7611" t="s">
        <v>3179</v>
      </c>
      <c r="F7611" s="6">
        <v>2</v>
      </c>
      <c r="G7611" s="6">
        <v>263.925048828125</v>
      </c>
      <c r="H7611" s="6">
        <v>263.925048828125</v>
      </c>
      <c r="I7611" s="6">
        <v>111.83187866210938</v>
      </c>
      <c r="J7611" s="6">
        <v>51.538032786885239</v>
      </c>
      <c r="K7611">
        <f t="shared" si="236"/>
        <v>0</v>
      </c>
    </row>
    <row r="7612" spans="1:11" x14ac:dyDescent="0.25">
      <c r="A7612" s="5" t="str">
        <f t="shared" si="237"/>
        <v>Rate FamilyTOU-8Monthly Peak DayMarch3</v>
      </c>
      <c r="B7612" t="s">
        <v>2234</v>
      </c>
      <c r="C7612" t="s">
        <v>2252</v>
      </c>
      <c r="D7612" t="s">
        <v>2588</v>
      </c>
      <c r="E7612" t="s">
        <v>3179</v>
      </c>
      <c r="F7612" s="6">
        <v>3</v>
      </c>
      <c r="G7612" s="6">
        <v>266.154541015625</v>
      </c>
      <c r="H7612" s="6">
        <v>266.154541015625</v>
      </c>
      <c r="I7612" s="6">
        <v>105.89619445800781</v>
      </c>
      <c r="J7612" s="6">
        <v>50.937213114754073</v>
      </c>
      <c r="K7612">
        <f t="shared" si="236"/>
        <v>0</v>
      </c>
    </row>
    <row r="7613" spans="1:11" x14ac:dyDescent="0.25">
      <c r="A7613" s="5" t="str">
        <f t="shared" si="237"/>
        <v>Rate FamilyTOU-8Monthly Peak DayMarch4</v>
      </c>
      <c r="B7613" t="s">
        <v>2234</v>
      </c>
      <c r="C7613" t="s">
        <v>2252</v>
      </c>
      <c r="D7613" t="s">
        <v>2588</v>
      </c>
      <c r="E7613" t="s">
        <v>3179</v>
      </c>
      <c r="F7613" s="6">
        <v>4</v>
      </c>
      <c r="G7613" s="6">
        <v>269.91424560546875</v>
      </c>
      <c r="H7613" s="6">
        <v>269.91424560546875</v>
      </c>
      <c r="I7613" s="6">
        <v>102.69937896728516</v>
      </c>
      <c r="J7613" s="6">
        <v>48.794262295081971</v>
      </c>
      <c r="K7613">
        <f t="shared" si="236"/>
        <v>0</v>
      </c>
    </row>
    <row r="7614" spans="1:11" x14ac:dyDescent="0.25">
      <c r="A7614" s="5" t="str">
        <f t="shared" si="237"/>
        <v>Rate FamilyTOU-8Monthly Peak DayMarch5</v>
      </c>
      <c r="B7614" t="s">
        <v>2234</v>
      </c>
      <c r="C7614" t="s">
        <v>2252</v>
      </c>
      <c r="D7614" t="s">
        <v>2588</v>
      </c>
      <c r="E7614" t="s">
        <v>3179</v>
      </c>
      <c r="F7614" s="6">
        <v>5</v>
      </c>
      <c r="G7614" s="6">
        <v>350.03433227539063</v>
      </c>
      <c r="H7614" s="6">
        <v>350.03433227539063</v>
      </c>
      <c r="I7614" s="6">
        <v>92.421775817871094</v>
      </c>
      <c r="J7614" s="6">
        <v>47.81803278688524</v>
      </c>
      <c r="K7614">
        <f t="shared" si="236"/>
        <v>0</v>
      </c>
    </row>
    <row r="7615" spans="1:11" x14ac:dyDescent="0.25">
      <c r="A7615" s="5" t="str">
        <f t="shared" si="237"/>
        <v>Rate FamilyTOU-8Monthly Peak DayMarch6</v>
      </c>
      <c r="B7615" t="s">
        <v>2234</v>
      </c>
      <c r="C7615" t="s">
        <v>2252</v>
      </c>
      <c r="D7615" t="s">
        <v>2588</v>
      </c>
      <c r="E7615" t="s">
        <v>3179</v>
      </c>
      <c r="F7615" s="6">
        <v>6</v>
      </c>
      <c r="G7615" s="6">
        <v>444.81613159179688</v>
      </c>
      <c r="H7615" s="6">
        <v>444.81613159179688</v>
      </c>
      <c r="I7615" s="6">
        <v>108.97777557373047</v>
      </c>
      <c r="J7615" s="6">
        <v>47.282295081967185</v>
      </c>
      <c r="K7615">
        <f t="shared" si="236"/>
        <v>0</v>
      </c>
    </row>
    <row r="7616" spans="1:11" x14ac:dyDescent="0.25">
      <c r="A7616" s="5" t="str">
        <f t="shared" si="237"/>
        <v>Rate FamilyTOU-8Monthly Peak DayMarch7</v>
      </c>
      <c r="B7616" t="s">
        <v>2234</v>
      </c>
      <c r="C7616" t="s">
        <v>2252</v>
      </c>
      <c r="D7616" t="s">
        <v>2588</v>
      </c>
      <c r="E7616" t="s">
        <v>3179</v>
      </c>
      <c r="F7616" s="6">
        <v>7</v>
      </c>
      <c r="G7616" s="6">
        <v>460.83563232421875</v>
      </c>
      <c r="H7616" s="6">
        <v>460.83563232421875</v>
      </c>
      <c r="I7616" s="6">
        <v>131.43234252929688</v>
      </c>
      <c r="J7616" s="6">
        <v>47.21557377049178</v>
      </c>
      <c r="K7616">
        <f t="shared" si="236"/>
        <v>0</v>
      </c>
    </row>
    <row r="7617" spans="1:11" x14ac:dyDescent="0.25">
      <c r="A7617" s="5" t="str">
        <f t="shared" si="237"/>
        <v>Rate FamilyTOU-8Monthly Peak DayMarch8</v>
      </c>
      <c r="B7617" t="s">
        <v>2234</v>
      </c>
      <c r="C7617" t="s">
        <v>2252</v>
      </c>
      <c r="D7617" t="s">
        <v>2588</v>
      </c>
      <c r="E7617" t="s">
        <v>3179</v>
      </c>
      <c r="F7617" s="6">
        <v>8</v>
      </c>
      <c r="G7617" s="6">
        <v>529.1097412109375</v>
      </c>
      <c r="H7617" s="6">
        <v>529.1097412109375</v>
      </c>
      <c r="I7617" s="6">
        <v>84.190467834472656</v>
      </c>
      <c r="J7617" s="6">
        <v>47.293606557377046</v>
      </c>
      <c r="K7617">
        <f t="shared" si="236"/>
        <v>0</v>
      </c>
    </row>
    <row r="7618" spans="1:11" x14ac:dyDescent="0.25">
      <c r="A7618" s="5" t="str">
        <f t="shared" si="237"/>
        <v>Rate FamilyTOU-8Monthly Peak DayMarch9</v>
      </c>
      <c r="B7618" t="s">
        <v>2234</v>
      </c>
      <c r="C7618" t="s">
        <v>2252</v>
      </c>
      <c r="D7618" t="s">
        <v>2588</v>
      </c>
      <c r="E7618" t="s">
        <v>3179</v>
      </c>
      <c r="F7618" s="6">
        <v>9</v>
      </c>
      <c r="G7618" s="6">
        <v>514.66278076171875</v>
      </c>
      <c r="H7618" s="6">
        <v>514.66278076171875</v>
      </c>
      <c r="I7618" s="6">
        <v>96.355613708496094</v>
      </c>
      <c r="J7618" s="6">
        <v>48.245081967213125</v>
      </c>
      <c r="K7618">
        <f t="shared" ref="K7618:K7681" si="238">INDEX(events, MATCH(CONCATENATE(B7618, C7618, D7618, E7618), events_y, 0), MATCH("Confidential", events_x, 0))</f>
        <v>0</v>
      </c>
    </row>
    <row r="7619" spans="1:11" x14ac:dyDescent="0.25">
      <c r="A7619" s="5" t="str">
        <f t="shared" ref="A7619:A7682" si="239">CONCATENATE(B7619, C7619, D7619, E7619, F7619)</f>
        <v>Rate FamilyTOU-8Monthly Peak DayMarch10</v>
      </c>
      <c r="B7619" t="s">
        <v>2234</v>
      </c>
      <c r="C7619" t="s">
        <v>2252</v>
      </c>
      <c r="D7619" t="s">
        <v>2588</v>
      </c>
      <c r="E7619" t="s">
        <v>3179</v>
      </c>
      <c r="F7619" s="6">
        <v>10</v>
      </c>
      <c r="G7619" s="6">
        <v>523.9732666015625</v>
      </c>
      <c r="H7619" s="6">
        <v>523.9732666015625</v>
      </c>
      <c r="I7619" s="6">
        <v>95.379806518554688</v>
      </c>
      <c r="J7619" s="6">
        <v>50.104262295081945</v>
      </c>
      <c r="K7619">
        <f t="shared" si="238"/>
        <v>0</v>
      </c>
    </row>
    <row r="7620" spans="1:11" x14ac:dyDescent="0.25">
      <c r="A7620" s="5" t="str">
        <f t="shared" si="239"/>
        <v>Rate FamilyTOU-8Monthly Peak DayMarch11</v>
      </c>
      <c r="B7620" t="s">
        <v>2234</v>
      </c>
      <c r="C7620" t="s">
        <v>2252</v>
      </c>
      <c r="D7620" t="s">
        <v>2588</v>
      </c>
      <c r="E7620" t="s">
        <v>3179</v>
      </c>
      <c r="F7620" s="6">
        <v>11</v>
      </c>
      <c r="G7620" s="6">
        <v>531.40435791015625</v>
      </c>
      <c r="H7620" s="6">
        <v>531.40435791015625</v>
      </c>
      <c r="I7620" s="6">
        <v>94.155921936035156</v>
      </c>
      <c r="J7620" s="6">
        <v>53.221639344262307</v>
      </c>
      <c r="K7620">
        <f t="shared" si="238"/>
        <v>0</v>
      </c>
    </row>
    <row r="7621" spans="1:11" x14ac:dyDescent="0.25">
      <c r="A7621" s="5" t="str">
        <f t="shared" si="239"/>
        <v>Rate FamilyTOU-8Monthly Peak DayMarch12</v>
      </c>
      <c r="B7621" t="s">
        <v>2234</v>
      </c>
      <c r="C7621" t="s">
        <v>2252</v>
      </c>
      <c r="D7621" t="s">
        <v>2588</v>
      </c>
      <c r="E7621" t="s">
        <v>3179</v>
      </c>
      <c r="F7621" s="6">
        <v>12</v>
      </c>
      <c r="G7621" s="6">
        <v>515.1043701171875</v>
      </c>
      <c r="H7621" s="6">
        <v>515.1043701171875</v>
      </c>
      <c r="I7621" s="6">
        <v>101.46443939208984</v>
      </c>
      <c r="J7621" s="6">
        <v>54.400163934426253</v>
      </c>
      <c r="K7621">
        <f t="shared" si="238"/>
        <v>0</v>
      </c>
    </row>
    <row r="7622" spans="1:11" x14ac:dyDescent="0.25">
      <c r="A7622" s="5" t="str">
        <f t="shared" si="239"/>
        <v>Rate FamilyTOU-8Monthly Peak DayMarch13</v>
      </c>
      <c r="B7622" t="s">
        <v>2234</v>
      </c>
      <c r="C7622" t="s">
        <v>2252</v>
      </c>
      <c r="D7622" t="s">
        <v>2588</v>
      </c>
      <c r="E7622" t="s">
        <v>3179</v>
      </c>
      <c r="F7622" s="6">
        <v>13</v>
      </c>
      <c r="G7622" s="6">
        <v>496.75070190429688</v>
      </c>
      <c r="H7622" s="6">
        <v>496.75070190429688</v>
      </c>
      <c r="I7622" s="6">
        <v>99.616561889648438</v>
      </c>
      <c r="J7622" s="6">
        <v>53.811639344262296</v>
      </c>
      <c r="K7622">
        <f t="shared" si="238"/>
        <v>0</v>
      </c>
    </row>
    <row r="7623" spans="1:11" x14ac:dyDescent="0.25">
      <c r="A7623" s="5" t="str">
        <f t="shared" si="239"/>
        <v>Rate FamilyTOU-8Monthly Peak DayMarch14</v>
      </c>
      <c r="B7623" t="s">
        <v>2234</v>
      </c>
      <c r="C7623" t="s">
        <v>2252</v>
      </c>
      <c r="D7623" t="s">
        <v>2588</v>
      </c>
      <c r="E7623" t="s">
        <v>3179</v>
      </c>
      <c r="F7623" s="6">
        <v>14</v>
      </c>
      <c r="G7623" s="6">
        <v>436.81399536132813</v>
      </c>
      <c r="H7623" s="6">
        <v>436.81399536132813</v>
      </c>
      <c r="I7623" s="6">
        <v>189.10554504394531</v>
      </c>
      <c r="J7623" s="6">
        <v>55.281967213114775</v>
      </c>
      <c r="K7623">
        <f t="shared" si="238"/>
        <v>0</v>
      </c>
    </row>
    <row r="7624" spans="1:11" x14ac:dyDescent="0.25">
      <c r="A7624" s="5" t="str">
        <f t="shared" si="239"/>
        <v>Rate FamilyTOU-8Monthly Peak DayMarch15</v>
      </c>
      <c r="B7624" t="s">
        <v>2234</v>
      </c>
      <c r="C7624" t="s">
        <v>2252</v>
      </c>
      <c r="D7624" t="s">
        <v>2588</v>
      </c>
      <c r="E7624" t="s">
        <v>3179</v>
      </c>
      <c r="F7624" s="6">
        <v>15</v>
      </c>
      <c r="G7624" s="6">
        <v>394.11886596679688</v>
      </c>
      <c r="H7624" s="6">
        <v>394.11886596679688</v>
      </c>
      <c r="I7624" s="6">
        <v>84.699295043945313</v>
      </c>
      <c r="J7624" s="6">
        <v>54.960491803278686</v>
      </c>
      <c r="K7624">
        <f t="shared" si="238"/>
        <v>0</v>
      </c>
    </row>
    <row r="7625" spans="1:11" x14ac:dyDescent="0.25">
      <c r="A7625" s="5" t="str">
        <f t="shared" si="239"/>
        <v>Rate FamilyTOU-8Monthly Peak DayMarch16</v>
      </c>
      <c r="B7625" t="s">
        <v>2234</v>
      </c>
      <c r="C7625" t="s">
        <v>2252</v>
      </c>
      <c r="D7625" t="s">
        <v>2588</v>
      </c>
      <c r="E7625" t="s">
        <v>3179</v>
      </c>
      <c r="F7625" s="6">
        <v>16</v>
      </c>
      <c r="G7625" s="6">
        <v>315.610107421875</v>
      </c>
      <c r="H7625" s="6">
        <v>315.610107421875</v>
      </c>
      <c r="I7625" s="6">
        <v>81.281059265136719</v>
      </c>
      <c r="J7625" s="6">
        <v>54.890163934426226</v>
      </c>
      <c r="K7625">
        <f t="shared" si="238"/>
        <v>0</v>
      </c>
    </row>
    <row r="7626" spans="1:11" x14ac:dyDescent="0.25">
      <c r="A7626" s="5" t="str">
        <f t="shared" si="239"/>
        <v>Rate FamilyTOU-8Monthly Peak DayMarch17</v>
      </c>
      <c r="B7626" t="s">
        <v>2234</v>
      </c>
      <c r="C7626" t="s">
        <v>2252</v>
      </c>
      <c r="D7626" t="s">
        <v>2588</v>
      </c>
      <c r="E7626" t="s">
        <v>3179</v>
      </c>
      <c r="F7626" s="6">
        <v>17</v>
      </c>
      <c r="G7626" s="6">
        <v>275.05374145507813</v>
      </c>
      <c r="H7626" s="6">
        <v>275.05374145507813</v>
      </c>
      <c r="I7626" s="6">
        <v>68.669281005859375</v>
      </c>
      <c r="J7626" s="6">
        <v>53.999672131147548</v>
      </c>
      <c r="K7626">
        <f t="shared" si="238"/>
        <v>0</v>
      </c>
    </row>
    <row r="7627" spans="1:11" x14ac:dyDescent="0.25">
      <c r="A7627" s="5" t="str">
        <f t="shared" si="239"/>
        <v>Rate FamilyTOU-8Monthly Peak DayMarch18</v>
      </c>
      <c r="B7627" t="s">
        <v>2234</v>
      </c>
      <c r="C7627" t="s">
        <v>2252</v>
      </c>
      <c r="D7627" t="s">
        <v>2588</v>
      </c>
      <c r="E7627" t="s">
        <v>3179</v>
      </c>
      <c r="F7627" s="6">
        <v>18</v>
      </c>
      <c r="G7627" s="6">
        <v>259.74893188476563</v>
      </c>
      <c r="H7627" s="6">
        <v>259.74893188476563</v>
      </c>
      <c r="I7627" s="6">
        <v>75.912979125976563</v>
      </c>
      <c r="J7627" s="6">
        <v>52.313606557377014</v>
      </c>
      <c r="K7627">
        <f t="shared" si="238"/>
        <v>0</v>
      </c>
    </row>
    <row r="7628" spans="1:11" x14ac:dyDescent="0.25">
      <c r="A7628" s="5" t="str">
        <f t="shared" si="239"/>
        <v>Rate FamilyTOU-8Monthly Peak DayMarch19</v>
      </c>
      <c r="B7628" t="s">
        <v>2234</v>
      </c>
      <c r="C7628" t="s">
        <v>2252</v>
      </c>
      <c r="D7628" t="s">
        <v>2588</v>
      </c>
      <c r="E7628" t="s">
        <v>3179</v>
      </c>
      <c r="F7628" s="6">
        <v>19</v>
      </c>
      <c r="G7628" s="6">
        <v>258.294921875</v>
      </c>
      <c r="H7628" s="6">
        <v>258.294921875</v>
      </c>
      <c r="I7628" s="6">
        <v>78.111572265625</v>
      </c>
      <c r="J7628" s="6">
        <v>51.797049180327861</v>
      </c>
      <c r="K7628">
        <f t="shared" si="238"/>
        <v>0</v>
      </c>
    </row>
    <row r="7629" spans="1:11" x14ac:dyDescent="0.25">
      <c r="A7629" s="5" t="str">
        <f t="shared" si="239"/>
        <v>Rate FamilyTOU-8Monthly Peak DayMarch20</v>
      </c>
      <c r="B7629" t="s">
        <v>2234</v>
      </c>
      <c r="C7629" t="s">
        <v>2252</v>
      </c>
      <c r="D7629" t="s">
        <v>2588</v>
      </c>
      <c r="E7629" t="s">
        <v>3179</v>
      </c>
      <c r="F7629" s="6">
        <v>20</v>
      </c>
      <c r="G7629" s="6">
        <v>257.8699951171875</v>
      </c>
      <c r="H7629" s="6">
        <v>257.8699951171875</v>
      </c>
      <c r="I7629" s="6">
        <v>69.032752990722656</v>
      </c>
      <c r="J7629" s="6">
        <v>50.732622950819646</v>
      </c>
      <c r="K7629">
        <f t="shared" si="238"/>
        <v>0</v>
      </c>
    </row>
    <row r="7630" spans="1:11" x14ac:dyDescent="0.25">
      <c r="A7630" s="5" t="str">
        <f t="shared" si="239"/>
        <v>Rate FamilyTOU-8Monthly Peak DayMarch21</v>
      </c>
      <c r="B7630" t="s">
        <v>2234</v>
      </c>
      <c r="C7630" t="s">
        <v>2252</v>
      </c>
      <c r="D7630" t="s">
        <v>2588</v>
      </c>
      <c r="E7630" t="s">
        <v>3179</v>
      </c>
      <c r="F7630" s="6">
        <v>21</v>
      </c>
      <c r="G7630" s="6">
        <v>265.84405517578125</v>
      </c>
      <c r="H7630" s="6">
        <v>265.84405517578125</v>
      </c>
      <c r="I7630" s="6">
        <v>74.6368408203125</v>
      </c>
      <c r="J7630" s="6">
        <v>50.064918032786878</v>
      </c>
      <c r="K7630">
        <f t="shared" si="238"/>
        <v>0</v>
      </c>
    </row>
    <row r="7631" spans="1:11" x14ac:dyDescent="0.25">
      <c r="A7631" s="5" t="str">
        <f t="shared" si="239"/>
        <v>Rate FamilyTOU-8Monthly Peak DayMarch22</v>
      </c>
      <c r="B7631" t="s">
        <v>2234</v>
      </c>
      <c r="C7631" t="s">
        <v>2252</v>
      </c>
      <c r="D7631" t="s">
        <v>2588</v>
      </c>
      <c r="E7631" t="s">
        <v>3179</v>
      </c>
      <c r="F7631" s="6">
        <v>22</v>
      </c>
      <c r="G7631" s="6">
        <v>262.8819580078125</v>
      </c>
      <c r="H7631" s="6">
        <v>262.8819580078125</v>
      </c>
      <c r="I7631" s="6">
        <v>165.28349304199219</v>
      </c>
      <c r="J7631" s="6">
        <v>49.910819672131161</v>
      </c>
      <c r="K7631">
        <f t="shared" si="238"/>
        <v>0</v>
      </c>
    </row>
    <row r="7632" spans="1:11" x14ac:dyDescent="0.25">
      <c r="A7632" s="5" t="str">
        <f t="shared" si="239"/>
        <v>Rate FamilyTOU-8Monthly Peak DayMarch23</v>
      </c>
      <c r="B7632" t="s">
        <v>2234</v>
      </c>
      <c r="C7632" t="s">
        <v>2252</v>
      </c>
      <c r="D7632" t="s">
        <v>2588</v>
      </c>
      <c r="E7632" t="s">
        <v>3179</v>
      </c>
      <c r="F7632" s="6">
        <v>23</v>
      </c>
      <c r="G7632" s="6">
        <v>262.06246948242188</v>
      </c>
      <c r="H7632" s="6">
        <v>262.06246948242188</v>
      </c>
      <c r="I7632" s="6">
        <v>81.435134887695313</v>
      </c>
      <c r="J7632" s="6">
        <v>48.454590163934462</v>
      </c>
      <c r="K7632">
        <f t="shared" si="238"/>
        <v>0</v>
      </c>
    </row>
    <row r="7633" spans="1:11" x14ac:dyDescent="0.25">
      <c r="A7633" s="5" t="str">
        <f t="shared" si="239"/>
        <v>Rate FamilyTOU-8Monthly Peak DayMarch24</v>
      </c>
      <c r="B7633" t="s">
        <v>2234</v>
      </c>
      <c r="C7633" t="s">
        <v>2252</v>
      </c>
      <c r="D7633" t="s">
        <v>2588</v>
      </c>
      <c r="E7633" t="s">
        <v>3179</v>
      </c>
      <c r="F7633" s="6">
        <v>24</v>
      </c>
      <c r="G7633" s="6">
        <v>261.04733276367188</v>
      </c>
      <c r="H7633" s="6">
        <v>261.04733276367188</v>
      </c>
      <c r="I7633" s="6">
        <v>111.29268646240234</v>
      </c>
      <c r="J7633" s="6">
        <v>46.655737704918039</v>
      </c>
      <c r="K7633">
        <f t="shared" si="238"/>
        <v>0</v>
      </c>
    </row>
    <row r="7634" spans="1:11" x14ac:dyDescent="0.25">
      <c r="A7634" s="5" t="str">
        <f t="shared" si="239"/>
        <v>Rate FamilyTOU-8Average WeekdayApril1</v>
      </c>
      <c r="B7634" t="s">
        <v>2234</v>
      </c>
      <c r="C7634" t="s">
        <v>2252</v>
      </c>
      <c r="D7634" t="s">
        <v>2589</v>
      </c>
      <c r="E7634" t="s">
        <v>3180</v>
      </c>
      <c r="F7634" s="6">
        <v>1</v>
      </c>
      <c r="G7634" s="6">
        <v>268.60467529296875</v>
      </c>
      <c r="H7634" s="6">
        <v>268.60467529296875</v>
      </c>
      <c r="I7634" s="6">
        <v>80.558433532714844</v>
      </c>
      <c r="J7634" s="6">
        <v>61.611311475409828</v>
      </c>
      <c r="K7634">
        <f t="shared" si="238"/>
        <v>0</v>
      </c>
    </row>
    <row r="7635" spans="1:11" x14ac:dyDescent="0.25">
      <c r="A7635" s="5" t="str">
        <f t="shared" si="239"/>
        <v>Rate FamilyTOU-8Average WeekdayApril2</v>
      </c>
      <c r="B7635" t="s">
        <v>2234</v>
      </c>
      <c r="C7635" t="s">
        <v>2252</v>
      </c>
      <c r="D7635" t="s">
        <v>2589</v>
      </c>
      <c r="E7635" t="s">
        <v>3180</v>
      </c>
      <c r="F7635" s="6">
        <v>2</v>
      </c>
      <c r="G7635" s="6">
        <v>275.34454345703125</v>
      </c>
      <c r="H7635" s="6">
        <v>275.34454345703125</v>
      </c>
      <c r="I7635" s="6">
        <v>77.360671997070313</v>
      </c>
      <c r="J7635" s="6">
        <v>60.353114754098378</v>
      </c>
      <c r="K7635">
        <f t="shared" si="238"/>
        <v>0</v>
      </c>
    </row>
    <row r="7636" spans="1:11" x14ac:dyDescent="0.25">
      <c r="A7636" s="5" t="str">
        <f t="shared" si="239"/>
        <v>Rate FamilyTOU-8Average WeekdayApril3</v>
      </c>
      <c r="B7636" t="s">
        <v>2234</v>
      </c>
      <c r="C7636" t="s">
        <v>2252</v>
      </c>
      <c r="D7636" t="s">
        <v>2589</v>
      </c>
      <c r="E7636" t="s">
        <v>3180</v>
      </c>
      <c r="F7636" s="6">
        <v>3</v>
      </c>
      <c r="G7636" s="6">
        <v>272.60202026367188</v>
      </c>
      <c r="H7636" s="6">
        <v>272.60202026367188</v>
      </c>
      <c r="I7636" s="6">
        <v>75.538673400878906</v>
      </c>
      <c r="J7636" s="6">
        <v>59.929344262295075</v>
      </c>
      <c r="K7636">
        <f t="shared" si="238"/>
        <v>0</v>
      </c>
    </row>
    <row r="7637" spans="1:11" x14ac:dyDescent="0.25">
      <c r="A7637" s="5" t="str">
        <f t="shared" si="239"/>
        <v>Rate FamilyTOU-8Average WeekdayApril4</v>
      </c>
      <c r="B7637" t="s">
        <v>2234</v>
      </c>
      <c r="C7637" t="s">
        <v>2252</v>
      </c>
      <c r="D7637" t="s">
        <v>2589</v>
      </c>
      <c r="E7637" t="s">
        <v>3180</v>
      </c>
      <c r="F7637" s="6">
        <v>4</v>
      </c>
      <c r="G7637" s="6">
        <v>269.2659912109375</v>
      </c>
      <c r="H7637" s="6">
        <v>269.2659912109375</v>
      </c>
      <c r="I7637" s="6">
        <v>92.067955017089844</v>
      </c>
      <c r="J7637" s="6">
        <v>59.006557377049191</v>
      </c>
      <c r="K7637">
        <f t="shared" si="238"/>
        <v>0</v>
      </c>
    </row>
    <row r="7638" spans="1:11" x14ac:dyDescent="0.25">
      <c r="A7638" s="5" t="str">
        <f t="shared" si="239"/>
        <v>Rate FamilyTOU-8Average WeekdayApril5</v>
      </c>
      <c r="B7638" t="s">
        <v>2234</v>
      </c>
      <c r="C7638" t="s">
        <v>2252</v>
      </c>
      <c r="D7638" t="s">
        <v>2589</v>
      </c>
      <c r="E7638" t="s">
        <v>3180</v>
      </c>
      <c r="F7638" s="6">
        <v>5</v>
      </c>
      <c r="G7638" s="6">
        <v>357.276123046875</v>
      </c>
      <c r="H7638" s="6">
        <v>357.276123046875</v>
      </c>
      <c r="I7638" s="6">
        <v>87.737869262695313</v>
      </c>
      <c r="J7638" s="6">
        <v>57.815901639344276</v>
      </c>
      <c r="K7638">
        <f t="shared" si="238"/>
        <v>0</v>
      </c>
    </row>
    <row r="7639" spans="1:11" x14ac:dyDescent="0.25">
      <c r="A7639" s="5" t="str">
        <f t="shared" si="239"/>
        <v>Rate FamilyTOU-8Average WeekdayApril6</v>
      </c>
      <c r="B7639" t="s">
        <v>2234</v>
      </c>
      <c r="C7639" t="s">
        <v>2252</v>
      </c>
      <c r="D7639" t="s">
        <v>2589</v>
      </c>
      <c r="E7639" t="s">
        <v>3180</v>
      </c>
      <c r="F7639" s="6">
        <v>6</v>
      </c>
      <c r="G7639" s="6">
        <v>500.29739379882813</v>
      </c>
      <c r="H7639" s="6">
        <v>500.29739379882813</v>
      </c>
      <c r="I7639" s="6">
        <v>119.07566833496094</v>
      </c>
      <c r="J7639" s="6">
        <v>57.619508196721299</v>
      </c>
      <c r="K7639">
        <f t="shared" si="238"/>
        <v>0</v>
      </c>
    </row>
    <row r="7640" spans="1:11" x14ac:dyDescent="0.25">
      <c r="A7640" s="5" t="str">
        <f t="shared" si="239"/>
        <v>Rate FamilyTOU-8Average WeekdayApril7</v>
      </c>
      <c r="B7640" t="s">
        <v>2234</v>
      </c>
      <c r="C7640" t="s">
        <v>2252</v>
      </c>
      <c r="D7640" t="s">
        <v>2589</v>
      </c>
      <c r="E7640" t="s">
        <v>3180</v>
      </c>
      <c r="F7640" s="6">
        <v>7</v>
      </c>
      <c r="G7640" s="6">
        <v>529.4564208984375</v>
      </c>
      <c r="H7640" s="6">
        <v>529.4564208984375</v>
      </c>
      <c r="I7640" s="6">
        <v>92.65740966796875</v>
      </c>
      <c r="J7640" s="6">
        <v>56.984098360655764</v>
      </c>
      <c r="K7640">
        <f t="shared" si="238"/>
        <v>0</v>
      </c>
    </row>
    <row r="7641" spans="1:11" x14ac:dyDescent="0.25">
      <c r="A7641" s="5" t="str">
        <f t="shared" si="239"/>
        <v>Rate FamilyTOU-8Average WeekdayApril8</v>
      </c>
      <c r="B7641" t="s">
        <v>2234</v>
      </c>
      <c r="C7641" t="s">
        <v>2252</v>
      </c>
      <c r="D7641" t="s">
        <v>2589</v>
      </c>
      <c r="E7641" t="s">
        <v>3180</v>
      </c>
      <c r="F7641" s="6">
        <v>8</v>
      </c>
      <c r="G7641" s="6">
        <v>595.9227294921875</v>
      </c>
      <c r="H7641" s="6">
        <v>595.9227294921875</v>
      </c>
      <c r="I7641" s="6">
        <v>88.318374633789063</v>
      </c>
      <c r="J7641" s="6">
        <v>56.596885245901653</v>
      </c>
      <c r="K7641">
        <f t="shared" si="238"/>
        <v>0</v>
      </c>
    </row>
    <row r="7642" spans="1:11" x14ac:dyDescent="0.25">
      <c r="A7642" s="5" t="str">
        <f t="shared" si="239"/>
        <v>Rate FamilyTOU-8Average WeekdayApril9</v>
      </c>
      <c r="B7642" t="s">
        <v>2234</v>
      </c>
      <c r="C7642" t="s">
        <v>2252</v>
      </c>
      <c r="D7642" t="s">
        <v>2589</v>
      </c>
      <c r="E7642" t="s">
        <v>3180</v>
      </c>
      <c r="F7642" s="6">
        <v>9</v>
      </c>
      <c r="G7642" s="6">
        <v>585.760498046875</v>
      </c>
      <c r="H7642" s="6">
        <v>585.760498046875</v>
      </c>
      <c r="I7642" s="6">
        <v>83.467964172363281</v>
      </c>
      <c r="J7642" s="6">
        <v>57.911639344262312</v>
      </c>
      <c r="K7642">
        <f t="shared" si="238"/>
        <v>0</v>
      </c>
    </row>
    <row r="7643" spans="1:11" x14ac:dyDescent="0.25">
      <c r="A7643" s="5" t="str">
        <f t="shared" si="239"/>
        <v>Rate FamilyTOU-8Average WeekdayApril10</v>
      </c>
      <c r="B7643" t="s">
        <v>2234</v>
      </c>
      <c r="C7643" t="s">
        <v>2252</v>
      </c>
      <c r="D7643" t="s">
        <v>2589</v>
      </c>
      <c r="E7643" t="s">
        <v>3180</v>
      </c>
      <c r="F7643" s="6">
        <v>10</v>
      </c>
      <c r="G7643" s="6">
        <v>587.6815185546875</v>
      </c>
      <c r="H7643" s="6">
        <v>587.6815185546875</v>
      </c>
      <c r="I7643" s="6">
        <v>80.333541870117188</v>
      </c>
      <c r="J7643" s="6">
        <v>60.675245901639393</v>
      </c>
      <c r="K7643">
        <f t="shared" si="238"/>
        <v>0</v>
      </c>
    </row>
    <row r="7644" spans="1:11" x14ac:dyDescent="0.25">
      <c r="A7644" s="5" t="str">
        <f t="shared" si="239"/>
        <v>Rate FamilyTOU-8Average WeekdayApril11</v>
      </c>
      <c r="B7644" t="s">
        <v>2234</v>
      </c>
      <c r="C7644" t="s">
        <v>2252</v>
      </c>
      <c r="D7644" t="s">
        <v>2589</v>
      </c>
      <c r="E7644" t="s">
        <v>3180</v>
      </c>
      <c r="F7644" s="6">
        <v>11</v>
      </c>
      <c r="G7644" s="6">
        <v>594.30792236328125</v>
      </c>
      <c r="H7644" s="6">
        <v>594.30792236328125</v>
      </c>
      <c r="I7644" s="6">
        <v>84.20941162109375</v>
      </c>
      <c r="J7644" s="6">
        <v>65.018524590163963</v>
      </c>
      <c r="K7644">
        <f t="shared" si="238"/>
        <v>0</v>
      </c>
    </row>
    <row r="7645" spans="1:11" x14ac:dyDescent="0.25">
      <c r="A7645" s="5" t="str">
        <f t="shared" si="239"/>
        <v>Rate FamilyTOU-8Average WeekdayApril12</v>
      </c>
      <c r="B7645" t="s">
        <v>2234</v>
      </c>
      <c r="C7645" t="s">
        <v>2252</v>
      </c>
      <c r="D7645" t="s">
        <v>2589</v>
      </c>
      <c r="E7645" t="s">
        <v>3180</v>
      </c>
      <c r="F7645" s="6">
        <v>12</v>
      </c>
      <c r="G7645" s="6">
        <v>568.33563232421875</v>
      </c>
      <c r="H7645" s="6">
        <v>568.33563232421875</v>
      </c>
      <c r="I7645" s="6">
        <v>91.402534484863281</v>
      </c>
      <c r="J7645" s="6">
        <v>68.304590163934463</v>
      </c>
      <c r="K7645">
        <f t="shared" si="238"/>
        <v>0</v>
      </c>
    </row>
    <row r="7646" spans="1:11" x14ac:dyDescent="0.25">
      <c r="A7646" s="5" t="str">
        <f t="shared" si="239"/>
        <v>Rate FamilyTOU-8Average WeekdayApril13</v>
      </c>
      <c r="B7646" t="s">
        <v>2234</v>
      </c>
      <c r="C7646" t="s">
        <v>2252</v>
      </c>
      <c r="D7646" t="s">
        <v>2589</v>
      </c>
      <c r="E7646" t="s">
        <v>3180</v>
      </c>
      <c r="F7646" s="6">
        <v>13</v>
      </c>
      <c r="G7646" s="6">
        <v>535.4478759765625</v>
      </c>
      <c r="H7646" s="6">
        <v>535.4478759765625</v>
      </c>
      <c r="I7646" s="6">
        <v>83.553932189941406</v>
      </c>
      <c r="J7646" s="6">
        <v>69.137540983606584</v>
      </c>
      <c r="K7646">
        <f t="shared" si="238"/>
        <v>0</v>
      </c>
    </row>
    <row r="7647" spans="1:11" x14ac:dyDescent="0.25">
      <c r="A7647" s="5" t="str">
        <f t="shared" si="239"/>
        <v>Rate FamilyTOU-8Average WeekdayApril14</v>
      </c>
      <c r="B7647" t="s">
        <v>2234</v>
      </c>
      <c r="C7647" t="s">
        <v>2252</v>
      </c>
      <c r="D7647" t="s">
        <v>2589</v>
      </c>
      <c r="E7647" t="s">
        <v>3180</v>
      </c>
      <c r="F7647" s="6">
        <v>14</v>
      </c>
      <c r="G7647" s="6">
        <v>493.91159057617188</v>
      </c>
      <c r="H7647" s="6">
        <v>493.91159057617188</v>
      </c>
      <c r="I7647" s="6">
        <v>89.514205932617188</v>
      </c>
      <c r="J7647" s="6">
        <v>70.280655737704876</v>
      </c>
      <c r="K7647">
        <f t="shared" si="238"/>
        <v>0</v>
      </c>
    </row>
    <row r="7648" spans="1:11" x14ac:dyDescent="0.25">
      <c r="A7648" s="5" t="str">
        <f t="shared" si="239"/>
        <v>Rate FamilyTOU-8Average WeekdayApril15</v>
      </c>
      <c r="B7648" t="s">
        <v>2234</v>
      </c>
      <c r="C7648" t="s">
        <v>2252</v>
      </c>
      <c r="D7648" t="s">
        <v>2589</v>
      </c>
      <c r="E7648" t="s">
        <v>3180</v>
      </c>
      <c r="F7648" s="6">
        <v>15</v>
      </c>
      <c r="G7648" s="6">
        <v>408.55126953125</v>
      </c>
      <c r="H7648" s="6">
        <v>408.55126953125</v>
      </c>
      <c r="I7648" s="6">
        <v>73.732818603515625</v>
      </c>
      <c r="J7648" s="6">
        <v>71.198196721311447</v>
      </c>
      <c r="K7648">
        <f t="shared" si="238"/>
        <v>0</v>
      </c>
    </row>
    <row r="7649" spans="1:11" x14ac:dyDescent="0.25">
      <c r="A7649" s="5" t="str">
        <f t="shared" si="239"/>
        <v>Rate FamilyTOU-8Average WeekdayApril16</v>
      </c>
      <c r="B7649" t="s">
        <v>2234</v>
      </c>
      <c r="C7649" t="s">
        <v>2252</v>
      </c>
      <c r="D7649" t="s">
        <v>2589</v>
      </c>
      <c r="E7649" t="s">
        <v>3180</v>
      </c>
      <c r="F7649" s="6">
        <v>16</v>
      </c>
      <c r="G7649" s="6">
        <v>337.36968994140625</v>
      </c>
      <c r="H7649" s="6">
        <v>337.36968994140625</v>
      </c>
      <c r="I7649" s="6">
        <v>76.747245788574219</v>
      </c>
      <c r="J7649" s="6">
        <v>71.233606557377101</v>
      </c>
      <c r="K7649">
        <f t="shared" si="238"/>
        <v>0</v>
      </c>
    </row>
    <row r="7650" spans="1:11" x14ac:dyDescent="0.25">
      <c r="A7650" s="5" t="str">
        <f t="shared" si="239"/>
        <v>Rate FamilyTOU-8Average WeekdayApril17</v>
      </c>
      <c r="B7650" t="s">
        <v>2234</v>
      </c>
      <c r="C7650" t="s">
        <v>2252</v>
      </c>
      <c r="D7650" t="s">
        <v>2589</v>
      </c>
      <c r="E7650" t="s">
        <v>3180</v>
      </c>
      <c r="F7650" s="6">
        <v>17</v>
      </c>
      <c r="G7650" s="6">
        <v>269.41293334960938</v>
      </c>
      <c r="H7650" s="6">
        <v>269.41293334960938</v>
      </c>
      <c r="I7650" s="6">
        <v>84.065216064453125</v>
      </c>
      <c r="J7650" s="6">
        <v>70.799344262295065</v>
      </c>
      <c r="K7650">
        <f t="shared" si="238"/>
        <v>0</v>
      </c>
    </row>
    <row r="7651" spans="1:11" x14ac:dyDescent="0.25">
      <c r="A7651" s="5" t="str">
        <f t="shared" si="239"/>
        <v>Rate FamilyTOU-8Average WeekdayApril18</v>
      </c>
      <c r="B7651" t="s">
        <v>2234</v>
      </c>
      <c r="C7651" t="s">
        <v>2252</v>
      </c>
      <c r="D7651" t="s">
        <v>2589</v>
      </c>
      <c r="E7651" t="s">
        <v>3180</v>
      </c>
      <c r="F7651" s="6">
        <v>18</v>
      </c>
      <c r="G7651" s="6">
        <v>260.15200805664063</v>
      </c>
      <c r="H7651" s="6">
        <v>260.15200805664063</v>
      </c>
      <c r="I7651" s="6">
        <v>80.870590209960938</v>
      </c>
      <c r="J7651" s="6">
        <v>69.254098360655746</v>
      </c>
      <c r="K7651">
        <f t="shared" si="238"/>
        <v>0</v>
      </c>
    </row>
    <row r="7652" spans="1:11" x14ac:dyDescent="0.25">
      <c r="A7652" s="5" t="str">
        <f t="shared" si="239"/>
        <v>Rate FamilyTOU-8Average WeekdayApril19</v>
      </c>
      <c r="B7652" t="s">
        <v>2234</v>
      </c>
      <c r="C7652" t="s">
        <v>2252</v>
      </c>
      <c r="D7652" t="s">
        <v>2589</v>
      </c>
      <c r="E7652" t="s">
        <v>3180</v>
      </c>
      <c r="F7652" s="6">
        <v>19</v>
      </c>
      <c r="G7652" s="6">
        <v>273.17440795898438</v>
      </c>
      <c r="H7652" s="6">
        <v>273.17440795898438</v>
      </c>
      <c r="I7652" s="6">
        <v>98.858673095703125</v>
      </c>
      <c r="J7652" s="6">
        <v>67.685081967213094</v>
      </c>
      <c r="K7652">
        <f t="shared" si="238"/>
        <v>0</v>
      </c>
    </row>
    <row r="7653" spans="1:11" x14ac:dyDescent="0.25">
      <c r="A7653" s="5" t="str">
        <f t="shared" si="239"/>
        <v>Rate FamilyTOU-8Average WeekdayApril20</v>
      </c>
      <c r="B7653" t="s">
        <v>2234</v>
      </c>
      <c r="C7653" t="s">
        <v>2252</v>
      </c>
      <c r="D7653" t="s">
        <v>2589</v>
      </c>
      <c r="E7653" t="s">
        <v>3180</v>
      </c>
      <c r="F7653" s="6">
        <v>20</v>
      </c>
      <c r="G7653" s="6">
        <v>274.88497924804688</v>
      </c>
      <c r="H7653" s="6">
        <v>274.88497924804688</v>
      </c>
      <c r="I7653" s="6">
        <v>167.19578552246094</v>
      </c>
      <c r="J7653" s="6">
        <v>64.927704918032802</v>
      </c>
      <c r="K7653">
        <f t="shared" si="238"/>
        <v>0</v>
      </c>
    </row>
    <row r="7654" spans="1:11" x14ac:dyDescent="0.25">
      <c r="A7654" s="5" t="str">
        <f t="shared" si="239"/>
        <v>Rate FamilyTOU-8Average WeekdayApril21</v>
      </c>
      <c r="B7654" t="s">
        <v>2234</v>
      </c>
      <c r="C7654" t="s">
        <v>2252</v>
      </c>
      <c r="D7654" t="s">
        <v>2589</v>
      </c>
      <c r="E7654" t="s">
        <v>3180</v>
      </c>
      <c r="F7654" s="6">
        <v>21</v>
      </c>
      <c r="G7654" s="6">
        <v>282.71099853515625</v>
      </c>
      <c r="H7654" s="6">
        <v>282.71099853515625</v>
      </c>
      <c r="I7654" s="6">
        <v>143.24710083007813</v>
      </c>
      <c r="J7654" s="6">
        <v>61.265245901639346</v>
      </c>
      <c r="K7654">
        <f t="shared" si="238"/>
        <v>0</v>
      </c>
    </row>
    <row r="7655" spans="1:11" x14ac:dyDescent="0.25">
      <c r="A7655" s="5" t="str">
        <f t="shared" si="239"/>
        <v>Rate FamilyTOU-8Average WeekdayApril22</v>
      </c>
      <c r="B7655" t="s">
        <v>2234</v>
      </c>
      <c r="C7655" t="s">
        <v>2252</v>
      </c>
      <c r="D7655" t="s">
        <v>2589</v>
      </c>
      <c r="E7655" t="s">
        <v>3180</v>
      </c>
      <c r="F7655" s="6">
        <v>22</v>
      </c>
      <c r="G7655" s="6">
        <v>274.66217041015625</v>
      </c>
      <c r="H7655" s="6">
        <v>274.66217041015625</v>
      </c>
      <c r="I7655" s="6">
        <v>91.986419677734375</v>
      </c>
      <c r="J7655" s="6">
        <v>58.893442622950843</v>
      </c>
      <c r="K7655">
        <f t="shared" si="238"/>
        <v>0</v>
      </c>
    </row>
    <row r="7656" spans="1:11" x14ac:dyDescent="0.25">
      <c r="A7656" s="5" t="str">
        <f t="shared" si="239"/>
        <v>Rate FamilyTOU-8Average WeekdayApril23</v>
      </c>
      <c r="B7656" t="s">
        <v>2234</v>
      </c>
      <c r="C7656" t="s">
        <v>2252</v>
      </c>
      <c r="D7656" t="s">
        <v>2589</v>
      </c>
      <c r="E7656" t="s">
        <v>3180</v>
      </c>
      <c r="F7656" s="6">
        <v>23</v>
      </c>
      <c r="G7656" s="6">
        <v>268.06661987304688</v>
      </c>
      <c r="H7656" s="6">
        <v>268.06661987304688</v>
      </c>
      <c r="I7656" s="6">
        <v>89.666580200195313</v>
      </c>
      <c r="J7656" s="6">
        <v>57.767213114754057</v>
      </c>
      <c r="K7656">
        <f t="shared" si="238"/>
        <v>0</v>
      </c>
    </row>
    <row r="7657" spans="1:11" x14ac:dyDescent="0.25">
      <c r="A7657" s="5" t="str">
        <f t="shared" si="239"/>
        <v>Rate FamilyTOU-8Average WeekdayApril24</v>
      </c>
      <c r="B7657" t="s">
        <v>2234</v>
      </c>
      <c r="C7657" t="s">
        <v>2252</v>
      </c>
      <c r="D7657" t="s">
        <v>2589</v>
      </c>
      <c r="E7657" t="s">
        <v>3180</v>
      </c>
      <c r="F7657" s="6">
        <v>24</v>
      </c>
      <c r="G7657" s="6">
        <v>274.98788452148438</v>
      </c>
      <c r="H7657" s="6">
        <v>274.98788452148438</v>
      </c>
      <c r="I7657" s="6">
        <v>97.276260375976563</v>
      </c>
      <c r="J7657" s="6">
        <v>57.341639344262276</v>
      </c>
      <c r="K7657">
        <f t="shared" si="238"/>
        <v>0</v>
      </c>
    </row>
    <row r="7658" spans="1:11" x14ac:dyDescent="0.25">
      <c r="A7658" s="5" t="str">
        <f t="shared" si="239"/>
        <v>Rate FamilyTOU-8Monthly Peak DayApril1</v>
      </c>
      <c r="B7658" t="s">
        <v>2234</v>
      </c>
      <c r="C7658" t="s">
        <v>2252</v>
      </c>
      <c r="D7658" t="s">
        <v>2590</v>
      </c>
      <c r="E7658" t="s">
        <v>3180</v>
      </c>
      <c r="F7658" s="6">
        <v>1</v>
      </c>
      <c r="G7658" s="6">
        <v>280.7894287109375</v>
      </c>
      <c r="H7658" s="6">
        <v>280.7894287109375</v>
      </c>
      <c r="I7658" s="6">
        <v>110.88396453857422</v>
      </c>
      <c r="J7658" s="6">
        <v>68.114754098360692</v>
      </c>
      <c r="K7658">
        <f t="shared" si="238"/>
        <v>0</v>
      </c>
    </row>
    <row r="7659" spans="1:11" x14ac:dyDescent="0.25">
      <c r="A7659" s="5" t="str">
        <f t="shared" si="239"/>
        <v>Rate FamilyTOU-8Monthly Peak DayApril2</v>
      </c>
      <c r="B7659" t="s">
        <v>2234</v>
      </c>
      <c r="C7659" t="s">
        <v>2252</v>
      </c>
      <c r="D7659" t="s">
        <v>2590</v>
      </c>
      <c r="E7659" t="s">
        <v>3180</v>
      </c>
      <c r="F7659" s="6">
        <v>2</v>
      </c>
      <c r="G7659" s="6">
        <v>281.38888549804688</v>
      </c>
      <c r="H7659" s="6">
        <v>281.38888549804688</v>
      </c>
      <c r="I7659" s="6">
        <v>107.85450744628906</v>
      </c>
      <c r="J7659" s="6">
        <v>66.343770491803255</v>
      </c>
      <c r="K7659">
        <f t="shared" si="238"/>
        <v>0</v>
      </c>
    </row>
    <row r="7660" spans="1:11" x14ac:dyDescent="0.25">
      <c r="A7660" s="5" t="str">
        <f t="shared" si="239"/>
        <v>Rate FamilyTOU-8Monthly Peak DayApril3</v>
      </c>
      <c r="B7660" t="s">
        <v>2234</v>
      </c>
      <c r="C7660" t="s">
        <v>2252</v>
      </c>
      <c r="D7660" t="s">
        <v>2590</v>
      </c>
      <c r="E7660" t="s">
        <v>3180</v>
      </c>
      <c r="F7660" s="6">
        <v>3</v>
      </c>
      <c r="G7660" s="6">
        <v>287.5714111328125</v>
      </c>
      <c r="H7660" s="6">
        <v>287.5714111328125</v>
      </c>
      <c r="I7660" s="6">
        <v>104.46287536621094</v>
      </c>
      <c r="J7660" s="6">
        <v>64.393114754098377</v>
      </c>
      <c r="K7660">
        <f t="shared" si="238"/>
        <v>0</v>
      </c>
    </row>
    <row r="7661" spans="1:11" x14ac:dyDescent="0.25">
      <c r="A7661" s="5" t="str">
        <f t="shared" si="239"/>
        <v>Rate FamilyTOU-8Monthly Peak DayApril4</v>
      </c>
      <c r="B7661" t="s">
        <v>2234</v>
      </c>
      <c r="C7661" t="s">
        <v>2252</v>
      </c>
      <c r="D7661" t="s">
        <v>2590</v>
      </c>
      <c r="E7661" t="s">
        <v>3180</v>
      </c>
      <c r="F7661" s="6">
        <v>4</v>
      </c>
      <c r="G7661" s="6">
        <v>288.44778442382813</v>
      </c>
      <c r="H7661" s="6">
        <v>288.44778442382813</v>
      </c>
      <c r="I7661" s="6">
        <v>162.99705505371094</v>
      </c>
      <c r="J7661" s="6">
        <v>63.449672131147551</v>
      </c>
      <c r="K7661">
        <f t="shared" si="238"/>
        <v>0</v>
      </c>
    </row>
    <row r="7662" spans="1:11" x14ac:dyDescent="0.25">
      <c r="A7662" s="5" t="str">
        <f t="shared" si="239"/>
        <v>Rate FamilyTOU-8Monthly Peak DayApril5</v>
      </c>
      <c r="B7662" t="s">
        <v>2234</v>
      </c>
      <c r="C7662" t="s">
        <v>2252</v>
      </c>
      <c r="D7662" t="s">
        <v>2590</v>
      </c>
      <c r="E7662" t="s">
        <v>3180</v>
      </c>
      <c r="F7662" s="6">
        <v>5</v>
      </c>
      <c r="G7662" s="6">
        <v>359.09967041015625</v>
      </c>
      <c r="H7662" s="6">
        <v>359.09967041015625</v>
      </c>
      <c r="I7662" s="6">
        <v>131.40011596679688</v>
      </c>
      <c r="J7662" s="6">
        <v>62.852622950819686</v>
      </c>
      <c r="K7662">
        <f t="shared" si="238"/>
        <v>0</v>
      </c>
    </row>
    <row r="7663" spans="1:11" x14ac:dyDescent="0.25">
      <c r="A7663" s="5" t="str">
        <f t="shared" si="239"/>
        <v>Rate FamilyTOU-8Monthly Peak DayApril6</v>
      </c>
      <c r="B7663" t="s">
        <v>2234</v>
      </c>
      <c r="C7663" t="s">
        <v>2252</v>
      </c>
      <c r="D7663" t="s">
        <v>2590</v>
      </c>
      <c r="E7663" t="s">
        <v>3180</v>
      </c>
      <c r="F7663" s="6">
        <v>6</v>
      </c>
      <c r="G7663" s="6">
        <v>478.05499267578125</v>
      </c>
      <c r="H7663" s="6">
        <v>478.05499267578125</v>
      </c>
      <c r="I7663" s="6">
        <v>92.188125610351563</v>
      </c>
      <c r="J7663" s="6">
        <v>62.310327868852468</v>
      </c>
      <c r="K7663">
        <f t="shared" si="238"/>
        <v>0</v>
      </c>
    </row>
    <row r="7664" spans="1:11" x14ac:dyDescent="0.25">
      <c r="A7664" s="5" t="str">
        <f t="shared" si="239"/>
        <v>Rate FamilyTOU-8Monthly Peak DayApril7</v>
      </c>
      <c r="B7664" t="s">
        <v>2234</v>
      </c>
      <c r="C7664" t="s">
        <v>2252</v>
      </c>
      <c r="D7664" t="s">
        <v>2590</v>
      </c>
      <c r="E7664" t="s">
        <v>3180</v>
      </c>
      <c r="F7664" s="6">
        <v>7</v>
      </c>
      <c r="G7664" s="6">
        <v>515.326416015625</v>
      </c>
      <c r="H7664" s="6">
        <v>515.326416015625</v>
      </c>
      <c r="I7664" s="6">
        <v>100.67754364013672</v>
      </c>
      <c r="J7664" s="6">
        <v>62.170491803278658</v>
      </c>
      <c r="K7664">
        <f t="shared" si="238"/>
        <v>0</v>
      </c>
    </row>
    <row r="7665" spans="1:11" x14ac:dyDescent="0.25">
      <c r="A7665" s="5" t="str">
        <f t="shared" si="239"/>
        <v>Rate FamilyTOU-8Monthly Peak DayApril8</v>
      </c>
      <c r="B7665" t="s">
        <v>2234</v>
      </c>
      <c r="C7665" t="s">
        <v>2252</v>
      </c>
      <c r="D7665" t="s">
        <v>2590</v>
      </c>
      <c r="E7665" t="s">
        <v>3180</v>
      </c>
      <c r="F7665" s="6">
        <v>8</v>
      </c>
      <c r="G7665" s="6">
        <v>554.382568359375</v>
      </c>
      <c r="H7665" s="6">
        <v>554.382568359375</v>
      </c>
      <c r="I7665" s="6">
        <v>108.78624725341797</v>
      </c>
      <c r="J7665" s="6">
        <v>62.935737704918012</v>
      </c>
      <c r="K7665">
        <f t="shared" si="238"/>
        <v>0</v>
      </c>
    </row>
    <row r="7666" spans="1:11" x14ac:dyDescent="0.25">
      <c r="A7666" s="5" t="str">
        <f t="shared" si="239"/>
        <v>Rate FamilyTOU-8Monthly Peak DayApril9</v>
      </c>
      <c r="B7666" t="s">
        <v>2234</v>
      </c>
      <c r="C7666" t="s">
        <v>2252</v>
      </c>
      <c r="D7666" t="s">
        <v>2590</v>
      </c>
      <c r="E7666" t="s">
        <v>3180</v>
      </c>
      <c r="F7666" s="6">
        <v>9</v>
      </c>
      <c r="G7666" s="6">
        <v>532.69927978515625</v>
      </c>
      <c r="H7666" s="6">
        <v>532.69927978515625</v>
      </c>
      <c r="I7666" s="6">
        <v>100.64019775390625</v>
      </c>
      <c r="J7666" s="6">
        <v>66.720819672131185</v>
      </c>
      <c r="K7666">
        <f t="shared" si="238"/>
        <v>0</v>
      </c>
    </row>
    <row r="7667" spans="1:11" x14ac:dyDescent="0.25">
      <c r="A7667" s="5" t="str">
        <f t="shared" si="239"/>
        <v>Rate FamilyTOU-8Monthly Peak DayApril10</v>
      </c>
      <c r="B7667" t="s">
        <v>2234</v>
      </c>
      <c r="C7667" t="s">
        <v>2252</v>
      </c>
      <c r="D7667" t="s">
        <v>2590</v>
      </c>
      <c r="E7667" t="s">
        <v>3180</v>
      </c>
      <c r="F7667" s="6">
        <v>10</v>
      </c>
      <c r="G7667" s="6">
        <v>523.51824951171875</v>
      </c>
      <c r="H7667" s="6">
        <v>523.51824951171875</v>
      </c>
      <c r="I7667" s="6">
        <v>110.01248931884766</v>
      </c>
      <c r="J7667" s="6">
        <v>72.966557377049185</v>
      </c>
      <c r="K7667">
        <f t="shared" si="238"/>
        <v>0</v>
      </c>
    </row>
    <row r="7668" spans="1:11" x14ac:dyDescent="0.25">
      <c r="A7668" s="5" t="str">
        <f t="shared" si="239"/>
        <v>Rate FamilyTOU-8Monthly Peak DayApril11</v>
      </c>
      <c r="B7668" t="s">
        <v>2234</v>
      </c>
      <c r="C7668" t="s">
        <v>2252</v>
      </c>
      <c r="D7668" t="s">
        <v>2590</v>
      </c>
      <c r="E7668" t="s">
        <v>3180</v>
      </c>
      <c r="F7668" s="6">
        <v>11</v>
      </c>
      <c r="G7668" s="6">
        <v>552.06341552734375</v>
      </c>
      <c r="H7668" s="6">
        <v>552.06341552734375</v>
      </c>
      <c r="I7668" s="6">
        <v>123.60198974609375</v>
      </c>
      <c r="J7668" s="6">
        <v>79.562295081967193</v>
      </c>
      <c r="K7668">
        <f t="shared" si="238"/>
        <v>0</v>
      </c>
    </row>
    <row r="7669" spans="1:11" x14ac:dyDescent="0.25">
      <c r="A7669" s="5" t="str">
        <f t="shared" si="239"/>
        <v>Rate FamilyTOU-8Monthly Peak DayApril12</v>
      </c>
      <c r="B7669" t="s">
        <v>2234</v>
      </c>
      <c r="C7669" t="s">
        <v>2252</v>
      </c>
      <c r="D7669" t="s">
        <v>2590</v>
      </c>
      <c r="E7669" t="s">
        <v>3180</v>
      </c>
      <c r="F7669" s="6">
        <v>12</v>
      </c>
      <c r="G7669" s="6">
        <v>510.58963012695313</v>
      </c>
      <c r="H7669" s="6">
        <v>510.58963012695313</v>
      </c>
      <c r="I7669" s="6">
        <v>132.36152648925781</v>
      </c>
      <c r="J7669" s="6">
        <v>84.781967213114768</v>
      </c>
      <c r="K7669">
        <f t="shared" si="238"/>
        <v>0</v>
      </c>
    </row>
    <row r="7670" spans="1:11" x14ac:dyDescent="0.25">
      <c r="A7670" s="5" t="str">
        <f t="shared" si="239"/>
        <v>Rate FamilyTOU-8Monthly Peak DayApril13</v>
      </c>
      <c r="B7670" t="s">
        <v>2234</v>
      </c>
      <c r="C7670" t="s">
        <v>2252</v>
      </c>
      <c r="D7670" t="s">
        <v>2590</v>
      </c>
      <c r="E7670" t="s">
        <v>3180</v>
      </c>
      <c r="F7670" s="6">
        <v>13</v>
      </c>
      <c r="G7670" s="6">
        <v>464.96548461914063</v>
      </c>
      <c r="H7670" s="6">
        <v>464.96548461914063</v>
      </c>
      <c r="I7670" s="6">
        <v>124.05554962158203</v>
      </c>
      <c r="J7670" s="6">
        <v>87.049180327868839</v>
      </c>
      <c r="K7670">
        <f t="shared" si="238"/>
        <v>0</v>
      </c>
    </row>
    <row r="7671" spans="1:11" x14ac:dyDescent="0.25">
      <c r="A7671" s="5" t="str">
        <f t="shared" si="239"/>
        <v>Rate FamilyTOU-8Monthly Peak DayApril14</v>
      </c>
      <c r="B7671" t="s">
        <v>2234</v>
      </c>
      <c r="C7671" t="s">
        <v>2252</v>
      </c>
      <c r="D7671" t="s">
        <v>2590</v>
      </c>
      <c r="E7671" t="s">
        <v>3180</v>
      </c>
      <c r="F7671" s="6">
        <v>14</v>
      </c>
      <c r="G7671" s="6">
        <v>406.37356567382813</v>
      </c>
      <c r="H7671" s="6">
        <v>406.37356567382813</v>
      </c>
      <c r="I7671" s="6">
        <v>107.53276824951172</v>
      </c>
      <c r="J7671" s="6">
        <v>88.649180327868862</v>
      </c>
      <c r="K7671">
        <f t="shared" si="238"/>
        <v>0</v>
      </c>
    </row>
    <row r="7672" spans="1:11" x14ac:dyDescent="0.25">
      <c r="A7672" s="5" t="str">
        <f t="shared" si="239"/>
        <v>Rate FamilyTOU-8Monthly Peak DayApril15</v>
      </c>
      <c r="B7672" t="s">
        <v>2234</v>
      </c>
      <c r="C7672" t="s">
        <v>2252</v>
      </c>
      <c r="D7672" t="s">
        <v>2590</v>
      </c>
      <c r="E7672" t="s">
        <v>3180</v>
      </c>
      <c r="F7672" s="6">
        <v>15</v>
      </c>
      <c r="G7672" s="6">
        <v>330.1737060546875</v>
      </c>
      <c r="H7672" s="6">
        <v>330.1737060546875</v>
      </c>
      <c r="I7672" s="6">
        <v>105.94598388671875</v>
      </c>
      <c r="J7672" s="6">
        <v>89.252459016393502</v>
      </c>
      <c r="K7672">
        <f t="shared" si="238"/>
        <v>0</v>
      </c>
    </row>
    <row r="7673" spans="1:11" x14ac:dyDescent="0.25">
      <c r="A7673" s="5" t="str">
        <f t="shared" si="239"/>
        <v>Rate FamilyTOU-8Monthly Peak DayApril16</v>
      </c>
      <c r="B7673" t="s">
        <v>2234</v>
      </c>
      <c r="C7673" t="s">
        <v>2252</v>
      </c>
      <c r="D7673" t="s">
        <v>2590</v>
      </c>
      <c r="E7673" t="s">
        <v>3180</v>
      </c>
      <c r="F7673" s="6">
        <v>16</v>
      </c>
      <c r="G7673" s="6">
        <v>265.44293212890625</v>
      </c>
      <c r="H7673" s="6">
        <v>265.44293212890625</v>
      </c>
      <c r="I7673" s="6">
        <v>100.60927581787109</v>
      </c>
      <c r="J7673" s="6">
        <v>89.237704918032776</v>
      </c>
      <c r="K7673">
        <f t="shared" si="238"/>
        <v>0</v>
      </c>
    </row>
    <row r="7674" spans="1:11" x14ac:dyDescent="0.25">
      <c r="A7674" s="5" t="str">
        <f t="shared" si="239"/>
        <v>Rate FamilyTOU-8Monthly Peak DayApril17</v>
      </c>
      <c r="B7674" t="s">
        <v>2234</v>
      </c>
      <c r="C7674" t="s">
        <v>2252</v>
      </c>
      <c r="D7674" t="s">
        <v>2590</v>
      </c>
      <c r="E7674" t="s">
        <v>3180</v>
      </c>
      <c r="F7674" s="6">
        <v>17</v>
      </c>
      <c r="G7674" s="6">
        <v>215.177001953125</v>
      </c>
      <c r="H7674" s="6">
        <v>215.177001953125</v>
      </c>
      <c r="I7674" s="6">
        <v>119.33226013183594</v>
      </c>
      <c r="J7674" s="6">
        <v>88.413114754098387</v>
      </c>
      <c r="K7674">
        <f t="shared" si="238"/>
        <v>0</v>
      </c>
    </row>
    <row r="7675" spans="1:11" x14ac:dyDescent="0.25">
      <c r="A7675" s="5" t="str">
        <f t="shared" si="239"/>
        <v>Rate FamilyTOU-8Monthly Peak DayApril18</v>
      </c>
      <c r="B7675" t="s">
        <v>2234</v>
      </c>
      <c r="C7675" t="s">
        <v>2252</v>
      </c>
      <c r="D7675" t="s">
        <v>2590</v>
      </c>
      <c r="E7675" t="s">
        <v>3180</v>
      </c>
      <c r="F7675" s="6">
        <v>18</v>
      </c>
      <c r="G7675" s="6">
        <v>199.74114990234375</v>
      </c>
      <c r="H7675" s="6">
        <v>199.74114990234375</v>
      </c>
      <c r="I7675" s="6">
        <v>140.21615600585938</v>
      </c>
      <c r="J7675" s="6">
        <v>87.195081967213127</v>
      </c>
      <c r="K7675">
        <f t="shared" si="238"/>
        <v>0</v>
      </c>
    </row>
    <row r="7676" spans="1:11" x14ac:dyDescent="0.25">
      <c r="A7676" s="5" t="str">
        <f t="shared" si="239"/>
        <v>Rate FamilyTOU-8Monthly Peak DayApril19</v>
      </c>
      <c r="B7676" t="s">
        <v>2234</v>
      </c>
      <c r="C7676" t="s">
        <v>2252</v>
      </c>
      <c r="D7676" t="s">
        <v>2590</v>
      </c>
      <c r="E7676" t="s">
        <v>3180</v>
      </c>
      <c r="F7676" s="6">
        <v>19</v>
      </c>
      <c r="G7676" s="6">
        <v>224.72142028808594</v>
      </c>
      <c r="H7676" s="6">
        <v>224.72142028808594</v>
      </c>
      <c r="I7676" s="6">
        <v>127.47280120849609</v>
      </c>
      <c r="J7676" s="6">
        <v>84.398360655737733</v>
      </c>
      <c r="K7676">
        <f t="shared" si="238"/>
        <v>0</v>
      </c>
    </row>
    <row r="7677" spans="1:11" x14ac:dyDescent="0.25">
      <c r="A7677" s="5" t="str">
        <f t="shared" si="239"/>
        <v>Rate FamilyTOU-8Monthly Peak DayApril20</v>
      </c>
      <c r="B7677" t="s">
        <v>2234</v>
      </c>
      <c r="C7677" t="s">
        <v>2252</v>
      </c>
      <c r="D7677" t="s">
        <v>2590</v>
      </c>
      <c r="E7677" t="s">
        <v>3180</v>
      </c>
      <c r="F7677" s="6">
        <v>20</v>
      </c>
      <c r="G7677" s="6">
        <v>222.57518005371094</v>
      </c>
      <c r="H7677" s="6">
        <v>222.57518005371094</v>
      </c>
      <c r="I7677" s="6">
        <v>120.50361633300781</v>
      </c>
      <c r="J7677" s="6">
        <v>81.028524590163912</v>
      </c>
      <c r="K7677">
        <f t="shared" si="238"/>
        <v>0</v>
      </c>
    </row>
    <row r="7678" spans="1:11" x14ac:dyDescent="0.25">
      <c r="A7678" s="5" t="str">
        <f t="shared" si="239"/>
        <v>Rate FamilyTOU-8Monthly Peak DayApril21</v>
      </c>
      <c r="B7678" t="s">
        <v>2234</v>
      </c>
      <c r="C7678" t="s">
        <v>2252</v>
      </c>
      <c r="D7678" t="s">
        <v>2590</v>
      </c>
      <c r="E7678" t="s">
        <v>3180</v>
      </c>
      <c r="F7678" s="6">
        <v>21</v>
      </c>
      <c r="G7678" s="6">
        <v>225.71305847167969</v>
      </c>
      <c r="H7678" s="6">
        <v>225.71305847167969</v>
      </c>
      <c r="I7678" s="6">
        <v>103.74893951416016</v>
      </c>
      <c r="J7678" s="6">
        <v>76.065901639344261</v>
      </c>
      <c r="K7678">
        <f t="shared" si="238"/>
        <v>0</v>
      </c>
    </row>
    <row r="7679" spans="1:11" x14ac:dyDescent="0.25">
      <c r="A7679" s="5" t="str">
        <f t="shared" si="239"/>
        <v>Rate FamilyTOU-8Monthly Peak DayApril22</v>
      </c>
      <c r="B7679" t="s">
        <v>2234</v>
      </c>
      <c r="C7679" t="s">
        <v>2252</v>
      </c>
      <c r="D7679" t="s">
        <v>2590</v>
      </c>
      <c r="E7679" t="s">
        <v>3180</v>
      </c>
      <c r="F7679" s="6">
        <v>22</v>
      </c>
      <c r="G7679" s="6">
        <v>232.51710510253906</v>
      </c>
      <c r="H7679" s="6">
        <v>232.51710510253906</v>
      </c>
      <c r="I7679" s="6">
        <v>120.54820251464844</v>
      </c>
      <c r="J7679" s="6">
        <v>71.565081967213104</v>
      </c>
      <c r="K7679">
        <f t="shared" si="238"/>
        <v>0</v>
      </c>
    </row>
    <row r="7680" spans="1:11" x14ac:dyDescent="0.25">
      <c r="A7680" s="5" t="str">
        <f t="shared" si="239"/>
        <v>Rate FamilyTOU-8Monthly Peak DayApril23</v>
      </c>
      <c r="B7680" t="s">
        <v>2234</v>
      </c>
      <c r="C7680" t="s">
        <v>2252</v>
      </c>
      <c r="D7680" t="s">
        <v>2590</v>
      </c>
      <c r="E7680" t="s">
        <v>3180</v>
      </c>
      <c r="F7680" s="6">
        <v>23</v>
      </c>
      <c r="G7680" s="6">
        <v>215.78602600097656</v>
      </c>
      <c r="H7680" s="6">
        <v>215.78602600097656</v>
      </c>
      <c r="I7680" s="6">
        <v>106.34117889404297</v>
      </c>
      <c r="J7680" s="6">
        <v>69.543606557377046</v>
      </c>
      <c r="K7680">
        <f t="shared" si="238"/>
        <v>0</v>
      </c>
    </row>
    <row r="7681" spans="1:11" x14ac:dyDescent="0.25">
      <c r="A7681" s="5" t="str">
        <f t="shared" si="239"/>
        <v>Rate FamilyTOU-8Monthly Peak DayApril24</v>
      </c>
      <c r="B7681" t="s">
        <v>2234</v>
      </c>
      <c r="C7681" t="s">
        <v>2252</v>
      </c>
      <c r="D7681" t="s">
        <v>2590</v>
      </c>
      <c r="E7681" t="s">
        <v>3180</v>
      </c>
      <c r="F7681" s="6">
        <v>24</v>
      </c>
      <c r="G7681" s="6">
        <v>205.89898681640625</v>
      </c>
      <c r="H7681" s="6">
        <v>205.89898681640625</v>
      </c>
      <c r="I7681" s="6">
        <v>118.43995666503906</v>
      </c>
      <c r="J7681" s="6">
        <v>68.175245901639357</v>
      </c>
      <c r="K7681">
        <f t="shared" si="238"/>
        <v>0</v>
      </c>
    </row>
    <row r="7682" spans="1:11" x14ac:dyDescent="0.25">
      <c r="A7682" s="5" t="str">
        <f t="shared" si="239"/>
        <v>Rate FamilyTOU-8Average WeekdayMay1</v>
      </c>
      <c r="B7682" t="s">
        <v>2234</v>
      </c>
      <c r="C7682" t="s">
        <v>2252</v>
      </c>
      <c r="D7682" t="s">
        <v>2591</v>
      </c>
      <c r="E7682" t="s">
        <v>3181</v>
      </c>
      <c r="F7682" s="6">
        <v>1</v>
      </c>
      <c r="G7682" s="6">
        <v>280.78961181640625</v>
      </c>
      <c r="H7682" s="6">
        <v>280.78961181640625</v>
      </c>
      <c r="I7682" s="6">
        <v>161.5247802734375</v>
      </c>
      <c r="J7682" s="6">
        <v>61.223606557377074</v>
      </c>
      <c r="K7682">
        <f t="shared" ref="K7682:K7745" si="240">INDEX(events, MATCH(CONCATENATE(B7682, C7682, D7682, E7682), events_y, 0), MATCH("Confidential", events_x, 0))</f>
        <v>0</v>
      </c>
    </row>
    <row r="7683" spans="1:11" x14ac:dyDescent="0.25">
      <c r="A7683" s="5" t="str">
        <f t="shared" ref="A7683:A7746" si="241">CONCATENATE(B7683, C7683, D7683, E7683, F7683)</f>
        <v>Rate FamilyTOU-8Average WeekdayMay2</v>
      </c>
      <c r="B7683" t="s">
        <v>2234</v>
      </c>
      <c r="C7683" t="s">
        <v>2252</v>
      </c>
      <c r="D7683" t="s">
        <v>2591</v>
      </c>
      <c r="E7683" t="s">
        <v>3181</v>
      </c>
      <c r="F7683" s="6">
        <v>2</v>
      </c>
      <c r="G7683" s="6">
        <v>281.04782104492188</v>
      </c>
      <c r="H7683" s="6">
        <v>281.04782104492188</v>
      </c>
      <c r="I7683" s="6">
        <v>156.55207824707031</v>
      </c>
      <c r="J7683" s="6">
        <v>60.702950819672147</v>
      </c>
      <c r="K7683">
        <f t="shared" si="240"/>
        <v>0</v>
      </c>
    </row>
    <row r="7684" spans="1:11" x14ac:dyDescent="0.25">
      <c r="A7684" s="5" t="str">
        <f t="shared" si="241"/>
        <v>Rate FamilyTOU-8Average WeekdayMay3</v>
      </c>
      <c r="B7684" t="s">
        <v>2234</v>
      </c>
      <c r="C7684" t="s">
        <v>2252</v>
      </c>
      <c r="D7684" t="s">
        <v>2591</v>
      </c>
      <c r="E7684" t="s">
        <v>3181</v>
      </c>
      <c r="F7684" s="6">
        <v>3</v>
      </c>
      <c r="G7684" s="6">
        <v>273.94552612304688</v>
      </c>
      <c r="H7684" s="6">
        <v>273.94552612304688</v>
      </c>
      <c r="I7684" s="6">
        <v>152.5286865234375</v>
      </c>
      <c r="J7684" s="6">
        <v>60.194918032786873</v>
      </c>
      <c r="K7684">
        <f t="shared" si="240"/>
        <v>0</v>
      </c>
    </row>
    <row r="7685" spans="1:11" x14ac:dyDescent="0.25">
      <c r="A7685" s="5" t="str">
        <f t="shared" si="241"/>
        <v>Rate FamilyTOU-8Average WeekdayMay4</v>
      </c>
      <c r="B7685" t="s">
        <v>2234</v>
      </c>
      <c r="C7685" t="s">
        <v>2252</v>
      </c>
      <c r="D7685" t="s">
        <v>2591</v>
      </c>
      <c r="E7685" t="s">
        <v>3181</v>
      </c>
      <c r="F7685" s="6">
        <v>4</v>
      </c>
      <c r="G7685" s="6">
        <v>285.0400390625</v>
      </c>
      <c r="H7685" s="6">
        <v>285.0400390625</v>
      </c>
      <c r="I7685" s="6">
        <v>155.60043334960938</v>
      </c>
      <c r="J7685" s="6">
        <v>59.778196721311481</v>
      </c>
      <c r="K7685">
        <f t="shared" si="240"/>
        <v>0</v>
      </c>
    </row>
    <row r="7686" spans="1:11" x14ac:dyDescent="0.25">
      <c r="A7686" s="5" t="str">
        <f t="shared" si="241"/>
        <v>Rate FamilyTOU-8Average WeekdayMay5</v>
      </c>
      <c r="B7686" t="s">
        <v>2234</v>
      </c>
      <c r="C7686" t="s">
        <v>2252</v>
      </c>
      <c r="D7686" t="s">
        <v>2591</v>
      </c>
      <c r="E7686" t="s">
        <v>3181</v>
      </c>
      <c r="F7686" s="6">
        <v>5</v>
      </c>
      <c r="G7686" s="6">
        <v>356.49652099609375</v>
      </c>
      <c r="H7686" s="6">
        <v>356.49652099609375</v>
      </c>
      <c r="I7686" s="6">
        <v>156.90328979492188</v>
      </c>
      <c r="J7686" s="6">
        <v>59.576065573770485</v>
      </c>
      <c r="K7686">
        <f t="shared" si="240"/>
        <v>0</v>
      </c>
    </row>
    <row r="7687" spans="1:11" x14ac:dyDescent="0.25">
      <c r="A7687" s="5" t="str">
        <f t="shared" si="241"/>
        <v>Rate FamilyTOU-8Average WeekdayMay6</v>
      </c>
      <c r="B7687" t="s">
        <v>2234</v>
      </c>
      <c r="C7687" t="s">
        <v>2252</v>
      </c>
      <c r="D7687" t="s">
        <v>2591</v>
      </c>
      <c r="E7687" t="s">
        <v>3181</v>
      </c>
      <c r="F7687" s="6">
        <v>6</v>
      </c>
      <c r="G7687" s="6">
        <v>480.01596069335938</v>
      </c>
      <c r="H7687" s="6">
        <v>480.01596069335938</v>
      </c>
      <c r="I7687" s="6">
        <v>149.62852478027344</v>
      </c>
      <c r="J7687" s="6">
        <v>59.283442622950759</v>
      </c>
      <c r="K7687">
        <f t="shared" si="240"/>
        <v>0</v>
      </c>
    </row>
    <row r="7688" spans="1:11" x14ac:dyDescent="0.25">
      <c r="A7688" s="5" t="str">
        <f t="shared" si="241"/>
        <v>Rate FamilyTOU-8Average WeekdayMay7</v>
      </c>
      <c r="B7688" t="s">
        <v>2234</v>
      </c>
      <c r="C7688" t="s">
        <v>2252</v>
      </c>
      <c r="D7688" t="s">
        <v>2591</v>
      </c>
      <c r="E7688" t="s">
        <v>3181</v>
      </c>
      <c r="F7688" s="6">
        <v>7</v>
      </c>
      <c r="G7688" s="6">
        <v>531.87225341796875</v>
      </c>
      <c r="H7688" s="6">
        <v>531.87225341796875</v>
      </c>
      <c r="I7688" s="6">
        <v>157.62419128417969</v>
      </c>
      <c r="J7688" s="6">
        <v>59.002950819672165</v>
      </c>
      <c r="K7688">
        <f t="shared" si="240"/>
        <v>0</v>
      </c>
    </row>
    <row r="7689" spans="1:11" x14ac:dyDescent="0.25">
      <c r="A7689" s="5" t="str">
        <f t="shared" si="241"/>
        <v>Rate FamilyTOU-8Average WeekdayMay8</v>
      </c>
      <c r="B7689" t="s">
        <v>2234</v>
      </c>
      <c r="C7689" t="s">
        <v>2252</v>
      </c>
      <c r="D7689" t="s">
        <v>2591</v>
      </c>
      <c r="E7689" t="s">
        <v>3181</v>
      </c>
      <c r="F7689" s="6">
        <v>8</v>
      </c>
      <c r="G7689" s="6">
        <v>551.6533203125</v>
      </c>
      <c r="H7689" s="6">
        <v>551.6533203125</v>
      </c>
      <c r="I7689" s="6">
        <v>136.65493774414063</v>
      </c>
      <c r="J7689" s="6">
        <v>59.295901639344244</v>
      </c>
      <c r="K7689">
        <f t="shared" si="240"/>
        <v>0</v>
      </c>
    </row>
    <row r="7690" spans="1:11" x14ac:dyDescent="0.25">
      <c r="A7690" s="5" t="str">
        <f t="shared" si="241"/>
        <v>Rate FamilyTOU-8Average WeekdayMay9</v>
      </c>
      <c r="B7690" t="s">
        <v>2234</v>
      </c>
      <c r="C7690" t="s">
        <v>2252</v>
      </c>
      <c r="D7690" t="s">
        <v>2591</v>
      </c>
      <c r="E7690" t="s">
        <v>3181</v>
      </c>
      <c r="F7690" s="6">
        <v>9</v>
      </c>
      <c r="G7690" s="6">
        <v>545.87188720703125</v>
      </c>
      <c r="H7690" s="6">
        <v>545.87188720703125</v>
      </c>
      <c r="I7690" s="6">
        <v>131.42486572265625</v>
      </c>
      <c r="J7690" s="6">
        <v>60.898688524590135</v>
      </c>
      <c r="K7690">
        <f t="shared" si="240"/>
        <v>0</v>
      </c>
    </row>
    <row r="7691" spans="1:11" x14ac:dyDescent="0.25">
      <c r="A7691" s="5" t="str">
        <f t="shared" si="241"/>
        <v>Rate FamilyTOU-8Average WeekdayMay10</v>
      </c>
      <c r="B7691" t="s">
        <v>2234</v>
      </c>
      <c r="C7691" t="s">
        <v>2252</v>
      </c>
      <c r="D7691" t="s">
        <v>2591</v>
      </c>
      <c r="E7691" t="s">
        <v>3181</v>
      </c>
      <c r="F7691" s="6">
        <v>10</v>
      </c>
      <c r="G7691" s="6">
        <v>539.12451171875</v>
      </c>
      <c r="H7691" s="6">
        <v>539.12451171875</v>
      </c>
      <c r="I7691" s="6">
        <v>124.60410308837891</v>
      </c>
      <c r="J7691" s="6">
        <v>63.502950819672137</v>
      </c>
      <c r="K7691">
        <f t="shared" si="240"/>
        <v>0</v>
      </c>
    </row>
    <row r="7692" spans="1:11" x14ac:dyDescent="0.25">
      <c r="A7692" s="5" t="str">
        <f t="shared" si="241"/>
        <v>Rate FamilyTOU-8Average WeekdayMay11</v>
      </c>
      <c r="B7692" t="s">
        <v>2234</v>
      </c>
      <c r="C7692" t="s">
        <v>2252</v>
      </c>
      <c r="D7692" t="s">
        <v>2591</v>
      </c>
      <c r="E7692" t="s">
        <v>3181</v>
      </c>
      <c r="F7692" s="6">
        <v>11</v>
      </c>
      <c r="G7692" s="6">
        <v>548.69329833984375</v>
      </c>
      <c r="H7692" s="6">
        <v>548.69329833984375</v>
      </c>
      <c r="I7692" s="6">
        <v>128.36421203613281</v>
      </c>
      <c r="J7692" s="6">
        <v>67.389672131147549</v>
      </c>
      <c r="K7692">
        <f t="shared" si="240"/>
        <v>0</v>
      </c>
    </row>
    <row r="7693" spans="1:11" x14ac:dyDescent="0.25">
      <c r="A7693" s="5" t="str">
        <f t="shared" si="241"/>
        <v>Rate FamilyTOU-8Average WeekdayMay12</v>
      </c>
      <c r="B7693" t="s">
        <v>2234</v>
      </c>
      <c r="C7693" t="s">
        <v>2252</v>
      </c>
      <c r="D7693" t="s">
        <v>2591</v>
      </c>
      <c r="E7693" t="s">
        <v>3181</v>
      </c>
      <c r="F7693" s="6">
        <v>12</v>
      </c>
      <c r="G7693" s="6">
        <v>522.21356201171875</v>
      </c>
      <c r="H7693" s="6">
        <v>522.21356201171875</v>
      </c>
      <c r="I7693" s="6">
        <v>133.404296875</v>
      </c>
      <c r="J7693" s="6">
        <v>70.545737704918025</v>
      </c>
      <c r="K7693">
        <f t="shared" si="240"/>
        <v>0</v>
      </c>
    </row>
    <row r="7694" spans="1:11" x14ac:dyDescent="0.25">
      <c r="A7694" s="5" t="str">
        <f t="shared" si="241"/>
        <v>Rate FamilyTOU-8Average WeekdayMay13</v>
      </c>
      <c r="B7694" t="s">
        <v>2234</v>
      </c>
      <c r="C7694" t="s">
        <v>2252</v>
      </c>
      <c r="D7694" t="s">
        <v>2591</v>
      </c>
      <c r="E7694" t="s">
        <v>3181</v>
      </c>
      <c r="F7694" s="6">
        <v>13</v>
      </c>
      <c r="G7694" s="6">
        <v>498.84112548828125</v>
      </c>
      <c r="H7694" s="6">
        <v>498.84112548828125</v>
      </c>
      <c r="I7694" s="6">
        <v>122.04363250732422</v>
      </c>
      <c r="J7694" s="6">
        <v>72.038032786885211</v>
      </c>
      <c r="K7694">
        <f t="shared" si="240"/>
        <v>0</v>
      </c>
    </row>
    <row r="7695" spans="1:11" x14ac:dyDescent="0.25">
      <c r="A7695" s="5" t="str">
        <f t="shared" si="241"/>
        <v>Rate FamilyTOU-8Average WeekdayMay14</v>
      </c>
      <c r="B7695" t="s">
        <v>2234</v>
      </c>
      <c r="C7695" t="s">
        <v>2252</v>
      </c>
      <c r="D7695" t="s">
        <v>2591</v>
      </c>
      <c r="E7695" t="s">
        <v>3181</v>
      </c>
      <c r="F7695" s="6">
        <v>14</v>
      </c>
      <c r="G7695" s="6">
        <v>443.58709716796875</v>
      </c>
      <c r="H7695" s="6">
        <v>443.58709716796875</v>
      </c>
      <c r="I7695" s="6">
        <v>124.19087982177734</v>
      </c>
      <c r="J7695" s="6">
        <v>73.855901639344239</v>
      </c>
      <c r="K7695">
        <f t="shared" si="240"/>
        <v>0</v>
      </c>
    </row>
    <row r="7696" spans="1:11" x14ac:dyDescent="0.25">
      <c r="A7696" s="5" t="str">
        <f t="shared" si="241"/>
        <v>Rate FamilyTOU-8Average WeekdayMay15</v>
      </c>
      <c r="B7696" t="s">
        <v>2234</v>
      </c>
      <c r="C7696" t="s">
        <v>2252</v>
      </c>
      <c r="D7696" t="s">
        <v>2591</v>
      </c>
      <c r="E7696" t="s">
        <v>3181</v>
      </c>
      <c r="F7696" s="6">
        <v>15</v>
      </c>
      <c r="G7696" s="6">
        <v>354.54458618164063</v>
      </c>
      <c r="H7696" s="6">
        <v>354.54458618164063</v>
      </c>
      <c r="I7696" s="6">
        <v>118.62803649902344</v>
      </c>
      <c r="J7696" s="6">
        <v>75.312131147540953</v>
      </c>
      <c r="K7696">
        <f t="shared" si="240"/>
        <v>0</v>
      </c>
    </row>
    <row r="7697" spans="1:11" x14ac:dyDescent="0.25">
      <c r="A7697" s="5" t="str">
        <f t="shared" si="241"/>
        <v>Rate FamilyTOU-8Average WeekdayMay16</v>
      </c>
      <c r="B7697" t="s">
        <v>2234</v>
      </c>
      <c r="C7697" t="s">
        <v>2252</v>
      </c>
      <c r="D7697" t="s">
        <v>2591</v>
      </c>
      <c r="E7697" t="s">
        <v>3181</v>
      </c>
      <c r="F7697" s="6">
        <v>16</v>
      </c>
      <c r="G7697" s="6">
        <v>305.81585693359375</v>
      </c>
      <c r="H7697" s="6">
        <v>305.81585693359375</v>
      </c>
      <c r="I7697" s="6">
        <v>110.56920623779297</v>
      </c>
      <c r="J7697" s="6">
        <v>75.824426229508205</v>
      </c>
      <c r="K7697">
        <f t="shared" si="240"/>
        <v>0</v>
      </c>
    </row>
    <row r="7698" spans="1:11" x14ac:dyDescent="0.25">
      <c r="A7698" s="5" t="str">
        <f t="shared" si="241"/>
        <v>Rate FamilyTOU-8Average WeekdayMay17</v>
      </c>
      <c r="B7698" t="s">
        <v>2234</v>
      </c>
      <c r="C7698" t="s">
        <v>2252</v>
      </c>
      <c r="D7698" t="s">
        <v>2591</v>
      </c>
      <c r="E7698" t="s">
        <v>3181</v>
      </c>
      <c r="F7698" s="6">
        <v>17</v>
      </c>
      <c r="G7698" s="6">
        <v>261.88229370117188</v>
      </c>
      <c r="H7698" s="6">
        <v>261.88229370117188</v>
      </c>
      <c r="I7698" s="6">
        <v>113.43321990966797</v>
      </c>
      <c r="J7698" s="6">
        <v>75.679672131147541</v>
      </c>
      <c r="K7698">
        <f t="shared" si="240"/>
        <v>0</v>
      </c>
    </row>
    <row r="7699" spans="1:11" x14ac:dyDescent="0.25">
      <c r="A7699" s="5" t="str">
        <f t="shared" si="241"/>
        <v>Rate FamilyTOU-8Average WeekdayMay18</v>
      </c>
      <c r="B7699" t="s">
        <v>2234</v>
      </c>
      <c r="C7699" t="s">
        <v>2252</v>
      </c>
      <c r="D7699" t="s">
        <v>2591</v>
      </c>
      <c r="E7699" t="s">
        <v>3181</v>
      </c>
      <c r="F7699" s="6">
        <v>18</v>
      </c>
      <c r="G7699" s="6">
        <v>276.64419555664063</v>
      </c>
      <c r="H7699" s="6">
        <v>276.64419555664063</v>
      </c>
      <c r="I7699" s="6">
        <v>95.655059814453125</v>
      </c>
      <c r="J7699" s="6">
        <v>75.174426229508242</v>
      </c>
      <c r="K7699">
        <f t="shared" si="240"/>
        <v>0</v>
      </c>
    </row>
    <row r="7700" spans="1:11" x14ac:dyDescent="0.25">
      <c r="A7700" s="5" t="str">
        <f t="shared" si="241"/>
        <v>Rate FamilyTOU-8Average WeekdayMay19</v>
      </c>
      <c r="B7700" t="s">
        <v>2234</v>
      </c>
      <c r="C7700" t="s">
        <v>2252</v>
      </c>
      <c r="D7700" t="s">
        <v>2591</v>
      </c>
      <c r="E7700" t="s">
        <v>3181</v>
      </c>
      <c r="F7700" s="6">
        <v>19</v>
      </c>
      <c r="G7700" s="6">
        <v>275.80825805664063</v>
      </c>
      <c r="H7700" s="6">
        <v>275.80825805664063</v>
      </c>
      <c r="I7700" s="6">
        <v>124.31958770751953</v>
      </c>
      <c r="J7700" s="6">
        <v>73.89475409836065</v>
      </c>
      <c r="K7700">
        <f t="shared" si="240"/>
        <v>0</v>
      </c>
    </row>
    <row r="7701" spans="1:11" x14ac:dyDescent="0.25">
      <c r="A7701" s="5" t="str">
        <f t="shared" si="241"/>
        <v>Rate FamilyTOU-8Average WeekdayMay20</v>
      </c>
      <c r="B7701" t="s">
        <v>2234</v>
      </c>
      <c r="C7701" t="s">
        <v>2252</v>
      </c>
      <c r="D7701" t="s">
        <v>2591</v>
      </c>
      <c r="E7701" t="s">
        <v>3181</v>
      </c>
      <c r="F7701" s="6">
        <v>20</v>
      </c>
      <c r="G7701" s="6">
        <v>261.84002685546875</v>
      </c>
      <c r="H7701" s="6">
        <v>261.84002685546875</v>
      </c>
      <c r="I7701" s="6">
        <v>111.43075561523438</v>
      </c>
      <c r="J7701" s="6">
        <v>71.656065573770462</v>
      </c>
      <c r="K7701">
        <f t="shared" si="240"/>
        <v>0</v>
      </c>
    </row>
    <row r="7702" spans="1:11" x14ac:dyDescent="0.25">
      <c r="A7702" s="5" t="str">
        <f t="shared" si="241"/>
        <v>Rate FamilyTOU-8Average WeekdayMay21</v>
      </c>
      <c r="B7702" t="s">
        <v>2234</v>
      </c>
      <c r="C7702" t="s">
        <v>2252</v>
      </c>
      <c r="D7702" t="s">
        <v>2591</v>
      </c>
      <c r="E7702" t="s">
        <v>3181</v>
      </c>
      <c r="F7702" s="6">
        <v>21</v>
      </c>
      <c r="G7702" s="6">
        <v>261.1287841796875</v>
      </c>
      <c r="H7702" s="6">
        <v>261.1287841796875</v>
      </c>
      <c r="I7702" s="6">
        <v>124.57430267333984</v>
      </c>
      <c r="J7702" s="6">
        <v>68.323442622950807</v>
      </c>
      <c r="K7702">
        <f t="shared" si="240"/>
        <v>0</v>
      </c>
    </row>
    <row r="7703" spans="1:11" x14ac:dyDescent="0.25">
      <c r="A7703" s="5" t="str">
        <f t="shared" si="241"/>
        <v>Rate FamilyTOU-8Average WeekdayMay22</v>
      </c>
      <c r="B7703" t="s">
        <v>2234</v>
      </c>
      <c r="C7703" t="s">
        <v>2252</v>
      </c>
      <c r="D7703" t="s">
        <v>2591</v>
      </c>
      <c r="E7703" t="s">
        <v>3181</v>
      </c>
      <c r="F7703" s="6">
        <v>22</v>
      </c>
      <c r="G7703" s="6">
        <v>251.43698120117188</v>
      </c>
      <c r="H7703" s="6">
        <v>251.43698120117188</v>
      </c>
      <c r="I7703" s="6">
        <v>123.32314300537109</v>
      </c>
      <c r="J7703" s="6">
        <v>64.867213114754094</v>
      </c>
      <c r="K7703">
        <f t="shared" si="240"/>
        <v>0</v>
      </c>
    </row>
    <row r="7704" spans="1:11" x14ac:dyDescent="0.25">
      <c r="A7704" s="5" t="str">
        <f t="shared" si="241"/>
        <v>Rate FamilyTOU-8Average WeekdayMay23</v>
      </c>
      <c r="B7704" t="s">
        <v>2234</v>
      </c>
      <c r="C7704" t="s">
        <v>2252</v>
      </c>
      <c r="D7704" t="s">
        <v>2591</v>
      </c>
      <c r="E7704" t="s">
        <v>3181</v>
      </c>
      <c r="F7704" s="6">
        <v>23</v>
      </c>
      <c r="G7704" s="6">
        <v>248.76493835449219</v>
      </c>
      <c r="H7704" s="6">
        <v>248.76493835449219</v>
      </c>
      <c r="I7704" s="6">
        <v>157.62948608398438</v>
      </c>
      <c r="J7704" s="6">
        <v>63.087213114754093</v>
      </c>
      <c r="K7704">
        <f t="shared" si="240"/>
        <v>0</v>
      </c>
    </row>
    <row r="7705" spans="1:11" x14ac:dyDescent="0.25">
      <c r="A7705" s="5" t="str">
        <f t="shared" si="241"/>
        <v>Rate FamilyTOU-8Average WeekdayMay24</v>
      </c>
      <c r="B7705" t="s">
        <v>2234</v>
      </c>
      <c r="C7705" t="s">
        <v>2252</v>
      </c>
      <c r="D7705" t="s">
        <v>2591</v>
      </c>
      <c r="E7705" t="s">
        <v>3181</v>
      </c>
      <c r="F7705" s="6">
        <v>24</v>
      </c>
      <c r="G7705" s="6">
        <v>237.62229919433594</v>
      </c>
      <c r="H7705" s="6">
        <v>237.62229919433594</v>
      </c>
      <c r="I7705" s="6">
        <v>146.89552307128906</v>
      </c>
      <c r="J7705" s="6">
        <v>62.025901639344291</v>
      </c>
      <c r="K7705">
        <f t="shared" si="240"/>
        <v>0</v>
      </c>
    </row>
    <row r="7706" spans="1:11" x14ac:dyDescent="0.25">
      <c r="A7706" s="5" t="str">
        <f t="shared" si="241"/>
        <v>Rate FamilyTOU-8Monthly Peak DayMay1</v>
      </c>
      <c r="B7706" t="s">
        <v>2234</v>
      </c>
      <c r="C7706" t="s">
        <v>2252</v>
      </c>
      <c r="D7706" t="s">
        <v>2592</v>
      </c>
      <c r="E7706" t="s">
        <v>3181</v>
      </c>
      <c r="F7706" s="6">
        <v>1</v>
      </c>
      <c r="G7706" s="6">
        <v>171.65306091308594</v>
      </c>
      <c r="H7706" s="6">
        <v>171.65306091308594</v>
      </c>
      <c r="I7706" s="6">
        <v>163.51112365722656</v>
      </c>
      <c r="J7706" s="6">
        <v>62.256557377049191</v>
      </c>
      <c r="K7706">
        <f t="shared" si="240"/>
        <v>0</v>
      </c>
    </row>
    <row r="7707" spans="1:11" x14ac:dyDescent="0.25">
      <c r="A7707" s="5" t="str">
        <f t="shared" si="241"/>
        <v>Rate FamilyTOU-8Monthly Peak DayMay2</v>
      </c>
      <c r="B7707" t="s">
        <v>2234</v>
      </c>
      <c r="C7707" t="s">
        <v>2252</v>
      </c>
      <c r="D7707" t="s">
        <v>2592</v>
      </c>
      <c r="E7707" t="s">
        <v>3181</v>
      </c>
      <c r="F7707" s="6">
        <v>2</v>
      </c>
      <c r="G7707" s="6">
        <v>198.86643981933594</v>
      </c>
      <c r="H7707" s="6">
        <v>198.86643981933594</v>
      </c>
      <c r="I7707" s="6">
        <v>174.90859985351563</v>
      </c>
      <c r="J7707" s="6">
        <v>61.746885245901638</v>
      </c>
      <c r="K7707">
        <f t="shared" si="240"/>
        <v>0</v>
      </c>
    </row>
    <row r="7708" spans="1:11" x14ac:dyDescent="0.25">
      <c r="A7708" s="5" t="str">
        <f t="shared" si="241"/>
        <v>Rate FamilyTOU-8Monthly Peak DayMay3</v>
      </c>
      <c r="B7708" t="s">
        <v>2234</v>
      </c>
      <c r="C7708" t="s">
        <v>2252</v>
      </c>
      <c r="D7708" t="s">
        <v>2592</v>
      </c>
      <c r="E7708" t="s">
        <v>3181</v>
      </c>
      <c r="F7708" s="6">
        <v>3</v>
      </c>
      <c r="G7708" s="6">
        <v>205.68829345703125</v>
      </c>
      <c r="H7708" s="6">
        <v>205.68829345703125</v>
      </c>
      <c r="I7708" s="6">
        <v>176.08230590820313</v>
      </c>
      <c r="J7708" s="6">
        <v>61.251311475409842</v>
      </c>
      <c r="K7708">
        <f t="shared" si="240"/>
        <v>0</v>
      </c>
    </row>
    <row r="7709" spans="1:11" x14ac:dyDescent="0.25">
      <c r="A7709" s="5" t="str">
        <f t="shared" si="241"/>
        <v>Rate FamilyTOU-8Monthly Peak DayMay4</v>
      </c>
      <c r="B7709" t="s">
        <v>2234</v>
      </c>
      <c r="C7709" t="s">
        <v>2252</v>
      </c>
      <c r="D7709" t="s">
        <v>2592</v>
      </c>
      <c r="E7709" t="s">
        <v>3181</v>
      </c>
      <c r="F7709" s="6">
        <v>4</v>
      </c>
      <c r="G7709" s="6">
        <v>199.88247680664063</v>
      </c>
      <c r="H7709" s="6">
        <v>199.88247680664063</v>
      </c>
      <c r="I7709" s="6">
        <v>194.99714660644531</v>
      </c>
      <c r="J7709" s="6">
        <v>60.956557377049187</v>
      </c>
      <c r="K7709">
        <f t="shared" si="240"/>
        <v>0</v>
      </c>
    </row>
    <row r="7710" spans="1:11" x14ac:dyDescent="0.25">
      <c r="A7710" s="5" t="str">
        <f t="shared" si="241"/>
        <v>Rate FamilyTOU-8Monthly Peak DayMay5</v>
      </c>
      <c r="B7710" t="s">
        <v>2234</v>
      </c>
      <c r="C7710" t="s">
        <v>2252</v>
      </c>
      <c r="D7710" t="s">
        <v>2592</v>
      </c>
      <c r="E7710" t="s">
        <v>3181</v>
      </c>
      <c r="F7710" s="6">
        <v>5</v>
      </c>
      <c r="G7710" s="6">
        <v>254.23719787597656</v>
      </c>
      <c r="H7710" s="6">
        <v>254.23719787597656</v>
      </c>
      <c r="I7710" s="6">
        <v>171.68223571777344</v>
      </c>
      <c r="J7710" s="6">
        <v>60.518688524590189</v>
      </c>
      <c r="K7710">
        <f t="shared" si="240"/>
        <v>0</v>
      </c>
    </row>
    <row r="7711" spans="1:11" x14ac:dyDescent="0.25">
      <c r="A7711" s="5" t="str">
        <f t="shared" si="241"/>
        <v>Rate FamilyTOU-8Monthly Peak DayMay6</v>
      </c>
      <c r="B7711" t="s">
        <v>2234</v>
      </c>
      <c r="C7711" t="s">
        <v>2252</v>
      </c>
      <c r="D7711" t="s">
        <v>2592</v>
      </c>
      <c r="E7711" t="s">
        <v>3181</v>
      </c>
      <c r="F7711" s="6">
        <v>6</v>
      </c>
      <c r="G7711" s="6">
        <v>281.7762451171875</v>
      </c>
      <c r="H7711" s="6">
        <v>281.7762451171875</v>
      </c>
      <c r="I7711" s="6">
        <v>176.93565368652344</v>
      </c>
      <c r="J7711" s="6">
        <v>60.177704918032781</v>
      </c>
      <c r="K7711">
        <f t="shared" si="240"/>
        <v>0</v>
      </c>
    </row>
    <row r="7712" spans="1:11" x14ac:dyDescent="0.25">
      <c r="A7712" s="5" t="str">
        <f t="shared" si="241"/>
        <v>Rate FamilyTOU-8Monthly Peak DayMay7</v>
      </c>
      <c r="B7712" t="s">
        <v>2234</v>
      </c>
      <c r="C7712" t="s">
        <v>2252</v>
      </c>
      <c r="D7712" t="s">
        <v>2592</v>
      </c>
      <c r="E7712" t="s">
        <v>3181</v>
      </c>
      <c r="F7712" s="6">
        <v>7</v>
      </c>
      <c r="G7712" s="6">
        <v>275.14053344726563</v>
      </c>
      <c r="H7712" s="6">
        <v>275.14053344726563</v>
      </c>
      <c r="I7712" s="6">
        <v>172.09580993652344</v>
      </c>
      <c r="J7712" s="6">
        <v>59.986229508196715</v>
      </c>
      <c r="K7712">
        <f t="shared" si="240"/>
        <v>0</v>
      </c>
    </row>
    <row r="7713" spans="1:11" x14ac:dyDescent="0.25">
      <c r="A7713" s="5" t="str">
        <f t="shared" si="241"/>
        <v>Rate FamilyTOU-8Monthly Peak DayMay8</v>
      </c>
      <c r="B7713" t="s">
        <v>2234</v>
      </c>
      <c r="C7713" t="s">
        <v>2252</v>
      </c>
      <c r="D7713" t="s">
        <v>2592</v>
      </c>
      <c r="E7713" t="s">
        <v>3181</v>
      </c>
      <c r="F7713" s="6">
        <v>8</v>
      </c>
      <c r="G7713" s="6">
        <v>305.85455322265625</v>
      </c>
      <c r="H7713" s="6">
        <v>305.85455322265625</v>
      </c>
      <c r="I7713" s="6">
        <v>157.31727600097656</v>
      </c>
      <c r="J7713" s="6">
        <v>60.175245901639343</v>
      </c>
      <c r="K7713">
        <f t="shared" si="240"/>
        <v>0</v>
      </c>
    </row>
    <row r="7714" spans="1:11" x14ac:dyDescent="0.25">
      <c r="A7714" s="5" t="str">
        <f t="shared" si="241"/>
        <v>Rate FamilyTOU-8Monthly Peak DayMay9</v>
      </c>
      <c r="B7714" t="s">
        <v>2234</v>
      </c>
      <c r="C7714" t="s">
        <v>2252</v>
      </c>
      <c r="D7714" t="s">
        <v>2592</v>
      </c>
      <c r="E7714" t="s">
        <v>3181</v>
      </c>
      <c r="F7714" s="6">
        <v>9</v>
      </c>
      <c r="G7714" s="6">
        <v>291.7921142578125</v>
      </c>
      <c r="H7714" s="6">
        <v>291.7921142578125</v>
      </c>
      <c r="I7714" s="6">
        <v>153.38591003417969</v>
      </c>
      <c r="J7714" s="6">
        <v>61.265409836065579</v>
      </c>
      <c r="K7714">
        <f t="shared" si="240"/>
        <v>0</v>
      </c>
    </row>
    <row r="7715" spans="1:11" x14ac:dyDescent="0.25">
      <c r="A7715" s="5" t="str">
        <f t="shared" si="241"/>
        <v>Rate FamilyTOU-8Monthly Peak DayMay10</v>
      </c>
      <c r="B7715" t="s">
        <v>2234</v>
      </c>
      <c r="C7715" t="s">
        <v>2252</v>
      </c>
      <c r="D7715" t="s">
        <v>2592</v>
      </c>
      <c r="E7715" t="s">
        <v>3181</v>
      </c>
      <c r="F7715" s="6">
        <v>10</v>
      </c>
      <c r="G7715" s="6">
        <v>295.00588989257813</v>
      </c>
      <c r="H7715" s="6">
        <v>295.00588989257813</v>
      </c>
      <c r="I7715" s="6">
        <v>135.03306579589844</v>
      </c>
      <c r="J7715" s="6">
        <v>62.852950819672131</v>
      </c>
      <c r="K7715">
        <f t="shared" si="240"/>
        <v>0</v>
      </c>
    </row>
    <row r="7716" spans="1:11" x14ac:dyDescent="0.25">
      <c r="A7716" s="5" t="str">
        <f t="shared" si="241"/>
        <v>Rate FamilyTOU-8Monthly Peak DayMay11</v>
      </c>
      <c r="B7716" t="s">
        <v>2234</v>
      </c>
      <c r="C7716" t="s">
        <v>2252</v>
      </c>
      <c r="D7716" t="s">
        <v>2592</v>
      </c>
      <c r="E7716" t="s">
        <v>3181</v>
      </c>
      <c r="F7716" s="6">
        <v>11</v>
      </c>
      <c r="G7716" s="6">
        <v>298.97164916992188</v>
      </c>
      <c r="H7716" s="6">
        <v>298.97164916992188</v>
      </c>
      <c r="I7716" s="6">
        <v>127.05279541015625</v>
      </c>
      <c r="J7716" s="6">
        <v>65.166229508196722</v>
      </c>
      <c r="K7716">
        <f t="shared" si="240"/>
        <v>0</v>
      </c>
    </row>
    <row r="7717" spans="1:11" x14ac:dyDescent="0.25">
      <c r="A7717" s="5" t="str">
        <f t="shared" si="241"/>
        <v>Rate FamilyTOU-8Monthly Peak DayMay12</v>
      </c>
      <c r="B7717" t="s">
        <v>2234</v>
      </c>
      <c r="C7717" t="s">
        <v>2252</v>
      </c>
      <c r="D7717" t="s">
        <v>2592</v>
      </c>
      <c r="E7717" t="s">
        <v>3181</v>
      </c>
      <c r="F7717" s="6">
        <v>12</v>
      </c>
      <c r="G7717" s="6">
        <v>304.3223876953125</v>
      </c>
      <c r="H7717" s="6">
        <v>304.3223876953125</v>
      </c>
      <c r="I7717" s="6">
        <v>122.77925109863281</v>
      </c>
      <c r="J7717" s="6">
        <v>68.493606557377049</v>
      </c>
      <c r="K7717">
        <f t="shared" si="240"/>
        <v>0</v>
      </c>
    </row>
    <row r="7718" spans="1:11" x14ac:dyDescent="0.25">
      <c r="A7718" s="5" t="str">
        <f t="shared" si="241"/>
        <v>Rate FamilyTOU-8Monthly Peak DayMay13</v>
      </c>
      <c r="B7718" t="s">
        <v>2234</v>
      </c>
      <c r="C7718" t="s">
        <v>2252</v>
      </c>
      <c r="D7718" t="s">
        <v>2592</v>
      </c>
      <c r="E7718" t="s">
        <v>3181</v>
      </c>
      <c r="F7718" s="6">
        <v>13</v>
      </c>
      <c r="G7718" s="6">
        <v>288.75900268554688</v>
      </c>
      <c r="H7718" s="6">
        <v>288.75900268554688</v>
      </c>
      <c r="I7718" s="6">
        <v>118.40616607666016</v>
      </c>
      <c r="J7718" s="6">
        <v>71.94016393442628</v>
      </c>
      <c r="K7718">
        <f t="shared" si="240"/>
        <v>0</v>
      </c>
    </row>
    <row r="7719" spans="1:11" x14ac:dyDescent="0.25">
      <c r="A7719" s="5" t="str">
        <f t="shared" si="241"/>
        <v>Rate FamilyTOU-8Monthly Peak DayMay14</v>
      </c>
      <c r="B7719" t="s">
        <v>2234</v>
      </c>
      <c r="C7719" t="s">
        <v>2252</v>
      </c>
      <c r="D7719" t="s">
        <v>2592</v>
      </c>
      <c r="E7719" t="s">
        <v>3181</v>
      </c>
      <c r="F7719" s="6">
        <v>14</v>
      </c>
      <c r="G7719" s="6">
        <v>283.86062622070313</v>
      </c>
      <c r="H7719" s="6">
        <v>283.86062622070313</v>
      </c>
      <c r="I7719" s="6">
        <v>137.39524841308594</v>
      </c>
      <c r="J7719" s="6">
        <v>74.655737704918039</v>
      </c>
      <c r="K7719">
        <f t="shared" si="240"/>
        <v>0</v>
      </c>
    </row>
    <row r="7720" spans="1:11" x14ac:dyDescent="0.25">
      <c r="A7720" s="5" t="str">
        <f t="shared" si="241"/>
        <v>Rate FamilyTOU-8Monthly Peak DayMay15</v>
      </c>
      <c r="B7720" t="s">
        <v>2234</v>
      </c>
      <c r="C7720" t="s">
        <v>2252</v>
      </c>
      <c r="D7720" t="s">
        <v>2592</v>
      </c>
      <c r="E7720" t="s">
        <v>3181</v>
      </c>
      <c r="F7720" s="6">
        <v>15</v>
      </c>
      <c r="G7720" s="6">
        <v>237.75045776367188</v>
      </c>
      <c r="H7720" s="6">
        <v>237.75045776367188</v>
      </c>
      <c r="I7720" s="6">
        <v>125.68270111083984</v>
      </c>
      <c r="J7720" s="6">
        <v>76.777704918032768</v>
      </c>
      <c r="K7720">
        <f t="shared" si="240"/>
        <v>0</v>
      </c>
    </row>
    <row r="7721" spans="1:11" x14ac:dyDescent="0.25">
      <c r="A7721" s="5" t="str">
        <f t="shared" si="241"/>
        <v>Rate FamilyTOU-8Monthly Peak DayMay16</v>
      </c>
      <c r="B7721" t="s">
        <v>2234</v>
      </c>
      <c r="C7721" t="s">
        <v>2252</v>
      </c>
      <c r="D7721" t="s">
        <v>2592</v>
      </c>
      <c r="E7721" t="s">
        <v>3181</v>
      </c>
      <c r="F7721" s="6">
        <v>16</v>
      </c>
      <c r="G7721" s="6">
        <v>195.83209228515625</v>
      </c>
      <c r="H7721" s="6">
        <v>195.83209228515625</v>
      </c>
      <c r="I7721" s="6">
        <v>123.69944763183594</v>
      </c>
      <c r="J7721" s="6">
        <v>78.173606557377042</v>
      </c>
      <c r="K7721">
        <f t="shared" si="240"/>
        <v>0</v>
      </c>
    </row>
    <row r="7722" spans="1:11" x14ac:dyDescent="0.25">
      <c r="A7722" s="5" t="str">
        <f t="shared" si="241"/>
        <v>Rate FamilyTOU-8Monthly Peak DayMay17</v>
      </c>
      <c r="B7722" t="s">
        <v>2234</v>
      </c>
      <c r="C7722" t="s">
        <v>2252</v>
      </c>
      <c r="D7722" t="s">
        <v>2592</v>
      </c>
      <c r="E7722" t="s">
        <v>3181</v>
      </c>
      <c r="F7722" s="6">
        <v>17</v>
      </c>
      <c r="G7722" s="6">
        <v>178.84109497070313</v>
      </c>
      <c r="H7722" s="6">
        <v>178.84109497070313</v>
      </c>
      <c r="I7722" s="6">
        <v>132.26235961914063</v>
      </c>
      <c r="J7722" s="6">
        <v>78.473278688524616</v>
      </c>
      <c r="K7722">
        <f t="shared" si="240"/>
        <v>0</v>
      </c>
    </row>
    <row r="7723" spans="1:11" x14ac:dyDescent="0.25">
      <c r="A7723" s="5" t="str">
        <f t="shared" si="241"/>
        <v>Rate FamilyTOU-8Monthly Peak DayMay18</v>
      </c>
      <c r="B7723" t="s">
        <v>2234</v>
      </c>
      <c r="C7723" t="s">
        <v>2252</v>
      </c>
      <c r="D7723" t="s">
        <v>2592</v>
      </c>
      <c r="E7723" t="s">
        <v>3181</v>
      </c>
      <c r="F7723" s="6">
        <v>18</v>
      </c>
      <c r="G7723" s="6">
        <v>196.98184204101563</v>
      </c>
      <c r="H7723" s="6">
        <v>196.98184204101563</v>
      </c>
      <c r="I7723" s="6">
        <v>108.10697937011719</v>
      </c>
      <c r="J7723" s="6">
        <v>77.676393442622924</v>
      </c>
      <c r="K7723">
        <f t="shared" si="240"/>
        <v>0</v>
      </c>
    </row>
    <row r="7724" spans="1:11" x14ac:dyDescent="0.25">
      <c r="A7724" s="5" t="str">
        <f t="shared" si="241"/>
        <v>Rate FamilyTOU-8Monthly Peak DayMay19</v>
      </c>
      <c r="B7724" t="s">
        <v>2234</v>
      </c>
      <c r="C7724" t="s">
        <v>2252</v>
      </c>
      <c r="D7724" t="s">
        <v>2592</v>
      </c>
      <c r="E7724" t="s">
        <v>3181</v>
      </c>
      <c r="F7724" s="6">
        <v>19</v>
      </c>
      <c r="G7724" s="6">
        <v>208.41386413574219</v>
      </c>
      <c r="H7724" s="6">
        <v>208.41386413574219</v>
      </c>
      <c r="I7724" s="6">
        <v>118.78870391845703</v>
      </c>
      <c r="J7724" s="6">
        <v>75.93442622950819</v>
      </c>
      <c r="K7724">
        <f t="shared" si="240"/>
        <v>0</v>
      </c>
    </row>
    <row r="7725" spans="1:11" x14ac:dyDescent="0.25">
      <c r="A7725" s="5" t="str">
        <f t="shared" si="241"/>
        <v>Rate FamilyTOU-8Monthly Peak DayMay20</v>
      </c>
      <c r="B7725" t="s">
        <v>2234</v>
      </c>
      <c r="C7725" t="s">
        <v>2252</v>
      </c>
      <c r="D7725" t="s">
        <v>2592</v>
      </c>
      <c r="E7725" t="s">
        <v>3181</v>
      </c>
      <c r="F7725" s="6">
        <v>20</v>
      </c>
      <c r="G7725" s="6">
        <v>198.75413513183594</v>
      </c>
      <c r="H7725" s="6">
        <v>198.75413513183594</v>
      </c>
      <c r="I7725" s="6">
        <v>125.67164611816406</v>
      </c>
      <c r="J7725" s="6">
        <v>73.582295081967217</v>
      </c>
      <c r="K7725">
        <f t="shared" si="240"/>
        <v>0</v>
      </c>
    </row>
    <row r="7726" spans="1:11" x14ac:dyDescent="0.25">
      <c r="A7726" s="5" t="str">
        <f t="shared" si="241"/>
        <v>Rate FamilyTOU-8Monthly Peak DayMay21</v>
      </c>
      <c r="B7726" t="s">
        <v>2234</v>
      </c>
      <c r="C7726" t="s">
        <v>2252</v>
      </c>
      <c r="D7726" t="s">
        <v>2592</v>
      </c>
      <c r="E7726" t="s">
        <v>3181</v>
      </c>
      <c r="F7726" s="6">
        <v>21</v>
      </c>
      <c r="G7726" s="6">
        <v>208.18780517578125</v>
      </c>
      <c r="H7726" s="6">
        <v>208.18780517578125</v>
      </c>
      <c r="I7726" s="6">
        <v>127.42687225341797</v>
      </c>
      <c r="J7726" s="6">
        <v>69.837868852459039</v>
      </c>
      <c r="K7726">
        <f t="shared" si="240"/>
        <v>0</v>
      </c>
    </row>
    <row r="7727" spans="1:11" x14ac:dyDescent="0.25">
      <c r="A7727" s="5" t="str">
        <f t="shared" si="241"/>
        <v>Rate FamilyTOU-8Monthly Peak DayMay22</v>
      </c>
      <c r="B7727" t="s">
        <v>2234</v>
      </c>
      <c r="C7727" t="s">
        <v>2252</v>
      </c>
      <c r="D7727" t="s">
        <v>2592</v>
      </c>
      <c r="E7727" t="s">
        <v>3181</v>
      </c>
      <c r="F7727" s="6">
        <v>22</v>
      </c>
      <c r="G7727" s="6">
        <v>197.59555053710938</v>
      </c>
      <c r="H7727" s="6">
        <v>197.59555053710938</v>
      </c>
      <c r="I7727" s="6">
        <v>105.05277252197266</v>
      </c>
      <c r="J7727" s="6">
        <v>66.872786885245915</v>
      </c>
      <c r="K7727">
        <f t="shared" si="240"/>
        <v>0</v>
      </c>
    </row>
    <row r="7728" spans="1:11" x14ac:dyDescent="0.25">
      <c r="A7728" s="5" t="str">
        <f t="shared" si="241"/>
        <v>Rate FamilyTOU-8Monthly Peak DayMay23</v>
      </c>
      <c r="B7728" t="s">
        <v>2234</v>
      </c>
      <c r="C7728" t="s">
        <v>2252</v>
      </c>
      <c r="D7728" t="s">
        <v>2592</v>
      </c>
      <c r="E7728" t="s">
        <v>3181</v>
      </c>
      <c r="F7728" s="6">
        <v>23</v>
      </c>
      <c r="G7728" s="6">
        <v>196.83354187011719</v>
      </c>
      <c r="H7728" s="6">
        <v>196.83354187011719</v>
      </c>
      <c r="I7728" s="6">
        <v>136.25198364257813</v>
      </c>
      <c r="J7728" s="6">
        <v>65.438360655737711</v>
      </c>
      <c r="K7728">
        <f t="shared" si="240"/>
        <v>0</v>
      </c>
    </row>
    <row r="7729" spans="1:11" x14ac:dyDescent="0.25">
      <c r="A7729" s="5" t="str">
        <f t="shared" si="241"/>
        <v>Rate FamilyTOU-8Monthly Peak DayMay24</v>
      </c>
      <c r="B7729" t="s">
        <v>2234</v>
      </c>
      <c r="C7729" t="s">
        <v>2252</v>
      </c>
      <c r="D7729" t="s">
        <v>2592</v>
      </c>
      <c r="E7729" t="s">
        <v>3181</v>
      </c>
      <c r="F7729" s="6">
        <v>24</v>
      </c>
      <c r="G7729" s="6">
        <v>199.1029052734375</v>
      </c>
      <c r="H7729" s="6">
        <v>199.1029052734375</v>
      </c>
      <c r="I7729" s="6">
        <v>129.5946044921875</v>
      </c>
      <c r="J7729" s="6">
        <v>64.463442622950822</v>
      </c>
      <c r="K7729">
        <f t="shared" si="240"/>
        <v>0</v>
      </c>
    </row>
    <row r="7730" spans="1:11" x14ac:dyDescent="0.25">
      <c r="A7730" s="5" t="str">
        <f t="shared" si="241"/>
        <v>Rate FamilyTOU-8Average WeekdayJune1</v>
      </c>
      <c r="B7730" t="s">
        <v>2234</v>
      </c>
      <c r="C7730" t="s">
        <v>2252</v>
      </c>
      <c r="D7730" t="s">
        <v>2593</v>
      </c>
      <c r="E7730" t="s">
        <v>3182</v>
      </c>
      <c r="F7730" s="6">
        <v>1</v>
      </c>
      <c r="G7730" s="6">
        <v>224.14334106445313</v>
      </c>
      <c r="H7730" s="6">
        <v>224.14334106445313</v>
      </c>
      <c r="I7730" s="6">
        <v>153.91957092285156</v>
      </c>
      <c r="J7730" s="6">
        <v>63.988360655737651</v>
      </c>
      <c r="K7730">
        <f t="shared" si="240"/>
        <v>0</v>
      </c>
    </row>
    <row r="7731" spans="1:11" x14ac:dyDescent="0.25">
      <c r="A7731" s="5" t="str">
        <f t="shared" si="241"/>
        <v>Rate FamilyTOU-8Average WeekdayJune2</v>
      </c>
      <c r="B7731" t="s">
        <v>2234</v>
      </c>
      <c r="C7731" t="s">
        <v>2252</v>
      </c>
      <c r="D7731" t="s">
        <v>2593</v>
      </c>
      <c r="E7731" t="s">
        <v>3182</v>
      </c>
      <c r="F7731" s="6">
        <v>2</v>
      </c>
      <c r="G7731" s="6">
        <v>219.71000671386719</v>
      </c>
      <c r="H7731" s="6">
        <v>219.71000671386719</v>
      </c>
      <c r="I7731" s="6">
        <v>162.41685485839844</v>
      </c>
      <c r="J7731" s="6">
        <v>63.916393236254109</v>
      </c>
      <c r="K7731">
        <f t="shared" si="240"/>
        <v>0</v>
      </c>
    </row>
    <row r="7732" spans="1:11" x14ac:dyDescent="0.25">
      <c r="A7732" s="5" t="str">
        <f t="shared" si="241"/>
        <v>Rate FamilyTOU-8Average WeekdayJune3</v>
      </c>
      <c r="B7732" t="s">
        <v>2234</v>
      </c>
      <c r="C7732" t="s">
        <v>2252</v>
      </c>
      <c r="D7732" t="s">
        <v>2593</v>
      </c>
      <c r="E7732" t="s">
        <v>3182</v>
      </c>
      <c r="F7732" s="6">
        <v>3</v>
      </c>
      <c r="G7732" s="6">
        <v>226.986328125</v>
      </c>
      <c r="H7732" s="6">
        <v>226.986328125</v>
      </c>
      <c r="I7732" s="6">
        <v>150.77459716796875</v>
      </c>
      <c r="J7732" s="6">
        <v>63.689016345915256</v>
      </c>
      <c r="K7732">
        <f t="shared" si="240"/>
        <v>0</v>
      </c>
    </row>
    <row r="7733" spans="1:11" x14ac:dyDescent="0.25">
      <c r="A7733" s="5" t="str">
        <f t="shared" si="241"/>
        <v>Rate FamilyTOU-8Average WeekdayJune4</v>
      </c>
      <c r="B7733" t="s">
        <v>2234</v>
      </c>
      <c r="C7733" t="s">
        <v>2252</v>
      </c>
      <c r="D7733" t="s">
        <v>2593</v>
      </c>
      <c r="E7733" t="s">
        <v>3182</v>
      </c>
      <c r="F7733" s="6">
        <v>4</v>
      </c>
      <c r="G7733" s="6">
        <v>238.26632690429688</v>
      </c>
      <c r="H7733" s="6">
        <v>238.26632690429688</v>
      </c>
      <c r="I7733" s="6">
        <v>155.19512939453125</v>
      </c>
      <c r="J7733" s="6">
        <v>63.128196318579491</v>
      </c>
      <c r="K7733">
        <f t="shared" si="240"/>
        <v>0</v>
      </c>
    </row>
    <row r="7734" spans="1:11" x14ac:dyDescent="0.25">
      <c r="A7734" s="5" t="str">
        <f t="shared" si="241"/>
        <v>Rate FamilyTOU-8Average WeekdayJune5</v>
      </c>
      <c r="B7734" t="s">
        <v>2234</v>
      </c>
      <c r="C7734" t="s">
        <v>2252</v>
      </c>
      <c r="D7734" t="s">
        <v>2593</v>
      </c>
      <c r="E7734" t="s">
        <v>3182</v>
      </c>
      <c r="F7734" s="6">
        <v>5</v>
      </c>
      <c r="G7734" s="6">
        <v>343.63900756835938</v>
      </c>
      <c r="H7734" s="6">
        <v>343.63900756835938</v>
      </c>
      <c r="I7734" s="6">
        <v>149.57229614257813</v>
      </c>
      <c r="J7734" s="6">
        <v>62.215574851114248</v>
      </c>
      <c r="K7734">
        <f t="shared" si="240"/>
        <v>0</v>
      </c>
    </row>
    <row r="7735" spans="1:11" x14ac:dyDescent="0.25">
      <c r="A7735" s="5" t="str">
        <f t="shared" si="241"/>
        <v>Rate FamilyTOU-8Average WeekdayJune6</v>
      </c>
      <c r="B7735" t="s">
        <v>2234</v>
      </c>
      <c r="C7735" t="s">
        <v>2252</v>
      </c>
      <c r="D7735" t="s">
        <v>2593</v>
      </c>
      <c r="E7735" t="s">
        <v>3182</v>
      </c>
      <c r="F7735" s="6">
        <v>6</v>
      </c>
      <c r="G7735" s="6">
        <v>488.635009765625</v>
      </c>
      <c r="H7735" s="6">
        <v>488.635009765625</v>
      </c>
      <c r="I7735" s="6">
        <v>149.6510009765625</v>
      </c>
      <c r="J7735" s="6">
        <v>61.896557359539116</v>
      </c>
      <c r="K7735">
        <f t="shared" si="240"/>
        <v>0</v>
      </c>
    </row>
    <row r="7736" spans="1:11" x14ac:dyDescent="0.25">
      <c r="A7736" s="5" t="str">
        <f t="shared" si="241"/>
        <v>Rate FamilyTOU-8Average WeekdayJune7</v>
      </c>
      <c r="B7736" t="s">
        <v>2234</v>
      </c>
      <c r="C7736" t="s">
        <v>2252</v>
      </c>
      <c r="D7736" t="s">
        <v>2593</v>
      </c>
      <c r="E7736" t="s">
        <v>3182</v>
      </c>
      <c r="F7736" s="6">
        <v>7</v>
      </c>
      <c r="G7736" s="6">
        <v>522.83502197265625</v>
      </c>
      <c r="H7736" s="6">
        <v>522.83502197265625</v>
      </c>
      <c r="I7736" s="6">
        <v>119.19258117675781</v>
      </c>
      <c r="J7736" s="6">
        <v>61.648196523697642</v>
      </c>
      <c r="K7736">
        <f t="shared" si="240"/>
        <v>0</v>
      </c>
    </row>
    <row r="7737" spans="1:11" x14ac:dyDescent="0.25">
      <c r="A7737" s="5" t="str">
        <f t="shared" si="241"/>
        <v>Rate FamilyTOU-8Average WeekdayJune8</v>
      </c>
      <c r="B7737" t="s">
        <v>2234</v>
      </c>
      <c r="C7737" t="s">
        <v>2252</v>
      </c>
      <c r="D7737" t="s">
        <v>2593</v>
      </c>
      <c r="E7737" t="s">
        <v>3182</v>
      </c>
      <c r="F7737" s="6">
        <v>8</v>
      </c>
      <c r="G7737" s="6">
        <v>552.62933349609375</v>
      </c>
      <c r="H7737" s="6">
        <v>552.62933349609375</v>
      </c>
      <c r="I7737" s="6">
        <v>157.71553039550781</v>
      </c>
      <c r="J7737" s="6">
        <v>62.470326880783333</v>
      </c>
      <c r="K7737">
        <f t="shared" si="240"/>
        <v>0</v>
      </c>
    </row>
    <row r="7738" spans="1:11" x14ac:dyDescent="0.25">
      <c r="A7738" s="5" t="str">
        <f t="shared" si="241"/>
        <v>Rate FamilyTOU-8Average WeekdayJune9</v>
      </c>
      <c r="B7738" t="s">
        <v>2234</v>
      </c>
      <c r="C7738" t="s">
        <v>2252</v>
      </c>
      <c r="D7738" t="s">
        <v>2593</v>
      </c>
      <c r="E7738" t="s">
        <v>3182</v>
      </c>
      <c r="F7738" s="6">
        <v>9</v>
      </c>
      <c r="G7738" s="6">
        <v>559.28033447265625</v>
      </c>
      <c r="H7738" s="6">
        <v>559.28033447265625</v>
      </c>
      <c r="I7738" s="6">
        <v>169.93692016601563</v>
      </c>
      <c r="J7738" s="6">
        <v>64.287705193191272</v>
      </c>
      <c r="K7738">
        <f t="shared" si="240"/>
        <v>0</v>
      </c>
    </row>
    <row r="7739" spans="1:11" x14ac:dyDescent="0.25">
      <c r="A7739" s="5" t="str">
        <f t="shared" si="241"/>
        <v>Rate FamilyTOU-8Average WeekdayJune10</v>
      </c>
      <c r="B7739" t="s">
        <v>2234</v>
      </c>
      <c r="C7739" t="s">
        <v>2252</v>
      </c>
      <c r="D7739" t="s">
        <v>2593</v>
      </c>
      <c r="E7739" t="s">
        <v>3182</v>
      </c>
      <c r="F7739" s="6">
        <v>10</v>
      </c>
      <c r="G7739" s="6">
        <v>552.58099365234375</v>
      </c>
      <c r="H7739" s="6">
        <v>552.58099365234375</v>
      </c>
      <c r="I7739" s="6">
        <v>165.21063232421875</v>
      </c>
      <c r="J7739" s="6">
        <v>66.735410271316269</v>
      </c>
      <c r="K7739">
        <f t="shared" si="240"/>
        <v>0</v>
      </c>
    </row>
    <row r="7740" spans="1:11" x14ac:dyDescent="0.25">
      <c r="A7740" s="5" t="str">
        <f t="shared" si="241"/>
        <v>Rate FamilyTOU-8Average WeekdayJune11</v>
      </c>
      <c r="B7740" t="s">
        <v>2234</v>
      </c>
      <c r="C7740" t="s">
        <v>2252</v>
      </c>
      <c r="D7740" t="s">
        <v>2593</v>
      </c>
      <c r="E7740" t="s">
        <v>3182</v>
      </c>
      <c r="F7740" s="6">
        <v>11</v>
      </c>
      <c r="G7740" s="6">
        <v>555.725341796875</v>
      </c>
      <c r="H7740" s="6">
        <v>555.725341796875</v>
      </c>
      <c r="I7740" s="6">
        <v>136.32962036132813</v>
      </c>
      <c r="J7740" s="6">
        <v>69.620164014472323</v>
      </c>
      <c r="K7740">
        <f t="shared" si="240"/>
        <v>0</v>
      </c>
    </row>
    <row r="7741" spans="1:11" x14ac:dyDescent="0.25">
      <c r="A7741" s="5" t="str">
        <f t="shared" si="241"/>
        <v>Rate FamilyTOU-8Average WeekdayJune12</v>
      </c>
      <c r="B7741" t="s">
        <v>2234</v>
      </c>
      <c r="C7741" t="s">
        <v>2252</v>
      </c>
      <c r="D7741" t="s">
        <v>2593</v>
      </c>
      <c r="E7741" t="s">
        <v>3182</v>
      </c>
      <c r="F7741" s="6">
        <v>12</v>
      </c>
      <c r="G7741" s="6">
        <v>545.518310546875</v>
      </c>
      <c r="H7741" s="6">
        <v>545.518310546875</v>
      </c>
      <c r="I7741" s="6">
        <v>153.05166625976563</v>
      </c>
      <c r="J7741" s="6">
        <v>73.34918020279683</v>
      </c>
      <c r="K7741">
        <f t="shared" si="240"/>
        <v>0</v>
      </c>
    </row>
    <row r="7742" spans="1:11" x14ac:dyDescent="0.25">
      <c r="A7742" s="5" t="str">
        <f t="shared" si="241"/>
        <v>Rate FamilyTOU-8Average WeekdayJune13</v>
      </c>
      <c r="B7742" t="s">
        <v>2234</v>
      </c>
      <c r="C7742" t="s">
        <v>2252</v>
      </c>
      <c r="D7742" t="s">
        <v>2593</v>
      </c>
      <c r="E7742" t="s">
        <v>3182</v>
      </c>
      <c r="F7742" s="6">
        <v>13</v>
      </c>
      <c r="G7742" s="6">
        <v>522.556640625</v>
      </c>
      <c r="H7742" s="6">
        <v>522.556640625</v>
      </c>
      <c r="I7742" s="6">
        <v>152.98391723632813</v>
      </c>
      <c r="J7742" s="6">
        <v>76.627868952516664</v>
      </c>
      <c r="K7742">
        <f t="shared" si="240"/>
        <v>0</v>
      </c>
    </row>
    <row r="7743" spans="1:11" x14ac:dyDescent="0.25">
      <c r="A7743" s="5" t="str">
        <f t="shared" si="241"/>
        <v>Rate FamilyTOU-8Average WeekdayJune14</v>
      </c>
      <c r="B7743" t="s">
        <v>2234</v>
      </c>
      <c r="C7743" t="s">
        <v>2252</v>
      </c>
      <c r="D7743" t="s">
        <v>2593</v>
      </c>
      <c r="E7743" t="s">
        <v>3182</v>
      </c>
      <c r="F7743" s="6">
        <v>14</v>
      </c>
      <c r="G7743" s="6">
        <v>498.5966796875</v>
      </c>
      <c r="H7743" s="6">
        <v>498.5966796875</v>
      </c>
      <c r="I7743" s="6">
        <v>161.85281372070313</v>
      </c>
      <c r="J7743" s="6">
        <v>79.32557428078573</v>
      </c>
      <c r="K7743">
        <f t="shared" si="240"/>
        <v>0</v>
      </c>
    </row>
    <row r="7744" spans="1:11" x14ac:dyDescent="0.25">
      <c r="A7744" s="5" t="str">
        <f t="shared" si="241"/>
        <v>Rate FamilyTOU-8Average WeekdayJune15</v>
      </c>
      <c r="B7744" t="s">
        <v>2234</v>
      </c>
      <c r="C7744" t="s">
        <v>2252</v>
      </c>
      <c r="D7744" t="s">
        <v>2593</v>
      </c>
      <c r="E7744" t="s">
        <v>3182</v>
      </c>
      <c r="F7744" s="6">
        <v>15</v>
      </c>
      <c r="G7744" s="6">
        <v>442.25833129882813</v>
      </c>
      <c r="H7744" s="6">
        <v>442.25833129882813</v>
      </c>
      <c r="I7744" s="6">
        <v>149.32356262207031</v>
      </c>
      <c r="J7744" s="6">
        <v>80.5229516326404</v>
      </c>
      <c r="K7744">
        <f t="shared" si="240"/>
        <v>0</v>
      </c>
    </row>
    <row r="7745" spans="1:11" x14ac:dyDescent="0.25">
      <c r="A7745" s="5" t="str">
        <f t="shared" si="241"/>
        <v>Rate FamilyTOU-8Average WeekdayJune16</v>
      </c>
      <c r="B7745" t="s">
        <v>2234</v>
      </c>
      <c r="C7745" t="s">
        <v>2252</v>
      </c>
      <c r="D7745" t="s">
        <v>2593</v>
      </c>
      <c r="E7745" t="s">
        <v>3182</v>
      </c>
      <c r="F7745" s="6">
        <v>16</v>
      </c>
      <c r="G7745" s="6">
        <v>391.98501586914063</v>
      </c>
      <c r="H7745" s="6">
        <v>391.98501586914063</v>
      </c>
      <c r="I7745" s="6">
        <v>141.86697387695313</v>
      </c>
      <c r="J7745" s="6">
        <v>80.884263298159766</v>
      </c>
      <c r="K7745">
        <f t="shared" si="240"/>
        <v>0</v>
      </c>
    </row>
    <row r="7746" spans="1:11" x14ac:dyDescent="0.25">
      <c r="A7746" s="5" t="str">
        <f t="shared" si="241"/>
        <v>Rate FamilyTOU-8Average WeekdayJune17</v>
      </c>
      <c r="B7746" t="s">
        <v>2234</v>
      </c>
      <c r="C7746" t="s">
        <v>2252</v>
      </c>
      <c r="D7746" t="s">
        <v>2593</v>
      </c>
      <c r="E7746" t="s">
        <v>3182</v>
      </c>
      <c r="F7746" s="6">
        <v>17</v>
      </c>
      <c r="G7746" s="6">
        <v>314.01434326171875</v>
      </c>
      <c r="H7746" s="6">
        <v>314.01434326171875</v>
      </c>
      <c r="I7746" s="6">
        <v>143.99771118164063</v>
      </c>
      <c r="J7746" s="6">
        <v>80.243933843393805</v>
      </c>
      <c r="K7746">
        <f t="shared" ref="K7746:K7809" si="242">INDEX(events, MATCH(CONCATENATE(B7746, C7746, D7746, E7746), events_y, 0), MATCH("Confidential", events_x, 0))</f>
        <v>0</v>
      </c>
    </row>
    <row r="7747" spans="1:11" x14ac:dyDescent="0.25">
      <c r="A7747" s="5" t="str">
        <f t="shared" ref="A7747:A7810" si="243">CONCATENATE(B7747, C7747, D7747, E7747, F7747)</f>
        <v>Rate FamilyTOU-8Average WeekdayJune18</v>
      </c>
      <c r="B7747" t="s">
        <v>2234</v>
      </c>
      <c r="C7747" t="s">
        <v>2252</v>
      </c>
      <c r="D7747" t="s">
        <v>2593</v>
      </c>
      <c r="E7747" t="s">
        <v>3182</v>
      </c>
      <c r="F7747" s="6">
        <v>18</v>
      </c>
      <c r="G7747" s="6">
        <v>282.96566772460938</v>
      </c>
      <c r="H7747" s="6">
        <v>282.96566772460938</v>
      </c>
      <c r="I7747" s="6">
        <v>104.45583343505859</v>
      </c>
      <c r="J7747" s="6">
        <v>78.174425894315121</v>
      </c>
      <c r="K7747">
        <f t="shared" si="242"/>
        <v>0</v>
      </c>
    </row>
    <row r="7748" spans="1:11" x14ac:dyDescent="0.25">
      <c r="A7748" s="5" t="str">
        <f t="shared" si="243"/>
        <v>Rate FamilyTOU-8Average WeekdayJune19</v>
      </c>
      <c r="B7748" t="s">
        <v>2234</v>
      </c>
      <c r="C7748" t="s">
        <v>2252</v>
      </c>
      <c r="D7748" t="s">
        <v>2593</v>
      </c>
      <c r="E7748" t="s">
        <v>3182</v>
      </c>
      <c r="F7748" s="6">
        <v>19</v>
      </c>
      <c r="G7748" s="6">
        <v>298.07199096679688</v>
      </c>
      <c r="H7748" s="6">
        <v>298.07199096679688</v>
      </c>
      <c r="I7748" s="6">
        <v>144.42633056640625</v>
      </c>
      <c r="J7748" s="6">
        <v>75.872131385177852</v>
      </c>
      <c r="K7748">
        <f t="shared" si="242"/>
        <v>0</v>
      </c>
    </row>
    <row r="7749" spans="1:11" x14ac:dyDescent="0.25">
      <c r="A7749" s="5" t="str">
        <f t="shared" si="243"/>
        <v>Rate FamilyTOU-8Average WeekdayJune20</v>
      </c>
      <c r="B7749" t="s">
        <v>2234</v>
      </c>
      <c r="C7749" t="s">
        <v>2252</v>
      </c>
      <c r="D7749" t="s">
        <v>2593</v>
      </c>
      <c r="E7749" t="s">
        <v>3182</v>
      </c>
      <c r="F7749" s="6">
        <v>20</v>
      </c>
      <c r="G7749" s="6">
        <v>297.81134033203125</v>
      </c>
      <c r="H7749" s="6">
        <v>297.81134033203125</v>
      </c>
      <c r="I7749" s="6">
        <v>158.35694885253906</v>
      </c>
      <c r="J7749" s="6">
        <v>73.35278607978195</v>
      </c>
      <c r="K7749">
        <f t="shared" si="242"/>
        <v>0</v>
      </c>
    </row>
    <row r="7750" spans="1:11" x14ac:dyDescent="0.25">
      <c r="A7750" s="5" t="str">
        <f t="shared" si="243"/>
        <v>Rate FamilyTOU-8Average WeekdayJune21</v>
      </c>
      <c r="B7750" t="s">
        <v>2234</v>
      </c>
      <c r="C7750" t="s">
        <v>2252</v>
      </c>
      <c r="D7750" t="s">
        <v>2593</v>
      </c>
      <c r="E7750" t="s">
        <v>3182</v>
      </c>
      <c r="F7750" s="6">
        <v>21</v>
      </c>
      <c r="G7750" s="6">
        <v>314.78033447265625</v>
      </c>
      <c r="H7750" s="6">
        <v>314.78033447265625</v>
      </c>
      <c r="I7750" s="6">
        <v>170.00946044921875</v>
      </c>
      <c r="J7750" s="6">
        <v>69.543934321169004</v>
      </c>
      <c r="K7750">
        <f t="shared" si="242"/>
        <v>0</v>
      </c>
    </row>
    <row r="7751" spans="1:11" x14ac:dyDescent="0.25">
      <c r="A7751" s="5" t="str">
        <f t="shared" si="243"/>
        <v>Rate FamilyTOU-8Average WeekdayJune22</v>
      </c>
      <c r="B7751" t="s">
        <v>2234</v>
      </c>
      <c r="C7751" t="s">
        <v>2252</v>
      </c>
      <c r="D7751" t="s">
        <v>2593</v>
      </c>
      <c r="E7751" t="s">
        <v>3182</v>
      </c>
      <c r="F7751" s="6">
        <v>22</v>
      </c>
      <c r="G7751" s="6">
        <v>319.49667358398438</v>
      </c>
      <c r="H7751" s="6">
        <v>319.49667358398438</v>
      </c>
      <c r="I7751" s="6">
        <v>166.40884399414063</v>
      </c>
      <c r="J7751" s="6">
        <v>67.100491965872337</v>
      </c>
      <c r="K7751">
        <f t="shared" si="242"/>
        <v>0</v>
      </c>
    </row>
    <row r="7752" spans="1:11" x14ac:dyDescent="0.25">
      <c r="A7752" s="5" t="str">
        <f t="shared" si="243"/>
        <v>Rate FamilyTOU-8Average WeekdayJune23</v>
      </c>
      <c r="B7752" t="s">
        <v>2234</v>
      </c>
      <c r="C7752" t="s">
        <v>2252</v>
      </c>
      <c r="D7752" t="s">
        <v>2593</v>
      </c>
      <c r="E7752" t="s">
        <v>3182</v>
      </c>
      <c r="F7752" s="6">
        <v>23</v>
      </c>
      <c r="G7752" s="6">
        <v>344.45864868164063</v>
      </c>
      <c r="H7752" s="6">
        <v>344.45864868164063</v>
      </c>
      <c r="I7752" s="6">
        <v>149.75382995605469</v>
      </c>
      <c r="J7752" s="6">
        <v>66.052786635101825</v>
      </c>
      <c r="K7752">
        <f t="shared" si="242"/>
        <v>0</v>
      </c>
    </row>
    <row r="7753" spans="1:11" x14ac:dyDescent="0.25">
      <c r="A7753" s="5" t="str">
        <f t="shared" si="243"/>
        <v>Rate FamilyTOU-8Average WeekdayJune24</v>
      </c>
      <c r="B7753" t="s">
        <v>2234</v>
      </c>
      <c r="C7753" t="s">
        <v>2252</v>
      </c>
      <c r="D7753" t="s">
        <v>2593</v>
      </c>
      <c r="E7753" t="s">
        <v>3182</v>
      </c>
      <c r="F7753" s="6">
        <v>24</v>
      </c>
      <c r="G7753" s="6">
        <v>327.8206787109375</v>
      </c>
      <c r="H7753" s="6">
        <v>327.8206787109375</v>
      </c>
      <c r="I7753" s="6">
        <v>159.17240905761719</v>
      </c>
      <c r="J7753" s="6">
        <v>65.365573740474517</v>
      </c>
      <c r="K7753">
        <f t="shared" si="242"/>
        <v>0</v>
      </c>
    </row>
    <row r="7754" spans="1:11" x14ac:dyDescent="0.25">
      <c r="A7754" s="5" t="str">
        <f t="shared" si="243"/>
        <v>Rate FamilyTOU-8Monthly Peak DayJune1</v>
      </c>
      <c r="B7754" t="s">
        <v>2234</v>
      </c>
      <c r="C7754" t="s">
        <v>2252</v>
      </c>
      <c r="D7754" t="s">
        <v>2594</v>
      </c>
      <c r="E7754" t="s">
        <v>3182</v>
      </c>
      <c r="F7754" s="6">
        <v>1</v>
      </c>
      <c r="G7754" s="6">
        <v>523.8599853515625</v>
      </c>
      <c r="H7754" s="6">
        <v>517.837890625</v>
      </c>
      <c r="I7754" s="6">
        <v>92.355667114257813</v>
      </c>
      <c r="J7754" s="6">
        <v>70.966666071573883</v>
      </c>
      <c r="K7754">
        <f t="shared" si="242"/>
        <v>0</v>
      </c>
    </row>
    <row r="7755" spans="1:11" x14ac:dyDescent="0.25">
      <c r="A7755" s="5" t="str">
        <f t="shared" si="243"/>
        <v>Rate FamilyTOU-8Monthly Peak DayJune2</v>
      </c>
      <c r="B7755" t="s">
        <v>2234</v>
      </c>
      <c r="C7755" t="s">
        <v>2252</v>
      </c>
      <c r="D7755" t="s">
        <v>2594</v>
      </c>
      <c r="E7755" t="s">
        <v>3182</v>
      </c>
      <c r="F7755" s="6">
        <v>2</v>
      </c>
      <c r="G7755" s="6">
        <v>514.98077392578125</v>
      </c>
      <c r="H7755" s="6">
        <v>529.36322021484375</v>
      </c>
      <c r="I7755" s="6">
        <v>94.177680969238281</v>
      </c>
      <c r="J7755" s="6">
        <v>69.984667022705068</v>
      </c>
      <c r="K7755">
        <f t="shared" si="242"/>
        <v>0</v>
      </c>
    </row>
    <row r="7756" spans="1:11" x14ac:dyDescent="0.25">
      <c r="A7756" s="5" t="str">
        <f t="shared" si="243"/>
        <v>Rate FamilyTOU-8Monthly Peak DayJune3</v>
      </c>
      <c r="B7756" t="s">
        <v>2234</v>
      </c>
      <c r="C7756" t="s">
        <v>2252</v>
      </c>
      <c r="D7756" t="s">
        <v>2594</v>
      </c>
      <c r="E7756" t="s">
        <v>3182</v>
      </c>
      <c r="F7756" s="6">
        <v>3</v>
      </c>
      <c r="G7756" s="6">
        <v>515.21868896484375</v>
      </c>
      <c r="H7756" s="6">
        <v>538.05517578125</v>
      </c>
      <c r="I7756" s="6">
        <v>97.063133239746094</v>
      </c>
      <c r="J7756" s="6">
        <v>69.096334017435723</v>
      </c>
      <c r="K7756">
        <f t="shared" si="242"/>
        <v>0</v>
      </c>
    </row>
    <row r="7757" spans="1:11" x14ac:dyDescent="0.25">
      <c r="A7757" s="5" t="str">
        <f t="shared" si="243"/>
        <v>Rate FamilyTOU-8Monthly Peak DayJune4</v>
      </c>
      <c r="B7757" t="s">
        <v>2234</v>
      </c>
      <c r="C7757" t="s">
        <v>2252</v>
      </c>
      <c r="D7757" t="s">
        <v>2594</v>
      </c>
      <c r="E7757" t="s">
        <v>3182</v>
      </c>
      <c r="F7757" s="6">
        <v>4</v>
      </c>
      <c r="G7757" s="6">
        <v>527.54815673828125</v>
      </c>
      <c r="H7757" s="6">
        <v>529.60357666015625</v>
      </c>
      <c r="I7757" s="6">
        <v>97.241523742675781</v>
      </c>
      <c r="J7757" s="6">
        <v>68.613166895548517</v>
      </c>
      <c r="K7757">
        <f t="shared" si="242"/>
        <v>0</v>
      </c>
    </row>
    <row r="7758" spans="1:11" x14ac:dyDescent="0.25">
      <c r="A7758" s="5" t="str">
        <f t="shared" si="243"/>
        <v>Rate FamilyTOU-8Monthly Peak DayJune5</v>
      </c>
      <c r="B7758" t="s">
        <v>2234</v>
      </c>
      <c r="C7758" t="s">
        <v>2252</v>
      </c>
      <c r="D7758" t="s">
        <v>2594</v>
      </c>
      <c r="E7758" t="s">
        <v>3182</v>
      </c>
      <c r="F7758" s="6">
        <v>5</v>
      </c>
      <c r="G7758" s="6">
        <v>637.7386474609375</v>
      </c>
      <c r="H7758" s="6">
        <v>625.04559326171875</v>
      </c>
      <c r="I7758" s="6">
        <v>114.905029296875</v>
      </c>
      <c r="J7758" s="6">
        <v>68.042501235961907</v>
      </c>
      <c r="K7758">
        <f t="shared" si="242"/>
        <v>0</v>
      </c>
    </row>
    <row r="7759" spans="1:11" x14ac:dyDescent="0.25">
      <c r="A7759" s="5" t="str">
        <f t="shared" si="243"/>
        <v>Rate FamilyTOU-8Monthly Peak DayJune6</v>
      </c>
      <c r="B7759" t="s">
        <v>2234</v>
      </c>
      <c r="C7759" t="s">
        <v>2252</v>
      </c>
      <c r="D7759" t="s">
        <v>2594</v>
      </c>
      <c r="E7759" t="s">
        <v>3182</v>
      </c>
      <c r="F7759" s="6">
        <v>6</v>
      </c>
      <c r="G7759" s="6">
        <v>777.36968994140625</v>
      </c>
      <c r="H7759" s="6">
        <v>769.41351318359375</v>
      </c>
      <c r="I7759" s="6">
        <v>94.199562072753906</v>
      </c>
      <c r="J7759" s="6">
        <v>67.679333483378088</v>
      </c>
      <c r="K7759">
        <f t="shared" si="242"/>
        <v>0</v>
      </c>
    </row>
    <row r="7760" spans="1:11" x14ac:dyDescent="0.25">
      <c r="A7760" s="5" t="str">
        <f t="shared" si="243"/>
        <v>Rate FamilyTOU-8Monthly Peak DayJune7</v>
      </c>
      <c r="B7760" t="s">
        <v>2234</v>
      </c>
      <c r="C7760" t="s">
        <v>2252</v>
      </c>
      <c r="D7760" t="s">
        <v>2594</v>
      </c>
      <c r="E7760" t="s">
        <v>3182</v>
      </c>
      <c r="F7760" s="6">
        <v>7</v>
      </c>
      <c r="G7760" s="6">
        <v>816.59161376953125</v>
      </c>
      <c r="H7760" s="6">
        <v>806.15704345703125</v>
      </c>
      <c r="I7760" s="6">
        <v>89.605262756347656</v>
      </c>
      <c r="J7760" s="6">
        <v>67.211333529154459</v>
      </c>
      <c r="K7760">
        <f t="shared" si="242"/>
        <v>0</v>
      </c>
    </row>
    <row r="7761" spans="1:11" x14ac:dyDescent="0.25">
      <c r="A7761" s="5" t="str">
        <f t="shared" si="243"/>
        <v>Rate FamilyTOU-8Monthly Peak DayJune8</v>
      </c>
      <c r="B7761" t="s">
        <v>2234</v>
      </c>
      <c r="C7761" t="s">
        <v>2252</v>
      </c>
      <c r="D7761" t="s">
        <v>2594</v>
      </c>
      <c r="E7761" t="s">
        <v>3182</v>
      </c>
      <c r="F7761" s="6">
        <v>8</v>
      </c>
      <c r="G7761" s="6">
        <v>945.39007568359375</v>
      </c>
      <c r="H7761" s="6">
        <v>927.92425537109375</v>
      </c>
      <c r="I7761" s="6">
        <v>97.058197021484375</v>
      </c>
      <c r="J7761" s="6">
        <v>67.790333150227852</v>
      </c>
      <c r="K7761">
        <f t="shared" si="242"/>
        <v>0</v>
      </c>
    </row>
    <row r="7762" spans="1:11" x14ac:dyDescent="0.25">
      <c r="A7762" s="5" t="str">
        <f t="shared" si="243"/>
        <v>Rate FamilyTOU-8Monthly Peak DayJune9</v>
      </c>
      <c r="B7762" t="s">
        <v>2234</v>
      </c>
      <c r="C7762" t="s">
        <v>2252</v>
      </c>
      <c r="D7762" t="s">
        <v>2594</v>
      </c>
      <c r="E7762" t="s">
        <v>3182</v>
      </c>
      <c r="F7762" s="6">
        <v>9</v>
      </c>
      <c r="G7762" s="6">
        <v>965.169677734375</v>
      </c>
      <c r="H7762" s="6">
        <v>960.41217041015625</v>
      </c>
      <c r="I7762" s="6">
        <v>109.08367919921875</v>
      </c>
      <c r="J7762" s="6">
        <v>71.275665486653651</v>
      </c>
      <c r="K7762">
        <f t="shared" si="242"/>
        <v>0</v>
      </c>
    </row>
    <row r="7763" spans="1:11" x14ac:dyDescent="0.25">
      <c r="A7763" s="5" t="str">
        <f t="shared" si="243"/>
        <v>Rate FamilyTOU-8Monthly Peak DayJune10</v>
      </c>
      <c r="B7763" t="s">
        <v>2234</v>
      </c>
      <c r="C7763" t="s">
        <v>2252</v>
      </c>
      <c r="D7763" t="s">
        <v>2594</v>
      </c>
      <c r="E7763" t="s">
        <v>3182</v>
      </c>
      <c r="F7763" s="6">
        <v>10</v>
      </c>
      <c r="G7763" s="6">
        <v>933.7130126953125</v>
      </c>
      <c r="H7763" s="6">
        <v>919.40728759765625</v>
      </c>
      <c r="I7763" s="6">
        <v>100.29212951660156</v>
      </c>
      <c r="J7763" s="6">
        <v>74.092499287923175</v>
      </c>
      <c r="K7763">
        <f t="shared" si="242"/>
        <v>0</v>
      </c>
    </row>
    <row r="7764" spans="1:11" x14ac:dyDescent="0.25">
      <c r="A7764" s="5" t="str">
        <f t="shared" si="243"/>
        <v>Rate FamilyTOU-8Monthly Peak DayJune11</v>
      </c>
      <c r="B7764" t="s">
        <v>2234</v>
      </c>
      <c r="C7764" t="s">
        <v>2252</v>
      </c>
      <c r="D7764" t="s">
        <v>2594</v>
      </c>
      <c r="E7764" t="s">
        <v>3182</v>
      </c>
      <c r="F7764" s="6">
        <v>11</v>
      </c>
      <c r="G7764" s="6">
        <v>893.88824462890625</v>
      </c>
      <c r="H7764" s="6">
        <v>894.7154541015625</v>
      </c>
      <c r="I7764" s="6">
        <v>137.4798583984375</v>
      </c>
      <c r="J7764" s="6">
        <v>75.620000788370774</v>
      </c>
      <c r="K7764">
        <f t="shared" si="242"/>
        <v>0</v>
      </c>
    </row>
    <row r="7765" spans="1:11" x14ac:dyDescent="0.25">
      <c r="A7765" s="5" t="str">
        <f t="shared" si="243"/>
        <v>Rate FamilyTOU-8Monthly Peak DayJune12</v>
      </c>
      <c r="B7765" t="s">
        <v>2234</v>
      </c>
      <c r="C7765" t="s">
        <v>2252</v>
      </c>
      <c r="D7765" t="s">
        <v>2594</v>
      </c>
      <c r="E7765" t="s">
        <v>3182</v>
      </c>
      <c r="F7765" s="6">
        <v>12</v>
      </c>
      <c r="G7765" s="6">
        <v>915.046630859375</v>
      </c>
      <c r="H7765" s="6">
        <v>904.80511474609375</v>
      </c>
      <c r="I7765" s="6">
        <v>119.62657165527344</v>
      </c>
      <c r="J7765" s="6">
        <v>80.067332382202167</v>
      </c>
      <c r="K7765">
        <f t="shared" si="242"/>
        <v>0</v>
      </c>
    </row>
    <row r="7766" spans="1:11" x14ac:dyDescent="0.25">
      <c r="A7766" s="5" t="str">
        <f t="shared" si="243"/>
        <v>Rate FamilyTOU-8Monthly Peak DayJune13</v>
      </c>
      <c r="B7766" t="s">
        <v>2234</v>
      </c>
      <c r="C7766" t="s">
        <v>2252</v>
      </c>
      <c r="D7766" t="s">
        <v>2594</v>
      </c>
      <c r="E7766" t="s">
        <v>3182</v>
      </c>
      <c r="F7766" s="6">
        <v>13</v>
      </c>
      <c r="G7766" s="6">
        <v>829.12567138671875</v>
      </c>
      <c r="H7766" s="6">
        <v>825.1959228515625</v>
      </c>
      <c r="I7766" s="6">
        <v>111.99871826171875</v>
      </c>
      <c r="J7766" s="6">
        <v>84.131664962768568</v>
      </c>
      <c r="K7766">
        <f t="shared" si="242"/>
        <v>0</v>
      </c>
    </row>
    <row r="7767" spans="1:11" x14ac:dyDescent="0.25">
      <c r="A7767" s="5" t="str">
        <f t="shared" si="243"/>
        <v>Rate FamilyTOU-8Monthly Peak DayJune14</v>
      </c>
      <c r="B7767" t="s">
        <v>2234</v>
      </c>
      <c r="C7767" t="s">
        <v>2252</v>
      </c>
      <c r="D7767" t="s">
        <v>2594</v>
      </c>
      <c r="E7767" t="s">
        <v>3182</v>
      </c>
      <c r="F7767" s="6">
        <v>14</v>
      </c>
      <c r="G7767" s="6">
        <v>800.1177978515625</v>
      </c>
      <c r="H7767" s="6">
        <v>820.0972900390625</v>
      </c>
      <c r="I7767" s="6">
        <v>141.21884155273438</v>
      </c>
      <c r="J7767" s="6">
        <v>85.826665751139316</v>
      </c>
      <c r="K7767">
        <f t="shared" si="242"/>
        <v>0</v>
      </c>
    </row>
    <row r="7768" spans="1:11" x14ac:dyDescent="0.25">
      <c r="A7768" s="5" t="str">
        <f t="shared" si="243"/>
        <v>Rate FamilyTOU-8Monthly Peak DayJune15</v>
      </c>
      <c r="B7768" t="s">
        <v>2234</v>
      </c>
      <c r="C7768" t="s">
        <v>2252</v>
      </c>
      <c r="D7768" t="s">
        <v>2594</v>
      </c>
      <c r="E7768" t="s">
        <v>3182</v>
      </c>
      <c r="F7768" s="6">
        <v>15</v>
      </c>
      <c r="G7768" s="6">
        <v>670.4967041015625</v>
      </c>
      <c r="H7768" s="6">
        <v>665.73004150390625</v>
      </c>
      <c r="I7768" s="6">
        <v>106.38149261474609</v>
      </c>
      <c r="J7768" s="6">
        <v>86.615000572204579</v>
      </c>
      <c r="K7768">
        <f t="shared" si="242"/>
        <v>0</v>
      </c>
    </row>
    <row r="7769" spans="1:11" x14ac:dyDescent="0.25">
      <c r="A7769" s="5" t="str">
        <f t="shared" si="243"/>
        <v>Rate FamilyTOU-8Monthly Peak DayJune16</v>
      </c>
      <c r="B7769" t="s">
        <v>2234</v>
      </c>
      <c r="C7769" t="s">
        <v>2252</v>
      </c>
      <c r="D7769" t="s">
        <v>2594</v>
      </c>
      <c r="E7769" t="s">
        <v>3182</v>
      </c>
      <c r="F7769" s="6">
        <v>16</v>
      </c>
      <c r="G7769" s="6">
        <v>636.5350341796875</v>
      </c>
      <c r="H7769" s="6">
        <v>612.18768310546875</v>
      </c>
      <c r="I7769" s="6">
        <v>98.837860107421875</v>
      </c>
      <c r="J7769" s="6">
        <v>85.835000445048024</v>
      </c>
      <c r="K7769">
        <f t="shared" si="242"/>
        <v>0</v>
      </c>
    </row>
    <row r="7770" spans="1:11" x14ac:dyDescent="0.25">
      <c r="A7770" s="5" t="str">
        <f t="shared" si="243"/>
        <v>Rate FamilyTOU-8Monthly Peak DayJune17</v>
      </c>
      <c r="B7770" t="s">
        <v>2234</v>
      </c>
      <c r="C7770" t="s">
        <v>2252</v>
      </c>
      <c r="D7770" t="s">
        <v>2594</v>
      </c>
      <c r="E7770" t="s">
        <v>3182</v>
      </c>
      <c r="F7770" s="6">
        <v>17</v>
      </c>
      <c r="G7770" s="6">
        <v>578.9208984375</v>
      </c>
      <c r="H7770" s="6">
        <v>574.8048095703125</v>
      </c>
      <c r="I7770" s="6">
        <v>106.78318786621094</v>
      </c>
      <c r="J7770" s="6">
        <v>85.696666119893365</v>
      </c>
      <c r="K7770">
        <f t="shared" si="242"/>
        <v>0</v>
      </c>
    </row>
    <row r="7771" spans="1:11" x14ac:dyDescent="0.25">
      <c r="A7771" s="5" t="str">
        <f t="shared" si="243"/>
        <v>Rate FamilyTOU-8Monthly Peak DayJune18</v>
      </c>
      <c r="B7771" t="s">
        <v>2234</v>
      </c>
      <c r="C7771" t="s">
        <v>2252</v>
      </c>
      <c r="D7771" t="s">
        <v>2594</v>
      </c>
      <c r="E7771" t="s">
        <v>3182</v>
      </c>
      <c r="F7771" s="6">
        <v>18</v>
      </c>
      <c r="G7771" s="6">
        <v>596.32861328125</v>
      </c>
      <c r="H7771" s="6">
        <v>589.21160888671875</v>
      </c>
      <c r="I7771" s="6">
        <v>94.932212829589844</v>
      </c>
      <c r="J7771" s="6">
        <v>84.406332867940279</v>
      </c>
      <c r="K7771">
        <f t="shared" si="242"/>
        <v>0</v>
      </c>
    </row>
    <row r="7772" spans="1:11" x14ac:dyDescent="0.25">
      <c r="A7772" s="5" t="str">
        <f t="shared" si="243"/>
        <v>Rate FamilyTOU-8Monthly Peak DayJune19</v>
      </c>
      <c r="B7772" t="s">
        <v>2234</v>
      </c>
      <c r="C7772" t="s">
        <v>2252</v>
      </c>
      <c r="D7772" t="s">
        <v>2594</v>
      </c>
      <c r="E7772" t="s">
        <v>3182</v>
      </c>
      <c r="F7772" s="6">
        <v>19</v>
      </c>
      <c r="G7772" s="6">
        <v>636.9503173828125</v>
      </c>
      <c r="H7772" s="6">
        <v>623.74359130859375</v>
      </c>
      <c r="I7772" s="6">
        <v>111.31717681884766</v>
      </c>
      <c r="J7772" s="6">
        <v>82.574667358398443</v>
      </c>
      <c r="K7772">
        <f t="shared" si="242"/>
        <v>0</v>
      </c>
    </row>
    <row r="7773" spans="1:11" x14ac:dyDescent="0.25">
      <c r="A7773" s="5" t="str">
        <f t="shared" si="243"/>
        <v>Rate FamilyTOU-8Monthly Peak DayJune20</v>
      </c>
      <c r="B7773" t="s">
        <v>2234</v>
      </c>
      <c r="C7773" t="s">
        <v>2252</v>
      </c>
      <c r="D7773" t="s">
        <v>2594</v>
      </c>
      <c r="E7773" t="s">
        <v>3182</v>
      </c>
      <c r="F7773" s="6">
        <v>20</v>
      </c>
      <c r="G7773" s="6">
        <v>624.89190673828125</v>
      </c>
      <c r="H7773" s="6">
        <v>606.46258544921875</v>
      </c>
      <c r="I7773" s="6">
        <v>112.78865814208984</v>
      </c>
      <c r="J7773" s="6">
        <v>79.63533396402994</v>
      </c>
      <c r="K7773">
        <f t="shared" si="242"/>
        <v>0</v>
      </c>
    </row>
    <row r="7774" spans="1:11" x14ac:dyDescent="0.25">
      <c r="A7774" s="5" t="str">
        <f t="shared" si="243"/>
        <v>Rate FamilyTOU-8Monthly Peak DayJune21</v>
      </c>
      <c r="B7774" t="s">
        <v>2234</v>
      </c>
      <c r="C7774" t="s">
        <v>2252</v>
      </c>
      <c r="D7774" t="s">
        <v>2594</v>
      </c>
      <c r="E7774" t="s">
        <v>3182</v>
      </c>
      <c r="F7774" s="6">
        <v>21</v>
      </c>
      <c r="G7774" s="6">
        <v>634.390625</v>
      </c>
      <c r="H7774" s="6">
        <v>607.93121337890625</v>
      </c>
      <c r="I7774" s="6">
        <v>117.85556793212891</v>
      </c>
      <c r="J7774" s="6">
        <v>76.168499298095711</v>
      </c>
      <c r="K7774">
        <f t="shared" si="242"/>
        <v>0</v>
      </c>
    </row>
    <row r="7775" spans="1:11" x14ac:dyDescent="0.25">
      <c r="A7775" s="5" t="str">
        <f t="shared" si="243"/>
        <v>Rate FamilyTOU-8Monthly Peak DayJune22</v>
      </c>
      <c r="B7775" t="s">
        <v>2234</v>
      </c>
      <c r="C7775" t="s">
        <v>2252</v>
      </c>
      <c r="D7775" t="s">
        <v>2594</v>
      </c>
      <c r="E7775" t="s">
        <v>3182</v>
      </c>
      <c r="F7775" s="6">
        <v>22</v>
      </c>
      <c r="G7775" s="6">
        <v>558.13580322265625</v>
      </c>
      <c r="H7775" s="6">
        <v>545.8740234375</v>
      </c>
      <c r="I7775" s="6">
        <v>100.87488555908203</v>
      </c>
      <c r="J7775" s="6">
        <v>73.390499916076649</v>
      </c>
      <c r="K7775">
        <f t="shared" si="242"/>
        <v>0</v>
      </c>
    </row>
    <row r="7776" spans="1:11" x14ac:dyDescent="0.25">
      <c r="A7776" s="5" t="str">
        <f t="shared" si="243"/>
        <v>Rate FamilyTOU-8Monthly Peak DayJune23</v>
      </c>
      <c r="B7776" t="s">
        <v>2234</v>
      </c>
      <c r="C7776" t="s">
        <v>2252</v>
      </c>
      <c r="D7776" t="s">
        <v>2594</v>
      </c>
      <c r="E7776" t="s">
        <v>3182</v>
      </c>
      <c r="F7776" s="6">
        <v>23</v>
      </c>
      <c r="G7776" s="6">
        <v>628.5450439453125</v>
      </c>
      <c r="H7776" s="6">
        <v>628.9456787109375</v>
      </c>
      <c r="I7776" s="6">
        <v>101.58868408203125</v>
      </c>
      <c r="J7776" s="6">
        <v>72.037166526794422</v>
      </c>
      <c r="K7776">
        <f t="shared" si="242"/>
        <v>0</v>
      </c>
    </row>
    <row r="7777" spans="1:11" x14ac:dyDescent="0.25">
      <c r="A7777" s="5" t="str">
        <f t="shared" si="243"/>
        <v>Rate FamilyTOU-8Monthly Peak DayJune24</v>
      </c>
      <c r="B7777" t="s">
        <v>2234</v>
      </c>
      <c r="C7777" t="s">
        <v>2252</v>
      </c>
      <c r="D7777" t="s">
        <v>2594</v>
      </c>
      <c r="E7777" t="s">
        <v>3182</v>
      </c>
      <c r="F7777" s="6">
        <v>24</v>
      </c>
      <c r="G7777" s="6">
        <v>607.5341796875</v>
      </c>
      <c r="H7777" s="6">
        <v>595.23956298828125</v>
      </c>
      <c r="I7777" s="6">
        <v>133.73387145996094</v>
      </c>
      <c r="J7777" s="6">
        <v>70.696833600362154</v>
      </c>
      <c r="K7777">
        <f t="shared" si="242"/>
        <v>0</v>
      </c>
    </row>
    <row r="7778" spans="1:11" x14ac:dyDescent="0.25">
      <c r="A7778" s="5" t="str">
        <f t="shared" si="243"/>
        <v>Rate FamilyTOU-8Average WeekdayJuly1</v>
      </c>
      <c r="B7778" t="s">
        <v>2234</v>
      </c>
      <c r="C7778" t="s">
        <v>2252</v>
      </c>
      <c r="D7778" t="s">
        <v>2595</v>
      </c>
      <c r="E7778" t="s">
        <v>3183</v>
      </c>
      <c r="F7778" s="6">
        <v>1</v>
      </c>
      <c r="G7778" s="6">
        <v>543.791748046875</v>
      </c>
      <c r="H7778" s="6">
        <v>537.7696533203125</v>
      </c>
      <c r="I7778" s="6">
        <v>94.360160827636719</v>
      </c>
      <c r="J7778" s="6">
        <v>71.01666666666668</v>
      </c>
      <c r="K7778">
        <f t="shared" si="242"/>
        <v>0</v>
      </c>
    </row>
    <row r="7779" spans="1:11" x14ac:dyDescent="0.25">
      <c r="A7779" s="5" t="str">
        <f t="shared" si="243"/>
        <v>Rate FamilyTOU-8Average WeekdayJuly2</v>
      </c>
      <c r="B7779" t="s">
        <v>2234</v>
      </c>
      <c r="C7779" t="s">
        <v>2252</v>
      </c>
      <c r="D7779" t="s">
        <v>2595</v>
      </c>
      <c r="E7779" t="s">
        <v>3183</v>
      </c>
      <c r="F7779" s="6">
        <v>2</v>
      </c>
      <c r="G7779" s="6">
        <v>535.3399658203125</v>
      </c>
      <c r="H7779" s="6">
        <v>549.722412109375</v>
      </c>
      <c r="I7779" s="6">
        <v>104.88065338134766</v>
      </c>
      <c r="J7779" s="6">
        <v>70.610333333333372</v>
      </c>
      <c r="K7779">
        <f t="shared" si="242"/>
        <v>0</v>
      </c>
    </row>
    <row r="7780" spans="1:11" x14ac:dyDescent="0.25">
      <c r="A7780" s="5" t="str">
        <f t="shared" si="243"/>
        <v>Rate FamilyTOU-8Average WeekdayJuly3</v>
      </c>
      <c r="B7780" t="s">
        <v>2234</v>
      </c>
      <c r="C7780" t="s">
        <v>2252</v>
      </c>
      <c r="D7780" t="s">
        <v>2595</v>
      </c>
      <c r="E7780" t="s">
        <v>3183</v>
      </c>
      <c r="F7780" s="6">
        <v>3</v>
      </c>
      <c r="G7780" s="6">
        <v>508.64334106445313</v>
      </c>
      <c r="H7780" s="6">
        <v>531.47979736328125</v>
      </c>
      <c r="I7780" s="6">
        <v>94.727310180664063</v>
      </c>
      <c r="J7780" s="6">
        <v>70.110500000000016</v>
      </c>
      <c r="K7780">
        <f t="shared" si="242"/>
        <v>0</v>
      </c>
    </row>
    <row r="7781" spans="1:11" x14ac:dyDescent="0.25">
      <c r="A7781" s="5" t="str">
        <f t="shared" si="243"/>
        <v>Rate FamilyTOU-8Average WeekdayJuly4</v>
      </c>
      <c r="B7781" t="s">
        <v>2234</v>
      </c>
      <c r="C7781" t="s">
        <v>2252</v>
      </c>
      <c r="D7781" t="s">
        <v>2595</v>
      </c>
      <c r="E7781" t="s">
        <v>3183</v>
      </c>
      <c r="F7781" s="6">
        <v>4</v>
      </c>
      <c r="G7781" s="6">
        <v>550.5931396484375</v>
      </c>
      <c r="H7781" s="6">
        <v>552.6485595703125</v>
      </c>
      <c r="I7781" s="6">
        <v>91.149711608886719</v>
      </c>
      <c r="J7781" s="6">
        <v>69.70983333333335</v>
      </c>
      <c r="K7781">
        <f t="shared" si="242"/>
        <v>0</v>
      </c>
    </row>
    <row r="7782" spans="1:11" x14ac:dyDescent="0.25">
      <c r="A7782" s="5" t="str">
        <f t="shared" si="243"/>
        <v>Rate FamilyTOU-8Average WeekdayJuly5</v>
      </c>
      <c r="B7782" t="s">
        <v>2234</v>
      </c>
      <c r="C7782" t="s">
        <v>2252</v>
      </c>
      <c r="D7782" t="s">
        <v>2595</v>
      </c>
      <c r="E7782" t="s">
        <v>3183</v>
      </c>
      <c r="F7782" s="6">
        <v>5</v>
      </c>
      <c r="G7782" s="6">
        <v>577.9293212890625</v>
      </c>
      <c r="H7782" s="6">
        <v>565.23626708984375</v>
      </c>
      <c r="I7782" s="6">
        <v>84.555908203125</v>
      </c>
      <c r="J7782" s="6">
        <v>69.296166666666664</v>
      </c>
      <c r="K7782">
        <f t="shared" si="242"/>
        <v>0</v>
      </c>
    </row>
    <row r="7783" spans="1:11" x14ac:dyDescent="0.25">
      <c r="A7783" s="5" t="str">
        <f t="shared" si="243"/>
        <v>Rate FamilyTOU-8Average WeekdayJuly6</v>
      </c>
      <c r="B7783" t="s">
        <v>2234</v>
      </c>
      <c r="C7783" t="s">
        <v>2252</v>
      </c>
      <c r="D7783" t="s">
        <v>2595</v>
      </c>
      <c r="E7783" t="s">
        <v>3183</v>
      </c>
      <c r="F7783" s="6">
        <v>6</v>
      </c>
      <c r="G7783" s="6">
        <v>655.27740478515625</v>
      </c>
      <c r="H7783" s="6">
        <v>647.32122802734375</v>
      </c>
      <c r="I7783" s="6">
        <v>98.243560791015625</v>
      </c>
      <c r="J7783" s="6">
        <v>68.962166666666647</v>
      </c>
      <c r="K7783">
        <f t="shared" si="242"/>
        <v>0</v>
      </c>
    </row>
    <row r="7784" spans="1:11" x14ac:dyDescent="0.25">
      <c r="A7784" s="5" t="str">
        <f t="shared" si="243"/>
        <v>Rate FamilyTOU-8Average WeekdayJuly7</v>
      </c>
      <c r="B7784" t="s">
        <v>2234</v>
      </c>
      <c r="C7784" t="s">
        <v>2252</v>
      </c>
      <c r="D7784" t="s">
        <v>2595</v>
      </c>
      <c r="E7784" t="s">
        <v>3183</v>
      </c>
      <c r="F7784" s="6">
        <v>7</v>
      </c>
      <c r="G7784" s="6">
        <v>698.40814208984375</v>
      </c>
      <c r="H7784" s="6">
        <v>687.9735107421875</v>
      </c>
      <c r="I7784" s="6">
        <v>77.253402709960938</v>
      </c>
      <c r="J7784" s="6">
        <v>68.576499999999996</v>
      </c>
      <c r="K7784">
        <f t="shared" si="242"/>
        <v>0</v>
      </c>
    </row>
    <row r="7785" spans="1:11" x14ac:dyDescent="0.25">
      <c r="A7785" s="5" t="str">
        <f t="shared" si="243"/>
        <v>Rate FamilyTOU-8Average WeekdayJuly8</v>
      </c>
      <c r="B7785" t="s">
        <v>2234</v>
      </c>
      <c r="C7785" t="s">
        <v>2252</v>
      </c>
      <c r="D7785" t="s">
        <v>2595</v>
      </c>
      <c r="E7785" t="s">
        <v>3183</v>
      </c>
      <c r="F7785" s="6">
        <v>8</v>
      </c>
      <c r="G7785" s="6">
        <v>707.0015869140625</v>
      </c>
      <c r="H7785" s="6">
        <v>689.5357666015625</v>
      </c>
      <c r="I7785" s="6">
        <v>79.591133117675781</v>
      </c>
      <c r="J7785" s="6">
        <v>68.795333333333346</v>
      </c>
      <c r="K7785">
        <f t="shared" si="242"/>
        <v>0</v>
      </c>
    </row>
    <row r="7786" spans="1:11" x14ac:dyDescent="0.25">
      <c r="A7786" s="5" t="str">
        <f t="shared" si="243"/>
        <v>Rate FamilyTOU-8Average WeekdayJuly9</v>
      </c>
      <c r="B7786" t="s">
        <v>2234</v>
      </c>
      <c r="C7786" t="s">
        <v>2252</v>
      </c>
      <c r="D7786" t="s">
        <v>2595</v>
      </c>
      <c r="E7786" t="s">
        <v>3183</v>
      </c>
      <c r="F7786" s="6">
        <v>9</v>
      </c>
      <c r="G7786" s="6">
        <v>714.43597412109375</v>
      </c>
      <c r="H7786" s="6">
        <v>709.678466796875</v>
      </c>
      <c r="I7786" s="6">
        <v>85.496452331542969</v>
      </c>
      <c r="J7786" s="6">
        <v>70.76466666666667</v>
      </c>
      <c r="K7786">
        <f t="shared" si="242"/>
        <v>0</v>
      </c>
    </row>
    <row r="7787" spans="1:11" x14ac:dyDescent="0.25">
      <c r="A7787" s="5" t="str">
        <f t="shared" si="243"/>
        <v>Rate FamilyTOU-8Average WeekdayJuly10</v>
      </c>
      <c r="B7787" t="s">
        <v>2234</v>
      </c>
      <c r="C7787" t="s">
        <v>2252</v>
      </c>
      <c r="D7787" t="s">
        <v>2595</v>
      </c>
      <c r="E7787" t="s">
        <v>3183</v>
      </c>
      <c r="F7787" s="6">
        <v>10</v>
      </c>
      <c r="G7787" s="6">
        <v>749.9091796875</v>
      </c>
      <c r="H7787" s="6">
        <v>735.60345458984375</v>
      </c>
      <c r="I7787" s="6">
        <v>82.938926696777344</v>
      </c>
      <c r="J7787" s="6">
        <v>73.33166666666672</v>
      </c>
      <c r="K7787">
        <f t="shared" si="242"/>
        <v>0</v>
      </c>
    </row>
    <row r="7788" spans="1:11" x14ac:dyDescent="0.25">
      <c r="A7788" s="5" t="str">
        <f t="shared" si="243"/>
        <v>Rate FamilyTOU-8Average WeekdayJuly11</v>
      </c>
      <c r="B7788" t="s">
        <v>2234</v>
      </c>
      <c r="C7788" t="s">
        <v>2252</v>
      </c>
      <c r="D7788" t="s">
        <v>2595</v>
      </c>
      <c r="E7788" t="s">
        <v>3183</v>
      </c>
      <c r="F7788" s="6">
        <v>11</v>
      </c>
      <c r="G7788" s="6">
        <v>722.0947265625</v>
      </c>
      <c r="H7788" s="6">
        <v>722.92193603515625</v>
      </c>
      <c r="I7788" s="6">
        <v>117.55645751953125</v>
      </c>
      <c r="J7788" s="6">
        <v>76.771379310344813</v>
      </c>
      <c r="K7788">
        <f t="shared" si="242"/>
        <v>0</v>
      </c>
    </row>
    <row r="7789" spans="1:11" x14ac:dyDescent="0.25">
      <c r="A7789" s="5" t="str">
        <f t="shared" si="243"/>
        <v>Rate FamilyTOU-8Average WeekdayJuly12</v>
      </c>
      <c r="B7789" t="s">
        <v>2234</v>
      </c>
      <c r="C7789" t="s">
        <v>2252</v>
      </c>
      <c r="D7789" t="s">
        <v>2595</v>
      </c>
      <c r="E7789" t="s">
        <v>3183</v>
      </c>
      <c r="F7789" s="6">
        <v>12</v>
      </c>
      <c r="G7789" s="6">
        <v>747.59967041015625</v>
      </c>
      <c r="H7789" s="6">
        <v>737.358154296875</v>
      </c>
      <c r="I7789" s="6">
        <v>79.720680236816406</v>
      </c>
      <c r="J7789" s="6">
        <v>79.934482758620675</v>
      </c>
      <c r="K7789">
        <f t="shared" si="242"/>
        <v>0</v>
      </c>
    </row>
    <row r="7790" spans="1:11" x14ac:dyDescent="0.25">
      <c r="A7790" s="5" t="str">
        <f t="shared" si="243"/>
        <v>Rate FamilyTOU-8Average WeekdayJuly13</v>
      </c>
      <c r="B7790" t="s">
        <v>2234</v>
      </c>
      <c r="C7790" t="s">
        <v>2252</v>
      </c>
      <c r="D7790" t="s">
        <v>2595</v>
      </c>
      <c r="E7790" t="s">
        <v>3183</v>
      </c>
      <c r="F7790" s="6">
        <v>13</v>
      </c>
      <c r="G7790" s="6">
        <v>690.508056640625</v>
      </c>
      <c r="H7790" s="6">
        <v>686.57830810546875</v>
      </c>
      <c r="I7790" s="6">
        <v>93.472396850585938</v>
      </c>
      <c r="J7790" s="6">
        <v>82.298275862068934</v>
      </c>
      <c r="K7790">
        <f t="shared" si="242"/>
        <v>0</v>
      </c>
    </row>
    <row r="7791" spans="1:11" x14ac:dyDescent="0.25">
      <c r="A7791" s="5" t="str">
        <f t="shared" si="243"/>
        <v>Rate FamilyTOU-8Average WeekdayJuly14</v>
      </c>
      <c r="B7791" t="s">
        <v>2234</v>
      </c>
      <c r="C7791" t="s">
        <v>2252</v>
      </c>
      <c r="D7791" t="s">
        <v>2595</v>
      </c>
      <c r="E7791" t="s">
        <v>3183</v>
      </c>
      <c r="F7791" s="6">
        <v>14</v>
      </c>
      <c r="G7791" s="6">
        <v>612.15264892578125</v>
      </c>
      <c r="H7791" s="6">
        <v>632.13214111328125</v>
      </c>
      <c r="I7791" s="6">
        <v>90.004440307617188</v>
      </c>
      <c r="J7791" s="6">
        <v>84.977586206896518</v>
      </c>
      <c r="K7791">
        <f t="shared" si="242"/>
        <v>0</v>
      </c>
    </row>
    <row r="7792" spans="1:11" x14ac:dyDescent="0.25">
      <c r="A7792" s="5" t="str">
        <f t="shared" si="243"/>
        <v>Rate FamilyTOU-8Average WeekdayJuly15</v>
      </c>
      <c r="B7792" t="s">
        <v>2234</v>
      </c>
      <c r="C7792" t="s">
        <v>2252</v>
      </c>
      <c r="D7792" t="s">
        <v>2595</v>
      </c>
      <c r="E7792" t="s">
        <v>3183</v>
      </c>
      <c r="F7792" s="6">
        <v>15</v>
      </c>
      <c r="G7792" s="6">
        <v>574.44488525390625</v>
      </c>
      <c r="H7792" s="6">
        <v>569.67822265625</v>
      </c>
      <c r="I7792" s="6">
        <v>72.22705078125</v>
      </c>
      <c r="J7792" s="6">
        <v>86.496551724137902</v>
      </c>
      <c r="K7792">
        <f t="shared" si="242"/>
        <v>0</v>
      </c>
    </row>
    <row r="7793" spans="1:11" x14ac:dyDescent="0.25">
      <c r="A7793" s="5" t="str">
        <f t="shared" si="243"/>
        <v>Rate FamilyTOU-8Average WeekdayJuly16</v>
      </c>
      <c r="B7793" t="s">
        <v>2234</v>
      </c>
      <c r="C7793" t="s">
        <v>2252</v>
      </c>
      <c r="D7793" t="s">
        <v>2595</v>
      </c>
      <c r="E7793" t="s">
        <v>3183</v>
      </c>
      <c r="F7793" s="6">
        <v>16</v>
      </c>
      <c r="G7793" s="6">
        <v>537.160888671875</v>
      </c>
      <c r="H7793" s="6">
        <v>512.8134765625</v>
      </c>
      <c r="I7793" s="6">
        <v>86.005523681640625</v>
      </c>
      <c r="J7793" s="6">
        <v>86.341379310344848</v>
      </c>
      <c r="K7793">
        <f t="shared" si="242"/>
        <v>0</v>
      </c>
    </row>
    <row r="7794" spans="1:11" x14ac:dyDescent="0.25">
      <c r="A7794" s="5" t="str">
        <f t="shared" si="243"/>
        <v>Rate FamilyTOU-8Average WeekdayJuly17</v>
      </c>
      <c r="B7794" t="s">
        <v>2234</v>
      </c>
      <c r="C7794" t="s">
        <v>2252</v>
      </c>
      <c r="D7794" t="s">
        <v>2595</v>
      </c>
      <c r="E7794" t="s">
        <v>3183</v>
      </c>
      <c r="F7794" s="6">
        <v>17</v>
      </c>
      <c r="G7794" s="6">
        <v>410.23794555664063</v>
      </c>
      <c r="H7794" s="6">
        <v>406.121826171875</v>
      </c>
      <c r="I7794" s="6">
        <v>73.766700744628906</v>
      </c>
      <c r="J7794" s="6">
        <v>85.743103448275846</v>
      </c>
      <c r="K7794">
        <f t="shared" si="242"/>
        <v>0</v>
      </c>
    </row>
    <row r="7795" spans="1:11" x14ac:dyDescent="0.25">
      <c r="A7795" s="5" t="str">
        <f t="shared" si="243"/>
        <v>Rate FamilyTOU-8Average WeekdayJuly18</v>
      </c>
      <c r="B7795" t="s">
        <v>2234</v>
      </c>
      <c r="C7795" t="s">
        <v>2252</v>
      </c>
      <c r="D7795" t="s">
        <v>2595</v>
      </c>
      <c r="E7795" t="s">
        <v>3183</v>
      </c>
      <c r="F7795" s="6">
        <v>18</v>
      </c>
      <c r="G7795" s="6">
        <v>353.93563842773438</v>
      </c>
      <c r="H7795" s="6">
        <v>346.818603515625</v>
      </c>
      <c r="I7795" s="6">
        <v>69.67779541015625</v>
      </c>
      <c r="J7795" s="6">
        <v>84.28300000000003</v>
      </c>
      <c r="K7795">
        <f t="shared" si="242"/>
        <v>0</v>
      </c>
    </row>
    <row r="7796" spans="1:11" x14ac:dyDescent="0.25">
      <c r="A7796" s="5" t="str">
        <f t="shared" si="243"/>
        <v>Rate FamilyTOU-8Average WeekdayJuly19</v>
      </c>
      <c r="B7796" t="s">
        <v>2234</v>
      </c>
      <c r="C7796" t="s">
        <v>2252</v>
      </c>
      <c r="D7796" t="s">
        <v>2595</v>
      </c>
      <c r="E7796" t="s">
        <v>3183</v>
      </c>
      <c r="F7796" s="6">
        <v>19</v>
      </c>
      <c r="G7796" s="6">
        <v>338.06591796875</v>
      </c>
      <c r="H7796" s="6">
        <v>324.85919189453125</v>
      </c>
      <c r="I7796" s="6">
        <v>80.571189880371094</v>
      </c>
      <c r="J7796" s="6">
        <v>81.927000000000007</v>
      </c>
      <c r="K7796">
        <f t="shared" si="242"/>
        <v>0</v>
      </c>
    </row>
    <row r="7797" spans="1:11" x14ac:dyDescent="0.25">
      <c r="A7797" s="5" t="str">
        <f t="shared" si="243"/>
        <v>Rate FamilyTOU-8Average WeekdayJuly20</v>
      </c>
      <c r="B7797" t="s">
        <v>2234</v>
      </c>
      <c r="C7797" t="s">
        <v>2252</v>
      </c>
      <c r="D7797" t="s">
        <v>2595</v>
      </c>
      <c r="E7797" t="s">
        <v>3183</v>
      </c>
      <c r="F7797" s="6">
        <v>20</v>
      </c>
      <c r="G7797" s="6">
        <v>335.32781982421875</v>
      </c>
      <c r="H7797" s="6">
        <v>316.89849853515625</v>
      </c>
      <c r="I7797" s="6">
        <v>78.809928894042969</v>
      </c>
      <c r="J7797" s="6">
        <v>78.947999999999993</v>
      </c>
      <c r="K7797">
        <f t="shared" si="242"/>
        <v>0</v>
      </c>
    </row>
    <row r="7798" spans="1:11" x14ac:dyDescent="0.25">
      <c r="A7798" s="5" t="str">
        <f t="shared" si="243"/>
        <v>Rate FamilyTOU-8Average WeekdayJuly21</v>
      </c>
      <c r="B7798" t="s">
        <v>2234</v>
      </c>
      <c r="C7798" t="s">
        <v>2252</v>
      </c>
      <c r="D7798" t="s">
        <v>2595</v>
      </c>
      <c r="E7798" t="s">
        <v>3183</v>
      </c>
      <c r="F7798" s="6">
        <v>21</v>
      </c>
      <c r="G7798" s="6">
        <v>348.44622802734375</v>
      </c>
      <c r="H7798" s="6">
        <v>321.98681640625</v>
      </c>
      <c r="I7798" s="6">
        <v>80.948883056640625</v>
      </c>
      <c r="J7798" s="6">
        <v>75.483999999999995</v>
      </c>
      <c r="K7798">
        <f t="shared" si="242"/>
        <v>0</v>
      </c>
    </row>
    <row r="7799" spans="1:11" x14ac:dyDescent="0.25">
      <c r="A7799" s="5" t="str">
        <f t="shared" si="243"/>
        <v>Rate FamilyTOU-8Average WeekdayJuly22</v>
      </c>
      <c r="B7799" t="s">
        <v>2234</v>
      </c>
      <c r="C7799" t="s">
        <v>2252</v>
      </c>
      <c r="D7799" t="s">
        <v>2595</v>
      </c>
      <c r="E7799" t="s">
        <v>3183</v>
      </c>
      <c r="F7799" s="6">
        <v>22</v>
      </c>
      <c r="G7799" s="6">
        <v>362.30984497070313</v>
      </c>
      <c r="H7799" s="6">
        <v>350.048095703125</v>
      </c>
      <c r="I7799" s="6">
        <v>80.366165161132813</v>
      </c>
      <c r="J7799" s="6">
        <v>72.754333333333335</v>
      </c>
      <c r="K7799">
        <f t="shared" si="242"/>
        <v>0</v>
      </c>
    </row>
    <row r="7800" spans="1:11" x14ac:dyDescent="0.25">
      <c r="A7800" s="5" t="str">
        <f t="shared" si="243"/>
        <v>Rate FamilyTOU-8Average WeekdayJuly23</v>
      </c>
      <c r="B7800" t="s">
        <v>2234</v>
      </c>
      <c r="C7800" t="s">
        <v>2252</v>
      </c>
      <c r="D7800" t="s">
        <v>2595</v>
      </c>
      <c r="E7800" t="s">
        <v>3183</v>
      </c>
      <c r="F7800" s="6">
        <v>23</v>
      </c>
      <c r="G7800" s="6">
        <v>356.08856201171875</v>
      </c>
      <c r="H7800" s="6">
        <v>356.48922729492188</v>
      </c>
      <c r="I7800" s="6">
        <v>93.372222900390625</v>
      </c>
      <c r="J7800" s="6">
        <v>71.348500000000001</v>
      </c>
      <c r="K7800">
        <f t="shared" si="242"/>
        <v>0</v>
      </c>
    </row>
    <row r="7801" spans="1:11" x14ac:dyDescent="0.25">
      <c r="A7801" s="5" t="str">
        <f t="shared" si="243"/>
        <v>Rate FamilyTOU-8Average WeekdayJuly24</v>
      </c>
      <c r="B7801" t="s">
        <v>2234</v>
      </c>
      <c r="C7801" t="s">
        <v>2252</v>
      </c>
      <c r="D7801" t="s">
        <v>2595</v>
      </c>
      <c r="E7801" t="s">
        <v>3183</v>
      </c>
      <c r="F7801" s="6">
        <v>24</v>
      </c>
      <c r="G7801" s="6">
        <v>377.29672241210938</v>
      </c>
      <c r="H7801" s="6">
        <v>365.00213623046875</v>
      </c>
      <c r="I7801" s="6">
        <v>74.362930297851563</v>
      </c>
      <c r="J7801" s="6">
        <v>70.418166666666664</v>
      </c>
      <c r="K7801">
        <f t="shared" si="242"/>
        <v>0</v>
      </c>
    </row>
    <row r="7802" spans="1:11" x14ac:dyDescent="0.25">
      <c r="A7802" s="5" t="str">
        <f t="shared" si="243"/>
        <v>Rate FamilyTOU-8Monthly Peak DayJuly1</v>
      </c>
      <c r="B7802" t="s">
        <v>2234</v>
      </c>
      <c r="C7802" t="s">
        <v>2252</v>
      </c>
      <c r="D7802" t="s">
        <v>2596</v>
      </c>
      <c r="E7802" t="s">
        <v>3183</v>
      </c>
      <c r="F7802" s="6">
        <v>1</v>
      </c>
      <c r="G7802" s="6">
        <v>583.07952880859375</v>
      </c>
      <c r="H7802" s="6">
        <v>574.4212646484375</v>
      </c>
      <c r="I7802" s="6">
        <v>88.283424377441406</v>
      </c>
      <c r="J7802" s="6">
        <v>72.833018867924508</v>
      </c>
      <c r="K7802">
        <f t="shared" si="242"/>
        <v>0</v>
      </c>
    </row>
    <row r="7803" spans="1:11" x14ac:dyDescent="0.25">
      <c r="A7803" s="5" t="str">
        <f t="shared" si="243"/>
        <v>Rate FamilyTOU-8Monthly Peak DayJuly2</v>
      </c>
      <c r="B7803" t="s">
        <v>2234</v>
      </c>
      <c r="C7803" t="s">
        <v>2252</v>
      </c>
      <c r="D7803" t="s">
        <v>2596</v>
      </c>
      <c r="E7803" t="s">
        <v>3183</v>
      </c>
      <c r="F7803" s="6">
        <v>2</v>
      </c>
      <c r="G7803" s="6">
        <v>545.5086669921875</v>
      </c>
      <c r="H7803" s="6">
        <v>560.253173828125</v>
      </c>
      <c r="I7803" s="6">
        <v>89.741447448730469</v>
      </c>
      <c r="J7803" s="6">
        <v>72.359245283018851</v>
      </c>
      <c r="K7803">
        <f t="shared" si="242"/>
        <v>0</v>
      </c>
    </row>
    <row r="7804" spans="1:11" x14ac:dyDescent="0.25">
      <c r="A7804" s="5" t="str">
        <f t="shared" si="243"/>
        <v>Rate FamilyTOU-8Monthly Peak DayJuly3</v>
      </c>
      <c r="B7804" t="s">
        <v>2234</v>
      </c>
      <c r="C7804" t="s">
        <v>2252</v>
      </c>
      <c r="D7804" t="s">
        <v>2596</v>
      </c>
      <c r="E7804" t="s">
        <v>3183</v>
      </c>
      <c r="F7804" s="6">
        <v>3</v>
      </c>
      <c r="G7804" s="6">
        <v>524.34637451171875</v>
      </c>
      <c r="H7804" s="6">
        <v>548.99237060546875</v>
      </c>
      <c r="I7804" s="6">
        <v>81.724456787109375</v>
      </c>
      <c r="J7804" s="6">
        <v>71.703207547169796</v>
      </c>
      <c r="K7804">
        <f t="shared" si="242"/>
        <v>0</v>
      </c>
    </row>
    <row r="7805" spans="1:11" x14ac:dyDescent="0.25">
      <c r="A7805" s="5" t="str">
        <f t="shared" si="243"/>
        <v>Rate FamilyTOU-8Monthly Peak DayJuly4</v>
      </c>
      <c r="B7805" t="s">
        <v>2234</v>
      </c>
      <c r="C7805" t="s">
        <v>2252</v>
      </c>
      <c r="D7805" t="s">
        <v>2596</v>
      </c>
      <c r="E7805" t="s">
        <v>3183</v>
      </c>
      <c r="F7805" s="6">
        <v>4</v>
      </c>
      <c r="G7805" s="6">
        <v>583.1676025390625</v>
      </c>
      <c r="H7805" s="6">
        <v>584.17279052734375</v>
      </c>
      <c r="I7805" s="6">
        <v>91.636138916015625</v>
      </c>
      <c r="J7805" s="6">
        <v>71.118867924528317</v>
      </c>
      <c r="K7805">
        <f t="shared" si="242"/>
        <v>0</v>
      </c>
    </row>
    <row r="7806" spans="1:11" x14ac:dyDescent="0.25">
      <c r="A7806" s="5" t="str">
        <f t="shared" si="243"/>
        <v>Rate FamilyTOU-8Monthly Peak DayJuly5</v>
      </c>
      <c r="B7806" t="s">
        <v>2234</v>
      </c>
      <c r="C7806" t="s">
        <v>2252</v>
      </c>
      <c r="D7806" t="s">
        <v>2596</v>
      </c>
      <c r="E7806" t="s">
        <v>3183</v>
      </c>
      <c r="F7806" s="6">
        <v>5</v>
      </c>
      <c r="G7806" s="6">
        <v>604.442626953125</v>
      </c>
      <c r="H7806" s="6">
        <v>590.2913818359375</v>
      </c>
      <c r="I7806" s="6">
        <v>89.020339965820313</v>
      </c>
      <c r="J7806" s="6">
        <v>70.72094339622636</v>
      </c>
      <c r="K7806">
        <f t="shared" si="242"/>
        <v>0</v>
      </c>
    </row>
    <row r="7807" spans="1:11" x14ac:dyDescent="0.25">
      <c r="A7807" s="5" t="str">
        <f t="shared" si="243"/>
        <v>Rate FamilyTOU-8Monthly Peak DayJuly6</v>
      </c>
      <c r="B7807" t="s">
        <v>2234</v>
      </c>
      <c r="C7807" t="s">
        <v>2252</v>
      </c>
      <c r="D7807" t="s">
        <v>2596</v>
      </c>
      <c r="E7807" t="s">
        <v>3183</v>
      </c>
      <c r="F7807" s="6">
        <v>6</v>
      </c>
      <c r="G7807" s="6">
        <v>667.84661865234375</v>
      </c>
      <c r="H7807" s="6">
        <v>655.63629150390625</v>
      </c>
      <c r="I7807" s="6">
        <v>83.85565185546875</v>
      </c>
      <c r="J7807" s="6">
        <v>70.281320754716972</v>
      </c>
      <c r="K7807">
        <f t="shared" si="242"/>
        <v>0</v>
      </c>
    </row>
    <row r="7808" spans="1:11" x14ac:dyDescent="0.25">
      <c r="A7808" s="5" t="str">
        <f t="shared" si="243"/>
        <v>Rate FamilyTOU-8Monthly Peak DayJuly7</v>
      </c>
      <c r="B7808" t="s">
        <v>2234</v>
      </c>
      <c r="C7808" t="s">
        <v>2252</v>
      </c>
      <c r="D7808" t="s">
        <v>2596</v>
      </c>
      <c r="E7808" t="s">
        <v>3183</v>
      </c>
      <c r="F7808" s="6">
        <v>7</v>
      </c>
      <c r="G7808" s="6">
        <v>707.48095703125</v>
      </c>
      <c r="H7808" s="6">
        <v>691.2808837890625</v>
      </c>
      <c r="I7808" s="6">
        <v>84.501930236816406</v>
      </c>
      <c r="J7808" s="6">
        <v>69.883962264150952</v>
      </c>
      <c r="K7808">
        <f t="shared" si="242"/>
        <v>0</v>
      </c>
    </row>
    <row r="7809" spans="1:11" x14ac:dyDescent="0.25">
      <c r="A7809" s="5" t="str">
        <f t="shared" si="243"/>
        <v>Rate FamilyTOU-8Monthly Peak DayJuly8</v>
      </c>
      <c r="B7809" t="s">
        <v>2234</v>
      </c>
      <c r="C7809" t="s">
        <v>2252</v>
      </c>
      <c r="D7809" t="s">
        <v>2596</v>
      </c>
      <c r="E7809" t="s">
        <v>3183</v>
      </c>
      <c r="F7809" s="6">
        <v>8</v>
      </c>
      <c r="G7809" s="6">
        <v>735.31170654296875</v>
      </c>
      <c r="H7809" s="6">
        <v>709.52301025390625</v>
      </c>
      <c r="I7809" s="6">
        <v>86.15118408203125</v>
      </c>
      <c r="J7809" s="6">
        <v>70.471698113207566</v>
      </c>
      <c r="K7809">
        <f t="shared" si="242"/>
        <v>0</v>
      </c>
    </row>
    <row r="7810" spans="1:11" x14ac:dyDescent="0.25">
      <c r="A7810" s="5" t="str">
        <f t="shared" si="243"/>
        <v>Rate FamilyTOU-8Monthly Peak DayJuly9</v>
      </c>
      <c r="B7810" t="s">
        <v>2234</v>
      </c>
      <c r="C7810" t="s">
        <v>2252</v>
      </c>
      <c r="D7810" t="s">
        <v>2596</v>
      </c>
      <c r="E7810" t="s">
        <v>3183</v>
      </c>
      <c r="F7810" s="6">
        <v>9</v>
      </c>
      <c r="G7810" s="6">
        <v>719.2183837890625</v>
      </c>
      <c r="H7810" s="6">
        <v>712.02288818359375</v>
      </c>
      <c r="I7810" s="6">
        <v>92.173553466796875</v>
      </c>
      <c r="J7810" s="6">
        <v>73.042452830188694</v>
      </c>
      <c r="K7810">
        <f t="shared" ref="K7810:K7873" si="244">INDEX(events, MATCH(CONCATENATE(B7810, C7810, D7810, E7810), events_y, 0), MATCH("Confidential", events_x, 0))</f>
        <v>0</v>
      </c>
    </row>
    <row r="7811" spans="1:11" x14ac:dyDescent="0.25">
      <c r="A7811" s="5" t="str">
        <f t="shared" ref="A7811:A7874" si="245">CONCATENATE(B7811, C7811, D7811, E7811, F7811)</f>
        <v>Rate FamilyTOU-8Monthly Peak DayJuly10</v>
      </c>
      <c r="B7811" t="s">
        <v>2234</v>
      </c>
      <c r="C7811" t="s">
        <v>2252</v>
      </c>
      <c r="D7811" t="s">
        <v>2596</v>
      </c>
      <c r="E7811" t="s">
        <v>3183</v>
      </c>
      <c r="F7811" s="6">
        <v>10</v>
      </c>
      <c r="G7811" s="6">
        <v>742.7447509765625</v>
      </c>
      <c r="H7811" s="6">
        <v>728.28131103515625</v>
      </c>
      <c r="I7811" s="6">
        <v>93.46807861328125</v>
      </c>
      <c r="J7811" s="6">
        <v>76.713207547169802</v>
      </c>
      <c r="K7811">
        <f t="shared" si="244"/>
        <v>0</v>
      </c>
    </row>
    <row r="7812" spans="1:11" x14ac:dyDescent="0.25">
      <c r="A7812" s="5" t="str">
        <f t="shared" si="245"/>
        <v>Rate FamilyTOU-8Monthly Peak DayJuly11</v>
      </c>
      <c r="B7812" t="s">
        <v>2234</v>
      </c>
      <c r="C7812" t="s">
        <v>2252</v>
      </c>
      <c r="D7812" t="s">
        <v>2596</v>
      </c>
      <c r="E7812" t="s">
        <v>3183</v>
      </c>
      <c r="F7812" s="6">
        <v>11</v>
      </c>
      <c r="G7812" s="6">
        <v>745.622802734375</v>
      </c>
      <c r="H7812" s="6">
        <v>746.45001220703125</v>
      </c>
      <c r="I7812" s="6">
        <v>97.390396118164063</v>
      </c>
      <c r="J7812" s="6">
        <v>81.296666666666681</v>
      </c>
      <c r="K7812">
        <f t="shared" si="244"/>
        <v>0</v>
      </c>
    </row>
    <row r="7813" spans="1:11" x14ac:dyDescent="0.25">
      <c r="A7813" s="5" t="str">
        <f t="shared" si="245"/>
        <v>Rate FamilyTOU-8Monthly Peak DayJuly12</v>
      </c>
      <c r="B7813" t="s">
        <v>2234</v>
      </c>
      <c r="C7813" t="s">
        <v>2252</v>
      </c>
      <c r="D7813" t="s">
        <v>2596</v>
      </c>
      <c r="E7813" t="s">
        <v>3183</v>
      </c>
      <c r="F7813" s="6">
        <v>12</v>
      </c>
      <c r="G7813" s="6">
        <v>747.05419921875</v>
      </c>
      <c r="H7813" s="6">
        <v>736.81268310546875</v>
      </c>
      <c r="I7813" s="6">
        <v>101.87545776367188</v>
      </c>
      <c r="J7813" s="6">
        <v>84.25500000000001</v>
      </c>
      <c r="K7813">
        <f t="shared" si="244"/>
        <v>0</v>
      </c>
    </row>
    <row r="7814" spans="1:11" x14ac:dyDescent="0.25">
      <c r="A7814" s="5" t="str">
        <f t="shared" si="245"/>
        <v>Rate FamilyTOU-8Monthly Peak DayJuly13</v>
      </c>
      <c r="B7814" t="s">
        <v>2234</v>
      </c>
      <c r="C7814" t="s">
        <v>2252</v>
      </c>
      <c r="D7814" t="s">
        <v>2596</v>
      </c>
      <c r="E7814" t="s">
        <v>3183</v>
      </c>
      <c r="F7814" s="6">
        <v>13</v>
      </c>
      <c r="G7814" s="6">
        <v>703.6885986328125</v>
      </c>
      <c r="H7814" s="6">
        <v>699.75885009765625</v>
      </c>
      <c r="I7814" s="6">
        <v>124.39870452880859</v>
      </c>
      <c r="J7814" s="6">
        <v>86.248333333333292</v>
      </c>
      <c r="K7814">
        <f t="shared" si="244"/>
        <v>0</v>
      </c>
    </row>
    <row r="7815" spans="1:11" x14ac:dyDescent="0.25">
      <c r="A7815" s="5" t="str">
        <f t="shared" si="245"/>
        <v>Rate FamilyTOU-8Monthly Peak DayJuly14</v>
      </c>
      <c r="B7815" t="s">
        <v>2234</v>
      </c>
      <c r="C7815" t="s">
        <v>2252</v>
      </c>
      <c r="D7815" t="s">
        <v>2596</v>
      </c>
      <c r="E7815" t="s">
        <v>3183</v>
      </c>
      <c r="F7815" s="6">
        <v>14</v>
      </c>
      <c r="G7815" s="6">
        <v>622.24468994140625</v>
      </c>
      <c r="H7815" s="6">
        <v>642.22412109375</v>
      </c>
      <c r="I7815" s="6">
        <v>106.13472747802734</v>
      </c>
      <c r="J7815" s="6">
        <v>88.045000000000002</v>
      </c>
      <c r="K7815">
        <f t="shared" si="244"/>
        <v>0</v>
      </c>
    </row>
    <row r="7816" spans="1:11" x14ac:dyDescent="0.25">
      <c r="A7816" s="5" t="str">
        <f t="shared" si="245"/>
        <v>Rate FamilyTOU-8Monthly Peak DayJuly15</v>
      </c>
      <c r="B7816" t="s">
        <v>2234</v>
      </c>
      <c r="C7816" t="s">
        <v>2252</v>
      </c>
      <c r="D7816" t="s">
        <v>2596</v>
      </c>
      <c r="E7816" t="s">
        <v>3183</v>
      </c>
      <c r="F7816" s="6">
        <v>15</v>
      </c>
      <c r="G7816" s="6">
        <v>598.9656982421875</v>
      </c>
      <c r="H7816" s="6">
        <v>594.19903564453125</v>
      </c>
      <c r="I7816" s="6">
        <v>93.574913024902344</v>
      </c>
      <c r="J7816" s="6">
        <v>88.996666666666641</v>
      </c>
      <c r="K7816">
        <f t="shared" si="244"/>
        <v>0</v>
      </c>
    </row>
    <row r="7817" spans="1:11" x14ac:dyDescent="0.25">
      <c r="A7817" s="5" t="str">
        <f t="shared" si="245"/>
        <v>Rate FamilyTOU-8Monthly Peak DayJuly16</v>
      </c>
      <c r="B7817" t="s">
        <v>2234</v>
      </c>
      <c r="C7817" t="s">
        <v>2252</v>
      </c>
      <c r="D7817" t="s">
        <v>2596</v>
      </c>
      <c r="E7817" t="s">
        <v>3183</v>
      </c>
      <c r="F7817" s="6">
        <v>16</v>
      </c>
      <c r="G7817" s="6">
        <v>550.39697265625</v>
      </c>
      <c r="H7817" s="6">
        <v>526.049560546875</v>
      </c>
      <c r="I7817" s="6">
        <v>96.701690673828125</v>
      </c>
      <c r="J7817" s="6">
        <v>89.901666666666628</v>
      </c>
      <c r="K7817">
        <f t="shared" si="244"/>
        <v>0</v>
      </c>
    </row>
    <row r="7818" spans="1:11" x14ac:dyDescent="0.25">
      <c r="A7818" s="5" t="str">
        <f t="shared" si="245"/>
        <v>Rate FamilyTOU-8Monthly Peak DayJuly17</v>
      </c>
      <c r="B7818" t="s">
        <v>2234</v>
      </c>
      <c r="C7818" t="s">
        <v>2252</v>
      </c>
      <c r="D7818" t="s">
        <v>2596</v>
      </c>
      <c r="E7818" t="s">
        <v>3183</v>
      </c>
      <c r="F7818" s="6">
        <v>17</v>
      </c>
      <c r="G7818" s="6">
        <v>436.26614379882813</v>
      </c>
      <c r="H7818" s="6">
        <v>432.1500244140625</v>
      </c>
      <c r="I7818" s="6">
        <v>87.777992248535156</v>
      </c>
      <c r="J7818" s="6">
        <v>90.568333333333342</v>
      </c>
      <c r="K7818">
        <f t="shared" si="244"/>
        <v>0</v>
      </c>
    </row>
    <row r="7819" spans="1:11" x14ac:dyDescent="0.25">
      <c r="A7819" s="5" t="str">
        <f t="shared" si="245"/>
        <v>Rate FamilyTOU-8Monthly Peak DayJuly18</v>
      </c>
      <c r="B7819" t="s">
        <v>2234</v>
      </c>
      <c r="C7819" t="s">
        <v>2252</v>
      </c>
      <c r="D7819" t="s">
        <v>2596</v>
      </c>
      <c r="E7819" t="s">
        <v>3183</v>
      </c>
      <c r="F7819" s="6">
        <v>18</v>
      </c>
      <c r="G7819" s="6">
        <v>386.7821044921875</v>
      </c>
      <c r="H7819" s="6">
        <v>379.66506958007813</v>
      </c>
      <c r="I7819" s="6">
        <v>78.608993530273438</v>
      </c>
      <c r="J7819" s="6">
        <v>89.726666666666645</v>
      </c>
      <c r="K7819">
        <f t="shared" si="244"/>
        <v>0</v>
      </c>
    </row>
    <row r="7820" spans="1:11" x14ac:dyDescent="0.25">
      <c r="A7820" s="5" t="str">
        <f t="shared" si="245"/>
        <v>Rate FamilyTOU-8Monthly Peak DayJuly19</v>
      </c>
      <c r="B7820" t="s">
        <v>2234</v>
      </c>
      <c r="C7820" t="s">
        <v>2252</v>
      </c>
      <c r="D7820" t="s">
        <v>2596</v>
      </c>
      <c r="E7820" t="s">
        <v>3183</v>
      </c>
      <c r="F7820" s="6">
        <v>19</v>
      </c>
      <c r="G7820" s="6">
        <v>347.97702026367188</v>
      </c>
      <c r="H7820" s="6">
        <v>334.77029418945313</v>
      </c>
      <c r="I7820" s="6">
        <v>75.035987854003906</v>
      </c>
      <c r="J7820" s="6">
        <v>88.056666666666629</v>
      </c>
      <c r="K7820">
        <f t="shared" si="244"/>
        <v>0</v>
      </c>
    </row>
    <row r="7821" spans="1:11" x14ac:dyDescent="0.25">
      <c r="A7821" s="5" t="str">
        <f t="shared" si="245"/>
        <v>Rate FamilyTOU-8Monthly Peak DayJuly20</v>
      </c>
      <c r="B7821" t="s">
        <v>2234</v>
      </c>
      <c r="C7821" t="s">
        <v>2252</v>
      </c>
      <c r="D7821" t="s">
        <v>2596</v>
      </c>
      <c r="E7821" t="s">
        <v>3183</v>
      </c>
      <c r="F7821" s="6">
        <v>20</v>
      </c>
      <c r="G7821" s="6">
        <v>325.57290649414063</v>
      </c>
      <c r="H7821" s="6">
        <v>307.14358520507813</v>
      </c>
      <c r="I7821" s="6">
        <v>105.61119842529297</v>
      </c>
      <c r="J7821" s="6">
        <v>85.241666666666603</v>
      </c>
      <c r="K7821">
        <f t="shared" si="244"/>
        <v>0</v>
      </c>
    </row>
    <row r="7822" spans="1:11" x14ac:dyDescent="0.25">
      <c r="A7822" s="5" t="str">
        <f t="shared" si="245"/>
        <v>Rate FamilyTOU-8Monthly Peak DayJuly21</v>
      </c>
      <c r="B7822" t="s">
        <v>2234</v>
      </c>
      <c r="C7822" t="s">
        <v>2252</v>
      </c>
      <c r="D7822" t="s">
        <v>2596</v>
      </c>
      <c r="E7822" t="s">
        <v>3183</v>
      </c>
      <c r="F7822" s="6">
        <v>21</v>
      </c>
      <c r="G7822" s="6">
        <v>335.78433227539063</v>
      </c>
      <c r="H7822" s="6">
        <v>309.32492065429688</v>
      </c>
      <c r="I7822" s="6">
        <v>104.86624145507813</v>
      </c>
      <c r="J7822" s="6">
        <v>81.778333333333322</v>
      </c>
      <c r="K7822">
        <f t="shared" si="244"/>
        <v>0</v>
      </c>
    </row>
    <row r="7823" spans="1:11" x14ac:dyDescent="0.25">
      <c r="A7823" s="5" t="str">
        <f t="shared" si="245"/>
        <v>Rate FamilyTOU-8Monthly Peak DayJuly22</v>
      </c>
      <c r="B7823" t="s">
        <v>2234</v>
      </c>
      <c r="C7823" t="s">
        <v>2252</v>
      </c>
      <c r="D7823" t="s">
        <v>2596</v>
      </c>
      <c r="E7823" t="s">
        <v>3183</v>
      </c>
      <c r="F7823" s="6">
        <v>22</v>
      </c>
      <c r="G7823" s="6">
        <v>362.4244384765625</v>
      </c>
      <c r="H7823" s="6">
        <v>350.16268920898438</v>
      </c>
      <c r="I7823" s="6">
        <v>110.46604156494141</v>
      </c>
      <c r="J7823" s="6">
        <v>78.422666666666672</v>
      </c>
      <c r="K7823">
        <f t="shared" si="244"/>
        <v>0</v>
      </c>
    </row>
    <row r="7824" spans="1:11" x14ac:dyDescent="0.25">
      <c r="A7824" s="5" t="str">
        <f t="shared" si="245"/>
        <v>Rate FamilyTOU-8Monthly Peak DayJuly23</v>
      </c>
      <c r="B7824" t="s">
        <v>2234</v>
      </c>
      <c r="C7824" t="s">
        <v>2252</v>
      </c>
      <c r="D7824" t="s">
        <v>2596</v>
      </c>
      <c r="E7824" t="s">
        <v>3183</v>
      </c>
      <c r="F7824" s="6">
        <v>23</v>
      </c>
      <c r="G7824" s="6">
        <v>370.16213989257813</v>
      </c>
      <c r="H7824" s="6">
        <v>370.56277465820313</v>
      </c>
      <c r="I7824" s="6">
        <v>83.826614379882813</v>
      </c>
      <c r="J7824" s="6">
        <v>76.820333333333338</v>
      </c>
      <c r="K7824">
        <f t="shared" si="244"/>
        <v>0</v>
      </c>
    </row>
    <row r="7825" spans="1:11" x14ac:dyDescent="0.25">
      <c r="A7825" s="5" t="str">
        <f t="shared" si="245"/>
        <v>Rate FamilyTOU-8Monthly Peak DayJuly24</v>
      </c>
      <c r="B7825" t="s">
        <v>2234</v>
      </c>
      <c r="C7825" t="s">
        <v>2252</v>
      </c>
      <c r="D7825" t="s">
        <v>2596</v>
      </c>
      <c r="E7825" t="s">
        <v>3183</v>
      </c>
      <c r="F7825" s="6">
        <v>24</v>
      </c>
      <c r="G7825" s="6">
        <v>376.8135986328125</v>
      </c>
      <c r="H7825" s="6">
        <v>364.51904296875</v>
      </c>
      <c r="I7825" s="6">
        <v>75.191108703613281</v>
      </c>
      <c r="J7825" s="6">
        <v>75.585333333333338</v>
      </c>
      <c r="K7825">
        <f t="shared" si="244"/>
        <v>0</v>
      </c>
    </row>
    <row r="7826" spans="1:11" x14ac:dyDescent="0.25">
      <c r="A7826" s="5" t="str">
        <f t="shared" si="245"/>
        <v>Rate FamilyTOU-8Average WeekdayAugust1</v>
      </c>
      <c r="B7826" t="s">
        <v>2234</v>
      </c>
      <c r="C7826" t="s">
        <v>2252</v>
      </c>
      <c r="D7826" t="s">
        <v>2597</v>
      </c>
      <c r="E7826" t="s">
        <v>3184</v>
      </c>
      <c r="F7826" s="6">
        <v>1</v>
      </c>
      <c r="G7826" s="6">
        <v>436.19964599609375</v>
      </c>
      <c r="H7826" s="6">
        <v>518.7752685546875</v>
      </c>
      <c r="I7826" s="6">
        <v>88.220451354980469</v>
      </c>
      <c r="J7826" s="6">
        <v>72.545833333333334</v>
      </c>
      <c r="K7826">
        <f t="shared" si="244"/>
        <v>0</v>
      </c>
    </row>
    <row r="7827" spans="1:11" x14ac:dyDescent="0.25">
      <c r="A7827" s="5" t="str">
        <f t="shared" si="245"/>
        <v>Rate FamilyTOU-8Average WeekdayAugust2</v>
      </c>
      <c r="B7827" t="s">
        <v>2234</v>
      </c>
      <c r="C7827" t="s">
        <v>2252</v>
      </c>
      <c r="D7827" t="s">
        <v>2597</v>
      </c>
      <c r="E7827" t="s">
        <v>3184</v>
      </c>
      <c r="F7827" s="6">
        <v>2</v>
      </c>
      <c r="G7827" s="6">
        <v>442.1578369140625</v>
      </c>
      <c r="H7827" s="6">
        <v>531.10845947265625</v>
      </c>
      <c r="I7827" s="6">
        <v>102.11550140380859</v>
      </c>
      <c r="J7827" s="6">
        <v>71.813833333333307</v>
      </c>
      <c r="K7827">
        <f t="shared" si="244"/>
        <v>0</v>
      </c>
    </row>
    <row r="7828" spans="1:11" x14ac:dyDescent="0.25">
      <c r="A7828" s="5" t="str">
        <f t="shared" si="245"/>
        <v>Rate FamilyTOU-8Average WeekdayAugust3</v>
      </c>
      <c r="B7828" t="s">
        <v>2234</v>
      </c>
      <c r="C7828" t="s">
        <v>2252</v>
      </c>
      <c r="D7828" t="s">
        <v>2597</v>
      </c>
      <c r="E7828" t="s">
        <v>3184</v>
      </c>
      <c r="F7828" s="6">
        <v>3</v>
      </c>
      <c r="G7828" s="6">
        <v>430.92062377929688</v>
      </c>
      <c r="H7828" s="6">
        <v>550.3583984375</v>
      </c>
      <c r="I7828" s="6">
        <v>100.08072662353516</v>
      </c>
      <c r="J7828" s="6">
        <v>70.753333333333273</v>
      </c>
      <c r="K7828">
        <f t="shared" si="244"/>
        <v>0</v>
      </c>
    </row>
    <row r="7829" spans="1:11" x14ac:dyDescent="0.25">
      <c r="A7829" s="5" t="str">
        <f t="shared" si="245"/>
        <v>Rate FamilyTOU-8Average WeekdayAugust4</v>
      </c>
      <c r="B7829" t="s">
        <v>2234</v>
      </c>
      <c r="C7829" t="s">
        <v>2252</v>
      </c>
      <c r="D7829" t="s">
        <v>2597</v>
      </c>
      <c r="E7829" t="s">
        <v>3184</v>
      </c>
      <c r="F7829" s="6">
        <v>4</v>
      </c>
      <c r="G7829" s="6">
        <v>455.77471923828125</v>
      </c>
      <c r="H7829" s="6">
        <v>554.6876220703125</v>
      </c>
      <c r="I7829" s="6">
        <v>92.405067443847656</v>
      </c>
      <c r="J7829" s="6">
        <v>70.177666666666624</v>
      </c>
      <c r="K7829">
        <f t="shared" si="244"/>
        <v>0</v>
      </c>
    </row>
    <row r="7830" spans="1:11" x14ac:dyDescent="0.25">
      <c r="A7830" s="5" t="str">
        <f t="shared" si="245"/>
        <v>Rate FamilyTOU-8Average WeekdayAugust5</v>
      </c>
      <c r="B7830" t="s">
        <v>2234</v>
      </c>
      <c r="C7830" t="s">
        <v>2252</v>
      </c>
      <c r="D7830" t="s">
        <v>2597</v>
      </c>
      <c r="E7830" t="s">
        <v>3184</v>
      </c>
      <c r="F7830" s="6">
        <v>5</v>
      </c>
      <c r="G7830" s="6">
        <v>496.12069702148438</v>
      </c>
      <c r="H7830" s="6">
        <v>587.54248046875</v>
      </c>
      <c r="I7830" s="6">
        <v>177.00297546386719</v>
      </c>
      <c r="J7830" s="6">
        <v>69.738833333333346</v>
      </c>
      <c r="K7830">
        <f t="shared" si="244"/>
        <v>0</v>
      </c>
    </row>
    <row r="7831" spans="1:11" x14ac:dyDescent="0.25">
      <c r="A7831" s="5" t="str">
        <f t="shared" si="245"/>
        <v>Rate FamilyTOU-8Average WeekdayAugust6</v>
      </c>
      <c r="B7831" t="s">
        <v>2234</v>
      </c>
      <c r="C7831" t="s">
        <v>2252</v>
      </c>
      <c r="D7831" t="s">
        <v>2597</v>
      </c>
      <c r="E7831" t="s">
        <v>3184</v>
      </c>
      <c r="F7831" s="6">
        <v>6</v>
      </c>
      <c r="G7831" s="6">
        <v>678.381103515625</v>
      </c>
      <c r="H7831" s="6">
        <v>736.64501953125</v>
      </c>
      <c r="I7831" s="6">
        <v>130.19989013671875</v>
      </c>
      <c r="J7831" s="6">
        <v>68.975333333333325</v>
      </c>
      <c r="K7831">
        <f t="shared" si="244"/>
        <v>0</v>
      </c>
    </row>
    <row r="7832" spans="1:11" x14ac:dyDescent="0.25">
      <c r="A7832" s="5" t="str">
        <f t="shared" si="245"/>
        <v>Rate FamilyTOU-8Average WeekdayAugust7</v>
      </c>
      <c r="B7832" t="s">
        <v>2234</v>
      </c>
      <c r="C7832" t="s">
        <v>2252</v>
      </c>
      <c r="D7832" t="s">
        <v>2597</v>
      </c>
      <c r="E7832" t="s">
        <v>3184</v>
      </c>
      <c r="F7832" s="6">
        <v>7</v>
      </c>
      <c r="G7832" s="6">
        <v>755.1593017578125</v>
      </c>
      <c r="H7832" s="6">
        <v>780.56658935546875</v>
      </c>
      <c r="I7832" s="6">
        <v>94.025306701660156</v>
      </c>
      <c r="J7832" s="6">
        <v>68.46966666666664</v>
      </c>
      <c r="K7832">
        <f t="shared" si="244"/>
        <v>0</v>
      </c>
    </row>
    <row r="7833" spans="1:11" x14ac:dyDescent="0.25">
      <c r="A7833" s="5" t="str">
        <f t="shared" si="245"/>
        <v>Rate FamilyTOU-8Average WeekdayAugust8</v>
      </c>
      <c r="B7833" t="s">
        <v>2234</v>
      </c>
      <c r="C7833" t="s">
        <v>2252</v>
      </c>
      <c r="D7833" t="s">
        <v>2597</v>
      </c>
      <c r="E7833" t="s">
        <v>3184</v>
      </c>
      <c r="F7833" s="6">
        <v>8</v>
      </c>
      <c r="G7833" s="6">
        <v>674.6717529296875</v>
      </c>
      <c r="H7833" s="6">
        <v>754.90179443359375</v>
      </c>
      <c r="I7833" s="6">
        <v>85.443161010742188</v>
      </c>
      <c r="J7833" s="6">
        <v>68.574666666666658</v>
      </c>
      <c r="K7833">
        <f t="shared" si="244"/>
        <v>0</v>
      </c>
    </row>
    <row r="7834" spans="1:11" x14ac:dyDescent="0.25">
      <c r="A7834" s="5" t="str">
        <f t="shared" si="245"/>
        <v>Rate FamilyTOU-8Average WeekdayAugust9</v>
      </c>
      <c r="B7834" t="s">
        <v>2234</v>
      </c>
      <c r="C7834" t="s">
        <v>2252</v>
      </c>
      <c r="D7834" t="s">
        <v>2597</v>
      </c>
      <c r="E7834" t="s">
        <v>3184</v>
      </c>
      <c r="F7834" s="6">
        <v>9</v>
      </c>
      <c r="G7834" s="6">
        <v>767.94921875</v>
      </c>
      <c r="H7834" s="6">
        <v>827.571044921875</v>
      </c>
      <c r="I7834" s="6">
        <v>104.83118438720703</v>
      </c>
      <c r="J7834" s="6">
        <v>71.02249999999998</v>
      </c>
      <c r="K7834">
        <f t="shared" si="244"/>
        <v>0</v>
      </c>
    </row>
    <row r="7835" spans="1:11" x14ac:dyDescent="0.25">
      <c r="A7835" s="5" t="str">
        <f t="shared" si="245"/>
        <v>Rate FamilyTOU-8Average WeekdayAugust10</v>
      </c>
      <c r="B7835" t="s">
        <v>2234</v>
      </c>
      <c r="C7835" t="s">
        <v>2252</v>
      </c>
      <c r="D7835" t="s">
        <v>2597</v>
      </c>
      <c r="E7835" t="s">
        <v>3184</v>
      </c>
      <c r="F7835" s="6">
        <v>10</v>
      </c>
      <c r="G7835" s="6">
        <v>788.51275634765625</v>
      </c>
      <c r="H7835" s="6">
        <v>827.6888427734375</v>
      </c>
      <c r="I7835" s="6">
        <v>105.8218994140625</v>
      </c>
      <c r="J7835" s="6">
        <v>75.117999999999995</v>
      </c>
      <c r="K7835">
        <f t="shared" si="244"/>
        <v>0</v>
      </c>
    </row>
    <row r="7836" spans="1:11" x14ac:dyDescent="0.25">
      <c r="A7836" s="5" t="str">
        <f t="shared" si="245"/>
        <v>Rate FamilyTOU-8Average WeekdayAugust11</v>
      </c>
      <c r="B7836" t="s">
        <v>2234</v>
      </c>
      <c r="C7836" t="s">
        <v>2252</v>
      </c>
      <c r="D7836" t="s">
        <v>2597</v>
      </c>
      <c r="E7836" t="s">
        <v>3184</v>
      </c>
      <c r="F7836" s="6">
        <v>11</v>
      </c>
      <c r="G7836" s="6">
        <v>678.081298828125</v>
      </c>
      <c r="H7836" s="6">
        <v>761.62725830078125</v>
      </c>
      <c r="I7836" s="6">
        <v>93.28466796875</v>
      </c>
      <c r="J7836" s="6">
        <v>79.529666666666657</v>
      </c>
      <c r="K7836">
        <f t="shared" si="244"/>
        <v>0</v>
      </c>
    </row>
    <row r="7837" spans="1:11" x14ac:dyDescent="0.25">
      <c r="A7837" s="5" t="str">
        <f t="shared" si="245"/>
        <v>Rate FamilyTOU-8Average WeekdayAugust12</v>
      </c>
      <c r="B7837" t="s">
        <v>2234</v>
      </c>
      <c r="C7837" t="s">
        <v>2252</v>
      </c>
      <c r="D7837" t="s">
        <v>2597</v>
      </c>
      <c r="E7837" t="s">
        <v>3184</v>
      </c>
      <c r="F7837" s="6">
        <v>12</v>
      </c>
      <c r="G7837" s="6">
        <v>680.7958984375</v>
      </c>
      <c r="H7837" s="6">
        <v>757.25201416015625</v>
      </c>
      <c r="I7837" s="6">
        <v>92.829948425292969</v>
      </c>
      <c r="J7837" s="6">
        <v>83.508333333333368</v>
      </c>
      <c r="K7837">
        <f t="shared" si="244"/>
        <v>0</v>
      </c>
    </row>
    <row r="7838" spans="1:11" x14ac:dyDescent="0.25">
      <c r="A7838" s="5" t="str">
        <f t="shared" si="245"/>
        <v>Rate FamilyTOU-8Average WeekdayAugust13</v>
      </c>
      <c r="B7838" t="s">
        <v>2234</v>
      </c>
      <c r="C7838" t="s">
        <v>2252</v>
      </c>
      <c r="D7838" t="s">
        <v>2597</v>
      </c>
      <c r="E7838" t="s">
        <v>3184</v>
      </c>
      <c r="F7838" s="6">
        <v>13</v>
      </c>
      <c r="G7838" s="6">
        <v>684.76751708984375</v>
      </c>
      <c r="H7838" s="6">
        <v>762.4029541015625</v>
      </c>
      <c r="I7838" s="6">
        <v>86.782051086425781</v>
      </c>
      <c r="J7838" s="6">
        <v>85.735333333333344</v>
      </c>
      <c r="K7838">
        <f t="shared" si="244"/>
        <v>0</v>
      </c>
    </row>
    <row r="7839" spans="1:11" x14ac:dyDescent="0.25">
      <c r="A7839" s="5" t="str">
        <f t="shared" si="245"/>
        <v>Rate FamilyTOU-8Average WeekdayAugust14</v>
      </c>
      <c r="B7839" t="s">
        <v>2234</v>
      </c>
      <c r="C7839" t="s">
        <v>2252</v>
      </c>
      <c r="D7839" t="s">
        <v>2597</v>
      </c>
      <c r="E7839" t="s">
        <v>3184</v>
      </c>
      <c r="F7839" s="6">
        <v>14</v>
      </c>
      <c r="G7839" s="6">
        <v>633.76519775390625</v>
      </c>
      <c r="H7839" s="6">
        <v>695.887939453125</v>
      </c>
      <c r="I7839" s="6">
        <v>96.191474914550781</v>
      </c>
      <c r="J7839" s="6">
        <v>86.593333333333391</v>
      </c>
      <c r="K7839">
        <f t="shared" si="244"/>
        <v>0</v>
      </c>
    </row>
    <row r="7840" spans="1:11" x14ac:dyDescent="0.25">
      <c r="A7840" s="5" t="str">
        <f t="shared" si="245"/>
        <v>Rate FamilyTOU-8Average WeekdayAugust15</v>
      </c>
      <c r="B7840" t="s">
        <v>2234</v>
      </c>
      <c r="C7840" t="s">
        <v>2252</v>
      </c>
      <c r="D7840" t="s">
        <v>2597</v>
      </c>
      <c r="E7840" t="s">
        <v>3184</v>
      </c>
      <c r="F7840" s="6">
        <v>15</v>
      </c>
      <c r="G7840" s="6">
        <v>612.91790771484375</v>
      </c>
      <c r="H7840" s="6">
        <v>666.51373291015625</v>
      </c>
      <c r="I7840" s="6">
        <v>93.294952392578125</v>
      </c>
      <c r="J7840" s="6">
        <v>87.068333333333342</v>
      </c>
      <c r="K7840">
        <f t="shared" si="244"/>
        <v>0</v>
      </c>
    </row>
    <row r="7841" spans="1:11" x14ac:dyDescent="0.25">
      <c r="A7841" s="5" t="str">
        <f t="shared" si="245"/>
        <v>Rate FamilyTOU-8Average WeekdayAugust16</v>
      </c>
      <c r="B7841" t="s">
        <v>2234</v>
      </c>
      <c r="C7841" t="s">
        <v>2252</v>
      </c>
      <c r="D7841" t="s">
        <v>2597</v>
      </c>
      <c r="E7841" t="s">
        <v>3184</v>
      </c>
      <c r="F7841" s="6">
        <v>16</v>
      </c>
      <c r="G7841" s="6">
        <v>505.28164672851563</v>
      </c>
      <c r="H7841" s="6">
        <v>546.55340576171875</v>
      </c>
      <c r="I7841" s="6">
        <v>86.250686645507813</v>
      </c>
      <c r="J7841" s="6">
        <v>87.192000000000007</v>
      </c>
      <c r="K7841">
        <f t="shared" si="244"/>
        <v>0</v>
      </c>
    </row>
    <row r="7842" spans="1:11" x14ac:dyDescent="0.25">
      <c r="A7842" s="5" t="str">
        <f t="shared" si="245"/>
        <v>Rate FamilyTOU-8Average WeekdayAugust17</v>
      </c>
      <c r="B7842" t="s">
        <v>2234</v>
      </c>
      <c r="C7842" t="s">
        <v>2252</v>
      </c>
      <c r="D7842" t="s">
        <v>2597</v>
      </c>
      <c r="E7842" t="s">
        <v>3184</v>
      </c>
      <c r="F7842" s="6">
        <v>17</v>
      </c>
      <c r="G7842" s="6">
        <v>434.57339477539063</v>
      </c>
      <c r="H7842" s="6">
        <v>504.32135009765625</v>
      </c>
      <c r="I7842" s="6">
        <v>85.86553955078125</v>
      </c>
      <c r="J7842" s="6">
        <v>87.467999999999932</v>
      </c>
      <c r="K7842">
        <f t="shared" si="244"/>
        <v>0</v>
      </c>
    </row>
    <row r="7843" spans="1:11" x14ac:dyDescent="0.25">
      <c r="A7843" s="5" t="str">
        <f t="shared" si="245"/>
        <v>Rate FamilyTOU-8Average WeekdayAugust18</v>
      </c>
      <c r="B7843" t="s">
        <v>2234</v>
      </c>
      <c r="C7843" t="s">
        <v>2252</v>
      </c>
      <c r="D7843" t="s">
        <v>2597</v>
      </c>
      <c r="E7843" t="s">
        <v>3184</v>
      </c>
      <c r="F7843" s="6">
        <v>18</v>
      </c>
      <c r="G7843" s="6">
        <v>407.43084716796875</v>
      </c>
      <c r="H7843" s="6">
        <v>457.50848388671875</v>
      </c>
      <c r="I7843" s="6">
        <v>117.12564086914063</v>
      </c>
      <c r="J7843" s="6">
        <v>87.327333333333357</v>
      </c>
      <c r="K7843">
        <f t="shared" si="244"/>
        <v>0</v>
      </c>
    </row>
    <row r="7844" spans="1:11" x14ac:dyDescent="0.25">
      <c r="A7844" s="5" t="str">
        <f t="shared" si="245"/>
        <v>Rate FamilyTOU-8Average WeekdayAugust19</v>
      </c>
      <c r="B7844" t="s">
        <v>2234</v>
      </c>
      <c r="C7844" t="s">
        <v>2252</v>
      </c>
      <c r="D7844" t="s">
        <v>2597</v>
      </c>
      <c r="E7844" t="s">
        <v>3184</v>
      </c>
      <c r="F7844" s="6">
        <v>19</v>
      </c>
      <c r="G7844" s="6">
        <v>458.51220703125</v>
      </c>
      <c r="H7844" s="6">
        <v>489.30307006835938</v>
      </c>
      <c r="I7844" s="6">
        <v>133.02093505859375</v>
      </c>
      <c r="J7844" s="6">
        <v>85.975666666666669</v>
      </c>
      <c r="K7844">
        <f t="shared" si="244"/>
        <v>0</v>
      </c>
    </row>
    <row r="7845" spans="1:11" x14ac:dyDescent="0.25">
      <c r="A7845" s="5" t="str">
        <f t="shared" si="245"/>
        <v>Rate FamilyTOU-8Average WeekdayAugust20</v>
      </c>
      <c r="B7845" t="s">
        <v>2234</v>
      </c>
      <c r="C7845" t="s">
        <v>2252</v>
      </c>
      <c r="D7845" t="s">
        <v>2597</v>
      </c>
      <c r="E7845" t="s">
        <v>3184</v>
      </c>
      <c r="F7845" s="6">
        <v>20</v>
      </c>
      <c r="G7845" s="6">
        <v>429.94967651367188</v>
      </c>
      <c r="H7845" s="6">
        <v>470.86068725585938</v>
      </c>
      <c r="I7845" s="6">
        <v>98.923728942871094</v>
      </c>
      <c r="J7845" s="6">
        <v>83.616</v>
      </c>
      <c r="K7845">
        <f t="shared" si="244"/>
        <v>0</v>
      </c>
    </row>
    <row r="7846" spans="1:11" x14ac:dyDescent="0.25">
      <c r="A7846" s="5" t="str">
        <f t="shared" si="245"/>
        <v>Rate FamilyTOU-8Average WeekdayAugust21</v>
      </c>
      <c r="B7846" t="s">
        <v>2234</v>
      </c>
      <c r="C7846" t="s">
        <v>2252</v>
      </c>
      <c r="D7846" t="s">
        <v>2597</v>
      </c>
      <c r="E7846" t="s">
        <v>3184</v>
      </c>
      <c r="F7846" s="6">
        <v>21</v>
      </c>
      <c r="G7846" s="6">
        <v>420.50308227539063</v>
      </c>
      <c r="H7846" s="6">
        <v>459.16470336914063</v>
      </c>
      <c r="I7846" s="6">
        <v>113.75859832763672</v>
      </c>
      <c r="J7846" s="6">
        <v>80.139000000000038</v>
      </c>
      <c r="K7846">
        <f t="shared" si="244"/>
        <v>0</v>
      </c>
    </row>
    <row r="7847" spans="1:11" x14ac:dyDescent="0.25">
      <c r="A7847" s="5" t="str">
        <f t="shared" si="245"/>
        <v>Rate FamilyTOU-8Average WeekdayAugust22</v>
      </c>
      <c r="B7847" t="s">
        <v>2234</v>
      </c>
      <c r="C7847" t="s">
        <v>2252</v>
      </c>
      <c r="D7847" t="s">
        <v>2597</v>
      </c>
      <c r="E7847" t="s">
        <v>3184</v>
      </c>
      <c r="F7847" s="6">
        <v>22</v>
      </c>
      <c r="G7847" s="6">
        <v>408.41134643554688</v>
      </c>
      <c r="H7847" s="6">
        <v>491.23684692382813</v>
      </c>
      <c r="I7847" s="6">
        <v>123.27615356445313</v>
      </c>
      <c r="J7847" s="6">
        <v>76.465000000000003</v>
      </c>
      <c r="K7847">
        <f t="shared" si="244"/>
        <v>0</v>
      </c>
    </row>
    <row r="7848" spans="1:11" x14ac:dyDescent="0.25">
      <c r="A7848" s="5" t="str">
        <f t="shared" si="245"/>
        <v>Rate FamilyTOU-8Average WeekdayAugust23</v>
      </c>
      <c r="B7848" t="s">
        <v>2234</v>
      </c>
      <c r="C7848" t="s">
        <v>2252</v>
      </c>
      <c r="D7848" t="s">
        <v>2597</v>
      </c>
      <c r="E7848" t="s">
        <v>3184</v>
      </c>
      <c r="F7848" s="6">
        <v>23</v>
      </c>
      <c r="G7848" s="6">
        <v>411.46820068359375</v>
      </c>
      <c r="H7848" s="6">
        <v>511.56787109375</v>
      </c>
      <c r="I7848" s="6">
        <v>92.313987731933594</v>
      </c>
      <c r="J7848" s="6">
        <v>74.024666666666661</v>
      </c>
      <c r="K7848">
        <f t="shared" si="244"/>
        <v>0</v>
      </c>
    </row>
    <row r="7849" spans="1:11" x14ac:dyDescent="0.25">
      <c r="A7849" s="5" t="str">
        <f t="shared" si="245"/>
        <v>Rate FamilyTOU-8Average WeekdayAugust24</v>
      </c>
      <c r="B7849" t="s">
        <v>2234</v>
      </c>
      <c r="C7849" t="s">
        <v>2252</v>
      </c>
      <c r="D7849" t="s">
        <v>2597</v>
      </c>
      <c r="E7849" t="s">
        <v>3184</v>
      </c>
      <c r="F7849" s="6">
        <v>24</v>
      </c>
      <c r="G7849" s="6">
        <v>396.617919921875</v>
      </c>
      <c r="H7849" s="6">
        <v>494.7005615234375</v>
      </c>
      <c r="I7849" s="6">
        <v>92.516349792480469</v>
      </c>
      <c r="J7849" s="6">
        <v>72.120999999999967</v>
      </c>
      <c r="K7849">
        <f t="shared" si="244"/>
        <v>0</v>
      </c>
    </row>
    <row r="7850" spans="1:11" x14ac:dyDescent="0.25">
      <c r="A7850" s="5" t="str">
        <f t="shared" si="245"/>
        <v>Rate FamilyTOU-8Monthly Peak DayAugust1</v>
      </c>
      <c r="B7850" t="s">
        <v>2234</v>
      </c>
      <c r="C7850" t="s">
        <v>2252</v>
      </c>
      <c r="D7850" t="s">
        <v>2598</v>
      </c>
      <c r="E7850" t="s">
        <v>3184</v>
      </c>
      <c r="F7850" s="6">
        <v>1</v>
      </c>
      <c r="G7850" s="6">
        <v>275.33880615234375</v>
      </c>
      <c r="H7850" s="6">
        <v>269.31671142578125</v>
      </c>
      <c r="I7850" s="6">
        <v>76.354263305664063</v>
      </c>
      <c r="J7850" s="6">
        <v>73.418666666666709</v>
      </c>
      <c r="K7850">
        <f t="shared" si="244"/>
        <v>0</v>
      </c>
    </row>
    <row r="7851" spans="1:11" x14ac:dyDescent="0.25">
      <c r="A7851" s="5" t="str">
        <f t="shared" si="245"/>
        <v>Rate FamilyTOU-8Monthly Peak DayAugust2</v>
      </c>
      <c r="B7851" t="s">
        <v>2234</v>
      </c>
      <c r="C7851" t="s">
        <v>2252</v>
      </c>
      <c r="D7851" t="s">
        <v>2598</v>
      </c>
      <c r="E7851" t="s">
        <v>3184</v>
      </c>
      <c r="F7851" s="6">
        <v>2</v>
      </c>
      <c r="G7851" s="6">
        <v>313.27792358398438</v>
      </c>
      <c r="H7851" s="6">
        <v>327.66033935546875</v>
      </c>
      <c r="I7851" s="6">
        <v>89.536895751953125</v>
      </c>
      <c r="J7851" s="6">
        <v>72.53449999999998</v>
      </c>
      <c r="K7851">
        <f t="shared" si="244"/>
        <v>0</v>
      </c>
    </row>
    <row r="7852" spans="1:11" x14ac:dyDescent="0.25">
      <c r="A7852" s="5" t="str">
        <f t="shared" si="245"/>
        <v>Rate FamilyTOU-8Monthly Peak DayAugust3</v>
      </c>
      <c r="B7852" t="s">
        <v>2234</v>
      </c>
      <c r="C7852" t="s">
        <v>2252</v>
      </c>
      <c r="D7852" t="s">
        <v>2598</v>
      </c>
      <c r="E7852" t="s">
        <v>3184</v>
      </c>
      <c r="F7852" s="6">
        <v>3</v>
      </c>
      <c r="G7852" s="6">
        <v>317.20260620117188</v>
      </c>
      <c r="H7852" s="6">
        <v>340.0390625</v>
      </c>
      <c r="I7852" s="6">
        <v>92.7113037109375</v>
      </c>
      <c r="J7852" s="6">
        <v>71.768333333333359</v>
      </c>
      <c r="K7852">
        <f t="shared" si="244"/>
        <v>0</v>
      </c>
    </row>
    <row r="7853" spans="1:11" x14ac:dyDescent="0.25">
      <c r="A7853" s="5" t="str">
        <f t="shared" si="245"/>
        <v>Rate FamilyTOU-8Monthly Peak DayAugust4</v>
      </c>
      <c r="B7853" t="s">
        <v>2234</v>
      </c>
      <c r="C7853" t="s">
        <v>2252</v>
      </c>
      <c r="D7853" t="s">
        <v>2598</v>
      </c>
      <c r="E7853" t="s">
        <v>3184</v>
      </c>
      <c r="F7853" s="6">
        <v>4</v>
      </c>
      <c r="G7853" s="6">
        <v>343.98635864257813</v>
      </c>
      <c r="H7853" s="6">
        <v>346.04177856445313</v>
      </c>
      <c r="I7853" s="6">
        <v>102.96108245849609</v>
      </c>
      <c r="J7853" s="6">
        <v>71.18383333333334</v>
      </c>
      <c r="K7853">
        <f t="shared" si="244"/>
        <v>0</v>
      </c>
    </row>
    <row r="7854" spans="1:11" x14ac:dyDescent="0.25">
      <c r="A7854" s="5" t="str">
        <f t="shared" si="245"/>
        <v>Rate FamilyTOU-8Monthly Peak DayAugust5</v>
      </c>
      <c r="B7854" t="s">
        <v>2234</v>
      </c>
      <c r="C7854" t="s">
        <v>2252</v>
      </c>
      <c r="D7854" t="s">
        <v>2598</v>
      </c>
      <c r="E7854" t="s">
        <v>3184</v>
      </c>
      <c r="F7854" s="6">
        <v>5</v>
      </c>
      <c r="G7854" s="6">
        <v>431.88717651367188</v>
      </c>
      <c r="H7854" s="6">
        <v>419.194091796875</v>
      </c>
      <c r="I7854" s="6">
        <v>107.57509613037109</v>
      </c>
      <c r="J7854" s="6">
        <v>70.492000000000019</v>
      </c>
      <c r="K7854">
        <f t="shared" si="244"/>
        <v>0</v>
      </c>
    </row>
    <row r="7855" spans="1:11" x14ac:dyDescent="0.25">
      <c r="A7855" s="5" t="str">
        <f t="shared" si="245"/>
        <v>Rate FamilyTOU-8Monthly Peak DayAugust6</v>
      </c>
      <c r="B7855" t="s">
        <v>2234</v>
      </c>
      <c r="C7855" t="s">
        <v>2252</v>
      </c>
      <c r="D7855" t="s">
        <v>2598</v>
      </c>
      <c r="E7855" t="s">
        <v>3184</v>
      </c>
      <c r="F7855" s="6">
        <v>6</v>
      </c>
      <c r="G7855" s="6">
        <v>560.66204833984375</v>
      </c>
      <c r="H7855" s="6">
        <v>552.70587158203125</v>
      </c>
      <c r="I7855" s="6">
        <v>97.137001037597656</v>
      </c>
      <c r="J7855" s="6">
        <v>70.154166666666626</v>
      </c>
      <c r="K7855">
        <f t="shared" si="244"/>
        <v>0</v>
      </c>
    </row>
    <row r="7856" spans="1:11" x14ac:dyDescent="0.25">
      <c r="A7856" s="5" t="str">
        <f t="shared" si="245"/>
        <v>Rate FamilyTOU-8Monthly Peak DayAugust7</v>
      </c>
      <c r="B7856" t="s">
        <v>2234</v>
      </c>
      <c r="C7856" t="s">
        <v>2252</v>
      </c>
      <c r="D7856" t="s">
        <v>2598</v>
      </c>
      <c r="E7856" t="s">
        <v>3184</v>
      </c>
      <c r="F7856" s="6">
        <v>7</v>
      </c>
      <c r="G7856" s="6">
        <v>621.546630859375</v>
      </c>
      <c r="H7856" s="6">
        <v>611.112060546875</v>
      </c>
      <c r="I7856" s="6">
        <v>101.17436218261719</v>
      </c>
      <c r="J7856" s="6">
        <v>70.145666666666656</v>
      </c>
      <c r="K7856">
        <f t="shared" si="244"/>
        <v>0</v>
      </c>
    </row>
    <row r="7857" spans="1:11" x14ac:dyDescent="0.25">
      <c r="A7857" s="5" t="str">
        <f t="shared" si="245"/>
        <v>Rate FamilyTOU-8Monthly Peak DayAugust8</v>
      </c>
      <c r="B7857" t="s">
        <v>2234</v>
      </c>
      <c r="C7857" t="s">
        <v>2252</v>
      </c>
      <c r="D7857" t="s">
        <v>2598</v>
      </c>
      <c r="E7857" t="s">
        <v>3184</v>
      </c>
      <c r="F7857" s="6">
        <v>8</v>
      </c>
      <c r="G7857" s="6">
        <v>627.9464111328125</v>
      </c>
      <c r="H7857" s="6">
        <v>610.4805908203125</v>
      </c>
      <c r="I7857" s="6">
        <v>93.576629638671875</v>
      </c>
      <c r="J7857" s="6">
        <v>70.317666666666668</v>
      </c>
      <c r="K7857">
        <f t="shared" si="244"/>
        <v>0</v>
      </c>
    </row>
    <row r="7858" spans="1:11" x14ac:dyDescent="0.25">
      <c r="A7858" s="5" t="str">
        <f t="shared" si="245"/>
        <v>Rate FamilyTOU-8Monthly Peak DayAugust9</v>
      </c>
      <c r="B7858" t="s">
        <v>2234</v>
      </c>
      <c r="C7858" t="s">
        <v>2252</v>
      </c>
      <c r="D7858" t="s">
        <v>2598</v>
      </c>
      <c r="E7858" t="s">
        <v>3184</v>
      </c>
      <c r="F7858" s="6">
        <v>9</v>
      </c>
      <c r="G7858" s="6">
        <v>608.219482421875</v>
      </c>
      <c r="H7858" s="6">
        <v>603.46197509765625</v>
      </c>
      <c r="I7858" s="6">
        <v>101.55641174316406</v>
      </c>
      <c r="J7858" s="6">
        <v>72.654666666666657</v>
      </c>
      <c r="K7858">
        <f t="shared" si="244"/>
        <v>0</v>
      </c>
    </row>
    <row r="7859" spans="1:11" x14ac:dyDescent="0.25">
      <c r="A7859" s="5" t="str">
        <f t="shared" si="245"/>
        <v>Rate FamilyTOU-8Monthly Peak DayAugust10</v>
      </c>
      <c r="B7859" t="s">
        <v>2234</v>
      </c>
      <c r="C7859" t="s">
        <v>2252</v>
      </c>
      <c r="D7859" t="s">
        <v>2598</v>
      </c>
      <c r="E7859" t="s">
        <v>3184</v>
      </c>
      <c r="F7859" s="6">
        <v>10</v>
      </c>
      <c r="G7859" s="6">
        <v>620.3614501953125</v>
      </c>
      <c r="H7859" s="6">
        <v>606.05572509765625</v>
      </c>
      <c r="I7859" s="6">
        <v>106.70112609863281</v>
      </c>
      <c r="J7859" s="6">
        <v>76.196000000000012</v>
      </c>
      <c r="K7859">
        <f t="shared" si="244"/>
        <v>0</v>
      </c>
    </row>
    <row r="7860" spans="1:11" x14ac:dyDescent="0.25">
      <c r="A7860" s="5" t="str">
        <f t="shared" si="245"/>
        <v>Rate FamilyTOU-8Monthly Peak DayAugust11</v>
      </c>
      <c r="B7860" t="s">
        <v>2234</v>
      </c>
      <c r="C7860" t="s">
        <v>2252</v>
      </c>
      <c r="D7860" t="s">
        <v>2598</v>
      </c>
      <c r="E7860" t="s">
        <v>3184</v>
      </c>
      <c r="F7860" s="6">
        <v>11</v>
      </c>
      <c r="G7860" s="6">
        <v>635.07000732421875</v>
      </c>
      <c r="H7860" s="6">
        <v>635.897216796875</v>
      </c>
      <c r="I7860" s="6">
        <v>87.259796142578125</v>
      </c>
      <c r="J7860" s="6">
        <v>79.711666666666673</v>
      </c>
      <c r="K7860">
        <f t="shared" si="244"/>
        <v>0</v>
      </c>
    </row>
    <row r="7861" spans="1:11" x14ac:dyDescent="0.25">
      <c r="A7861" s="5" t="str">
        <f t="shared" si="245"/>
        <v>Rate FamilyTOU-8Monthly Peak DayAugust12</v>
      </c>
      <c r="B7861" t="s">
        <v>2234</v>
      </c>
      <c r="C7861" t="s">
        <v>2252</v>
      </c>
      <c r="D7861" t="s">
        <v>2598</v>
      </c>
      <c r="E7861" t="s">
        <v>3184</v>
      </c>
      <c r="F7861" s="6">
        <v>12</v>
      </c>
      <c r="G7861" s="6">
        <v>631.9461669921875</v>
      </c>
      <c r="H7861" s="6">
        <v>621.7047119140625</v>
      </c>
      <c r="I7861" s="6">
        <v>78.875328063964844</v>
      </c>
      <c r="J7861" s="6">
        <v>83.682333333333318</v>
      </c>
      <c r="K7861">
        <f t="shared" si="244"/>
        <v>0</v>
      </c>
    </row>
    <row r="7862" spans="1:11" x14ac:dyDescent="0.25">
      <c r="A7862" s="5" t="str">
        <f t="shared" si="245"/>
        <v>Rate FamilyTOU-8Monthly Peak DayAugust13</v>
      </c>
      <c r="B7862" t="s">
        <v>2234</v>
      </c>
      <c r="C7862" t="s">
        <v>2252</v>
      </c>
      <c r="D7862" t="s">
        <v>2598</v>
      </c>
      <c r="E7862" t="s">
        <v>3184</v>
      </c>
      <c r="F7862" s="6">
        <v>13</v>
      </c>
      <c r="G7862" s="6">
        <v>583.5810546875</v>
      </c>
      <c r="H7862" s="6">
        <v>579.65130615234375</v>
      </c>
      <c r="I7862" s="6">
        <v>83.146507263183594</v>
      </c>
      <c r="J7862" s="6">
        <v>85.871666666666684</v>
      </c>
      <c r="K7862">
        <f t="shared" si="244"/>
        <v>0</v>
      </c>
    </row>
    <row r="7863" spans="1:11" x14ac:dyDescent="0.25">
      <c r="A7863" s="5" t="str">
        <f t="shared" si="245"/>
        <v>Rate FamilyTOU-8Monthly Peak DayAugust14</v>
      </c>
      <c r="B7863" t="s">
        <v>2234</v>
      </c>
      <c r="C7863" t="s">
        <v>2252</v>
      </c>
      <c r="D7863" t="s">
        <v>2598</v>
      </c>
      <c r="E7863" t="s">
        <v>3184</v>
      </c>
      <c r="F7863" s="6">
        <v>14</v>
      </c>
      <c r="G7863" s="6">
        <v>521.5140380859375</v>
      </c>
      <c r="H7863" s="6">
        <v>541.4935302734375</v>
      </c>
      <c r="I7863" s="6">
        <v>79.068122863769531</v>
      </c>
      <c r="J7863" s="6">
        <v>87.318333333333385</v>
      </c>
      <c r="K7863">
        <f t="shared" si="244"/>
        <v>0</v>
      </c>
    </row>
    <row r="7864" spans="1:11" x14ac:dyDescent="0.25">
      <c r="A7864" s="5" t="str">
        <f t="shared" si="245"/>
        <v>Rate FamilyTOU-8Monthly Peak DayAugust15</v>
      </c>
      <c r="B7864" t="s">
        <v>2234</v>
      </c>
      <c r="C7864" t="s">
        <v>2252</v>
      </c>
      <c r="D7864" t="s">
        <v>2598</v>
      </c>
      <c r="E7864" t="s">
        <v>3184</v>
      </c>
      <c r="F7864" s="6">
        <v>15</v>
      </c>
      <c r="G7864" s="6">
        <v>472.9381103515625</v>
      </c>
      <c r="H7864" s="6">
        <v>468.17144775390625</v>
      </c>
      <c r="I7864" s="6">
        <v>82.3896484375</v>
      </c>
      <c r="J7864" s="6">
        <v>87.630000000000038</v>
      </c>
      <c r="K7864">
        <f t="shared" si="244"/>
        <v>0</v>
      </c>
    </row>
    <row r="7865" spans="1:11" x14ac:dyDescent="0.25">
      <c r="A7865" s="5" t="str">
        <f t="shared" si="245"/>
        <v>Rate FamilyTOU-8Monthly Peak DayAugust16</v>
      </c>
      <c r="B7865" t="s">
        <v>2234</v>
      </c>
      <c r="C7865" t="s">
        <v>2252</v>
      </c>
      <c r="D7865" t="s">
        <v>2598</v>
      </c>
      <c r="E7865" t="s">
        <v>3184</v>
      </c>
      <c r="F7865" s="6">
        <v>16</v>
      </c>
      <c r="G7865" s="6">
        <v>402.59710693359375</v>
      </c>
      <c r="H7865" s="6">
        <v>378.24972534179688</v>
      </c>
      <c r="I7865" s="6">
        <v>82.434638977050781</v>
      </c>
      <c r="J7865" s="6">
        <v>88.061666666666667</v>
      </c>
      <c r="K7865">
        <f t="shared" si="244"/>
        <v>0</v>
      </c>
    </row>
    <row r="7866" spans="1:11" x14ac:dyDescent="0.25">
      <c r="A7866" s="5" t="str">
        <f t="shared" si="245"/>
        <v>Rate FamilyTOU-8Monthly Peak DayAugust17</v>
      </c>
      <c r="B7866" t="s">
        <v>2234</v>
      </c>
      <c r="C7866" t="s">
        <v>2252</v>
      </c>
      <c r="D7866" t="s">
        <v>2598</v>
      </c>
      <c r="E7866" t="s">
        <v>3184</v>
      </c>
      <c r="F7866" s="6">
        <v>17</v>
      </c>
      <c r="G7866" s="6">
        <v>343.20083618164063</v>
      </c>
      <c r="H7866" s="6">
        <v>339.08468627929688</v>
      </c>
      <c r="I7866" s="6">
        <v>86.41632080078125</v>
      </c>
      <c r="J7866" s="6">
        <v>87.431666666666601</v>
      </c>
      <c r="K7866">
        <f t="shared" si="244"/>
        <v>0</v>
      </c>
    </row>
    <row r="7867" spans="1:11" x14ac:dyDescent="0.25">
      <c r="A7867" s="5" t="str">
        <f t="shared" si="245"/>
        <v>Rate FamilyTOU-8Monthly Peak DayAugust18</v>
      </c>
      <c r="B7867" t="s">
        <v>2234</v>
      </c>
      <c r="C7867" t="s">
        <v>2252</v>
      </c>
      <c r="D7867" t="s">
        <v>2598</v>
      </c>
      <c r="E7867" t="s">
        <v>3184</v>
      </c>
      <c r="F7867" s="6">
        <v>18</v>
      </c>
      <c r="G7867" s="6">
        <v>292.44708251953125</v>
      </c>
      <c r="H7867" s="6">
        <v>285.330078125</v>
      </c>
      <c r="I7867" s="6">
        <v>80.416122436523438</v>
      </c>
      <c r="J7867" s="6">
        <v>85.503333333333273</v>
      </c>
      <c r="K7867">
        <f t="shared" si="244"/>
        <v>0</v>
      </c>
    </row>
    <row r="7868" spans="1:11" x14ac:dyDescent="0.25">
      <c r="A7868" s="5" t="str">
        <f t="shared" si="245"/>
        <v>Rate FamilyTOU-8Monthly Peak DayAugust19</v>
      </c>
      <c r="B7868" t="s">
        <v>2234</v>
      </c>
      <c r="C7868" t="s">
        <v>2252</v>
      </c>
      <c r="D7868" t="s">
        <v>2598</v>
      </c>
      <c r="E7868" t="s">
        <v>3184</v>
      </c>
      <c r="F7868" s="6">
        <v>19</v>
      </c>
      <c r="G7868" s="6">
        <v>323.2088623046875</v>
      </c>
      <c r="H7868" s="6">
        <v>310.00213623046875</v>
      </c>
      <c r="I7868" s="6">
        <v>74.982124328613281</v>
      </c>
      <c r="J7868" s="6">
        <v>83.249999999999986</v>
      </c>
      <c r="K7868">
        <f t="shared" si="244"/>
        <v>0</v>
      </c>
    </row>
    <row r="7869" spans="1:11" x14ac:dyDescent="0.25">
      <c r="A7869" s="5" t="str">
        <f t="shared" si="245"/>
        <v>Rate FamilyTOU-8Monthly Peak DayAugust20</v>
      </c>
      <c r="B7869" t="s">
        <v>2234</v>
      </c>
      <c r="C7869" t="s">
        <v>2252</v>
      </c>
      <c r="D7869" t="s">
        <v>2598</v>
      </c>
      <c r="E7869" t="s">
        <v>3184</v>
      </c>
      <c r="F7869" s="6">
        <v>20</v>
      </c>
      <c r="G7869" s="6">
        <v>332.90835571289063</v>
      </c>
      <c r="H7869" s="6">
        <v>314.47903442382813</v>
      </c>
      <c r="I7869" s="6">
        <v>81.041816711425781</v>
      </c>
      <c r="J7869" s="6">
        <v>80.243999999999986</v>
      </c>
      <c r="K7869">
        <f t="shared" si="244"/>
        <v>0</v>
      </c>
    </row>
    <row r="7870" spans="1:11" x14ac:dyDescent="0.25">
      <c r="A7870" s="5" t="str">
        <f t="shared" si="245"/>
        <v>Rate FamilyTOU-8Monthly Peak DayAugust21</v>
      </c>
      <c r="B7870" t="s">
        <v>2234</v>
      </c>
      <c r="C7870" t="s">
        <v>2252</v>
      </c>
      <c r="D7870" t="s">
        <v>2598</v>
      </c>
      <c r="E7870" t="s">
        <v>3184</v>
      </c>
      <c r="F7870" s="6">
        <v>21</v>
      </c>
      <c r="G7870" s="6">
        <v>316.98843383789063</v>
      </c>
      <c r="H7870" s="6">
        <v>290.52902221679688</v>
      </c>
      <c r="I7870" s="6">
        <v>89.945228576660156</v>
      </c>
      <c r="J7870" s="6">
        <v>77.104666666666688</v>
      </c>
      <c r="K7870">
        <f t="shared" si="244"/>
        <v>0</v>
      </c>
    </row>
    <row r="7871" spans="1:11" x14ac:dyDescent="0.25">
      <c r="A7871" s="5" t="str">
        <f t="shared" si="245"/>
        <v>Rate FamilyTOU-8Monthly Peak DayAugust22</v>
      </c>
      <c r="B7871" t="s">
        <v>2234</v>
      </c>
      <c r="C7871" t="s">
        <v>2252</v>
      </c>
      <c r="D7871" t="s">
        <v>2598</v>
      </c>
      <c r="E7871" t="s">
        <v>3184</v>
      </c>
      <c r="F7871" s="6">
        <v>22</v>
      </c>
      <c r="G7871" s="6">
        <v>332.21719360351563</v>
      </c>
      <c r="H7871" s="6">
        <v>319.9554443359375</v>
      </c>
      <c r="I7871" s="6">
        <v>75.599990844726563</v>
      </c>
      <c r="J7871" s="6">
        <v>74.899666666666704</v>
      </c>
      <c r="K7871">
        <f t="shared" si="244"/>
        <v>0</v>
      </c>
    </row>
    <row r="7872" spans="1:11" x14ac:dyDescent="0.25">
      <c r="A7872" s="5" t="str">
        <f t="shared" si="245"/>
        <v>Rate FamilyTOU-8Monthly Peak DayAugust23</v>
      </c>
      <c r="B7872" t="s">
        <v>2234</v>
      </c>
      <c r="C7872" t="s">
        <v>2252</v>
      </c>
      <c r="D7872" t="s">
        <v>2598</v>
      </c>
      <c r="E7872" t="s">
        <v>3184</v>
      </c>
      <c r="F7872" s="6">
        <v>23</v>
      </c>
      <c r="G7872" s="6">
        <v>334.64739990234375</v>
      </c>
      <c r="H7872" s="6">
        <v>335.04803466796875</v>
      </c>
      <c r="I7872" s="6">
        <v>88.291961669921875</v>
      </c>
      <c r="J7872" s="6">
        <v>73.972000000000008</v>
      </c>
      <c r="K7872">
        <f t="shared" si="244"/>
        <v>0</v>
      </c>
    </row>
    <row r="7873" spans="1:11" x14ac:dyDescent="0.25">
      <c r="A7873" s="5" t="str">
        <f t="shared" si="245"/>
        <v>Rate FamilyTOU-8Monthly Peak DayAugust24</v>
      </c>
      <c r="B7873" t="s">
        <v>2234</v>
      </c>
      <c r="C7873" t="s">
        <v>2252</v>
      </c>
      <c r="D7873" t="s">
        <v>2598</v>
      </c>
      <c r="E7873" t="s">
        <v>3184</v>
      </c>
      <c r="F7873" s="6">
        <v>24</v>
      </c>
      <c r="G7873" s="6">
        <v>371.32354736328125</v>
      </c>
      <c r="H7873" s="6">
        <v>359.02896118164063</v>
      </c>
      <c r="I7873" s="6">
        <v>98.781036376953125</v>
      </c>
      <c r="J7873" s="6">
        <v>73.433999999999997</v>
      </c>
      <c r="K7873">
        <f t="shared" si="244"/>
        <v>0</v>
      </c>
    </row>
    <row r="7874" spans="1:11" x14ac:dyDescent="0.25">
      <c r="A7874" s="5" t="str">
        <f t="shared" si="245"/>
        <v>Rate FamilyTOU-8Average WeekdaySeptember1</v>
      </c>
      <c r="B7874" t="s">
        <v>2234</v>
      </c>
      <c r="C7874" t="s">
        <v>2252</v>
      </c>
      <c r="D7874" t="s">
        <v>2599</v>
      </c>
      <c r="E7874" t="s">
        <v>3185</v>
      </c>
      <c r="F7874" s="6">
        <v>1</v>
      </c>
      <c r="G7874" s="6">
        <v>485.66290283203125</v>
      </c>
      <c r="H7874" s="6">
        <v>560.992919921875</v>
      </c>
      <c r="I7874" s="6">
        <v>184.36860656738281</v>
      </c>
      <c r="J7874" s="6">
        <v>72.755333333333283</v>
      </c>
      <c r="K7874">
        <f t="shared" ref="K7874:K7937" si="246">INDEX(events, MATCH(CONCATENATE(B7874, C7874, D7874, E7874), events_y, 0), MATCH("Confidential", events_x, 0))</f>
        <v>0</v>
      </c>
    </row>
    <row r="7875" spans="1:11" x14ac:dyDescent="0.25">
      <c r="A7875" s="5" t="str">
        <f t="shared" ref="A7875:A7938" si="247">CONCATENATE(B7875, C7875, D7875, E7875, F7875)</f>
        <v>Rate FamilyTOU-8Average WeekdaySeptember2</v>
      </c>
      <c r="B7875" t="s">
        <v>2234</v>
      </c>
      <c r="C7875" t="s">
        <v>2252</v>
      </c>
      <c r="D7875" t="s">
        <v>2599</v>
      </c>
      <c r="E7875" t="s">
        <v>3185</v>
      </c>
      <c r="F7875" s="6">
        <v>2</v>
      </c>
      <c r="G7875" s="6">
        <v>536.0545654296875</v>
      </c>
      <c r="H7875" s="6">
        <v>580.65850830078125</v>
      </c>
      <c r="I7875" s="6">
        <v>154.07298278808594</v>
      </c>
      <c r="J7875" s="6">
        <v>71.655499999999989</v>
      </c>
      <c r="K7875">
        <f t="shared" si="246"/>
        <v>0</v>
      </c>
    </row>
    <row r="7876" spans="1:11" x14ac:dyDescent="0.25">
      <c r="A7876" s="5" t="str">
        <f t="shared" si="247"/>
        <v>Rate FamilyTOU-8Average WeekdaySeptember3</v>
      </c>
      <c r="B7876" t="s">
        <v>2234</v>
      </c>
      <c r="C7876" t="s">
        <v>2252</v>
      </c>
      <c r="D7876" t="s">
        <v>2599</v>
      </c>
      <c r="E7876" t="s">
        <v>3185</v>
      </c>
      <c r="F7876" s="6">
        <v>3</v>
      </c>
      <c r="G7876" s="6">
        <v>502.21365356445313</v>
      </c>
      <c r="H7876" s="6">
        <v>552.4881591796875</v>
      </c>
      <c r="I7876" s="6">
        <v>167.47299194335938</v>
      </c>
      <c r="J7876" s="6">
        <v>70.861833333333365</v>
      </c>
      <c r="K7876">
        <f t="shared" si="246"/>
        <v>0</v>
      </c>
    </row>
    <row r="7877" spans="1:11" x14ac:dyDescent="0.25">
      <c r="A7877" s="5" t="str">
        <f t="shared" si="247"/>
        <v>Rate FamilyTOU-8Average WeekdaySeptember4</v>
      </c>
      <c r="B7877" t="s">
        <v>2234</v>
      </c>
      <c r="C7877" t="s">
        <v>2252</v>
      </c>
      <c r="D7877" t="s">
        <v>2599</v>
      </c>
      <c r="E7877" t="s">
        <v>3185</v>
      </c>
      <c r="F7877" s="6">
        <v>4</v>
      </c>
      <c r="G7877" s="6">
        <v>410.09585571289063</v>
      </c>
      <c r="H7877" s="6">
        <v>462.83221435546875</v>
      </c>
      <c r="I7877" s="6">
        <v>123.60681915283203</v>
      </c>
      <c r="J7877" s="6">
        <v>69.960666666666683</v>
      </c>
      <c r="K7877">
        <f t="shared" si="246"/>
        <v>0</v>
      </c>
    </row>
    <row r="7878" spans="1:11" x14ac:dyDescent="0.25">
      <c r="A7878" s="5" t="str">
        <f t="shared" si="247"/>
        <v>Rate FamilyTOU-8Average WeekdaySeptember5</v>
      </c>
      <c r="B7878" t="s">
        <v>2234</v>
      </c>
      <c r="C7878" t="s">
        <v>2252</v>
      </c>
      <c r="D7878" t="s">
        <v>2599</v>
      </c>
      <c r="E7878" t="s">
        <v>3185</v>
      </c>
      <c r="F7878" s="6">
        <v>5</v>
      </c>
      <c r="G7878" s="6">
        <v>618.97796630859375</v>
      </c>
      <c r="H7878" s="6">
        <v>637.115478515625</v>
      </c>
      <c r="I7878" s="6">
        <v>167.716796875</v>
      </c>
      <c r="J7878" s="6">
        <v>68.933666666666653</v>
      </c>
      <c r="K7878">
        <f t="shared" si="246"/>
        <v>0</v>
      </c>
    </row>
    <row r="7879" spans="1:11" x14ac:dyDescent="0.25">
      <c r="A7879" s="5" t="str">
        <f t="shared" si="247"/>
        <v>Rate FamilyTOU-8Average WeekdaySeptember6</v>
      </c>
      <c r="B7879" t="s">
        <v>2234</v>
      </c>
      <c r="C7879" t="s">
        <v>2252</v>
      </c>
      <c r="D7879" t="s">
        <v>2599</v>
      </c>
      <c r="E7879" t="s">
        <v>3185</v>
      </c>
      <c r="F7879" s="6">
        <v>6</v>
      </c>
      <c r="G7879" s="6">
        <v>679.78594970703125</v>
      </c>
      <c r="H7879" s="6">
        <v>680.0938720703125</v>
      </c>
      <c r="I7879" s="6">
        <v>146.49502563476563</v>
      </c>
      <c r="J7879" s="6">
        <v>68.001666666666679</v>
      </c>
      <c r="K7879">
        <f t="shared" si="246"/>
        <v>0</v>
      </c>
    </row>
    <row r="7880" spans="1:11" x14ac:dyDescent="0.25">
      <c r="A7880" s="5" t="str">
        <f t="shared" si="247"/>
        <v>Rate FamilyTOU-8Average WeekdaySeptember7</v>
      </c>
      <c r="B7880" t="s">
        <v>2234</v>
      </c>
      <c r="C7880" t="s">
        <v>2252</v>
      </c>
      <c r="D7880" t="s">
        <v>2599</v>
      </c>
      <c r="E7880" t="s">
        <v>3185</v>
      </c>
      <c r="F7880" s="6">
        <v>7</v>
      </c>
      <c r="G7880" s="6">
        <v>733.24420166015625</v>
      </c>
      <c r="H7880" s="6">
        <v>704.9029541015625</v>
      </c>
      <c r="I7880" s="6">
        <v>148.97854614257813</v>
      </c>
      <c r="J7880" s="6">
        <v>67.496666666666684</v>
      </c>
      <c r="K7880">
        <f t="shared" si="246"/>
        <v>0</v>
      </c>
    </row>
    <row r="7881" spans="1:11" x14ac:dyDescent="0.25">
      <c r="A7881" s="5" t="str">
        <f t="shared" si="247"/>
        <v>Rate FamilyTOU-8Average WeekdaySeptember8</v>
      </c>
      <c r="B7881" t="s">
        <v>2234</v>
      </c>
      <c r="C7881" t="s">
        <v>2252</v>
      </c>
      <c r="D7881" t="s">
        <v>2599</v>
      </c>
      <c r="E7881" t="s">
        <v>3185</v>
      </c>
      <c r="F7881" s="6">
        <v>8</v>
      </c>
      <c r="G7881" s="6">
        <v>795.21136474609375</v>
      </c>
      <c r="H7881" s="6">
        <v>762.38824462890625</v>
      </c>
      <c r="I7881" s="6">
        <v>146.10362243652344</v>
      </c>
      <c r="J7881" s="6">
        <v>66.93983333333334</v>
      </c>
      <c r="K7881">
        <f t="shared" si="246"/>
        <v>0</v>
      </c>
    </row>
    <row r="7882" spans="1:11" x14ac:dyDescent="0.25">
      <c r="A7882" s="5" t="str">
        <f t="shared" si="247"/>
        <v>Rate FamilyTOU-8Average WeekdaySeptember9</v>
      </c>
      <c r="B7882" t="s">
        <v>2234</v>
      </c>
      <c r="C7882" t="s">
        <v>2252</v>
      </c>
      <c r="D7882" t="s">
        <v>2599</v>
      </c>
      <c r="E7882" t="s">
        <v>3185</v>
      </c>
      <c r="F7882" s="6">
        <v>9</v>
      </c>
      <c r="G7882" s="6">
        <v>825.416015625</v>
      </c>
      <c r="H7882" s="6">
        <v>823.1588134765625</v>
      </c>
      <c r="I7882" s="6">
        <v>149.87904357910156</v>
      </c>
      <c r="J7882" s="6">
        <v>67.895999999999958</v>
      </c>
      <c r="K7882">
        <f t="shared" si="246"/>
        <v>0</v>
      </c>
    </row>
    <row r="7883" spans="1:11" x14ac:dyDescent="0.25">
      <c r="A7883" s="5" t="str">
        <f t="shared" si="247"/>
        <v>Rate FamilyTOU-8Average WeekdaySeptember10</v>
      </c>
      <c r="B7883" t="s">
        <v>2234</v>
      </c>
      <c r="C7883" t="s">
        <v>2252</v>
      </c>
      <c r="D7883" t="s">
        <v>2599</v>
      </c>
      <c r="E7883" t="s">
        <v>3185</v>
      </c>
      <c r="F7883" s="6">
        <v>10</v>
      </c>
      <c r="G7883" s="6">
        <v>854.12274169921875</v>
      </c>
      <c r="H7883" s="6">
        <v>830.15106201171875</v>
      </c>
      <c r="I7883" s="6">
        <v>144.59185791015625</v>
      </c>
      <c r="J7883" s="6">
        <v>71.752500000000026</v>
      </c>
      <c r="K7883">
        <f t="shared" si="246"/>
        <v>0</v>
      </c>
    </row>
    <row r="7884" spans="1:11" x14ac:dyDescent="0.25">
      <c r="A7884" s="5" t="str">
        <f t="shared" si="247"/>
        <v>Rate FamilyTOU-8Average WeekdaySeptember11</v>
      </c>
      <c r="B7884" t="s">
        <v>2234</v>
      </c>
      <c r="C7884" t="s">
        <v>2252</v>
      </c>
      <c r="D7884" t="s">
        <v>2599</v>
      </c>
      <c r="E7884" t="s">
        <v>3185</v>
      </c>
      <c r="F7884" s="6">
        <v>11</v>
      </c>
      <c r="G7884" s="6">
        <v>823.22320556640625</v>
      </c>
      <c r="H7884" s="6">
        <v>816.88525390625</v>
      </c>
      <c r="I7884" s="6">
        <v>149.96284484863281</v>
      </c>
      <c r="J7884" s="6">
        <v>75.37566666666666</v>
      </c>
      <c r="K7884">
        <f t="shared" si="246"/>
        <v>0</v>
      </c>
    </row>
    <row r="7885" spans="1:11" x14ac:dyDescent="0.25">
      <c r="A7885" s="5" t="str">
        <f t="shared" si="247"/>
        <v>Rate FamilyTOU-8Average WeekdaySeptember12</v>
      </c>
      <c r="B7885" t="s">
        <v>2234</v>
      </c>
      <c r="C7885" t="s">
        <v>2252</v>
      </c>
      <c r="D7885" t="s">
        <v>2599</v>
      </c>
      <c r="E7885" t="s">
        <v>3185</v>
      </c>
      <c r="F7885" s="6">
        <v>12</v>
      </c>
      <c r="G7885" s="6">
        <v>810.88287353515625</v>
      </c>
      <c r="H7885" s="6">
        <v>834.53753662109375</v>
      </c>
      <c r="I7885" s="6">
        <v>155.41520690917969</v>
      </c>
      <c r="J7885" s="6">
        <v>78.703000000000003</v>
      </c>
      <c r="K7885">
        <f t="shared" si="246"/>
        <v>0</v>
      </c>
    </row>
    <row r="7886" spans="1:11" x14ac:dyDescent="0.25">
      <c r="A7886" s="5" t="str">
        <f t="shared" si="247"/>
        <v>Rate FamilyTOU-8Average WeekdaySeptember13</v>
      </c>
      <c r="B7886" t="s">
        <v>2234</v>
      </c>
      <c r="C7886" t="s">
        <v>2252</v>
      </c>
      <c r="D7886" t="s">
        <v>2599</v>
      </c>
      <c r="E7886" t="s">
        <v>3185</v>
      </c>
      <c r="F7886" s="6">
        <v>13</v>
      </c>
      <c r="G7886" s="6">
        <v>782.232177734375</v>
      </c>
      <c r="H7886" s="6">
        <v>758.4254150390625</v>
      </c>
      <c r="I7886" s="6">
        <v>155.56887817382813</v>
      </c>
      <c r="J7886" s="6">
        <v>81.14</v>
      </c>
      <c r="K7886">
        <f t="shared" si="246"/>
        <v>0</v>
      </c>
    </row>
    <row r="7887" spans="1:11" x14ac:dyDescent="0.25">
      <c r="A7887" s="5" t="str">
        <f t="shared" si="247"/>
        <v>Rate FamilyTOU-8Average WeekdaySeptember14</v>
      </c>
      <c r="B7887" t="s">
        <v>2234</v>
      </c>
      <c r="C7887" t="s">
        <v>2252</v>
      </c>
      <c r="D7887" t="s">
        <v>2599</v>
      </c>
      <c r="E7887" t="s">
        <v>3185</v>
      </c>
      <c r="F7887" s="6">
        <v>14</v>
      </c>
      <c r="G7887" s="6">
        <v>658.931640625</v>
      </c>
      <c r="H7887" s="6">
        <v>650.119140625</v>
      </c>
      <c r="I7887" s="6">
        <v>134.24928283691406</v>
      </c>
      <c r="J7887" s="6">
        <v>82.876999999999995</v>
      </c>
      <c r="K7887">
        <f t="shared" si="246"/>
        <v>0</v>
      </c>
    </row>
    <row r="7888" spans="1:11" x14ac:dyDescent="0.25">
      <c r="A7888" s="5" t="str">
        <f t="shared" si="247"/>
        <v>Rate FamilyTOU-8Average WeekdaySeptember15</v>
      </c>
      <c r="B7888" t="s">
        <v>2234</v>
      </c>
      <c r="C7888" t="s">
        <v>2252</v>
      </c>
      <c r="D7888" t="s">
        <v>2599</v>
      </c>
      <c r="E7888" t="s">
        <v>3185</v>
      </c>
      <c r="F7888" s="6">
        <v>15</v>
      </c>
      <c r="G7888" s="6">
        <v>547.6875</v>
      </c>
      <c r="H7888" s="6">
        <v>529.965576171875</v>
      </c>
      <c r="I7888" s="6">
        <v>134.65278625488281</v>
      </c>
      <c r="J7888" s="6">
        <v>83.30033333333337</v>
      </c>
      <c r="K7888">
        <f t="shared" si="246"/>
        <v>0</v>
      </c>
    </row>
    <row r="7889" spans="1:11" x14ac:dyDescent="0.25">
      <c r="A7889" s="5" t="str">
        <f t="shared" si="247"/>
        <v>Rate FamilyTOU-8Average WeekdaySeptember16</v>
      </c>
      <c r="B7889" t="s">
        <v>2234</v>
      </c>
      <c r="C7889" t="s">
        <v>2252</v>
      </c>
      <c r="D7889" t="s">
        <v>2599</v>
      </c>
      <c r="E7889" t="s">
        <v>3185</v>
      </c>
      <c r="F7889" s="6">
        <v>16</v>
      </c>
      <c r="G7889" s="6">
        <v>569.0692138671875</v>
      </c>
      <c r="H7889" s="6">
        <v>562.514404296875</v>
      </c>
      <c r="I7889" s="6">
        <v>137.96621704101563</v>
      </c>
      <c r="J7889" s="6">
        <v>83.008666666666599</v>
      </c>
      <c r="K7889">
        <f t="shared" si="246"/>
        <v>0</v>
      </c>
    </row>
    <row r="7890" spans="1:11" x14ac:dyDescent="0.25">
      <c r="A7890" s="5" t="str">
        <f t="shared" si="247"/>
        <v>Rate FamilyTOU-8Average WeekdaySeptember17</v>
      </c>
      <c r="B7890" t="s">
        <v>2234</v>
      </c>
      <c r="C7890" t="s">
        <v>2252</v>
      </c>
      <c r="D7890" t="s">
        <v>2599</v>
      </c>
      <c r="E7890" t="s">
        <v>3185</v>
      </c>
      <c r="F7890" s="6">
        <v>17</v>
      </c>
      <c r="G7890" s="6">
        <v>509.87539672851563</v>
      </c>
      <c r="H7890" s="6">
        <v>508.97802734375</v>
      </c>
      <c r="I7890" s="6">
        <v>142.26483154296875</v>
      </c>
      <c r="J7890" s="6">
        <v>80.472333333333339</v>
      </c>
      <c r="K7890">
        <f t="shared" si="246"/>
        <v>0</v>
      </c>
    </row>
    <row r="7891" spans="1:11" x14ac:dyDescent="0.25">
      <c r="A7891" s="5" t="str">
        <f t="shared" si="247"/>
        <v>Rate FamilyTOU-8Average WeekdaySeptember18</v>
      </c>
      <c r="B7891" t="s">
        <v>2234</v>
      </c>
      <c r="C7891" t="s">
        <v>2252</v>
      </c>
      <c r="D7891" t="s">
        <v>2599</v>
      </c>
      <c r="E7891" t="s">
        <v>3185</v>
      </c>
      <c r="F7891" s="6">
        <v>18</v>
      </c>
      <c r="G7891" s="6">
        <v>570.11065673828125</v>
      </c>
      <c r="H7891" s="6">
        <v>510.1282958984375</v>
      </c>
      <c r="I7891" s="6">
        <v>129.25840759277344</v>
      </c>
      <c r="J7891" s="6">
        <v>78.511666666666684</v>
      </c>
      <c r="K7891">
        <f t="shared" si="246"/>
        <v>0</v>
      </c>
    </row>
    <row r="7892" spans="1:11" x14ac:dyDescent="0.25">
      <c r="A7892" s="5" t="str">
        <f t="shared" si="247"/>
        <v>Rate FamilyTOU-8Average WeekdaySeptember19</v>
      </c>
      <c r="B7892" t="s">
        <v>2234</v>
      </c>
      <c r="C7892" t="s">
        <v>2252</v>
      </c>
      <c r="D7892" t="s">
        <v>2599</v>
      </c>
      <c r="E7892" t="s">
        <v>3185</v>
      </c>
      <c r="F7892" s="6">
        <v>19</v>
      </c>
      <c r="G7892" s="6">
        <v>549.220703125</v>
      </c>
      <c r="H7892" s="6">
        <v>441.91058349609375</v>
      </c>
      <c r="I7892" s="6">
        <v>133.829345703125</v>
      </c>
      <c r="J7892" s="6">
        <v>76.422666666666657</v>
      </c>
      <c r="K7892">
        <f t="shared" si="246"/>
        <v>0</v>
      </c>
    </row>
    <row r="7893" spans="1:11" x14ac:dyDescent="0.25">
      <c r="A7893" s="5" t="str">
        <f t="shared" si="247"/>
        <v>Rate FamilyTOU-8Average WeekdaySeptember20</v>
      </c>
      <c r="B7893" t="s">
        <v>2234</v>
      </c>
      <c r="C7893" t="s">
        <v>2252</v>
      </c>
      <c r="D7893" t="s">
        <v>2599</v>
      </c>
      <c r="E7893" t="s">
        <v>3185</v>
      </c>
      <c r="F7893" s="6">
        <v>20</v>
      </c>
      <c r="G7893" s="6">
        <v>552.83740234375</v>
      </c>
      <c r="H7893" s="6">
        <v>443.5242919921875</v>
      </c>
      <c r="I7893" s="6">
        <v>128.45855712890625</v>
      </c>
      <c r="J7893" s="6">
        <v>74.060833333333306</v>
      </c>
      <c r="K7893">
        <f t="shared" si="246"/>
        <v>0</v>
      </c>
    </row>
    <row r="7894" spans="1:11" x14ac:dyDescent="0.25">
      <c r="A7894" s="5" t="str">
        <f t="shared" si="247"/>
        <v>Rate FamilyTOU-8Average WeekdaySeptember21</v>
      </c>
      <c r="B7894" t="s">
        <v>2234</v>
      </c>
      <c r="C7894" t="s">
        <v>2252</v>
      </c>
      <c r="D7894" t="s">
        <v>2599</v>
      </c>
      <c r="E7894" t="s">
        <v>3185</v>
      </c>
      <c r="F7894" s="6">
        <v>21</v>
      </c>
      <c r="G7894" s="6">
        <v>498.85543823242188</v>
      </c>
      <c r="H7894" s="6">
        <v>425.01657104492188</v>
      </c>
      <c r="I7894" s="6">
        <v>108.99314117431641</v>
      </c>
      <c r="J7894" s="6">
        <v>71.494666666666717</v>
      </c>
      <c r="K7894">
        <f t="shared" si="246"/>
        <v>0</v>
      </c>
    </row>
    <row r="7895" spans="1:11" x14ac:dyDescent="0.25">
      <c r="A7895" s="5" t="str">
        <f t="shared" si="247"/>
        <v>Rate FamilyTOU-8Average WeekdaySeptember22</v>
      </c>
      <c r="B7895" t="s">
        <v>2234</v>
      </c>
      <c r="C7895" t="s">
        <v>2252</v>
      </c>
      <c r="D7895" t="s">
        <v>2599</v>
      </c>
      <c r="E7895" t="s">
        <v>3185</v>
      </c>
      <c r="F7895" s="6">
        <v>22</v>
      </c>
      <c r="G7895" s="6">
        <v>551.5958251953125</v>
      </c>
      <c r="H7895" s="6">
        <v>512.9754638671875</v>
      </c>
      <c r="I7895" s="6">
        <v>123.35140991210938</v>
      </c>
      <c r="J7895" s="6">
        <v>70.106333333333325</v>
      </c>
      <c r="K7895">
        <f t="shared" si="246"/>
        <v>0</v>
      </c>
    </row>
    <row r="7896" spans="1:11" x14ac:dyDescent="0.25">
      <c r="A7896" s="5" t="str">
        <f t="shared" si="247"/>
        <v>Rate FamilyTOU-8Average WeekdaySeptember23</v>
      </c>
      <c r="B7896" t="s">
        <v>2234</v>
      </c>
      <c r="C7896" t="s">
        <v>2252</v>
      </c>
      <c r="D7896" t="s">
        <v>2599</v>
      </c>
      <c r="E7896" t="s">
        <v>3185</v>
      </c>
      <c r="F7896" s="6">
        <v>23</v>
      </c>
      <c r="G7896" s="6">
        <v>563.344970703125</v>
      </c>
      <c r="H7896" s="6">
        <v>573.09625244140625</v>
      </c>
      <c r="I7896" s="6">
        <v>152.87779235839844</v>
      </c>
      <c r="J7896" s="6">
        <v>68.747333333333373</v>
      </c>
      <c r="K7896">
        <f t="shared" si="246"/>
        <v>0</v>
      </c>
    </row>
    <row r="7897" spans="1:11" x14ac:dyDescent="0.25">
      <c r="A7897" s="5" t="str">
        <f t="shared" si="247"/>
        <v>Rate FamilyTOU-8Average WeekdaySeptember24</v>
      </c>
      <c r="B7897" t="s">
        <v>2234</v>
      </c>
      <c r="C7897" t="s">
        <v>2252</v>
      </c>
      <c r="D7897" t="s">
        <v>2599</v>
      </c>
      <c r="E7897" t="s">
        <v>3185</v>
      </c>
      <c r="F7897" s="6">
        <v>24</v>
      </c>
      <c r="G7897" s="6">
        <v>551.76849365234375</v>
      </c>
      <c r="H7897" s="6">
        <v>586.270751953125</v>
      </c>
      <c r="I7897" s="6">
        <v>163.81488037109375</v>
      </c>
      <c r="J7897" s="6">
        <v>67.755666666666713</v>
      </c>
      <c r="K7897">
        <f t="shared" si="246"/>
        <v>0</v>
      </c>
    </row>
    <row r="7898" spans="1:11" x14ac:dyDescent="0.25">
      <c r="A7898" s="5" t="str">
        <f t="shared" si="247"/>
        <v>Rate FamilyTOU-8Monthly Peak DaySeptember1</v>
      </c>
      <c r="B7898" t="s">
        <v>2234</v>
      </c>
      <c r="C7898" t="s">
        <v>2252</v>
      </c>
      <c r="D7898" t="s">
        <v>2600</v>
      </c>
      <c r="E7898" t="s">
        <v>3185</v>
      </c>
      <c r="F7898" s="6">
        <v>1</v>
      </c>
      <c r="G7898" s="6">
        <v>485.72845458984375</v>
      </c>
      <c r="H7898" s="6">
        <v>479.70635986328125</v>
      </c>
      <c r="I7898" s="6">
        <v>87.714302062988281</v>
      </c>
      <c r="J7898" s="6">
        <v>70.947666666666677</v>
      </c>
      <c r="K7898">
        <f t="shared" si="246"/>
        <v>0</v>
      </c>
    </row>
    <row r="7899" spans="1:11" x14ac:dyDescent="0.25">
      <c r="A7899" s="5" t="str">
        <f t="shared" si="247"/>
        <v>Rate FamilyTOU-8Monthly Peak DaySeptember2</v>
      </c>
      <c r="B7899" t="s">
        <v>2234</v>
      </c>
      <c r="C7899" t="s">
        <v>2252</v>
      </c>
      <c r="D7899" t="s">
        <v>2600</v>
      </c>
      <c r="E7899" t="s">
        <v>3185</v>
      </c>
      <c r="F7899" s="6">
        <v>2</v>
      </c>
      <c r="G7899" s="6">
        <v>525.18707275390625</v>
      </c>
      <c r="H7899" s="6">
        <v>539.5694580078125</v>
      </c>
      <c r="I7899" s="6">
        <v>105.1396484375</v>
      </c>
      <c r="J7899" s="6">
        <v>70.611833333333337</v>
      </c>
      <c r="K7899">
        <f t="shared" si="246"/>
        <v>0</v>
      </c>
    </row>
    <row r="7900" spans="1:11" x14ac:dyDescent="0.25">
      <c r="A7900" s="5" t="str">
        <f t="shared" si="247"/>
        <v>Rate FamilyTOU-8Monthly Peak DaySeptember3</v>
      </c>
      <c r="B7900" t="s">
        <v>2234</v>
      </c>
      <c r="C7900" t="s">
        <v>2252</v>
      </c>
      <c r="D7900" t="s">
        <v>2600</v>
      </c>
      <c r="E7900" t="s">
        <v>3185</v>
      </c>
      <c r="F7900" s="6">
        <v>3</v>
      </c>
      <c r="G7900" s="6">
        <v>499.03640747070313</v>
      </c>
      <c r="H7900" s="6">
        <v>521.87286376953125</v>
      </c>
      <c r="I7900" s="6">
        <v>113.15831756591797</v>
      </c>
      <c r="J7900" s="6">
        <v>70.221166666666676</v>
      </c>
      <c r="K7900">
        <f t="shared" si="246"/>
        <v>0</v>
      </c>
    </row>
    <row r="7901" spans="1:11" x14ac:dyDescent="0.25">
      <c r="A7901" s="5" t="str">
        <f t="shared" si="247"/>
        <v>Rate FamilyTOU-8Monthly Peak DaySeptember4</v>
      </c>
      <c r="B7901" t="s">
        <v>2234</v>
      </c>
      <c r="C7901" t="s">
        <v>2252</v>
      </c>
      <c r="D7901" t="s">
        <v>2600</v>
      </c>
      <c r="E7901" t="s">
        <v>3185</v>
      </c>
      <c r="F7901" s="6">
        <v>4</v>
      </c>
      <c r="G7901" s="6">
        <v>406.98922729492188</v>
      </c>
      <c r="H7901" s="6">
        <v>409.04461669921875</v>
      </c>
      <c r="I7901" s="6">
        <v>87.535575866699219</v>
      </c>
      <c r="J7901" s="6">
        <v>69.958166666666642</v>
      </c>
      <c r="K7901">
        <f t="shared" si="246"/>
        <v>0</v>
      </c>
    </row>
    <row r="7902" spans="1:11" x14ac:dyDescent="0.25">
      <c r="A7902" s="5" t="str">
        <f t="shared" si="247"/>
        <v>Rate FamilyTOU-8Monthly Peak DaySeptember5</v>
      </c>
      <c r="B7902" t="s">
        <v>2234</v>
      </c>
      <c r="C7902" t="s">
        <v>2252</v>
      </c>
      <c r="D7902" t="s">
        <v>2600</v>
      </c>
      <c r="E7902" t="s">
        <v>3185</v>
      </c>
      <c r="F7902" s="6">
        <v>5</v>
      </c>
      <c r="G7902" s="6">
        <v>610.14349365234375</v>
      </c>
      <c r="H7902" s="6">
        <v>597.450439453125</v>
      </c>
      <c r="I7902" s="6">
        <v>96.761390686035156</v>
      </c>
      <c r="J7902" s="6">
        <v>70.108333333333363</v>
      </c>
      <c r="K7902">
        <f t="shared" si="246"/>
        <v>0</v>
      </c>
    </row>
    <row r="7903" spans="1:11" x14ac:dyDescent="0.25">
      <c r="A7903" s="5" t="str">
        <f t="shared" si="247"/>
        <v>Rate FamilyTOU-8Monthly Peak DaySeptember6</v>
      </c>
      <c r="B7903" t="s">
        <v>2234</v>
      </c>
      <c r="C7903" t="s">
        <v>2252</v>
      </c>
      <c r="D7903" t="s">
        <v>2600</v>
      </c>
      <c r="E7903" t="s">
        <v>3185</v>
      </c>
      <c r="F7903" s="6">
        <v>6</v>
      </c>
      <c r="G7903" s="6">
        <v>651.89031982421875</v>
      </c>
      <c r="H7903" s="6">
        <v>643.93414306640625</v>
      </c>
      <c r="I7903" s="6">
        <v>97.818710327148438</v>
      </c>
      <c r="J7903" s="6">
        <v>70.238500000000016</v>
      </c>
      <c r="K7903">
        <f t="shared" si="246"/>
        <v>0</v>
      </c>
    </row>
    <row r="7904" spans="1:11" x14ac:dyDescent="0.25">
      <c r="A7904" s="5" t="str">
        <f t="shared" si="247"/>
        <v>Rate FamilyTOU-8Monthly Peak DaySeptember7</v>
      </c>
      <c r="B7904" t="s">
        <v>2234</v>
      </c>
      <c r="C7904" t="s">
        <v>2252</v>
      </c>
      <c r="D7904" t="s">
        <v>2600</v>
      </c>
      <c r="E7904" t="s">
        <v>3185</v>
      </c>
      <c r="F7904" s="6">
        <v>7</v>
      </c>
      <c r="G7904" s="6">
        <v>752.2513427734375</v>
      </c>
      <c r="H7904" s="6">
        <v>741.81671142578125</v>
      </c>
      <c r="I7904" s="6">
        <v>91.216697692871094</v>
      </c>
      <c r="J7904" s="6">
        <v>70.381833333333333</v>
      </c>
      <c r="K7904">
        <f t="shared" si="246"/>
        <v>0</v>
      </c>
    </row>
    <row r="7905" spans="1:11" x14ac:dyDescent="0.25">
      <c r="A7905" s="5" t="str">
        <f t="shared" si="247"/>
        <v>Rate FamilyTOU-8Monthly Peak DaySeptember8</v>
      </c>
      <c r="B7905" t="s">
        <v>2234</v>
      </c>
      <c r="C7905" t="s">
        <v>2252</v>
      </c>
      <c r="D7905" t="s">
        <v>2600</v>
      </c>
      <c r="E7905" t="s">
        <v>3185</v>
      </c>
      <c r="F7905" s="6">
        <v>8</v>
      </c>
      <c r="G7905" s="6">
        <v>778.77685546875</v>
      </c>
      <c r="H7905" s="6">
        <v>761.31103515625</v>
      </c>
      <c r="I7905" s="6">
        <v>100.23438262939453</v>
      </c>
      <c r="J7905" s="6">
        <v>70.206499999999977</v>
      </c>
      <c r="K7905">
        <f t="shared" si="246"/>
        <v>0</v>
      </c>
    </row>
    <row r="7906" spans="1:11" x14ac:dyDescent="0.25">
      <c r="A7906" s="5" t="str">
        <f t="shared" si="247"/>
        <v>Rate FamilyTOU-8Monthly Peak DaySeptember9</v>
      </c>
      <c r="B7906" t="s">
        <v>2234</v>
      </c>
      <c r="C7906" t="s">
        <v>2252</v>
      </c>
      <c r="D7906" t="s">
        <v>2600</v>
      </c>
      <c r="E7906" t="s">
        <v>3185</v>
      </c>
      <c r="F7906" s="6">
        <v>9</v>
      </c>
      <c r="G7906" s="6">
        <v>784.72259521484375</v>
      </c>
      <c r="H7906" s="6">
        <v>779.965087890625</v>
      </c>
      <c r="I7906" s="6">
        <v>89.30682373046875</v>
      </c>
      <c r="J7906" s="6">
        <v>71.701166666666694</v>
      </c>
      <c r="K7906">
        <f t="shared" si="246"/>
        <v>0</v>
      </c>
    </row>
    <row r="7907" spans="1:11" x14ac:dyDescent="0.25">
      <c r="A7907" s="5" t="str">
        <f t="shared" si="247"/>
        <v>Rate FamilyTOU-8Monthly Peak DaySeptember10</v>
      </c>
      <c r="B7907" t="s">
        <v>2234</v>
      </c>
      <c r="C7907" t="s">
        <v>2252</v>
      </c>
      <c r="D7907" t="s">
        <v>2600</v>
      </c>
      <c r="E7907" t="s">
        <v>3185</v>
      </c>
      <c r="F7907" s="6">
        <v>10</v>
      </c>
      <c r="G7907" s="6">
        <v>808.853271484375</v>
      </c>
      <c r="H7907" s="6">
        <v>794.54754638671875</v>
      </c>
      <c r="I7907" s="6">
        <v>86.081039428710938</v>
      </c>
      <c r="J7907" s="6">
        <v>75.256999999999991</v>
      </c>
      <c r="K7907">
        <f t="shared" si="246"/>
        <v>0</v>
      </c>
    </row>
    <row r="7908" spans="1:11" x14ac:dyDescent="0.25">
      <c r="A7908" s="5" t="str">
        <f t="shared" si="247"/>
        <v>Rate FamilyTOU-8Monthly Peak DaySeptember11</v>
      </c>
      <c r="B7908" t="s">
        <v>2234</v>
      </c>
      <c r="C7908" t="s">
        <v>2252</v>
      </c>
      <c r="D7908" t="s">
        <v>2600</v>
      </c>
      <c r="E7908" t="s">
        <v>3185</v>
      </c>
      <c r="F7908" s="6">
        <v>11</v>
      </c>
      <c r="G7908" s="6">
        <v>795.401611328125</v>
      </c>
      <c r="H7908" s="6">
        <v>796.2288818359375</v>
      </c>
      <c r="I7908" s="6">
        <v>85.062042236328125</v>
      </c>
      <c r="J7908" s="6">
        <v>79.426333333333346</v>
      </c>
      <c r="K7908">
        <f t="shared" si="246"/>
        <v>0</v>
      </c>
    </row>
    <row r="7909" spans="1:11" x14ac:dyDescent="0.25">
      <c r="A7909" s="5" t="str">
        <f t="shared" si="247"/>
        <v>Rate FamilyTOU-8Monthly Peak DaySeptember12</v>
      </c>
      <c r="B7909" t="s">
        <v>2234</v>
      </c>
      <c r="C7909" t="s">
        <v>2252</v>
      </c>
      <c r="D7909" t="s">
        <v>2600</v>
      </c>
      <c r="E7909" t="s">
        <v>3185</v>
      </c>
      <c r="F7909" s="6">
        <v>12</v>
      </c>
      <c r="G7909" s="6">
        <v>771.976806640625</v>
      </c>
      <c r="H7909" s="6">
        <v>761.7353515625</v>
      </c>
      <c r="I7909" s="6">
        <v>87.303260803222656</v>
      </c>
      <c r="J7909" s="6">
        <v>83.144999999999996</v>
      </c>
      <c r="K7909">
        <f t="shared" si="246"/>
        <v>0</v>
      </c>
    </row>
    <row r="7910" spans="1:11" x14ac:dyDescent="0.25">
      <c r="A7910" s="5" t="str">
        <f t="shared" si="247"/>
        <v>Rate FamilyTOU-8Monthly Peak DaySeptember13</v>
      </c>
      <c r="B7910" t="s">
        <v>2234</v>
      </c>
      <c r="C7910" t="s">
        <v>2252</v>
      </c>
      <c r="D7910" t="s">
        <v>2600</v>
      </c>
      <c r="E7910" t="s">
        <v>3185</v>
      </c>
      <c r="F7910" s="6">
        <v>13</v>
      </c>
      <c r="G7910" s="6">
        <v>760.03924560546875</v>
      </c>
      <c r="H7910" s="6">
        <v>756.1094970703125</v>
      </c>
      <c r="I7910" s="6">
        <v>88.744621276855469</v>
      </c>
      <c r="J7910" s="6">
        <v>85.704333333333352</v>
      </c>
      <c r="K7910">
        <f t="shared" si="246"/>
        <v>0</v>
      </c>
    </row>
    <row r="7911" spans="1:11" x14ac:dyDescent="0.25">
      <c r="A7911" s="5" t="str">
        <f t="shared" si="247"/>
        <v>Rate FamilyTOU-8Monthly Peak DaySeptember14</v>
      </c>
      <c r="B7911" t="s">
        <v>2234</v>
      </c>
      <c r="C7911" t="s">
        <v>2252</v>
      </c>
      <c r="D7911" t="s">
        <v>2600</v>
      </c>
      <c r="E7911" t="s">
        <v>3185</v>
      </c>
      <c r="F7911" s="6">
        <v>14</v>
      </c>
      <c r="G7911" s="6">
        <v>635.87225341796875</v>
      </c>
      <c r="H7911" s="6">
        <v>655.85174560546875</v>
      </c>
      <c r="I7911" s="6">
        <v>86.015647888183594</v>
      </c>
      <c r="J7911" s="6">
        <v>88.074999999999974</v>
      </c>
      <c r="K7911">
        <f t="shared" si="246"/>
        <v>0</v>
      </c>
    </row>
    <row r="7912" spans="1:11" x14ac:dyDescent="0.25">
      <c r="A7912" s="5" t="str">
        <f t="shared" si="247"/>
        <v>Rate FamilyTOU-8Monthly Peak DaySeptember15</v>
      </c>
      <c r="B7912" t="s">
        <v>2234</v>
      </c>
      <c r="C7912" t="s">
        <v>2252</v>
      </c>
      <c r="D7912" t="s">
        <v>2600</v>
      </c>
      <c r="E7912" t="s">
        <v>3185</v>
      </c>
      <c r="F7912" s="6">
        <v>15</v>
      </c>
      <c r="G7912" s="6">
        <v>541.06884765625</v>
      </c>
      <c r="H7912" s="6">
        <v>536.30218505859375</v>
      </c>
      <c r="I7912" s="6">
        <v>84.889045715332031</v>
      </c>
      <c r="J7912" s="6">
        <v>89.986000000000033</v>
      </c>
      <c r="K7912">
        <f t="shared" si="246"/>
        <v>0</v>
      </c>
    </row>
    <row r="7913" spans="1:11" x14ac:dyDescent="0.25">
      <c r="A7913" s="5" t="str">
        <f t="shared" si="247"/>
        <v>Rate FamilyTOU-8Monthly Peak DaySeptember16</v>
      </c>
      <c r="B7913" t="s">
        <v>2234</v>
      </c>
      <c r="C7913" t="s">
        <v>2252</v>
      </c>
      <c r="D7913" t="s">
        <v>2600</v>
      </c>
      <c r="E7913" t="s">
        <v>3185</v>
      </c>
      <c r="F7913" s="6">
        <v>16</v>
      </c>
      <c r="G7913" s="6">
        <v>574.86444091796875</v>
      </c>
      <c r="H7913" s="6">
        <v>550.51702880859375</v>
      </c>
      <c r="I7913" s="6">
        <v>89.19976806640625</v>
      </c>
      <c r="J7913" s="6">
        <v>92.088333333333381</v>
      </c>
      <c r="K7913">
        <f t="shared" si="246"/>
        <v>0</v>
      </c>
    </row>
    <row r="7914" spans="1:11" x14ac:dyDescent="0.25">
      <c r="A7914" s="5" t="str">
        <f t="shared" si="247"/>
        <v>Rate FamilyTOU-8Monthly Peak DaySeptember17</v>
      </c>
      <c r="B7914" t="s">
        <v>2234</v>
      </c>
      <c r="C7914" t="s">
        <v>2252</v>
      </c>
      <c r="D7914" t="s">
        <v>2600</v>
      </c>
      <c r="E7914" t="s">
        <v>3185</v>
      </c>
      <c r="F7914" s="6">
        <v>17</v>
      </c>
      <c r="G7914" s="6">
        <v>503.62408447265625</v>
      </c>
      <c r="H7914" s="6">
        <v>499.50796508789063</v>
      </c>
      <c r="I7914" s="6">
        <v>99.254684448242188</v>
      </c>
      <c r="J7914" s="6">
        <v>91.604999999999961</v>
      </c>
      <c r="K7914">
        <f t="shared" si="246"/>
        <v>0</v>
      </c>
    </row>
    <row r="7915" spans="1:11" x14ac:dyDescent="0.25">
      <c r="A7915" s="5" t="str">
        <f t="shared" si="247"/>
        <v>Rate FamilyTOU-8Monthly Peak DaySeptember18</v>
      </c>
      <c r="B7915" t="s">
        <v>2234</v>
      </c>
      <c r="C7915" t="s">
        <v>2252</v>
      </c>
      <c r="D7915" t="s">
        <v>2600</v>
      </c>
      <c r="E7915" t="s">
        <v>3185</v>
      </c>
      <c r="F7915" s="6">
        <v>18</v>
      </c>
      <c r="G7915" s="6">
        <v>556.89404296875</v>
      </c>
      <c r="H7915" s="6">
        <v>549.7769775390625</v>
      </c>
      <c r="I7915" s="6">
        <v>112.91983795166016</v>
      </c>
      <c r="J7915" s="6">
        <v>90.312333333333356</v>
      </c>
      <c r="K7915">
        <f t="shared" si="246"/>
        <v>0</v>
      </c>
    </row>
    <row r="7916" spans="1:11" x14ac:dyDescent="0.25">
      <c r="A7916" s="5" t="str">
        <f t="shared" si="247"/>
        <v>Rate FamilyTOU-8Monthly Peak DaySeptember19</v>
      </c>
      <c r="B7916" t="s">
        <v>2234</v>
      </c>
      <c r="C7916" t="s">
        <v>2252</v>
      </c>
      <c r="D7916" t="s">
        <v>2600</v>
      </c>
      <c r="E7916" t="s">
        <v>3185</v>
      </c>
      <c r="F7916" s="6">
        <v>19</v>
      </c>
      <c r="G7916" s="6">
        <v>539.18487548828125</v>
      </c>
      <c r="H7916" s="6">
        <v>525.9781494140625</v>
      </c>
      <c r="I7916" s="6">
        <v>116.22983551025391</v>
      </c>
      <c r="J7916" s="6">
        <v>87.627666666666684</v>
      </c>
      <c r="K7916">
        <f t="shared" si="246"/>
        <v>0</v>
      </c>
    </row>
    <row r="7917" spans="1:11" x14ac:dyDescent="0.25">
      <c r="A7917" s="5" t="str">
        <f t="shared" si="247"/>
        <v>Rate FamilyTOU-8Monthly Peak DaySeptember20</v>
      </c>
      <c r="B7917" t="s">
        <v>2234</v>
      </c>
      <c r="C7917" t="s">
        <v>2252</v>
      </c>
      <c r="D7917" t="s">
        <v>2600</v>
      </c>
      <c r="E7917" t="s">
        <v>3185</v>
      </c>
      <c r="F7917" s="6">
        <v>20</v>
      </c>
      <c r="G7917" s="6">
        <v>534.694580078125</v>
      </c>
      <c r="H7917" s="6">
        <v>516.26519775390625</v>
      </c>
      <c r="I7917" s="6">
        <v>144.17683410644531</v>
      </c>
      <c r="J7917" s="6">
        <v>83.749333333333354</v>
      </c>
      <c r="K7917">
        <f t="shared" si="246"/>
        <v>0</v>
      </c>
    </row>
    <row r="7918" spans="1:11" x14ac:dyDescent="0.25">
      <c r="A7918" s="5" t="str">
        <f t="shared" si="247"/>
        <v>Rate FamilyTOU-8Monthly Peak DaySeptember21</v>
      </c>
      <c r="B7918" t="s">
        <v>2234</v>
      </c>
      <c r="C7918" t="s">
        <v>2252</v>
      </c>
      <c r="D7918" t="s">
        <v>2600</v>
      </c>
      <c r="E7918" t="s">
        <v>3185</v>
      </c>
      <c r="F7918" s="6">
        <v>21</v>
      </c>
      <c r="G7918" s="6">
        <v>473.84103393554688</v>
      </c>
      <c r="H7918" s="6">
        <v>447.38165283203125</v>
      </c>
      <c r="I7918" s="6">
        <v>125.73426818847656</v>
      </c>
      <c r="J7918" s="6">
        <v>80.023666666666642</v>
      </c>
      <c r="K7918">
        <f t="shared" si="246"/>
        <v>0</v>
      </c>
    </row>
    <row r="7919" spans="1:11" x14ac:dyDescent="0.25">
      <c r="A7919" s="5" t="str">
        <f t="shared" si="247"/>
        <v>Rate FamilyTOU-8Monthly Peak DaySeptember22</v>
      </c>
      <c r="B7919" t="s">
        <v>2234</v>
      </c>
      <c r="C7919" t="s">
        <v>2252</v>
      </c>
      <c r="D7919" t="s">
        <v>2600</v>
      </c>
      <c r="E7919" t="s">
        <v>3185</v>
      </c>
      <c r="F7919" s="6">
        <v>22</v>
      </c>
      <c r="G7919" s="6">
        <v>531.373779296875</v>
      </c>
      <c r="H7919" s="6">
        <v>519.11199951171875</v>
      </c>
      <c r="I7919" s="6">
        <v>177.16624450683594</v>
      </c>
      <c r="J7919" s="6">
        <v>77.507000000000019</v>
      </c>
      <c r="K7919">
        <f t="shared" si="246"/>
        <v>0</v>
      </c>
    </row>
    <row r="7920" spans="1:11" x14ac:dyDescent="0.25">
      <c r="A7920" s="5" t="str">
        <f t="shared" si="247"/>
        <v>Rate FamilyTOU-8Monthly Peak DaySeptember23</v>
      </c>
      <c r="B7920" t="s">
        <v>2234</v>
      </c>
      <c r="C7920" t="s">
        <v>2252</v>
      </c>
      <c r="D7920" t="s">
        <v>2600</v>
      </c>
      <c r="E7920" t="s">
        <v>3185</v>
      </c>
      <c r="F7920" s="6">
        <v>23</v>
      </c>
      <c r="G7920" s="6">
        <v>569.9576416015625</v>
      </c>
      <c r="H7920" s="6">
        <v>570.3582763671875</v>
      </c>
      <c r="I7920" s="6">
        <v>123.62307739257813</v>
      </c>
      <c r="J7920" s="6">
        <v>75.376999999999967</v>
      </c>
      <c r="K7920">
        <f t="shared" si="246"/>
        <v>0</v>
      </c>
    </row>
    <row r="7921" spans="1:11" x14ac:dyDescent="0.25">
      <c r="A7921" s="5" t="str">
        <f t="shared" si="247"/>
        <v>Rate FamilyTOU-8Monthly Peak DaySeptember24</v>
      </c>
      <c r="B7921" t="s">
        <v>2234</v>
      </c>
      <c r="C7921" t="s">
        <v>2252</v>
      </c>
      <c r="D7921" t="s">
        <v>2600</v>
      </c>
      <c r="E7921" t="s">
        <v>3185</v>
      </c>
      <c r="F7921" s="6">
        <v>24</v>
      </c>
      <c r="G7921" s="6">
        <v>546.14642333984375</v>
      </c>
      <c r="H7921" s="6">
        <v>533.85186767578125</v>
      </c>
      <c r="I7921" s="6">
        <v>103.17400360107422</v>
      </c>
      <c r="J7921" s="6">
        <v>73.918833333333311</v>
      </c>
      <c r="K7921">
        <f t="shared" si="246"/>
        <v>0</v>
      </c>
    </row>
    <row r="7922" spans="1:11" x14ac:dyDescent="0.25">
      <c r="A7922" s="5" t="str">
        <f t="shared" si="247"/>
        <v>Rate FamilyTOU-8Average WeekdayOctober1</v>
      </c>
      <c r="B7922" t="s">
        <v>2234</v>
      </c>
      <c r="C7922" t="s">
        <v>2252</v>
      </c>
      <c r="D7922" t="s">
        <v>2601</v>
      </c>
      <c r="E7922" t="s">
        <v>3186</v>
      </c>
      <c r="F7922" s="6">
        <v>1</v>
      </c>
      <c r="G7922" s="6">
        <v>466.13726806640625</v>
      </c>
      <c r="H7922" s="6">
        <v>466.13726806640625</v>
      </c>
      <c r="I7922" s="6">
        <v>143.47848510742188</v>
      </c>
      <c r="J7922" s="6">
        <v>68.186530612244937</v>
      </c>
      <c r="K7922">
        <f t="shared" si="246"/>
        <v>0</v>
      </c>
    </row>
    <row r="7923" spans="1:11" x14ac:dyDescent="0.25">
      <c r="A7923" s="5" t="str">
        <f t="shared" si="247"/>
        <v>Rate FamilyTOU-8Average WeekdayOctober2</v>
      </c>
      <c r="B7923" t="s">
        <v>2234</v>
      </c>
      <c r="C7923" t="s">
        <v>2252</v>
      </c>
      <c r="D7923" t="s">
        <v>2601</v>
      </c>
      <c r="E7923" t="s">
        <v>3186</v>
      </c>
      <c r="F7923" s="6">
        <v>2</v>
      </c>
      <c r="G7923" s="6">
        <v>481.00543212890625</v>
      </c>
      <c r="H7923" s="6">
        <v>481.00543212890625</v>
      </c>
      <c r="I7923" s="6">
        <v>133.40277099609375</v>
      </c>
      <c r="J7923" s="6">
        <v>67.629591836734662</v>
      </c>
      <c r="K7923">
        <f t="shared" si="246"/>
        <v>0</v>
      </c>
    </row>
    <row r="7924" spans="1:11" x14ac:dyDescent="0.25">
      <c r="A7924" s="5" t="str">
        <f t="shared" si="247"/>
        <v>Rate FamilyTOU-8Average WeekdayOctober3</v>
      </c>
      <c r="B7924" t="s">
        <v>2234</v>
      </c>
      <c r="C7924" t="s">
        <v>2252</v>
      </c>
      <c r="D7924" t="s">
        <v>2601</v>
      </c>
      <c r="E7924" t="s">
        <v>3186</v>
      </c>
      <c r="F7924" s="6">
        <v>3</v>
      </c>
      <c r="G7924" s="6">
        <v>470.63864135742188</v>
      </c>
      <c r="H7924" s="6">
        <v>470.63864135742188</v>
      </c>
      <c r="I7924" s="6">
        <v>150.71876525878906</v>
      </c>
      <c r="J7924" s="6">
        <v>67.272653061224489</v>
      </c>
      <c r="K7924">
        <f t="shared" si="246"/>
        <v>0</v>
      </c>
    </row>
    <row r="7925" spans="1:11" x14ac:dyDescent="0.25">
      <c r="A7925" s="5" t="str">
        <f t="shared" si="247"/>
        <v>Rate FamilyTOU-8Average WeekdayOctober4</v>
      </c>
      <c r="B7925" t="s">
        <v>2234</v>
      </c>
      <c r="C7925" t="s">
        <v>2252</v>
      </c>
      <c r="D7925" t="s">
        <v>2601</v>
      </c>
      <c r="E7925" t="s">
        <v>3186</v>
      </c>
      <c r="F7925" s="6">
        <v>4</v>
      </c>
      <c r="G7925" s="6">
        <v>490.59030151367188</v>
      </c>
      <c r="H7925" s="6">
        <v>490.59030151367188</v>
      </c>
      <c r="I7925" s="6">
        <v>159.89891052246094</v>
      </c>
      <c r="J7925" s="6">
        <v>66.910408163265302</v>
      </c>
      <c r="K7925">
        <f t="shared" si="246"/>
        <v>0</v>
      </c>
    </row>
    <row r="7926" spans="1:11" x14ac:dyDescent="0.25">
      <c r="A7926" s="5" t="str">
        <f t="shared" si="247"/>
        <v>Rate FamilyTOU-8Average WeekdayOctober5</v>
      </c>
      <c r="B7926" t="s">
        <v>2234</v>
      </c>
      <c r="C7926" t="s">
        <v>2252</v>
      </c>
      <c r="D7926" t="s">
        <v>2601</v>
      </c>
      <c r="E7926" t="s">
        <v>3186</v>
      </c>
      <c r="F7926" s="6">
        <v>5</v>
      </c>
      <c r="G7926" s="6">
        <v>532.29425048828125</v>
      </c>
      <c r="H7926" s="6">
        <v>532.29425048828125</v>
      </c>
      <c r="I7926" s="6">
        <v>182.59510803222656</v>
      </c>
      <c r="J7926" s="6">
        <v>66.319591836734702</v>
      </c>
      <c r="K7926">
        <f t="shared" si="246"/>
        <v>0</v>
      </c>
    </row>
    <row r="7927" spans="1:11" x14ac:dyDescent="0.25">
      <c r="A7927" s="5" t="str">
        <f t="shared" si="247"/>
        <v>Rate FamilyTOU-8Average WeekdayOctober6</v>
      </c>
      <c r="B7927" t="s">
        <v>2234</v>
      </c>
      <c r="C7927" t="s">
        <v>2252</v>
      </c>
      <c r="D7927" t="s">
        <v>2601</v>
      </c>
      <c r="E7927" t="s">
        <v>3186</v>
      </c>
      <c r="F7927" s="6">
        <v>6</v>
      </c>
      <c r="G7927" s="6">
        <v>663.89752197265625</v>
      </c>
      <c r="H7927" s="6">
        <v>663.89752197265625</v>
      </c>
      <c r="I7927" s="6">
        <v>164.37173461914063</v>
      </c>
      <c r="J7927" s="6">
        <v>65.726938775510177</v>
      </c>
      <c r="K7927">
        <f t="shared" si="246"/>
        <v>0</v>
      </c>
    </row>
    <row r="7928" spans="1:11" x14ac:dyDescent="0.25">
      <c r="A7928" s="5" t="str">
        <f t="shared" si="247"/>
        <v>Rate FamilyTOU-8Average WeekdayOctober7</v>
      </c>
      <c r="B7928" t="s">
        <v>2234</v>
      </c>
      <c r="C7928" t="s">
        <v>2252</v>
      </c>
      <c r="D7928" t="s">
        <v>2601</v>
      </c>
      <c r="E7928" t="s">
        <v>3186</v>
      </c>
      <c r="F7928" s="6">
        <v>7</v>
      </c>
      <c r="G7928" s="6">
        <v>795.96173095703125</v>
      </c>
      <c r="H7928" s="6">
        <v>795.96173095703125</v>
      </c>
      <c r="I7928" s="6">
        <v>174.37881469726563</v>
      </c>
      <c r="J7928" s="6">
        <v>64.962040816326521</v>
      </c>
      <c r="K7928">
        <f t="shared" si="246"/>
        <v>0</v>
      </c>
    </row>
    <row r="7929" spans="1:11" x14ac:dyDescent="0.25">
      <c r="A7929" s="5" t="str">
        <f t="shared" si="247"/>
        <v>Rate FamilyTOU-8Average WeekdayOctober8</v>
      </c>
      <c r="B7929" t="s">
        <v>2234</v>
      </c>
      <c r="C7929" t="s">
        <v>2252</v>
      </c>
      <c r="D7929" t="s">
        <v>2601</v>
      </c>
      <c r="E7929" t="s">
        <v>3186</v>
      </c>
      <c r="F7929" s="6">
        <v>8</v>
      </c>
      <c r="G7929" s="6">
        <v>818.84808349609375</v>
      </c>
      <c r="H7929" s="6">
        <v>818.84808349609375</v>
      </c>
      <c r="I7929" s="6">
        <v>151.63459777832031</v>
      </c>
      <c r="J7929" s="6">
        <v>64.306122448979579</v>
      </c>
      <c r="K7929">
        <f t="shared" si="246"/>
        <v>0</v>
      </c>
    </row>
    <row r="7930" spans="1:11" x14ac:dyDescent="0.25">
      <c r="A7930" s="5" t="str">
        <f t="shared" si="247"/>
        <v>Rate FamilyTOU-8Average WeekdayOctober9</v>
      </c>
      <c r="B7930" t="s">
        <v>2234</v>
      </c>
      <c r="C7930" t="s">
        <v>2252</v>
      </c>
      <c r="D7930" t="s">
        <v>2601</v>
      </c>
      <c r="E7930" t="s">
        <v>3186</v>
      </c>
      <c r="F7930" s="6">
        <v>9</v>
      </c>
      <c r="G7930" s="6">
        <v>840.472900390625</v>
      </c>
      <c r="H7930" s="6">
        <v>840.472900390625</v>
      </c>
      <c r="I7930" s="6">
        <v>136.82254028320313</v>
      </c>
      <c r="J7930" s="6">
        <v>64.919183673469391</v>
      </c>
      <c r="K7930">
        <f t="shared" si="246"/>
        <v>0</v>
      </c>
    </row>
    <row r="7931" spans="1:11" x14ac:dyDescent="0.25">
      <c r="A7931" s="5" t="str">
        <f t="shared" si="247"/>
        <v>Rate FamilyTOU-8Average WeekdayOctober10</v>
      </c>
      <c r="B7931" t="s">
        <v>2234</v>
      </c>
      <c r="C7931" t="s">
        <v>2252</v>
      </c>
      <c r="D7931" t="s">
        <v>2601</v>
      </c>
      <c r="E7931" t="s">
        <v>3186</v>
      </c>
      <c r="F7931" s="6">
        <v>10</v>
      </c>
      <c r="G7931" s="6">
        <v>820.8734130859375</v>
      </c>
      <c r="H7931" s="6">
        <v>820.8734130859375</v>
      </c>
      <c r="I7931" s="6">
        <v>130.71138000488281</v>
      </c>
      <c r="J7931" s="6">
        <v>67.337551020408156</v>
      </c>
      <c r="K7931">
        <f t="shared" si="246"/>
        <v>0</v>
      </c>
    </row>
    <row r="7932" spans="1:11" x14ac:dyDescent="0.25">
      <c r="A7932" s="5" t="str">
        <f t="shared" si="247"/>
        <v>Rate FamilyTOU-8Average WeekdayOctober11</v>
      </c>
      <c r="B7932" t="s">
        <v>2234</v>
      </c>
      <c r="C7932" t="s">
        <v>2252</v>
      </c>
      <c r="D7932" t="s">
        <v>2601</v>
      </c>
      <c r="E7932" t="s">
        <v>3186</v>
      </c>
      <c r="F7932" s="6">
        <v>11</v>
      </c>
      <c r="G7932" s="6">
        <v>827.2607421875</v>
      </c>
      <c r="H7932" s="6">
        <v>827.2607421875</v>
      </c>
      <c r="I7932" s="6">
        <v>124.75197601318359</v>
      </c>
      <c r="J7932" s="6">
        <v>70.31346938775512</v>
      </c>
      <c r="K7932">
        <f t="shared" si="246"/>
        <v>0</v>
      </c>
    </row>
    <row r="7933" spans="1:11" x14ac:dyDescent="0.25">
      <c r="A7933" s="5" t="str">
        <f t="shared" si="247"/>
        <v>Rate FamilyTOU-8Average WeekdayOctober12</v>
      </c>
      <c r="B7933" t="s">
        <v>2234</v>
      </c>
      <c r="C7933" t="s">
        <v>2252</v>
      </c>
      <c r="D7933" t="s">
        <v>2601</v>
      </c>
      <c r="E7933" t="s">
        <v>3186</v>
      </c>
      <c r="F7933" s="6">
        <v>12</v>
      </c>
      <c r="G7933" s="6">
        <v>777.854248046875</v>
      </c>
      <c r="H7933" s="6">
        <v>777.854248046875</v>
      </c>
      <c r="I7933" s="6">
        <v>129.84223937988281</v>
      </c>
      <c r="J7933" s="6">
        <v>73.05459175931486</v>
      </c>
      <c r="K7933">
        <f t="shared" si="246"/>
        <v>0</v>
      </c>
    </row>
    <row r="7934" spans="1:11" x14ac:dyDescent="0.25">
      <c r="A7934" s="5" t="str">
        <f t="shared" si="247"/>
        <v>Rate FamilyTOU-8Average WeekdayOctober13</v>
      </c>
      <c r="B7934" t="s">
        <v>2234</v>
      </c>
      <c r="C7934" t="s">
        <v>2252</v>
      </c>
      <c r="D7934" t="s">
        <v>2601</v>
      </c>
      <c r="E7934" t="s">
        <v>3186</v>
      </c>
      <c r="F7934" s="6">
        <v>13</v>
      </c>
      <c r="G7934" s="6">
        <v>746.1861572265625</v>
      </c>
      <c r="H7934" s="6">
        <v>746.1861572265625</v>
      </c>
      <c r="I7934" s="6">
        <v>127.79459381103516</v>
      </c>
      <c r="J7934" s="6">
        <v>77.14893832632211</v>
      </c>
      <c r="K7934">
        <f t="shared" si="246"/>
        <v>0</v>
      </c>
    </row>
    <row r="7935" spans="1:11" x14ac:dyDescent="0.25">
      <c r="A7935" s="5" t="str">
        <f t="shared" si="247"/>
        <v>Rate FamilyTOU-8Average WeekdayOctober14</v>
      </c>
      <c r="B7935" t="s">
        <v>2234</v>
      </c>
      <c r="C7935" t="s">
        <v>2252</v>
      </c>
      <c r="D7935" t="s">
        <v>2601</v>
      </c>
      <c r="E7935" t="s">
        <v>3186</v>
      </c>
      <c r="F7935" s="6">
        <v>14</v>
      </c>
      <c r="G7935" s="6">
        <v>694.6036376953125</v>
      </c>
      <c r="H7935" s="6">
        <v>694.6036376953125</v>
      </c>
      <c r="I7935" s="6">
        <v>139.74105834960938</v>
      </c>
      <c r="J7935" s="6">
        <v>78.804493539663426</v>
      </c>
      <c r="K7935">
        <f t="shared" si="246"/>
        <v>0</v>
      </c>
    </row>
    <row r="7936" spans="1:11" x14ac:dyDescent="0.25">
      <c r="A7936" s="5" t="str">
        <f t="shared" si="247"/>
        <v>Rate FamilyTOU-8Average WeekdayOctober15</v>
      </c>
      <c r="B7936" t="s">
        <v>2234</v>
      </c>
      <c r="C7936" t="s">
        <v>2252</v>
      </c>
      <c r="D7936" t="s">
        <v>2601</v>
      </c>
      <c r="E7936" t="s">
        <v>3186</v>
      </c>
      <c r="F7936" s="6">
        <v>15</v>
      </c>
      <c r="G7936" s="6">
        <v>644.20623779296875</v>
      </c>
      <c r="H7936" s="6">
        <v>644.20623779296875</v>
      </c>
      <c r="I7936" s="6">
        <v>128.78419494628906</v>
      </c>
      <c r="J7936" s="6">
        <v>79.733945725661087</v>
      </c>
      <c r="K7936">
        <f t="shared" si="246"/>
        <v>0</v>
      </c>
    </row>
    <row r="7937" spans="1:11" x14ac:dyDescent="0.25">
      <c r="A7937" s="5" t="str">
        <f t="shared" si="247"/>
        <v>Rate FamilyTOU-8Average WeekdayOctober16</v>
      </c>
      <c r="B7937" t="s">
        <v>2234</v>
      </c>
      <c r="C7937" t="s">
        <v>2252</v>
      </c>
      <c r="D7937" t="s">
        <v>2601</v>
      </c>
      <c r="E7937" t="s">
        <v>3186</v>
      </c>
      <c r="F7937" s="6">
        <v>16</v>
      </c>
      <c r="G7937" s="6">
        <v>597.20916748046875</v>
      </c>
      <c r="H7937" s="6">
        <v>597.20916748046875</v>
      </c>
      <c r="I7937" s="6">
        <v>122.21217346191406</v>
      </c>
      <c r="J7937" s="6">
        <v>80.363900615985628</v>
      </c>
      <c r="K7937">
        <f t="shared" si="246"/>
        <v>0</v>
      </c>
    </row>
    <row r="7938" spans="1:11" x14ac:dyDescent="0.25">
      <c r="A7938" s="5" t="str">
        <f t="shared" si="247"/>
        <v>Rate FamilyTOU-8Average WeekdayOctober17</v>
      </c>
      <c r="B7938" t="s">
        <v>2234</v>
      </c>
      <c r="C7938" t="s">
        <v>2252</v>
      </c>
      <c r="D7938" t="s">
        <v>2601</v>
      </c>
      <c r="E7938" t="s">
        <v>3186</v>
      </c>
      <c r="F7938" s="6">
        <v>17</v>
      </c>
      <c r="G7938" s="6">
        <v>554.02099609375</v>
      </c>
      <c r="H7938" s="6">
        <v>554.02099609375</v>
      </c>
      <c r="I7938" s="6">
        <v>129.44277954101563</v>
      </c>
      <c r="J7938" s="6">
        <v>80.143542104867805</v>
      </c>
      <c r="K7938">
        <f t="shared" ref="K7938:K8001" si="248">INDEX(events, MATCH(CONCATENATE(B7938, C7938, D7938, E7938), events_y, 0), MATCH("Confidential", events_x, 0))</f>
        <v>0</v>
      </c>
    </row>
    <row r="7939" spans="1:11" x14ac:dyDescent="0.25">
      <c r="A7939" s="5" t="str">
        <f t="shared" ref="A7939:A8002" si="249">CONCATENATE(B7939, C7939, D7939, E7939, F7939)</f>
        <v>Rate FamilyTOU-8Average WeekdayOctober18</v>
      </c>
      <c r="B7939" t="s">
        <v>2234</v>
      </c>
      <c r="C7939" t="s">
        <v>2252</v>
      </c>
      <c r="D7939" t="s">
        <v>2601</v>
      </c>
      <c r="E7939" t="s">
        <v>3186</v>
      </c>
      <c r="F7939" s="6">
        <v>18</v>
      </c>
      <c r="G7939" s="6">
        <v>455.91497802734375</v>
      </c>
      <c r="H7939" s="6">
        <v>455.91497802734375</v>
      </c>
      <c r="I7939" s="6">
        <v>111.82900238037109</v>
      </c>
      <c r="J7939" s="6">
        <v>78.826005558894252</v>
      </c>
      <c r="K7939">
        <f t="shared" si="248"/>
        <v>0</v>
      </c>
    </row>
    <row r="7940" spans="1:11" x14ac:dyDescent="0.25">
      <c r="A7940" s="5" t="str">
        <f t="shared" si="249"/>
        <v>Rate FamilyTOU-8Average WeekdayOctober19</v>
      </c>
      <c r="B7940" t="s">
        <v>2234</v>
      </c>
      <c r="C7940" t="s">
        <v>2252</v>
      </c>
      <c r="D7940" t="s">
        <v>2601</v>
      </c>
      <c r="E7940" t="s">
        <v>3186</v>
      </c>
      <c r="F7940" s="6">
        <v>19</v>
      </c>
      <c r="G7940" s="6">
        <v>440.92477416992188</v>
      </c>
      <c r="H7940" s="6">
        <v>440.92477416992188</v>
      </c>
      <c r="I7940" s="6">
        <v>106.60458374023438</v>
      </c>
      <c r="J7940" s="6">
        <v>76.466234825721173</v>
      </c>
      <c r="K7940">
        <f t="shared" si="248"/>
        <v>0</v>
      </c>
    </row>
    <row r="7941" spans="1:11" x14ac:dyDescent="0.25">
      <c r="A7941" s="5" t="str">
        <f t="shared" si="249"/>
        <v>Rate FamilyTOU-8Average WeekdayOctober20</v>
      </c>
      <c r="B7941" t="s">
        <v>2234</v>
      </c>
      <c r="C7941" t="s">
        <v>2252</v>
      </c>
      <c r="D7941" t="s">
        <v>2601</v>
      </c>
      <c r="E7941" t="s">
        <v>3186</v>
      </c>
      <c r="F7941" s="6">
        <v>20</v>
      </c>
      <c r="G7941" s="6">
        <v>457.969482421875</v>
      </c>
      <c r="H7941" s="6">
        <v>457.969482421875</v>
      </c>
      <c r="I7941" s="6">
        <v>129.78445434570313</v>
      </c>
      <c r="J7941" s="6">
        <v>72.658590820312511</v>
      </c>
      <c r="K7941">
        <f t="shared" si="248"/>
        <v>0</v>
      </c>
    </row>
    <row r="7942" spans="1:11" x14ac:dyDescent="0.25">
      <c r="A7942" s="5" t="str">
        <f t="shared" si="249"/>
        <v>Rate FamilyTOU-8Average WeekdayOctober21</v>
      </c>
      <c r="B7942" t="s">
        <v>2234</v>
      </c>
      <c r="C7942" t="s">
        <v>2252</v>
      </c>
      <c r="D7942" t="s">
        <v>2601</v>
      </c>
      <c r="E7942" t="s">
        <v>3186</v>
      </c>
      <c r="F7942" s="6">
        <v>21</v>
      </c>
      <c r="G7942" s="6">
        <v>462.97918701171875</v>
      </c>
      <c r="H7942" s="6">
        <v>462.97918701171875</v>
      </c>
      <c r="I7942" s="6">
        <v>124.71282958984375</v>
      </c>
      <c r="J7942" s="6">
        <v>70.516026742788441</v>
      </c>
      <c r="K7942">
        <f t="shared" si="248"/>
        <v>0</v>
      </c>
    </row>
    <row r="7943" spans="1:11" x14ac:dyDescent="0.25">
      <c r="A7943" s="5" t="str">
        <f t="shared" si="249"/>
        <v>Rate FamilyTOU-8Average WeekdayOctober22</v>
      </c>
      <c r="B7943" t="s">
        <v>2234</v>
      </c>
      <c r="C7943" t="s">
        <v>2252</v>
      </c>
      <c r="D7943" t="s">
        <v>2601</v>
      </c>
      <c r="E7943" t="s">
        <v>3186</v>
      </c>
      <c r="F7943" s="6">
        <v>22</v>
      </c>
      <c r="G7943" s="6">
        <v>487.89852905273438</v>
      </c>
      <c r="H7943" s="6">
        <v>487.89852905273438</v>
      </c>
      <c r="I7943" s="6">
        <v>119.77958679199219</v>
      </c>
      <c r="J7943" s="6">
        <v>68.838137432391846</v>
      </c>
      <c r="K7943">
        <f t="shared" si="248"/>
        <v>0</v>
      </c>
    </row>
    <row r="7944" spans="1:11" x14ac:dyDescent="0.25">
      <c r="A7944" s="5" t="str">
        <f t="shared" si="249"/>
        <v>Rate FamilyTOU-8Average WeekdayOctober23</v>
      </c>
      <c r="B7944" t="s">
        <v>2234</v>
      </c>
      <c r="C7944" t="s">
        <v>2252</v>
      </c>
      <c r="D7944" t="s">
        <v>2601</v>
      </c>
      <c r="E7944" t="s">
        <v>3186</v>
      </c>
      <c r="F7944" s="6">
        <v>23</v>
      </c>
      <c r="G7944" s="6">
        <v>549.53204345703125</v>
      </c>
      <c r="H7944" s="6">
        <v>549.53204345703125</v>
      </c>
      <c r="I7944" s="6">
        <v>136.54605102539063</v>
      </c>
      <c r="J7944" s="6">
        <v>67.43672028996393</v>
      </c>
      <c r="K7944">
        <f t="shared" si="248"/>
        <v>0</v>
      </c>
    </row>
    <row r="7945" spans="1:11" x14ac:dyDescent="0.25">
      <c r="A7945" s="5" t="str">
        <f t="shared" si="249"/>
        <v>Rate FamilyTOU-8Average WeekdayOctober24</v>
      </c>
      <c r="B7945" t="s">
        <v>2234</v>
      </c>
      <c r="C7945" t="s">
        <v>2252</v>
      </c>
      <c r="D7945" t="s">
        <v>2601</v>
      </c>
      <c r="E7945" t="s">
        <v>3186</v>
      </c>
      <c r="F7945" s="6">
        <v>24</v>
      </c>
      <c r="G7945" s="6">
        <v>578.27862548828125</v>
      </c>
      <c r="H7945" s="6">
        <v>578.27862548828125</v>
      </c>
      <c r="I7945" s="6">
        <v>140.26889038085938</v>
      </c>
      <c r="J7945" s="6">
        <v>66.602274414062478</v>
      </c>
      <c r="K7945">
        <f t="shared" si="248"/>
        <v>0</v>
      </c>
    </row>
    <row r="7946" spans="1:11" x14ac:dyDescent="0.25">
      <c r="A7946" s="5" t="str">
        <f t="shared" si="249"/>
        <v>Rate FamilyTOU-8Monthly Peak DayOctober1</v>
      </c>
      <c r="B7946" t="s">
        <v>2234</v>
      </c>
      <c r="C7946" t="s">
        <v>2252</v>
      </c>
      <c r="D7946" t="s">
        <v>2602</v>
      </c>
      <c r="E7946" t="s">
        <v>3186</v>
      </c>
      <c r="F7946" s="6">
        <v>1</v>
      </c>
      <c r="G7946" s="6">
        <v>1098.7713623046875</v>
      </c>
      <c r="H7946" s="6">
        <v>1047.028564453125</v>
      </c>
      <c r="I7946" s="6">
        <v>285.92459106445313</v>
      </c>
      <c r="J7946" s="6">
        <v>75.484762807992752</v>
      </c>
      <c r="K7946">
        <f t="shared" si="248"/>
        <v>0</v>
      </c>
    </row>
    <row r="7947" spans="1:11" x14ac:dyDescent="0.25">
      <c r="A7947" s="5" t="str">
        <f t="shared" si="249"/>
        <v>Rate FamilyTOU-8Monthly Peak DayOctober2</v>
      </c>
      <c r="B7947" t="s">
        <v>2234</v>
      </c>
      <c r="C7947" t="s">
        <v>2252</v>
      </c>
      <c r="D7947" t="s">
        <v>2602</v>
      </c>
      <c r="E7947" t="s">
        <v>3186</v>
      </c>
      <c r="F7947" s="6">
        <v>2</v>
      </c>
      <c r="G7947" s="6">
        <v>1065.3935546875</v>
      </c>
      <c r="H7947" s="6">
        <v>1104.8502197265625</v>
      </c>
      <c r="I7947" s="6">
        <v>302.43389892578125</v>
      </c>
      <c r="J7947" s="6">
        <v>74.258475247896612</v>
      </c>
      <c r="K7947">
        <f t="shared" si="248"/>
        <v>0</v>
      </c>
    </row>
    <row r="7948" spans="1:11" x14ac:dyDescent="0.25">
      <c r="A7948" s="5" t="str">
        <f t="shared" si="249"/>
        <v>Rate FamilyTOU-8Monthly Peak DayOctober3</v>
      </c>
      <c r="B7948" t="s">
        <v>2234</v>
      </c>
      <c r="C7948" t="s">
        <v>2252</v>
      </c>
      <c r="D7948" t="s">
        <v>2602</v>
      </c>
      <c r="E7948" t="s">
        <v>3186</v>
      </c>
      <c r="F7948" s="6">
        <v>3</v>
      </c>
      <c r="G7948" s="6">
        <v>994.18426513671875</v>
      </c>
      <c r="H7948" s="6">
        <v>1004.62646484375</v>
      </c>
      <c r="I7948" s="6">
        <v>275.88470458984375</v>
      </c>
      <c r="J7948" s="6">
        <v>73.32201615084135</v>
      </c>
      <c r="K7948">
        <f t="shared" si="248"/>
        <v>0</v>
      </c>
    </row>
    <row r="7949" spans="1:11" x14ac:dyDescent="0.25">
      <c r="A7949" s="5" t="str">
        <f t="shared" si="249"/>
        <v>Rate FamilyTOU-8Monthly Peak DayOctober4</v>
      </c>
      <c r="B7949" t="s">
        <v>2234</v>
      </c>
      <c r="C7949" t="s">
        <v>2252</v>
      </c>
      <c r="D7949" t="s">
        <v>2602</v>
      </c>
      <c r="E7949" t="s">
        <v>3186</v>
      </c>
      <c r="F7949" s="6">
        <v>4</v>
      </c>
      <c r="G7949" s="6">
        <v>956.6097412109375</v>
      </c>
      <c r="H7949" s="6">
        <v>990.4671630859375</v>
      </c>
      <c r="I7949" s="6">
        <v>263.26986694335938</v>
      </c>
      <c r="J7949" s="6">
        <v>71.94052088341347</v>
      </c>
      <c r="K7949">
        <f t="shared" si="248"/>
        <v>0</v>
      </c>
    </row>
    <row r="7950" spans="1:11" x14ac:dyDescent="0.25">
      <c r="A7950" s="5" t="str">
        <f t="shared" si="249"/>
        <v>Rate FamilyTOU-8Monthly Peak DayOctober5</v>
      </c>
      <c r="B7950" t="s">
        <v>2234</v>
      </c>
      <c r="C7950" t="s">
        <v>2252</v>
      </c>
      <c r="D7950" t="s">
        <v>2602</v>
      </c>
      <c r="E7950" t="s">
        <v>3186</v>
      </c>
      <c r="F7950" s="6">
        <v>5</v>
      </c>
      <c r="G7950" s="6">
        <v>1011.6956787109375</v>
      </c>
      <c r="H7950" s="6">
        <v>1139.2884521484375</v>
      </c>
      <c r="I7950" s="6">
        <v>257.66842651367188</v>
      </c>
      <c r="J7950" s="6">
        <v>71.268981219951911</v>
      </c>
      <c r="K7950">
        <f t="shared" si="248"/>
        <v>0</v>
      </c>
    </row>
    <row r="7951" spans="1:11" x14ac:dyDescent="0.25">
      <c r="A7951" s="5" t="str">
        <f t="shared" si="249"/>
        <v>Rate FamilyTOU-8Monthly Peak DayOctober6</v>
      </c>
      <c r="B7951" t="s">
        <v>2234</v>
      </c>
      <c r="C7951" t="s">
        <v>2252</v>
      </c>
      <c r="D7951" t="s">
        <v>2602</v>
      </c>
      <c r="E7951" t="s">
        <v>3186</v>
      </c>
      <c r="F7951" s="6">
        <v>6</v>
      </c>
      <c r="G7951" s="6">
        <v>989.1488037109375</v>
      </c>
      <c r="H7951" s="6">
        <v>1124.0972900390625</v>
      </c>
      <c r="I7951" s="6">
        <v>225.90830993652344</v>
      </c>
      <c r="J7951" s="6">
        <v>69.909943547175459</v>
      </c>
      <c r="K7951">
        <f t="shared" si="248"/>
        <v>0</v>
      </c>
    </row>
    <row r="7952" spans="1:11" x14ac:dyDescent="0.25">
      <c r="A7952" s="5" t="str">
        <f t="shared" si="249"/>
        <v>Rate FamilyTOU-8Monthly Peak DayOctober7</v>
      </c>
      <c r="B7952" t="s">
        <v>2234</v>
      </c>
      <c r="C7952" t="s">
        <v>2252</v>
      </c>
      <c r="D7952" t="s">
        <v>2602</v>
      </c>
      <c r="E7952" t="s">
        <v>3186</v>
      </c>
      <c r="F7952" s="6">
        <v>7</v>
      </c>
      <c r="G7952" s="6">
        <v>1027.1258544921875</v>
      </c>
      <c r="H7952" s="6">
        <v>1195.2724609375</v>
      </c>
      <c r="I7952" s="6">
        <v>240.97352600097656</v>
      </c>
      <c r="J7952" s="6">
        <v>69.303231745793255</v>
      </c>
      <c r="K7952">
        <f t="shared" si="248"/>
        <v>0</v>
      </c>
    </row>
    <row r="7953" spans="1:11" x14ac:dyDescent="0.25">
      <c r="A7953" s="5" t="str">
        <f t="shared" si="249"/>
        <v>Rate FamilyTOU-8Monthly Peak DayOctober8</v>
      </c>
      <c r="B7953" t="s">
        <v>2234</v>
      </c>
      <c r="C7953" t="s">
        <v>2252</v>
      </c>
      <c r="D7953" t="s">
        <v>2602</v>
      </c>
      <c r="E7953" t="s">
        <v>3186</v>
      </c>
      <c r="F7953" s="6">
        <v>8</v>
      </c>
      <c r="G7953" s="6">
        <v>921.247314453125</v>
      </c>
      <c r="H7953" s="6">
        <v>1010.5973510742188</v>
      </c>
      <c r="I7953" s="6">
        <v>210.48802185058594</v>
      </c>
      <c r="J7953" s="6">
        <v>68.410595402644219</v>
      </c>
      <c r="K7953">
        <f t="shared" si="248"/>
        <v>0</v>
      </c>
    </row>
    <row r="7954" spans="1:11" x14ac:dyDescent="0.25">
      <c r="A7954" s="5" t="str">
        <f t="shared" si="249"/>
        <v>Rate FamilyTOU-8Monthly Peak DayOctober9</v>
      </c>
      <c r="B7954" t="s">
        <v>2234</v>
      </c>
      <c r="C7954" t="s">
        <v>2252</v>
      </c>
      <c r="D7954" t="s">
        <v>2602</v>
      </c>
      <c r="E7954" t="s">
        <v>3186</v>
      </c>
      <c r="F7954" s="6">
        <v>9</v>
      </c>
      <c r="G7954" s="6">
        <v>1105.2564697265625</v>
      </c>
      <c r="H7954" s="6">
        <v>1187.0506591796875</v>
      </c>
      <c r="I7954" s="6">
        <v>211.48329162597656</v>
      </c>
      <c r="J7954" s="6">
        <v>70.550310621995195</v>
      </c>
      <c r="K7954">
        <f t="shared" si="248"/>
        <v>0</v>
      </c>
    </row>
    <row r="7955" spans="1:11" x14ac:dyDescent="0.25">
      <c r="A7955" s="5" t="str">
        <f t="shared" si="249"/>
        <v>Rate FamilyTOU-8Monthly Peak DayOctober10</v>
      </c>
      <c r="B7955" t="s">
        <v>2234</v>
      </c>
      <c r="C7955" t="s">
        <v>2252</v>
      </c>
      <c r="D7955" t="s">
        <v>2602</v>
      </c>
      <c r="E7955" t="s">
        <v>3186</v>
      </c>
      <c r="F7955" s="6">
        <v>10</v>
      </c>
      <c r="G7955" s="6">
        <v>1184.11376953125</v>
      </c>
      <c r="H7955" s="6">
        <v>1314.890380859375</v>
      </c>
      <c r="I7955" s="6">
        <v>207.39892578125</v>
      </c>
      <c r="J7955" s="6">
        <v>76.011430326021653</v>
      </c>
      <c r="K7955">
        <f t="shared" si="248"/>
        <v>0</v>
      </c>
    </row>
    <row r="7956" spans="1:11" x14ac:dyDescent="0.25">
      <c r="A7956" s="5" t="str">
        <f t="shared" si="249"/>
        <v>Rate FamilyTOU-8Monthly Peak DayOctober11</v>
      </c>
      <c r="B7956" t="s">
        <v>2234</v>
      </c>
      <c r="C7956" t="s">
        <v>2252</v>
      </c>
      <c r="D7956" t="s">
        <v>2602</v>
      </c>
      <c r="E7956" t="s">
        <v>3186</v>
      </c>
      <c r="F7956" s="6">
        <v>11</v>
      </c>
      <c r="G7956" s="6">
        <v>1182.7142333984375</v>
      </c>
      <c r="H7956" s="6">
        <v>1295.0833740234375</v>
      </c>
      <c r="I7956" s="6">
        <v>253.13475036621094</v>
      </c>
      <c r="J7956" s="6">
        <v>82.735863882211547</v>
      </c>
      <c r="K7956">
        <f t="shared" si="248"/>
        <v>0</v>
      </c>
    </row>
    <row r="7957" spans="1:11" x14ac:dyDescent="0.25">
      <c r="A7957" s="5" t="str">
        <f t="shared" si="249"/>
        <v>Rate FamilyTOU-8Monthly Peak DayOctober12</v>
      </c>
      <c r="B7957" t="s">
        <v>2234</v>
      </c>
      <c r="C7957" t="s">
        <v>2252</v>
      </c>
      <c r="D7957" t="s">
        <v>2602</v>
      </c>
      <c r="E7957" t="s">
        <v>3186</v>
      </c>
      <c r="F7957" s="6">
        <v>12</v>
      </c>
      <c r="G7957" s="6">
        <v>1064.7376708984375</v>
      </c>
      <c r="H7957" s="6">
        <v>1166.8521728515625</v>
      </c>
      <c r="I7957" s="6">
        <v>250.20864868164063</v>
      </c>
      <c r="J7957" s="6">
        <v>88.188951322115372</v>
      </c>
      <c r="K7957">
        <f t="shared" si="248"/>
        <v>0</v>
      </c>
    </row>
    <row r="7958" spans="1:11" x14ac:dyDescent="0.25">
      <c r="A7958" s="5" t="str">
        <f t="shared" si="249"/>
        <v>Rate FamilyTOU-8Monthly Peak DayOctober13</v>
      </c>
      <c r="B7958" t="s">
        <v>2234</v>
      </c>
      <c r="C7958" t="s">
        <v>2252</v>
      </c>
      <c r="D7958" t="s">
        <v>2602</v>
      </c>
      <c r="E7958" t="s">
        <v>3186</v>
      </c>
      <c r="F7958" s="6">
        <v>13</v>
      </c>
      <c r="G7958" s="6">
        <v>1147.715576171875</v>
      </c>
      <c r="H7958" s="6">
        <v>1225.642333984375</v>
      </c>
      <c r="I7958" s="6">
        <v>258.4002685546875</v>
      </c>
      <c r="J7958" s="6">
        <v>91.647776066706712</v>
      </c>
      <c r="K7958">
        <f t="shared" si="248"/>
        <v>0</v>
      </c>
    </row>
    <row r="7959" spans="1:11" x14ac:dyDescent="0.25">
      <c r="A7959" s="5" t="str">
        <f t="shared" si="249"/>
        <v>Rate FamilyTOU-8Monthly Peak DayOctober14</v>
      </c>
      <c r="B7959" t="s">
        <v>2234</v>
      </c>
      <c r="C7959" t="s">
        <v>2252</v>
      </c>
      <c r="D7959" t="s">
        <v>2602</v>
      </c>
      <c r="E7959" t="s">
        <v>3186</v>
      </c>
      <c r="F7959" s="6">
        <v>14</v>
      </c>
      <c r="G7959" s="6">
        <v>1102.6859130859375</v>
      </c>
      <c r="H7959" s="6">
        <v>1066.8077392578125</v>
      </c>
      <c r="I7959" s="6">
        <v>210.94549560546875</v>
      </c>
      <c r="J7959" s="6">
        <v>94.238434870793284</v>
      </c>
      <c r="K7959">
        <f t="shared" si="248"/>
        <v>0</v>
      </c>
    </row>
    <row r="7960" spans="1:11" x14ac:dyDescent="0.25">
      <c r="A7960" s="5" t="str">
        <f t="shared" si="249"/>
        <v>Rate FamilyTOU-8Monthly Peak DayOctober15</v>
      </c>
      <c r="B7960" t="s">
        <v>2234</v>
      </c>
      <c r="C7960" t="s">
        <v>2252</v>
      </c>
      <c r="D7960" t="s">
        <v>2602</v>
      </c>
      <c r="E7960" t="s">
        <v>3186</v>
      </c>
      <c r="F7960" s="6">
        <v>15</v>
      </c>
      <c r="G7960" s="6">
        <v>1070.77001953125</v>
      </c>
      <c r="H7960" s="6">
        <v>1128.07568359375</v>
      </c>
      <c r="I7960" s="6">
        <v>283.98660278320313</v>
      </c>
      <c r="J7960" s="6">
        <v>95.836329815204309</v>
      </c>
      <c r="K7960">
        <f t="shared" si="248"/>
        <v>0</v>
      </c>
    </row>
    <row r="7961" spans="1:11" x14ac:dyDescent="0.25">
      <c r="A7961" s="5" t="str">
        <f t="shared" si="249"/>
        <v>Rate FamilyTOU-8Monthly Peak DayOctober16</v>
      </c>
      <c r="B7961" t="s">
        <v>2234</v>
      </c>
      <c r="C7961" t="s">
        <v>2252</v>
      </c>
      <c r="D7961" t="s">
        <v>2602</v>
      </c>
      <c r="E7961" t="s">
        <v>3186</v>
      </c>
      <c r="F7961" s="6">
        <v>16</v>
      </c>
      <c r="G7961" s="6">
        <v>945.99322509765625</v>
      </c>
      <c r="H7961" s="6">
        <v>1028.322509765625</v>
      </c>
      <c r="I7961" s="6">
        <v>212.13188171386719</v>
      </c>
      <c r="J7961" s="6">
        <v>96.377479341947137</v>
      </c>
      <c r="K7961">
        <f t="shared" si="248"/>
        <v>0</v>
      </c>
    </row>
    <row r="7962" spans="1:11" x14ac:dyDescent="0.25">
      <c r="A7962" s="5" t="str">
        <f t="shared" si="249"/>
        <v>Rate FamilyTOU-8Monthly Peak DayOctober17</v>
      </c>
      <c r="B7962" t="s">
        <v>2234</v>
      </c>
      <c r="C7962" t="s">
        <v>2252</v>
      </c>
      <c r="D7962" t="s">
        <v>2602</v>
      </c>
      <c r="E7962" t="s">
        <v>3186</v>
      </c>
      <c r="F7962" s="6">
        <v>17</v>
      </c>
      <c r="G7962" s="6">
        <v>886.25518798828125</v>
      </c>
      <c r="H7962" s="6">
        <v>814.8277587890625</v>
      </c>
      <c r="I7962" s="6">
        <v>191.86868286132813</v>
      </c>
      <c r="J7962" s="6">
        <v>95.921724947415896</v>
      </c>
      <c r="K7962">
        <f t="shared" si="248"/>
        <v>0</v>
      </c>
    </row>
    <row r="7963" spans="1:11" x14ac:dyDescent="0.25">
      <c r="A7963" s="5" t="str">
        <f t="shared" si="249"/>
        <v>Rate FamilyTOU-8Monthly Peak DayOctober18</v>
      </c>
      <c r="B7963" t="s">
        <v>2234</v>
      </c>
      <c r="C7963" t="s">
        <v>2252</v>
      </c>
      <c r="D7963" t="s">
        <v>2602</v>
      </c>
      <c r="E7963" t="s">
        <v>3186</v>
      </c>
      <c r="F7963" s="6">
        <v>18</v>
      </c>
      <c r="G7963" s="6">
        <v>825.03729248046875</v>
      </c>
      <c r="H7963" s="6">
        <v>738.29351806640625</v>
      </c>
      <c r="I7963" s="6">
        <v>169.49571228027344</v>
      </c>
      <c r="J7963" s="6">
        <v>95.10209247295677</v>
      </c>
      <c r="K7963">
        <f t="shared" si="248"/>
        <v>0</v>
      </c>
    </row>
    <row r="7964" spans="1:11" x14ac:dyDescent="0.25">
      <c r="A7964" s="5" t="str">
        <f t="shared" si="249"/>
        <v>Rate FamilyTOU-8Monthly Peak DayOctober19</v>
      </c>
      <c r="B7964" t="s">
        <v>2234</v>
      </c>
      <c r="C7964" t="s">
        <v>2252</v>
      </c>
      <c r="D7964" t="s">
        <v>2602</v>
      </c>
      <c r="E7964" t="s">
        <v>3186</v>
      </c>
      <c r="F7964" s="6">
        <v>19</v>
      </c>
      <c r="G7964" s="6">
        <v>850.63592529296875</v>
      </c>
      <c r="H7964" s="6">
        <v>795.20306396484375</v>
      </c>
      <c r="I7964" s="6">
        <v>189.35833740234375</v>
      </c>
      <c r="J7964" s="6">
        <v>91.795500300480796</v>
      </c>
      <c r="K7964">
        <f t="shared" si="248"/>
        <v>0</v>
      </c>
    </row>
    <row r="7965" spans="1:11" x14ac:dyDescent="0.25">
      <c r="A7965" s="5" t="str">
        <f t="shared" si="249"/>
        <v>Rate FamilyTOU-8Monthly Peak DayOctober20</v>
      </c>
      <c r="B7965" t="s">
        <v>2234</v>
      </c>
      <c r="C7965" t="s">
        <v>2252</v>
      </c>
      <c r="D7965" t="s">
        <v>2602</v>
      </c>
      <c r="E7965" t="s">
        <v>3186</v>
      </c>
      <c r="F7965" s="6">
        <v>20</v>
      </c>
      <c r="G7965" s="6">
        <v>785.32952880859375</v>
      </c>
      <c r="H7965" s="6">
        <v>741.92401123046875</v>
      </c>
      <c r="I7965" s="6">
        <v>200.86161804199219</v>
      </c>
      <c r="J7965" s="6">
        <v>86.385007699819681</v>
      </c>
      <c r="K7965">
        <f t="shared" si="248"/>
        <v>0</v>
      </c>
    </row>
    <row r="7966" spans="1:11" x14ac:dyDescent="0.25">
      <c r="A7966" s="5" t="str">
        <f t="shared" si="249"/>
        <v>Rate FamilyTOU-8Monthly Peak DayOctober21</v>
      </c>
      <c r="B7966" t="s">
        <v>2234</v>
      </c>
      <c r="C7966" t="s">
        <v>2252</v>
      </c>
      <c r="D7966" t="s">
        <v>2602</v>
      </c>
      <c r="E7966" t="s">
        <v>3186</v>
      </c>
      <c r="F7966" s="6">
        <v>21</v>
      </c>
      <c r="G7966" s="6">
        <v>908.5947265625</v>
      </c>
      <c r="H7966" s="6">
        <v>800.73724365234375</v>
      </c>
      <c r="I7966" s="6">
        <v>227.52301025390625</v>
      </c>
      <c r="J7966" s="6">
        <v>82.80361553485578</v>
      </c>
      <c r="K7966">
        <f t="shared" si="248"/>
        <v>0</v>
      </c>
    </row>
    <row r="7967" spans="1:11" x14ac:dyDescent="0.25">
      <c r="A7967" s="5" t="str">
        <f t="shared" si="249"/>
        <v>Rate FamilyTOU-8Monthly Peak DayOctober22</v>
      </c>
      <c r="B7967" t="s">
        <v>2234</v>
      </c>
      <c r="C7967" t="s">
        <v>2252</v>
      </c>
      <c r="D7967" t="s">
        <v>2602</v>
      </c>
      <c r="E7967" t="s">
        <v>3186</v>
      </c>
      <c r="F7967" s="6">
        <v>22</v>
      </c>
      <c r="G7967" s="6">
        <v>956.17041015625</v>
      </c>
      <c r="H7967" s="6">
        <v>865.42266845703125</v>
      </c>
      <c r="I7967" s="6">
        <v>196.40556335449219</v>
      </c>
      <c r="J7967" s="6">
        <v>80.688128192608175</v>
      </c>
      <c r="K7967">
        <f t="shared" si="248"/>
        <v>0</v>
      </c>
    </row>
    <row r="7968" spans="1:11" x14ac:dyDescent="0.25">
      <c r="A7968" s="5" t="str">
        <f t="shared" si="249"/>
        <v>Rate FamilyTOU-8Monthly Peak DayOctober23</v>
      </c>
      <c r="B7968" t="s">
        <v>2234</v>
      </c>
      <c r="C7968" t="s">
        <v>2252</v>
      </c>
      <c r="D7968" t="s">
        <v>2602</v>
      </c>
      <c r="E7968" t="s">
        <v>3186</v>
      </c>
      <c r="F7968" s="6">
        <v>23</v>
      </c>
      <c r="G7968" s="6">
        <v>1014.1910400390625</v>
      </c>
      <c r="H7968" s="6">
        <v>788.81744384765625</v>
      </c>
      <c r="I7968" s="6">
        <v>153.881103515625</v>
      </c>
      <c r="J7968" s="6">
        <v>78.547317645733159</v>
      </c>
      <c r="K7968">
        <f t="shared" si="248"/>
        <v>0</v>
      </c>
    </row>
    <row r="7969" spans="1:11" x14ac:dyDescent="0.25">
      <c r="A7969" s="5" t="str">
        <f t="shared" si="249"/>
        <v>Rate FamilyTOU-8Monthly Peak DayOctober24</v>
      </c>
      <c r="B7969" t="s">
        <v>2234</v>
      </c>
      <c r="C7969" t="s">
        <v>2252</v>
      </c>
      <c r="D7969" t="s">
        <v>2602</v>
      </c>
      <c r="E7969" t="s">
        <v>3186</v>
      </c>
      <c r="F7969" s="6">
        <v>24</v>
      </c>
      <c r="G7969" s="6">
        <v>1055.151611328125</v>
      </c>
      <c r="H7969" s="6">
        <v>858.03680419921875</v>
      </c>
      <c r="I7969" s="6">
        <v>192.01837158203125</v>
      </c>
      <c r="J7969" s="6">
        <v>76.55300161508417</v>
      </c>
      <c r="K7969">
        <f t="shared" si="248"/>
        <v>0</v>
      </c>
    </row>
    <row r="7970" spans="1:11" x14ac:dyDescent="0.25">
      <c r="A7970" s="5" t="str">
        <f t="shared" si="249"/>
        <v>Rate FamilyTOU-8Average WeekdayNovember1</v>
      </c>
      <c r="B7970" t="s">
        <v>2234</v>
      </c>
      <c r="C7970" t="s">
        <v>2252</v>
      </c>
      <c r="D7970" t="s">
        <v>2603</v>
      </c>
      <c r="E7970" t="s">
        <v>3187</v>
      </c>
      <c r="F7970" s="6">
        <v>1</v>
      </c>
      <c r="G7970" s="6">
        <v>610.5389404296875</v>
      </c>
      <c r="H7970" s="6">
        <v>610.5389404296875</v>
      </c>
      <c r="I7970" s="6">
        <v>134.94142150878906</v>
      </c>
      <c r="J7970" s="6">
        <v>53.267499999999991</v>
      </c>
      <c r="K7970">
        <f t="shared" si="248"/>
        <v>0</v>
      </c>
    </row>
    <row r="7971" spans="1:11" x14ac:dyDescent="0.25">
      <c r="A7971" s="5" t="str">
        <f t="shared" si="249"/>
        <v>Rate FamilyTOU-8Average WeekdayNovember2</v>
      </c>
      <c r="B7971" t="s">
        <v>2234</v>
      </c>
      <c r="C7971" t="s">
        <v>2252</v>
      </c>
      <c r="D7971" t="s">
        <v>2603</v>
      </c>
      <c r="E7971" t="s">
        <v>3187</v>
      </c>
      <c r="F7971" s="6">
        <v>2</v>
      </c>
      <c r="G7971" s="6">
        <v>561.014404296875</v>
      </c>
      <c r="H7971" s="6">
        <v>561.014404296875</v>
      </c>
      <c r="I7971" s="6">
        <v>201.85356140136719</v>
      </c>
      <c r="J7971" s="6">
        <v>52.047500000000007</v>
      </c>
      <c r="K7971">
        <f t="shared" si="248"/>
        <v>0</v>
      </c>
    </row>
    <row r="7972" spans="1:11" x14ac:dyDescent="0.25">
      <c r="A7972" s="5" t="str">
        <f t="shared" si="249"/>
        <v>Rate FamilyTOU-8Average WeekdayNovember3</v>
      </c>
      <c r="B7972" t="s">
        <v>2234</v>
      </c>
      <c r="C7972" t="s">
        <v>2252</v>
      </c>
      <c r="D7972" t="s">
        <v>2603</v>
      </c>
      <c r="E7972" t="s">
        <v>3187</v>
      </c>
      <c r="F7972" s="6">
        <v>3</v>
      </c>
      <c r="G7972" s="6">
        <v>644.95208740234375</v>
      </c>
      <c r="H7972" s="6">
        <v>644.95208740234375</v>
      </c>
      <c r="I7972" s="6">
        <v>158.55532836914063</v>
      </c>
      <c r="J7972" s="6">
        <v>51.471249999999984</v>
      </c>
      <c r="K7972">
        <f t="shared" si="248"/>
        <v>0</v>
      </c>
    </row>
    <row r="7973" spans="1:11" x14ac:dyDescent="0.25">
      <c r="A7973" s="5" t="str">
        <f t="shared" si="249"/>
        <v>Rate FamilyTOU-8Average WeekdayNovember4</v>
      </c>
      <c r="B7973" t="s">
        <v>2234</v>
      </c>
      <c r="C7973" t="s">
        <v>2252</v>
      </c>
      <c r="D7973" t="s">
        <v>2603</v>
      </c>
      <c r="E7973" t="s">
        <v>3187</v>
      </c>
      <c r="F7973" s="6">
        <v>4</v>
      </c>
      <c r="G7973" s="6">
        <v>650.6876220703125</v>
      </c>
      <c r="H7973" s="6">
        <v>650.6876220703125</v>
      </c>
      <c r="I7973" s="6">
        <v>157.33383178710938</v>
      </c>
      <c r="J7973" s="6">
        <v>50.155357142857149</v>
      </c>
      <c r="K7973">
        <f t="shared" si="248"/>
        <v>0</v>
      </c>
    </row>
    <row r="7974" spans="1:11" x14ac:dyDescent="0.25">
      <c r="A7974" s="5" t="str">
        <f t="shared" si="249"/>
        <v>Rate FamilyTOU-8Average WeekdayNovember5</v>
      </c>
      <c r="B7974" t="s">
        <v>2234</v>
      </c>
      <c r="C7974" t="s">
        <v>2252</v>
      </c>
      <c r="D7974" t="s">
        <v>2603</v>
      </c>
      <c r="E7974" t="s">
        <v>3187</v>
      </c>
      <c r="F7974" s="6">
        <v>5</v>
      </c>
      <c r="G7974" s="6">
        <v>686.2303466796875</v>
      </c>
      <c r="H7974" s="6">
        <v>686.2303466796875</v>
      </c>
      <c r="I7974" s="6">
        <v>169.46363830566406</v>
      </c>
      <c r="J7974" s="6">
        <v>49.41857142857144</v>
      </c>
      <c r="K7974">
        <f t="shared" si="248"/>
        <v>0</v>
      </c>
    </row>
    <row r="7975" spans="1:11" x14ac:dyDescent="0.25">
      <c r="A7975" s="5" t="str">
        <f t="shared" si="249"/>
        <v>Rate FamilyTOU-8Average WeekdayNovember6</v>
      </c>
      <c r="B7975" t="s">
        <v>2234</v>
      </c>
      <c r="C7975" t="s">
        <v>2252</v>
      </c>
      <c r="D7975" t="s">
        <v>2603</v>
      </c>
      <c r="E7975" t="s">
        <v>3187</v>
      </c>
      <c r="F7975" s="6">
        <v>6</v>
      </c>
      <c r="G7975" s="6">
        <v>870.5032958984375</v>
      </c>
      <c r="H7975" s="6">
        <v>870.5032958984375</v>
      </c>
      <c r="I7975" s="6">
        <v>171.18679809570313</v>
      </c>
      <c r="J7975" s="6">
        <v>48.515892857142852</v>
      </c>
      <c r="K7975">
        <f t="shared" si="248"/>
        <v>0</v>
      </c>
    </row>
    <row r="7976" spans="1:11" x14ac:dyDescent="0.25">
      <c r="A7976" s="5" t="str">
        <f t="shared" si="249"/>
        <v>Rate FamilyTOU-8Average WeekdayNovember7</v>
      </c>
      <c r="B7976" t="s">
        <v>2234</v>
      </c>
      <c r="C7976" t="s">
        <v>2252</v>
      </c>
      <c r="D7976" t="s">
        <v>2603</v>
      </c>
      <c r="E7976" t="s">
        <v>3187</v>
      </c>
      <c r="F7976" s="6">
        <v>7</v>
      </c>
      <c r="G7976" s="6">
        <v>836.68341064453125</v>
      </c>
      <c r="H7976" s="6">
        <v>836.68341064453125</v>
      </c>
      <c r="I7976" s="6">
        <v>157.56343078613281</v>
      </c>
      <c r="J7976" s="6">
        <v>48.141428571428548</v>
      </c>
      <c r="K7976">
        <f t="shared" si="248"/>
        <v>0</v>
      </c>
    </row>
    <row r="7977" spans="1:11" x14ac:dyDescent="0.25">
      <c r="A7977" s="5" t="str">
        <f t="shared" si="249"/>
        <v>Rate FamilyTOU-8Average WeekdayNovember8</v>
      </c>
      <c r="B7977" t="s">
        <v>2234</v>
      </c>
      <c r="C7977" t="s">
        <v>2252</v>
      </c>
      <c r="D7977" t="s">
        <v>2603</v>
      </c>
      <c r="E7977" t="s">
        <v>3187</v>
      </c>
      <c r="F7977" s="6">
        <v>8</v>
      </c>
      <c r="G7977" s="6">
        <v>783.175048828125</v>
      </c>
      <c r="H7977" s="6">
        <v>783.175048828125</v>
      </c>
      <c r="I7977" s="6">
        <v>150.10980224609375</v>
      </c>
      <c r="J7977" s="6">
        <v>47.663035714285726</v>
      </c>
      <c r="K7977">
        <f t="shared" si="248"/>
        <v>0</v>
      </c>
    </row>
    <row r="7978" spans="1:11" x14ac:dyDescent="0.25">
      <c r="A7978" s="5" t="str">
        <f t="shared" si="249"/>
        <v>Rate FamilyTOU-8Average WeekdayNovember9</v>
      </c>
      <c r="B7978" t="s">
        <v>2234</v>
      </c>
      <c r="C7978" t="s">
        <v>2252</v>
      </c>
      <c r="D7978" t="s">
        <v>2603</v>
      </c>
      <c r="E7978" t="s">
        <v>3187</v>
      </c>
      <c r="F7978" s="6">
        <v>9</v>
      </c>
      <c r="G7978" s="6">
        <v>837.30364990234375</v>
      </c>
      <c r="H7978" s="6">
        <v>837.30364990234375</v>
      </c>
      <c r="I7978" s="6">
        <v>151.66496276855469</v>
      </c>
      <c r="J7978" s="6">
        <v>50.113928571428566</v>
      </c>
      <c r="K7978">
        <f t="shared" si="248"/>
        <v>0</v>
      </c>
    </row>
    <row r="7979" spans="1:11" x14ac:dyDescent="0.25">
      <c r="A7979" s="5" t="str">
        <f t="shared" si="249"/>
        <v>Rate FamilyTOU-8Average WeekdayNovember10</v>
      </c>
      <c r="B7979" t="s">
        <v>2234</v>
      </c>
      <c r="C7979" t="s">
        <v>2252</v>
      </c>
      <c r="D7979" t="s">
        <v>2603</v>
      </c>
      <c r="E7979" t="s">
        <v>3187</v>
      </c>
      <c r="F7979" s="6">
        <v>10</v>
      </c>
      <c r="G7979" s="6">
        <v>896.75457763671875</v>
      </c>
      <c r="H7979" s="6">
        <v>896.75457763671875</v>
      </c>
      <c r="I7979" s="6">
        <v>146.05491638183594</v>
      </c>
      <c r="J7979" s="6">
        <v>54.72321428571427</v>
      </c>
      <c r="K7979">
        <f t="shared" si="248"/>
        <v>0</v>
      </c>
    </row>
    <row r="7980" spans="1:11" x14ac:dyDescent="0.25">
      <c r="A7980" s="5" t="str">
        <f t="shared" si="249"/>
        <v>Rate FamilyTOU-8Average WeekdayNovember11</v>
      </c>
      <c r="B7980" t="s">
        <v>2234</v>
      </c>
      <c r="C7980" t="s">
        <v>2252</v>
      </c>
      <c r="D7980" t="s">
        <v>2603</v>
      </c>
      <c r="E7980" t="s">
        <v>3187</v>
      </c>
      <c r="F7980" s="6">
        <v>11</v>
      </c>
      <c r="G7980" s="6">
        <v>931.47674560546875</v>
      </c>
      <c r="H7980" s="6">
        <v>931.47674560546875</v>
      </c>
      <c r="I7980" s="6">
        <v>142.2568359375</v>
      </c>
      <c r="J7980" s="6">
        <v>59.543571428571397</v>
      </c>
      <c r="K7980">
        <f t="shared" si="248"/>
        <v>0</v>
      </c>
    </row>
    <row r="7981" spans="1:11" x14ac:dyDescent="0.25">
      <c r="A7981" s="5" t="str">
        <f t="shared" si="249"/>
        <v>Rate FamilyTOU-8Average WeekdayNovember12</v>
      </c>
      <c r="B7981" t="s">
        <v>2234</v>
      </c>
      <c r="C7981" t="s">
        <v>2252</v>
      </c>
      <c r="D7981" t="s">
        <v>2603</v>
      </c>
      <c r="E7981" t="s">
        <v>3187</v>
      </c>
      <c r="F7981" s="6">
        <v>12</v>
      </c>
      <c r="G7981" s="6">
        <v>872.09075927734375</v>
      </c>
      <c r="H7981" s="6">
        <v>872.09075927734375</v>
      </c>
      <c r="I7981" s="6">
        <v>160.35989379882813</v>
      </c>
      <c r="J7981" s="6">
        <v>62.502321428571463</v>
      </c>
      <c r="K7981">
        <f t="shared" si="248"/>
        <v>0</v>
      </c>
    </row>
    <row r="7982" spans="1:11" x14ac:dyDescent="0.25">
      <c r="A7982" s="5" t="str">
        <f t="shared" si="249"/>
        <v>Rate FamilyTOU-8Average WeekdayNovember13</v>
      </c>
      <c r="B7982" t="s">
        <v>2234</v>
      </c>
      <c r="C7982" t="s">
        <v>2252</v>
      </c>
      <c r="D7982" t="s">
        <v>2603</v>
      </c>
      <c r="E7982" t="s">
        <v>3187</v>
      </c>
      <c r="F7982" s="6">
        <v>13</v>
      </c>
      <c r="G7982" s="6">
        <v>717.63433837890625</v>
      </c>
      <c r="H7982" s="6">
        <v>717.63433837890625</v>
      </c>
      <c r="I7982" s="6">
        <v>158.55194091796875</v>
      </c>
      <c r="J7982" s="6">
        <v>63.910178571428574</v>
      </c>
      <c r="K7982">
        <f t="shared" si="248"/>
        <v>0</v>
      </c>
    </row>
    <row r="7983" spans="1:11" x14ac:dyDescent="0.25">
      <c r="A7983" s="5" t="str">
        <f t="shared" si="249"/>
        <v>Rate FamilyTOU-8Average WeekdayNovember14</v>
      </c>
      <c r="B7983" t="s">
        <v>2234</v>
      </c>
      <c r="C7983" t="s">
        <v>2252</v>
      </c>
      <c r="D7983" t="s">
        <v>2603</v>
      </c>
      <c r="E7983" t="s">
        <v>3187</v>
      </c>
      <c r="F7983" s="6">
        <v>14</v>
      </c>
      <c r="G7983" s="6">
        <v>606.30914306640625</v>
      </c>
      <c r="H7983" s="6">
        <v>606.30914306640625</v>
      </c>
      <c r="I7983" s="6">
        <v>138.69415283203125</v>
      </c>
      <c r="J7983" s="6">
        <v>65.578749999999985</v>
      </c>
      <c r="K7983">
        <f t="shared" si="248"/>
        <v>0</v>
      </c>
    </row>
    <row r="7984" spans="1:11" x14ac:dyDescent="0.25">
      <c r="A7984" s="5" t="str">
        <f t="shared" si="249"/>
        <v>Rate FamilyTOU-8Average WeekdayNovember15</v>
      </c>
      <c r="B7984" t="s">
        <v>2234</v>
      </c>
      <c r="C7984" t="s">
        <v>2252</v>
      </c>
      <c r="D7984" t="s">
        <v>2603</v>
      </c>
      <c r="E7984" t="s">
        <v>3187</v>
      </c>
      <c r="F7984" s="6">
        <v>15</v>
      </c>
      <c r="G7984" s="6">
        <v>540.73712158203125</v>
      </c>
      <c r="H7984" s="6">
        <v>540.73712158203125</v>
      </c>
      <c r="I7984" s="6">
        <v>126.10543060302734</v>
      </c>
      <c r="J7984" s="6">
        <v>66.603214285714245</v>
      </c>
      <c r="K7984">
        <f t="shared" si="248"/>
        <v>0</v>
      </c>
    </row>
    <row r="7985" spans="1:11" x14ac:dyDescent="0.25">
      <c r="A7985" s="5" t="str">
        <f t="shared" si="249"/>
        <v>Rate FamilyTOU-8Average WeekdayNovember16</v>
      </c>
      <c r="B7985" t="s">
        <v>2234</v>
      </c>
      <c r="C7985" t="s">
        <v>2252</v>
      </c>
      <c r="D7985" t="s">
        <v>2603</v>
      </c>
      <c r="E7985" t="s">
        <v>3187</v>
      </c>
      <c r="F7985" s="6">
        <v>16</v>
      </c>
      <c r="G7985" s="6">
        <v>502.35073852539063</v>
      </c>
      <c r="H7985" s="6">
        <v>502.35073852539063</v>
      </c>
      <c r="I7985" s="6">
        <v>123.58889007568359</v>
      </c>
      <c r="J7985" s="6">
        <v>66.809107142857144</v>
      </c>
      <c r="K7985">
        <f t="shared" si="248"/>
        <v>0</v>
      </c>
    </row>
    <row r="7986" spans="1:11" x14ac:dyDescent="0.25">
      <c r="A7986" s="5" t="str">
        <f t="shared" si="249"/>
        <v>Rate FamilyTOU-8Average WeekdayNovember17</v>
      </c>
      <c r="B7986" t="s">
        <v>2234</v>
      </c>
      <c r="C7986" t="s">
        <v>2252</v>
      </c>
      <c r="D7986" t="s">
        <v>2603</v>
      </c>
      <c r="E7986" t="s">
        <v>3187</v>
      </c>
      <c r="F7986" s="6">
        <v>17</v>
      </c>
      <c r="G7986" s="6">
        <v>508.04702758789063</v>
      </c>
      <c r="H7986" s="6">
        <v>508.04702758789063</v>
      </c>
      <c r="I7986" s="6">
        <v>132.05491638183594</v>
      </c>
      <c r="J7986" s="6">
        <v>65.547678571428534</v>
      </c>
      <c r="K7986">
        <f t="shared" si="248"/>
        <v>0</v>
      </c>
    </row>
    <row r="7987" spans="1:11" x14ac:dyDescent="0.25">
      <c r="A7987" s="5" t="str">
        <f t="shared" si="249"/>
        <v>Rate FamilyTOU-8Average WeekdayNovember18</v>
      </c>
      <c r="B7987" t="s">
        <v>2234</v>
      </c>
      <c r="C7987" t="s">
        <v>2252</v>
      </c>
      <c r="D7987" t="s">
        <v>2603</v>
      </c>
      <c r="E7987" t="s">
        <v>3187</v>
      </c>
      <c r="F7987" s="6">
        <v>18</v>
      </c>
      <c r="G7987" s="6">
        <v>548.0753173828125</v>
      </c>
      <c r="H7987" s="6">
        <v>548.0753173828125</v>
      </c>
      <c r="I7987" s="6">
        <v>112.36795043945313</v>
      </c>
      <c r="J7987" s="6">
        <v>62.597857142857158</v>
      </c>
      <c r="K7987">
        <f t="shared" si="248"/>
        <v>0</v>
      </c>
    </row>
    <row r="7988" spans="1:11" x14ac:dyDescent="0.25">
      <c r="A7988" s="5" t="str">
        <f t="shared" si="249"/>
        <v>Rate FamilyTOU-8Average WeekdayNovember19</v>
      </c>
      <c r="B7988" t="s">
        <v>2234</v>
      </c>
      <c r="C7988" t="s">
        <v>2252</v>
      </c>
      <c r="D7988" t="s">
        <v>2603</v>
      </c>
      <c r="E7988" t="s">
        <v>3187</v>
      </c>
      <c r="F7988" s="6">
        <v>19</v>
      </c>
      <c r="G7988" s="6">
        <v>546.44720458984375</v>
      </c>
      <c r="H7988" s="6">
        <v>546.44720458984375</v>
      </c>
      <c r="I7988" s="6">
        <v>112.80610656738281</v>
      </c>
      <c r="J7988" s="6">
        <v>59.962142857142872</v>
      </c>
      <c r="K7988">
        <f t="shared" si="248"/>
        <v>0</v>
      </c>
    </row>
    <row r="7989" spans="1:11" x14ac:dyDescent="0.25">
      <c r="A7989" s="5" t="str">
        <f t="shared" si="249"/>
        <v>Rate FamilyTOU-8Average WeekdayNovember20</v>
      </c>
      <c r="B7989" t="s">
        <v>2234</v>
      </c>
      <c r="C7989" t="s">
        <v>2252</v>
      </c>
      <c r="D7989" t="s">
        <v>2603</v>
      </c>
      <c r="E7989" t="s">
        <v>3187</v>
      </c>
      <c r="F7989" s="6">
        <v>20</v>
      </c>
      <c r="G7989" s="6">
        <v>523.0013427734375</v>
      </c>
      <c r="H7989" s="6">
        <v>523.0013427734375</v>
      </c>
      <c r="I7989" s="6">
        <v>127.98843383789063</v>
      </c>
      <c r="J7989" s="6">
        <v>58.41267857142855</v>
      </c>
      <c r="K7989">
        <f t="shared" si="248"/>
        <v>0</v>
      </c>
    </row>
    <row r="7990" spans="1:11" x14ac:dyDescent="0.25">
      <c r="A7990" s="5" t="str">
        <f t="shared" si="249"/>
        <v>Rate FamilyTOU-8Average WeekdayNovember21</v>
      </c>
      <c r="B7990" t="s">
        <v>2234</v>
      </c>
      <c r="C7990" t="s">
        <v>2252</v>
      </c>
      <c r="D7990" t="s">
        <v>2603</v>
      </c>
      <c r="E7990" t="s">
        <v>3187</v>
      </c>
      <c r="F7990" s="6">
        <v>21</v>
      </c>
      <c r="G7990" s="6">
        <v>530.51458740234375</v>
      </c>
      <c r="H7990" s="6">
        <v>530.51458740234375</v>
      </c>
      <c r="I7990" s="6">
        <v>131.64620971679688</v>
      </c>
      <c r="J7990" s="6">
        <v>57.26053571428573</v>
      </c>
      <c r="K7990">
        <f t="shared" si="248"/>
        <v>0</v>
      </c>
    </row>
    <row r="7991" spans="1:11" x14ac:dyDescent="0.25">
      <c r="A7991" s="5" t="str">
        <f t="shared" si="249"/>
        <v>Rate FamilyTOU-8Average WeekdayNovember22</v>
      </c>
      <c r="B7991" t="s">
        <v>2234</v>
      </c>
      <c r="C7991" t="s">
        <v>2252</v>
      </c>
      <c r="D7991" t="s">
        <v>2603</v>
      </c>
      <c r="E7991" t="s">
        <v>3187</v>
      </c>
      <c r="F7991" s="6">
        <v>22</v>
      </c>
      <c r="G7991" s="6">
        <v>545.88836669921875</v>
      </c>
      <c r="H7991" s="6">
        <v>545.88836669921875</v>
      </c>
      <c r="I7991" s="6">
        <v>121.80311584472656</v>
      </c>
      <c r="J7991" s="6">
        <v>56.324285714285722</v>
      </c>
      <c r="K7991">
        <f t="shared" si="248"/>
        <v>0</v>
      </c>
    </row>
    <row r="7992" spans="1:11" x14ac:dyDescent="0.25">
      <c r="A7992" s="5" t="str">
        <f t="shared" si="249"/>
        <v>Rate FamilyTOU-8Average WeekdayNovember23</v>
      </c>
      <c r="B7992" t="s">
        <v>2234</v>
      </c>
      <c r="C7992" t="s">
        <v>2252</v>
      </c>
      <c r="D7992" t="s">
        <v>2603</v>
      </c>
      <c r="E7992" t="s">
        <v>3187</v>
      </c>
      <c r="F7992" s="6">
        <v>23</v>
      </c>
      <c r="G7992" s="6">
        <v>485.232421875</v>
      </c>
      <c r="H7992" s="6">
        <v>485.232421875</v>
      </c>
      <c r="I7992" s="6">
        <v>131.94627380371094</v>
      </c>
      <c r="J7992" s="6">
        <v>55.309107142857151</v>
      </c>
      <c r="K7992">
        <f t="shared" si="248"/>
        <v>0</v>
      </c>
    </row>
    <row r="7993" spans="1:11" x14ac:dyDescent="0.25">
      <c r="A7993" s="5" t="str">
        <f t="shared" si="249"/>
        <v>Rate FamilyTOU-8Average WeekdayNovember24</v>
      </c>
      <c r="B7993" t="s">
        <v>2234</v>
      </c>
      <c r="C7993" t="s">
        <v>2252</v>
      </c>
      <c r="D7993" t="s">
        <v>2603</v>
      </c>
      <c r="E7993" t="s">
        <v>3187</v>
      </c>
      <c r="F7993" s="6">
        <v>24</v>
      </c>
      <c r="G7993" s="6">
        <v>536.73956298828125</v>
      </c>
      <c r="H7993" s="6">
        <v>536.73956298828125</v>
      </c>
      <c r="I7993" s="6">
        <v>129.71656799316406</v>
      </c>
      <c r="J7993" s="6">
        <v>54.29964285714285</v>
      </c>
      <c r="K7993">
        <f t="shared" si="248"/>
        <v>0</v>
      </c>
    </row>
    <row r="7994" spans="1:11" x14ac:dyDescent="0.25">
      <c r="A7994" s="5" t="str">
        <f t="shared" si="249"/>
        <v>Rate FamilyTOU-8Monthly Peak DayNovember1</v>
      </c>
      <c r="B7994" t="s">
        <v>2234</v>
      </c>
      <c r="C7994" t="s">
        <v>2252</v>
      </c>
      <c r="D7994" t="s">
        <v>2604</v>
      </c>
      <c r="E7994" t="s">
        <v>3187</v>
      </c>
      <c r="F7994" s="6">
        <v>1</v>
      </c>
      <c r="G7994" s="6">
        <v>1075.5458984375</v>
      </c>
      <c r="H7994" s="6">
        <v>1075.5458984375</v>
      </c>
      <c r="I7994" s="6">
        <v>199.24685668945313</v>
      </c>
      <c r="J7994" s="6">
        <v>65.319107142857121</v>
      </c>
      <c r="K7994">
        <f t="shared" si="248"/>
        <v>0</v>
      </c>
    </row>
    <row r="7995" spans="1:11" x14ac:dyDescent="0.25">
      <c r="A7995" s="5" t="str">
        <f t="shared" si="249"/>
        <v>Rate FamilyTOU-8Monthly Peak DayNovember2</v>
      </c>
      <c r="B7995" t="s">
        <v>2234</v>
      </c>
      <c r="C7995" t="s">
        <v>2252</v>
      </c>
      <c r="D7995" t="s">
        <v>2604</v>
      </c>
      <c r="E7995" t="s">
        <v>3187</v>
      </c>
      <c r="F7995" s="6">
        <v>2</v>
      </c>
      <c r="G7995" s="6">
        <v>1098.91455078125</v>
      </c>
      <c r="H7995" s="6">
        <v>1098.91455078125</v>
      </c>
      <c r="I7995" s="6">
        <v>194.11717224121094</v>
      </c>
      <c r="J7995" s="6">
        <v>63.886250000000025</v>
      </c>
      <c r="K7995">
        <f t="shared" si="248"/>
        <v>0</v>
      </c>
    </row>
    <row r="7996" spans="1:11" x14ac:dyDescent="0.25">
      <c r="A7996" s="5" t="str">
        <f t="shared" si="249"/>
        <v>Rate FamilyTOU-8Monthly Peak DayNovember3</v>
      </c>
      <c r="B7996" t="s">
        <v>2234</v>
      </c>
      <c r="C7996" t="s">
        <v>2252</v>
      </c>
      <c r="D7996" t="s">
        <v>2604</v>
      </c>
      <c r="E7996" t="s">
        <v>3187</v>
      </c>
      <c r="F7996" s="6">
        <v>3</v>
      </c>
      <c r="G7996" s="6">
        <v>1150.8140869140625</v>
      </c>
      <c r="H7996" s="6">
        <v>1150.8140869140625</v>
      </c>
      <c r="I7996" s="6">
        <v>191.30201721191406</v>
      </c>
      <c r="J7996" s="6">
        <v>63.03785714285717</v>
      </c>
      <c r="K7996">
        <f t="shared" si="248"/>
        <v>0</v>
      </c>
    </row>
    <row r="7997" spans="1:11" x14ac:dyDescent="0.25">
      <c r="A7997" s="5" t="str">
        <f t="shared" si="249"/>
        <v>Rate FamilyTOU-8Monthly Peak DayNovember4</v>
      </c>
      <c r="B7997" t="s">
        <v>2234</v>
      </c>
      <c r="C7997" t="s">
        <v>2252</v>
      </c>
      <c r="D7997" t="s">
        <v>2604</v>
      </c>
      <c r="E7997" t="s">
        <v>3187</v>
      </c>
      <c r="F7997" s="6">
        <v>4</v>
      </c>
      <c r="G7997" s="6">
        <v>1036.2904052734375</v>
      </c>
      <c r="H7997" s="6">
        <v>1036.2904052734375</v>
      </c>
      <c r="I7997" s="6">
        <v>170.96815490722656</v>
      </c>
      <c r="J7997" s="6">
        <v>61.92160714285712</v>
      </c>
      <c r="K7997">
        <f t="shared" si="248"/>
        <v>0</v>
      </c>
    </row>
    <row r="7998" spans="1:11" x14ac:dyDescent="0.25">
      <c r="A7998" s="5" t="str">
        <f t="shared" si="249"/>
        <v>Rate FamilyTOU-8Monthly Peak DayNovember5</v>
      </c>
      <c r="B7998" t="s">
        <v>2234</v>
      </c>
      <c r="C7998" t="s">
        <v>2252</v>
      </c>
      <c r="D7998" t="s">
        <v>2604</v>
      </c>
      <c r="E7998" t="s">
        <v>3187</v>
      </c>
      <c r="F7998" s="6">
        <v>5</v>
      </c>
      <c r="G7998" s="6">
        <v>1001.4188232421875</v>
      </c>
      <c r="H7998" s="6">
        <v>1001.4188232421875</v>
      </c>
      <c r="I7998" s="6">
        <v>172.38020324707031</v>
      </c>
      <c r="J7998" s="6">
        <v>61.857499999999966</v>
      </c>
      <c r="K7998">
        <f t="shared" si="248"/>
        <v>0</v>
      </c>
    </row>
    <row r="7999" spans="1:11" x14ac:dyDescent="0.25">
      <c r="A7999" s="5" t="str">
        <f t="shared" si="249"/>
        <v>Rate FamilyTOU-8Monthly Peak DayNovember6</v>
      </c>
      <c r="B7999" t="s">
        <v>2234</v>
      </c>
      <c r="C7999" t="s">
        <v>2252</v>
      </c>
      <c r="D7999" t="s">
        <v>2604</v>
      </c>
      <c r="E7999" t="s">
        <v>3187</v>
      </c>
      <c r="F7999" s="6">
        <v>6</v>
      </c>
      <c r="G7999" s="6">
        <v>1128.9136962890625</v>
      </c>
      <c r="H7999" s="6">
        <v>1128.9136962890625</v>
      </c>
      <c r="I7999" s="6">
        <v>154.63540649414063</v>
      </c>
      <c r="J7999" s="6">
        <v>61.388749999999973</v>
      </c>
      <c r="K7999">
        <f t="shared" si="248"/>
        <v>0</v>
      </c>
    </row>
    <row r="8000" spans="1:11" x14ac:dyDescent="0.25">
      <c r="A8000" s="5" t="str">
        <f t="shared" si="249"/>
        <v>Rate FamilyTOU-8Monthly Peak DayNovember7</v>
      </c>
      <c r="B8000" t="s">
        <v>2234</v>
      </c>
      <c r="C8000" t="s">
        <v>2252</v>
      </c>
      <c r="D8000" t="s">
        <v>2604</v>
      </c>
      <c r="E8000" t="s">
        <v>3187</v>
      </c>
      <c r="F8000" s="6">
        <v>7</v>
      </c>
      <c r="G8000" s="6">
        <v>1188.99560546875</v>
      </c>
      <c r="H8000" s="6">
        <v>1188.99560546875</v>
      </c>
      <c r="I8000" s="6">
        <v>165.46711730957031</v>
      </c>
      <c r="J8000" s="6">
        <v>61.560357142857143</v>
      </c>
      <c r="K8000">
        <f t="shared" si="248"/>
        <v>0</v>
      </c>
    </row>
    <row r="8001" spans="1:11" x14ac:dyDescent="0.25">
      <c r="A8001" s="5" t="str">
        <f t="shared" si="249"/>
        <v>Rate FamilyTOU-8Monthly Peak DayNovember8</v>
      </c>
      <c r="B8001" t="s">
        <v>2234</v>
      </c>
      <c r="C8001" t="s">
        <v>2252</v>
      </c>
      <c r="D8001" t="s">
        <v>2604</v>
      </c>
      <c r="E8001" t="s">
        <v>3187</v>
      </c>
      <c r="F8001" s="6">
        <v>8</v>
      </c>
      <c r="G8001" s="6">
        <v>1158.42431640625</v>
      </c>
      <c r="H8001" s="6">
        <v>1158.42431640625</v>
      </c>
      <c r="I8001" s="6">
        <v>149.84402465820313</v>
      </c>
      <c r="J8001" s="6">
        <v>62.244464285714301</v>
      </c>
      <c r="K8001">
        <f t="shared" si="248"/>
        <v>0</v>
      </c>
    </row>
    <row r="8002" spans="1:11" x14ac:dyDescent="0.25">
      <c r="A8002" s="5" t="str">
        <f t="shared" si="249"/>
        <v>Rate FamilyTOU-8Monthly Peak DayNovember9</v>
      </c>
      <c r="B8002" t="s">
        <v>2234</v>
      </c>
      <c r="C8002" t="s">
        <v>2252</v>
      </c>
      <c r="D8002" t="s">
        <v>2604</v>
      </c>
      <c r="E8002" t="s">
        <v>3187</v>
      </c>
      <c r="F8002" s="6">
        <v>9</v>
      </c>
      <c r="G8002" s="6">
        <v>1121.107177734375</v>
      </c>
      <c r="H8002" s="6">
        <v>1121.107177734375</v>
      </c>
      <c r="I8002" s="6">
        <v>175.26039123535156</v>
      </c>
      <c r="J8002" s="6">
        <v>65.251607142857154</v>
      </c>
      <c r="K8002">
        <f t="shared" ref="K8002:K8065" si="250">INDEX(events, MATCH(CONCATENATE(B8002, C8002, D8002, E8002), events_y, 0), MATCH("Confidential", events_x, 0))</f>
        <v>0</v>
      </c>
    </row>
    <row r="8003" spans="1:11" x14ac:dyDescent="0.25">
      <c r="A8003" s="5" t="str">
        <f t="shared" ref="A8003:A8066" si="251">CONCATENATE(B8003, C8003, D8003, E8003, F8003)</f>
        <v>Rate FamilyTOU-8Monthly Peak DayNovember10</v>
      </c>
      <c r="B8003" t="s">
        <v>2234</v>
      </c>
      <c r="C8003" t="s">
        <v>2252</v>
      </c>
      <c r="D8003" t="s">
        <v>2604</v>
      </c>
      <c r="E8003" t="s">
        <v>3187</v>
      </c>
      <c r="F8003" s="6">
        <v>10</v>
      </c>
      <c r="G8003" s="6">
        <v>1171.4228515625</v>
      </c>
      <c r="H8003" s="6">
        <v>1171.4228515625</v>
      </c>
      <c r="I8003" s="6">
        <v>163.79875183105469</v>
      </c>
      <c r="J8003" s="6">
        <v>69.536785714285728</v>
      </c>
      <c r="K8003">
        <f t="shared" si="250"/>
        <v>0</v>
      </c>
    </row>
    <row r="8004" spans="1:11" x14ac:dyDescent="0.25">
      <c r="A8004" s="5" t="str">
        <f t="shared" si="251"/>
        <v>Rate FamilyTOU-8Monthly Peak DayNovember11</v>
      </c>
      <c r="B8004" t="s">
        <v>2234</v>
      </c>
      <c r="C8004" t="s">
        <v>2252</v>
      </c>
      <c r="D8004" t="s">
        <v>2604</v>
      </c>
      <c r="E8004" t="s">
        <v>3187</v>
      </c>
      <c r="F8004" s="6">
        <v>11</v>
      </c>
      <c r="G8004" s="6">
        <v>1146.1065673828125</v>
      </c>
      <c r="H8004" s="6">
        <v>1146.1065673828125</v>
      </c>
      <c r="I8004" s="6">
        <v>215.25926208496094</v>
      </c>
      <c r="J8004" s="6">
        <v>76.501071428571393</v>
      </c>
      <c r="K8004">
        <f t="shared" si="250"/>
        <v>0</v>
      </c>
    </row>
    <row r="8005" spans="1:11" x14ac:dyDescent="0.25">
      <c r="A8005" s="5" t="str">
        <f t="shared" si="251"/>
        <v>Rate FamilyTOU-8Monthly Peak DayNovember12</v>
      </c>
      <c r="B8005" t="s">
        <v>2234</v>
      </c>
      <c r="C8005" t="s">
        <v>2252</v>
      </c>
      <c r="D8005" t="s">
        <v>2604</v>
      </c>
      <c r="E8005" t="s">
        <v>3187</v>
      </c>
      <c r="F8005" s="6">
        <v>12</v>
      </c>
      <c r="G8005" s="6">
        <v>1029.7830810546875</v>
      </c>
      <c r="H8005" s="6">
        <v>1029.7830810546875</v>
      </c>
      <c r="I8005" s="6">
        <v>189.52125549316406</v>
      </c>
      <c r="J8005" s="6">
        <v>81.635714285714229</v>
      </c>
      <c r="K8005">
        <f t="shared" si="250"/>
        <v>0</v>
      </c>
    </row>
    <row r="8006" spans="1:11" x14ac:dyDescent="0.25">
      <c r="A8006" s="5" t="str">
        <f t="shared" si="251"/>
        <v>Rate FamilyTOU-8Monthly Peak DayNovember13</v>
      </c>
      <c r="B8006" t="s">
        <v>2234</v>
      </c>
      <c r="C8006" t="s">
        <v>2252</v>
      </c>
      <c r="D8006" t="s">
        <v>2604</v>
      </c>
      <c r="E8006" t="s">
        <v>3187</v>
      </c>
      <c r="F8006" s="6">
        <v>13</v>
      </c>
      <c r="G8006" s="6">
        <v>1117.34716796875</v>
      </c>
      <c r="H8006" s="6">
        <v>1117.34716796875</v>
      </c>
      <c r="I8006" s="6">
        <v>198.64347839355469</v>
      </c>
      <c r="J8006" s="6">
        <v>83.373214285714269</v>
      </c>
      <c r="K8006">
        <f t="shared" si="250"/>
        <v>0</v>
      </c>
    </row>
    <row r="8007" spans="1:11" x14ac:dyDescent="0.25">
      <c r="A8007" s="5" t="str">
        <f t="shared" si="251"/>
        <v>Rate FamilyTOU-8Monthly Peak DayNovember14</v>
      </c>
      <c r="B8007" t="s">
        <v>2234</v>
      </c>
      <c r="C8007" t="s">
        <v>2252</v>
      </c>
      <c r="D8007" t="s">
        <v>2604</v>
      </c>
      <c r="E8007" t="s">
        <v>3187</v>
      </c>
      <c r="F8007" s="6">
        <v>14</v>
      </c>
      <c r="G8007" s="6">
        <v>1032.5452880859375</v>
      </c>
      <c r="H8007" s="6">
        <v>1032.5452880859375</v>
      </c>
      <c r="I8007" s="6">
        <v>196.40013122558594</v>
      </c>
      <c r="J8007" s="6">
        <v>86.312500000000071</v>
      </c>
      <c r="K8007">
        <f t="shared" si="250"/>
        <v>0</v>
      </c>
    </row>
    <row r="8008" spans="1:11" x14ac:dyDescent="0.25">
      <c r="A8008" s="5" t="str">
        <f t="shared" si="251"/>
        <v>Rate FamilyTOU-8Monthly Peak DayNovember15</v>
      </c>
      <c r="B8008" t="s">
        <v>2234</v>
      </c>
      <c r="C8008" t="s">
        <v>2252</v>
      </c>
      <c r="D8008" t="s">
        <v>2604</v>
      </c>
      <c r="E8008" t="s">
        <v>3187</v>
      </c>
      <c r="F8008" s="6">
        <v>15</v>
      </c>
      <c r="G8008" s="6">
        <v>1077.2989501953125</v>
      </c>
      <c r="H8008" s="6">
        <v>1077.2989501953125</v>
      </c>
      <c r="I8008" s="6">
        <v>246.51350402832031</v>
      </c>
      <c r="J8008" s="6">
        <v>87.878571428571476</v>
      </c>
      <c r="K8008">
        <f t="shared" si="250"/>
        <v>0</v>
      </c>
    </row>
    <row r="8009" spans="1:11" x14ac:dyDescent="0.25">
      <c r="A8009" s="5" t="str">
        <f t="shared" si="251"/>
        <v>Rate FamilyTOU-8Monthly Peak DayNovember16</v>
      </c>
      <c r="B8009" t="s">
        <v>2234</v>
      </c>
      <c r="C8009" t="s">
        <v>2252</v>
      </c>
      <c r="D8009" t="s">
        <v>2604</v>
      </c>
      <c r="E8009" t="s">
        <v>3187</v>
      </c>
      <c r="F8009" s="6">
        <v>16</v>
      </c>
      <c r="G8009" s="6">
        <v>1074.396240234375</v>
      </c>
      <c r="H8009" s="6">
        <v>1074.396240234375</v>
      </c>
      <c r="I8009" s="6">
        <v>199.53251647949219</v>
      </c>
      <c r="J8009" s="6">
        <v>87.310714285714283</v>
      </c>
      <c r="K8009">
        <f t="shared" si="250"/>
        <v>0</v>
      </c>
    </row>
    <row r="8010" spans="1:11" x14ac:dyDescent="0.25">
      <c r="A8010" s="5" t="str">
        <f t="shared" si="251"/>
        <v>Rate FamilyTOU-8Monthly Peak DayNovember17</v>
      </c>
      <c r="B8010" t="s">
        <v>2234</v>
      </c>
      <c r="C8010" t="s">
        <v>2252</v>
      </c>
      <c r="D8010" t="s">
        <v>2604</v>
      </c>
      <c r="E8010" t="s">
        <v>3187</v>
      </c>
      <c r="F8010" s="6">
        <v>17</v>
      </c>
      <c r="G8010" s="6">
        <v>1068.7305908203125</v>
      </c>
      <c r="H8010" s="6">
        <v>1068.7305908203125</v>
      </c>
      <c r="I8010" s="6">
        <v>211.37507629394531</v>
      </c>
      <c r="J8010" s="6">
        <v>84.39285714285711</v>
      </c>
      <c r="K8010">
        <f t="shared" si="250"/>
        <v>0</v>
      </c>
    </row>
    <row r="8011" spans="1:11" x14ac:dyDescent="0.25">
      <c r="A8011" s="5" t="str">
        <f t="shared" si="251"/>
        <v>Rate FamilyTOU-8Monthly Peak DayNovember18</v>
      </c>
      <c r="B8011" t="s">
        <v>2234</v>
      </c>
      <c r="C8011" t="s">
        <v>2252</v>
      </c>
      <c r="D8011" t="s">
        <v>2604</v>
      </c>
      <c r="E8011" t="s">
        <v>3187</v>
      </c>
      <c r="F8011" s="6">
        <v>18</v>
      </c>
      <c r="G8011" s="6">
        <v>961.74591064453125</v>
      </c>
      <c r="H8011" s="6">
        <v>961.74591064453125</v>
      </c>
      <c r="I8011" s="6">
        <v>207.47335815429688</v>
      </c>
      <c r="J8011" s="6">
        <v>82.253571428571391</v>
      </c>
      <c r="K8011">
        <f t="shared" si="250"/>
        <v>0</v>
      </c>
    </row>
    <row r="8012" spans="1:11" x14ac:dyDescent="0.25">
      <c r="A8012" s="5" t="str">
        <f t="shared" si="251"/>
        <v>Rate FamilyTOU-8Monthly Peak DayNovember19</v>
      </c>
      <c r="B8012" t="s">
        <v>2234</v>
      </c>
      <c r="C8012" t="s">
        <v>2252</v>
      </c>
      <c r="D8012" t="s">
        <v>2604</v>
      </c>
      <c r="E8012" t="s">
        <v>3187</v>
      </c>
      <c r="F8012" s="6">
        <v>19</v>
      </c>
      <c r="G8012" s="6">
        <v>963.27105712890625</v>
      </c>
      <c r="H8012" s="6">
        <v>963.27105712890625</v>
      </c>
      <c r="I8012" s="6">
        <v>325.26486206054688</v>
      </c>
      <c r="J8012" s="6">
        <v>80.191071428571405</v>
      </c>
      <c r="K8012">
        <f t="shared" si="250"/>
        <v>0</v>
      </c>
    </row>
    <row r="8013" spans="1:11" x14ac:dyDescent="0.25">
      <c r="A8013" s="5" t="str">
        <f t="shared" si="251"/>
        <v>Rate FamilyTOU-8Monthly Peak DayNovember20</v>
      </c>
      <c r="B8013" t="s">
        <v>2234</v>
      </c>
      <c r="C8013" t="s">
        <v>2252</v>
      </c>
      <c r="D8013" t="s">
        <v>2604</v>
      </c>
      <c r="E8013" t="s">
        <v>3187</v>
      </c>
      <c r="F8013" s="6">
        <v>20</v>
      </c>
      <c r="G8013" s="6">
        <v>1027.11474609375</v>
      </c>
      <c r="H8013" s="6">
        <v>1027.11474609375</v>
      </c>
      <c r="I8013" s="6">
        <v>198.28077697753906</v>
      </c>
      <c r="J8013" s="6">
        <v>77.477499999999978</v>
      </c>
      <c r="K8013">
        <f t="shared" si="250"/>
        <v>0</v>
      </c>
    </row>
    <row r="8014" spans="1:11" x14ac:dyDescent="0.25">
      <c r="A8014" s="5" t="str">
        <f t="shared" si="251"/>
        <v>Rate FamilyTOU-8Monthly Peak DayNovember21</v>
      </c>
      <c r="B8014" t="s">
        <v>2234</v>
      </c>
      <c r="C8014" t="s">
        <v>2252</v>
      </c>
      <c r="D8014" t="s">
        <v>2604</v>
      </c>
      <c r="E8014" t="s">
        <v>3187</v>
      </c>
      <c r="F8014" s="6">
        <v>21</v>
      </c>
      <c r="G8014" s="6">
        <v>1066.7392578125</v>
      </c>
      <c r="H8014" s="6">
        <v>1066.7392578125</v>
      </c>
      <c r="I8014" s="6">
        <v>200.07798767089844</v>
      </c>
      <c r="J8014" s="6">
        <v>75.237142857142857</v>
      </c>
      <c r="K8014">
        <f t="shared" si="250"/>
        <v>0</v>
      </c>
    </row>
    <row r="8015" spans="1:11" x14ac:dyDescent="0.25">
      <c r="A8015" s="5" t="str">
        <f t="shared" si="251"/>
        <v>Rate FamilyTOU-8Monthly Peak DayNovember22</v>
      </c>
      <c r="B8015" t="s">
        <v>2234</v>
      </c>
      <c r="C8015" t="s">
        <v>2252</v>
      </c>
      <c r="D8015" t="s">
        <v>2604</v>
      </c>
      <c r="E8015" t="s">
        <v>3187</v>
      </c>
      <c r="F8015" s="6">
        <v>22</v>
      </c>
      <c r="G8015" s="6">
        <v>1081.7332763671875</v>
      </c>
      <c r="H8015" s="6">
        <v>1081.7332763671875</v>
      </c>
      <c r="I8015" s="6">
        <v>217.79319763183594</v>
      </c>
      <c r="J8015" s="6">
        <v>74.250357142857112</v>
      </c>
      <c r="K8015">
        <f t="shared" si="250"/>
        <v>0</v>
      </c>
    </row>
    <row r="8016" spans="1:11" x14ac:dyDescent="0.25">
      <c r="A8016" s="5" t="str">
        <f t="shared" si="251"/>
        <v>Rate FamilyTOU-8Monthly Peak DayNovember23</v>
      </c>
      <c r="B8016" t="s">
        <v>2234</v>
      </c>
      <c r="C8016" t="s">
        <v>2252</v>
      </c>
      <c r="D8016" t="s">
        <v>2604</v>
      </c>
      <c r="E8016" t="s">
        <v>3187</v>
      </c>
      <c r="F8016" s="6">
        <v>23</v>
      </c>
      <c r="G8016" s="6">
        <v>1177.9981689453125</v>
      </c>
      <c r="H8016" s="6">
        <v>1177.9981689453125</v>
      </c>
      <c r="I8016" s="6">
        <v>276.25146484375</v>
      </c>
      <c r="J8016" s="6">
        <v>73.046785714285733</v>
      </c>
      <c r="K8016">
        <f t="shared" si="250"/>
        <v>0</v>
      </c>
    </row>
    <row r="8017" spans="1:11" x14ac:dyDescent="0.25">
      <c r="A8017" s="5" t="str">
        <f t="shared" si="251"/>
        <v>Rate FamilyTOU-8Monthly Peak DayNovember24</v>
      </c>
      <c r="B8017" t="s">
        <v>2234</v>
      </c>
      <c r="C8017" t="s">
        <v>2252</v>
      </c>
      <c r="D8017" t="s">
        <v>2604</v>
      </c>
      <c r="E8017" t="s">
        <v>3187</v>
      </c>
      <c r="F8017" s="6">
        <v>24</v>
      </c>
      <c r="G8017" s="6">
        <v>1133.1766357421875</v>
      </c>
      <c r="H8017" s="6">
        <v>1133.1766357421875</v>
      </c>
      <c r="I8017" s="6">
        <v>222.36006164550781</v>
      </c>
      <c r="J8017" s="6">
        <v>70.698928571428596</v>
      </c>
      <c r="K8017">
        <f t="shared" si="250"/>
        <v>0</v>
      </c>
    </row>
    <row r="8018" spans="1:11" x14ac:dyDescent="0.25">
      <c r="A8018" s="5" t="str">
        <f t="shared" si="251"/>
        <v>Rate FamilyTOU-8Average WeekdayDecember1</v>
      </c>
      <c r="B8018" t="s">
        <v>2234</v>
      </c>
      <c r="C8018" t="s">
        <v>2252</v>
      </c>
      <c r="D8018" t="s">
        <v>2605</v>
      </c>
      <c r="E8018" t="s">
        <v>3188</v>
      </c>
      <c r="F8018" s="6">
        <v>1</v>
      </c>
      <c r="G8018" s="6">
        <v>813.66015625</v>
      </c>
      <c r="H8018" s="6">
        <v>813.66015625</v>
      </c>
      <c r="I8018" s="6">
        <v>119.95592498779297</v>
      </c>
      <c r="J8018" s="6">
        <v>50.980178571428553</v>
      </c>
      <c r="K8018">
        <f t="shared" si="250"/>
        <v>0</v>
      </c>
    </row>
    <row r="8019" spans="1:11" x14ac:dyDescent="0.25">
      <c r="A8019" s="5" t="str">
        <f t="shared" si="251"/>
        <v>Rate FamilyTOU-8Average WeekdayDecember2</v>
      </c>
      <c r="B8019" t="s">
        <v>2234</v>
      </c>
      <c r="C8019" t="s">
        <v>2252</v>
      </c>
      <c r="D8019" t="s">
        <v>2605</v>
      </c>
      <c r="E8019" t="s">
        <v>3188</v>
      </c>
      <c r="F8019" s="6">
        <v>2</v>
      </c>
      <c r="G8019" s="6">
        <v>816.71942138671875</v>
      </c>
      <c r="H8019" s="6">
        <v>816.71942138671875</v>
      </c>
      <c r="I8019" s="6">
        <v>151.40658569335938</v>
      </c>
      <c r="J8019" s="6">
        <v>49.953571428571436</v>
      </c>
      <c r="K8019">
        <f t="shared" si="250"/>
        <v>0</v>
      </c>
    </row>
    <row r="8020" spans="1:11" x14ac:dyDescent="0.25">
      <c r="A8020" s="5" t="str">
        <f t="shared" si="251"/>
        <v>Rate FamilyTOU-8Average WeekdayDecember3</v>
      </c>
      <c r="B8020" t="s">
        <v>2234</v>
      </c>
      <c r="C8020" t="s">
        <v>2252</v>
      </c>
      <c r="D8020" t="s">
        <v>2605</v>
      </c>
      <c r="E8020" t="s">
        <v>3188</v>
      </c>
      <c r="F8020" s="6">
        <v>3</v>
      </c>
      <c r="G8020" s="6">
        <v>827.398681640625</v>
      </c>
      <c r="H8020" s="6">
        <v>827.398681640625</v>
      </c>
      <c r="I8020" s="6">
        <v>165.02983093261719</v>
      </c>
      <c r="J8020" s="6">
        <v>49.402321428571454</v>
      </c>
      <c r="K8020">
        <f t="shared" si="250"/>
        <v>0</v>
      </c>
    </row>
    <row r="8021" spans="1:11" x14ac:dyDescent="0.25">
      <c r="A8021" s="5" t="str">
        <f t="shared" si="251"/>
        <v>Rate FamilyTOU-8Average WeekdayDecember4</v>
      </c>
      <c r="B8021" t="s">
        <v>2234</v>
      </c>
      <c r="C8021" t="s">
        <v>2252</v>
      </c>
      <c r="D8021" t="s">
        <v>2605</v>
      </c>
      <c r="E8021" t="s">
        <v>3188</v>
      </c>
      <c r="F8021" s="6">
        <v>4</v>
      </c>
      <c r="G8021" s="6">
        <v>792.06915283203125</v>
      </c>
      <c r="H8021" s="6">
        <v>792.06915283203125</v>
      </c>
      <c r="I8021" s="6">
        <v>146.63377380371094</v>
      </c>
      <c r="J8021" s="6">
        <v>48.643750000000011</v>
      </c>
      <c r="K8021">
        <f t="shared" si="250"/>
        <v>0</v>
      </c>
    </row>
    <row r="8022" spans="1:11" x14ac:dyDescent="0.25">
      <c r="A8022" s="5" t="str">
        <f t="shared" si="251"/>
        <v>Rate FamilyTOU-8Average WeekdayDecember5</v>
      </c>
      <c r="B8022" t="s">
        <v>2234</v>
      </c>
      <c r="C8022" t="s">
        <v>2252</v>
      </c>
      <c r="D8022" t="s">
        <v>2605</v>
      </c>
      <c r="E8022" t="s">
        <v>3188</v>
      </c>
      <c r="F8022" s="6">
        <v>5</v>
      </c>
      <c r="G8022" s="6">
        <v>785.38775634765625</v>
      </c>
      <c r="H8022" s="6">
        <v>785.38775634765625</v>
      </c>
      <c r="I8022" s="6">
        <v>111.57631683349609</v>
      </c>
      <c r="J8022" s="6">
        <v>48.087321428571435</v>
      </c>
      <c r="K8022">
        <f t="shared" si="250"/>
        <v>0</v>
      </c>
    </row>
    <row r="8023" spans="1:11" x14ac:dyDescent="0.25">
      <c r="A8023" s="5" t="str">
        <f t="shared" si="251"/>
        <v>Rate FamilyTOU-8Average WeekdayDecember6</v>
      </c>
      <c r="B8023" t="s">
        <v>2234</v>
      </c>
      <c r="C8023" t="s">
        <v>2252</v>
      </c>
      <c r="D8023" t="s">
        <v>2605</v>
      </c>
      <c r="E8023" t="s">
        <v>3188</v>
      </c>
      <c r="F8023" s="6">
        <v>6</v>
      </c>
      <c r="G8023" s="6">
        <v>824.6707763671875</v>
      </c>
      <c r="H8023" s="6">
        <v>824.6707763671875</v>
      </c>
      <c r="I8023" s="6">
        <v>113.67607116699219</v>
      </c>
      <c r="J8023" s="6">
        <v>48.506964285714275</v>
      </c>
      <c r="K8023">
        <f t="shared" si="250"/>
        <v>0</v>
      </c>
    </row>
    <row r="8024" spans="1:11" x14ac:dyDescent="0.25">
      <c r="A8024" s="5" t="str">
        <f t="shared" si="251"/>
        <v>Rate FamilyTOU-8Average WeekdayDecember7</v>
      </c>
      <c r="B8024" t="s">
        <v>2234</v>
      </c>
      <c r="C8024" t="s">
        <v>2252</v>
      </c>
      <c r="D8024" t="s">
        <v>2605</v>
      </c>
      <c r="E8024" t="s">
        <v>3188</v>
      </c>
      <c r="F8024" s="6">
        <v>7</v>
      </c>
      <c r="G8024" s="6">
        <v>902.55548095703125</v>
      </c>
      <c r="H8024" s="6">
        <v>902.55548095703125</v>
      </c>
      <c r="I8024" s="6">
        <v>135.696044921875</v>
      </c>
      <c r="J8024" s="6">
        <v>48.709821428571438</v>
      </c>
      <c r="K8024">
        <f t="shared" si="250"/>
        <v>0</v>
      </c>
    </row>
    <row r="8025" spans="1:11" x14ac:dyDescent="0.25">
      <c r="A8025" s="5" t="str">
        <f t="shared" si="251"/>
        <v>Rate FamilyTOU-8Average WeekdayDecember8</v>
      </c>
      <c r="B8025" t="s">
        <v>2234</v>
      </c>
      <c r="C8025" t="s">
        <v>2252</v>
      </c>
      <c r="D8025" t="s">
        <v>2605</v>
      </c>
      <c r="E8025" t="s">
        <v>3188</v>
      </c>
      <c r="F8025" s="6">
        <v>8</v>
      </c>
      <c r="G8025" s="6">
        <v>977.600341796875</v>
      </c>
      <c r="H8025" s="6">
        <v>977.600341796875</v>
      </c>
      <c r="I8025" s="6">
        <v>169.73881530761719</v>
      </c>
      <c r="J8025" s="6">
        <v>48.283214285714287</v>
      </c>
      <c r="K8025">
        <f t="shared" si="250"/>
        <v>0</v>
      </c>
    </row>
    <row r="8026" spans="1:11" x14ac:dyDescent="0.25">
      <c r="A8026" s="5" t="str">
        <f t="shared" si="251"/>
        <v>Rate FamilyTOU-8Average WeekdayDecember9</v>
      </c>
      <c r="B8026" t="s">
        <v>2234</v>
      </c>
      <c r="C8026" t="s">
        <v>2252</v>
      </c>
      <c r="D8026" t="s">
        <v>2605</v>
      </c>
      <c r="E8026" t="s">
        <v>3188</v>
      </c>
      <c r="F8026" s="6">
        <v>9</v>
      </c>
      <c r="G8026" s="6">
        <v>1129.48876953125</v>
      </c>
      <c r="H8026" s="6">
        <v>1129.48876953125</v>
      </c>
      <c r="I8026" s="6">
        <v>107.581787109375</v>
      </c>
      <c r="J8026" s="6">
        <v>49.496249999999989</v>
      </c>
      <c r="K8026">
        <f t="shared" si="250"/>
        <v>0</v>
      </c>
    </row>
    <row r="8027" spans="1:11" x14ac:dyDescent="0.25">
      <c r="A8027" s="5" t="str">
        <f t="shared" si="251"/>
        <v>Rate FamilyTOU-8Average WeekdayDecember10</v>
      </c>
      <c r="B8027" t="s">
        <v>2234</v>
      </c>
      <c r="C8027" t="s">
        <v>2252</v>
      </c>
      <c r="D8027" t="s">
        <v>2605</v>
      </c>
      <c r="E8027" t="s">
        <v>3188</v>
      </c>
      <c r="F8027" s="6">
        <v>10</v>
      </c>
      <c r="G8027" s="6">
        <v>1142.3212890625</v>
      </c>
      <c r="H8027" s="6">
        <v>1142.3212890625</v>
      </c>
      <c r="I8027" s="6">
        <v>117.62363433837891</v>
      </c>
      <c r="J8027" s="6">
        <v>52.879285714285729</v>
      </c>
      <c r="K8027">
        <f t="shared" si="250"/>
        <v>0</v>
      </c>
    </row>
    <row r="8028" spans="1:11" x14ac:dyDescent="0.25">
      <c r="A8028" s="5" t="str">
        <f t="shared" si="251"/>
        <v>Rate FamilyTOU-8Average WeekdayDecember11</v>
      </c>
      <c r="B8028" t="s">
        <v>2234</v>
      </c>
      <c r="C8028" t="s">
        <v>2252</v>
      </c>
      <c r="D8028" t="s">
        <v>2605</v>
      </c>
      <c r="E8028" t="s">
        <v>3188</v>
      </c>
      <c r="F8028" s="6">
        <v>11</v>
      </c>
      <c r="G8028" s="6">
        <v>978.76446533203125</v>
      </c>
      <c r="H8028" s="6">
        <v>978.76446533203125</v>
      </c>
      <c r="I8028" s="6">
        <v>127.7425537109375</v>
      </c>
      <c r="J8028" s="6">
        <v>56.795964285714298</v>
      </c>
      <c r="K8028">
        <f t="shared" si="250"/>
        <v>0</v>
      </c>
    </row>
    <row r="8029" spans="1:11" x14ac:dyDescent="0.25">
      <c r="A8029" s="5" t="str">
        <f t="shared" si="251"/>
        <v>Rate FamilyTOU-8Average WeekdayDecember12</v>
      </c>
      <c r="B8029" t="s">
        <v>2234</v>
      </c>
      <c r="C8029" t="s">
        <v>2252</v>
      </c>
      <c r="D8029" t="s">
        <v>2605</v>
      </c>
      <c r="E8029" t="s">
        <v>3188</v>
      </c>
      <c r="F8029" s="6">
        <v>12</v>
      </c>
      <c r="G8029" s="6">
        <v>1001.2332763671875</v>
      </c>
      <c r="H8029" s="6">
        <v>1001.2332763671875</v>
      </c>
      <c r="I8029" s="6">
        <v>144.46330261230469</v>
      </c>
      <c r="J8029" s="6">
        <v>61.091714285714296</v>
      </c>
      <c r="K8029">
        <f t="shared" si="250"/>
        <v>0</v>
      </c>
    </row>
    <row r="8030" spans="1:11" x14ac:dyDescent="0.25">
      <c r="A8030" s="5" t="str">
        <f t="shared" si="251"/>
        <v>Rate FamilyTOU-8Average WeekdayDecember13</v>
      </c>
      <c r="B8030" t="s">
        <v>2234</v>
      </c>
      <c r="C8030" t="s">
        <v>2252</v>
      </c>
      <c r="D8030" t="s">
        <v>2605</v>
      </c>
      <c r="E8030" t="s">
        <v>3188</v>
      </c>
      <c r="F8030" s="6">
        <v>13</v>
      </c>
      <c r="G8030" s="6">
        <v>985.7601318359375</v>
      </c>
      <c r="H8030" s="6">
        <v>985.7601318359375</v>
      </c>
      <c r="I8030" s="6">
        <v>134.88090515136719</v>
      </c>
      <c r="J8030" s="6">
        <v>64.577500000000029</v>
      </c>
      <c r="K8030">
        <f t="shared" si="250"/>
        <v>0</v>
      </c>
    </row>
    <row r="8031" spans="1:11" x14ac:dyDescent="0.25">
      <c r="A8031" s="5" t="str">
        <f t="shared" si="251"/>
        <v>Rate FamilyTOU-8Average WeekdayDecember14</v>
      </c>
      <c r="B8031" t="s">
        <v>2234</v>
      </c>
      <c r="C8031" t="s">
        <v>2252</v>
      </c>
      <c r="D8031" t="s">
        <v>2605</v>
      </c>
      <c r="E8031" t="s">
        <v>3188</v>
      </c>
      <c r="F8031" s="6">
        <v>14</v>
      </c>
      <c r="G8031" s="6">
        <v>934.404296875</v>
      </c>
      <c r="H8031" s="6">
        <v>934.404296875</v>
      </c>
      <c r="I8031" s="6">
        <v>124.07687377929688</v>
      </c>
      <c r="J8031" s="6">
        <v>66.267499999999998</v>
      </c>
      <c r="K8031">
        <f t="shared" si="250"/>
        <v>0</v>
      </c>
    </row>
    <row r="8032" spans="1:11" x14ac:dyDescent="0.25">
      <c r="A8032" s="5" t="str">
        <f t="shared" si="251"/>
        <v>Rate FamilyTOU-8Average WeekdayDecember15</v>
      </c>
      <c r="B8032" t="s">
        <v>2234</v>
      </c>
      <c r="C8032" t="s">
        <v>2252</v>
      </c>
      <c r="D8032" t="s">
        <v>2605</v>
      </c>
      <c r="E8032" t="s">
        <v>3188</v>
      </c>
      <c r="F8032" s="6">
        <v>15</v>
      </c>
      <c r="G8032" s="6">
        <v>1076.927490234375</v>
      </c>
      <c r="H8032" s="6">
        <v>1076.927490234375</v>
      </c>
      <c r="I8032" s="6">
        <v>145.48574829101563</v>
      </c>
      <c r="J8032" s="6">
        <v>66.935178571428523</v>
      </c>
      <c r="K8032">
        <f t="shared" si="250"/>
        <v>0</v>
      </c>
    </row>
    <row r="8033" spans="1:11" x14ac:dyDescent="0.25">
      <c r="A8033" s="5" t="str">
        <f t="shared" si="251"/>
        <v>Rate FamilyTOU-8Average WeekdayDecember16</v>
      </c>
      <c r="B8033" t="s">
        <v>2234</v>
      </c>
      <c r="C8033" t="s">
        <v>2252</v>
      </c>
      <c r="D8033" t="s">
        <v>2605</v>
      </c>
      <c r="E8033" t="s">
        <v>3188</v>
      </c>
      <c r="F8033" s="6">
        <v>16</v>
      </c>
      <c r="G8033" s="6">
        <v>1115.014404296875</v>
      </c>
      <c r="H8033" s="6">
        <v>1115.014404296875</v>
      </c>
      <c r="I8033" s="6">
        <v>141.87297058105469</v>
      </c>
      <c r="J8033" s="6">
        <v>67.753392857142856</v>
      </c>
      <c r="K8033">
        <f t="shared" si="250"/>
        <v>0</v>
      </c>
    </row>
    <row r="8034" spans="1:11" x14ac:dyDescent="0.25">
      <c r="A8034" s="5" t="str">
        <f t="shared" si="251"/>
        <v>Rate FamilyTOU-8Average WeekdayDecember17</v>
      </c>
      <c r="B8034" t="s">
        <v>2234</v>
      </c>
      <c r="C8034" t="s">
        <v>2252</v>
      </c>
      <c r="D8034" t="s">
        <v>2605</v>
      </c>
      <c r="E8034" t="s">
        <v>3188</v>
      </c>
      <c r="F8034" s="6">
        <v>17</v>
      </c>
      <c r="G8034" s="6">
        <v>933.63671875</v>
      </c>
      <c r="H8034" s="6">
        <v>933.63671875</v>
      </c>
      <c r="I8034" s="6">
        <v>154.55378723144531</v>
      </c>
      <c r="J8034" s="6">
        <v>67.423035714285703</v>
      </c>
      <c r="K8034">
        <f t="shared" si="250"/>
        <v>0</v>
      </c>
    </row>
    <row r="8035" spans="1:11" x14ac:dyDescent="0.25">
      <c r="A8035" s="5" t="str">
        <f t="shared" si="251"/>
        <v>Rate FamilyTOU-8Average WeekdayDecember18</v>
      </c>
      <c r="B8035" t="s">
        <v>2234</v>
      </c>
      <c r="C8035" t="s">
        <v>2252</v>
      </c>
      <c r="D8035" t="s">
        <v>2605</v>
      </c>
      <c r="E8035" t="s">
        <v>3188</v>
      </c>
      <c r="F8035" s="6">
        <v>18</v>
      </c>
      <c r="G8035" s="6">
        <v>749.728271484375</v>
      </c>
      <c r="H8035" s="6">
        <v>749.728271484375</v>
      </c>
      <c r="I8035" s="6">
        <v>143.45671081542969</v>
      </c>
      <c r="J8035" s="6">
        <v>65.14303571428573</v>
      </c>
      <c r="K8035">
        <f t="shared" si="250"/>
        <v>0</v>
      </c>
    </row>
    <row r="8036" spans="1:11" x14ac:dyDescent="0.25">
      <c r="A8036" s="5" t="str">
        <f t="shared" si="251"/>
        <v>Rate FamilyTOU-8Average WeekdayDecember19</v>
      </c>
      <c r="B8036" t="s">
        <v>2234</v>
      </c>
      <c r="C8036" t="s">
        <v>2252</v>
      </c>
      <c r="D8036" t="s">
        <v>2605</v>
      </c>
      <c r="E8036" t="s">
        <v>3188</v>
      </c>
      <c r="F8036" s="6">
        <v>19</v>
      </c>
      <c r="G8036" s="6">
        <v>792.74871826171875</v>
      </c>
      <c r="H8036" s="6">
        <v>792.74871826171875</v>
      </c>
      <c r="I8036" s="6">
        <v>114.80091857910156</v>
      </c>
      <c r="J8036" s="6">
        <v>61.169285714285742</v>
      </c>
      <c r="K8036">
        <f t="shared" si="250"/>
        <v>0</v>
      </c>
    </row>
    <row r="8037" spans="1:11" x14ac:dyDescent="0.25">
      <c r="A8037" s="5" t="str">
        <f t="shared" si="251"/>
        <v>Rate FamilyTOU-8Average WeekdayDecember20</v>
      </c>
      <c r="B8037" t="s">
        <v>2234</v>
      </c>
      <c r="C8037" t="s">
        <v>2252</v>
      </c>
      <c r="D8037" t="s">
        <v>2605</v>
      </c>
      <c r="E8037" t="s">
        <v>3188</v>
      </c>
      <c r="F8037" s="6">
        <v>20</v>
      </c>
      <c r="G8037" s="6">
        <v>979.058837890625</v>
      </c>
      <c r="H8037" s="6">
        <v>979.058837890625</v>
      </c>
      <c r="I8037" s="6">
        <v>137.20278930664063</v>
      </c>
      <c r="J8037" s="6">
        <v>58.945357142857183</v>
      </c>
      <c r="K8037">
        <f t="shared" si="250"/>
        <v>0</v>
      </c>
    </row>
    <row r="8038" spans="1:11" x14ac:dyDescent="0.25">
      <c r="A8038" s="5" t="str">
        <f t="shared" si="251"/>
        <v>Rate FamilyTOU-8Average WeekdayDecember21</v>
      </c>
      <c r="B8038" t="s">
        <v>2234</v>
      </c>
      <c r="C8038" t="s">
        <v>2252</v>
      </c>
      <c r="D8038" t="s">
        <v>2605</v>
      </c>
      <c r="E8038" t="s">
        <v>3188</v>
      </c>
      <c r="F8038" s="6">
        <v>21</v>
      </c>
      <c r="G8038" s="6">
        <v>864.42425537109375</v>
      </c>
      <c r="H8038" s="6">
        <v>864.42425537109375</v>
      </c>
      <c r="I8038" s="6">
        <v>126.78130340576172</v>
      </c>
      <c r="J8038" s="6">
        <v>57.110000000000028</v>
      </c>
      <c r="K8038">
        <f t="shared" si="250"/>
        <v>0</v>
      </c>
    </row>
    <row r="8039" spans="1:11" x14ac:dyDescent="0.25">
      <c r="A8039" s="5" t="str">
        <f t="shared" si="251"/>
        <v>Rate FamilyTOU-8Average WeekdayDecember22</v>
      </c>
      <c r="B8039" t="s">
        <v>2234</v>
      </c>
      <c r="C8039" t="s">
        <v>2252</v>
      </c>
      <c r="D8039" t="s">
        <v>2605</v>
      </c>
      <c r="E8039" t="s">
        <v>3188</v>
      </c>
      <c r="F8039" s="6">
        <v>22</v>
      </c>
      <c r="G8039" s="6">
        <v>986.4742431640625</v>
      </c>
      <c r="H8039" s="6">
        <v>986.4742431640625</v>
      </c>
      <c r="I8039" s="6">
        <v>154.30949401855469</v>
      </c>
      <c r="J8039" s="6">
        <v>55.570714285714267</v>
      </c>
      <c r="K8039">
        <f t="shared" si="250"/>
        <v>0</v>
      </c>
    </row>
    <row r="8040" spans="1:11" x14ac:dyDescent="0.25">
      <c r="A8040" s="5" t="str">
        <f t="shared" si="251"/>
        <v>Rate FamilyTOU-8Average WeekdayDecember23</v>
      </c>
      <c r="B8040" t="s">
        <v>2234</v>
      </c>
      <c r="C8040" t="s">
        <v>2252</v>
      </c>
      <c r="D8040" t="s">
        <v>2605</v>
      </c>
      <c r="E8040" t="s">
        <v>3188</v>
      </c>
      <c r="F8040" s="6">
        <v>23</v>
      </c>
      <c r="G8040" s="6">
        <v>911.7081298828125</v>
      </c>
      <c r="H8040" s="6">
        <v>911.7081298828125</v>
      </c>
      <c r="I8040" s="6">
        <v>128.84918212890625</v>
      </c>
      <c r="J8040" s="6">
        <v>54.342321428571424</v>
      </c>
      <c r="K8040">
        <f t="shared" si="250"/>
        <v>0</v>
      </c>
    </row>
    <row r="8041" spans="1:11" x14ac:dyDescent="0.25">
      <c r="A8041" s="5" t="str">
        <f t="shared" si="251"/>
        <v>Rate FamilyTOU-8Average WeekdayDecember24</v>
      </c>
      <c r="B8041" t="s">
        <v>2234</v>
      </c>
      <c r="C8041" t="s">
        <v>2252</v>
      </c>
      <c r="D8041" t="s">
        <v>2605</v>
      </c>
      <c r="E8041" t="s">
        <v>3188</v>
      </c>
      <c r="F8041" s="6">
        <v>24</v>
      </c>
      <c r="G8041" s="6">
        <v>762.28460693359375</v>
      </c>
      <c r="H8041" s="6">
        <v>762.28460693359375</v>
      </c>
      <c r="I8041" s="6">
        <v>125.54415130615234</v>
      </c>
      <c r="J8041" s="6">
        <v>56.560178571428594</v>
      </c>
      <c r="K8041">
        <f t="shared" si="250"/>
        <v>0</v>
      </c>
    </row>
    <row r="8042" spans="1:11" x14ac:dyDescent="0.25">
      <c r="A8042" s="5" t="str">
        <f t="shared" si="251"/>
        <v>Rate FamilyTOU-8Monthly Peak DayDecember1</v>
      </c>
      <c r="B8042" t="s">
        <v>2234</v>
      </c>
      <c r="C8042" t="s">
        <v>2252</v>
      </c>
      <c r="D8042" t="s">
        <v>2606</v>
      </c>
      <c r="E8042" t="s">
        <v>3188</v>
      </c>
      <c r="F8042" s="6">
        <v>1</v>
      </c>
      <c r="G8042" s="6">
        <v>612.32110595703125</v>
      </c>
      <c r="H8042" s="6">
        <v>612.32110595703125</v>
      </c>
      <c r="I8042" s="6">
        <v>101.00379180908203</v>
      </c>
      <c r="J8042" s="6">
        <v>49.73553571428571</v>
      </c>
      <c r="K8042">
        <f t="shared" si="250"/>
        <v>0</v>
      </c>
    </row>
    <row r="8043" spans="1:11" x14ac:dyDescent="0.25">
      <c r="A8043" s="5" t="str">
        <f t="shared" si="251"/>
        <v>Rate FamilyTOU-8Monthly Peak DayDecember2</v>
      </c>
      <c r="B8043" t="s">
        <v>2234</v>
      </c>
      <c r="C8043" t="s">
        <v>2252</v>
      </c>
      <c r="D8043" t="s">
        <v>2606</v>
      </c>
      <c r="E8043" t="s">
        <v>3188</v>
      </c>
      <c r="F8043" s="6">
        <v>2</v>
      </c>
      <c r="G8043" s="6">
        <v>634.95318603515625</v>
      </c>
      <c r="H8043" s="6">
        <v>634.95318603515625</v>
      </c>
      <c r="I8043" s="6">
        <v>111.79364776611328</v>
      </c>
      <c r="J8043" s="6">
        <v>49.087142857142865</v>
      </c>
      <c r="K8043">
        <f t="shared" si="250"/>
        <v>0</v>
      </c>
    </row>
    <row r="8044" spans="1:11" x14ac:dyDescent="0.25">
      <c r="A8044" s="5" t="str">
        <f t="shared" si="251"/>
        <v>Rate FamilyTOU-8Monthly Peak DayDecember3</v>
      </c>
      <c r="B8044" t="s">
        <v>2234</v>
      </c>
      <c r="C8044" t="s">
        <v>2252</v>
      </c>
      <c r="D8044" t="s">
        <v>2606</v>
      </c>
      <c r="E8044" t="s">
        <v>3188</v>
      </c>
      <c r="F8044" s="6">
        <v>3</v>
      </c>
      <c r="G8044" s="6">
        <v>565.5975341796875</v>
      </c>
      <c r="H8044" s="6">
        <v>565.5975341796875</v>
      </c>
      <c r="I8044" s="6">
        <v>121.38680267333984</v>
      </c>
      <c r="J8044" s="6">
        <v>47.261250000000004</v>
      </c>
      <c r="K8044">
        <f t="shared" si="250"/>
        <v>0</v>
      </c>
    </row>
    <row r="8045" spans="1:11" x14ac:dyDescent="0.25">
      <c r="A8045" s="5" t="str">
        <f t="shared" si="251"/>
        <v>Rate FamilyTOU-8Monthly Peak DayDecember4</v>
      </c>
      <c r="B8045" t="s">
        <v>2234</v>
      </c>
      <c r="C8045" t="s">
        <v>2252</v>
      </c>
      <c r="D8045" t="s">
        <v>2606</v>
      </c>
      <c r="E8045" t="s">
        <v>3188</v>
      </c>
      <c r="F8045" s="6">
        <v>4</v>
      </c>
      <c r="G8045" s="6">
        <v>600.79473876953125</v>
      </c>
      <c r="H8045" s="6">
        <v>600.79473876953125</v>
      </c>
      <c r="I8045" s="6">
        <v>104.01319122314453</v>
      </c>
      <c r="J8045" s="6">
        <v>47.404285714285727</v>
      </c>
      <c r="K8045">
        <f t="shared" si="250"/>
        <v>0</v>
      </c>
    </row>
    <row r="8046" spans="1:11" x14ac:dyDescent="0.25">
      <c r="A8046" s="5" t="str">
        <f t="shared" si="251"/>
        <v>Rate FamilyTOU-8Monthly Peak DayDecember5</v>
      </c>
      <c r="B8046" t="s">
        <v>2234</v>
      </c>
      <c r="C8046" t="s">
        <v>2252</v>
      </c>
      <c r="D8046" t="s">
        <v>2606</v>
      </c>
      <c r="E8046" t="s">
        <v>3188</v>
      </c>
      <c r="F8046" s="6">
        <v>5</v>
      </c>
      <c r="G8046" s="6">
        <v>632.015625</v>
      </c>
      <c r="H8046" s="6">
        <v>632.015625</v>
      </c>
      <c r="I8046" s="6">
        <v>116.6661376953125</v>
      </c>
      <c r="J8046" s="6">
        <v>47.02607142857142</v>
      </c>
      <c r="K8046">
        <f t="shared" si="250"/>
        <v>0</v>
      </c>
    </row>
    <row r="8047" spans="1:11" x14ac:dyDescent="0.25">
      <c r="A8047" s="5" t="str">
        <f t="shared" si="251"/>
        <v>Rate FamilyTOU-8Monthly Peak DayDecember6</v>
      </c>
      <c r="B8047" t="s">
        <v>2234</v>
      </c>
      <c r="C8047" t="s">
        <v>2252</v>
      </c>
      <c r="D8047" t="s">
        <v>2606</v>
      </c>
      <c r="E8047" t="s">
        <v>3188</v>
      </c>
      <c r="F8047" s="6">
        <v>6</v>
      </c>
      <c r="G8047" s="6">
        <v>773.6121826171875</v>
      </c>
      <c r="H8047" s="6">
        <v>773.6121826171875</v>
      </c>
      <c r="I8047" s="6">
        <v>106.24021148681641</v>
      </c>
      <c r="J8047" s="6">
        <v>46.255892857142847</v>
      </c>
      <c r="K8047">
        <f t="shared" si="250"/>
        <v>0</v>
      </c>
    </row>
    <row r="8048" spans="1:11" x14ac:dyDescent="0.25">
      <c r="A8048" s="5" t="str">
        <f t="shared" si="251"/>
        <v>Rate FamilyTOU-8Monthly Peak DayDecember7</v>
      </c>
      <c r="B8048" t="s">
        <v>2234</v>
      </c>
      <c r="C8048" t="s">
        <v>2252</v>
      </c>
      <c r="D8048" t="s">
        <v>2606</v>
      </c>
      <c r="E8048" t="s">
        <v>3188</v>
      </c>
      <c r="F8048" s="6">
        <v>7</v>
      </c>
      <c r="G8048" s="6">
        <v>809.97216796875</v>
      </c>
      <c r="H8048" s="6">
        <v>809.97216796875</v>
      </c>
      <c r="I8048" s="6">
        <v>107.85433197021484</v>
      </c>
      <c r="J8048" s="6">
        <v>45.850357142857156</v>
      </c>
      <c r="K8048">
        <f t="shared" si="250"/>
        <v>0</v>
      </c>
    </row>
    <row r="8049" spans="1:11" x14ac:dyDescent="0.25">
      <c r="A8049" s="5" t="str">
        <f t="shared" si="251"/>
        <v>Rate FamilyTOU-8Monthly Peak DayDecember8</v>
      </c>
      <c r="B8049" t="s">
        <v>2234</v>
      </c>
      <c r="C8049" t="s">
        <v>2252</v>
      </c>
      <c r="D8049" t="s">
        <v>2606</v>
      </c>
      <c r="E8049" t="s">
        <v>3188</v>
      </c>
      <c r="F8049" s="6">
        <v>8</v>
      </c>
      <c r="G8049" s="6">
        <v>845.588134765625</v>
      </c>
      <c r="H8049" s="6">
        <v>845.588134765625</v>
      </c>
      <c r="I8049" s="6">
        <v>105.62014007568359</v>
      </c>
      <c r="J8049" s="6">
        <v>45.988928571428566</v>
      </c>
      <c r="K8049">
        <f t="shared" si="250"/>
        <v>0</v>
      </c>
    </row>
    <row r="8050" spans="1:11" x14ac:dyDescent="0.25">
      <c r="A8050" s="5" t="str">
        <f t="shared" si="251"/>
        <v>Rate FamilyTOU-8Monthly Peak DayDecember9</v>
      </c>
      <c r="B8050" t="s">
        <v>2234</v>
      </c>
      <c r="C8050" t="s">
        <v>2252</v>
      </c>
      <c r="D8050" t="s">
        <v>2606</v>
      </c>
      <c r="E8050" t="s">
        <v>3188</v>
      </c>
      <c r="F8050" s="6">
        <v>9</v>
      </c>
      <c r="G8050" s="6">
        <v>809.64593505859375</v>
      </c>
      <c r="H8050" s="6">
        <v>809.64593505859375</v>
      </c>
      <c r="I8050" s="6">
        <v>94.256454467773438</v>
      </c>
      <c r="J8050" s="6">
        <v>47.391428571428548</v>
      </c>
      <c r="K8050">
        <f t="shared" si="250"/>
        <v>0</v>
      </c>
    </row>
    <row r="8051" spans="1:11" x14ac:dyDescent="0.25">
      <c r="A8051" s="5" t="str">
        <f t="shared" si="251"/>
        <v>Rate FamilyTOU-8Monthly Peak DayDecember10</v>
      </c>
      <c r="B8051" t="s">
        <v>2234</v>
      </c>
      <c r="C8051" t="s">
        <v>2252</v>
      </c>
      <c r="D8051" t="s">
        <v>2606</v>
      </c>
      <c r="E8051" t="s">
        <v>3188</v>
      </c>
      <c r="F8051" s="6">
        <v>10</v>
      </c>
      <c r="G8051" s="6">
        <v>833.7119140625</v>
      </c>
      <c r="H8051" s="6">
        <v>833.7119140625</v>
      </c>
      <c r="I8051" s="6">
        <v>100.07315826416016</v>
      </c>
      <c r="J8051" s="6">
        <v>51.371642857142845</v>
      </c>
      <c r="K8051">
        <f t="shared" si="250"/>
        <v>0</v>
      </c>
    </row>
    <row r="8052" spans="1:11" x14ac:dyDescent="0.25">
      <c r="A8052" s="5" t="str">
        <f t="shared" si="251"/>
        <v>Rate FamilyTOU-8Monthly Peak DayDecember11</v>
      </c>
      <c r="B8052" t="s">
        <v>2234</v>
      </c>
      <c r="C8052" t="s">
        <v>2252</v>
      </c>
      <c r="D8052" t="s">
        <v>2606</v>
      </c>
      <c r="E8052" t="s">
        <v>3188</v>
      </c>
      <c r="F8052" s="6">
        <v>11</v>
      </c>
      <c r="G8052" s="6">
        <v>854.50390625</v>
      </c>
      <c r="H8052" s="6">
        <v>854.50390625</v>
      </c>
      <c r="I8052" s="6">
        <v>96.256820678710938</v>
      </c>
      <c r="J8052" s="6">
        <v>55.848803571428583</v>
      </c>
      <c r="K8052">
        <f t="shared" si="250"/>
        <v>0</v>
      </c>
    </row>
    <row r="8053" spans="1:11" x14ac:dyDescent="0.25">
      <c r="A8053" s="5" t="str">
        <f t="shared" si="251"/>
        <v>Rate FamilyTOU-8Monthly Peak DayDecember12</v>
      </c>
      <c r="B8053" t="s">
        <v>2234</v>
      </c>
      <c r="C8053" t="s">
        <v>2252</v>
      </c>
      <c r="D8053" t="s">
        <v>2606</v>
      </c>
      <c r="E8053" t="s">
        <v>3188</v>
      </c>
      <c r="F8053" s="6">
        <v>12</v>
      </c>
      <c r="G8053" s="6">
        <v>881.13519287109375</v>
      </c>
      <c r="H8053" s="6">
        <v>881.13519287109375</v>
      </c>
      <c r="I8053" s="6">
        <v>99.507171630859375</v>
      </c>
      <c r="J8053" s="6">
        <v>60.405249999999974</v>
      </c>
      <c r="K8053">
        <f t="shared" si="250"/>
        <v>0</v>
      </c>
    </row>
    <row r="8054" spans="1:11" x14ac:dyDescent="0.25">
      <c r="A8054" s="5" t="str">
        <f t="shared" si="251"/>
        <v>Rate FamilyTOU-8Monthly Peak DayDecember13</v>
      </c>
      <c r="B8054" t="s">
        <v>2234</v>
      </c>
      <c r="C8054" t="s">
        <v>2252</v>
      </c>
      <c r="D8054" t="s">
        <v>2606</v>
      </c>
      <c r="E8054" t="s">
        <v>3188</v>
      </c>
      <c r="F8054" s="6">
        <v>13</v>
      </c>
      <c r="G8054" s="6">
        <v>874.7247314453125</v>
      </c>
      <c r="H8054" s="6">
        <v>874.7247314453125</v>
      </c>
      <c r="I8054" s="6">
        <v>98.796676635742188</v>
      </c>
      <c r="J8054" s="6">
        <v>63.546339285714275</v>
      </c>
      <c r="K8054">
        <f t="shared" si="250"/>
        <v>0</v>
      </c>
    </row>
    <row r="8055" spans="1:11" x14ac:dyDescent="0.25">
      <c r="A8055" s="5" t="str">
        <f t="shared" si="251"/>
        <v>Rate FamilyTOU-8Monthly Peak DayDecember14</v>
      </c>
      <c r="B8055" t="s">
        <v>2234</v>
      </c>
      <c r="C8055" t="s">
        <v>2252</v>
      </c>
      <c r="D8055" t="s">
        <v>2606</v>
      </c>
      <c r="E8055" t="s">
        <v>3188</v>
      </c>
      <c r="F8055" s="6">
        <v>14</v>
      </c>
      <c r="G8055" s="6">
        <v>756.98455810546875</v>
      </c>
      <c r="H8055" s="6">
        <v>756.98455810546875</v>
      </c>
      <c r="I8055" s="6">
        <v>96.018501281738281</v>
      </c>
      <c r="J8055" s="6">
        <v>65.143137254901958</v>
      </c>
      <c r="K8055">
        <f t="shared" si="250"/>
        <v>0</v>
      </c>
    </row>
    <row r="8056" spans="1:11" x14ac:dyDescent="0.25">
      <c r="A8056" s="5" t="str">
        <f t="shared" si="251"/>
        <v>Rate FamilyTOU-8Monthly Peak DayDecember15</v>
      </c>
      <c r="B8056" t="s">
        <v>2234</v>
      </c>
      <c r="C8056" t="s">
        <v>2252</v>
      </c>
      <c r="D8056" t="s">
        <v>2606</v>
      </c>
      <c r="E8056" t="s">
        <v>3188</v>
      </c>
      <c r="F8056" s="6">
        <v>15</v>
      </c>
      <c r="G8056" s="6">
        <v>722.14849853515625</v>
      </c>
      <c r="H8056" s="6">
        <v>722.14849853515625</v>
      </c>
      <c r="I8056" s="6">
        <v>90.45037841796875</v>
      </c>
      <c r="J8056" s="6">
        <v>66.154117647058868</v>
      </c>
      <c r="K8056">
        <f t="shared" si="250"/>
        <v>0</v>
      </c>
    </row>
    <row r="8057" spans="1:11" x14ac:dyDescent="0.25">
      <c r="A8057" s="5" t="str">
        <f t="shared" si="251"/>
        <v>Rate FamilyTOU-8Monthly Peak DayDecember16</v>
      </c>
      <c r="B8057" t="s">
        <v>2234</v>
      </c>
      <c r="C8057" t="s">
        <v>2252</v>
      </c>
      <c r="D8057" t="s">
        <v>2606</v>
      </c>
      <c r="E8057" t="s">
        <v>3188</v>
      </c>
      <c r="F8057" s="6">
        <v>16</v>
      </c>
      <c r="G8057" s="6">
        <v>693.15960693359375</v>
      </c>
      <c r="H8057" s="6">
        <v>693.15960693359375</v>
      </c>
      <c r="I8057" s="6">
        <v>93.15875244140625</v>
      </c>
      <c r="J8057" s="6">
        <v>66.453529411764677</v>
      </c>
      <c r="K8057">
        <f t="shared" si="250"/>
        <v>0</v>
      </c>
    </row>
    <row r="8058" spans="1:11" x14ac:dyDescent="0.25">
      <c r="A8058" s="5" t="str">
        <f t="shared" si="251"/>
        <v>Rate FamilyTOU-8Monthly Peak DayDecember17</v>
      </c>
      <c r="B8058" t="s">
        <v>2234</v>
      </c>
      <c r="C8058" t="s">
        <v>2252</v>
      </c>
      <c r="D8058" t="s">
        <v>2606</v>
      </c>
      <c r="E8058" t="s">
        <v>3188</v>
      </c>
      <c r="F8058" s="6">
        <v>17</v>
      </c>
      <c r="G8058" s="6">
        <v>592.38226318359375</v>
      </c>
      <c r="H8058" s="6">
        <v>592.38226318359375</v>
      </c>
      <c r="I8058" s="6">
        <v>138.10324096679688</v>
      </c>
      <c r="J8058" s="6">
        <v>66.18882352941182</v>
      </c>
      <c r="K8058">
        <f t="shared" si="250"/>
        <v>0</v>
      </c>
    </row>
    <row r="8059" spans="1:11" x14ac:dyDescent="0.25">
      <c r="A8059" s="5" t="str">
        <f t="shared" si="251"/>
        <v>Rate FamilyTOU-8Monthly Peak DayDecember18</v>
      </c>
      <c r="B8059" t="s">
        <v>2234</v>
      </c>
      <c r="C8059" t="s">
        <v>2252</v>
      </c>
      <c r="D8059" t="s">
        <v>2606</v>
      </c>
      <c r="E8059" t="s">
        <v>3188</v>
      </c>
      <c r="F8059" s="6">
        <v>18</v>
      </c>
      <c r="G8059" s="6">
        <v>612.4183349609375</v>
      </c>
      <c r="H8059" s="6">
        <v>612.4183349609375</v>
      </c>
      <c r="I8059" s="6">
        <v>88.14190673828125</v>
      </c>
      <c r="J8059" s="6">
        <v>63.738235294117636</v>
      </c>
      <c r="K8059">
        <f t="shared" si="250"/>
        <v>0</v>
      </c>
    </row>
    <row r="8060" spans="1:11" x14ac:dyDescent="0.25">
      <c r="A8060" s="5" t="str">
        <f t="shared" si="251"/>
        <v>Rate FamilyTOU-8Monthly Peak DayDecember19</v>
      </c>
      <c r="B8060" t="s">
        <v>2234</v>
      </c>
      <c r="C8060" t="s">
        <v>2252</v>
      </c>
      <c r="D8060" t="s">
        <v>2606</v>
      </c>
      <c r="E8060" t="s">
        <v>3188</v>
      </c>
      <c r="F8060" s="6">
        <v>19</v>
      </c>
      <c r="G8060" s="6">
        <v>617.87188720703125</v>
      </c>
      <c r="H8060" s="6">
        <v>617.87188720703125</v>
      </c>
      <c r="I8060" s="6">
        <v>103.74310302734375</v>
      </c>
      <c r="J8060" s="6">
        <v>60.923725490196063</v>
      </c>
      <c r="K8060">
        <f t="shared" si="250"/>
        <v>0</v>
      </c>
    </row>
    <row r="8061" spans="1:11" x14ac:dyDescent="0.25">
      <c r="A8061" s="5" t="str">
        <f t="shared" si="251"/>
        <v>Rate FamilyTOU-8Monthly Peak DayDecember20</v>
      </c>
      <c r="B8061" t="s">
        <v>2234</v>
      </c>
      <c r="C8061" t="s">
        <v>2252</v>
      </c>
      <c r="D8061" t="s">
        <v>2606</v>
      </c>
      <c r="E8061" t="s">
        <v>3188</v>
      </c>
      <c r="F8061" s="6">
        <v>20</v>
      </c>
      <c r="G8061" s="6">
        <v>620.7596435546875</v>
      </c>
      <c r="H8061" s="6">
        <v>620.7596435546875</v>
      </c>
      <c r="I8061" s="6">
        <v>96.442497253417969</v>
      </c>
      <c r="J8061" s="6">
        <v>59.606249999999996</v>
      </c>
      <c r="K8061">
        <f t="shared" si="250"/>
        <v>0</v>
      </c>
    </row>
    <row r="8062" spans="1:11" x14ac:dyDescent="0.25">
      <c r="A8062" s="5" t="str">
        <f t="shared" si="251"/>
        <v>Rate FamilyTOU-8Monthly Peak DayDecember21</v>
      </c>
      <c r="B8062" t="s">
        <v>2234</v>
      </c>
      <c r="C8062" t="s">
        <v>2252</v>
      </c>
      <c r="D8062" t="s">
        <v>2606</v>
      </c>
      <c r="E8062" t="s">
        <v>3188</v>
      </c>
      <c r="F8062" s="6">
        <v>21</v>
      </c>
      <c r="G8062" s="6">
        <v>562.997802734375</v>
      </c>
      <c r="H8062" s="6">
        <v>562.997802734375</v>
      </c>
      <c r="I8062" s="6">
        <v>92.570999145507813</v>
      </c>
      <c r="J8062" s="6">
        <v>57.584107142857171</v>
      </c>
      <c r="K8062">
        <f t="shared" si="250"/>
        <v>0</v>
      </c>
    </row>
    <row r="8063" spans="1:11" x14ac:dyDescent="0.25">
      <c r="A8063" s="5" t="str">
        <f t="shared" si="251"/>
        <v>Rate FamilyTOU-8Monthly Peak DayDecember22</v>
      </c>
      <c r="B8063" t="s">
        <v>2234</v>
      </c>
      <c r="C8063" t="s">
        <v>2252</v>
      </c>
      <c r="D8063" t="s">
        <v>2606</v>
      </c>
      <c r="E8063" t="s">
        <v>3188</v>
      </c>
      <c r="F8063" s="6">
        <v>22</v>
      </c>
      <c r="G8063" s="6">
        <v>616.908935546875</v>
      </c>
      <c r="H8063" s="6">
        <v>616.908935546875</v>
      </c>
      <c r="I8063" s="6">
        <v>90.374176025390625</v>
      </c>
      <c r="J8063" s="6">
        <v>55.623749999999994</v>
      </c>
      <c r="K8063">
        <f t="shared" si="250"/>
        <v>0</v>
      </c>
    </row>
    <row r="8064" spans="1:11" x14ac:dyDescent="0.25">
      <c r="A8064" s="5" t="str">
        <f t="shared" si="251"/>
        <v>Rate FamilyTOU-8Monthly Peak DayDecember23</v>
      </c>
      <c r="B8064" t="s">
        <v>2234</v>
      </c>
      <c r="C8064" t="s">
        <v>2252</v>
      </c>
      <c r="D8064" t="s">
        <v>2606</v>
      </c>
      <c r="E8064" t="s">
        <v>3188</v>
      </c>
      <c r="F8064" s="6">
        <v>23</v>
      </c>
      <c r="G8064" s="6">
        <v>635.831787109375</v>
      </c>
      <c r="H8064" s="6">
        <v>635.831787109375</v>
      </c>
      <c r="I8064" s="6">
        <v>95.904853820800781</v>
      </c>
      <c r="J8064" s="6">
        <v>54.354642857142885</v>
      </c>
      <c r="K8064">
        <f t="shared" si="250"/>
        <v>0</v>
      </c>
    </row>
    <row r="8065" spans="1:11" x14ac:dyDescent="0.25">
      <c r="A8065" s="5" t="str">
        <f t="shared" si="251"/>
        <v>Rate FamilyTOU-8Monthly Peak DayDecember24</v>
      </c>
      <c r="B8065" t="s">
        <v>2234</v>
      </c>
      <c r="C8065" t="s">
        <v>2252</v>
      </c>
      <c r="D8065" t="s">
        <v>2606</v>
      </c>
      <c r="E8065" t="s">
        <v>3188</v>
      </c>
      <c r="F8065" s="6">
        <v>24</v>
      </c>
      <c r="G8065" s="6">
        <v>671.46728515625</v>
      </c>
      <c r="H8065" s="6">
        <v>671.46728515625</v>
      </c>
      <c r="I8065" s="6">
        <v>102.64766693115234</v>
      </c>
      <c r="J8065" s="6">
        <v>52.565178571428547</v>
      </c>
      <c r="K8065">
        <f t="shared" si="250"/>
        <v>0</v>
      </c>
    </row>
    <row r="8066" spans="1:11" x14ac:dyDescent="0.25">
      <c r="A8066" s="5" t="str">
        <f t="shared" si="251"/>
        <v>Rate FamilyTOU-8-SAverage WeekdayJanuary1</v>
      </c>
      <c r="B8066" t="s">
        <v>2234</v>
      </c>
      <c r="C8066" t="s">
        <v>2253</v>
      </c>
      <c r="D8066" t="s">
        <v>2607</v>
      </c>
      <c r="E8066" t="s">
        <v>3189</v>
      </c>
      <c r="F8066" s="6">
        <v>1</v>
      </c>
      <c r="G8066" s="6"/>
      <c r="H8066" s="6"/>
      <c r="I8066" s="6"/>
      <c r="J8066" s="6">
        <v>47.627499999999998</v>
      </c>
      <c r="K8066">
        <f t="shared" ref="K8066:K8129" si="252">INDEX(events, MATCH(CONCATENATE(B8066, C8066, D8066, E8066), events_y, 0), MATCH("Confidential", events_x, 0))</f>
        <v>1</v>
      </c>
    </row>
    <row r="8067" spans="1:11" x14ac:dyDescent="0.25">
      <c r="A8067" s="5" t="str">
        <f t="shared" ref="A8067:A8130" si="253">CONCATENATE(B8067, C8067, D8067, E8067, F8067)</f>
        <v>Rate FamilyTOU-8-SAverage WeekdayJanuary2</v>
      </c>
      <c r="B8067" t="s">
        <v>2234</v>
      </c>
      <c r="C8067" t="s">
        <v>2253</v>
      </c>
      <c r="D8067" t="s">
        <v>2607</v>
      </c>
      <c r="E8067" t="s">
        <v>3189</v>
      </c>
      <c r="F8067" s="6">
        <v>2</v>
      </c>
      <c r="G8067" s="6"/>
      <c r="H8067" s="6"/>
      <c r="I8067" s="6"/>
      <c r="J8067" s="6">
        <v>46.71</v>
      </c>
      <c r="K8067">
        <f t="shared" si="252"/>
        <v>1</v>
      </c>
    </row>
    <row r="8068" spans="1:11" x14ac:dyDescent="0.25">
      <c r="A8068" s="5" t="str">
        <f t="shared" si="253"/>
        <v>Rate FamilyTOU-8-SAverage WeekdayJanuary3</v>
      </c>
      <c r="B8068" t="s">
        <v>2234</v>
      </c>
      <c r="C8068" t="s">
        <v>2253</v>
      </c>
      <c r="D8068" t="s">
        <v>2607</v>
      </c>
      <c r="E8068" t="s">
        <v>3189</v>
      </c>
      <c r="F8068" s="6">
        <v>3</v>
      </c>
      <c r="G8068" s="6"/>
      <c r="H8068" s="6"/>
      <c r="I8068" s="6"/>
      <c r="J8068" s="6">
        <v>46.674999999999997</v>
      </c>
      <c r="K8068">
        <f t="shared" si="252"/>
        <v>1</v>
      </c>
    </row>
    <row r="8069" spans="1:11" x14ac:dyDescent="0.25">
      <c r="A8069" s="5" t="str">
        <f t="shared" si="253"/>
        <v>Rate FamilyTOU-8-SAverage WeekdayJanuary4</v>
      </c>
      <c r="B8069" t="s">
        <v>2234</v>
      </c>
      <c r="C8069" t="s">
        <v>2253</v>
      </c>
      <c r="D8069" t="s">
        <v>2607</v>
      </c>
      <c r="E8069" t="s">
        <v>3189</v>
      </c>
      <c r="F8069" s="6">
        <v>4</v>
      </c>
      <c r="G8069" s="6"/>
      <c r="H8069" s="6"/>
      <c r="I8069" s="6"/>
      <c r="J8069" s="6">
        <v>46.114999999999995</v>
      </c>
      <c r="K8069">
        <f t="shared" si="252"/>
        <v>1</v>
      </c>
    </row>
    <row r="8070" spans="1:11" x14ac:dyDescent="0.25">
      <c r="A8070" s="5" t="str">
        <f t="shared" si="253"/>
        <v>Rate FamilyTOU-8-SAverage WeekdayJanuary5</v>
      </c>
      <c r="B8070" t="s">
        <v>2234</v>
      </c>
      <c r="C8070" t="s">
        <v>2253</v>
      </c>
      <c r="D8070" t="s">
        <v>2607</v>
      </c>
      <c r="E8070" t="s">
        <v>3189</v>
      </c>
      <c r="F8070" s="6">
        <v>5</v>
      </c>
      <c r="G8070" s="6"/>
      <c r="H8070" s="6"/>
      <c r="I8070" s="6"/>
      <c r="J8070" s="6">
        <v>45.787500000000001</v>
      </c>
      <c r="K8070">
        <f t="shared" si="252"/>
        <v>1</v>
      </c>
    </row>
    <row r="8071" spans="1:11" x14ac:dyDescent="0.25">
      <c r="A8071" s="5" t="str">
        <f t="shared" si="253"/>
        <v>Rate FamilyTOU-8-SAverage WeekdayJanuary6</v>
      </c>
      <c r="B8071" t="s">
        <v>2234</v>
      </c>
      <c r="C8071" t="s">
        <v>2253</v>
      </c>
      <c r="D8071" t="s">
        <v>2607</v>
      </c>
      <c r="E8071" t="s">
        <v>3189</v>
      </c>
      <c r="F8071" s="6">
        <v>6</v>
      </c>
      <c r="G8071" s="6"/>
      <c r="H8071" s="6"/>
      <c r="I8071" s="6"/>
      <c r="J8071" s="6">
        <v>45.667499999999997</v>
      </c>
      <c r="K8071">
        <f t="shared" si="252"/>
        <v>1</v>
      </c>
    </row>
    <row r="8072" spans="1:11" x14ac:dyDescent="0.25">
      <c r="A8072" s="5" t="str">
        <f t="shared" si="253"/>
        <v>Rate FamilyTOU-8-SAverage WeekdayJanuary7</v>
      </c>
      <c r="B8072" t="s">
        <v>2234</v>
      </c>
      <c r="C8072" t="s">
        <v>2253</v>
      </c>
      <c r="D8072" t="s">
        <v>2607</v>
      </c>
      <c r="E8072" t="s">
        <v>3189</v>
      </c>
      <c r="F8072" s="6">
        <v>7</v>
      </c>
      <c r="G8072" s="6"/>
      <c r="H8072" s="6"/>
      <c r="I8072" s="6"/>
      <c r="J8072" s="6">
        <v>45.44</v>
      </c>
      <c r="K8072">
        <f t="shared" si="252"/>
        <v>1</v>
      </c>
    </row>
    <row r="8073" spans="1:11" x14ac:dyDescent="0.25">
      <c r="A8073" s="5" t="str">
        <f t="shared" si="253"/>
        <v>Rate FamilyTOU-8-SAverage WeekdayJanuary8</v>
      </c>
      <c r="B8073" t="s">
        <v>2234</v>
      </c>
      <c r="C8073" t="s">
        <v>2253</v>
      </c>
      <c r="D8073" t="s">
        <v>2607</v>
      </c>
      <c r="E8073" t="s">
        <v>3189</v>
      </c>
      <c r="F8073" s="6">
        <v>8</v>
      </c>
      <c r="G8073" s="6"/>
      <c r="H8073" s="6"/>
      <c r="I8073" s="6"/>
      <c r="J8073" s="6">
        <v>45.142499999999998</v>
      </c>
      <c r="K8073">
        <f t="shared" si="252"/>
        <v>1</v>
      </c>
    </row>
    <row r="8074" spans="1:11" x14ac:dyDescent="0.25">
      <c r="A8074" s="5" t="str">
        <f t="shared" si="253"/>
        <v>Rate FamilyTOU-8-SAverage WeekdayJanuary9</v>
      </c>
      <c r="B8074" t="s">
        <v>2234</v>
      </c>
      <c r="C8074" t="s">
        <v>2253</v>
      </c>
      <c r="D8074" t="s">
        <v>2607</v>
      </c>
      <c r="E8074" t="s">
        <v>3189</v>
      </c>
      <c r="F8074" s="6">
        <v>9</v>
      </c>
      <c r="G8074" s="6"/>
      <c r="H8074" s="6"/>
      <c r="I8074" s="6"/>
      <c r="J8074" s="6">
        <v>45.142500000000005</v>
      </c>
      <c r="K8074">
        <f t="shared" si="252"/>
        <v>1</v>
      </c>
    </row>
    <row r="8075" spans="1:11" x14ac:dyDescent="0.25">
      <c r="A8075" s="5" t="str">
        <f t="shared" si="253"/>
        <v>Rate FamilyTOU-8-SAverage WeekdayJanuary10</v>
      </c>
      <c r="B8075" t="s">
        <v>2234</v>
      </c>
      <c r="C8075" t="s">
        <v>2253</v>
      </c>
      <c r="D8075" t="s">
        <v>2607</v>
      </c>
      <c r="E8075" t="s">
        <v>3189</v>
      </c>
      <c r="F8075" s="6">
        <v>10</v>
      </c>
      <c r="G8075" s="6"/>
      <c r="H8075" s="6"/>
      <c r="I8075" s="6"/>
      <c r="J8075" s="6">
        <v>46.634999999999998</v>
      </c>
      <c r="K8075">
        <f t="shared" si="252"/>
        <v>1</v>
      </c>
    </row>
    <row r="8076" spans="1:11" x14ac:dyDescent="0.25">
      <c r="A8076" s="5" t="str">
        <f t="shared" si="253"/>
        <v>Rate FamilyTOU-8-SAverage WeekdayJanuary11</v>
      </c>
      <c r="B8076" t="s">
        <v>2234</v>
      </c>
      <c r="C8076" t="s">
        <v>2253</v>
      </c>
      <c r="D8076" t="s">
        <v>2607</v>
      </c>
      <c r="E8076" t="s">
        <v>3189</v>
      </c>
      <c r="F8076" s="6">
        <v>11</v>
      </c>
      <c r="G8076" s="6"/>
      <c r="H8076" s="6"/>
      <c r="I8076" s="6"/>
      <c r="J8076" s="6">
        <v>48.147500000000001</v>
      </c>
      <c r="K8076">
        <f t="shared" si="252"/>
        <v>1</v>
      </c>
    </row>
    <row r="8077" spans="1:11" x14ac:dyDescent="0.25">
      <c r="A8077" s="5" t="str">
        <f t="shared" si="253"/>
        <v>Rate FamilyTOU-8-SAverage WeekdayJanuary12</v>
      </c>
      <c r="B8077" t="s">
        <v>2234</v>
      </c>
      <c r="C8077" t="s">
        <v>2253</v>
      </c>
      <c r="D8077" t="s">
        <v>2607</v>
      </c>
      <c r="E8077" t="s">
        <v>3189</v>
      </c>
      <c r="F8077" s="6">
        <v>12</v>
      </c>
      <c r="G8077" s="6"/>
      <c r="H8077" s="6"/>
      <c r="I8077" s="6"/>
      <c r="J8077" s="6">
        <v>48.120000000000005</v>
      </c>
      <c r="K8077">
        <f t="shared" si="252"/>
        <v>1</v>
      </c>
    </row>
    <row r="8078" spans="1:11" x14ac:dyDescent="0.25">
      <c r="A8078" s="5" t="str">
        <f t="shared" si="253"/>
        <v>Rate FamilyTOU-8-SAverage WeekdayJanuary13</v>
      </c>
      <c r="B8078" t="s">
        <v>2234</v>
      </c>
      <c r="C8078" t="s">
        <v>2253</v>
      </c>
      <c r="D8078" t="s">
        <v>2607</v>
      </c>
      <c r="E8078" t="s">
        <v>3189</v>
      </c>
      <c r="F8078" s="6">
        <v>13</v>
      </c>
      <c r="G8078" s="6"/>
      <c r="H8078" s="6"/>
      <c r="I8078" s="6"/>
      <c r="J8078" s="6">
        <v>47.612500000000004</v>
      </c>
      <c r="K8078">
        <f t="shared" si="252"/>
        <v>1</v>
      </c>
    </row>
    <row r="8079" spans="1:11" x14ac:dyDescent="0.25">
      <c r="A8079" s="5" t="str">
        <f t="shared" si="253"/>
        <v>Rate FamilyTOU-8-SAverage WeekdayJanuary14</v>
      </c>
      <c r="B8079" t="s">
        <v>2234</v>
      </c>
      <c r="C8079" t="s">
        <v>2253</v>
      </c>
      <c r="D8079" t="s">
        <v>2607</v>
      </c>
      <c r="E8079" t="s">
        <v>3189</v>
      </c>
      <c r="F8079" s="6">
        <v>14</v>
      </c>
      <c r="G8079" s="6"/>
      <c r="H8079" s="6"/>
      <c r="I8079" s="6"/>
      <c r="J8079" s="6">
        <v>48.302499999999995</v>
      </c>
      <c r="K8079">
        <f t="shared" si="252"/>
        <v>1</v>
      </c>
    </row>
    <row r="8080" spans="1:11" x14ac:dyDescent="0.25">
      <c r="A8080" s="5" t="str">
        <f t="shared" si="253"/>
        <v>Rate FamilyTOU-8-SAverage WeekdayJanuary15</v>
      </c>
      <c r="B8080" t="s">
        <v>2234</v>
      </c>
      <c r="C8080" t="s">
        <v>2253</v>
      </c>
      <c r="D8080" t="s">
        <v>2607</v>
      </c>
      <c r="E8080" t="s">
        <v>3189</v>
      </c>
      <c r="F8080" s="6">
        <v>15</v>
      </c>
      <c r="G8080" s="6"/>
      <c r="H8080" s="6"/>
      <c r="I8080" s="6"/>
      <c r="J8080" s="6">
        <v>49.212499999999999</v>
      </c>
      <c r="K8080">
        <f t="shared" si="252"/>
        <v>1</v>
      </c>
    </row>
    <row r="8081" spans="1:11" x14ac:dyDescent="0.25">
      <c r="A8081" s="5" t="str">
        <f t="shared" si="253"/>
        <v>Rate FamilyTOU-8-SAverage WeekdayJanuary16</v>
      </c>
      <c r="B8081" t="s">
        <v>2234</v>
      </c>
      <c r="C8081" t="s">
        <v>2253</v>
      </c>
      <c r="D8081" t="s">
        <v>2607</v>
      </c>
      <c r="E8081" t="s">
        <v>3189</v>
      </c>
      <c r="F8081" s="6">
        <v>16</v>
      </c>
      <c r="G8081" s="6"/>
      <c r="H8081" s="6"/>
      <c r="I8081" s="6"/>
      <c r="J8081" s="6">
        <v>48.947499999999998</v>
      </c>
      <c r="K8081">
        <f t="shared" si="252"/>
        <v>1</v>
      </c>
    </row>
    <row r="8082" spans="1:11" x14ac:dyDescent="0.25">
      <c r="A8082" s="5" t="str">
        <f t="shared" si="253"/>
        <v>Rate FamilyTOU-8-SAverage WeekdayJanuary17</v>
      </c>
      <c r="B8082" t="s">
        <v>2234</v>
      </c>
      <c r="C8082" t="s">
        <v>2253</v>
      </c>
      <c r="D8082" t="s">
        <v>2607</v>
      </c>
      <c r="E8082" t="s">
        <v>3189</v>
      </c>
      <c r="F8082" s="6">
        <v>17</v>
      </c>
      <c r="G8082" s="6"/>
      <c r="H8082" s="6"/>
      <c r="I8082" s="6"/>
      <c r="J8082" s="6">
        <v>49.505000000000003</v>
      </c>
      <c r="K8082">
        <f t="shared" si="252"/>
        <v>1</v>
      </c>
    </row>
    <row r="8083" spans="1:11" x14ac:dyDescent="0.25">
      <c r="A8083" s="5" t="str">
        <f t="shared" si="253"/>
        <v>Rate FamilyTOU-8-SAverage WeekdayJanuary18</v>
      </c>
      <c r="B8083" t="s">
        <v>2234</v>
      </c>
      <c r="C8083" t="s">
        <v>2253</v>
      </c>
      <c r="D8083" t="s">
        <v>2607</v>
      </c>
      <c r="E8083" t="s">
        <v>3189</v>
      </c>
      <c r="F8083" s="6">
        <v>18</v>
      </c>
      <c r="G8083" s="6"/>
      <c r="H8083" s="6"/>
      <c r="I8083" s="6"/>
      <c r="J8083" s="6">
        <v>49.347500000000004</v>
      </c>
      <c r="K8083">
        <f t="shared" si="252"/>
        <v>1</v>
      </c>
    </row>
    <row r="8084" spans="1:11" x14ac:dyDescent="0.25">
      <c r="A8084" s="5" t="str">
        <f t="shared" si="253"/>
        <v>Rate FamilyTOU-8-SAverage WeekdayJanuary19</v>
      </c>
      <c r="B8084" t="s">
        <v>2234</v>
      </c>
      <c r="C8084" t="s">
        <v>2253</v>
      </c>
      <c r="D8084" t="s">
        <v>2607</v>
      </c>
      <c r="E8084" t="s">
        <v>3189</v>
      </c>
      <c r="F8084" s="6">
        <v>19</v>
      </c>
      <c r="G8084" s="6"/>
      <c r="H8084" s="6"/>
      <c r="I8084" s="6"/>
      <c r="J8084" s="6">
        <v>48.157499999999999</v>
      </c>
      <c r="K8084">
        <f t="shared" si="252"/>
        <v>1</v>
      </c>
    </row>
    <row r="8085" spans="1:11" x14ac:dyDescent="0.25">
      <c r="A8085" s="5" t="str">
        <f t="shared" si="253"/>
        <v>Rate FamilyTOU-8-SAverage WeekdayJanuary20</v>
      </c>
      <c r="B8085" t="s">
        <v>2234</v>
      </c>
      <c r="C8085" t="s">
        <v>2253</v>
      </c>
      <c r="D8085" t="s">
        <v>2607</v>
      </c>
      <c r="E8085" t="s">
        <v>3189</v>
      </c>
      <c r="F8085" s="6">
        <v>20</v>
      </c>
      <c r="G8085" s="6"/>
      <c r="H8085" s="6"/>
      <c r="I8085" s="6"/>
      <c r="J8085" s="6">
        <v>46.924999999999997</v>
      </c>
      <c r="K8085">
        <f t="shared" si="252"/>
        <v>1</v>
      </c>
    </row>
    <row r="8086" spans="1:11" x14ac:dyDescent="0.25">
      <c r="A8086" s="5" t="str">
        <f t="shared" si="253"/>
        <v>Rate FamilyTOU-8-SAverage WeekdayJanuary21</v>
      </c>
      <c r="B8086" t="s">
        <v>2234</v>
      </c>
      <c r="C8086" t="s">
        <v>2253</v>
      </c>
      <c r="D8086" t="s">
        <v>2607</v>
      </c>
      <c r="E8086" t="s">
        <v>3189</v>
      </c>
      <c r="F8086" s="6">
        <v>21</v>
      </c>
      <c r="G8086" s="6"/>
      <c r="H8086" s="6"/>
      <c r="I8086" s="6"/>
      <c r="J8086" s="6">
        <v>45.935000000000002</v>
      </c>
      <c r="K8086">
        <f t="shared" si="252"/>
        <v>1</v>
      </c>
    </row>
    <row r="8087" spans="1:11" x14ac:dyDescent="0.25">
      <c r="A8087" s="5" t="str">
        <f t="shared" si="253"/>
        <v>Rate FamilyTOU-8-SAverage WeekdayJanuary22</v>
      </c>
      <c r="B8087" t="s">
        <v>2234</v>
      </c>
      <c r="C8087" t="s">
        <v>2253</v>
      </c>
      <c r="D8087" t="s">
        <v>2607</v>
      </c>
      <c r="E8087" t="s">
        <v>3189</v>
      </c>
      <c r="F8087" s="6">
        <v>22</v>
      </c>
      <c r="G8087" s="6"/>
      <c r="H8087" s="6"/>
      <c r="I8087" s="6"/>
      <c r="J8087" s="6">
        <v>44.947499999999998</v>
      </c>
      <c r="K8087">
        <f t="shared" si="252"/>
        <v>1</v>
      </c>
    </row>
    <row r="8088" spans="1:11" x14ac:dyDescent="0.25">
      <c r="A8088" s="5" t="str">
        <f t="shared" si="253"/>
        <v>Rate FamilyTOU-8-SAverage WeekdayJanuary23</v>
      </c>
      <c r="B8088" t="s">
        <v>2234</v>
      </c>
      <c r="C8088" t="s">
        <v>2253</v>
      </c>
      <c r="D8088" t="s">
        <v>2607</v>
      </c>
      <c r="E8088" t="s">
        <v>3189</v>
      </c>
      <c r="F8088" s="6">
        <v>23</v>
      </c>
      <c r="G8088" s="6"/>
      <c r="H8088" s="6"/>
      <c r="I8088" s="6"/>
      <c r="J8088" s="6">
        <v>44.06</v>
      </c>
      <c r="K8088">
        <f t="shared" si="252"/>
        <v>1</v>
      </c>
    </row>
    <row r="8089" spans="1:11" x14ac:dyDescent="0.25">
      <c r="A8089" s="5" t="str">
        <f t="shared" si="253"/>
        <v>Rate FamilyTOU-8-SAverage WeekdayJanuary24</v>
      </c>
      <c r="B8089" t="s">
        <v>2234</v>
      </c>
      <c r="C8089" t="s">
        <v>2253</v>
      </c>
      <c r="D8089" t="s">
        <v>2607</v>
      </c>
      <c r="E8089" t="s">
        <v>3189</v>
      </c>
      <c r="F8089" s="6">
        <v>24</v>
      </c>
      <c r="G8089" s="6"/>
      <c r="H8089" s="6"/>
      <c r="I8089" s="6"/>
      <c r="J8089" s="6">
        <v>43.092500000000001</v>
      </c>
      <c r="K8089">
        <f t="shared" si="252"/>
        <v>1</v>
      </c>
    </row>
    <row r="8090" spans="1:11" x14ac:dyDescent="0.25">
      <c r="A8090" s="5" t="str">
        <f t="shared" si="253"/>
        <v>Rate FamilyTOU-8-SMonthly Peak DayJanuary1</v>
      </c>
      <c r="B8090" t="s">
        <v>2234</v>
      </c>
      <c r="C8090" t="s">
        <v>2253</v>
      </c>
      <c r="D8090" t="s">
        <v>2608</v>
      </c>
      <c r="E8090" t="s">
        <v>3189</v>
      </c>
      <c r="F8090" s="6">
        <v>1</v>
      </c>
      <c r="G8090" s="6"/>
      <c r="H8090" s="6"/>
      <c r="I8090" s="6"/>
      <c r="J8090" s="6">
        <v>47.239999999999995</v>
      </c>
      <c r="K8090">
        <f t="shared" si="252"/>
        <v>1</v>
      </c>
    </row>
    <row r="8091" spans="1:11" x14ac:dyDescent="0.25">
      <c r="A8091" s="5" t="str">
        <f t="shared" si="253"/>
        <v>Rate FamilyTOU-8-SMonthly Peak DayJanuary2</v>
      </c>
      <c r="B8091" t="s">
        <v>2234</v>
      </c>
      <c r="C8091" t="s">
        <v>2253</v>
      </c>
      <c r="D8091" t="s">
        <v>2608</v>
      </c>
      <c r="E8091" t="s">
        <v>3189</v>
      </c>
      <c r="F8091" s="6">
        <v>2</v>
      </c>
      <c r="G8091" s="6"/>
      <c r="H8091" s="6"/>
      <c r="I8091" s="6"/>
      <c r="J8091" s="6">
        <v>46.564999999999998</v>
      </c>
      <c r="K8091">
        <f t="shared" si="252"/>
        <v>1</v>
      </c>
    </row>
    <row r="8092" spans="1:11" x14ac:dyDescent="0.25">
      <c r="A8092" s="5" t="str">
        <f t="shared" si="253"/>
        <v>Rate FamilyTOU-8-SMonthly Peak DayJanuary3</v>
      </c>
      <c r="B8092" t="s">
        <v>2234</v>
      </c>
      <c r="C8092" t="s">
        <v>2253</v>
      </c>
      <c r="D8092" t="s">
        <v>2608</v>
      </c>
      <c r="E8092" t="s">
        <v>3189</v>
      </c>
      <c r="F8092" s="6">
        <v>3</v>
      </c>
      <c r="G8092" s="6"/>
      <c r="H8092" s="6"/>
      <c r="I8092" s="6"/>
      <c r="J8092" s="6">
        <v>46.06</v>
      </c>
      <c r="K8092">
        <f t="shared" si="252"/>
        <v>1</v>
      </c>
    </row>
    <row r="8093" spans="1:11" x14ac:dyDescent="0.25">
      <c r="A8093" s="5" t="str">
        <f t="shared" si="253"/>
        <v>Rate FamilyTOU-8-SMonthly Peak DayJanuary4</v>
      </c>
      <c r="B8093" t="s">
        <v>2234</v>
      </c>
      <c r="C8093" t="s">
        <v>2253</v>
      </c>
      <c r="D8093" t="s">
        <v>2608</v>
      </c>
      <c r="E8093" t="s">
        <v>3189</v>
      </c>
      <c r="F8093" s="6">
        <v>4</v>
      </c>
      <c r="G8093" s="6"/>
      <c r="H8093" s="6"/>
      <c r="I8093" s="6"/>
      <c r="J8093" s="6">
        <v>45.917499999999997</v>
      </c>
      <c r="K8093">
        <f t="shared" si="252"/>
        <v>1</v>
      </c>
    </row>
    <row r="8094" spans="1:11" x14ac:dyDescent="0.25">
      <c r="A8094" s="5" t="str">
        <f t="shared" si="253"/>
        <v>Rate FamilyTOU-8-SMonthly Peak DayJanuary5</v>
      </c>
      <c r="B8094" t="s">
        <v>2234</v>
      </c>
      <c r="C8094" t="s">
        <v>2253</v>
      </c>
      <c r="D8094" t="s">
        <v>2608</v>
      </c>
      <c r="E8094" t="s">
        <v>3189</v>
      </c>
      <c r="F8094" s="6">
        <v>5</v>
      </c>
      <c r="G8094" s="6"/>
      <c r="H8094" s="6"/>
      <c r="I8094" s="6"/>
      <c r="J8094" s="6">
        <v>45.207499999999996</v>
      </c>
      <c r="K8094">
        <f t="shared" si="252"/>
        <v>1</v>
      </c>
    </row>
    <row r="8095" spans="1:11" x14ac:dyDescent="0.25">
      <c r="A8095" s="5" t="str">
        <f t="shared" si="253"/>
        <v>Rate FamilyTOU-8-SMonthly Peak DayJanuary6</v>
      </c>
      <c r="B8095" t="s">
        <v>2234</v>
      </c>
      <c r="C8095" t="s">
        <v>2253</v>
      </c>
      <c r="D8095" t="s">
        <v>2608</v>
      </c>
      <c r="E8095" t="s">
        <v>3189</v>
      </c>
      <c r="F8095" s="6">
        <v>6</v>
      </c>
      <c r="G8095" s="6"/>
      <c r="H8095" s="6"/>
      <c r="I8095" s="6"/>
      <c r="J8095" s="6">
        <v>44.657499999999999</v>
      </c>
      <c r="K8095">
        <f t="shared" si="252"/>
        <v>1</v>
      </c>
    </row>
    <row r="8096" spans="1:11" x14ac:dyDescent="0.25">
      <c r="A8096" s="5" t="str">
        <f t="shared" si="253"/>
        <v>Rate FamilyTOU-8-SMonthly Peak DayJanuary7</v>
      </c>
      <c r="B8096" t="s">
        <v>2234</v>
      </c>
      <c r="C8096" t="s">
        <v>2253</v>
      </c>
      <c r="D8096" t="s">
        <v>2608</v>
      </c>
      <c r="E8096" t="s">
        <v>3189</v>
      </c>
      <c r="F8096" s="6">
        <v>7</v>
      </c>
      <c r="G8096" s="6"/>
      <c r="H8096" s="6"/>
      <c r="I8096" s="6"/>
      <c r="J8096" s="6">
        <v>44.319999999999993</v>
      </c>
      <c r="K8096">
        <f t="shared" si="252"/>
        <v>1</v>
      </c>
    </row>
    <row r="8097" spans="1:11" x14ac:dyDescent="0.25">
      <c r="A8097" s="5" t="str">
        <f t="shared" si="253"/>
        <v>Rate FamilyTOU-8-SMonthly Peak DayJanuary8</v>
      </c>
      <c r="B8097" t="s">
        <v>2234</v>
      </c>
      <c r="C8097" t="s">
        <v>2253</v>
      </c>
      <c r="D8097" t="s">
        <v>2608</v>
      </c>
      <c r="E8097" t="s">
        <v>3189</v>
      </c>
      <c r="F8097" s="6">
        <v>8</v>
      </c>
      <c r="G8097" s="6"/>
      <c r="H8097" s="6"/>
      <c r="I8097" s="6"/>
      <c r="J8097" s="6">
        <v>42.4</v>
      </c>
      <c r="K8097">
        <f t="shared" si="252"/>
        <v>1</v>
      </c>
    </row>
    <row r="8098" spans="1:11" x14ac:dyDescent="0.25">
      <c r="A8098" s="5" t="str">
        <f t="shared" si="253"/>
        <v>Rate FamilyTOU-8-SMonthly Peak DayJanuary9</v>
      </c>
      <c r="B8098" t="s">
        <v>2234</v>
      </c>
      <c r="C8098" t="s">
        <v>2253</v>
      </c>
      <c r="D8098" t="s">
        <v>2608</v>
      </c>
      <c r="E8098" t="s">
        <v>3189</v>
      </c>
      <c r="F8098" s="6">
        <v>9</v>
      </c>
      <c r="G8098" s="6"/>
      <c r="H8098" s="6"/>
      <c r="I8098" s="6"/>
      <c r="J8098" s="6">
        <v>41.712499999999991</v>
      </c>
      <c r="K8098">
        <f t="shared" si="252"/>
        <v>1</v>
      </c>
    </row>
    <row r="8099" spans="1:11" x14ac:dyDescent="0.25">
      <c r="A8099" s="5" t="str">
        <f t="shared" si="253"/>
        <v>Rate FamilyTOU-8-SMonthly Peak DayJanuary10</v>
      </c>
      <c r="B8099" t="s">
        <v>2234</v>
      </c>
      <c r="C8099" t="s">
        <v>2253</v>
      </c>
      <c r="D8099" t="s">
        <v>2608</v>
      </c>
      <c r="E8099" t="s">
        <v>3189</v>
      </c>
      <c r="F8099" s="6">
        <v>10</v>
      </c>
      <c r="G8099" s="6"/>
      <c r="H8099" s="6"/>
      <c r="I8099" s="6"/>
      <c r="J8099" s="6">
        <v>43.68</v>
      </c>
      <c r="K8099">
        <f t="shared" si="252"/>
        <v>1</v>
      </c>
    </row>
    <row r="8100" spans="1:11" x14ac:dyDescent="0.25">
      <c r="A8100" s="5" t="str">
        <f t="shared" si="253"/>
        <v>Rate FamilyTOU-8-SMonthly Peak DayJanuary11</v>
      </c>
      <c r="B8100" t="s">
        <v>2234</v>
      </c>
      <c r="C8100" t="s">
        <v>2253</v>
      </c>
      <c r="D8100" t="s">
        <v>2608</v>
      </c>
      <c r="E8100" t="s">
        <v>3189</v>
      </c>
      <c r="F8100" s="6">
        <v>11</v>
      </c>
      <c r="G8100" s="6"/>
      <c r="H8100" s="6"/>
      <c r="I8100" s="6"/>
      <c r="J8100" s="6">
        <v>45.96</v>
      </c>
      <c r="K8100">
        <f t="shared" si="252"/>
        <v>1</v>
      </c>
    </row>
    <row r="8101" spans="1:11" x14ac:dyDescent="0.25">
      <c r="A8101" s="5" t="str">
        <f t="shared" si="253"/>
        <v>Rate FamilyTOU-8-SMonthly Peak DayJanuary12</v>
      </c>
      <c r="B8101" t="s">
        <v>2234</v>
      </c>
      <c r="C8101" t="s">
        <v>2253</v>
      </c>
      <c r="D8101" t="s">
        <v>2608</v>
      </c>
      <c r="E8101" t="s">
        <v>3189</v>
      </c>
      <c r="F8101" s="6">
        <v>12</v>
      </c>
      <c r="G8101" s="6"/>
      <c r="H8101" s="6"/>
      <c r="I8101" s="6"/>
      <c r="J8101" s="6">
        <v>47.95</v>
      </c>
      <c r="K8101">
        <f t="shared" si="252"/>
        <v>1</v>
      </c>
    </row>
    <row r="8102" spans="1:11" x14ac:dyDescent="0.25">
      <c r="A8102" s="5" t="str">
        <f t="shared" si="253"/>
        <v>Rate FamilyTOU-8-SMonthly Peak DayJanuary13</v>
      </c>
      <c r="B8102" t="s">
        <v>2234</v>
      </c>
      <c r="C8102" t="s">
        <v>2253</v>
      </c>
      <c r="D8102" t="s">
        <v>2608</v>
      </c>
      <c r="E8102" t="s">
        <v>3189</v>
      </c>
      <c r="F8102" s="6">
        <v>13</v>
      </c>
      <c r="G8102" s="6"/>
      <c r="H8102" s="6"/>
      <c r="I8102" s="6"/>
      <c r="J8102" s="6">
        <v>49.29</v>
      </c>
      <c r="K8102">
        <f t="shared" si="252"/>
        <v>1</v>
      </c>
    </row>
    <row r="8103" spans="1:11" x14ac:dyDescent="0.25">
      <c r="A8103" s="5" t="str">
        <f t="shared" si="253"/>
        <v>Rate FamilyTOU-8-SMonthly Peak DayJanuary14</v>
      </c>
      <c r="B8103" t="s">
        <v>2234</v>
      </c>
      <c r="C8103" t="s">
        <v>2253</v>
      </c>
      <c r="D8103" t="s">
        <v>2608</v>
      </c>
      <c r="E8103" t="s">
        <v>3189</v>
      </c>
      <c r="F8103" s="6">
        <v>14</v>
      </c>
      <c r="G8103" s="6"/>
      <c r="H8103" s="6"/>
      <c r="I8103" s="6"/>
      <c r="J8103" s="6">
        <v>50.015000000000008</v>
      </c>
      <c r="K8103">
        <f t="shared" si="252"/>
        <v>1</v>
      </c>
    </row>
    <row r="8104" spans="1:11" x14ac:dyDescent="0.25">
      <c r="A8104" s="5" t="str">
        <f t="shared" si="253"/>
        <v>Rate FamilyTOU-8-SMonthly Peak DayJanuary15</v>
      </c>
      <c r="B8104" t="s">
        <v>2234</v>
      </c>
      <c r="C8104" t="s">
        <v>2253</v>
      </c>
      <c r="D8104" t="s">
        <v>2608</v>
      </c>
      <c r="E8104" t="s">
        <v>3189</v>
      </c>
      <c r="F8104" s="6">
        <v>15</v>
      </c>
      <c r="G8104" s="6"/>
      <c r="H8104" s="6"/>
      <c r="I8104" s="6"/>
      <c r="J8104" s="6">
        <v>48.615000000000002</v>
      </c>
      <c r="K8104">
        <f t="shared" si="252"/>
        <v>1</v>
      </c>
    </row>
    <row r="8105" spans="1:11" x14ac:dyDescent="0.25">
      <c r="A8105" s="5" t="str">
        <f t="shared" si="253"/>
        <v>Rate FamilyTOU-8-SMonthly Peak DayJanuary16</v>
      </c>
      <c r="B8105" t="s">
        <v>2234</v>
      </c>
      <c r="C8105" t="s">
        <v>2253</v>
      </c>
      <c r="D8105" t="s">
        <v>2608</v>
      </c>
      <c r="E8105" t="s">
        <v>3189</v>
      </c>
      <c r="F8105" s="6">
        <v>16</v>
      </c>
      <c r="G8105" s="6"/>
      <c r="H8105" s="6"/>
      <c r="I8105" s="6"/>
      <c r="J8105" s="6">
        <v>47.024999999999999</v>
      </c>
      <c r="K8105">
        <f t="shared" si="252"/>
        <v>1</v>
      </c>
    </row>
    <row r="8106" spans="1:11" x14ac:dyDescent="0.25">
      <c r="A8106" s="5" t="str">
        <f t="shared" si="253"/>
        <v>Rate FamilyTOU-8-SMonthly Peak DayJanuary17</v>
      </c>
      <c r="B8106" t="s">
        <v>2234</v>
      </c>
      <c r="C8106" t="s">
        <v>2253</v>
      </c>
      <c r="D8106" t="s">
        <v>2608</v>
      </c>
      <c r="E8106" t="s">
        <v>3189</v>
      </c>
      <c r="F8106" s="6">
        <v>17</v>
      </c>
      <c r="G8106" s="6"/>
      <c r="H8106" s="6"/>
      <c r="I8106" s="6"/>
      <c r="J8106" s="6">
        <v>46.337499999999999</v>
      </c>
      <c r="K8106">
        <f t="shared" si="252"/>
        <v>1</v>
      </c>
    </row>
    <row r="8107" spans="1:11" x14ac:dyDescent="0.25">
      <c r="A8107" s="5" t="str">
        <f t="shared" si="253"/>
        <v>Rate FamilyTOU-8-SMonthly Peak DayJanuary18</v>
      </c>
      <c r="B8107" t="s">
        <v>2234</v>
      </c>
      <c r="C8107" t="s">
        <v>2253</v>
      </c>
      <c r="D8107" t="s">
        <v>2608</v>
      </c>
      <c r="E8107" t="s">
        <v>3189</v>
      </c>
      <c r="F8107" s="6">
        <v>18</v>
      </c>
      <c r="G8107" s="6"/>
      <c r="H8107" s="6"/>
      <c r="I8107" s="6"/>
      <c r="J8107" s="6">
        <v>44.9</v>
      </c>
      <c r="K8107">
        <f t="shared" si="252"/>
        <v>1</v>
      </c>
    </row>
    <row r="8108" spans="1:11" x14ac:dyDescent="0.25">
      <c r="A8108" s="5" t="str">
        <f t="shared" si="253"/>
        <v>Rate FamilyTOU-8-SMonthly Peak DayJanuary19</v>
      </c>
      <c r="B8108" t="s">
        <v>2234</v>
      </c>
      <c r="C8108" t="s">
        <v>2253</v>
      </c>
      <c r="D8108" t="s">
        <v>2608</v>
      </c>
      <c r="E8108" t="s">
        <v>3189</v>
      </c>
      <c r="F8108" s="6">
        <v>19</v>
      </c>
      <c r="G8108" s="6"/>
      <c r="H8108" s="6"/>
      <c r="I8108" s="6"/>
      <c r="J8108" s="6">
        <v>43.677499999999995</v>
      </c>
      <c r="K8108">
        <f t="shared" si="252"/>
        <v>1</v>
      </c>
    </row>
    <row r="8109" spans="1:11" x14ac:dyDescent="0.25">
      <c r="A8109" s="5" t="str">
        <f t="shared" si="253"/>
        <v>Rate FamilyTOU-8-SMonthly Peak DayJanuary20</v>
      </c>
      <c r="B8109" t="s">
        <v>2234</v>
      </c>
      <c r="C8109" t="s">
        <v>2253</v>
      </c>
      <c r="D8109" t="s">
        <v>2608</v>
      </c>
      <c r="E8109" t="s">
        <v>3189</v>
      </c>
      <c r="F8109" s="6">
        <v>20</v>
      </c>
      <c r="G8109" s="6"/>
      <c r="H8109" s="6"/>
      <c r="I8109" s="6"/>
      <c r="J8109" s="6">
        <v>43.527499999999996</v>
      </c>
      <c r="K8109">
        <f t="shared" si="252"/>
        <v>1</v>
      </c>
    </row>
    <row r="8110" spans="1:11" x14ac:dyDescent="0.25">
      <c r="A8110" s="5" t="str">
        <f t="shared" si="253"/>
        <v>Rate FamilyTOU-8-SMonthly Peak DayJanuary21</v>
      </c>
      <c r="B8110" t="s">
        <v>2234</v>
      </c>
      <c r="C8110" t="s">
        <v>2253</v>
      </c>
      <c r="D8110" t="s">
        <v>2608</v>
      </c>
      <c r="E8110" t="s">
        <v>3189</v>
      </c>
      <c r="F8110" s="6">
        <v>21</v>
      </c>
      <c r="G8110" s="6"/>
      <c r="H8110" s="6"/>
      <c r="I8110" s="6"/>
      <c r="J8110" s="6">
        <v>42.725000000000001</v>
      </c>
      <c r="K8110">
        <f t="shared" si="252"/>
        <v>1</v>
      </c>
    </row>
    <row r="8111" spans="1:11" x14ac:dyDescent="0.25">
      <c r="A8111" s="5" t="str">
        <f t="shared" si="253"/>
        <v>Rate FamilyTOU-8-SMonthly Peak DayJanuary22</v>
      </c>
      <c r="B8111" t="s">
        <v>2234</v>
      </c>
      <c r="C8111" t="s">
        <v>2253</v>
      </c>
      <c r="D8111" t="s">
        <v>2608</v>
      </c>
      <c r="E8111" t="s">
        <v>3189</v>
      </c>
      <c r="F8111" s="6">
        <v>22</v>
      </c>
      <c r="G8111" s="6"/>
      <c r="H8111" s="6"/>
      <c r="I8111" s="6"/>
      <c r="J8111" s="6">
        <v>42.629999999999995</v>
      </c>
      <c r="K8111">
        <f t="shared" si="252"/>
        <v>1</v>
      </c>
    </row>
    <row r="8112" spans="1:11" x14ac:dyDescent="0.25">
      <c r="A8112" s="5" t="str">
        <f t="shared" si="253"/>
        <v>Rate FamilyTOU-8-SMonthly Peak DayJanuary23</v>
      </c>
      <c r="B8112" t="s">
        <v>2234</v>
      </c>
      <c r="C8112" t="s">
        <v>2253</v>
      </c>
      <c r="D8112" t="s">
        <v>2608</v>
      </c>
      <c r="E8112" t="s">
        <v>3189</v>
      </c>
      <c r="F8112" s="6">
        <v>23</v>
      </c>
      <c r="G8112" s="6"/>
      <c r="H8112" s="6"/>
      <c r="I8112" s="6"/>
      <c r="J8112" s="6">
        <v>42.585000000000001</v>
      </c>
      <c r="K8112">
        <f t="shared" si="252"/>
        <v>1</v>
      </c>
    </row>
    <row r="8113" spans="1:11" x14ac:dyDescent="0.25">
      <c r="A8113" s="5" t="str">
        <f t="shared" si="253"/>
        <v>Rate FamilyTOU-8-SMonthly Peak DayJanuary24</v>
      </c>
      <c r="B8113" t="s">
        <v>2234</v>
      </c>
      <c r="C8113" t="s">
        <v>2253</v>
      </c>
      <c r="D8113" t="s">
        <v>2608</v>
      </c>
      <c r="E8113" t="s">
        <v>3189</v>
      </c>
      <c r="F8113" s="6">
        <v>24</v>
      </c>
      <c r="G8113" s="6"/>
      <c r="H8113" s="6"/>
      <c r="I8113" s="6"/>
      <c r="J8113" s="6">
        <v>42.042499999999997</v>
      </c>
      <c r="K8113">
        <f t="shared" si="252"/>
        <v>1</v>
      </c>
    </row>
    <row r="8114" spans="1:11" x14ac:dyDescent="0.25">
      <c r="A8114" s="5" t="str">
        <f t="shared" si="253"/>
        <v>Rate FamilyTOU-8-SAverage WeekdayFebruary1</v>
      </c>
      <c r="B8114" t="s">
        <v>2234</v>
      </c>
      <c r="C8114" t="s">
        <v>2253</v>
      </c>
      <c r="D8114" t="s">
        <v>2609</v>
      </c>
      <c r="E8114" t="s">
        <v>3190</v>
      </c>
      <c r="F8114" s="6">
        <v>1</v>
      </c>
      <c r="G8114" s="6"/>
      <c r="H8114" s="6"/>
      <c r="I8114" s="6"/>
      <c r="J8114" s="6">
        <v>52.31</v>
      </c>
      <c r="K8114">
        <f t="shared" si="252"/>
        <v>1</v>
      </c>
    </row>
    <row r="8115" spans="1:11" x14ac:dyDescent="0.25">
      <c r="A8115" s="5" t="str">
        <f t="shared" si="253"/>
        <v>Rate FamilyTOU-8-SAverage WeekdayFebruary2</v>
      </c>
      <c r="B8115" t="s">
        <v>2234</v>
      </c>
      <c r="C8115" t="s">
        <v>2253</v>
      </c>
      <c r="D8115" t="s">
        <v>2609</v>
      </c>
      <c r="E8115" t="s">
        <v>3190</v>
      </c>
      <c r="F8115" s="6">
        <v>2</v>
      </c>
      <c r="G8115" s="6"/>
      <c r="H8115" s="6"/>
      <c r="I8115" s="6"/>
      <c r="J8115" s="6">
        <v>51.694999999999993</v>
      </c>
      <c r="K8115">
        <f t="shared" si="252"/>
        <v>1</v>
      </c>
    </row>
    <row r="8116" spans="1:11" x14ac:dyDescent="0.25">
      <c r="A8116" s="5" t="str">
        <f t="shared" si="253"/>
        <v>Rate FamilyTOU-8-SAverage WeekdayFebruary3</v>
      </c>
      <c r="B8116" t="s">
        <v>2234</v>
      </c>
      <c r="C8116" t="s">
        <v>2253</v>
      </c>
      <c r="D8116" t="s">
        <v>2609</v>
      </c>
      <c r="E8116" t="s">
        <v>3190</v>
      </c>
      <c r="F8116" s="6">
        <v>3</v>
      </c>
      <c r="G8116" s="6"/>
      <c r="H8116" s="6"/>
      <c r="I8116" s="6"/>
      <c r="J8116" s="6">
        <v>50.755000000000003</v>
      </c>
      <c r="K8116">
        <f t="shared" si="252"/>
        <v>1</v>
      </c>
    </row>
    <row r="8117" spans="1:11" x14ac:dyDescent="0.25">
      <c r="A8117" s="5" t="str">
        <f t="shared" si="253"/>
        <v>Rate FamilyTOU-8-SAverage WeekdayFebruary4</v>
      </c>
      <c r="B8117" t="s">
        <v>2234</v>
      </c>
      <c r="C8117" t="s">
        <v>2253</v>
      </c>
      <c r="D8117" t="s">
        <v>2609</v>
      </c>
      <c r="E8117" t="s">
        <v>3190</v>
      </c>
      <c r="F8117" s="6">
        <v>4</v>
      </c>
      <c r="G8117" s="6"/>
      <c r="H8117" s="6"/>
      <c r="I8117" s="6"/>
      <c r="J8117" s="6">
        <v>49.567499999999995</v>
      </c>
      <c r="K8117">
        <f t="shared" si="252"/>
        <v>1</v>
      </c>
    </row>
    <row r="8118" spans="1:11" x14ac:dyDescent="0.25">
      <c r="A8118" s="5" t="str">
        <f t="shared" si="253"/>
        <v>Rate FamilyTOU-8-SAverage WeekdayFebruary5</v>
      </c>
      <c r="B8118" t="s">
        <v>2234</v>
      </c>
      <c r="C8118" t="s">
        <v>2253</v>
      </c>
      <c r="D8118" t="s">
        <v>2609</v>
      </c>
      <c r="E8118" t="s">
        <v>3190</v>
      </c>
      <c r="F8118" s="6">
        <v>5</v>
      </c>
      <c r="G8118" s="6"/>
      <c r="H8118" s="6"/>
      <c r="I8118" s="6"/>
      <c r="J8118" s="6">
        <v>49.687499999999993</v>
      </c>
      <c r="K8118">
        <f t="shared" si="252"/>
        <v>1</v>
      </c>
    </row>
    <row r="8119" spans="1:11" x14ac:dyDescent="0.25">
      <c r="A8119" s="5" t="str">
        <f t="shared" si="253"/>
        <v>Rate FamilyTOU-8-SAverage WeekdayFebruary6</v>
      </c>
      <c r="B8119" t="s">
        <v>2234</v>
      </c>
      <c r="C8119" t="s">
        <v>2253</v>
      </c>
      <c r="D8119" t="s">
        <v>2609</v>
      </c>
      <c r="E8119" t="s">
        <v>3190</v>
      </c>
      <c r="F8119" s="6">
        <v>6</v>
      </c>
      <c r="G8119" s="6"/>
      <c r="H8119" s="6"/>
      <c r="I8119" s="6"/>
      <c r="J8119" s="6">
        <v>49.192500000000003</v>
      </c>
      <c r="K8119">
        <f t="shared" si="252"/>
        <v>1</v>
      </c>
    </row>
    <row r="8120" spans="1:11" x14ac:dyDescent="0.25">
      <c r="A8120" s="5" t="str">
        <f t="shared" si="253"/>
        <v>Rate FamilyTOU-8-SAverage WeekdayFebruary7</v>
      </c>
      <c r="B8120" t="s">
        <v>2234</v>
      </c>
      <c r="C8120" t="s">
        <v>2253</v>
      </c>
      <c r="D8120" t="s">
        <v>2609</v>
      </c>
      <c r="E8120" t="s">
        <v>3190</v>
      </c>
      <c r="F8120" s="6">
        <v>7</v>
      </c>
      <c r="G8120" s="6"/>
      <c r="H8120" s="6"/>
      <c r="I8120" s="6"/>
      <c r="J8120" s="6">
        <v>48.942500000000003</v>
      </c>
      <c r="K8120">
        <f t="shared" si="252"/>
        <v>1</v>
      </c>
    </row>
    <row r="8121" spans="1:11" x14ac:dyDescent="0.25">
      <c r="A8121" s="5" t="str">
        <f t="shared" si="253"/>
        <v>Rate FamilyTOU-8-SAverage WeekdayFebruary8</v>
      </c>
      <c r="B8121" t="s">
        <v>2234</v>
      </c>
      <c r="C8121" t="s">
        <v>2253</v>
      </c>
      <c r="D8121" t="s">
        <v>2609</v>
      </c>
      <c r="E8121" t="s">
        <v>3190</v>
      </c>
      <c r="F8121" s="6">
        <v>8</v>
      </c>
      <c r="G8121" s="6"/>
      <c r="H8121" s="6"/>
      <c r="I8121" s="6"/>
      <c r="J8121" s="6">
        <v>48.070000000000007</v>
      </c>
      <c r="K8121">
        <f t="shared" si="252"/>
        <v>1</v>
      </c>
    </row>
    <row r="8122" spans="1:11" x14ac:dyDescent="0.25">
      <c r="A8122" s="5" t="str">
        <f t="shared" si="253"/>
        <v>Rate FamilyTOU-8-SAverage WeekdayFebruary9</v>
      </c>
      <c r="B8122" t="s">
        <v>2234</v>
      </c>
      <c r="C8122" t="s">
        <v>2253</v>
      </c>
      <c r="D8122" t="s">
        <v>2609</v>
      </c>
      <c r="E8122" t="s">
        <v>3190</v>
      </c>
      <c r="F8122" s="6">
        <v>9</v>
      </c>
      <c r="G8122" s="6"/>
      <c r="H8122" s="6"/>
      <c r="I8122" s="6"/>
      <c r="J8122" s="6">
        <v>49.47</v>
      </c>
      <c r="K8122">
        <f t="shared" si="252"/>
        <v>1</v>
      </c>
    </row>
    <row r="8123" spans="1:11" x14ac:dyDescent="0.25">
      <c r="A8123" s="5" t="str">
        <f t="shared" si="253"/>
        <v>Rate FamilyTOU-8-SAverage WeekdayFebruary10</v>
      </c>
      <c r="B8123" t="s">
        <v>2234</v>
      </c>
      <c r="C8123" t="s">
        <v>2253</v>
      </c>
      <c r="D8123" t="s">
        <v>2609</v>
      </c>
      <c r="E8123" t="s">
        <v>3190</v>
      </c>
      <c r="F8123" s="6">
        <v>10</v>
      </c>
      <c r="G8123" s="6"/>
      <c r="H8123" s="6"/>
      <c r="I8123" s="6"/>
      <c r="J8123" s="6">
        <v>50.870000000000005</v>
      </c>
      <c r="K8123">
        <f t="shared" si="252"/>
        <v>1</v>
      </c>
    </row>
    <row r="8124" spans="1:11" x14ac:dyDescent="0.25">
      <c r="A8124" s="5" t="str">
        <f t="shared" si="253"/>
        <v>Rate FamilyTOU-8-SAverage WeekdayFebruary11</v>
      </c>
      <c r="B8124" t="s">
        <v>2234</v>
      </c>
      <c r="C8124" t="s">
        <v>2253</v>
      </c>
      <c r="D8124" t="s">
        <v>2609</v>
      </c>
      <c r="E8124" t="s">
        <v>3190</v>
      </c>
      <c r="F8124" s="6">
        <v>11</v>
      </c>
      <c r="G8124" s="6"/>
      <c r="H8124" s="6"/>
      <c r="I8124" s="6"/>
      <c r="J8124" s="6">
        <v>53.8675</v>
      </c>
      <c r="K8124">
        <f t="shared" si="252"/>
        <v>1</v>
      </c>
    </row>
    <row r="8125" spans="1:11" x14ac:dyDescent="0.25">
      <c r="A8125" s="5" t="str">
        <f t="shared" si="253"/>
        <v>Rate FamilyTOU-8-SAverage WeekdayFebruary12</v>
      </c>
      <c r="B8125" t="s">
        <v>2234</v>
      </c>
      <c r="C8125" t="s">
        <v>2253</v>
      </c>
      <c r="D8125" t="s">
        <v>2609</v>
      </c>
      <c r="E8125" t="s">
        <v>3190</v>
      </c>
      <c r="F8125" s="6">
        <v>12</v>
      </c>
      <c r="G8125" s="6"/>
      <c r="H8125" s="6"/>
      <c r="I8125" s="6"/>
      <c r="J8125" s="6">
        <v>56.067500000000003</v>
      </c>
      <c r="K8125">
        <f t="shared" si="252"/>
        <v>1</v>
      </c>
    </row>
    <row r="8126" spans="1:11" x14ac:dyDescent="0.25">
      <c r="A8126" s="5" t="str">
        <f t="shared" si="253"/>
        <v>Rate FamilyTOU-8-SAverage WeekdayFebruary13</v>
      </c>
      <c r="B8126" t="s">
        <v>2234</v>
      </c>
      <c r="C8126" t="s">
        <v>2253</v>
      </c>
      <c r="D8126" t="s">
        <v>2609</v>
      </c>
      <c r="E8126" t="s">
        <v>3190</v>
      </c>
      <c r="F8126" s="6">
        <v>13</v>
      </c>
      <c r="G8126" s="6"/>
      <c r="H8126" s="6"/>
      <c r="I8126" s="6"/>
      <c r="J8126" s="6">
        <v>58.137499999999996</v>
      </c>
      <c r="K8126">
        <f t="shared" si="252"/>
        <v>1</v>
      </c>
    </row>
    <row r="8127" spans="1:11" x14ac:dyDescent="0.25">
      <c r="A8127" s="5" t="str">
        <f t="shared" si="253"/>
        <v>Rate FamilyTOU-8-SAverage WeekdayFebruary14</v>
      </c>
      <c r="B8127" t="s">
        <v>2234</v>
      </c>
      <c r="C8127" t="s">
        <v>2253</v>
      </c>
      <c r="D8127" t="s">
        <v>2609</v>
      </c>
      <c r="E8127" t="s">
        <v>3190</v>
      </c>
      <c r="F8127" s="6">
        <v>14</v>
      </c>
      <c r="G8127" s="6"/>
      <c r="H8127" s="6"/>
      <c r="I8127" s="6"/>
      <c r="J8127" s="6">
        <v>60.502499999999998</v>
      </c>
      <c r="K8127">
        <f t="shared" si="252"/>
        <v>1</v>
      </c>
    </row>
    <row r="8128" spans="1:11" x14ac:dyDescent="0.25">
      <c r="A8128" s="5" t="str">
        <f t="shared" si="253"/>
        <v>Rate FamilyTOU-8-SAverage WeekdayFebruary15</v>
      </c>
      <c r="B8128" t="s">
        <v>2234</v>
      </c>
      <c r="C8128" t="s">
        <v>2253</v>
      </c>
      <c r="D8128" t="s">
        <v>2609</v>
      </c>
      <c r="E8128" t="s">
        <v>3190</v>
      </c>
      <c r="F8128" s="6">
        <v>15</v>
      </c>
      <c r="G8128" s="6"/>
      <c r="H8128" s="6"/>
      <c r="I8128" s="6"/>
      <c r="J8128" s="6">
        <v>61.982500000000002</v>
      </c>
      <c r="K8128">
        <f t="shared" si="252"/>
        <v>1</v>
      </c>
    </row>
    <row r="8129" spans="1:11" x14ac:dyDescent="0.25">
      <c r="A8129" s="5" t="str">
        <f t="shared" si="253"/>
        <v>Rate FamilyTOU-8-SAverage WeekdayFebruary16</v>
      </c>
      <c r="B8129" t="s">
        <v>2234</v>
      </c>
      <c r="C8129" t="s">
        <v>2253</v>
      </c>
      <c r="D8129" t="s">
        <v>2609</v>
      </c>
      <c r="E8129" t="s">
        <v>3190</v>
      </c>
      <c r="F8129" s="6">
        <v>16</v>
      </c>
      <c r="G8129" s="6"/>
      <c r="H8129" s="6"/>
      <c r="I8129" s="6"/>
      <c r="J8129" s="6">
        <v>62.3825</v>
      </c>
      <c r="K8129">
        <f t="shared" si="252"/>
        <v>1</v>
      </c>
    </row>
    <row r="8130" spans="1:11" x14ac:dyDescent="0.25">
      <c r="A8130" s="5" t="str">
        <f t="shared" si="253"/>
        <v>Rate FamilyTOU-8-SAverage WeekdayFebruary17</v>
      </c>
      <c r="B8130" t="s">
        <v>2234</v>
      </c>
      <c r="C8130" t="s">
        <v>2253</v>
      </c>
      <c r="D8130" t="s">
        <v>2609</v>
      </c>
      <c r="E8130" t="s">
        <v>3190</v>
      </c>
      <c r="F8130" s="6">
        <v>17</v>
      </c>
      <c r="G8130" s="6"/>
      <c r="H8130" s="6"/>
      <c r="I8130" s="6"/>
      <c r="J8130" s="6">
        <v>62.432499999999997</v>
      </c>
      <c r="K8130">
        <f t="shared" ref="K8130:K8193" si="254">INDEX(events, MATCH(CONCATENATE(B8130, C8130, D8130, E8130), events_y, 0), MATCH("Confidential", events_x, 0))</f>
        <v>1</v>
      </c>
    </row>
    <row r="8131" spans="1:11" x14ac:dyDescent="0.25">
      <c r="A8131" s="5" t="str">
        <f t="shared" ref="A8131:A8194" si="255">CONCATENATE(B8131, C8131, D8131, E8131, F8131)</f>
        <v>Rate FamilyTOU-8-SAverage WeekdayFebruary18</v>
      </c>
      <c r="B8131" t="s">
        <v>2234</v>
      </c>
      <c r="C8131" t="s">
        <v>2253</v>
      </c>
      <c r="D8131" t="s">
        <v>2609</v>
      </c>
      <c r="E8131" t="s">
        <v>3190</v>
      </c>
      <c r="F8131" s="6">
        <v>18</v>
      </c>
      <c r="G8131" s="6"/>
      <c r="H8131" s="6"/>
      <c r="I8131" s="6"/>
      <c r="J8131" s="6">
        <v>60.722500000000004</v>
      </c>
      <c r="K8131">
        <f t="shared" si="254"/>
        <v>1</v>
      </c>
    </row>
    <row r="8132" spans="1:11" x14ac:dyDescent="0.25">
      <c r="A8132" s="5" t="str">
        <f t="shared" si="255"/>
        <v>Rate FamilyTOU-8-SAverage WeekdayFebruary19</v>
      </c>
      <c r="B8132" t="s">
        <v>2234</v>
      </c>
      <c r="C8132" t="s">
        <v>2253</v>
      </c>
      <c r="D8132" t="s">
        <v>2609</v>
      </c>
      <c r="E8132" t="s">
        <v>3190</v>
      </c>
      <c r="F8132" s="6">
        <v>19</v>
      </c>
      <c r="G8132" s="6"/>
      <c r="H8132" s="6"/>
      <c r="I8132" s="6"/>
      <c r="J8132" s="6">
        <v>58.757500000000007</v>
      </c>
      <c r="K8132">
        <f t="shared" si="254"/>
        <v>1</v>
      </c>
    </row>
    <row r="8133" spans="1:11" x14ac:dyDescent="0.25">
      <c r="A8133" s="5" t="str">
        <f t="shared" si="255"/>
        <v>Rate FamilyTOU-8-SAverage WeekdayFebruary20</v>
      </c>
      <c r="B8133" t="s">
        <v>2234</v>
      </c>
      <c r="C8133" t="s">
        <v>2253</v>
      </c>
      <c r="D8133" t="s">
        <v>2609</v>
      </c>
      <c r="E8133" t="s">
        <v>3190</v>
      </c>
      <c r="F8133" s="6">
        <v>20</v>
      </c>
      <c r="G8133" s="6"/>
      <c r="H8133" s="6"/>
      <c r="I8133" s="6"/>
      <c r="J8133" s="6">
        <v>57.394999999999996</v>
      </c>
      <c r="K8133">
        <f t="shared" si="254"/>
        <v>1</v>
      </c>
    </row>
    <row r="8134" spans="1:11" x14ac:dyDescent="0.25">
      <c r="A8134" s="5" t="str">
        <f t="shared" si="255"/>
        <v>Rate FamilyTOU-8-SAverage WeekdayFebruary21</v>
      </c>
      <c r="B8134" t="s">
        <v>2234</v>
      </c>
      <c r="C8134" t="s">
        <v>2253</v>
      </c>
      <c r="D8134" t="s">
        <v>2609</v>
      </c>
      <c r="E8134" t="s">
        <v>3190</v>
      </c>
      <c r="F8134" s="6">
        <v>21</v>
      </c>
      <c r="G8134" s="6"/>
      <c r="H8134" s="6"/>
      <c r="I8134" s="6"/>
      <c r="J8134" s="6">
        <v>55.762500000000003</v>
      </c>
      <c r="K8134">
        <f t="shared" si="254"/>
        <v>1</v>
      </c>
    </row>
    <row r="8135" spans="1:11" x14ac:dyDescent="0.25">
      <c r="A8135" s="5" t="str">
        <f t="shared" si="255"/>
        <v>Rate FamilyTOU-8-SAverage WeekdayFebruary22</v>
      </c>
      <c r="B8135" t="s">
        <v>2234</v>
      </c>
      <c r="C8135" t="s">
        <v>2253</v>
      </c>
      <c r="D8135" t="s">
        <v>2609</v>
      </c>
      <c r="E8135" t="s">
        <v>3190</v>
      </c>
      <c r="F8135" s="6">
        <v>22</v>
      </c>
      <c r="G8135" s="6"/>
      <c r="H8135" s="6"/>
      <c r="I8135" s="6"/>
      <c r="J8135" s="6">
        <v>54.6</v>
      </c>
      <c r="K8135">
        <f t="shared" si="254"/>
        <v>1</v>
      </c>
    </row>
    <row r="8136" spans="1:11" x14ac:dyDescent="0.25">
      <c r="A8136" s="5" t="str">
        <f t="shared" si="255"/>
        <v>Rate FamilyTOU-8-SAverage WeekdayFebruary23</v>
      </c>
      <c r="B8136" t="s">
        <v>2234</v>
      </c>
      <c r="C8136" t="s">
        <v>2253</v>
      </c>
      <c r="D8136" t="s">
        <v>2609</v>
      </c>
      <c r="E8136" t="s">
        <v>3190</v>
      </c>
      <c r="F8136" s="6">
        <v>23</v>
      </c>
      <c r="G8136" s="6"/>
      <c r="H8136" s="6"/>
      <c r="I8136" s="6"/>
      <c r="J8136" s="6">
        <v>53.557500000000005</v>
      </c>
      <c r="K8136">
        <f t="shared" si="254"/>
        <v>1</v>
      </c>
    </row>
    <row r="8137" spans="1:11" x14ac:dyDescent="0.25">
      <c r="A8137" s="5" t="str">
        <f t="shared" si="255"/>
        <v>Rate FamilyTOU-8-SAverage WeekdayFebruary24</v>
      </c>
      <c r="B8137" t="s">
        <v>2234</v>
      </c>
      <c r="C8137" t="s">
        <v>2253</v>
      </c>
      <c r="D8137" t="s">
        <v>2609</v>
      </c>
      <c r="E8137" t="s">
        <v>3190</v>
      </c>
      <c r="F8137" s="6">
        <v>24</v>
      </c>
      <c r="G8137" s="6"/>
      <c r="H8137" s="6"/>
      <c r="I8137" s="6"/>
      <c r="J8137" s="6">
        <v>53.002499999999998</v>
      </c>
      <c r="K8137">
        <f t="shared" si="254"/>
        <v>1</v>
      </c>
    </row>
    <row r="8138" spans="1:11" x14ac:dyDescent="0.25">
      <c r="A8138" s="5" t="str">
        <f t="shared" si="255"/>
        <v>Rate FamilyTOU-8-SMonthly Peak DayFebruary1</v>
      </c>
      <c r="B8138" t="s">
        <v>2234</v>
      </c>
      <c r="C8138" t="s">
        <v>2253</v>
      </c>
      <c r="D8138" t="s">
        <v>2610</v>
      </c>
      <c r="E8138" t="s">
        <v>3190</v>
      </c>
      <c r="F8138" s="6">
        <v>1</v>
      </c>
      <c r="G8138" s="6"/>
      <c r="H8138" s="6"/>
      <c r="I8138" s="6"/>
      <c r="J8138" s="6">
        <v>48.382499999999993</v>
      </c>
      <c r="K8138">
        <f t="shared" si="254"/>
        <v>1</v>
      </c>
    </row>
    <row r="8139" spans="1:11" x14ac:dyDescent="0.25">
      <c r="A8139" s="5" t="str">
        <f t="shared" si="255"/>
        <v>Rate FamilyTOU-8-SMonthly Peak DayFebruary2</v>
      </c>
      <c r="B8139" t="s">
        <v>2234</v>
      </c>
      <c r="C8139" t="s">
        <v>2253</v>
      </c>
      <c r="D8139" t="s">
        <v>2610</v>
      </c>
      <c r="E8139" t="s">
        <v>3190</v>
      </c>
      <c r="F8139" s="6">
        <v>2</v>
      </c>
      <c r="G8139" s="6"/>
      <c r="H8139" s="6"/>
      <c r="I8139" s="6"/>
      <c r="J8139" s="6">
        <v>48.0075</v>
      </c>
      <c r="K8139">
        <f t="shared" si="254"/>
        <v>1</v>
      </c>
    </row>
    <row r="8140" spans="1:11" x14ac:dyDescent="0.25">
      <c r="A8140" s="5" t="str">
        <f t="shared" si="255"/>
        <v>Rate FamilyTOU-8-SMonthly Peak DayFebruary3</v>
      </c>
      <c r="B8140" t="s">
        <v>2234</v>
      </c>
      <c r="C8140" t="s">
        <v>2253</v>
      </c>
      <c r="D8140" t="s">
        <v>2610</v>
      </c>
      <c r="E8140" t="s">
        <v>3190</v>
      </c>
      <c r="F8140" s="6">
        <v>3</v>
      </c>
      <c r="G8140" s="6"/>
      <c r="H8140" s="6"/>
      <c r="I8140" s="6"/>
      <c r="J8140" s="6">
        <v>47.712499999999999</v>
      </c>
      <c r="K8140">
        <f t="shared" si="254"/>
        <v>1</v>
      </c>
    </row>
    <row r="8141" spans="1:11" x14ac:dyDescent="0.25">
      <c r="A8141" s="5" t="str">
        <f t="shared" si="255"/>
        <v>Rate FamilyTOU-8-SMonthly Peak DayFebruary4</v>
      </c>
      <c r="B8141" t="s">
        <v>2234</v>
      </c>
      <c r="C8141" t="s">
        <v>2253</v>
      </c>
      <c r="D8141" t="s">
        <v>2610</v>
      </c>
      <c r="E8141" t="s">
        <v>3190</v>
      </c>
      <c r="F8141" s="6">
        <v>4</v>
      </c>
      <c r="G8141" s="6"/>
      <c r="H8141" s="6"/>
      <c r="I8141" s="6"/>
      <c r="J8141" s="6">
        <v>47.754999999999995</v>
      </c>
      <c r="K8141">
        <f t="shared" si="254"/>
        <v>1</v>
      </c>
    </row>
    <row r="8142" spans="1:11" x14ac:dyDescent="0.25">
      <c r="A8142" s="5" t="str">
        <f t="shared" si="255"/>
        <v>Rate FamilyTOU-8-SMonthly Peak DayFebruary5</v>
      </c>
      <c r="B8142" t="s">
        <v>2234</v>
      </c>
      <c r="C8142" t="s">
        <v>2253</v>
      </c>
      <c r="D8142" t="s">
        <v>2610</v>
      </c>
      <c r="E8142" t="s">
        <v>3190</v>
      </c>
      <c r="F8142" s="6">
        <v>5</v>
      </c>
      <c r="G8142" s="6"/>
      <c r="H8142" s="6"/>
      <c r="I8142" s="6"/>
      <c r="J8142" s="6">
        <v>47.784999999999997</v>
      </c>
      <c r="K8142">
        <f t="shared" si="254"/>
        <v>1</v>
      </c>
    </row>
    <row r="8143" spans="1:11" x14ac:dyDescent="0.25">
      <c r="A8143" s="5" t="str">
        <f t="shared" si="255"/>
        <v>Rate FamilyTOU-8-SMonthly Peak DayFebruary6</v>
      </c>
      <c r="B8143" t="s">
        <v>2234</v>
      </c>
      <c r="C8143" t="s">
        <v>2253</v>
      </c>
      <c r="D8143" t="s">
        <v>2610</v>
      </c>
      <c r="E8143" t="s">
        <v>3190</v>
      </c>
      <c r="F8143" s="6">
        <v>6</v>
      </c>
      <c r="G8143" s="6"/>
      <c r="H8143" s="6"/>
      <c r="I8143" s="6"/>
      <c r="J8143" s="6">
        <v>47.829999999999991</v>
      </c>
      <c r="K8143">
        <f t="shared" si="254"/>
        <v>1</v>
      </c>
    </row>
    <row r="8144" spans="1:11" x14ac:dyDescent="0.25">
      <c r="A8144" s="5" t="str">
        <f t="shared" si="255"/>
        <v>Rate FamilyTOU-8-SMonthly Peak DayFebruary7</v>
      </c>
      <c r="B8144" t="s">
        <v>2234</v>
      </c>
      <c r="C8144" t="s">
        <v>2253</v>
      </c>
      <c r="D8144" t="s">
        <v>2610</v>
      </c>
      <c r="E8144" t="s">
        <v>3190</v>
      </c>
      <c r="F8144" s="6">
        <v>7</v>
      </c>
      <c r="G8144" s="6"/>
      <c r="H8144" s="6"/>
      <c r="I8144" s="6"/>
      <c r="J8144" s="6">
        <v>47.825000000000003</v>
      </c>
      <c r="K8144">
        <f t="shared" si="254"/>
        <v>1</v>
      </c>
    </row>
    <row r="8145" spans="1:11" x14ac:dyDescent="0.25">
      <c r="A8145" s="5" t="str">
        <f t="shared" si="255"/>
        <v>Rate FamilyTOU-8-SMonthly Peak DayFebruary8</v>
      </c>
      <c r="B8145" t="s">
        <v>2234</v>
      </c>
      <c r="C8145" t="s">
        <v>2253</v>
      </c>
      <c r="D8145" t="s">
        <v>2610</v>
      </c>
      <c r="E8145" t="s">
        <v>3190</v>
      </c>
      <c r="F8145" s="6">
        <v>8</v>
      </c>
      <c r="G8145" s="6"/>
      <c r="H8145" s="6"/>
      <c r="I8145" s="6"/>
      <c r="J8145" s="6">
        <v>47.957500000000003</v>
      </c>
      <c r="K8145">
        <f t="shared" si="254"/>
        <v>1</v>
      </c>
    </row>
    <row r="8146" spans="1:11" x14ac:dyDescent="0.25">
      <c r="A8146" s="5" t="str">
        <f t="shared" si="255"/>
        <v>Rate FamilyTOU-8-SMonthly Peak DayFebruary9</v>
      </c>
      <c r="B8146" t="s">
        <v>2234</v>
      </c>
      <c r="C8146" t="s">
        <v>2253</v>
      </c>
      <c r="D8146" t="s">
        <v>2610</v>
      </c>
      <c r="E8146" t="s">
        <v>3190</v>
      </c>
      <c r="F8146" s="6">
        <v>9</v>
      </c>
      <c r="G8146" s="6"/>
      <c r="H8146" s="6"/>
      <c r="I8146" s="6"/>
      <c r="J8146" s="6">
        <v>47.887500000000003</v>
      </c>
      <c r="K8146">
        <f t="shared" si="254"/>
        <v>1</v>
      </c>
    </row>
    <row r="8147" spans="1:11" x14ac:dyDescent="0.25">
      <c r="A8147" s="5" t="str">
        <f t="shared" si="255"/>
        <v>Rate FamilyTOU-8-SMonthly Peak DayFebruary10</v>
      </c>
      <c r="B8147" t="s">
        <v>2234</v>
      </c>
      <c r="C8147" t="s">
        <v>2253</v>
      </c>
      <c r="D8147" t="s">
        <v>2610</v>
      </c>
      <c r="E8147" t="s">
        <v>3190</v>
      </c>
      <c r="F8147" s="6">
        <v>10</v>
      </c>
      <c r="G8147" s="6"/>
      <c r="H8147" s="6"/>
      <c r="I8147" s="6"/>
      <c r="J8147" s="6">
        <v>48.715000000000003</v>
      </c>
      <c r="K8147">
        <f t="shared" si="254"/>
        <v>1</v>
      </c>
    </row>
    <row r="8148" spans="1:11" x14ac:dyDescent="0.25">
      <c r="A8148" s="5" t="str">
        <f t="shared" si="255"/>
        <v>Rate FamilyTOU-8-SMonthly Peak DayFebruary11</v>
      </c>
      <c r="B8148" t="s">
        <v>2234</v>
      </c>
      <c r="C8148" t="s">
        <v>2253</v>
      </c>
      <c r="D8148" t="s">
        <v>2610</v>
      </c>
      <c r="E8148" t="s">
        <v>3190</v>
      </c>
      <c r="F8148" s="6">
        <v>11</v>
      </c>
      <c r="G8148" s="6"/>
      <c r="H8148" s="6"/>
      <c r="I8148" s="6"/>
      <c r="J8148" s="6">
        <v>50.045000000000002</v>
      </c>
      <c r="K8148">
        <f t="shared" si="254"/>
        <v>1</v>
      </c>
    </row>
    <row r="8149" spans="1:11" x14ac:dyDescent="0.25">
      <c r="A8149" s="5" t="str">
        <f t="shared" si="255"/>
        <v>Rate FamilyTOU-8-SMonthly Peak DayFebruary12</v>
      </c>
      <c r="B8149" t="s">
        <v>2234</v>
      </c>
      <c r="C8149" t="s">
        <v>2253</v>
      </c>
      <c r="D8149" t="s">
        <v>2610</v>
      </c>
      <c r="E8149" t="s">
        <v>3190</v>
      </c>
      <c r="F8149" s="6">
        <v>12</v>
      </c>
      <c r="G8149" s="6"/>
      <c r="H8149" s="6"/>
      <c r="I8149" s="6"/>
      <c r="J8149" s="6">
        <v>51.14</v>
      </c>
      <c r="K8149">
        <f t="shared" si="254"/>
        <v>1</v>
      </c>
    </row>
    <row r="8150" spans="1:11" x14ac:dyDescent="0.25">
      <c r="A8150" s="5" t="str">
        <f t="shared" si="255"/>
        <v>Rate FamilyTOU-8-SMonthly Peak DayFebruary13</v>
      </c>
      <c r="B8150" t="s">
        <v>2234</v>
      </c>
      <c r="C8150" t="s">
        <v>2253</v>
      </c>
      <c r="D8150" t="s">
        <v>2610</v>
      </c>
      <c r="E8150" t="s">
        <v>3190</v>
      </c>
      <c r="F8150" s="6">
        <v>13</v>
      </c>
      <c r="G8150" s="6"/>
      <c r="H8150" s="6"/>
      <c r="I8150" s="6"/>
      <c r="J8150" s="6">
        <v>53.065000000000005</v>
      </c>
      <c r="K8150">
        <f t="shared" si="254"/>
        <v>1</v>
      </c>
    </row>
    <row r="8151" spans="1:11" x14ac:dyDescent="0.25">
      <c r="A8151" s="5" t="str">
        <f t="shared" si="255"/>
        <v>Rate FamilyTOU-8-SMonthly Peak DayFebruary14</v>
      </c>
      <c r="B8151" t="s">
        <v>2234</v>
      </c>
      <c r="C8151" t="s">
        <v>2253</v>
      </c>
      <c r="D8151" t="s">
        <v>2610</v>
      </c>
      <c r="E8151" t="s">
        <v>3190</v>
      </c>
      <c r="F8151" s="6">
        <v>14</v>
      </c>
      <c r="G8151" s="6"/>
      <c r="H8151" s="6"/>
      <c r="I8151" s="6"/>
      <c r="J8151" s="6">
        <v>54.267499999999998</v>
      </c>
      <c r="K8151">
        <f t="shared" si="254"/>
        <v>1</v>
      </c>
    </row>
    <row r="8152" spans="1:11" x14ac:dyDescent="0.25">
      <c r="A8152" s="5" t="str">
        <f t="shared" si="255"/>
        <v>Rate FamilyTOU-8-SMonthly Peak DayFebruary15</v>
      </c>
      <c r="B8152" t="s">
        <v>2234</v>
      </c>
      <c r="C8152" t="s">
        <v>2253</v>
      </c>
      <c r="D8152" t="s">
        <v>2610</v>
      </c>
      <c r="E8152" t="s">
        <v>3190</v>
      </c>
      <c r="F8152" s="6">
        <v>15</v>
      </c>
      <c r="G8152" s="6"/>
      <c r="H8152" s="6"/>
      <c r="I8152" s="6"/>
      <c r="J8152" s="6">
        <v>55.774999999999999</v>
      </c>
      <c r="K8152">
        <f t="shared" si="254"/>
        <v>1</v>
      </c>
    </row>
    <row r="8153" spans="1:11" x14ac:dyDescent="0.25">
      <c r="A8153" s="5" t="str">
        <f t="shared" si="255"/>
        <v>Rate FamilyTOU-8-SMonthly Peak DayFebruary16</v>
      </c>
      <c r="B8153" t="s">
        <v>2234</v>
      </c>
      <c r="C8153" t="s">
        <v>2253</v>
      </c>
      <c r="D8153" t="s">
        <v>2610</v>
      </c>
      <c r="E8153" t="s">
        <v>3190</v>
      </c>
      <c r="F8153" s="6">
        <v>16</v>
      </c>
      <c r="G8153" s="6"/>
      <c r="H8153" s="6"/>
      <c r="I8153" s="6"/>
      <c r="J8153" s="6">
        <v>57.532499999999999</v>
      </c>
      <c r="K8153">
        <f t="shared" si="254"/>
        <v>1</v>
      </c>
    </row>
    <row r="8154" spans="1:11" x14ac:dyDescent="0.25">
      <c r="A8154" s="5" t="str">
        <f t="shared" si="255"/>
        <v>Rate FamilyTOU-8-SMonthly Peak DayFebruary17</v>
      </c>
      <c r="B8154" t="s">
        <v>2234</v>
      </c>
      <c r="C8154" t="s">
        <v>2253</v>
      </c>
      <c r="D8154" t="s">
        <v>2610</v>
      </c>
      <c r="E8154" t="s">
        <v>3190</v>
      </c>
      <c r="F8154" s="6">
        <v>17</v>
      </c>
      <c r="G8154" s="6"/>
      <c r="H8154" s="6"/>
      <c r="I8154" s="6"/>
      <c r="J8154" s="6">
        <v>58.4375</v>
      </c>
      <c r="K8154">
        <f t="shared" si="254"/>
        <v>1</v>
      </c>
    </row>
    <row r="8155" spans="1:11" x14ac:dyDescent="0.25">
      <c r="A8155" s="5" t="str">
        <f t="shared" si="255"/>
        <v>Rate FamilyTOU-8-SMonthly Peak DayFebruary18</v>
      </c>
      <c r="B8155" t="s">
        <v>2234</v>
      </c>
      <c r="C8155" t="s">
        <v>2253</v>
      </c>
      <c r="D8155" t="s">
        <v>2610</v>
      </c>
      <c r="E8155" t="s">
        <v>3190</v>
      </c>
      <c r="F8155" s="6">
        <v>18</v>
      </c>
      <c r="G8155" s="6"/>
      <c r="H8155" s="6"/>
      <c r="I8155" s="6"/>
      <c r="J8155" s="6">
        <v>57.397499999999994</v>
      </c>
      <c r="K8155">
        <f t="shared" si="254"/>
        <v>1</v>
      </c>
    </row>
    <row r="8156" spans="1:11" x14ac:dyDescent="0.25">
      <c r="A8156" s="5" t="str">
        <f t="shared" si="255"/>
        <v>Rate FamilyTOU-8-SMonthly Peak DayFebruary19</v>
      </c>
      <c r="B8156" t="s">
        <v>2234</v>
      </c>
      <c r="C8156" t="s">
        <v>2253</v>
      </c>
      <c r="D8156" t="s">
        <v>2610</v>
      </c>
      <c r="E8156" t="s">
        <v>3190</v>
      </c>
      <c r="F8156" s="6">
        <v>19</v>
      </c>
      <c r="G8156" s="6"/>
      <c r="H8156" s="6"/>
      <c r="I8156" s="6"/>
      <c r="J8156" s="6">
        <v>54.742500000000007</v>
      </c>
      <c r="K8156">
        <f t="shared" si="254"/>
        <v>1</v>
      </c>
    </row>
    <row r="8157" spans="1:11" x14ac:dyDescent="0.25">
      <c r="A8157" s="5" t="str">
        <f t="shared" si="255"/>
        <v>Rate FamilyTOU-8-SMonthly Peak DayFebruary20</v>
      </c>
      <c r="B8157" t="s">
        <v>2234</v>
      </c>
      <c r="C8157" t="s">
        <v>2253</v>
      </c>
      <c r="D8157" t="s">
        <v>2610</v>
      </c>
      <c r="E8157" t="s">
        <v>3190</v>
      </c>
      <c r="F8157" s="6">
        <v>20</v>
      </c>
      <c r="G8157" s="6"/>
      <c r="H8157" s="6"/>
      <c r="I8157" s="6"/>
      <c r="J8157" s="6">
        <v>53.457500000000003</v>
      </c>
      <c r="K8157">
        <f t="shared" si="254"/>
        <v>1</v>
      </c>
    </row>
    <row r="8158" spans="1:11" x14ac:dyDescent="0.25">
      <c r="A8158" s="5" t="str">
        <f t="shared" si="255"/>
        <v>Rate FamilyTOU-8-SMonthly Peak DayFebruary21</v>
      </c>
      <c r="B8158" t="s">
        <v>2234</v>
      </c>
      <c r="C8158" t="s">
        <v>2253</v>
      </c>
      <c r="D8158" t="s">
        <v>2610</v>
      </c>
      <c r="E8158" t="s">
        <v>3190</v>
      </c>
      <c r="F8158" s="6">
        <v>21</v>
      </c>
      <c r="G8158" s="6"/>
      <c r="H8158" s="6"/>
      <c r="I8158" s="6"/>
      <c r="J8158" s="6">
        <v>52.842500000000001</v>
      </c>
      <c r="K8158">
        <f t="shared" si="254"/>
        <v>1</v>
      </c>
    </row>
    <row r="8159" spans="1:11" x14ac:dyDescent="0.25">
      <c r="A8159" s="5" t="str">
        <f t="shared" si="255"/>
        <v>Rate FamilyTOU-8-SMonthly Peak DayFebruary22</v>
      </c>
      <c r="B8159" t="s">
        <v>2234</v>
      </c>
      <c r="C8159" t="s">
        <v>2253</v>
      </c>
      <c r="D8159" t="s">
        <v>2610</v>
      </c>
      <c r="E8159" t="s">
        <v>3190</v>
      </c>
      <c r="F8159" s="6">
        <v>22</v>
      </c>
      <c r="G8159" s="6"/>
      <c r="H8159" s="6"/>
      <c r="I8159" s="6"/>
      <c r="J8159" s="6">
        <v>51.88</v>
      </c>
      <c r="K8159">
        <f t="shared" si="254"/>
        <v>1</v>
      </c>
    </row>
    <row r="8160" spans="1:11" x14ac:dyDescent="0.25">
      <c r="A8160" s="5" t="str">
        <f t="shared" si="255"/>
        <v>Rate FamilyTOU-8-SMonthly Peak DayFebruary23</v>
      </c>
      <c r="B8160" t="s">
        <v>2234</v>
      </c>
      <c r="C8160" t="s">
        <v>2253</v>
      </c>
      <c r="D8160" t="s">
        <v>2610</v>
      </c>
      <c r="E8160" t="s">
        <v>3190</v>
      </c>
      <c r="F8160" s="6">
        <v>23</v>
      </c>
      <c r="G8160" s="6"/>
      <c r="H8160" s="6"/>
      <c r="I8160" s="6"/>
      <c r="J8160" s="6">
        <v>51.352499999999999</v>
      </c>
      <c r="K8160">
        <f t="shared" si="254"/>
        <v>1</v>
      </c>
    </row>
    <row r="8161" spans="1:11" x14ac:dyDescent="0.25">
      <c r="A8161" s="5" t="str">
        <f t="shared" si="255"/>
        <v>Rate FamilyTOU-8-SMonthly Peak DayFebruary24</v>
      </c>
      <c r="B8161" t="s">
        <v>2234</v>
      </c>
      <c r="C8161" t="s">
        <v>2253</v>
      </c>
      <c r="D8161" t="s">
        <v>2610</v>
      </c>
      <c r="E8161" t="s">
        <v>3190</v>
      </c>
      <c r="F8161" s="6">
        <v>24</v>
      </c>
      <c r="G8161" s="6"/>
      <c r="H8161" s="6"/>
      <c r="I8161" s="6"/>
      <c r="J8161" s="6">
        <v>50.862499999999997</v>
      </c>
      <c r="K8161">
        <f t="shared" si="254"/>
        <v>1</v>
      </c>
    </row>
    <row r="8162" spans="1:11" x14ac:dyDescent="0.25">
      <c r="A8162" s="5" t="str">
        <f t="shared" si="255"/>
        <v>Rate FamilyTOU-8-SAverage WeekdayMarch1</v>
      </c>
      <c r="B8162" t="s">
        <v>2234</v>
      </c>
      <c r="C8162" t="s">
        <v>2253</v>
      </c>
      <c r="D8162" t="s">
        <v>2611</v>
      </c>
      <c r="E8162" t="s">
        <v>3191</v>
      </c>
      <c r="F8162" s="6">
        <v>1</v>
      </c>
      <c r="G8162" s="6"/>
      <c r="H8162" s="6"/>
      <c r="I8162" s="6"/>
      <c r="J8162" s="6">
        <v>45.057499999999997</v>
      </c>
      <c r="K8162">
        <f t="shared" si="254"/>
        <v>1</v>
      </c>
    </row>
    <row r="8163" spans="1:11" x14ac:dyDescent="0.25">
      <c r="A8163" s="5" t="str">
        <f t="shared" si="255"/>
        <v>Rate FamilyTOU-8-SAverage WeekdayMarch2</v>
      </c>
      <c r="B8163" t="s">
        <v>2234</v>
      </c>
      <c r="C8163" t="s">
        <v>2253</v>
      </c>
      <c r="D8163" t="s">
        <v>2611</v>
      </c>
      <c r="E8163" t="s">
        <v>3191</v>
      </c>
      <c r="F8163" s="6">
        <v>2</v>
      </c>
      <c r="G8163" s="6"/>
      <c r="H8163" s="6"/>
      <c r="I8163" s="6"/>
      <c r="J8163" s="6">
        <v>43.927499999999995</v>
      </c>
      <c r="K8163">
        <f t="shared" si="254"/>
        <v>1</v>
      </c>
    </row>
    <row r="8164" spans="1:11" x14ac:dyDescent="0.25">
      <c r="A8164" s="5" t="str">
        <f t="shared" si="255"/>
        <v>Rate FamilyTOU-8-SAverage WeekdayMarch3</v>
      </c>
      <c r="B8164" t="s">
        <v>2234</v>
      </c>
      <c r="C8164" t="s">
        <v>2253</v>
      </c>
      <c r="D8164" t="s">
        <v>2611</v>
      </c>
      <c r="E8164" t="s">
        <v>3191</v>
      </c>
      <c r="F8164" s="6">
        <v>3</v>
      </c>
      <c r="G8164" s="6"/>
      <c r="H8164" s="6"/>
      <c r="I8164" s="6"/>
      <c r="J8164" s="6">
        <v>42.765000000000001</v>
      </c>
      <c r="K8164">
        <f t="shared" si="254"/>
        <v>1</v>
      </c>
    </row>
    <row r="8165" spans="1:11" x14ac:dyDescent="0.25">
      <c r="A8165" s="5" t="str">
        <f t="shared" si="255"/>
        <v>Rate FamilyTOU-8-SAverage WeekdayMarch4</v>
      </c>
      <c r="B8165" t="s">
        <v>2234</v>
      </c>
      <c r="C8165" t="s">
        <v>2253</v>
      </c>
      <c r="D8165" t="s">
        <v>2611</v>
      </c>
      <c r="E8165" t="s">
        <v>3191</v>
      </c>
      <c r="F8165" s="6">
        <v>4</v>
      </c>
      <c r="G8165" s="6"/>
      <c r="H8165" s="6"/>
      <c r="I8165" s="6"/>
      <c r="J8165" s="6">
        <v>41.832500000000003</v>
      </c>
      <c r="K8165">
        <f t="shared" si="254"/>
        <v>1</v>
      </c>
    </row>
    <row r="8166" spans="1:11" x14ac:dyDescent="0.25">
      <c r="A8166" s="5" t="str">
        <f t="shared" si="255"/>
        <v>Rate FamilyTOU-8-SAverage WeekdayMarch5</v>
      </c>
      <c r="B8166" t="s">
        <v>2234</v>
      </c>
      <c r="C8166" t="s">
        <v>2253</v>
      </c>
      <c r="D8166" t="s">
        <v>2611</v>
      </c>
      <c r="E8166" t="s">
        <v>3191</v>
      </c>
      <c r="F8166" s="6">
        <v>5</v>
      </c>
      <c r="G8166" s="6"/>
      <c r="H8166" s="6"/>
      <c r="I8166" s="6"/>
      <c r="J8166" s="6">
        <v>41.33</v>
      </c>
      <c r="K8166">
        <f t="shared" si="254"/>
        <v>1</v>
      </c>
    </row>
    <row r="8167" spans="1:11" x14ac:dyDescent="0.25">
      <c r="A8167" s="5" t="str">
        <f t="shared" si="255"/>
        <v>Rate FamilyTOU-8-SAverage WeekdayMarch6</v>
      </c>
      <c r="B8167" t="s">
        <v>2234</v>
      </c>
      <c r="C8167" t="s">
        <v>2253</v>
      </c>
      <c r="D8167" t="s">
        <v>2611</v>
      </c>
      <c r="E8167" t="s">
        <v>3191</v>
      </c>
      <c r="F8167" s="6">
        <v>6</v>
      </c>
      <c r="G8167" s="6"/>
      <c r="H8167" s="6"/>
      <c r="I8167" s="6"/>
      <c r="J8167" s="6">
        <v>40.47</v>
      </c>
      <c r="K8167">
        <f t="shared" si="254"/>
        <v>1</v>
      </c>
    </row>
    <row r="8168" spans="1:11" x14ac:dyDescent="0.25">
      <c r="A8168" s="5" t="str">
        <f t="shared" si="255"/>
        <v>Rate FamilyTOU-8-SAverage WeekdayMarch7</v>
      </c>
      <c r="B8168" t="s">
        <v>2234</v>
      </c>
      <c r="C8168" t="s">
        <v>2253</v>
      </c>
      <c r="D8168" t="s">
        <v>2611</v>
      </c>
      <c r="E8168" t="s">
        <v>3191</v>
      </c>
      <c r="F8168" s="6">
        <v>7</v>
      </c>
      <c r="G8168" s="6"/>
      <c r="H8168" s="6"/>
      <c r="I8168" s="6"/>
      <c r="J8168" s="6">
        <v>39.927500000000002</v>
      </c>
      <c r="K8168">
        <f t="shared" si="254"/>
        <v>1</v>
      </c>
    </row>
    <row r="8169" spans="1:11" x14ac:dyDescent="0.25">
      <c r="A8169" s="5" t="str">
        <f t="shared" si="255"/>
        <v>Rate FamilyTOU-8-SAverage WeekdayMarch8</v>
      </c>
      <c r="B8169" t="s">
        <v>2234</v>
      </c>
      <c r="C8169" t="s">
        <v>2253</v>
      </c>
      <c r="D8169" t="s">
        <v>2611</v>
      </c>
      <c r="E8169" t="s">
        <v>3191</v>
      </c>
      <c r="F8169" s="6">
        <v>8</v>
      </c>
      <c r="G8169" s="6"/>
      <c r="H8169" s="6"/>
      <c r="I8169" s="6"/>
      <c r="J8169" s="6">
        <v>39.69</v>
      </c>
      <c r="K8169">
        <f t="shared" si="254"/>
        <v>1</v>
      </c>
    </row>
    <row r="8170" spans="1:11" x14ac:dyDescent="0.25">
      <c r="A8170" s="5" t="str">
        <f t="shared" si="255"/>
        <v>Rate FamilyTOU-8-SAverage WeekdayMarch9</v>
      </c>
      <c r="B8170" t="s">
        <v>2234</v>
      </c>
      <c r="C8170" t="s">
        <v>2253</v>
      </c>
      <c r="D8170" t="s">
        <v>2611</v>
      </c>
      <c r="E8170" t="s">
        <v>3191</v>
      </c>
      <c r="F8170" s="6">
        <v>9</v>
      </c>
      <c r="G8170" s="6"/>
      <c r="H8170" s="6"/>
      <c r="I8170" s="6"/>
      <c r="J8170" s="6">
        <v>40.065000000000005</v>
      </c>
      <c r="K8170">
        <f t="shared" si="254"/>
        <v>1</v>
      </c>
    </row>
    <row r="8171" spans="1:11" x14ac:dyDescent="0.25">
      <c r="A8171" s="5" t="str">
        <f t="shared" si="255"/>
        <v>Rate FamilyTOU-8-SAverage WeekdayMarch10</v>
      </c>
      <c r="B8171" t="s">
        <v>2234</v>
      </c>
      <c r="C8171" t="s">
        <v>2253</v>
      </c>
      <c r="D8171" t="s">
        <v>2611</v>
      </c>
      <c r="E8171" t="s">
        <v>3191</v>
      </c>
      <c r="F8171" s="6">
        <v>10</v>
      </c>
      <c r="G8171" s="6"/>
      <c r="H8171" s="6"/>
      <c r="I8171" s="6"/>
      <c r="J8171" s="6">
        <v>44.272499999999994</v>
      </c>
      <c r="K8171">
        <f t="shared" si="254"/>
        <v>1</v>
      </c>
    </row>
    <row r="8172" spans="1:11" x14ac:dyDescent="0.25">
      <c r="A8172" s="5" t="str">
        <f t="shared" si="255"/>
        <v>Rate FamilyTOU-8-SAverage WeekdayMarch11</v>
      </c>
      <c r="B8172" t="s">
        <v>2234</v>
      </c>
      <c r="C8172" t="s">
        <v>2253</v>
      </c>
      <c r="D8172" t="s">
        <v>2611</v>
      </c>
      <c r="E8172" t="s">
        <v>3191</v>
      </c>
      <c r="F8172" s="6">
        <v>11</v>
      </c>
      <c r="G8172" s="6"/>
      <c r="H8172" s="6"/>
      <c r="I8172" s="6"/>
      <c r="J8172" s="6">
        <v>48.612499999999997</v>
      </c>
      <c r="K8172">
        <f t="shared" si="254"/>
        <v>1</v>
      </c>
    </row>
    <row r="8173" spans="1:11" x14ac:dyDescent="0.25">
      <c r="A8173" s="5" t="str">
        <f t="shared" si="255"/>
        <v>Rate FamilyTOU-8-SAverage WeekdayMarch12</v>
      </c>
      <c r="B8173" t="s">
        <v>2234</v>
      </c>
      <c r="C8173" t="s">
        <v>2253</v>
      </c>
      <c r="D8173" t="s">
        <v>2611</v>
      </c>
      <c r="E8173" t="s">
        <v>3191</v>
      </c>
      <c r="F8173" s="6">
        <v>12</v>
      </c>
      <c r="G8173" s="6"/>
      <c r="H8173" s="6"/>
      <c r="I8173" s="6"/>
      <c r="J8173" s="6">
        <v>52.672499999999999</v>
      </c>
      <c r="K8173">
        <f t="shared" si="254"/>
        <v>1</v>
      </c>
    </row>
    <row r="8174" spans="1:11" x14ac:dyDescent="0.25">
      <c r="A8174" s="5" t="str">
        <f t="shared" si="255"/>
        <v>Rate FamilyTOU-8-SAverage WeekdayMarch13</v>
      </c>
      <c r="B8174" t="s">
        <v>2234</v>
      </c>
      <c r="C8174" t="s">
        <v>2253</v>
      </c>
      <c r="D8174" t="s">
        <v>2611</v>
      </c>
      <c r="E8174" t="s">
        <v>3191</v>
      </c>
      <c r="F8174" s="6">
        <v>13</v>
      </c>
      <c r="G8174" s="6"/>
      <c r="H8174" s="6"/>
      <c r="I8174" s="6"/>
      <c r="J8174" s="6">
        <v>56.212500000000006</v>
      </c>
      <c r="K8174">
        <f t="shared" si="254"/>
        <v>1</v>
      </c>
    </row>
    <row r="8175" spans="1:11" x14ac:dyDescent="0.25">
      <c r="A8175" s="5" t="str">
        <f t="shared" si="255"/>
        <v>Rate FamilyTOU-8-SAverage WeekdayMarch14</v>
      </c>
      <c r="B8175" t="s">
        <v>2234</v>
      </c>
      <c r="C8175" t="s">
        <v>2253</v>
      </c>
      <c r="D8175" t="s">
        <v>2611</v>
      </c>
      <c r="E8175" t="s">
        <v>3191</v>
      </c>
      <c r="F8175" s="6">
        <v>14</v>
      </c>
      <c r="G8175" s="6"/>
      <c r="H8175" s="6"/>
      <c r="I8175" s="6"/>
      <c r="J8175" s="6">
        <v>59.66</v>
      </c>
      <c r="K8175">
        <f t="shared" si="254"/>
        <v>1</v>
      </c>
    </row>
    <row r="8176" spans="1:11" x14ac:dyDescent="0.25">
      <c r="A8176" s="5" t="str">
        <f t="shared" si="255"/>
        <v>Rate FamilyTOU-8-SAverage WeekdayMarch15</v>
      </c>
      <c r="B8176" t="s">
        <v>2234</v>
      </c>
      <c r="C8176" t="s">
        <v>2253</v>
      </c>
      <c r="D8176" t="s">
        <v>2611</v>
      </c>
      <c r="E8176" t="s">
        <v>3191</v>
      </c>
      <c r="F8176" s="6">
        <v>15</v>
      </c>
      <c r="G8176" s="6"/>
      <c r="H8176" s="6"/>
      <c r="I8176" s="6"/>
      <c r="J8176" s="6">
        <v>62.05</v>
      </c>
      <c r="K8176">
        <f t="shared" si="254"/>
        <v>1</v>
      </c>
    </row>
    <row r="8177" spans="1:11" x14ac:dyDescent="0.25">
      <c r="A8177" s="5" t="str">
        <f t="shared" si="255"/>
        <v>Rate FamilyTOU-8-SAverage WeekdayMarch16</v>
      </c>
      <c r="B8177" t="s">
        <v>2234</v>
      </c>
      <c r="C8177" t="s">
        <v>2253</v>
      </c>
      <c r="D8177" t="s">
        <v>2611</v>
      </c>
      <c r="E8177" t="s">
        <v>3191</v>
      </c>
      <c r="F8177" s="6">
        <v>16</v>
      </c>
      <c r="G8177" s="6"/>
      <c r="H8177" s="6"/>
      <c r="I8177" s="6"/>
      <c r="J8177" s="6">
        <v>63.302500000000002</v>
      </c>
      <c r="K8177">
        <f t="shared" si="254"/>
        <v>1</v>
      </c>
    </row>
    <row r="8178" spans="1:11" x14ac:dyDescent="0.25">
      <c r="A8178" s="5" t="str">
        <f t="shared" si="255"/>
        <v>Rate FamilyTOU-8-SAverage WeekdayMarch17</v>
      </c>
      <c r="B8178" t="s">
        <v>2234</v>
      </c>
      <c r="C8178" t="s">
        <v>2253</v>
      </c>
      <c r="D8178" t="s">
        <v>2611</v>
      </c>
      <c r="E8178" t="s">
        <v>3191</v>
      </c>
      <c r="F8178" s="6">
        <v>17</v>
      </c>
      <c r="G8178" s="6"/>
      <c r="H8178" s="6"/>
      <c r="I8178" s="6"/>
      <c r="J8178" s="6">
        <v>64.435000000000002</v>
      </c>
      <c r="K8178">
        <f t="shared" si="254"/>
        <v>1</v>
      </c>
    </row>
    <row r="8179" spans="1:11" x14ac:dyDescent="0.25">
      <c r="A8179" s="5" t="str">
        <f t="shared" si="255"/>
        <v>Rate FamilyTOU-8-SAverage WeekdayMarch18</v>
      </c>
      <c r="B8179" t="s">
        <v>2234</v>
      </c>
      <c r="C8179" t="s">
        <v>2253</v>
      </c>
      <c r="D8179" t="s">
        <v>2611</v>
      </c>
      <c r="E8179" t="s">
        <v>3191</v>
      </c>
      <c r="F8179" s="6">
        <v>18</v>
      </c>
      <c r="G8179" s="6"/>
      <c r="H8179" s="6"/>
      <c r="I8179" s="6"/>
      <c r="J8179" s="6">
        <v>64.747500000000002</v>
      </c>
      <c r="K8179">
        <f t="shared" si="254"/>
        <v>1</v>
      </c>
    </row>
    <row r="8180" spans="1:11" x14ac:dyDescent="0.25">
      <c r="A8180" s="5" t="str">
        <f t="shared" si="255"/>
        <v>Rate FamilyTOU-8-SAverage WeekdayMarch19</v>
      </c>
      <c r="B8180" t="s">
        <v>2234</v>
      </c>
      <c r="C8180" t="s">
        <v>2253</v>
      </c>
      <c r="D8180" t="s">
        <v>2611</v>
      </c>
      <c r="E8180" t="s">
        <v>3191</v>
      </c>
      <c r="F8180" s="6">
        <v>19</v>
      </c>
      <c r="G8180" s="6"/>
      <c r="H8180" s="6"/>
      <c r="I8180" s="6"/>
      <c r="J8180" s="6">
        <v>62.774999999999999</v>
      </c>
      <c r="K8180">
        <f t="shared" si="254"/>
        <v>1</v>
      </c>
    </row>
    <row r="8181" spans="1:11" x14ac:dyDescent="0.25">
      <c r="A8181" s="5" t="str">
        <f t="shared" si="255"/>
        <v>Rate FamilyTOU-8-SAverage WeekdayMarch20</v>
      </c>
      <c r="B8181" t="s">
        <v>2234</v>
      </c>
      <c r="C8181" t="s">
        <v>2253</v>
      </c>
      <c r="D8181" t="s">
        <v>2611</v>
      </c>
      <c r="E8181" t="s">
        <v>3191</v>
      </c>
      <c r="F8181" s="6">
        <v>20</v>
      </c>
      <c r="G8181" s="6"/>
      <c r="H8181" s="6"/>
      <c r="I8181" s="6"/>
      <c r="J8181" s="6">
        <v>59.81</v>
      </c>
      <c r="K8181">
        <f t="shared" si="254"/>
        <v>1</v>
      </c>
    </row>
    <row r="8182" spans="1:11" x14ac:dyDescent="0.25">
      <c r="A8182" s="5" t="str">
        <f t="shared" si="255"/>
        <v>Rate FamilyTOU-8-SAverage WeekdayMarch21</v>
      </c>
      <c r="B8182" t="s">
        <v>2234</v>
      </c>
      <c r="C8182" t="s">
        <v>2253</v>
      </c>
      <c r="D8182" t="s">
        <v>2611</v>
      </c>
      <c r="E8182" t="s">
        <v>3191</v>
      </c>
      <c r="F8182" s="6">
        <v>21</v>
      </c>
      <c r="G8182" s="6"/>
      <c r="H8182" s="6"/>
      <c r="I8182" s="6"/>
      <c r="J8182" s="6">
        <v>55.997500000000002</v>
      </c>
      <c r="K8182">
        <f t="shared" si="254"/>
        <v>1</v>
      </c>
    </row>
    <row r="8183" spans="1:11" x14ac:dyDescent="0.25">
      <c r="A8183" s="5" t="str">
        <f t="shared" si="255"/>
        <v>Rate FamilyTOU-8-SAverage WeekdayMarch22</v>
      </c>
      <c r="B8183" t="s">
        <v>2234</v>
      </c>
      <c r="C8183" t="s">
        <v>2253</v>
      </c>
      <c r="D8183" t="s">
        <v>2611</v>
      </c>
      <c r="E8183" t="s">
        <v>3191</v>
      </c>
      <c r="F8183" s="6">
        <v>22</v>
      </c>
      <c r="G8183" s="6"/>
      <c r="H8183" s="6"/>
      <c r="I8183" s="6"/>
      <c r="J8183" s="6">
        <v>53.5625</v>
      </c>
      <c r="K8183">
        <f t="shared" si="254"/>
        <v>1</v>
      </c>
    </row>
    <row r="8184" spans="1:11" x14ac:dyDescent="0.25">
      <c r="A8184" s="5" t="str">
        <f t="shared" si="255"/>
        <v>Rate FamilyTOU-8-SAverage WeekdayMarch23</v>
      </c>
      <c r="B8184" t="s">
        <v>2234</v>
      </c>
      <c r="C8184" t="s">
        <v>2253</v>
      </c>
      <c r="D8184" t="s">
        <v>2611</v>
      </c>
      <c r="E8184" t="s">
        <v>3191</v>
      </c>
      <c r="F8184" s="6">
        <v>23</v>
      </c>
      <c r="G8184" s="6"/>
      <c r="H8184" s="6"/>
      <c r="I8184" s="6"/>
      <c r="J8184" s="6">
        <v>51.277499999999996</v>
      </c>
      <c r="K8184">
        <f t="shared" si="254"/>
        <v>1</v>
      </c>
    </row>
    <row r="8185" spans="1:11" x14ac:dyDescent="0.25">
      <c r="A8185" s="5" t="str">
        <f t="shared" si="255"/>
        <v>Rate FamilyTOU-8-SAverage WeekdayMarch24</v>
      </c>
      <c r="B8185" t="s">
        <v>2234</v>
      </c>
      <c r="C8185" t="s">
        <v>2253</v>
      </c>
      <c r="D8185" t="s">
        <v>2611</v>
      </c>
      <c r="E8185" t="s">
        <v>3191</v>
      </c>
      <c r="F8185" s="6">
        <v>24</v>
      </c>
      <c r="G8185" s="6"/>
      <c r="H8185" s="6"/>
      <c r="I8185" s="6"/>
      <c r="J8185" s="6">
        <v>50.045000000000002</v>
      </c>
      <c r="K8185">
        <f t="shared" si="254"/>
        <v>1</v>
      </c>
    </row>
    <row r="8186" spans="1:11" x14ac:dyDescent="0.25">
      <c r="A8186" s="5" t="str">
        <f t="shared" si="255"/>
        <v>Rate FamilyTOU-8-SMonthly Peak DayMarch1</v>
      </c>
      <c r="B8186" t="s">
        <v>2234</v>
      </c>
      <c r="C8186" t="s">
        <v>2253</v>
      </c>
      <c r="D8186" t="s">
        <v>2612</v>
      </c>
      <c r="E8186" t="s">
        <v>3191</v>
      </c>
      <c r="F8186" s="6">
        <v>1</v>
      </c>
      <c r="G8186" s="6"/>
      <c r="H8186" s="6"/>
      <c r="I8186" s="6"/>
      <c r="J8186" s="6">
        <v>48.627499999999998</v>
      </c>
      <c r="K8186">
        <f t="shared" si="254"/>
        <v>1</v>
      </c>
    </row>
    <row r="8187" spans="1:11" x14ac:dyDescent="0.25">
      <c r="A8187" s="5" t="str">
        <f t="shared" si="255"/>
        <v>Rate FamilyTOU-8-SMonthly Peak DayMarch2</v>
      </c>
      <c r="B8187" t="s">
        <v>2234</v>
      </c>
      <c r="C8187" t="s">
        <v>2253</v>
      </c>
      <c r="D8187" t="s">
        <v>2612</v>
      </c>
      <c r="E8187" t="s">
        <v>3191</v>
      </c>
      <c r="F8187" s="6">
        <v>2</v>
      </c>
      <c r="G8187" s="6"/>
      <c r="H8187" s="6"/>
      <c r="I8187" s="6"/>
      <c r="J8187" s="6">
        <v>47.712499999999999</v>
      </c>
      <c r="K8187">
        <f t="shared" si="254"/>
        <v>1</v>
      </c>
    </row>
    <row r="8188" spans="1:11" x14ac:dyDescent="0.25">
      <c r="A8188" s="5" t="str">
        <f t="shared" si="255"/>
        <v>Rate FamilyTOU-8-SMonthly Peak DayMarch3</v>
      </c>
      <c r="B8188" t="s">
        <v>2234</v>
      </c>
      <c r="C8188" t="s">
        <v>2253</v>
      </c>
      <c r="D8188" t="s">
        <v>2612</v>
      </c>
      <c r="E8188" t="s">
        <v>3191</v>
      </c>
      <c r="F8188" s="6">
        <v>3</v>
      </c>
      <c r="G8188" s="6"/>
      <c r="H8188" s="6"/>
      <c r="I8188" s="6"/>
      <c r="J8188" s="6">
        <v>47.157499999999999</v>
      </c>
      <c r="K8188">
        <f t="shared" si="254"/>
        <v>1</v>
      </c>
    </row>
    <row r="8189" spans="1:11" x14ac:dyDescent="0.25">
      <c r="A8189" s="5" t="str">
        <f t="shared" si="255"/>
        <v>Rate FamilyTOU-8-SMonthly Peak DayMarch4</v>
      </c>
      <c r="B8189" t="s">
        <v>2234</v>
      </c>
      <c r="C8189" t="s">
        <v>2253</v>
      </c>
      <c r="D8189" t="s">
        <v>2612</v>
      </c>
      <c r="E8189" t="s">
        <v>3191</v>
      </c>
      <c r="F8189" s="6">
        <v>4</v>
      </c>
      <c r="G8189" s="6"/>
      <c r="H8189" s="6"/>
      <c r="I8189" s="6"/>
      <c r="J8189" s="6">
        <v>46.092500000000001</v>
      </c>
      <c r="K8189">
        <f t="shared" si="254"/>
        <v>1</v>
      </c>
    </row>
    <row r="8190" spans="1:11" x14ac:dyDescent="0.25">
      <c r="A8190" s="5" t="str">
        <f t="shared" si="255"/>
        <v>Rate FamilyTOU-8-SMonthly Peak DayMarch5</v>
      </c>
      <c r="B8190" t="s">
        <v>2234</v>
      </c>
      <c r="C8190" t="s">
        <v>2253</v>
      </c>
      <c r="D8190" t="s">
        <v>2612</v>
      </c>
      <c r="E8190" t="s">
        <v>3191</v>
      </c>
      <c r="F8190" s="6">
        <v>5</v>
      </c>
      <c r="G8190" s="6"/>
      <c r="H8190" s="6"/>
      <c r="I8190" s="6"/>
      <c r="J8190" s="6">
        <v>45.040000000000006</v>
      </c>
      <c r="K8190">
        <f t="shared" si="254"/>
        <v>1</v>
      </c>
    </row>
    <row r="8191" spans="1:11" x14ac:dyDescent="0.25">
      <c r="A8191" s="5" t="str">
        <f t="shared" si="255"/>
        <v>Rate FamilyTOU-8-SMonthly Peak DayMarch6</v>
      </c>
      <c r="B8191" t="s">
        <v>2234</v>
      </c>
      <c r="C8191" t="s">
        <v>2253</v>
      </c>
      <c r="D8191" t="s">
        <v>2612</v>
      </c>
      <c r="E8191" t="s">
        <v>3191</v>
      </c>
      <c r="F8191" s="6">
        <v>6</v>
      </c>
      <c r="G8191" s="6"/>
      <c r="H8191" s="6"/>
      <c r="I8191" s="6"/>
      <c r="J8191" s="6">
        <v>44.725000000000001</v>
      </c>
      <c r="K8191">
        <f t="shared" si="254"/>
        <v>1</v>
      </c>
    </row>
    <row r="8192" spans="1:11" x14ac:dyDescent="0.25">
      <c r="A8192" s="5" t="str">
        <f t="shared" si="255"/>
        <v>Rate FamilyTOU-8-SMonthly Peak DayMarch7</v>
      </c>
      <c r="B8192" t="s">
        <v>2234</v>
      </c>
      <c r="C8192" t="s">
        <v>2253</v>
      </c>
      <c r="D8192" t="s">
        <v>2612</v>
      </c>
      <c r="E8192" t="s">
        <v>3191</v>
      </c>
      <c r="F8192" s="6">
        <v>7</v>
      </c>
      <c r="G8192" s="6"/>
      <c r="H8192" s="6"/>
      <c r="I8192" s="6"/>
      <c r="J8192" s="6">
        <v>44.012499999999996</v>
      </c>
      <c r="K8192">
        <f t="shared" si="254"/>
        <v>1</v>
      </c>
    </row>
    <row r="8193" spans="1:11" x14ac:dyDescent="0.25">
      <c r="A8193" s="5" t="str">
        <f t="shared" si="255"/>
        <v>Rate FamilyTOU-8-SMonthly Peak DayMarch8</v>
      </c>
      <c r="B8193" t="s">
        <v>2234</v>
      </c>
      <c r="C8193" t="s">
        <v>2253</v>
      </c>
      <c r="D8193" t="s">
        <v>2612</v>
      </c>
      <c r="E8193" t="s">
        <v>3191</v>
      </c>
      <c r="F8193" s="6">
        <v>8</v>
      </c>
      <c r="G8193" s="6"/>
      <c r="H8193" s="6"/>
      <c r="I8193" s="6"/>
      <c r="J8193" s="6">
        <v>44.225000000000001</v>
      </c>
      <c r="K8193">
        <f t="shared" si="254"/>
        <v>1</v>
      </c>
    </row>
    <row r="8194" spans="1:11" x14ac:dyDescent="0.25">
      <c r="A8194" s="5" t="str">
        <f t="shared" si="255"/>
        <v>Rate FamilyTOU-8-SMonthly Peak DayMarch9</v>
      </c>
      <c r="B8194" t="s">
        <v>2234</v>
      </c>
      <c r="C8194" t="s">
        <v>2253</v>
      </c>
      <c r="D8194" t="s">
        <v>2612</v>
      </c>
      <c r="E8194" t="s">
        <v>3191</v>
      </c>
      <c r="F8194" s="6">
        <v>9</v>
      </c>
      <c r="G8194" s="6"/>
      <c r="H8194" s="6"/>
      <c r="I8194" s="6"/>
      <c r="J8194" s="6">
        <v>45.13</v>
      </c>
      <c r="K8194">
        <f t="shared" ref="K8194:K8257" si="256">INDEX(events, MATCH(CONCATENATE(B8194, C8194, D8194, E8194), events_y, 0), MATCH("Confidential", events_x, 0))</f>
        <v>1</v>
      </c>
    </row>
    <row r="8195" spans="1:11" x14ac:dyDescent="0.25">
      <c r="A8195" s="5" t="str">
        <f t="shared" ref="A8195:A8258" si="257">CONCATENATE(B8195, C8195, D8195, E8195, F8195)</f>
        <v>Rate FamilyTOU-8-SMonthly Peak DayMarch10</v>
      </c>
      <c r="B8195" t="s">
        <v>2234</v>
      </c>
      <c r="C8195" t="s">
        <v>2253</v>
      </c>
      <c r="D8195" t="s">
        <v>2612</v>
      </c>
      <c r="E8195" t="s">
        <v>3191</v>
      </c>
      <c r="F8195" s="6">
        <v>10</v>
      </c>
      <c r="G8195" s="6"/>
      <c r="H8195" s="6"/>
      <c r="I8195" s="6"/>
      <c r="J8195" s="6">
        <v>46.752499999999998</v>
      </c>
      <c r="K8195">
        <f t="shared" si="256"/>
        <v>1</v>
      </c>
    </row>
    <row r="8196" spans="1:11" x14ac:dyDescent="0.25">
      <c r="A8196" s="5" t="str">
        <f t="shared" si="257"/>
        <v>Rate FamilyTOU-8-SMonthly Peak DayMarch11</v>
      </c>
      <c r="B8196" t="s">
        <v>2234</v>
      </c>
      <c r="C8196" t="s">
        <v>2253</v>
      </c>
      <c r="D8196" t="s">
        <v>2612</v>
      </c>
      <c r="E8196" t="s">
        <v>3191</v>
      </c>
      <c r="F8196" s="6">
        <v>11</v>
      </c>
      <c r="G8196" s="6"/>
      <c r="H8196" s="6"/>
      <c r="I8196" s="6"/>
      <c r="J8196" s="6">
        <v>49.932499999999997</v>
      </c>
      <c r="K8196">
        <f t="shared" si="256"/>
        <v>1</v>
      </c>
    </row>
    <row r="8197" spans="1:11" x14ac:dyDescent="0.25">
      <c r="A8197" s="5" t="str">
        <f t="shared" si="257"/>
        <v>Rate FamilyTOU-8-SMonthly Peak DayMarch12</v>
      </c>
      <c r="B8197" t="s">
        <v>2234</v>
      </c>
      <c r="C8197" t="s">
        <v>2253</v>
      </c>
      <c r="D8197" t="s">
        <v>2612</v>
      </c>
      <c r="E8197" t="s">
        <v>3191</v>
      </c>
      <c r="F8197" s="6">
        <v>12</v>
      </c>
      <c r="G8197" s="6"/>
      <c r="H8197" s="6"/>
      <c r="I8197" s="6"/>
      <c r="J8197" s="6">
        <v>50.3675</v>
      </c>
      <c r="K8197">
        <f t="shared" si="256"/>
        <v>1</v>
      </c>
    </row>
    <row r="8198" spans="1:11" x14ac:dyDescent="0.25">
      <c r="A8198" s="5" t="str">
        <f t="shared" si="257"/>
        <v>Rate FamilyTOU-8-SMonthly Peak DayMarch13</v>
      </c>
      <c r="B8198" t="s">
        <v>2234</v>
      </c>
      <c r="C8198" t="s">
        <v>2253</v>
      </c>
      <c r="D8198" t="s">
        <v>2612</v>
      </c>
      <c r="E8198" t="s">
        <v>3191</v>
      </c>
      <c r="F8198" s="6">
        <v>13</v>
      </c>
      <c r="G8198" s="6"/>
      <c r="H8198" s="6"/>
      <c r="I8198" s="6"/>
      <c r="J8198" s="6">
        <v>52.237499999999997</v>
      </c>
      <c r="K8198">
        <f t="shared" si="256"/>
        <v>1</v>
      </c>
    </row>
    <row r="8199" spans="1:11" x14ac:dyDescent="0.25">
      <c r="A8199" s="5" t="str">
        <f t="shared" si="257"/>
        <v>Rate FamilyTOU-8-SMonthly Peak DayMarch14</v>
      </c>
      <c r="B8199" t="s">
        <v>2234</v>
      </c>
      <c r="C8199" t="s">
        <v>2253</v>
      </c>
      <c r="D8199" t="s">
        <v>2612</v>
      </c>
      <c r="E8199" t="s">
        <v>3191</v>
      </c>
      <c r="F8199" s="6">
        <v>14</v>
      </c>
      <c r="G8199" s="6"/>
      <c r="H8199" s="6"/>
      <c r="I8199" s="6"/>
      <c r="J8199" s="6">
        <v>52.644999999999996</v>
      </c>
      <c r="K8199">
        <f t="shared" si="256"/>
        <v>1</v>
      </c>
    </row>
    <row r="8200" spans="1:11" x14ac:dyDescent="0.25">
      <c r="A8200" s="5" t="str">
        <f t="shared" si="257"/>
        <v>Rate FamilyTOU-8-SMonthly Peak DayMarch15</v>
      </c>
      <c r="B8200" t="s">
        <v>2234</v>
      </c>
      <c r="C8200" t="s">
        <v>2253</v>
      </c>
      <c r="D8200" t="s">
        <v>2612</v>
      </c>
      <c r="E8200" t="s">
        <v>3191</v>
      </c>
      <c r="F8200" s="6">
        <v>15</v>
      </c>
      <c r="G8200" s="6"/>
      <c r="H8200" s="6"/>
      <c r="I8200" s="6"/>
      <c r="J8200" s="6">
        <v>52.92</v>
      </c>
      <c r="K8200">
        <f t="shared" si="256"/>
        <v>1</v>
      </c>
    </row>
    <row r="8201" spans="1:11" x14ac:dyDescent="0.25">
      <c r="A8201" s="5" t="str">
        <f t="shared" si="257"/>
        <v>Rate FamilyTOU-8-SMonthly Peak DayMarch16</v>
      </c>
      <c r="B8201" t="s">
        <v>2234</v>
      </c>
      <c r="C8201" t="s">
        <v>2253</v>
      </c>
      <c r="D8201" t="s">
        <v>2612</v>
      </c>
      <c r="E8201" t="s">
        <v>3191</v>
      </c>
      <c r="F8201" s="6">
        <v>16</v>
      </c>
      <c r="G8201" s="6"/>
      <c r="H8201" s="6"/>
      <c r="I8201" s="6"/>
      <c r="J8201" s="6">
        <v>50.984999999999999</v>
      </c>
      <c r="K8201">
        <f t="shared" si="256"/>
        <v>1</v>
      </c>
    </row>
    <row r="8202" spans="1:11" x14ac:dyDescent="0.25">
      <c r="A8202" s="5" t="str">
        <f t="shared" si="257"/>
        <v>Rate FamilyTOU-8-SMonthly Peak DayMarch17</v>
      </c>
      <c r="B8202" t="s">
        <v>2234</v>
      </c>
      <c r="C8202" t="s">
        <v>2253</v>
      </c>
      <c r="D8202" t="s">
        <v>2612</v>
      </c>
      <c r="E8202" t="s">
        <v>3191</v>
      </c>
      <c r="F8202" s="6">
        <v>17</v>
      </c>
      <c r="G8202" s="6"/>
      <c r="H8202" s="6"/>
      <c r="I8202" s="6"/>
      <c r="J8202" s="6">
        <v>51.412500000000001</v>
      </c>
      <c r="K8202">
        <f t="shared" si="256"/>
        <v>1</v>
      </c>
    </row>
    <row r="8203" spans="1:11" x14ac:dyDescent="0.25">
      <c r="A8203" s="5" t="str">
        <f t="shared" si="257"/>
        <v>Rate FamilyTOU-8-SMonthly Peak DayMarch18</v>
      </c>
      <c r="B8203" t="s">
        <v>2234</v>
      </c>
      <c r="C8203" t="s">
        <v>2253</v>
      </c>
      <c r="D8203" t="s">
        <v>2612</v>
      </c>
      <c r="E8203" t="s">
        <v>3191</v>
      </c>
      <c r="F8203" s="6">
        <v>18</v>
      </c>
      <c r="G8203" s="6"/>
      <c r="H8203" s="6"/>
      <c r="I8203" s="6"/>
      <c r="J8203" s="6">
        <v>50.449999999999996</v>
      </c>
      <c r="K8203">
        <f t="shared" si="256"/>
        <v>1</v>
      </c>
    </row>
    <row r="8204" spans="1:11" x14ac:dyDescent="0.25">
      <c r="A8204" s="5" t="str">
        <f t="shared" si="257"/>
        <v>Rate FamilyTOU-8-SMonthly Peak DayMarch19</v>
      </c>
      <c r="B8204" t="s">
        <v>2234</v>
      </c>
      <c r="C8204" t="s">
        <v>2253</v>
      </c>
      <c r="D8204" t="s">
        <v>2612</v>
      </c>
      <c r="E8204" t="s">
        <v>3191</v>
      </c>
      <c r="F8204" s="6">
        <v>19</v>
      </c>
      <c r="G8204" s="6"/>
      <c r="H8204" s="6"/>
      <c r="I8204" s="6"/>
      <c r="J8204" s="6">
        <v>49.177500000000002</v>
      </c>
      <c r="K8204">
        <f t="shared" si="256"/>
        <v>1</v>
      </c>
    </row>
    <row r="8205" spans="1:11" x14ac:dyDescent="0.25">
      <c r="A8205" s="5" t="str">
        <f t="shared" si="257"/>
        <v>Rate FamilyTOU-8-SMonthly Peak DayMarch20</v>
      </c>
      <c r="B8205" t="s">
        <v>2234</v>
      </c>
      <c r="C8205" t="s">
        <v>2253</v>
      </c>
      <c r="D8205" t="s">
        <v>2612</v>
      </c>
      <c r="E8205" t="s">
        <v>3191</v>
      </c>
      <c r="F8205" s="6">
        <v>20</v>
      </c>
      <c r="G8205" s="6"/>
      <c r="H8205" s="6"/>
      <c r="I8205" s="6"/>
      <c r="J8205" s="6">
        <v>47.725000000000001</v>
      </c>
      <c r="K8205">
        <f t="shared" si="256"/>
        <v>1</v>
      </c>
    </row>
    <row r="8206" spans="1:11" x14ac:dyDescent="0.25">
      <c r="A8206" s="5" t="str">
        <f t="shared" si="257"/>
        <v>Rate FamilyTOU-8-SMonthly Peak DayMarch21</v>
      </c>
      <c r="B8206" t="s">
        <v>2234</v>
      </c>
      <c r="C8206" t="s">
        <v>2253</v>
      </c>
      <c r="D8206" t="s">
        <v>2612</v>
      </c>
      <c r="E8206" t="s">
        <v>3191</v>
      </c>
      <c r="F8206" s="6">
        <v>21</v>
      </c>
      <c r="G8206" s="6"/>
      <c r="H8206" s="6"/>
      <c r="I8206" s="6"/>
      <c r="J8206" s="6">
        <v>46.607499999999995</v>
      </c>
      <c r="K8206">
        <f t="shared" si="256"/>
        <v>1</v>
      </c>
    </row>
    <row r="8207" spans="1:11" x14ac:dyDescent="0.25">
      <c r="A8207" s="5" t="str">
        <f t="shared" si="257"/>
        <v>Rate FamilyTOU-8-SMonthly Peak DayMarch22</v>
      </c>
      <c r="B8207" t="s">
        <v>2234</v>
      </c>
      <c r="C8207" t="s">
        <v>2253</v>
      </c>
      <c r="D8207" t="s">
        <v>2612</v>
      </c>
      <c r="E8207" t="s">
        <v>3191</v>
      </c>
      <c r="F8207" s="6">
        <v>22</v>
      </c>
      <c r="G8207" s="6"/>
      <c r="H8207" s="6"/>
      <c r="I8207" s="6"/>
      <c r="J8207" s="6">
        <v>45.835000000000001</v>
      </c>
      <c r="K8207">
        <f t="shared" si="256"/>
        <v>1</v>
      </c>
    </row>
    <row r="8208" spans="1:11" x14ac:dyDescent="0.25">
      <c r="A8208" s="5" t="str">
        <f t="shared" si="257"/>
        <v>Rate FamilyTOU-8-SMonthly Peak DayMarch23</v>
      </c>
      <c r="B8208" t="s">
        <v>2234</v>
      </c>
      <c r="C8208" t="s">
        <v>2253</v>
      </c>
      <c r="D8208" t="s">
        <v>2612</v>
      </c>
      <c r="E8208" t="s">
        <v>3191</v>
      </c>
      <c r="F8208" s="6">
        <v>23</v>
      </c>
      <c r="G8208" s="6"/>
      <c r="H8208" s="6"/>
      <c r="I8208" s="6"/>
      <c r="J8208" s="6">
        <v>45.677499999999995</v>
      </c>
      <c r="K8208">
        <f t="shared" si="256"/>
        <v>1</v>
      </c>
    </row>
    <row r="8209" spans="1:11" x14ac:dyDescent="0.25">
      <c r="A8209" s="5" t="str">
        <f t="shared" si="257"/>
        <v>Rate FamilyTOU-8-SMonthly Peak DayMarch24</v>
      </c>
      <c r="B8209" t="s">
        <v>2234</v>
      </c>
      <c r="C8209" t="s">
        <v>2253</v>
      </c>
      <c r="D8209" t="s">
        <v>2612</v>
      </c>
      <c r="E8209" t="s">
        <v>3191</v>
      </c>
      <c r="F8209" s="6">
        <v>24</v>
      </c>
      <c r="G8209" s="6"/>
      <c r="H8209" s="6"/>
      <c r="I8209" s="6"/>
      <c r="J8209" s="6">
        <v>44.212499999999999</v>
      </c>
      <c r="K8209">
        <f t="shared" si="256"/>
        <v>1</v>
      </c>
    </row>
    <row r="8210" spans="1:11" x14ac:dyDescent="0.25">
      <c r="A8210" s="5" t="str">
        <f t="shared" si="257"/>
        <v>Rate FamilyTOU-8-SAverage WeekdayApril1</v>
      </c>
      <c r="B8210" t="s">
        <v>2234</v>
      </c>
      <c r="C8210" t="s">
        <v>2253</v>
      </c>
      <c r="D8210" t="s">
        <v>2613</v>
      </c>
      <c r="E8210" t="s">
        <v>3192</v>
      </c>
      <c r="F8210" s="6">
        <v>1</v>
      </c>
      <c r="G8210" s="6"/>
      <c r="H8210" s="6"/>
      <c r="I8210" s="6"/>
      <c r="J8210" s="6">
        <v>59.647500000000001</v>
      </c>
      <c r="K8210">
        <f t="shared" si="256"/>
        <v>1</v>
      </c>
    </row>
    <row r="8211" spans="1:11" x14ac:dyDescent="0.25">
      <c r="A8211" s="5" t="str">
        <f t="shared" si="257"/>
        <v>Rate FamilyTOU-8-SAverage WeekdayApril2</v>
      </c>
      <c r="B8211" t="s">
        <v>2234</v>
      </c>
      <c r="C8211" t="s">
        <v>2253</v>
      </c>
      <c r="D8211" t="s">
        <v>2613</v>
      </c>
      <c r="E8211" t="s">
        <v>3192</v>
      </c>
      <c r="F8211" s="6">
        <v>2</v>
      </c>
      <c r="G8211" s="6"/>
      <c r="H8211" s="6"/>
      <c r="I8211" s="6"/>
      <c r="J8211" s="6">
        <v>58.274999999999999</v>
      </c>
      <c r="K8211">
        <f t="shared" si="256"/>
        <v>1</v>
      </c>
    </row>
    <row r="8212" spans="1:11" x14ac:dyDescent="0.25">
      <c r="A8212" s="5" t="str">
        <f t="shared" si="257"/>
        <v>Rate FamilyTOU-8-SAverage WeekdayApril3</v>
      </c>
      <c r="B8212" t="s">
        <v>2234</v>
      </c>
      <c r="C8212" t="s">
        <v>2253</v>
      </c>
      <c r="D8212" t="s">
        <v>2613</v>
      </c>
      <c r="E8212" t="s">
        <v>3192</v>
      </c>
      <c r="F8212" s="6">
        <v>3</v>
      </c>
      <c r="G8212" s="6"/>
      <c r="H8212" s="6"/>
      <c r="I8212" s="6"/>
      <c r="J8212" s="6">
        <v>57.327500000000001</v>
      </c>
      <c r="K8212">
        <f t="shared" si="256"/>
        <v>1</v>
      </c>
    </row>
    <row r="8213" spans="1:11" x14ac:dyDescent="0.25">
      <c r="A8213" s="5" t="str">
        <f t="shared" si="257"/>
        <v>Rate FamilyTOU-8-SAverage WeekdayApril4</v>
      </c>
      <c r="B8213" t="s">
        <v>2234</v>
      </c>
      <c r="C8213" t="s">
        <v>2253</v>
      </c>
      <c r="D8213" t="s">
        <v>2613</v>
      </c>
      <c r="E8213" t="s">
        <v>3192</v>
      </c>
      <c r="F8213" s="6">
        <v>4</v>
      </c>
      <c r="G8213" s="6"/>
      <c r="H8213" s="6"/>
      <c r="I8213" s="6"/>
      <c r="J8213" s="6">
        <v>56.0075</v>
      </c>
      <c r="K8213">
        <f t="shared" si="256"/>
        <v>1</v>
      </c>
    </row>
    <row r="8214" spans="1:11" x14ac:dyDescent="0.25">
      <c r="A8214" s="5" t="str">
        <f t="shared" si="257"/>
        <v>Rate FamilyTOU-8-SAverage WeekdayApril5</v>
      </c>
      <c r="B8214" t="s">
        <v>2234</v>
      </c>
      <c r="C8214" t="s">
        <v>2253</v>
      </c>
      <c r="D8214" t="s">
        <v>2613</v>
      </c>
      <c r="E8214" t="s">
        <v>3192</v>
      </c>
      <c r="F8214" s="6">
        <v>5</v>
      </c>
      <c r="G8214" s="6"/>
      <c r="H8214" s="6"/>
      <c r="I8214" s="6"/>
      <c r="J8214" s="6">
        <v>53.980000000000004</v>
      </c>
      <c r="K8214">
        <f t="shared" si="256"/>
        <v>1</v>
      </c>
    </row>
    <row r="8215" spans="1:11" x14ac:dyDescent="0.25">
      <c r="A8215" s="5" t="str">
        <f t="shared" si="257"/>
        <v>Rate FamilyTOU-8-SAverage WeekdayApril6</v>
      </c>
      <c r="B8215" t="s">
        <v>2234</v>
      </c>
      <c r="C8215" t="s">
        <v>2253</v>
      </c>
      <c r="D8215" t="s">
        <v>2613</v>
      </c>
      <c r="E8215" t="s">
        <v>3192</v>
      </c>
      <c r="F8215" s="6">
        <v>6</v>
      </c>
      <c r="G8215" s="6"/>
      <c r="H8215" s="6"/>
      <c r="I8215" s="6"/>
      <c r="J8215" s="6">
        <v>52.832499999999996</v>
      </c>
      <c r="K8215">
        <f t="shared" si="256"/>
        <v>1</v>
      </c>
    </row>
    <row r="8216" spans="1:11" x14ac:dyDescent="0.25">
      <c r="A8216" s="5" t="str">
        <f t="shared" si="257"/>
        <v>Rate FamilyTOU-8-SAverage WeekdayApril7</v>
      </c>
      <c r="B8216" t="s">
        <v>2234</v>
      </c>
      <c r="C8216" t="s">
        <v>2253</v>
      </c>
      <c r="D8216" t="s">
        <v>2613</v>
      </c>
      <c r="E8216" t="s">
        <v>3192</v>
      </c>
      <c r="F8216" s="6">
        <v>7</v>
      </c>
      <c r="G8216" s="6"/>
      <c r="H8216" s="6"/>
      <c r="I8216" s="6"/>
      <c r="J8216" s="6">
        <v>51.252499999999998</v>
      </c>
      <c r="K8216">
        <f t="shared" si="256"/>
        <v>1</v>
      </c>
    </row>
    <row r="8217" spans="1:11" x14ac:dyDescent="0.25">
      <c r="A8217" s="5" t="str">
        <f t="shared" si="257"/>
        <v>Rate FamilyTOU-8-SAverage WeekdayApril8</v>
      </c>
      <c r="B8217" t="s">
        <v>2234</v>
      </c>
      <c r="C8217" t="s">
        <v>2253</v>
      </c>
      <c r="D8217" t="s">
        <v>2613</v>
      </c>
      <c r="E8217" t="s">
        <v>3192</v>
      </c>
      <c r="F8217" s="6">
        <v>8</v>
      </c>
      <c r="G8217" s="6"/>
      <c r="H8217" s="6"/>
      <c r="I8217" s="6"/>
      <c r="J8217" s="6">
        <v>50.67</v>
      </c>
      <c r="K8217">
        <f t="shared" si="256"/>
        <v>1</v>
      </c>
    </row>
    <row r="8218" spans="1:11" x14ac:dyDescent="0.25">
      <c r="A8218" s="5" t="str">
        <f t="shared" si="257"/>
        <v>Rate FamilyTOU-8-SAverage WeekdayApril9</v>
      </c>
      <c r="B8218" t="s">
        <v>2234</v>
      </c>
      <c r="C8218" t="s">
        <v>2253</v>
      </c>
      <c r="D8218" t="s">
        <v>2613</v>
      </c>
      <c r="E8218" t="s">
        <v>3192</v>
      </c>
      <c r="F8218" s="6">
        <v>9</v>
      </c>
      <c r="G8218" s="6"/>
      <c r="H8218" s="6"/>
      <c r="I8218" s="6"/>
      <c r="J8218" s="6">
        <v>52.927500000000002</v>
      </c>
      <c r="K8218">
        <f t="shared" si="256"/>
        <v>1</v>
      </c>
    </row>
    <row r="8219" spans="1:11" x14ac:dyDescent="0.25">
      <c r="A8219" s="5" t="str">
        <f t="shared" si="257"/>
        <v>Rate FamilyTOU-8-SAverage WeekdayApril10</v>
      </c>
      <c r="B8219" t="s">
        <v>2234</v>
      </c>
      <c r="C8219" t="s">
        <v>2253</v>
      </c>
      <c r="D8219" t="s">
        <v>2613</v>
      </c>
      <c r="E8219" t="s">
        <v>3192</v>
      </c>
      <c r="F8219" s="6">
        <v>10</v>
      </c>
      <c r="G8219" s="6"/>
      <c r="H8219" s="6"/>
      <c r="I8219" s="6"/>
      <c r="J8219" s="6">
        <v>57.87</v>
      </c>
      <c r="K8219">
        <f t="shared" si="256"/>
        <v>1</v>
      </c>
    </row>
    <row r="8220" spans="1:11" x14ac:dyDescent="0.25">
      <c r="A8220" s="5" t="str">
        <f t="shared" si="257"/>
        <v>Rate FamilyTOU-8-SAverage WeekdayApril11</v>
      </c>
      <c r="B8220" t="s">
        <v>2234</v>
      </c>
      <c r="C8220" t="s">
        <v>2253</v>
      </c>
      <c r="D8220" t="s">
        <v>2613</v>
      </c>
      <c r="E8220" t="s">
        <v>3192</v>
      </c>
      <c r="F8220" s="6">
        <v>11</v>
      </c>
      <c r="G8220" s="6"/>
      <c r="H8220" s="6"/>
      <c r="I8220" s="6"/>
      <c r="J8220" s="6">
        <v>62.5625</v>
      </c>
      <c r="K8220">
        <f t="shared" si="256"/>
        <v>1</v>
      </c>
    </row>
    <row r="8221" spans="1:11" x14ac:dyDescent="0.25">
      <c r="A8221" s="5" t="str">
        <f t="shared" si="257"/>
        <v>Rate FamilyTOU-8-SAverage WeekdayApril12</v>
      </c>
      <c r="B8221" t="s">
        <v>2234</v>
      </c>
      <c r="C8221" t="s">
        <v>2253</v>
      </c>
      <c r="D8221" t="s">
        <v>2613</v>
      </c>
      <c r="E8221" t="s">
        <v>3192</v>
      </c>
      <c r="F8221" s="6">
        <v>12</v>
      </c>
      <c r="G8221" s="6"/>
      <c r="H8221" s="6"/>
      <c r="I8221" s="6"/>
      <c r="J8221" s="6">
        <v>66.257499999999993</v>
      </c>
      <c r="K8221">
        <f t="shared" si="256"/>
        <v>1</v>
      </c>
    </row>
    <row r="8222" spans="1:11" x14ac:dyDescent="0.25">
      <c r="A8222" s="5" t="str">
        <f t="shared" si="257"/>
        <v>Rate FamilyTOU-8-SAverage WeekdayApril13</v>
      </c>
      <c r="B8222" t="s">
        <v>2234</v>
      </c>
      <c r="C8222" t="s">
        <v>2253</v>
      </c>
      <c r="D8222" t="s">
        <v>2613</v>
      </c>
      <c r="E8222" t="s">
        <v>3192</v>
      </c>
      <c r="F8222" s="6">
        <v>13</v>
      </c>
      <c r="G8222" s="6"/>
      <c r="H8222" s="6"/>
      <c r="I8222" s="6"/>
      <c r="J8222" s="6">
        <v>68.137500000000003</v>
      </c>
      <c r="K8222">
        <f t="shared" si="256"/>
        <v>1</v>
      </c>
    </row>
    <row r="8223" spans="1:11" x14ac:dyDescent="0.25">
      <c r="A8223" s="5" t="str">
        <f t="shared" si="257"/>
        <v>Rate FamilyTOU-8-SAverage WeekdayApril14</v>
      </c>
      <c r="B8223" t="s">
        <v>2234</v>
      </c>
      <c r="C8223" t="s">
        <v>2253</v>
      </c>
      <c r="D8223" t="s">
        <v>2613</v>
      </c>
      <c r="E8223" t="s">
        <v>3192</v>
      </c>
      <c r="F8223" s="6">
        <v>14</v>
      </c>
      <c r="G8223" s="6"/>
      <c r="H8223" s="6"/>
      <c r="I8223" s="6"/>
      <c r="J8223" s="6">
        <v>70.260000000000005</v>
      </c>
      <c r="K8223">
        <f t="shared" si="256"/>
        <v>1</v>
      </c>
    </row>
    <row r="8224" spans="1:11" x14ac:dyDescent="0.25">
      <c r="A8224" s="5" t="str">
        <f t="shared" si="257"/>
        <v>Rate FamilyTOU-8-SAverage WeekdayApril15</v>
      </c>
      <c r="B8224" t="s">
        <v>2234</v>
      </c>
      <c r="C8224" t="s">
        <v>2253</v>
      </c>
      <c r="D8224" t="s">
        <v>2613</v>
      </c>
      <c r="E8224" t="s">
        <v>3192</v>
      </c>
      <c r="F8224" s="6">
        <v>15</v>
      </c>
      <c r="G8224" s="6"/>
      <c r="H8224" s="6"/>
      <c r="I8224" s="6"/>
      <c r="J8224" s="6">
        <v>71.807500000000005</v>
      </c>
      <c r="K8224">
        <f t="shared" si="256"/>
        <v>1</v>
      </c>
    </row>
    <row r="8225" spans="1:11" x14ac:dyDescent="0.25">
      <c r="A8225" s="5" t="str">
        <f t="shared" si="257"/>
        <v>Rate FamilyTOU-8-SAverage WeekdayApril16</v>
      </c>
      <c r="B8225" t="s">
        <v>2234</v>
      </c>
      <c r="C8225" t="s">
        <v>2253</v>
      </c>
      <c r="D8225" t="s">
        <v>2613</v>
      </c>
      <c r="E8225" t="s">
        <v>3192</v>
      </c>
      <c r="F8225" s="6">
        <v>16</v>
      </c>
      <c r="G8225" s="6"/>
      <c r="H8225" s="6"/>
      <c r="I8225" s="6"/>
      <c r="J8225" s="6">
        <v>72.179999999999993</v>
      </c>
      <c r="K8225">
        <f t="shared" si="256"/>
        <v>1</v>
      </c>
    </row>
    <row r="8226" spans="1:11" x14ac:dyDescent="0.25">
      <c r="A8226" s="5" t="str">
        <f t="shared" si="257"/>
        <v>Rate FamilyTOU-8-SAverage WeekdayApril17</v>
      </c>
      <c r="B8226" t="s">
        <v>2234</v>
      </c>
      <c r="C8226" t="s">
        <v>2253</v>
      </c>
      <c r="D8226" t="s">
        <v>2613</v>
      </c>
      <c r="E8226" t="s">
        <v>3192</v>
      </c>
      <c r="F8226" s="6">
        <v>17</v>
      </c>
      <c r="G8226" s="6"/>
      <c r="H8226" s="6"/>
      <c r="I8226" s="6"/>
      <c r="J8226" s="6">
        <v>71.902500000000003</v>
      </c>
      <c r="K8226">
        <f t="shared" si="256"/>
        <v>1</v>
      </c>
    </row>
    <row r="8227" spans="1:11" x14ac:dyDescent="0.25">
      <c r="A8227" s="5" t="str">
        <f t="shared" si="257"/>
        <v>Rate FamilyTOU-8-SAverage WeekdayApril18</v>
      </c>
      <c r="B8227" t="s">
        <v>2234</v>
      </c>
      <c r="C8227" t="s">
        <v>2253</v>
      </c>
      <c r="D8227" t="s">
        <v>2613</v>
      </c>
      <c r="E8227" t="s">
        <v>3192</v>
      </c>
      <c r="F8227" s="6">
        <v>18</v>
      </c>
      <c r="G8227" s="6"/>
      <c r="H8227" s="6"/>
      <c r="I8227" s="6"/>
      <c r="J8227" s="6">
        <v>70.515000000000001</v>
      </c>
      <c r="K8227">
        <f t="shared" si="256"/>
        <v>1</v>
      </c>
    </row>
    <row r="8228" spans="1:11" x14ac:dyDescent="0.25">
      <c r="A8228" s="5" t="str">
        <f t="shared" si="257"/>
        <v>Rate FamilyTOU-8-SAverage WeekdayApril19</v>
      </c>
      <c r="B8228" t="s">
        <v>2234</v>
      </c>
      <c r="C8228" t="s">
        <v>2253</v>
      </c>
      <c r="D8228" t="s">
        <v>2613</v>
      </c>
      <c r="E8228" t="s">
        <v>3192</v>
      </c>
      <c r="F8228" s="6">
        <v>19</v>
      </c>
      <c r="G8228" s="6"/>
      <c r="H8228" s="6"/>
      <c r="I8228" s="6"/>
      <c r="J8228" s="6">
        <v>68.66</v>
      </c>
      <c r="K8228">
        <f t="shared" si="256"/>
        <v>1</v>
      </c>
    </row>
    <row r="8229" spans="1:11" x14ac:dyDescent="0.25">
      <c r="A8229" s="5" t="str">
        <f t="shared" si="257"/>
        <v>Rate FamilyTOU-8-SAverage WeekdayApril20</v>
      </c>
      <c r="B8229" t="s">
        <v>2234</v>
      </c>
      <c r="C8229" t="s">
        <v>2253</v>
      </c>
      <c r="D8229" t="s">
        <v>2613</v>
      </c>
      <c r="E8229" t="s">
        <v>3192</v>
      </c>
      <c r="F8229" s="6">
        <v>20</v>
      </c>
      <c r="G8229" s="6"/>
      <c r="H8229" s="6"/>
      <c r="I8229" s="6"/>
      <c r="J8229" s="6">
        <v>65.81</v>
      </c>
      <c r="K8229">
        <f t="shared" si="256"/>
        <v>1</v>
      </c>
    </row>
    <row r="8230" spans="1:11" x14ac:dyDescent="0.25">
      <c r="A8230" s="5" t="str">
        <f t="shared" si="257"/>
        <v>Rate FamilyTOU-8-SAverage WeekdayApril21</v>
      </c>
      <c r="B8230" t="s">
        <v>2234</v>
      </c>
      <c r="C8230" t="s">
        <v>2253</v>
      </c>
      <c r="D8230" t="s">
        <v>2613</v>
      </c>
      <c r="E8230" t="s">
        <v>3192</v>
      </c>
      <c r="F8230" s="6">
        <v>21</v>
      </c>
      <c r="G8230" s="6"/>
      <c r="H8230" s="6"/>
      <c r="I8230" s="6"/>
      <c r="J8230" s="6">
        <v>61.094999999999999</v>
      </c>
      <c r="K8230">
        <f t="shared" si="256"/>
        <v>1</v>
      </c>
    </row>
    <row r="8231" spans="1:11" x14ac:dyDescent="0.25">
      <c r="A8231" s="5" t="str">
        <f t="shared" si="257"/>
        <v>Rate FamilyTOU-8-SAverage WeekdayApril22</v>
      </c>
      <c r="B8231" t="s">
        <v>2234</v>
      </c>
      <c r="C8231" t="s">
        <v>2253</v>
      </c>
      <c r="D8231" t="s">
        <v>2613</v>
      </c>
      <c r="E8231" t="s">
        <v>3192</v>
      </c>
      <c r="F8231" s="6">
        <v>22</v>
      </c>
      <c r="G8231" s="6"/>
      <c r="H8231" s="6"/>
      <c r="I8231" s="6"/>
      <c r="J8231" s="6">
        <v>57.525000000000006</v>
      </c>
      <c r="K8231">
        <f t="shared" si="256"/>
        <v>1</v>
      </c>
    </row>
    <row r="8232" spans="1:11" x14ac:dyDescent="0.25">
      <c r="A8232" s="5" t="str">
        <f t="shared" si="257"/>
        <v>Rate FamilyTOU-8-SAverage WeekdayApril23</v>
      </c>
      <c r="B8232" t="s">
        <v>2234</v>
      </c>
      <c r="C8232" t="s">
        <v>2253</v>
      </c>
      <c r="D8232" t="s">
        <v>2613</v>
      </c>
      <c r="E8232" t="s">
        <v>3192</v>
      </c>
      <c r="F8232" s="6">
        <v>23</v>
      </c>
      <c r="G8232" s="6"/>
      <c r="H8232" s="6"/>
      <c r="I8232" s="6"/>
      <c r="J8232" s="6">
        <v>55.43</v>
      </c>
      <c r="K8232">
        <f t="shared" si="256"/>
        <v>1</v>
      </c>
    </row>
    <row r="8233" spans="1:11" x14ac:dyDescent="0.25">
      <c r="A8233" s="5" t="str">
        <f t="shared" si="257"/>
        <v>Rate FamilyTOU-8-SAverage WeekdayApril24</v>
      </c>
      <c r="B8233" t="s">
        <v>2234</v>
      </c>
      <c r="C8233" t="s">
        <v>2253</v>
      </c>
      <c r="D8233" t="s">
        <v>2613</v>
      </c>
      <c r="E8233" t="s">
        <v>3192</v>
      </c>
      <c r="F8233" s="6">
        <v>24</v>
      </c>
      <c r="G8233" s="6"/>
      <c r="H8233" s="6"/>
      <c r="I8233" s="6"/>
      <c r="J8233" s="6">
        <v>54.327500000000001</v>
      </c>
      <c r="K8233">
        <f t="shared" si="256"/>
        <v>1</v>
      </c>
    </row>
    <row r="8234" spans="1:11" x14ac:dyDescent="0.25">
      <c r="A8234" s="5" t="str">
        <f t="shared" si="257"/>
        <v>Rate FamilyTOU-8-SMonthly Peak DayApril1</v>
      </c>
      <c r="B8234" t="s">
        <v>2234</v>
      </c>
      <c r="C8234" t="s">
        <v>2253</v>
      </c>
      <c r="D8234" t="s">
        <v>2614</v>
      </c>
      <c r="E8234" t="s">
        <v>3192</v>
      </c>
      <c r="F8234" s="6">
        <v>1</v>
      </c>
      <c r="G8234" s="6"/>
      <c r="H8234" s="6"/>
      <c r="I8234" s="6"/>
      <c r="J8234" s="6">
        <v>66.887500000000003</v>
      </c>
      <c r="K8234">
        <f t="shared" si="256"/>
        <v>1</v>
      </c>
    </row>
    <row r="8235" spans="1:11" x14ac:dyDescent="0.25">
      <c r="A8235" s="5" t="str">
        <f t="shared" si="257"/>
        <v>Rate FamilyTOU-8-SMonthly Peak DayApril2</v>
      </c>
      <c r="B8235" t="s">
        <v>2234</v>
      </c>
      <c r="C8235" t="s">
        <v>2253</v>
      </c>
      <c r="D8235" t="s">
        <v>2614</v>
      </c>
      <c r="E8235" t="s">
        <v>3192</v>
      </c>
      <c r="F8235" s="6">
        <v>2</v>
      </c>
      <c r="G8235" s="6"/>
      <c r="H8235" s="6"/>
      <c r="I8235" s="6"/>
      <c r="J8235" s="6">
        <v>64.942499999999995</v>
      </c>
      <c r="K8235">
        <f t="shared" si="256"/>
        <v>1</v>
      </c>
    </row>
    <row r="8236" spans="1:11" x14ac:dyDescent="0.25">
      <c r="A8236" s="5" t="str">
        <f t="shared" si="257"/>
        <v>Rate FamilyTOU-8-SMonthly Peak DayApril3</v>
      </c>
      <c r="B8236" t="s">
        <v>2234</v>
      </c>
      <c r="C8236" t="s">
        <v>2253</v>
      </c>
      <c r="D8236" t="s">
        <v>2614</v>
      </c>
      <c r="E8236" t="s">
        <v>3192</v>
      </c>
      <c r="F8236" s="6">
        <v>3</v>
      </c>
      <c r="G8236" s="6"/>
      <c r="H8236" s="6"/>
      <c r="I8236" s="6"/>
      <c r="J8236" s="6">
        <v>63.295000000000002</v>
      </c>
      <c r="K8236">
        <f t="shared" si="256"/>
        <v>1</v>
      </c>
    </row>
    <row r="8237" spans="1:11" x14ac:dyDescent="0.25">
      <c r="A8237" s="5" t="str">
        <f t="shared" si="257"/>
        <v>Rate FamilyTOU-8-SMonthly Peak DayApril4</v>
      </c>
      <c r="B8237" t="s">
        <v>2234</v>
      </c>
      <c r="C8237" t="s">
        <v>2253</v>
      </c>
      <c r="D8237" t="s">
        <v>2614</v>
      </c>
      <c r="E8237" t="s">
        <v>3192</v>
      </c>
      <c r="F8237" s="6">
        <v>4</v>
      </c>
      <c r="G8237" s="6"/>
      <c r="H8237" s="6"/>
      <c r="I8237" s="6"/>
      <c r="J8237" s="6">
        <v>62.172499999999999</v>
      </c>
      <c r="K8237">
        <f t="shared" si="256"/>
        <v>1</v>
      </c>
    </row>
    <row r="8238" spans="1:11" x14ac:dyDescent="0.25">
      <c r="A8238" s="5" t="str">
        <f t="shared" si="257"/>
        <v>Rate FamilyTOU-8-SMonthly Peak DayApril5</v>
      </c>
      <c r="B8238" t="s">
        <v>2234</v>
      </c>
      <c r="C8238" t="s">
        <v>2253</v>
      </c>
      <c r="D8238" t="s">
        <v>2614</v>
      </c>
      <c r="E8238" t="s">
        <v>3192</v>
      </c>
      <c r="F8238" s="6">
        <v>5</v>
      </c>
      <c r="G8238" s="6"/>
      <c r="H8238" s="6"/>
      <c r="I8238" s="6"/>
      <c r="J8238" s="6">
        <v>61.272500000000001</v>
      </c>
      <c r="K8238">
        <f t="shared" si="256"/>
        <v>1</v>
      </c>
    </row>
    <row r="8239" spans="1:11" x14ac:dyDescent="0.25">
      <c r="A8239" s="5" t="str">
        <f t="shared" si="257"/>
        <v>Rate FamilyTOU-8-SMonthly Peak DayApril6</v>
      </c>
      <c r="B8239" t="s">
        <v>2234</v>
      </c>
      <c r="C8239" t="s">
        <v>2253</v>
      </c>
      <c r="D8239" t="s">
        <v>2614</v>
      </c>
      <c r="E8239" t="s">
        <v>3192</v>
      </c>
      <c r="F8239" s="6">
        <v>6</v>
      </c>
      <c r="G8239" s="6"/>
      <c r="H8239" s="6"/>
      <c r="I8239" s="6"/>
      <c r="J8239" s="6">
        <v>60.127499999999998</v>
      </c>
      <c r="K8239">
        <f t="shared" si="256"/>
        <v>1</v>
      </c>
    </row>
    <row r="8240" spans="1:11" x14ac:dyDescent="0.25">
      <c r="A8240" s="5" t="str">
        <f t="shared" si="257"/>
        <v>Rate FamilyTOU-8-SMonthly Peak DayApril7</v>
      </c>
      <c r="B8240" t="s">
        <v>2234</v>
      </c>
      <c r="C8240" t="s">
        <v>2253</v>
      </c>
      <c r="D8240" t="s">
        <v>2614</v>
      </c>
      <c r="E8240" t="s">
        <v>3192</v>
      </c>
      <c r="F8240" s="6">
        <v>7</v>
      </c>
      <c r="G8240" s="6"/>
      <c r="H8240" s="6"/>
      <c r="I8240" s="6"/>
      <c r="J8240" s="6">
        <v>59.92</v>
      </c>
      <c r="K8240">
        <f t="shared" si="256"/>
        <v>1</v>
      </c>
    </row>
    <row r="8241" spans="1:11" x14ac:dyDescent="0.25">
      <c r="A8241" s="5" t="str">
        <f t="shared" si="257"/>
        <v>Rate FamilyTOU-8-SMonthly Peak DayApril8</v>
      </c>
      <c r="B8241" t="s">
        <v>2234</v>
      </c>
      <c r="C8241" t="s">
        <v>2253</v>
      </c>
      <c r="D8241" t="s">
        <v>2614</v>
      </c>
      <c r="E8241" t="s">
        <v>3192</v>
      </c>
      <c r="F8241" s="6">
        <v>8</v>
      </c>
      <c r="G8241" s="6"/>
      <c r="H8241" s="6"/>
      <c r="I8241" s="6"/>
      <c r="J8241" s="6">
        <v>59.602499999999999</v>
      </c>
      <c r="K8241">
        <f t="shared" si="256"/>
        <v>1</v>
      </c>
    </row>
    <row r="8242" spans="1:11" x14ac:dyDescent="0.25">
      <c r="A8242" s="5" t="str">
        <f t="shared" si="257"/>
        <v>Rate FamilyTOU-8-SMonthly Peak DayApril9</v>
      </c>
      <c r="B8242" t="s">
        <v>2234</v>
      </c>
      <c r="C8242" t="s">
        <v>2253</v>
      </c>
      <c r="D8242" t="s">
        <v>2614</v>
      </c>
      <c r="E8242" t="s">
        <v>3192</v>
      </c>
      <c r="F8242" s="6">
        <v>9</v>
      </c>
      <c r="G8242" s="6"/>
      <c r="H8242" s="6"/>
      <c r="I8242" s="6"/>
      <c r="J8242" s="6">
        <v>62.394999999999996</v>
      </c>
      <c r="K8242">
        <f t="shared" si="256"/>
        <v>1</v>
      </c>
    </row>
    <row r="8243" spans="1:11" x14ac:dyDescent="0.25">
      <c r="A8243" s="5" t="str">
        <f t="shared" si="257"/>
        <v>Rate FamilyTOU-8-SMonthly Peak DayApril10</v>
      </c>
      <c r="B8243" t="s">
        <v>2234</v>
      </c>
      <c r="C8243" t="s">
        <v>2253</v>
      </c>
      <c r="D8243" t="s">
        <v>2614</v>
      </c>
      <c r="E8243" t="s">
        <v>3192</v>
      </c>
      <c r="F8243" s="6">
        <v>10</v>
      </c>
      <c r="G8243" s="6"/>
      <c r="H8243" s="6"/>
      <c r="I8243" s="6"/>
      <c r="J8243" s="6">
        <v>68.715000000000003</v>
      </c>
      <c r="K8243">
        <f t="shared" si="256"/>
        <v>1</v>
      </c>
    </row>
    <row r="8244" spans="1:11" x14ac:dyDescent="0.25">
      <c r="A8244" s="5" t="str">
        <f t="shared" si="257"/>
        <v>Rate FamilyTOU-8-SMonthly Peak DayApril11</v>
      </c>
      <c r="B8244" t="s">
        <v>2234</v>
      </c>
      <c r="C8244" t="s">
        <v>2253</v>
      </c>
      <c r="D8244" t="s">
        <v>2614</v>
      </c>
      <c r="E8244" t="s">
        <v>3192</v>
      </c>
      <c r="F8244" s="6">
        <v>11</v>
      </c>
      <c r="G8244" s="6"/>
      <c r="H8244" s="6"/>
      <c r="I8244" s="6"/>
      <c r="J8244" s="6">
        <v>75.532499999999999</v>
      </c>
      <c r="K8244">
        <f t="shared" si="256"/>
        <v>1</v>
      </c>
    </row>
    <row r="8245" spans="1:11" x14ac:dyDescent="0.25">
      <c r="A8245" s="5" t="str">
        <f t="shared" si="257"/>
        <v>Rate FamilyTOU-8-SMonthly Peak DayApril12</v>
      </c>
      <c r="B8245" t="s">
        <v>2234</v>
      </c>
      <c r="C8245" t="s">
        <v>2253</v>
      </c>
      <c r="D8245" t="s">
        <v>2614</v>
      </c>
      <c r="E8245" t="s">
        <v>3192</v>
      </c>
      <c r="F8245" s="6">
        <v>12</v>
      </c>
      <c r="G8245" s="6"/>
      <c r="H8245" s="6"/>
      <c r="I8245" s="6"/>
      <c r="J8245" s="6">
        <v>81.805000000000007</v>
      </c>
      <c r="K8245">
        <f t="shared" si="256"/>
        <v>1</v>
      </c>
    </row>
    <row r="8246" spans="1:11" x14ac:dyDescent="0.25">
      <c r="A8246" s="5" t="str">
        <f t="shared" si="257"/>
        <v>Rate FamilyTOU-8-SMonthly Peak DayApril13</v>
      </c>
      <c r="B8246" t="s">
        <v>2234</v>
      </c>
      <c r="C8246" t="s">
        <v>2253</v>
      </c>
      <c r="D8246" t="s">
        <v>2614</v>
      </c>
      <c r="E8246" t="s">
        <v>3192</v>
      </c>
      <c r="F8246" s="6">
        <v>13</v>
      </c>
      <c r="G8246" s="6"/>
      <c r="H8246" s="6"/>
      <c r="I8246" s="6"/>
      <c r="J8246" s="6">
        <v>86.175000000000011</v>
      </c>
      <c r="K8246">
        <f t="shared" si="256"/>
        <v>1</v>
      </c>
    </row>
    <row r="8247" spans="1:11" x14ac:dyDescent="0.25">
      <c r="A8247" s="5" t="str">
        <f t="shared" si="257"/>
        <v>Rate FamilyTOU-8-SMonthly Peak DayApril14</v>
      </c>
      <c r="B8247" t="s">
        <v>2234</v>
      </c>
      <c r="C8247" t="s">
        <v>2253</v>
      </c>
      <c r="D8247" t="s">
        <v>2614</v>
      </c>
      <c r="E8247" t="s">
        <v>3192</v>
      </c>
      <c r="F8247" s="6">
        <v>14</v>
      </c>
      <c r="G8247" s="6"/>
      <c r="H8247" s="6"/>
      <c r="I8247" s="6"/>
      <c r="J8247" s="6">
        <v>88.525000000000006</v>
      </c>
      <c r="K8247">
        <f t="shared" si="256"/>
        <v>1</v>
      </c>
    </row>
    <row r="8248" spans="1:11" x14ac:dyDescent="0.25">
      <c r="A8248" s="5" t="str">
        <f t="shared" si="257"/>
        <v>Rate FamilyTOU-8-SMonthly Peak DayApril15</v>
      </c>
      <c r="B8248" t="s">
        <v>2234</v>
      </c>
      <c r="C8248" t="s">
        <v>2253</v>
      </c>
      <c r="D8248" t="s">
        <v>2614</v>
      </c>
      <c r="E8248" t="s">
        <v>3192</v>
      </c>
      <c r="F8248" s="6">
        <v>15</v>
      </c>
      <c r="G8248" s="6"/>
      <c r="H8248" s="6"/>
      <c r="I8248" s="6"/>
      <c r="J8248" s="6">
        <v>90.025000000000006</v>
      </c>
      <c r="K8248">
        <f t="shared" si="256"/>
        <v>1</v>
      </c>
    </row>
    <row r="8249" spans="1:11" x14ac:dyDescent="0.25">
      <c r="A8249" s="5" t="str">
        <f t="shared" si="257"/>
        <v>Rate FamilyTOU-8-SMonthly Peak DayApril16</v>
      </c>
      <c r="B8249" t="s">
        <v>2234</v>
      </c>
      <c r="C8249" t="s">
        <v>2253</v>
      </c>
      <c r="D8249" t="s">
        <v>2614</v>
      </c>
      <c r="E8249" t="s">
        <v>3192</v>
      </c>
      <c r="F8249" s="6">
        <v>16</v>
      </c>
      <c r="G8249" s="6"/>
      <c r="H8249" s="6"/>
      <c r="I8249" s="6"/>
      <c r="J8249" s="6">
        <v>89.575000000000017</v>
      </c>
      <c r="K8249">
        <f t="shared" si="256"/>
        <v>1</v>
      </c>
    </row>
    <row r="8250" spans="1:11" x14ac:dyDescent="0.25">
      <c r="A8250" s="5" t="str">
        <f t="shared" si="257"/>
        <v>Rate FamilyTOU-8-SMonthly Peak DayApril17</v>
      </c>
      <c r="B8250" t="s">
        <v>2234</v>
      </c>
      <c r="C8250" t="s">
        <v>2253</v>
      </c>
      <c r="D8250" t="s">
        <v>2614</v>
      </c>
      <c r="E8250" t="s">
        <v>3192</v>
      </c>
      <c r="F8250" s="6">
        <v>17</v>
      </c>
      <c r="G8250" s="6"/>
      <c r="H8250" s="6"/>
      <c r="I8250" s="6"/>
      <c r="J8250" s="6">
        <v>88.625</v>
      </c>
      <c r="K8250">
        <f t="shared" si="256"/>
        <v>1</v>
      </c>
    </row>
    <row r="8251" spans="1:11" x14ac:dyDescent="0.25">
      <c r="A8251" s="5" t="str">
        <f t="shared" si="257"/>
        <v>Rate FamilyTOU-8-SMonthly Peak DayApril18</v>
      </c>
      <c r="B8251" t="s">
        <v>2234</v>
      </c>
      <c r="C8251" t="s">
        <v>2253</v>
      </c>
      <c r="D8251" t="s">
        <v>2614</v>
      </c>
      <c r="E8251" t="s">
        <v>3192</v>
      </c>
      <c r="F8251" s="6">
        <v>18</v>
      </c>
      <c r="G8251" s="6"/>
      <c r="H8251" s="6"/>
      <c r="I8251" s="6"/>
      <c r="J8251" s="6">
        <v>87.974999999999994</v>
      </c>
      <c r="K8251">
        <f t="shared" si="256"/>
        <v>1</v>
      </c>
    </row>
    <row r="8252" spans="1:11" x14ac:dyDescent="0.25">
      <c r="A8252" s="5" t="str">
        <f t="shared" si="257"/>
        <v>Rate FamilyTOU-8-SMonthly Peak DayApril19</v>
      </c>
      <c r="B8252" t="s">
        <v>2234</v>
      </c>
      <c r="C8252" t="s">
        <v>2253</v>
      </c>
      <c r="D8252" t="s">
        <v>2614</v>
      </c>
      <c r="E8252" t="s">
        <v>3192</v>
      </c>
      <c r="F8252" s="6">
        <v>19</v>
      </c>
      <c r="G8252" s="6"/>
      <c r="H8252" s="6"/>
      <c r="I8252" s="6"/>
      <c r="J8252" s="6">
        <v>84.472499999999997</v>
      </c>
      <c r="K8252">
        <f t="shared" si="256"/>
        <v>1</v>
      </c>
    </row>
    <row r="8253" spans="1:11" x14ac:dyDescent="0.25">
      <c r="A8253" s="5" t="str">
        <f t="shared" si="257"/>
        <v>Rate FamilyTOU-8-SMonthly Peak DayApril20</v>
      </c>
      <c r="B8253" t="s">
        <v>2234</v>
      </c>
      <c r="C8253" t="s">
        <v>2253</v>
      </c>
      <c r="D8253" t="s">
        <v>2614</v>
      </c>
      <c r="E8253" t="s">
        <v>3192</v>
      </c>
      <c r="F8253" s="6">
        <v>20</v>
      </c>
      <c r="G8253" s="6"/>
      <c r="H8253" s="6"/>
      <c r="I8253" s="6"/>
      <c r="J8253" s="6">
        <v>81.234999999999999</v>
      </c>
      <c r="K8253">
        <f t="shared" si="256"/>
        <v>1</v>
      </c>
    </row>
    <row r="8254" spans="1:11" x14ac:dyDescent="0.25">
      <c r="A8254" s="5" t="str">
        <f t="shared" si="257"/>
        <v>Rate FamilyTOU-8-SMonthly Peak DayApril21</v>
      </c>
      <c r="B8254" t="s">
        <v>2234</v>
      </c>
      <c r="C8254" t="s">
        <v>2253</v>
      </c>
      <c r="D8254" t="s">
        <v>2614</v>
      </c>
      <c r="E8254" t="s">
        <v>3192</v>
      </c>
      <c r="F8254" s="6">
        <v>21</v>
      </c>
      <c r="G8254" s="6"/>
      <c r="H8254" s="6"/>
      <c r="I8254" s="6"/>
      <c r="J8254" s="6">
        <v>75.907499999999999</v>
      </c>
      <c r="K8254">
        <f t="shared" si="256"/>
        <v>1</v>
      </c>
    </row>
    <row r="8255" spans="1:11" x14ac:dyDescent="0.25">
      <c r="A8255" s="5" t="str">
        <f t="shared" si="257"/>
        <v>Rate FamilyTOU-8-SMonthly Peak DayApril22</v>
      </c>
      <c r="B8255" t="s">
        <v>2234</v>
      </c>
      <c r="C8255" t="s">
        <v>2253</v>
      </c>
      <c r="D8255" t="s">
        <v>2614</v>
      </c>
      <c r="E8255" t="s">
        <v>3192</v>
      </c>
      <c r="F8255" s="6">
        <v>22</v>
      </c>
      <c r="G8255" s="6"/>
      <c r="H8255" s="6"/>
      <c r="I8255" s="6"/>
      <c r="J8255" s="6">
        <v>72.510000000000005</v>
      </c>
      <c r="K8255">
        <f t="shared" si="256"/>
        <v>1</v>
      </c>
    </row>
    <row r="8256" spans="1:11" x14ac:dyDescent="0.25">
      <c r="A8256" s="5" t="str">
        <f t="shared" si="257"/>
        <v>Rate FamilyTOU-8-SMonthly Peak DayApril23</v>
      </c>
      <c r="B8256" t="s">
        <v>2234</v>
      </c>
      <c r="C8256" t="s">
        <v>2253</v>
      </c>
      <c r="D8256" t="s">
        <v>2614</v>
      </c>
      <c r="E8256" t="s">
        <v>3192</v>
      </c>
      <c r="F8256" s="6">
        <v>23</v>
      </c>
      <c r="G8256" s="6"/>
      <c r="H8256" s="6"/>
      <c r="I8256" s="6"/>
      <c r="J8256" s="6">
        <v>70.55</v>
      </c>
      <c r="K8256">
        <f t="shared" si="256"/>
        <v>1</v>
      </c>
    </row>
    <row r="8257" spans="1:11" x14ac:dyDescent="0.25">
      <c r="A8257" s="5" t="str">
        <f t="shared" si="257"/>
        <v>Rate FamilyTOU-8-SMonthly Peak DayApril24</v>
      </c>
      <c r="B8257" t="s">
        <v>2234</v>
      </c>
      <c r="C8257" t="s">
        <v>2253</v>
      </c>
      <c r="D8257" t="s">
        <v>2614</v>
      </c>
      <c r="E8257" t="s">
        <v>3192</v>
      </c>
      <c r="F8257" s="6">
        <v>24</v>
      </c>
      <c r="G8257" s="6"/>
      <c r="H8257" s="6"/>
      <c r="I8257" s="6"/>
      <c r="J8257" s="6">
        <v>68.814999999999998</v>
      </c>
      <c r="K8257">
        <f t="shared" si="256"/>
        <v>1</v>
      </c>
    </row>
    <row r="8258" spans="1:11" x14ac:dyDescent="0.25">
      <c r="A8258" s="5" t="str">
        <f t="shared" si="257"/>
        <v>Rate FamilyTOU-8-SAverage WeekdayMay1</v>
      </c>
      <c r="B8258" t="s">
        <v>2234</v>
      </c>
      <c r="C8258" t="s">
        <v>2253</v>
      </c>
      <c r="D8258" t="s">
        <v>2615</v>
      </c>
      <c r="E8258" t="s">
        <v>3193</v>
      </c>
      <c r="F8258" s="6">
        <v>1</v>
      </c>
      <c r="G8258" s="6"/>
      <c r="H8258" s="6"/>
      <c r="I8258" s="6"/>
      <c r="J8258" s="6">
        <v>57.774999999999999</v>
      </c>
      <c r="K8258">
        <f t="shared" ref="K8258:K8321" si="258">INDEX(events, MATCH(CONCATENATE(B8258, C8258, D8258, E8258), events_y, 0), MATCH("Confidential", events_x, 0))</f>
        <v>1</v>
      </c>
    </row>
    <row r="8259" spans="1:11" x14ac:dyDescent="0.25">
      <c r="A8259" s="5" t="str">
        <f t="shared" ref="A8259:A8322" si="259">CONCATENATE(B8259, C8259, D8259, E8259, F8259)</f>
        <v>Rate FamilyTOU-8-SAverage WeekdayMay2</v>
      </c>
      <c r="B8259" t="s">
        <v>2234</v>
      </c>
      <c r="C8259" t="s">
        <v>2253</v>
      </c>
      <c r="D8259" t="s">
        <v>2615</v>
      </c>
      <c r="E8259" t="s">
        <v>3193</v>
      </c>
      <c r="F8259" s="6">
        <v>2</v>
      </c>
      <c r="G8259" s="6"/>
      <c r="H8259" s="6"/>
      <c r="I8259" s="6"/>
      <c r="J8259" s="6">
        <v>56.57</v>
      </c>
      <c r="K8259">
        <f t="shared" si="258"/>
        <v>1</v>
      </c>
    </row>
    <row r="8260" spans="1:11" x14ac:dyDescent="0.25">
      <c r="A8260" s="5" t="str">
        <f t="shared" si="259"/>
        <v>Rate FamilyTOU-8-SAverage WeekdayMay3</v>
      </c>
      <c r="B8260" t="s">
        <v>2234</v>
      </c>
      <c r="C8260" t="s">
        <v>2253</v>
      </c>
      <c r="D8260" t="s">
        <v>2615</v>
      </c>
      <c r="E8260" t="s">
        <v>3193</v>
      </c>
      <c r="F8260" s="6">
        <v>3</v>
      </c>
      <c r="G8260" s="6"/>
      <c r="H8260" s="6"/>
      <c r="I8260" s="6"/>
      <c r="J8260" s="6">
        <v>55.494999999999997</v>
      </c>
      <c r="K8260">
        <f t="shared" si="258"/>
        <v>1</v>
      </c>
    </row>
    <row r="8261" spans="1:11" x14ac:dyDescent="0.25">
      <c r="A8261" s="5" t="str">
        <f t="shared" si="259"/>
        <v>Rate FamilyTOU-8-SAverage WeekdayMay4</v>
      </c>
      <c r="B8261" t="s">
        <v>2234</v>
      </c>
      <c r="C8261" t="s">
        <v>2253</v>
      </c>
      <c r="D8261" t="s">
        <v>2615</v>
      </c>
      <c r="E8261" t="s">
        <v>3193</v>
      </c>
      <c r="F8261" s="6">
        <v>4</v>
      </c>
      <c r="G8261" s="6"/>
      <c r="H8261" s="6"/>
      <c r="I8261" s="6"/>
      <c r="J8261" s="6">
        <v>54.65</v>
      </c>
      <c r="K8261">
        <f t="shared" si="258"/>
        <v>1</v>
      </c>
    </row>
    <row r="8262" spans="1:11" x14ac:dyDescent="0.25">
      <c r="A8262" s="5" t="str">
        <f t="shared" si="259"/>
        <v>Rate FamilyTOU-8-SAverage WeekdayMay5</v>
      </c>
      <c r="B8262" t="s">
        <v>2234</v>
      </c>
      <c r="C8262" t="s">
        <v>2253</v>
      </c>
      <c r="D8262" t="s">
        <v>2615</v>
      </c>
      <c r="E8262" t="s">
        <v>3193</v>
      </c>
      <c r="F8262" s="6">
        <v>5</v>
      </c>
      <c r="G8262" s="6"/>
      <c r="H8262" s="6"/>
      <c r="I8262" s="6"/>
      <c r="J8262" s="6">
        <v>54.134999999999998</v>
      </c>
      <c r="K8262">
        <f t="shared" si="258"/>
        <v>1</v>
      </c>
    </row>
    <row r="8263" spans="1:11" x14ac:dyDescent="0.25">
      <c r="A8263" s="5" t="str">
        <f t="shared" si="259"/>
        <v>Rate FamilyTOU-8-SAverage WeekdayMay6</v>
      </c>
      <c r="B8263" t="s">
        <v>2234</v>
      </c>
      <c r="C8263" t="s">
        <v>2253</v>
      </c>
      <c r="D8263" t="s">
        <v>2615</v>
      </c>
      <c r="E8263" t="s">
        <v>3193</v>
      </c>
      <c r="F8263" s="6">
        <v>6</v>
      </c>
      <c r="G8263" s="6"/>
      <c r="H8263" s="6"/>
      <c r="I8263" s="6"/>
      <c r="J8263" s="6">
        <v>53.685000000000002</v>
      </c>
      <c r="K8263">
        <f t="shared" si="258"/>
        <v>1</v>
      </c>
    </row>
    <row r="8264" spans="1:11" x14ac:dyDescent="0.25">
      <c r="A8264" s="5" t="str">
        <f t="shared" si="259"/>
        <v>Rate FamilyTOU-8-SAverage WeekdayMay7</v>
      </c>
      <c r="B8264" t="s">
        <v>2234</v>
      </c>
      <c r="C8264" t="s">
        <v>2253</v>
      </c>
      <c r="D8264" t="s">
        <v>2615</v>
      </c>
      <c r="E8264" t="s">
        <v>3193</v>
      </c>
      <c r="F8264" s="6">
        <v>7</v>
      </c>
      <c r="G8264" s="6"/>
      <c r="H8264" s="6"/>
      <c r="I8264" s="6"/>
      <c r="J8264" s="6">
        <v>53.167500000000004</v>
      </c>
      <c r="K8264">
        <f t="shared" si="258"/>
        <v>1</v>
      </c>
    </row>
    <row r="8265" spans="1:11" x14ac:dyDescent="0.25">
      <c r="A8265" s="5" t="str">
        <f t="shared" si="259"/>
        <v>Rate FamilyTOU-8-SAverage WeekdayMay8</v>
      </c>
      <c r="B8265" t="s">
        <v>2234</v>
      </c>
      <c r="C8265" t="s">
        <v>2253</v>
      </c>
      <c r="D8265" t="s">
        <v>2615</v>
      </c>
      <c r="E8265" t="s">
        <v>3193</v>
      </c>
      <c r="F8265" s="6">
        <v>8</v>
      </c>
      <c r="G8265" s="6"/>
      <c r="H8265" s="6"/>
      <c r="I8265" s="6"/>
      <c r="J8265" s="6">
        <v>54.065000000000005</v>
      </c>
      <c r="K8265">
        <f t="shared" si="258"/>
        <v>1</v>
      </c>
    </row>
    <row r="8266" spans="1:11" x14ac:dyDescent="0.25">
      <c r="A8266" s="5" t="str">
        <f t="shared" si="259"/>
        <v>Rate FamilyTOU-8-SAverage WeekdayMay9</v>
      </c>
      <c r="B8266" t="s">
        <v>2234</v>
      </c>
      <c r="C8266" t="s">
        <v>2253</v>
      </c>
      <c r="D8266" t="s">
        <v>2615</v>
      </c>
      <c r="E8266" t="s">
        <v>3193</v>
      </c>
      <c r="F8266" s="6">
        <v>9</v>
      </c>
      <c r="G8266" s="6"/>
      <c r="H8266" s="6"/>
      <c r="I8266" s="6"/>
      <c r="J8266" s="6">
        <v>56.954999999999998</v>
      </c>
      <c r="K8266">
        <f t="shared" si="258"/>
        <v>1</v>
      </c>
    </row>
    <row r="8267" spans="1:11" x14ac:dyDescent="0.25">
      <c r="A8267" s="5" t="str">
        <f t="shared" si="259"/>
        <v>Rate FamilyTOU-8-SAverage WeekdayMay10</v>
      </c>
      <c r="B8267" t="s">
        <v>2234</v>
      </c>
      <c r="C8267" t="s">
        <v>2253</v>
      </c>
      <c r="D8267" t="s">
        <v>2615</v>
      </c>
      <c r="E8267" t="s">
        <v>3193</v>
      </c>
      <c r="F8267" s="6">
        <v>10</v>
      </c>
      <c r="G8267" s="6"/>
      <c r="H8267" s="6"/>
      <c r="I8267" s="6"/>
      <c r="J8267" s="6">
        <v>60.4925</v>
      </c>
      <c r="K8267">
        <f t="shared" si="258"/>
        <v>1</v>
      </c>
    </row>
    <row r="8268" spans="1:11" x14ac:dyDescent="0.25">
      <c r="A8268" s="5" t="str">
        <f t="shared" si="259"/>
        <v>Rate FamilyTOU-8-SAverage WeekdayMay11</v>
      </c>
      <c r="B8268" t="s">
        <v>2234</v>
      </c>
      <c r="C8268" t="s">
        <v>2253</v>
      </c>
      <c r="D8268" t="s">
        <v>2615</v>
      </c>
      <c r="E8268" t="s">
        <v>3193</v>
      </c>
      <c r="F8268" s="6">
        <v>11</v>
      </c>
      <c r="G8268" s="6"/>
      <c r="H8268" s="6"/>
      <c r="I8268" s="6"/>
      <c r="J8268" s="6">
        <v>64.477499999999992</v>
      </c>
      <c r="K8268">
        <f t="shared" si="258"/>
        <v>1</v>
      </c>
    </row>
    <row r="8269" spans="1:11" x14ac:dyDescent="0.25">
      <c r="A8269" s="5" t="str">
        <f t="shared" si="259"/>
        <v>Rate FamilyTOU-8-SAverage WeekdayMay12</v>
      </c>
      <c r="B8269" t="s">
        <v>2234</v>
      </c>
      <c r="C8269" t="s">
        <v>2253</v>
      </c>
      <c r="D8269" t="s">
        <v>2615</v>
      </c>
      <c r="E8269" t="s">
        <v>3193</v>
      </c>
      <c r="F8269" s="6">
        <v>12</v>
      </c>
      <c r="G8269" s="6"/>
      <c r="H8269" s="6"/>
      <c r="I8269" s="6"/>
      <c r="J8269" s="6">
        <v>67.827500000000001</v>
      </c>
      <c r="K8269">
        <f t="shared" si="258"/>
        <v>1</v>
      </c>
    </row>
    <row r="8270" spans="1:11" x14ac:dyDescent="0.25">
      <c r="A8270" s="5" t="str">
        <f t="shared" si="259"/>
        <v>Rate FamilyTOU-8-SAverage WeekdayMay13</v>
      </c>
      <c r="B8270" t="s">
        <v>2234</v>
      </c>
      <c r="C8270" t="s">
        <v>2253</v>
      </c>
      <c r="D8270" t="s">
        <v>2615</v>
      </c>
      <c r="E8270" t="s">
        <v>3193</v>
      </c>
      <c r="F8270" s="6">
        <v>13</v>
      </c>
      <c r="G8270" s="6"/>
      <c r="H8270" s="6"/>
      <c r="I8270" s="6"/>
      <c r="J8270" s="6">
        <v>70.947500000000005</v>
      </c>
      <c r="K8270">
        <f t="shared" si="258"/>
        <v>1</v>
      </c>
    </row>
    <row r="8271" spans="1:11" x14ac:dyDescent="0.25">
      <c r="A8271" s="5" t="str">
        <f t="shared" si="259"/>
        <v>Rate FamilyTOU-8-SAverage WeekdayMay14</v>
      </c>
      <c r="B8271" t="s">
        <v>2234</v>
      </c>
      <c r="C8271" t="s">
        <v>2253</v>
      </c>
      <c r="D8271" t="s">
        <v>2615</v>
      </c>
      <c r="E8271" t="s">
        <v>3193</v>
      </c>
      <c r="F8271" s="6">
        <v>14</v>
      </c>
      <c r="G8271" s="6"/>
      <c r="H8271" s="6"/>
      <c r="I8271" s="6"/>
      <c r="J8271" s="6">
        <v>73.12</v>
      </c>
      <c r="K8271">
        <f t="shared" si="258"/>
        <v>1</v>
      </c>
    </row>
    <row r="8272" spans="1:11" x14ac:dyDescent="0.25">
      <c r="A8272" s="5" t="str">
        <f t="shared" si="259"/>
        <v>Rate FamilyTOU-8-SAverage WeekdayMay15</v>
      </c>
      <c r="B8272" t="s">
        <v>2234</v>
      </c>
      <c r="C8272" t="s">
        <v>2253</v>
      </c>
      <c r="D8272" t="s">
        <v>2615</v>
      </c>
      <c r="E8272" t="s">
        <v>3193</v>
      </c>
      <c r="F8272" s="6">
        <v>15</v>
      </c>
      <c r="G8272" s="6"/>
      <c r="H8272" s="6"/>
      <c r="I8272" s="6"/>
      <c r="J8272" s="6">
        <v>74.902499999999989</v>
      </c>
      <c r="K8272">
        <f t="shared" si="258"/>
        <v>1</v>
      </c>
    </row>
    <row r="8273" spans="1:11" x14ac:dyDescent="0.25">
      <c r="A8273" s="5" t="str">
        <f t="shared" si="259"/>
        <v>Rate FamilyTOU-8-SAverage WeekdayMay16</v>
      </c>
      <c r="B8273" t="s">
        <v>2234</v>
      </c>
      <c r="C8273" t="s">
        <v>2253</v>
      </c>
      <c r="D8273" t="s">
        <v>2615</v>
      </c>
      <c r="E8273" t="s">
        <v>3193</v>
      </c>
      <c r="F8273" s="6">
        <v>16</v>
      </c>
      <c r="G8273" s="6"/>
      <c r="H8273" s="6"/>
      <c r="I8273" s="6"/>
      <c r="J8273" s="6">
        <v>76.542500000000004</v>
      </c>
      <c r="K8273">
        <f t="shared" si="258"/>
        <v>1</v>
      </c>
    </row>
    <row r="8274" spans="1:11" x14ac:dyDescent="0.25">
      <c r="A8274" s="5" t="str">
        <f t="shared" si="259"/>
        <v>Rate FamilyTOU-8-SAverage WeekdayMay17</v>
      </c>
      <c r="B8274" t="s">
        <v>2234</v>
      </c>
      <c r="C8274" t="s">
        <v>2253</v>
      </c>
      <c r="D8274" t="s">
        <v>2615</v>
      </c>
      <c r="E8274" t="s">
        <v>3193</v>
      </c>
      <c r="F8274" s="6">
        <v>17</v>
      </c>
      <c r="G8274" s="6"/>
      <c r="H8274" s="6"/>
      <c r="I8274" s="6"/>
      <c r="J8274" s="6">
        <v>76.002499999999998</v>
      </c>
      <c r="K8274">
        <f t="shared" si="258"/>
        <v>1</v>
      </c>
    </row>
    <row r="8275" spans="1:11" x14ac:dyDescent="0.25">
      <c r="A8275" s="5" t="str">
        <f t="shared" si="259"/>
        <v>Rate FamilyTOU-8-SAverage WeekdayMay18</v>
      </c>
      <c r="B8275" t="s">
        <v>2234</v>
      </c>
      <c r="C8275" t="s">
        <v>2253</v>
      </c>
      <c r="D8275" t="s">
        <v>2615</v>
      </c>
      <c r="E8275" t="s">
        <v>3193</v>
      </c>
      <c r="F8275" s="6">
        <v>18</v>
      </c>
      <c r="G8275" s="6"/>
      <c r="H8275" s="6"/>
      <c r="I8275" s="6"/>
      <c r="J8275" s="6">
        <v>75.032499999999999</v>
      </c>
      <c r="K8275">
        <f t="shared" si="258"/>
        <v>1</v>
      </c>
    </row>
    <row r="8276" spans="1:11" x14ac:dyDescent="0.25">
      <c r="A8276" s="5" t="str">
        <f t="shared" si="259"/>
        <v>Rate FamilyTOU-8-SAverage WeekdayMay19</v>
      </c>
      <c r="B8276" t="s">
        <v>2234</v>
      </c>
      <c r="C8276" t="s">
        <v>2253</v>
      </c>
      <c r="D8276" t="s">
        <v>2615</v>
      </c>
      <c r="E8276" t="s">
        <v>3193</v>
      </c>
      <c r="F8276" s="6">
        <v>19</v>
      </c>
      <c r="G8276" s="6"/>
      <c r="H8276" s="6"/>
      <c r="I8276" s="6"/>
      <c r="J8276" s="6">
        <v>73.355000000000004</v>
      </c>
      <c r="K8276">
        <f t="shared" si="258"/>
        <v>1</v>
      </c>
    </row>
    <row r="8277" spans="1:11" x14ac:dyDescent="0.25">
      <c r="A8277" s="5" t="str">
        <f t="shared" si="259"/>
        <v>Rate FamilyTOU-8-SAverage WeekdayMay20</v>
      </c>
      <c r="B8277" t="s">
        <v>2234</v>
      </c>
      <c r="C8277" t="s">
        <v>2253</v>
      </c>
      <c r="D8277" t="s">
        <v>2615</v>
      </c>
      <c r="E8277" t="s">
        <v>3193</v>
      </c>
      <c r="F8277" s="6">
        <v>20</v>
      </c>
      <c r="G8277" s="6"/>
      <c r="H8277" s="6"/>
      <c r="I8277" s="6"/>
      <c r="J8277" s="6">
        <v>71.204999999999998</v>
      </c>
      <c r="K8277">
        <f t="shared" si="258"/>
        <v>1</v>
      </c>
    </row>
    <row r="8278" spans="1:11" x14ac:dyDescent="0.25">
      <c r="A8278" s="5" t="str">
        <f t="shared" si="259"/>
        <v>Rate FamilyTOU-8-SAverage WeekdayMay21</v>
      </c>
      <c r="B8278" t="s">
        <v>2234</v>
      </c>
      <c r="C8278" t="s">
        <v>2253</v>
      </c>
      <c r="D8278" t="s">
        <v>2615</v>
      </c>
      <c r="E8278" t="s">
        <v>3193</v>
      </c>
      <c r="F8278" s="6">
        <v>21</v>
      </c>
      <c r="G8278" s="6"/>
      <c r="H8278" s="6"/>
      <c r="I8278" s="6"/>
      <c r="J8278" s="6">
        <v>68.487500000000011</v>
      </c>
      <c r="K8278">
        <f t="shared" si="258"/>
        <v>1</v>
      </c>
    </row>
    <row r="8279" spans="1:11" x14ac:dyDescent="0.25">
      <c r="A8279" s="5" t="str">
        <f t="shared" si="259"/>
        <v>Rate FamilyTOU-8-SAverage WeekdayMay22</v>
      </c>
      <c r="B8279" t="s">
        <v>2234</v>
      </c>
      <c r="C8279" t="s">
        <v>2253</v>
      </c>
      <c r="D8279" t="s">
        <v>2615</v>
      </c>
      <c r="E8279" t="s">
        <v>3193</v>
      </c>
      <c r="F8279" s="6">
        <v>22</v>
      </c>
      <c r="G8279" s="6"/>
      <c r="H8279" s="6"/>
      <c r="I8279" s="6"/>
      <c r="J8279" s="6">
        <v>64.97999999999999</v>
      </c>
      <c r="K8279">
        <f t="shared" si="258"/>
        <v>1</v>
      </c>
    </row>
    <row r="8280" spans="1:11" x14ac:dyDescent="0.25">
      <c r="A8280" s="5" t="str">
        <f t="shared" si="259"/>
        <v>Rate FamilyTOU-8-SAverage WeekdayMay23</v>
      </c>
      <c r="B8280" t="s">
        <v>2234</v>
      </c>
      <c r="C8280" t="s">
        <v>2253</v>
      </c>
      <c r="D8280" t="s">
        <v>2615</v>
      </c>
      <c r="E8280" t="s">
        <v>3193</v>
      </c>
      <c r="F8280" s="6">
        <v>23</v>
      </c>
      <c r="G8280" s="6"/>
      <c r="H8280" s="6"/>
      <c r="I8280" s="6"/>
      <c r="J8280" s="6">
        <v>62.06</v>
      </c>
      <c r="K8280">
        <f t="shared" si="258"/>
        <v>1</v>
      </c>
    </row>
    <row r="8281" spans="1:11" x14ac:dyDescent="0.25">
      <c r="A8281" s="5" t="str">
        <f t="shared" si="259"/>
        <v>Rate FamilyTOU-8-SAverage WeekdayMay24</v>
      </c>
      <c r="B8281" t="s">
        <v>2234</v>
      </c>
      <c r="C8281" t="s">
        <v>2253</v>
      </c>
      <c r="D8281" t="s">
        <v>2615</v>
      </c>
      <c r="E8281" t="s">
        <v>3193</v>
      </c>
      <c r="F8281" s="6">
        <v>24</v>
      </c>
      <c r="G8281" s="6"/>
      <c r="H8281" s="6"/>
      <c r="I8281" s="6"/>
      <c r="J8281" s="6">
        <v>59.682499999999997</v>
      </c>
      <c r="K8281">
        <f t="shared" si="258"/>
        <v>1</v>
      </c>
    </row>
    <row r="8282" spans="1:11" x14ac:dyDescent="0.25">
      <c r="A8282" s="5" t="str">
        <f t="shared" si="259"/>
        <v>Rate FamilyTOU-8-SMonthly Peak DayMay1</v>
      </c>
      <c r="B8282" t="s">
        <v>2234</v>
      </c>
      <c r="C8282" t="s">
        <v>2253</v>
      </c>
      <c r="D8282" t="s">
        <v>2616</v>
      </c>
      <c r="E8282" t="s">
        <v>3193</v>
      </c>
      <c r="F8282" s="6">
        <v>1</v>
      </c>
      <c r="G8282" s="6"/>
      <c r="H8282" s="6"/>
      <c r="I8282" s="6"/>
      <c r="J8282" s="6">
        <v>57.41749999999999</v>
      </c>
      <c r="K8282">
        <f t="shared" si="258"/>
        <v>1</v>
      </c>
    </row>
    <row r="8283" spans="1:11" x14ac:dyDescent="0.25">
      <c r="A8283" s="5" t="str">
        <f t="shared" si="259"/>
        <v>Rate FamilyTOU-8-SMonthly Peak DayMay2</v>
      </c>
      <c r="B8283" t="s">
        <v>2234</v>
      </c>
      <c r="C8283" t="s">
        <v>2253</v>
      </c>
      <c r="D8283" t="s">
        <v>2616</v>
      </c>
      <c r="E8283" t="s">
        <v>3193</v>
      </c>
      <c r="F8283" s="6">
        <v>2</v>
      </c>
      <c r="G8283" s="6"/>
      <c r="H8283" s="6"/>
      <c r="I8283" s="6"/>
      <c r="J8283" s="6">
        <v>56.792499999999997</v>
      </c>
      <c r="K8283">
        <f t="shared" si="258"/>
        <v>1</v>
      </c>
    </row>
    <row r="8284" spans="1:11" x14ac:dyDescent="0.25">
      <c r="A8284" s="5" t="str">
        <f t="shared" si="259"/>
        <v>Rate FamilyTOU-8-SMonthly Peak DayMay3</v>
      </c>
      <c r="B8284" t="s">
        <v>2234</v>
      </c>
      <c r="C8284" t="s">
        <v>2253</v>
      </c>
      <c r="D8284" t="s">
        <v>2616</v>
      </c>
      <c r="E8284" t="s">
        <v>3193</v>
      </c>
      <c r="F8284" s="6">
        <v>3</v>
      </c>
      <c r="G8284" s="6"/>
      <c r="H8284" s="6"/>
      <c r="I8284" s="6"/>
      <c r="J8284" s="6">
        <v>56.405000000000001</v>
      </c>
      <c r="K8284">
        <f t="shared" si="258"/>
        <v>1</v>
      </c>
    </row>
    <row r="8285" spans="1:11" x14ac:dyDescent="0.25">
      <c r="A8285" s="5" t="str">
        <f t="shared" si="259"/>
        <v>Rate FamilyTOU-8-SMonthly Peak DayMay4</v>
      </c>
      <c r="B8285" t="s">
        <v>2234</v>
      </c>
      <c r="C8285" t="s">
        <v>2253</v>
      </c>
      <c r="D8285" t="s">
        <v>2616</v>
      </c>
      <c r="E8285" t="s">
        <v>3193</v>
      </c>
      <c r="F8285" s="6">
        <v>4</v>
      </c>
      <c r="G8285" s="6"/>
      <c r="H8285" s="6"/>
      <c r="I8285" s="6"/>
      <c r="J8285" s="6">
        <v>56.120000000000005</v>
      </c>
      <c r="K8285">
        <f t="shared" si="258"/>
        <v>1</v>
      </c>
    </row>
    <row r="8286" spans="1:11" x14ac:dyDescent="0.25">
      <c r="A8286" s="5" t="str">
        <f t="shared" si="259"/>
        <v>Rate FamilyTOU-8-SMonthly Peak DayMay5</v>
      </c>
      <c r="B8286" t="s">
        <v>2234</v>
      </c>
      <c r="C8286" t="s">
        <v>2253</v>
      </c>
      <c r="D8286" t="s">
        <v>2616</v>
      </c>
      <c r="E8286" t="s">
        <v>3193</v>
      </c>
      <c r="F8286" s="6">
        <v>5</v>
      </c>
      <c r="G8286" s="6"/>
      <c r="H8286" s="6"/>
      <c r="I8286" s="6"/>
      <c r="J8286" s="6">
        <v>55.695</v>
      </c>
      <c r="K8286">
        <f t="shared" si="258"/>
        <v>1</v>
      </c>
    </row>
    <row r="8287" spans="1:11" x14ac:dyDescent="0.25">
      <c r="A8287" s="5" t="str">
        <f t="shared" si="259"/>
        <v>Rate FamilyTOU-8-SMonthly Peak DayMay6</v>
      </c>
      <c r="B8287" t="s">
        <v>2234</v>
      </c>
      <c r="C8287" t="s">
        <v>2253</v>
      </c>
      <c r="D8287" t="s">
        <v>2616</v>
      </c>
      <c r="E8287" t="s">
        <v>3193</v>
      </c>
      <c r="F8287" s="6">
        <v>6</v>
      </c>
      <c r="G8287" s="6"/>
      <c r="H8287" s="6"/>
      <c r="I8287" s="6"/>
      <c r="J8287" s="6">
        <v>55.602499999999999</v>
      </c>
      <c r="K8287">
        <f t="shared" si="258"/>
        <v>1</v>
      </c>
    </row>
    <row r="8288" spans="1:11" x14ac:dyDescent="0.25">
      <c r="A8288" s="5" t="str">
        <f t="shared" si="259"/>
        <v>Rate FamilyTOU-8-SMonthly Peak DayMay7</v>
      </c>
      <c r="B8288" t="s">
        <v>2234</v>
      </c>
      <c r="C8288" t="s">
        <v>2253</v>
      </c>
      <c r="D8288" t="s">
        <v>2616</v>
      </c>
      <c r="E8288" t="s">
        <v>3193</v>
      </c>
      <c r="F8288" s="6">
        <v>7</v>
      </c>
      <c r="G8288" s="6"/>
      <c r="H8288" s="6"/>
      <c r="I8288" s="6"/>
      <c r="J8288" s="6">
        <v>55.260000000000005</v>
      </c>
      <c r="K8288">
        <f t="shared" si="258"/>
        <v>1</v>
      </c>
    </row>
    <row r="8289" spans="1:11" x14ac:dyDescent="0.25">
      <c r="A8289" s="5" t="str">
        <f t="shared" si="259"/>
        <v>Rate FamilyTOU-8-SMonthly Peak DayMay8</v>
      </c>
      <c r="B8289" t="s">
        <v>2234</v>
      </c>
      <c r="C8289" t="s">
        <v>2253</v>
      </c>
      <c r="D8289" t="s">
        <v>2616</v>
      </c>
      <c r="E8289" t="s">
        <v>3193</v>
      </c>
      <c r="F8289" s="6">
        <v>8</v>
      </c>
      <c r="G8289" s="6"/>
      <c r="H8289" s="6"/>
      <c r="I8289" s="6"/>
      <c r="J8289" s="6">
        <v>54.994999999999997</v>
      </c>
      <c r="K8289">
        <f t="shared" si="258"/>
        <v>1</v>
      </c>
    </row>
    <row r="8290" spans="1:11" x14ac:dyDescent="0.25">
      <c r="A8290" s="5" t="str">
        <f t="shared" si="259"/>
        <v>Rate FamilyTOU-8-SMonthly Peak DayMay9</v>
      </c>
      <c r="B8290" t="s">
        <v>2234</v>
      </c>
      <c r="C8290" t="s">
        <v>2253</v>
      </c>
      <c r="D8290" t="s">
        <v>2616</v>
      </c>
      <c r="E8290" t="s">
        <v>3193</v>
      </c>
      <c r="F8290" s="6">
        <v>9</v>
      </c>
      <c r="G8290" s="6"/>
      <c r="H8290" s="6"/>
      <c r="I8290" s="6"/>
      <c r="J8290" s="6">
        <v>56.832499999999996</v>
      </c>
      <c r="K8290">
        <f t="shared" si="258"/>
        <v>1</v>
      </c>
    </row>
    <row r="8291" spans="1:11" x14ac:dyDescent="0.25">
      <c r="A8291" s="5" t="str">
        <f t="shared" si="259"/>
        <v>Rate FamilyTOU-8-SMonthly Peak DayMay10</v>
      </c>
      <c r="B8291" t="s">
        <v>2234</v>
      </c>
      <c r="C8291" t="s">
        <v>2253</v>
      </c>
      <c r="D8291" t="s">
        <v>2616</v>
      </c>
      <c r="E8291" t="s">
        <v>3193</v>
      </c>
      <c r="F8291" s="6">
        <v>10</v>
      </c>
      <c r="G8291" s="6"/>
      <c r="H8291" s="6"/>
      <c r="I8291" s="6"/>
      <c r="J8291" s="6">
        <v>59.417499999999997</v>
      </c>
      <c r="K8291">
        <f t="shared" si="258"/>
        <v>1</v>
      </c>
    </row>
    <row r="8292" spans="1:11" x14ac:dyDescent="0.25">
      <c r="A8292" s="5" t="str">
        <f t="shared" si="259"/>
        <v>Rate FamilyTOU-8-SMonthly Peak DayMay11</v>
      </c>
      <c r="B8292" t="s">
        <v>2234</v>
      </c>
      <c r="C8292" t="s">
        <v>2253</v>
      </c>
      <c r="D8292" t="s">
        <v>2616</v>
      </c>
      <c r="E8292" t="s">
        <v>3193</v>
      </c>
      <c r="F8292" s="6">
        <v>11</v>
      </c>
      <c r="G8292" s="6"/>
      <c r="H8292" s="6"/>
      <c r="I8292" s="6"/>
      <c r="J8292" s="6">
        <v>62.935000000000002</v>
      </c>
      <c r="K8292">
        <f t="shared" si="258"/>
        <v>1</v>
      </c>
    </row>
    <row r="8293" spans="1:11" x14ac:dyDescent="0.25">
      <c r="A8293" s="5" t="str">
        <f t="shared" si="259"/>
        <v>Rate FamilyTOU-8-SMonthly Peak DayMay12</v>
      </c>
      <c r="B8293" t="s">
        <v>2234</v>
      </c>
      <c r="C8293" t="s">
        <v>2253</v>
      </c>
      <c r="D8293" t="s">
        <v>2616</v>
      </c>
      <c r="E8293" t="s">
        <v>3193</v>
      </c>
      <c r="F8293" s="6">
        <v>12</v>
      </c>
      <c r="G8293" s="6"/>
      <c r="H8293" s="6"/>
      <c r="I8293" s="6"/>
      <c r="J8293" s="6">
        <v>67.102499999999992</v>
      </c>
      <c r="K8293">
        <f t="shared" si="258"/>
        <v>1</v>
      </c>
    </row>
    <row r="8294" spans="1:11" x14ac:dyDescent="0.25">
      <c r="A8294" s="5" t="str">
        <f t="shared" si="259"/>
        <v>Rate FamilyTOU-8-SMonthly Peak DayMay13</v>
      </c>
      <c r="B8294" t="s">
        <v>2234</v>
      </c>
      <c r="C8294" t="s">
        <v>2253</v>
      </c>
      <c r="D8294" t="s">
        <v>2616</v>
      </c>
      <c r="E8294" t="s">
        <v>3193</v>
      </c>
      <c r="F8294" s="6">
        <v>13</v>
      </c>
      <c r="G8294" s="6"/>
      <c r="H8294" s="6"/>
      <c r="I8294" s="6"/>
      <c r="J8294" s="6">
        <v>71.48</v>
      </c>
      <c r="K8294">
        <f t="shared" si="258"/>
        <v>1</v>
      </c>
    </row>
    <row r="8295" spans="1:11" x14ac:dyDescent="0.25">
      <c r="A8295" s="5" t="str">
        <f t="shared" si="259"/>
        <v>Rate FamilyTOU-8-SMonthly Peak DayMay14</v>
      </c>
      <c r="B8295" t="s">
        <v>2234</v>
      </c>
      <c r="C8295" t="s">
        <v>2253</v>
      </c>
      <c r="D8295" t="s">
        <v>2616</v>
      </c>
      <c r="E8295" t="s">
        <v>3193</v>
      </c>
      <c r="F8295" s="6">
        <v>14</v>
      </c>
      <c r="G8295" s="6"/>
      <c r="H8295" s="6"/>
      <c r="I8295" s="6"/>
      <c r="J8295" s="6">
        <v>74.992499999999993</v>
      </c>
      <c r="K8295">
        <f t="shared" si="258"/>
        <v>1</v>
      </c>
    </row>
    <row r="8296" spans="1:11" x14ac:dyDescent="0.25">
      <c r="A8296" s="5" t="str">
        <f t="shared" si="259"/>
        <v>Rate FamilyTOU-8-SMonthly Peak DayMay15</v>
      </c>
      <c r="B8296" t="s">
        <v>2234</v>
      </c>
      <c r="C8296" t="s">
        <v>2253</v>
      </c>
      <c r="D8296" t="s">
        <v>2616</v>
      </c>
      <c r="E8296" t="s">
        <v>3193</v>
      </c>
      <c r="F8296" s="6">
        <v>15</v>
      </c>
      <c r="G8296" s="6"/>
      <c r="H8296" s="6"/>
      <c r="I8296" s="6"/>
      <c r="J8296" s="6">
        <v>77.37</v>
      </c>
      <c r="K8296">
        <f t="shared" si="258"/>
        <v>1</v>
      </c>
    </row>
    <row r="8297" spans="1:11" x14ac:dyDescent="0.25">
      <c r="A8297" s="5" t="str">
        <f t="shared" si="259"/>
        <v>Rate FamilyTOU-8-SMonthly Peak DayMay16</v>
      </c>
      <c r="B8297" t="s">
        <v>2234</v>
      </c>
      <c r="C8297" t="s">
        <v>2253</v>
      </c>
      <c r="D8297" t="s">
        <v>2616</v>
      </c>
      <c r="E8297" t="s">
        <v>3193</v>
      </c>
      <c r="F8297" s="6">
        <v>16</v>
      </c>
      <c r="G8297" s="6"/>
      <c r="H8297" s="6"/>
      <c r="I8297" s="6"/>
      <c r="J8297" s="6">
        <v>79.3</v>
      </c>
      <c r="K8297">
        <f t="shared" si="258"/>
        <v>1</v>
      </c>
    </row>
    <row r="8298" spans="1:11" x14ac:dyDescent="0.25">
      <c r="A8298" s="5" t="str">
        <f t="shared" si="259"/>
        <v>Rate FamilyTOU-8-SMonthly Peak DayMay17</v>
      </c>
      <c r="B8298" t="s">
        <v>2234</v>
      </c>
      <c r="C8298" t="s">
        <v>2253</v>
      </c>
      <c r="D8298" t="s">
        <v>2616</v>
      </c>
      <c r="E8298" t="s">
        <v>3193</v>
      </c>
      <c r="F8298" s="6">
        <v>17</v>
      </c>
      <c r="G8298" s="6"/>
      <c r="H8298" s="6"/>
      <c r="I8298" s="6"/>
      <c r="J8298" s="6">
        <v>79.91</v>
      </c>
      <c r="K8298">
        <f t="shared" si="258"/>
        <v>1</v>
      </c>
    </row>
    <row r="8299" spans="1:11" x14ac:dyDescent="0.25">
      <c r="A8299" s="5" t="str">
        <f t="shared" si="259"/>
        <v>Rate FamilyTOU-8-SMonthly Peak DayMay18</v>
      </c>
      <c r="B8299" t="s">
        <v>2234</v>
      </c>
      <c r="C8299" t="s">
        <v>2253</v>
      </c>
      <c r="D8299" t="s">
        <v>2616</v>
      </c>
      <c r="E8299" t="s">
        <v>3193</v>
      </c>
      <c r="F8299" s="6">
        <v>18</v>
      </c>
      <c r="G8299" s="6"/>
      <c r="H8299" s="6"/>
      <c r="I8299" s="6"/>
      <c r="J8299" s="6">
        <v>79.224999999999994</v>
      </c>
      <c r="K8299">
        <f t="shared" si="258"/>
        <v>1</v>
      </c>
    </row>
    <row r="8300" spans="1:11" x14ac:dyDescent="0.25">
      <c r="A8300" s="5" t="str">
        <f t="shared" si="259"/>
        <v>Rate FamilyTOU-8-SMonthly Peak DayMay19</v>
      </c>
      <c r="B8300" t="s">
        <v>2234</v>
      </c>
      <c r="C8300" t="s">
        <v>2253</v>
      </c>
      <c r="D8300" t="s">
        <v>2616</v>
      </c>
      <c r="E8300" t="s">
        <v>3193</v>
      </c>
      <c r="F8300" s="6">
        <v>19</v>
      </c>
      <c r="G8300" s="6"/>
      <c r="H8300" s="6"/>
      <c r="I8300" s="6"/>
      <c r="J8300" s="6">
        <v>77.387500000000003</v>
      </c>
      <c r="K8300">
        <f t="shared" si="258"/>
        <v>1</v>
      </c>
    </row>
    <row r="8301" spans="1:11" x14ac:dyDescent="0.25">
      <c r="A8301" s="5" t="str">
        <f t="shared" si="259"/>
        <v>Rate FamilyTOU-8-SMonthly Peak DayMay20</v>
      </c>
      <c r="B8301" t="s">
        <v>2234</v>
      </c>
      <c r="C8301" t="s">
        <v>2253</v>
      </c>
      <c r="D8301" t="s">
        <v>2616</v>
      </c>
      <c r="E8301" t="s">
        <v>3193</v>
      </c>
      <c r="F8301" s="6">
        <v>20</v>
      </c>
      <c r="G8301" s="6"/>
      <c r="H8301" s="6"/>
      <c r="I8301" s="6"/>
      <c r="J8301" s="6">
        <v>74.377499999999998</v>
      </c>
      <c r="K8301">
        <f t="shared" si="258"/>
        <v>1</v>
      </c>
    </row>
    <row r="8302" spans="1:11" x14ac:dyDescent="0.25">
      <c r="A8302" s="5" t="str">
        <f t="shared" si="259"/>
        <v>Rate FamilyTOU-8-SMonthly Peak DayMay21</v>
      </c>
      <c r="B8302" t="s">
        <v>2234</v>
      </c>
      <c r="C8302" t="s">
        <v>2253</v>
      </c>
      <c r="D8302" t="s">
        <v>2616</v>
      </c>
      <c r="E8302" t="s">
        <v>3193</v>
      </c>
      <c r="F8302" s="6">
        <v>21</v>
      </c>
      <c r="G8302" s="6"/>
      <c r="H8302" s="6"/>
      <c r="I8302" s="6"/>
      <c r="J8302" s="6">
        <v>70.080000000000013</v>
      </c>
      <c r="K8302">
        <f t="shared" si="258"/>
        <v>1</v>
      </c>
    </row>
    <row r="8303" spans="1:11" x14ac:dyDescent="0.25">
      <c r="A8303" s="5" t="str">
        <f t="shared" si="259"/>
        <v>Rate FamilyTOU-8-SMonthly Peak DayMay22</v>
      </c>
      <c r="B8303" t="s">
        <v>2234</v>
      </c>
      <c r="C8303" t="s">
        <v>2253</v>
      </c>
      <c r="D8303" t="s">
        <v>2616</v>
      </c>
      <c r="E8303" t="s">
        <v>3193</v>
      </c>
      <c r="F8303" s="6">
        <v>22</v>
      </c>
      <c r="G8303" s="6"/>
      <c r="H8303" s="6"/>
      <c r="I8303" s="6"/>
      <c r="J8303" s="6">
        <v>65.965000000000003</v>
      </c>
      <c r="K8303">
        <f t="shared" si="258"/>
        <v>1</v>
      </c>
    </row>
    <row r="8304" spans="1:11" x14ac:dyDescent="0.25">
      <c r="A8304" s="5" t="str">
        <f t="shared" si="259"/>
        <v>Rate FamilyTOU-8-SMonthly Peak DayMay23</v>
      </c>
      <c r="B8304" t="s">
        <v>2234</v>
      </c>
      <c r="C8304" t="s">
        <v>2253</v>
      </c>
      <c r="D8304" t="s">
        <v>2616</v>
      </c>
      <c r="E8304" t="s">
        <v>3193</v>
      </c>
      <c r="F8304" s="6">
        <v>23</v>
      </c>
      <c r="G8304" s="6"/>
      <c r="H8304" s="6"/>
      <c r="I8304" s="6"/>
      <c r="J8304" s="6">
        <v>63.627500000000005</v>
      </c>
      <c r="K8304">
        <f t="shared" si="258"/>
        <v>1</v>
      </c>
    </row>
    <row r="8305" spans="1:11" x14ac:dyDescent="0.25">
      <c r="A8305" s="5" t="str">
        <f t="shared" si="259"/>
        <v>Rate FamilyTOU-8-SMonthly Peak DayMay24</v>
      </c>
      <c r="B8305" t="s">
        <v>2234</v>
      </c>
      <c r="C8305" t="s">
        <v>2253</v>
      </c>
      <c r="D8305" t="s">
        <v>2616</v>
      </c>
      <c r="E8305" t="s">
        <v>3193</v>
      </c>
      <c r="F8305" s="6">
        <v>24</v>
      </c>
      <c r="G8305" s="6"/>
      <c r="H8305" s="6"/>
      <c r="I8305" s="6"/>
      <c r="J8305" s="6">
        <v>61.752499999999998</v>
      </c>
      <c r="K8305">
        <f t="shared" si="258"/>
        <v>1</v>
      </c>
    </row>
    <row r="8306" spans="1:11" x14ac:dyDescent="0.25">
      <c r="A8306" s="5" t="str">
        <f t="shared" si="259"/>
        <v>Rate FamilyTOU-8-SAverage WeekdayJune1</v>
      </c>
      <c r="B8306" t="s">
        <v>2234</v>
      </c>
      <c r="C8306" t="s">
        <v>2253</v>
      </c>
      <c r="D8306" t="s">
        <v>2617</v>
      </c>
      <c r="E8306" t="s">
        <v>3194</v>
      </c>
      <c r="F8306" s="6">
        <v>1</v>
      </c>
      <c r="G8306" s="6"/>
      <c r="H8306" s="6"/>
      <c r="I8306" s="6"/>
      <c r="J8306" s="6">
        <v>60.565000000000005</v>
      </c>
      <c r="K8306">
        <f t="shared" si="258"/>
        <v>1</v>
      </c>
    </row>
    <row r="8307" spans="1:11" x14ac:dyDescent="0.25">
      <c r="A8307" s="5" t="str">
        <f t="shared" si="259"/>
        <v>Rate FamilyTOU-8-SAverage WeekdayJune2</v>
      </c>
      <c r="B8307" t="s">
        <v>2234</v>
      </c>
      <c r="C8307" t="s">
        <v>2253</v>
      </c>
      <c r="D8307" t="s">
        <v>2617</v>
      </c>
      <c r="E8307" t="s">
        <v>3194</v>
      </c>
      <c r="F8307" s="6">
        <v>2</v>
      </c>
      <c r="G8307" s="6"/>
      <c r="H8307" s="6"/>
      <c r="I8307" s="6"/>
      <c r="J8307" s="6">
        <v>59.88749990463257</v>
      </c>
      <c r="K8307">
        <f t="shared" si="258"/>
        <v>1</v>
      </c>
    </row>
    <row r="8308" spans="1:11" x14ac:dyDescent="0.25">
      <c r="A8308" s="5" t="str">
        <f t="shared" si="259"/>
        <v>Rate FamilyTOU-8-SAverage WeekdayJune3</v>
      </c>
      <c r="B8308" t="s">
        <v>2234</v>
      </c>
      <c r="C8308" t="s">
        <v>2253</v>
      </c>
      <c r="D8308" t="s">
        <v>2617</v>
      </c>
      <c r="E8308" t="s">
        <v>3194</v>
      </c>
      <c r="F8308" s="6">
        <v>3</v>
      </c>
      <c r="G8308" s="6"/>
      <c r="H8308" s="6"/>
      <c r="I8308" s="6"/>
      <c r="J8308" s="6">
        <v>59.072500228881836</v>
      </c>
      <c r="K8308">
        <f t="shared" si="258"/>
        <v>1</v>
      </c>
    </row>
    <row r="8309" spans="1:11" x14ac:dyDescent="0.25">
      <c r="A8309" s="5" t="str">
        <f t="shared" si="259"/>
        <v>Rate FamilyTOU-8-SAverage WeekdayJune4</v>
      </c>
      <c r="B8309" t="s">
        <v>2234</v>
      </c>
      <c r="C8309" t="s">
        <v>2253</v>
      </c>
      <c r="D8309" t="s">
        <v>2617</v>
      </c>
      <c r="E8309" t="s">
        <v>3194</v>
      </c>
      <c r="F8309" s="6">
        <v>4</v>
      </c>
      <c r="G8309" s="6"/>
      <c r="H8309" s="6"/>
      <c r="I8309" s="6"/>
      <c r="J8309" s="6">
        <v>58.419999122619629</v>
      </c>
      <c r="K8309">
        <f t="shared" si="258"/>
        <v>1</v>
      </c>
    </row>
    <row r="8310" spans="1:11" x14ac:dyDescent="0.25">
      <c r="A8310" s="5" t="str">
        <f t="shared" si="259"/>
        <v>Rate FamilyTOU-8-SAverage WeekdayJune5</v>
      </c>
      <c r="B8310" t="s">
        <v>2234</v>
      </c>
      <c r="C8310" t="s">
        <v>2253</v>
      </c>
      <c r="D8310" t="s">
        <v>2617</v>
      </c>
      <c r="E8310" t="s">
        <v>3194</v>
      </c>
      <c r="F8310" s="6">
        <v>5</v>
      </c>
      <c r="G8310" s="6"/>
      <c r="H8310" s="6"/>
      <c r="I8310" s="6"/>
      <c r="J8310" s="6">
        <v>57.227500915527344</v>
      </c>
      <c r="K8310">
        <f t="shared" si="258"/>
        <v>1</v>
      </c>
    </row>
    <row r="8311" spans="1:11" x14ac:dyDescent="0.25">
      <c r="A8311" s="5" t="str">
        <f t="shared" si="259"/>
        <v>Rate FamilyTOU-8-SAverage WeekdayJune6</v>
      </c>
      <c r="B8311" t="s">
        <v>2234</v>
      </c>
      <c r="C8311" t="s">
        <v>2253</v>
      </c>
      <c r="D8311" t="s">
        <v>2617</v>
      </c>
      <c r="E8311" t="s">
        <v>3194</v>
      </c>
      <c r="F8311" s="6">
        <v>6</v>
      </c>
      <c r="G8311" s="6"/>
      <c r="H8311" s="6"/>
      <c r="I8311" s="6"/>
      <c r="J8311" s="6">
        <v>57.287500381469727</v>
      </c>
      <c r="K8311">
        <f t="shared" si="258"/>
        <v>1</v>
      </c>
    </row>
    <row r="8312" spans="1:11" x14ac:dyDescent="0.25">
      <c r="A8312" s="5" t="str">
        <f t="shared" si="259"/>
        <v>Rate FamilyTOU-8-SAverage WeekdayJune7</v>
      </c>
      <c r="B8312" t="s">
        <v>2234</v>
      </c>
      <c r="C8312" t="s">
        <v>2253</v>
      </c>
      <c r="D8312" t="s">
        <v>2617</v>
      </c>
      <c r="E8312" t="s">
        <v>3194</v>
      </c>
      <c r="F8312" s="6">
        <v>7</v>
      </c>
      <c r="G8312" s="6"/>
      <c r="H8312" s="6"/>
      <c r="I8312" s="6"/>
      <c r="J8312" s="6">
        <v>57.247500419616699</v>
      </c>
      <c r="K8312">
        <f t="shared" si="258"/>
        <v>1</v>
      </c>
    </row>
    <row r="8313" spans="1:11" x14ac:dyDescent="0.25">
      <c r="A8313" s="5" t="str">
        <f t="shared" si="259"/>
        <v>Rate FamilyTOU-8-SAverage WeekdayJune8</v>
      </c>
      <c r="B8313" t="s">
        <v>2234</v>
      </c>
      <c r="C8313" t="s">
        <v>2253</v>
      </c>
      <c r="D8313" t="s">
        <v>2617</v>
      </c>
      <c r="E8313" t="s">
        <v>3194</v>
      </c>
      <c r="F8313" s="6">
        <v>8</v>
      </c>
      <c r="G8313" s="6"/>
      <c r="H8313" s="6"/>
      <c r="I8313" s="6"/>
      <c r="J8313" s="6">
        <v>57.747500419616699</v>
      </c>
      <c r="K8313">
        <f t="shared" si="258"/>
        <v>1</v>
      </c>
    </row>
    <row r="8314" spans="1:11" x14ac:dyDescent="0.25">
      <c r="A8314" s="5" t="str">
        <f t="shared" si="259"/>
        <v>Rate FamilyTOU-8-SAverage WeekdayJune9</v>
      </c>
      <c r="B8314" t="s">
        <v>2234</v>
      </c>
      <c r="C8314" t="s">
        <v>2253</v>
      </c>
      <c r="D8314" t="s">
        <v>2617</v>
      </c>
      <c r="E8314" t="s">
        <v>3194</v>
      </c>
      <c r="F8314" s="6">
        <v>9</v>
      </c>
      <c r="G8314" s="6"/>
      <c r="H8314" s="6"/>
      <c r="I8314" s="6"/>
      <c r="J8314" s="6">
        <v>59.987499237060547</v>
      </c>
      <c r="K8314">
        <f t="shared" si="258"/>
        <v>1</v>
      </c>
    </row>
    <row r="8315" spans="1:11" x14ac:dyDescent="0.25">
      <c r="A8315" s="5" t="str">
        <f t="shared" si="259"/>
        <v>Rate FamilyTOU-8-SAverage WeekdayJune10</v>
      </c>
      <c r="B8315" t="s">
        <v>2234</v>
      </c>
      <c r="C8315" t="s">
        <v>2253</v>
      </c>
      <c r="D8315" t="s">
        <v>2617</v>
      </c>
      <c r="E8315" t="s">
        <v>3194</v>
      </c>
      <c r="F8315" s="6">
        <v>10</v>
      </c>
      <c r="G8315" s="6"/>
      <c r="H8315" s="6"/>
      <c r="I8315" s="6"/>
      <c r="J8315" s="6">
        <v>62.827499389648438</v>
      </c>
      <c r="K8315">
        <f t="shared" si="258"/>
        <v>1</v>
      </c>
    </row>
    <row r="8316" spans="1:11" x14ac:dyDescent="0.25">
      <c r="A8316" s="5" t="str">
        <f t="shared" si="259"/>
        <v>Rate FamilyTOU-8-SAverage WeekdayJune11</v>
      </c>
      <c r="B8316" t="s">
        <v>2234</v>
      </c>
      <c r="C8316" t="s">
        <v>2253</v>
      </c>
      <c r="D8316" t="s">
        <v>2617</v>
      </c>
      <c r="E8316" t="s">
        <v>3194</v>
      </c>
      <c r="F8316" s="6">
        <v>11</v>
      </c>
      <c r="G8316" s="6"/>
      <c r="H8316" s="6"/>
      <c r="I8316" s="6"/>
      <c r="J8316" s="6">
        <v>66.777500152587891</v>
      </c>
      <c r="K8316">
        <f t="shared" si="258"/>
        <v>1</v>
      </c>
    </row>
    <row r="8317" spans="1:11" x14ac:dyDescent="0.25">
      <c r="A8317" s="5" t="str">
        <f t="shared" si="259"/>
        <v>Rate FamilyTOU-8-SAverage WeekdayJune12</v>
      </c>
      <c r="B8317" t="s">
        <v>2234</v>
      </c>
      <c r="C8317" t="s">
        <v>2253</v>
      </c>
      <c r="D8317" t="s">
        <v>2617</v>
      </c>
      <c r="E8317" t="s">
        <v>3194</v>
      </c>
      <c r="F8317" s="6">
        <v>12</v>
      </c>
      <c r="G8317" s="6"/>
      <c r="H8317" s="6"/>
      <c r="I8317" s="6"/>
      <c r="J8317" s="6">
        <v>72.140000343322754</v>
      </c>
      <c r="K8317">
        <f t="shared" si="258"/>
        <v>1</v>
      </c>
    </row>
    <row r="8318" spans="1:11" x14ac:dyDescent="0.25">
      <c r="A8318" s="5" t="str">
        <f t="shared" si="259"/>
        <v>Rate FamilyTOU-8-SAverage WeekdayJune13</v>
      </c>
      <c r="B8318" t="s">
        <v>2234</v>
      </c>
      <c r="C8318" t="s">
        <v>2253</v>
      </c>
      <c r="D8318" t="s">
        <v>2617</v>
      </c>
      <c r="E8318" t="s">
        <v>3194</v>
      </c>
      <c r="F8318" s="6">
        <v>13</v>
      </c>
      <c r="G8318" s="6"/>
      <c r="H8318" s="6"/>
      <c r="I8318" s="6"/>
      <c r="J8318" s="6">
        <v>76.787500381469727</v>
      </c>
      <c r="K8318">
        <f t="shared" si="258"/>
        <v>1</v>
      </c>
    </row>
    <row r="8319" spans="1:11" x14ac:dyDescent="0.25">
      <c r="A8319" s="5" t="str">
        <f t="shared" si="259"/>
        <v>Rate FamilyTOU-8-SAverage WeekdayJune14</v>
      </c>
      <c r="B8319" t="s">
        <v>2234</v>
      </c>
      <c r="C8319" t="s">
        <v>2253</v>
      </c>
      <c r="D8319" t="s">
        <v>2617</v>
      </c>
      <c r="E8319" t="s">
        <v>3194</v>
      </c>
      <c r="F8319" s="6">
        <v>14</v>
      </c>
      <c r="G8319" s="6"/>
      <c r="H8319" s="6"/>
      <c r="I8319" s="6"/>
      <c r="J8319" s="6">
        <v>79.844999313354492</v>
      </c>
      <c r="K8319">
        <f t="shared" si="258"/>
        <v>1</v>
      </c>
    </row>
    <row r="8320" spans="1:11" x14ac:dyDescent="0.25">
      <c r="A8320" s="5" t="str">
        <f t="shared" si="259"/>
        <v>Rate FamilyTOU-8-SAverage WeekdayJune15</v>
      </c>
      <c r="B8320" t="s">
        <v>2234</v>
      </c>
      <c r="C8320" t="s">
        <v>2253</v>
      </c>
      <c r="D8320" t="s">
        <v>2617</v>
      </c>
      <c r="E8320" t="s">
        <v>3194</v>
      </c>
      <c r="F8320" s="6">
        <v>15</v>
      </c>
      <c r="G8320" s="6"/>
      <c r="H8320" s="6"/>
      <c r="I8320" s="6"/>
      <c r="J8320" s="6">
        <v>82.052497863769531</v>
      </c>
      <c r="K8320">
        <f t="shared" si="258"/>
        <v>1</v>
      </c>
    </row>
    <row r="8321" spans="1:11" x14ac:dyDescent="0.25">
      <c r="A8321" s="5" t="str">
        <f t="shared" si="259"/>
        <v>Rate FamilyTOU-8-SAverage WeekdayJune16</v>
      </c>
      <c r="B8321" t="s">
        <v>2234</v>
      </c>
      <c r="C8321" t="s">
        <v>2253</v>
      </c>
      <c r="D8321" t="s">
        <v>2617</v>
      </c>
      <c r="E8321" t="s">
        <v>3194</v>
      </c>
      <c r="F8321" s="6">
        <v>16</v>
      </c>
      <c r="G8321" s="6"/>
      <c r="H8321" s="6"/>
      <c r="I8321" s="6"/>
      <c r="J8321" s="6">
        <v>82.82499885559082</v>
      </c>
      <c r="K8321">
        <f t="shared" si="258"/>
        <v>1</v>
      </c>
    </row>
    <row r="8322" spans="1:11" x14ac:dyDescent="0.25">
      <c r="A8322" s="5" t="str">
        <f t="shared" si="259"/>
        <v>Rate FamilyTOU-8-SAverage WeekdayJune17</v>
      </c>
      <c r="B8322" t="s">
        <v>2234</v>
      </c>
      <c r="C8322" t="s">
        <v>2253</v>
      </c>
      <c r="D8322" t="s">
        <v>2617</v>
      </c>
      <c r="E8322" t="s">
        <v>3194</v>
      </c>
      <c r="F8322" s="6">
        <v>17</v>
      </c>
      <c r="G8322" s="6"/>
      <c r="H8322" s="6"/>
      <c r="I8322" s="6"/>
      <c r="J8322" s="6">
        <v>82.297499656677246</v>
      </c>
      <c r="K8322">
        <f t="shared" ref="K8322:K8385" si="260">INDEX(events, MATCH(CONCATENATE(B8322, C8322, D8322, E8322), events_y, 0), MATCH("Confidential", events_x, 0))</f>
        <v>1</v>
      </c>
    </row>
    <row r="8323" spans="1:11" x14ac:dyDescent="0.25">
      <c r="A8323" s="5" t="str">
        <f t="shared" ref="A8323:A8386" si="261">CONCATENATE(B8323, C8323, D8323, E8323, F8323)</f>
        <v>Rate FamilyTOU-8-SAverage WeekdayJune18</v>
      </c>
      <c r="B8323" t="s">
        <v>2234</v>
      </c>
      <c r="C8323" t="s">
        <v>2253</v>
      </c>
      <c r="D8323" t="s">
        <v>2617</v>
      </c>
      <c r="E8323" t="s">
        <v>3194</v>
      </c>
      <c r="F8323" s="6">
        <v>18</v>
      </c>
      <c r="G8323" s="6"/>
      <c r="H8323" s="6"/>
      <c r="I8323" s="6"/>
      <c r="J8323" s="6">
        <v>80.295001029968262</v>
      </c>
      <c r="K8323">
        <f t="shared" si="260"/>
        <v>1</v>
      </c>
    </row>
    <row r="8324" spans="1:11" x14ac:dyDescent="0.25">
      <c r="A8324" s="5" t="str">
        <f t="shared" si="261"/>
        <v>Rate FamilyTOU-8-SAverage WeekdayJune19</v>
      </c>
      <c r="B8324" t="s">
        <v>2234</v>
      </c>
      <c r="C8324" t="s">
        <v>2253</v>
      </c>
      <c r="D8324" t="s">
        <v>2617</v>
      </c>
      <c r="E8324" t="s">
        <v>3194</v>
      </c>
      <c r="F8324" s="6">
        <v>19</v>
      </c>
      <c r="G8324" s="6"/>
      <c r="H8324" s="6"/>
      <c r="I8324" s="6"/>
      <c r="J8324" s="6">
        <v>78.379999160766602</v>
      </c>
      <c r="K8324">
        <f t="shared" si="260"/>
        <v>1</v>
      </c>
    </row>
    <row r="8325" spans="1:11" x14ac:dyDescent="0.25">
      <c r="A8325" s="5" t="str">
        <f t="shared" si="261"/>
        <v>Rate FamilyTOU-8-SAverage WeekdayJune20</v>
      </c>
      <c r="B8325" t="s">
        <v>2234</v>
      </c>
      <c r="C8325" t="s">
        <v>2253</v>
      </c>
      <c r="D8325" t="s">
        <v>2617</v>
      </c>
      <c r="E8325" t="s">
        <v>3194</v>
      </c>
      <c r="F8325" s="6">
        <v>20</v>
      </c>
      <c r="G8325" s="6"/>
      <c r="H8325" s="6"/>
      <c r="I8325" s="6"/>
      <c r="J8325" s="6">
        <v>75.184998512268066</v>
      </c>
      <c r="K8325">
        <f t="shared" si="260"/>
        <v>1</v>
      </c>
    </row>
    <row r="8326" spans="1:11" x14ac:dyDescent="0.25">
      <c r="A8326" s="5" t="str">
        <f t="shared" si="261"/>
        <v>Rate FamilyTOU-8-SAverage WeekdayJune21</v>
      </c>
      <c r="B8326" t="s">
        <v>2234</v>
      </c>
      <c r="C8326" t="s">
        <v>2253</v>
      </c>
      <c r="D8326" t="s">
        <v>2617</v>
      </c>
      <c r="E8326" t="s">
        <v>3194</v>
      </c>
      <c r="F8326" s="6">
        <v>21</v>
      </c>
      <c r="G8326" s="6"/>
      <c r="H8326" s="6"/>
      <c r="I8326" s="6"/>
      <c r="J8326" s="6">
        <v>70.804999351501465</v>
      </c>
      <c r="K8326">
        <f t="shared" si="260"/>
        <v>1</v>
      </c>
    </row>
    <row r="8327" spans="1:11" x14ac:dyDescent="0.25">
      <c r="A8327" s="5" t="str">
        <f t="shared" si="261"/>
        <v>Rate FamilyTOU-8-SAverage WeekdayJune22</v>
      </c>
      <c r="B8327" t="s">
        <v>2234</v>
      </c>
      <c r="C8327" t="s">
        <v>2253</v>
      </c>
      <c r="D8327" t="s">
        <v>2617</v>
      </c>
      <c r="E8327" t="s">
        <v>3194</v>
      </c>
      <c r="F8327" s="6">
        <v>22</v>
      </c>
      <c r="G8327" s="6"/>
      <c r="H8327" s="6"/>
      <c r="I8327" s="6"/>
      <c r="J8327" s="6">
        <v>67.342499732971191</v>
      </c>
      <c r="K8327">
        <f t="shared" si="260"/>
        <v>1</v>
      </c>
    </row>
    <row r="8328" spans="1:11" x14ac:dyDescent="0.25">
      <c r="A8328" s="5" t="str">
        <f t="shared" si="261"/>
        <v>Rate FamilyTOU-8-SAverage WeekdayJune23</v>
      </c>
      <c r="B8328" t="s">
        <v>2234</v>
      </c>
      <c r="C8328" t="s">
        <v>2253</v>
      </c>
      <c r="D8328" t="s">
        <v>2617</v>
      </c>
      <c r="E8328" t="s">
        <v>3194</v>
      </c>
      <c r="F8328" s="6">
        <v>23</v>
      </c>
      <c r="G8328" s="6"/>
      <c r="H8328" s="6"/>
      <c r="I8328" s="6"/>
      <c r="J8328" s="6">
        <v>64.752499580383301</v>
      </c>
      <c r="K8328">
        <f t="shared" si="260"/>
        <v>1</v>
      </c>
    </row>
    <row r="8329" spans="1:11" x14ac:dyDescent="0.25">
      <c r="A8329" s="5" t="str">
        <f t="shared" si="261"/>
        <v>Rate FamilyTOU-8-SAverage WeekdayJune24</v>
      </c>
      <c r="B8329" t="s">
        <v>2234</v>
      </c>
      <c r="C8329" t="s">
        <v>2253</v>
      </c>
      <c r="D8329" t="s">
        <v>2617</v>
      </c>
      <c r="E8329" t="s">
        <v>3194</v>
      </c>
      <c r="F8329" s="6">
        <v>24</v>
      </c>
      <c r="G8329" s="6"/>
      <c r="H8329" s="6"/>
      <c r="I8329" s="6"/>
      <c r="J8329" s="6">
        <v>62.845000267028809</v>
      </c>
      <c r="K8329">
        <f t="shared" si="260"/>
        <v>1</v>
      </c>
    </row>
    <row r="8330" spans="1:11" x14ac:dyDescent="0.25">
      <c r="A8330" s="5" t="str">
        <f t="shared" si="261"/>
        <v>Rate FamilyTOU-8-SMonthly Peak DayJune1</v>
      </c>
      <c r="B8330" t="s">
        <v>2234</v>
      </c>
      <c r="C8330" t="s">
        <v>2253</v>
      </c>
      <c r="D8330" t="s">
        <v>2618</v>
      </c>
      <c r="E8330" t="s">
        <v>3194</v>
      </c>
      <c r="F8330" s="6">
        <v>1</v>
      </c>
      <c r="G8330" s="6"/>
      <c r="H8330" s="6"/>
      <c r="I8330" s="6"/>
      <c r="J8330" s="6">
        <v>70.104999542236328</v>
      </c>
      <c r="K8330">
        <f t="shared" si="260"/>
        <v>1</v>
      </c>
    </row>
    <row r="8331" spans="1:11" x14ac:dyDescent="0.25">
      <c r="A8331" s="5" t="str">
        <f t="shared" si="261"/>
        <v>Rate FamilyTOU-8-SMonthly Peak DayJune2</v>
      </c>
      <c r="B8331" t="s">
        <v>2234</v>
      </c>
      <c r="C8331" t="s">
        <v>2253</v>
      </c>
      <c r="D8331" t="s">
        <v>2618</v>
      </c>
      <c r="E8331" t="s">
        <v>3194</v>
      </c>
      <c r="F8331" s="6">
        <v>2</v>
      </c>
      <c r="G8331" s="6"/>
      <c r="H8331" s="6"/>
      <c r="I8331" s="6"/>
      <c r="J8331" s="6">
        <v>69.100000381469727</v>
      </c>
      <c r="K8331">
        <f t="shared" si="260"/>
        <v>1</v>
      </c>
    </row>
    <row r="8332" spans="1:11" x14ac:dyDescent="0.25">
      <c r="A8332" s="5" t="str">
        <f t="shared" si="261"/>
        <v>Rate FamilyTOU-8-SMonthly Peak DayJune3</v>
      </c>
      <c r="B8332" t="s">
        <v>2234</v>
      </c>
      <c r="C8332" t="s">
        <v>2253</v>
      </c>
      <c r="D8332" t="s">
        <v>2618</v>
      </c>
      <c r="E8332" t="s">
        <v>3194</v>
      </c>
      <c r="F8332" s="6">
        <v>3</v>
      </c>
      <c r="G8332" s="6"/>
      <c r="H8332" s="6"/>
      <c r="I8332" s="6"/>
      <c r="J8332" s="6">
        <v>68.069999694824219</v>
      </c>
      <c r="K8332">
        <f t="shared" si="260"/>
        <v>1</v>
      </c>
    </row>
    <row r="8333" spans="1:11" x14ac:dyDescent="0.25">
      <c r="A8333" s="5" t="str">
        <f t="shared" si="261"/>
        <v>Rate FamilyTOU-8-SMonthly Peak DayJune4</v>
      </c>
      <c r="B8333" t="s">
        <v>2234</v>
      </c>
      <c r="C8333" t="s">
        <v>2253</v>
      </c>
      <c r="D8333" t="s">
        <v>2618</v>
      </c>
      <c r="E8333" t="s">
        <v>3194</v>
      </c>
      <c r="F8333" s="6">
        <v>4</v>
      </c>
      <c r="G8333" s="6"/>
      <c r="H8333" s="6"/>
      <c r="I8333" s="6"/>
      <c r="J8333" s="6">
        <v>67.75999927520752</v>
      </c>
      <c r="K8333">
        <f t="shared" si="260"/>
        <v>1</v>
      </c>
    </row>
    <row r="8334" spans="1:11" x14ac:dyDescent="0.25">
      <c r="A8334" s="5" t="str">
        <f t="shared" si="261"/>
        <v>Rate FamilyTOU-8-SMonthly Peak DayJune5</v>
      </c>
      <c r="B8334" t="s">
        <v>2234</v>
      </c>
      <c r="C8334" t="s">
        <v>2253</v>
      </c>
      <c r="D8334" t="s">
        <v>2618</v>
      </c>
      <c r="E8334" t="s">
        <v>3194</v>
      </c>
      <c r="F8334" s="6">
        <v>5</v>
      </c>
      <c r="G8334" s="6"/>
      <c r="H8334" s="6"/>
      <c r="I8334" s="6"/>
      <c r="J8334" s="6">
        <v>66.870001792907715</v>
      </c>
      <c r="K8334">
        <f t="shared" si="260"/>
        <v>1</v>
      </c>
    </row>
    <row r="8335" spans="1:11" x14ac:dyDescent="0.25">
      <c r="A8335" s="5" t="str">
        <f t="shared" si="261"/>
        <v>Rate FamilyTOU-8-SMonthly Peak DayJune6</v>
      </c>
      <c r="B8335" t="s">
        <v>2234</v>
      </c>
      <c r="C8335" t="s">
        <v>2253</v>
      </c>
      <c r="D8335" t="s">
        <v>2618</v>
      </c>
      <c r="E8335" t="s">
        <v>3194</v>
      </c>
      <c r="F8335" s="6">
        <v>6</v>
      </c>
      <c r="G8335" s="6"/>
      <c r="H8335" s="6"/>
      <c r="I8335" s="6"/>
      <c r="J8335" s="6">
        <v>66.59999942779541</v>
      </c>
      <c r="K8335">
        <f t="shared" si="260"/>
        <v>1</v>
      </c>
    </row>
    <row r="8336" spans="1:11" x14ac:dyDescent="0.25">
      <c r="A8336" s="5" t="str">
        <f t="shared" si="261"/>
        <v>Rate FamilyTOU-8-SMonthly Peak DayJune7</v>
      </c>
      <c r="B8336" t="s">
        <v>2234</v>
      </c>
      <c r="C8336" t="s">
        <v>2253</v>
      </c>
      <c r="D8336" t="s">
        <v>2618</v>
      </c>
      <c r="E8336" t="s">
        <v>3194</v>
      </c>
      <c r="F8336" s="6">
        <v>7</v>
      </c>
      <c r="G8336" s="6"/>
      <c r="H8336" s="6"/>
      <c r="I8336" s="6"/>
      <c r="J8336" s="6">
        <v>66.354998588562012</v>
      </c>
      <c r="K8336">
        <f t="shared" si="260"/>
        <v>1</v>
      </c>
    </row>
    <row r="8337" spans="1:11" x14ac:dyDescent="0.25">
      <c r="A8337" s="5" t="str">
        <f t="shared" si="261"/>
        <v>Rate FamilyTOU-8-SMonthly Peak DayJune8</v>
      </c>
      <c r="B8337" t="s">
        <v>2234</v>
      </c>
      <c r="C8337" t="s">
        <v>2253</v>
      </c>
      <c r="D8337" t="s">
        <v>2618</v>
      </c>
      <c r="E8337" t="s">
        <v>3194</v>
      </c>
      <c r="F8337" s="6">
        <v>8</v>
      </c>
      <c r="G8337" s="6"/>
      <c r="H8337" s="6"/>
      <c r="I8337" s="6"/>
      <c r="J8337" s="6">
        <v>66.952500343322754</v>
      </c>
      <c r="K8337">
        <f t="shared" si="260"/>
        <v>1</v>
      </c>
    </row>
    <row r="8338" spans="1:11" x14ac:dyDescent="0.25">
      <c r="A8338" s="5" t="str">
        <f t="shared" si="261"/>
        <v>Rate FamilyTOU-8-SMonthly Peak DayJune9</v>
      </c>
      <c r="B8338" t="s">
        <v>2234</v>
      </c>
      <c r="C8338" t="s">
        <v>2253</v>
      </c>
      <c r="D8338" t="s">
        <v>2618</v>
      </c>
      <c r="E8338" t="s">
        <v>3194</v>
      </c>
      <c r="F8338" s="6">
        <v>9</v>
      </c>
      <c r="G8338" s="6"/>
      <c r="H8338" s="6"/>
      <c r="I8338" s="6"/>
      <c r="J8338" s="6">
        <v>70.545001029968262</v>
      </c>
      <c r="K8338">
        <f t="shared" si="260"/>
        <v>1</v>
      </c>
    </row>
    <row r="8339" spans="1:11" x14ac:dyDescent="0.25">
      <c r="A8339" s="5" t="str">
        <f t="shared" si="261"/>
        <v>Rate FamilyTOU-8-SMonthly Peak DayJune10</v>
      </c>
      <c r="B8339" t="s">
        <v>2234</v>
      </c>
      <c r="C8339" t="s">
        <v>2253</v>
      </c>
      <c r="D8339" t="s">
        <v>2618</v>
      </c>
      <c r="E8339" t="s">
        <v>3194</v>
      </c>
      <c r="F8339" s="6">
        <v>10</v>
      </c>
      <c r="G8339" s="6"/>
      <c r="H8339" s="6"/>
      <c r="I8339" s="6"/>
      <c r="J8339" s="6">
        <v>74.517501831054688</v>
      </c>
      <c r="K8339">
        <f t="shared" si="260"/>
        <v>1</v>
      </c>
    </row>
    <row r="8340" spans="1:11" x14ac:dyDescent="0.25">
      <c r="A8340" s="5" t="str">
        <f t="shared" si="261"/>
        <v>Rate FamilyTOU-8-SMonthly Peak DayJune11</v>
      </c>
      <c r="B8340" t="s">
        <v>2234</v>
      </c>
      <c r="C8340" t="s">
        <v>2253</v>
      </c>
      <c r="D8340" t="s">
        <v>2618</v>
      </c>
      <c r="E8340" t="s">
        <v>3194</v>
      </c>
      <c r="F8340" s="6">
        <v>11</v>
      </c>
      <c r="G8340" s="6"/>
      <c r="H8340" s="6"/>
      <c r="I8340" s="6"/>
      <c r="J8340" s="6">
        <v>78.435000419616699</v>
      </c>
      <c r="K8340">
        <f t="shared" si="260"/>
        <v>1</v>
      </c>
    </row>
    <row r="8341" spans="1:11" x14ac:dyDescent="0.25">
      <c r="A8341" s="5" t="str">
        <f t="shared" si="261"/>
        <v>Rate FamilyTOU-8-SMonthly Peak DayJune12</v>
      </c>
      <c r="B8341" t="s">
        <v>2234</v>
      </c>
      <c r="C8341" t="s">
        <v>2253</v>
      </c>
      <c r="D8341" t="s">
        <v>2618</v>
      </c>
      <c r="E8341" t="s">
        <v>3194</v>
      </c>
      <c r="F8341" s="6">
        <v>12</v>
      </c>
      <c r="G8341" s="6"/>
      <c r="H8341" s="6"/>
      <c r="I8341" s="6"/>
      <c r="J8341" s="6">
        <v>82.607500076293945</v>
      </c>
      <c r="K8341">
        <f t="shared" si="260"/>
        <v>1</v>
      </c>
    </row>
    <row r="8342" spans="1:11" x14ac:dyDescent="0.25">
      <c r="A8342" s="5" t="str">
        <f t="shared" si="261"/>
        <v>Rate FamilyTOU-8-SMonthly Peak DayJune13</v>
      </c>
      <c r="B8342" t="s">
        <v>2234</v>
      </c>
      <c r="C8342" t="s">
        <v>2253</v>
      </c>
      <c r="D8342" t="s">
        <v>2618</v>
      </c>
      <c r="E8342" t="s">
        <v>3194</v>
      </c>
      <c r="F8342" s="6">
        <v>13</v>
      </c>
      <c r="G8342" s="6"/>
      <c r="H8342" s="6"/>
      <c r="I8342" s="6"/>
      <c r="J8342" s="6">
        <v>84.602499008178711</v>
      </c>
      <c r="K8342">
        <f t="shared" si="260"/>
        <v>1</v>
      </c>
    </row>
    <row r="8343" spans="1:11" x14ac:dyDescent="0.25">
      <c r="A8343" s="5" t="str">
        <f t="shared" si="261"/>
        <v>Rate FamilyTOU-8-SMonthly Peak DayJune14</v>
      </c>
      <c r="B8343" t="s">
        <v>2234</v>
      </c>
      <c r="C8343" t="s">
        <v>2253</v>
      </c>
      <c r="D8343" t="s">
        <v>2618</v>
      </c>
      <c r="E8343" t="s">
        <v>3194</v>
      </c>
      <c r="F8343" s="6">
        <v>14</v>
      </c>
      <c r="G8343" s="6"/>
      <c r="H8343" s="6"/>
      <c r="I8343" s="6"/>
      <c r="J8343" s="6">
        <v>87.567499160766602</v>
      </c>
      <c r="K8343">
        <f t="shared" si="260"/>
        <v>1</v>
      </c>
    </row>
    <row r="8344" spans="1:11" x14ac:dyDescent="0.25">
      <c r="A8344" s="5" t="str">
        <f t="shared" si="261"/>
        <v>Rate FamilyTOU-8-SMonthly Peak DayJune15</v>
      </c>
      <c r="B8344" t="s">
        <v>2234</v>
      </c>
      <c r="C8344" t="s">
        <v>2253</v>
      </c>
      <c r="D8344" t="s">
        <v>2618</v>
      </c>
      <c r="E8344" t="s">
        <v>3194</v>
      </c>
      <c r="F8344" s="6">
        <v>15</v>
      </c>
      <c r="G8344" s="6"/>
      <c r="H8344" s="6"/>
      <c r="I8344" s="6"/>
      <c r="J8344" s="6">
        <v>90.057498931884766</v>
      </c>
      <c r="K8344">
        <f t="shared" si="260"/>
        <v>1</v>
      </c>
    </row>
    <row r="8345" spans="1:11" x14ac:dyDescent="0.25">
      <c r="A8345" s="5" t="str">
        <f t="shared" si="261"/>
        <v>Rate FamilyTOU-8-SMonthly Peak DayJune16</v>
      </c>
      <c r="B8345" t="s">
        <v>2234</v>
      </c>
      <c r="C8345" t="s">
        <v>2253</v>
      </c>
      <c r="D8345" t="s">
        <v>2618</v>
      </c>
      <c r="E8345" t="s">
        <v>3194</v>
      </c>
      <c r="F8345" s="6">
        <v>16</v>
      </c>
      <c r="G8345" s="6"/>
      <c r="H8345" s="6"/>
      <c r="I8345" s="6"/>
      <c r="J8345" s="6">
        <v>90.805000305175781</v>
      </c>
      <c r="K8345">
        <f t="shared" si="260"/>
        <v>1</v>
      </c>
    </row>
    <row r="8346" spans="1:11" x14ac:dyDescent="0.25">
      <c r="A8346" s="5" t="str">
        <f t="shared" si="261"/>
        <v>Rate FamilyTOU-8-SMonthly Peak DayJune17</v>
      </c>
      <c r="B8346" t="s">
        <v>2234</v>
      </c>
      <c r="C8346" t="s">
        <v>2253</v>
      </c>
      <c r="D8346" t="s">
        <v>2618</v>
      </c>
      <c r="E8346" t="s">
        <v>3194</v>
      </c>
      <c r="F8346" s="6">
        <v>17</v>
      </c>
      <c r="G8346" s="6"/>
      <c r="H8346" s="6"/>
      <c r="I8346" s="6"/>
      <c r="J8346" s="6">
        <v>89.377498626708984</v>
      </c>
      <c r="K8346">
        <f t="shared" si="260"/>
        <v>1</v>
      </c>
    </row>
    <row r="8347" spans="1:11" x14ac:dyDescent="0.25">
      <c r="A8347" s="5" t="str">
        <f t="shared" si="261"/>
        <v>Rate FamilyTOU-8-SMonthly Peak DayJune18</v>
      </c>
      <c r="B8347" t="s">
        <v>2234</v>
      </c>
      <c r="C8347" t="s">
        <v>2253</v>
      </c>
      <c r="D8347" t="s">
        <v>2618</v>
      </c>
      <c r="E8347" t="s">
        <v>3194</v>
      </c>
      <c r="F8347" s="6">
        <v>18</v>
      </c>
      <c r="G8347" s="6"/>
      <c r="H8347" s="6"/>
      <c r="I8347" s="6"/>
      <c r="J8347" s="6">
        <v>86.914999008178711</v>
      </c>
      <c r="K8347">
        <f t="shared" si="260"/>
        <v>1</v>
      </c>
    </row>
    <row r="8348" spans="1:11" x14ac:dyDescent="0.25">
      <c r="A8348" s="5" t="str">
        <f t="shared" si="261"/>
        <v>Rate FamilyTOU-8-SMonthly Peak DayJune19</v>
      </c>
      <c r="B8348" t="s">
        <v>2234</v>
      </c>
      <c r="C8348" t="s">
        <v>2253</v>
      </c>
      <c r="D8348" t="s">
        <v>2618</v>
      </c>
      <c r="E8348" t="s">
        <v>3194</v>
      </c>
      <c r="F8348" s="6">
        <v>19</v>
      </c>
      <c r="G8348" s="6"/>
      <c r="H8348" s="6"/>
      <c r="I8348" s="6"/>
      <c r="J8348" s="6">
        <v>84.504999160766602</v>
      </c>
      <c r="K8348">
        <f t="shared" si="260"/>
        <v>1</v>
      </c>
    </row>
    <row r="8349" spans="1:11" x14ac:dyDescent="0.25">
      <c r="A8349" s="5" t="str">
        <f t="shared" si="261"/>
        <v>Rate FamilyTOU-8-SMonthly Peak DayJune20</v>
      </c>
      <c r="B8349" t="s">
        <v>2234</v>
      </c>
      <c r="C8349" t="s">
        <v>2253</v>
      </c>
      <c r="D8349" t="s">
        <v>2618</v>
      </c>
      <c r="E8349" t="s">
        <v>3194</v>
      </c>
      <c r="F8349" s="6">
        <v>20</v>
      </c>
      <c r="G8349" s="6"/>
      <c r="H8349" s="6"/>
      <c r="I8349" s="6"/>
      <c r="J8349" s="6">
        <v>81.774999618530273</v>
      </c>
      <c r="K8349">
        <f t="shared" si="260"/>
        <v>1</v>
      </c>
    </row>
    <row r="8350" spans="1:11" x14ac:dyDescent="0.25">
      <c r="A8350" s="5" t="str">
        <f t="shared" si="261"/>
        <v>Rate FamilyTOU-8-SMonthly Peak DayJune21</v>
      </c>
      <c r="B8350" t="s">
        <v>2234</v>
      </c>
      <c r="C8350" t="s">
        <v>2253</v>
      </c>
      <c r="D8350" t="s">
        <v>2618</v>
      </c>
      <c r="E8350" t="s">
        <v>3194</v>
      </c>
      <c r="F8350" s="6">
        <v>21</v>
      </c>
      <c r="G8350" s="6"/>
      <c r="H8350" s="6"/>
      <c r="I8350" s="6"/>
      <c r="J8350" s="6">
        <v>77.92500114440918</v>
      </c>
      <c r="K8350">
        <f t="shared" si="260"/>
        <v>1</v>
      </c>
    </row>
    <row r="8351" spans="1:11" x14ac:dyDescent="0.25">
      <c r="A8351" s="5" t="str">
        <f t="shared" si="261"/>
        <v>Rate FamilyTOU-8-SMonthly Peak DayJune22</v>
      </c>
      <c r="B8351" t="s">
        <v>2234</v>
      </c>
      <c r="C8351" t="s">
        <v>2253</v>
      </c>
      <c r="D8351" t="s">
        <v>2618</v>
      </c>
      <c r="E8351" t="s">
        <v>3194</v>
      </c>
      <c r="F8351" s="6">
        <v>22</v>
      </c>
      <c r="G8351" s="6"/>
      <c r="H8351" s="6"/>
      <c r="I8351" s="6"/>
      <c r="J8351" s="6">
        <v>74.747498512268066</v>
      </c>
      <c r="K8351">
        <f t="shared" si="260"/>
        <v>1</v>
      </c>
    </row>
    <row r="8352" spans="1:11" x14ac:dyDescent="0.25">
      <c r="A8352" s="5" t="str">
        <f t="shared" si="261"/>
        <v>Rate FamilyTOU-8-SMonthly Peak DayJune23</v>
      </c>
      <c r="B8352" t="s">
        <v>2234</v>
      </c>
      <c r="C8352" t="s">
        <v>2253</v>
      </c>
      <c r="D8352" t="s">
        <v>2618</v>
      </c>
      <c r="E8352" t="s">
        <v>3194</v>
      </c>
      <c r="F8352" s="6">
        <v>23</v>
      </c>
      <c r="G8352" s="6"/>
      <c r="H8352" s="6"/>
      <c r="I8352" s="6"/>
      <c r="J8352" s="6">
        <v>73.014999389648438</v>
      </c>
      <c r="K8352">
        <f t="shared" si="260"/>
        <v>1</v>
      </c>
    </row>
    <row r="8353" spans="1:11" x14ac:dyDescent="0.25">
      <c r="A8353" s="5" t="str">
        <f t="shared" si="261"/>
        <v>Rate FamilyTOU-8-SMonthly Peak DayJune24</v>
      </c>
      <c r="B8353" t="s">
        <v>2234</v>
      </c>
      <c r="C8353" t="s">
        <v>2253</v>
      </c>
      <c r="D8353" t="s">
        <v>2618</v>
      </c>
      <c r="E8353" t="s">
        <v>3194</v>
      </c>
      <c r="F8353" s="6">
        <v>24</v>
      </c>
      <c r="G8353" s="6"/>
      <c r="H8353" s="6"/>
      <c r="I8353" s="6"/>
      <c r="J8353" s="6">
        <v>70.834999084472656</v>
      </c>
      <c r="K8353">
        <f t="shared" si="260"/>
        <v>1</v>
      </c>
    </row>
    <row r="8354" spans="1:11" x14ac:dyDescent="0.25">
      <c r="A8354" s="5" t="str">
        <f t="shared" si="261"/>
        <v>Rate FamilyTOU-8-SAverage WeekdayJuly1</v>
      </c>
      <c r="B8354" t="s">
        <v>2234</v>
      </c>
      <c r="C8354" t="s">
        <v>2253</v>
      </c>
      <c r="D8354" t="s">
        <v>2619</v>
      </c>
      <c r="E8354" t="s">
        <v>3195</v>
      </c>
      <c r="F8354" s="6">
        <v>1</v>
      </c>
      <c r="G8354" s="6"/>
      <c r="H8354" s="6"/>
      <c r="I8354" s="6"/>
      <c r="J8354" s="6">
        <v>68.180000000000007</v>
      </c>
      <c r="K8354">
        <f t="shared" si="260"/>
        <v>1</v>
      </c>
    </row>
    <row r="8355" spans="1:11" x14ac:dyDescent="0.25">
      <c r="A8355" s="5" t="str">
        <f t="shared" si="261"/>
        <v>Rate FamilyTOU-8-SAverage WeekdayJuly2</v>
      </c>
      <c r="B8355" t="s">
        <v>2234</v>
      </c>
      <c r="C8355" t="s">
        <v>2253</v>
      </c>
      <c r="D8355" t="s">
        <v>2619</v>
      </c>
      <c r="E8355" t="s">
        <v>3195</v>
      </c>
      <c r="F8355" s="6">
        <v>2</v>
      </c>
      <c r="G8355" s="6"/>
      <c r="H8355" s="6"/>
      <c r="I8355" s="6"/>
      <c r="J8355" s="6">
        <v>67.492499999999993</v>
      </c>
      <c r="K8355">
        <f t="shared" si="260"/>
        <v>1</v>
      </c>
    </row>
    <row r="8356" spans="1:11" x14ac:dyDescent="0.25">
      <c r="A8356" s="5" t="str">
        <f t="shared" si="261"/>
        <v>Rate FamilyTOU-8-SAverage WeekdayJuly3</v>
      </c>
      <c r="B8356" t="s">
        <v>2234</v>
      </c>
      <c r="C8356" t="s">
        <v>2253</v>
      </c>
      <c r="D8356" t="s">
        <v>2619</v>
      </c>
      <c r="E8356" t="s">
        <v>3195</v>
      </c>
      <c r="F8356" s="6">
        <v>3</v>
      </c>
      <c r="G8356" s="6"/>
      <c r="H8356" s="6"/>
      <c r="I8356" s="6"/>
      <c r="J8356" s="6">
        <v>67.180000000000007</v>
      </c>
      <c r="K8356">
        <f t="shared" si="260"/>
        <v>1</v>
      </c>
    </row>
    <row r="8357" spans="1:11" x14ac:dyDescent="0.25">
      <c r="A8357" s="5" t="str">
        <f t="shared" si="261"/>
        <v>Rate FamilyTOU-8-SAverage WeekdayJuly4</v>
      </c>
      <c r="B8357" t="s">
        <v>2234</v>
      </c>
      <c r="C8357" t="s">
        <v>2253</v>
      </c>
      <c r="D8357" t="s">
        <v>2619</v>
      </c>
      <c r="E8357" t="s">
        <v>3195</v>
      </c>
      <c r="F8357" s="6">
        <v>4</v>
      </c>
      <c r="G8357" s="6"/>
      <c r="H8357" s="6"/>
      <c r="I8357" s="6"/>
      <c r="J8357" s="6">
        <v>66.5</v>
      </c>
      <c r="K8357">
        <f t="shared" si="260"/>
        <v>1</v>
      </c>
    </row>
    <row r="8358" spans="1:11" x14ac:dyDescent="0.25">
      <c r="A8358" s="5" t="str">
        <f t="shared" si="261"/>
        <v>Rate FamilyTOU-8-SAverage WeekdayJuly5</v>
      </c>
      <c r="B8358" t="s">
        <v>2234</v>
      </c>
      <c r="C8358" t="s">
        <v>2253</v>
      </c>
      <c r="D8358" t="s">
        <v>2619</v>
      </c>
      <c r="E8358" t="s">
        <v>3195</v>
      </c>
      <c r="F8358" s="6">
        <v>5</v>
      </c>
      <c r="G8358" s="6"/>
      <c r="H8358" s="6"/>
      <c r="I8358" s="6"/>
      <c r="J8358" s="6">
        <v>65.924999999999997</v>
      </c>
      <c r="K8358">
        <f t="shared" si="260"/>
        <v>1</v>
      </c>
    </row>
    <row r="8359" spans="1:11" x14ac:dyDescent="0.25">
      <c r="A8359" s="5" t="str">
        <f t="shared" si="261"/>
        <v>Rate FamilyTOU-8-SAverage WeekdayJuly6</v>
      </c>
      <c r="B8359" t="s">
        <v>2234</v>
      </c>
      <c r="C8359" t="s">
        <v>2253</v>
      </c>
      <c r="D8359" t="s">
        <v>2619</v>
      </c>
      <c r="E8359" t="s">
        <v>3195</v>
      </c>
      <c r="F8359" s="6">
        <v>6</v>
      </c>
      <c r="G8359" s="6"/>
      <c r="H8359" s="6"/>
      <c r="I8359" s="6"/>
      <c r="J8359" s="6">
        <v>65.342500000000001</v>
      </c>
      <c r="K8359">
        <f t="shared" si="260"/>
        <v>1</v>
      </c>
    </row>
    <row r="8360" spans="1:11" x14ac:dyDescent="0.25">
      <c r="A8360" s="5" t="str">
        <f t="shared" si="261"/>
        <v>Rate FamilyTOU-8-SAverage WeekdayJuly7</v>
      </c>
      <c r="B8360" t="s">
        <v>2234</v>
      </c>
      <c r="C8360" t="s">
        <v>2253</v>
      </c>
      <c r="D8360" t="s">
        <v>2619</v>
      </c>
      <c r="E8360" t="s">
        <v>3195</v>
      </c>
      <c r="F8360" s="6">
        <v>7</v>
      </c>
      <c r="G8360" s="6"/>
      <c r="H8360" s="6"/>
      <c r="I8360" s="6"/>
      <c r="J8360" s="6">
        <v>65.234999999999999</v>
      </c>
      <c r="K8360">
        <f t="shared" si="260"/>
        <v>1</v>
      </c>
    </row>
    <row r="8361" spans="1:11" x14ac:dyDescent="0.25">
      <c r="A8361" s="5" t="str">
        <f t="shared" si="261"/>
        <v>Rate FamilyTOU-8-SAverage WeekdayJuly8</v>
      </c>
      <c r="B8361" t="s">
        <v>2234</v>
      </c>
      <c r="C8361" t="s">
        <v>2253</v>
      </c>
      <c r="D8361" t="s">
        <v>2619</v>
      </c>
      <c r="E8361" t="s">
        <v>3195</v>
      </c>
      <c r="F8361" s="6">
        <v>8</v>
      </c>
      <c r="G8361" s="6"/>
      <c r="H8361" s="6"/>
      <c r="I8361" s="6"/>
      <c r="J8361" s="6">
        <v>65.372500000000002</v>
      </c>
      <c r="K8361">
        <f t="shared" si="260"/>
        <v>1</v>
      </c>
    </row>
    <row r="8362" spans="1:11" x14ac:dyDescent="0.25">
      <c r="A8362" s="5" t="str">
        <f t="shared" si="261"/>
        <v>Rate FamilyTOU-8-SAverage WeekdayJuly9</v>
      </c>
      <c r="B8362" t="s">
        <v>2234</v>
      </c>
      <c r="C8362" t="s">
        <v>2253</v>
      </c>
      <c r="D8362" t="s">
        <v>2619</v>
      </c>
      <c r="E8362" t="s">
        <v>3195</v>
      </c>
      <c r="F8362" s="6">
        <v>9</v>
      </c>
      <c r="G8362" s="6"/>
      <c r="H8362" s="6"/>
      <c r="I8362" s="6"/>
      <c r="J8362" s="6">
        <v>67.52</v>
      </c>
      <c r="K8362">
        <f t="shared" si="260"/>
        <v>1</v>
      </c>
    </row>
    <row r="8363" spans="1:11" x14ac:dyDescent="0.25">
      <c r="A8363" s="5" t="str">
        <f t="shared" si="261"/>
        <v>Rate FamilyTOU-8-SAverage WeekdayJuly10</v>
      </c>
      <c r="B8363" t="s">
        <v>2234</v>
      </c>
      <c r="C8363" t="s">
        <v>2253</v>
      </c>
      <c r="D8363" t="s">
        <v>2619</v>
      </c>
      <c r="E8363" t="s">
        <v>3195</v>
      </c>
      <c r="F8363" s="6">
        <v>10</v>
      </c>
      <c r="G8363" s="6"/>
      <c r="H8363" s="6"/>
      <c r="I8363" s="6"/>
      <c r="J8363" s="6">
        <v>70.585000000000008</v>
      </c>
      <c r="K8363">
        <f t="shared" si="260"/>
        <v>1</v>
      </c>
    </row>
    <row r="8364" spans="1:11" x14ac:dyDescent="0.25">
      <c r="A8364" s="5" t="str">
        <f t="shared" si="261"/>
        <v>Rate FamilyTOU-8-SAverage WeekdayJuly11</v>
      </c>
      <c r="B8364" t="s">
        <v>2234</v>
      </c>
      <c r="C8364" t="s">
        <v>2253</v>
      </c>
      <c r="D8364" t="s">
        <v>2619</v>
      </c>
      <c r="E8364" t="s">
        <v>3195</v>
      </c>
      <c r="F8364" s="6">
        <v>11</v>
      </c>
      <c r="G8364" s="6"/>
      <c r="H8364" s="6"/>
      <c r="I8364" s="6"/>
      <c r="J8364" s="6">
        <v>74.752499999999998</v>
      </c>
      <c r="K8364">
        <f t="shared" si="260"/>
        <v>1</v>
      </c>
    </row>
    <row r="8365" spans="1:11" x14ac:dyDescent="0.25">
      <c r="A8365" s="5" t="str">
        <f t="shared" si="261"/>
        <v>Rate FamilyTOU-8-SAverage WeekdayJuly12</v>
      </c>
      <c r="B8365" t="s">
        <v>2234</v>
      </c>
      <c r="C8365" t="s">
        <v>2253</v>
      </c>
      <c r="D8365" t="s">
        <v>2619</v>
      </c>
      <c r="E8365" t="s">
        <v>3195</v>
      </c>
      <c r="F8365" s="6">
        <v>12</v>
      </c>
      <c r="G8365" s="6"/>
      <c r="H8365" s="6"/>
      <c r="I8365" s="6"/>
      <c r="J8365" s="6">
        <v>78.727499999999992</v>
      </c>
      <c r="K8365">
        <f t="shared" si="260"/>
        <v>1</v>
      </c>
    </row>
    <row r="8366" spans="1:11" x14ac:dyDescent="0.25">
      <c r="A8366" s="5" t="str">
        <f t="shared" si="261"/>
        <v>Rate FamilyTOU-8-SAverage WeekdayJuly13</v>
      </c>
      <c r="B8366" t="s">
        <v>2234</v>
      </c>
      <c r="C8366" t="s">
        <v>2253</v>
      </c>
      <c r="D8366" t="s">
        <v>2619</v>
      </c>
      <c r="E8366" t="s">
        <v>3195</v>
      </c>
      <c r="F8366" s="6">
        <v>13</v>
      </c>
      <c r="G8366" s="6"/>
      <c r="H8366" s="6"/>
      <c r="I8366" s="6"/>
      <c r="J8366" s="6">
        <v>81.389999999999986</v>
      </c>
      <c r="K8366">
        <f t="shared" si="260"/>
        <v>1</v>
      </c>
    </row>
    <row r="8367" spans="1:11" x14ac:dyDescent="0.25">
      <c r="A8367" s="5" t="str">
        <f t="shared" si="261"/>
        <v>Rate FamilyTOU-8-SAverage WeekdayJuly14</v>
      </c>
      <c r="B8367" t="s">
        <v>2234</v>
      </c>
      <c r="C8367" t="s">
        <v>2253</v>
      </c>
      <c r="D8367" t="s">
        <v>2619</v>
      </c>
      <c r="E8367" t="s">
        <v>3195</v>
      </c>
      <c r="F8367" s="6">
        <v>14</v>
      </c>
      <c r="G8367" s="6"/>
      <c r="H8367" s="6"/>
      <c r="I8367" s="6"/>
      <c r="J8367" s="6">
        <v>83.932500000000005</v>
      </c>
      <c r="K8367">
        <f t="shared" si="260"/>
        <v>1</v>
      </c>
    </row>
    <row r="8368" spans="1:11" x14ac:dyDescent="0.25">
      <c r="A8368" s="5" t="str">
        <f t="shared" si="261"/>
        <v>Rate FamilyTOU-8-SAverage WeekdayJuly15</v>
      </c>
      <c r="B8368" t="s">
        <v>2234</v>
      </c>
      <c r="C8368" t="s">
        <v>2253</v>
      </c>
      <c r="D8368" t="s">
        <v>2619</v>
      </c>
      <c r="E8368" t="s">
        <v>3195</v>
      </c>
      <c r="F8368" s="6">
        <v>15</v>
      </c>
      <c r="G8368" s="6"/>
      <c r="H8368" s="6"/>
      <c r="I8368" s="6"/>
      <c r="J8368" s="6">
        <v>86.355000000000004</v>
      </c>
      <c r="K8368">
        <f t="shared" si="260"/>
        <v>1</v>
      </c>
    </row>
    <row r="8369" spans="1:11" x14ac:dyDescent="0.25">
      <c r="A8369" s="5" t="str">
        <f t="shared" si="261"/>
        <v>Rate FamilyTOU-8-SAverage WeekdayJuly16</v>
      </c>
      <c r="B8369" t="s">
        <v>2234</v>
      </c>
      <c r="C8369" t="s">
        <v>2253</v>
      </c>
      <c r="D8369" t="s">
        <v>2619</v>
      </c>
      <c r="E8369" t="s">
        <v>3195</v>
      </c>
      <c r="F8369" s="6">
        <v>16</v>
      </c>
      <c r="G8369" s="6"/>
      <c r="H8369" s="6"/>
      <c r="I8369" s="6"/>
      <c r="J8369" s="6">
        <v>86.740000000000009</v>
      </c>
      <c r="K8369">
        <f t="shared" si="260"/>
        <v>1</v>
      </c>
    </row>
    <row r="8370" spans="1:11" x14ac:dyDescent="0.25">
      <c r="A8370" s="5" t="str">
        <f t="shared" si="261"/>
        <v>Rate FamilyTOU-8-SAverage WeekdayJuly17</v>
      </c>
      <c r="B8370" t="s">
        <v>2234</v>
      </c>
      <c r="C8370" t="s">
        <v>2253</v>
      </c>
      <c r="D8370" t="s">
        <v>2619</v>
      </c>
      <c r="E8370" t="s">
        <v>3195</v>
      </c>
      <c r="F8370" s="6">
        <v>17</v>
      </c>
      <c r="G8370" s="6"/>
      <c r="H8370" s="6"/>
      <c r="I8370" s="6"/>
      <c r="J8370" s="6">
        <v>85.91749999999999</v>
      </c>
      <c r="K8370">
        <f t="shared" si="260"/>
        <v>1</v>
      </c>
    </row>
    <row r="8371" spans="1:11" x14ac:dyDescent="0.25">
      <c r="A8371" s="5" t="str">
        <f t="shared" si="261"/>
        <v>Rate FamilyTOU-8-SAverage WeekdayJuly18</v>
      </c>
      <c r="B8371" t="s">
        <v>2234</v>
      </c>
      <c r="C8371" t="s">
        <v>2253</v>
      </c>
      <c r="D8371" t="s">
        <v>2619</v>
      </c>
      <c r="E8371" t="s">
        <v>3195</v>
      </c>
      <c r="F8371" s="6">
        <v>18</v>
      </c>
      <c r="G8371" s="6"/>
      <c r="H8371" s="6"/>
      <c r="I8371" s="6"/>
      <c r="J8371" s="6">
        <v>85.942499999999995</v>
      </c>
      <c r="K8371">
        <f t="shared" si="260"/>
        <v>1</v>
      </c>
    </row>
    <row r="8372" spans="1:11" x14ac:dyDescent="0.25">
      <c r="A8372" s="5" t="str">
        <f t="shared" si="261"/>
        <v>Rate FamilyTOU-8-SAverage WeekdayJuly19</v>
      </c>
      <c r="B8372" t="s">
        <v>2234</v>
      </c>
      <c r="C8372" t="s">
        <v>2253</v>
      </c>
      <c r="D8372" t="s">
        <v>2619</v>
      </c>
      <c r="E8372" t="s">
        <v>3195</v>
      </c>
      <c r="F8372" s="6">
        <v>19</v>
      </c>
      <c r="G8372" s="6"/>
      <c r="H8372" s="6"/>
      <c r="I8372" s="6"/>
      <c r="J8372" s="6">
        <v>83.53</v>
      </c>
      <c r="K8372">
        <f t="shared" si="260"/>
        <v>1</v>
      </c>
    </row>
    <row r="8373" spans="1:11" x14ac:dyDescent="0.25">
      <c r="A8373" s="5" t="str">
        <f t="shared" si="261"/>
        <v>Rate FamilyTOU-8-SAverage WeekdayJuly20</v>
      </c>
      <c r="B8373" t="s">
        <v>2234</v>
      </c>
      <c r="C8373" t="s">
        <v>2253</v>
      </c>
      <c r="D8373" t="s">
        <v>2619</v>
      </c>
      <c r="E8373" t="s">
        <v>3195</v>
      </c>
      <c r="F8373" s="6">
        <v>20</v>
      </c>
      <c r="G8373" s="6"/>
      <c r="H8373" s="6"/>
      <c r="I8373" s="6"/>
      <c r="J8373" s="6">
        <v>80.125</v>
      </c>
      <c r="K8373">
        <f t="shared" si="260"/>
        <v>1</v>
      </c>
    </row>
    <row r="8374" spans="1:11" x14ac:dyDescent="0.25">
      <c r="A8374" s="5" t="str">
        <f t="shared" si="261"/>
        <v>Rate FamilyTOU-8-SAverage WeekdayJuly21</v>
      </c>
      <c r="B8374" t="s">
        <v>2234</v>
      </c>
      <c r="C8374" t="s">
        <v>2253</v>
      </c>
      <c r="D8374" t="s">
        <v>2619</v>
      </c>
      <c r="E8374" t="s">
        <v>3195</v>
      </c>
      <c r="F8374" s="6">
        <v>21</v>
      </c>
      <c r="G8374" s="6"/>
      <c r="H8374" s="6"/>
      <c r="I8374" s="6"/>
      <c r="J8374" s="6">
        <v>75.74499999999999</v>
      </c>
      <c r="K8374">
        <f t="shared" si="260"/>
        <v>1</v>
      </c>
    </row>
    <row r="8375" spans="1:11" x14ac:dyDescent="0.25">
      <c r="A8375" s="5" t="str">
        <f t="shared" si="261"/>
        <v>Rate FamilyTOU-8-SAverage WeekdayJuly22</v>
      </c>
      <c r="B8375" t="s">
        <v>2234</v>
      </c>
      <c r="C8375" t="s">
        <v>2253</v>
      </c>
      <c r="D8375" t="s">
        <v>2619</v>
      </c>
      <c r="E8375" t="s">
        <v>3195</v>
      </c>
      <c r="F8375" s="6">
        <v>22</v>
      </c>
      <c r="G8375" s="6"/>
      <c r="H8375" s="6"/>
      <c r="I8375" s="6"/>
      <c r="J8375" s="6">
        <v>71.754999999999995</v>
      </c>
      <c r="K8375">
        <f t="shared" si="260"/>
        <v>1</v>
      </c>
    </row>
    <row r="8376" spans="1:11" x14ac:dyDescent="0.25">
      <c r="A8376" s="5" t="str">
        <f t="shared" si="261"/>
        <v>Rate FamilyTOU-8-SAverage WeekdayJuly23</v>
      </c>
      <c r="B8376" t="s">
        <v>2234</v>
      </c>
      <c r="C8376" t="s">
        <v>2253</v>
      </c>
      <c r="D8376" t="s">
        <v>2619</v>
      </c>
      <c r="E8376" t="s">
        <v>3195</v>
      </c>
      <c r="F8376" s="6">
        <v>23</v>
      </c>
      <c r="G8376" s="6"/>
      <c r="H8376" s="6"/>
      <c r="I8376" s="6"/>
      <c r="J8376" s="6">
        <v>68.952500000000001</v>
      </c>
      <c r="K8376">
        <f t="shared" si="260"/>
        <v>1</v>
      </c>
    </row>
    <row r="8377" spans="1:11" x14ac:dyDescent="0.25">
      <c r="A8377" s="5" t="str">
        <f t="shared" si="261"/>
        <v>Rate FamilyTOU-8-SAverage WeekdayJuly24</v>
      </c>
      <c r="B8377" t="s">
        <v>2234</v>
      </c>
      <c r="C8377" t="s">
        <v>2253</v>
      </c>
      <c r="D8377" t="s">
        <v>2619</v>
      </c>
      <c r="E8377" t="s">
        <v>3195</v>
      </c>
      <c r="F8377" s="6">
        <v>24</v>
      </c>
      <c r="G8377" s="6"/>
      <c r="H8377" s="6"/>
      <c r="I8377" s="6"/>
      <c r="J8377" s="6">
        <v>66.927500000000009</v>
      </c>
      <c r="K8377">
        <f t="shared" si="260"/>
        <v>1</v>
      </c>
    </row>
    <row r="8378" spans="1:11" x14ac:dyDescent="0.25">
      <c r="A8378" s="5" t="str">
        <f t="shared" si="261"/>
        <v>Rate FamilyTOU-8-SMonthly Peak DayJuly1</v>
      </c>
      <c r="B8378" t="s">
        <v>2234</v>
      </c>
      <c r="C8378" t="s">
        <v>2253</v>
      </c>
      <c r="D8378" t="s">
        <v>2620</v>
      </c>
      <c r="E8378" t="s">
        <v>3195</v>
      </c>
      <c r="F8378" s="6">
        <v>1</v>
      </c>
      <c r="G8378" s="6"/>
      <c r="H8378" s="6"/>
      <c r="I8378" s="6"/>
      <c r="J8378" s="6">
        <v>71.697499999999991</v>
      </c>
      <c r="K8378">
        <f t="shared" si="260"/>
        <v>1</v>
      </c>
    </row>
    <row r="8379" spans="1:11" x14ac:dyDescent="0.25">
      <c r="A8379" s="5" t="str">
        <f t="shared" si="261"/>
        <v>Rate FamilyTOU-8-SMonthly Peak DayJuly2</v>
      </c>
      <c r="B8379" t="s">
        <v>2234</v>
      </c>
      <c r="C8379" t="s">
        <v>2253</v>
      </c>
      <c r="D8379" t="s">
        <v>2620</v>
      </c>
      <c r="E8379" t="s">
        <v>3195</v>
      </c>
      <c r="F8379" s="6">
        <v>2</v>
      </c>
      <c r="G8379" s="6"/>
      <c r="H8379" s="6"/>
      <c r="I8379" s="6"/>
      <c r="J8379" s="6">
        <v>70.990000000000009</v>
      </c>
      <c r="K8379">
        <f t="shared" si="260"/>
        <v>1</v>
      </c>
    </row>
    <row r="8380" spans="1:11" x14ac:dyDescent="0.25">
      <c r="A8380" s="5" t="str">
        <f t="shared" si="261"/>
        <v>Rate FamilyTOU-8-SMonthly Peak DayJuly3</v>
      </c>
      <c r="B8380" t="s">
        <v>2234</v>
      </c>
      <c r="C8380" t="s">
        <v>2253</v>
      </c>
      <c r="D8380" t="s">
        <v>2620</v>
      </c>
      <c r="E8380" t="s">
        <v>3195</v>
      </c>
      <c r="F8380" s="6">
        <v>3</v>
      </c>
      <c r="G8380" s="6"/>
      <c r="H8380" s="6"/>
      <c r="I8380" s="6"/>
      <c r="J8380" s="6">
        <v>69.88</v>
      </c>
      <c r="K8380">
        <f t="shared" si="260"/>
        <v>1</v>
      </c>
    </row>
    <row r="8381" spans="1:11" x14ac:dyDescent="0.25">
      <c r="A8381" s="5" t="str">
        <f t="shared" si="261"/>
        <v>Rate FamilyTOU-8-SMonthly Peak DayJuly4</v>
      </c>
      <c r="B8381" t="s">
        <v>2234</v>
      </c>
      <c r="C8381" t="s">
        <v>2253</v>
      </c>
      <c r="D8381" t="s">
        <v>2620</v>
      </c>
      <c r="E8381" t="s">
        <v>3195</v>
      </c>
      <c r="F8381" s="6">
        <v>4</v>
      </c>
      <c r="G8381" s="6"/>
      <c r="H8381" s="6"/>
      <c r="I8381" s="6"/>
      <c r="J8381" s="6">
        <v>69.212500000000006</v>
      </c>
      <c r="K8381">
        <f t="shared" si="260"/>
        <v>1</v>
      </c>
    </row>
    <row r="8382" spans="1:11" x14ac:dyDescent="0.25">
      <c r="A8382" s="5" t="str">
        <f t="shared" si="261"/>
        <v>Rate FamilyTOU-8-SMonthly Peak DayJuly5</v>
      </c>
      <c r="B8382" t="s">
        <v>2234</v>
      </c>
      <c r="C8382" t="s">
        <v>2253</v>
      </c>
      <c r="D8382" t="s">
        <v>2620</v>
      </c>
      <c r="E8382" t="s">
        <v>3195</v>
      </c>
      <c r="F8382" s="6">
        <v>5</v>
      </c>
      <c r="G8382" s="6"/>
      <c r="H8382" s="6"/>
      <c r="I8382" s="6"/>
      <c r="J8382" s="6">
        <v>68.524999999999991</v>
      </c>
      <c r="K8382">
        <f t="shared" si="260"/>
        <v>1</v>
      </c>
    </row>
    <row r="8383" spans="1:11" x14ac:dyDescent="0.25">
      <c r="A8383" s="5" t="str">
        <f t="shared" si="261"/>
        <v>Rate FamilyTOU-8-SMonthly Peak DayJuly6</v>
      </c>
      <c r="B8383" t="s">
        <v>2234</v>
      </c>
      <c r="C8383" t="s">
        <v>2253</v>
      </c>
      <c r="D8383" t="s">
        <v>2620</v>
      </c>
      <c r="E8383" t="s">
        <v>3195</v>
      </c>
      <c r="F8383" s="6">
        <v>6</v>
      </c>
      <c r="G8383" s="6"/>
      <c r="H8383" s="6"/>
      <c r="I8383" s="6"/>
      <c r="J8383" s="6">
        <v>68.042500000000004</v>
      </c>
      <c r="K8383">
        <f t="shared" si="260"/>
        <v>1</v>
      </c>
    </row>
    <row r="8384" spans="1:11" x14ac:dyDescent="0.25">
      <c r="A8384" s="5" t="str">
        <f t="shared" si="261"/>
        <v>Rate FamilyTOU-8-SMonthly Peak DayJuly7</v>
      </c>
      <c r="B8384" t="s">
        <v>2234</v>
      </c>
      <c r="C8384" t="s">
        <v>2253</v>
      </c>
      <c r="D8384" t="s">
        <v>2620</v>
      </c>
      <c r="E8384" t="s">
        <v>3195</v>
      </c>
      <c r="F8384" s="6">
        <v>7</v>
      </c>
      <c r="G8384" s="6"/>
      <c r="H8384" s="6"/>
      <c r="I8384" s="6"/>
      <c r="J8384" s="6">
        <v>67.802499999999995</v>
      </c>
      <c r="K8384">
        <f t="shared" si="260"/>
        <v>1</v>
      </c>
    </row>
    <row r="8385" spans="1:11" x14ac:dyDescent="0.25">
      <c r="A8385" s="5" t="str">
        <f t="shared" si="261"/>
        <v>Rate FamilyTOU-8-SMonthly Peak DayJuly8</v>
      </c>
      <c r="B8385" t="s">
        <v>2234</v>
      </c>
      <c r="C8385" t="s">
        <v>2253</v>
      </c>
      <c r="D8385" t="s">
        <v>2620</v>
      </c>
      <c r="E8385" t="s">
        <v>3195</v>
      </c>
      <c r="F8385" s="6">
        <v>8</v>
      </c>
      <c r="G8385" s="6"/>
      <c r="H8385" s="6"/>
      <c r="I8385" s="6"/>
      <c r="J8385" s="6">
        <v>68.5</v>
      </c>
      <c r="K8385">
        <f t="shared" si="260"/>
        <v>1</v>
      </c>
    </row>
    <row r="8386" spans="1:11" x14ac:dyDescent="0.25">
      <c r="A8386" s="5" t="str">
        <f t="shared" si="261"/>
        <v>Rate FamilyTOU-8-SMonthly Peak DayJuly9</v>
      </c>
      <c r="B8386" t="s">
        <v>2234</v>
      </c>
      <c r="C8386" t="s">
        <v>2253</v>
      </c>
      <c r="D8386" t="s">
        <v>2620</v>
      </c>
      <c r="E8386" t="s">
        <v>3195</v>
      </c>
      <c r="F8386" s="6">
        <v>9</v>
      </c>
      <c r="G8386" s="6"/>
      <c r="H8386" s="6"/>
      <c r="I8386" s="6"/>
      <c r="J8386" s="6">
        <v>71.277500000000003</v>
      </c>
      <c r="K8386">
        <f t="shared" ref="K8386:K8449" si="262">INDEX(events, MATCH(CONCATENATE(B8386, C8386, D8386, E8386), events_y, 0), MATCH("Confidential", events_x, 0))</f>
        <v>1</v>
      </c>
    </row>
    <row r="8387" spans="1:11" x14ac:dyDescent="0.25">
      <c r="A8387" s="5" t="str">
        <f t="shared" ref="A8387:A8450" si="263">CONCATENATE(B8387, C8387, D8387, E8387, F8387)</f>
        <v>Rate FamilyTOU-8-SMonthly Peak DayJuly10</v>
      </c>
      <c r="B8387" t="s">
        <v>2234</v>
      </c>
      <c r="C8387" t="s">
        <v>2253</v>
      </c>
      <c r="D8387" t="s">
        <v>2620</v>
      </c>
      <c r="E8387" t="s">
        <v>3195</v>
      </c>
      <c r="F8387" s="6">
        <v>10</v>
      </c>
      <c r="G8387" s="6"/>
      <c r="H8387" s="6"/>
      <c r="I8387" s="6"/>
      <c r="J8387" s="6">
        <v>74.724999999999994</v>
      </c>
      <c r="K8387">
        <f t="shared" si="262"/>
        <v>1</v>
      </c>
    </row>
    <row r="8388" spans="1:11" x14ac:dyDescent="0.25">
      <c r="A8388" s="5" t="str">
        <f t="shared" si="263"/>
        <v>Rate FamilyTOU-8-SMonthly Peak DayJuly11</v>
      </c>
      <c r="B8388" t="s">
        <v>2234</v>
      </c>
      <c r="C8388" t="s">
        <v>2253</v>
      </c>
      <c r="D8388" t="s">
        <v>2620</v>
      </c>
      <c r="E8388" t="s">
        <v>3195</v>
      </c>
      <c r="F8388" s="6">
        <v>11</v>
      </c>
      <c r="G8388" s="6"/>
      <c r="H8388" s="6"/>
      <c r="I8388" s="6"/>
      <c r="J8388" s="6">
        <v>79.125</v>
      </c>
      <c r="K8388">
        <f t="shared" si="262"/>
        <v>1</v>
      </c>
    </row>
    <row r="8389" spans="1:11" x14ac:dyDescent="0.25">
      <c r="A8389" s="5" t="str">
        <f t="shared" si="263"/>
        <v>Rate FamilyTOU-8-SMonthly Peak DayJuly12</v>
      </c>
      <c r="B8389" t="s">
        <v>2234</v>
      </c>
      <c r="C8389" t="s">
        <v>2253</v>
      </c>
      <c r="D8389" t="s">
        <v>2620</v>
      </c>
      <c r="E8389" t="s">
        <v>3195</v>
      </c>
      <c r="F8389" s="6">
        <v>12</v>
      </c>
      <c r="G8389" s="6"/>
      <c r="H8389" s="6"/>
      <c r="I8389" s="6"/>
      <c r="J8389" s="6">
        <v>83.85</v>
      </c>
      <c r="K8389">
        <f t="shared" si="262"/>
        <v>1</v>
      </c>
    </row>
    <row r="8390" spans="1:11" x14ac:dyDescent="0.25">
      <c r="A8390" s="5" t="str">
        <f t="shared" si="263"/>
        <v>Rate FamilyTOU-8-SMonthly Peak DayJuly13</v>
      </c>
      <c r="B8390" t="s">
        <v>2234</v>
      </c>
      <c r="C8390" t="s">
        <v>2253</v>
      </c>
      <c r="D8390" t="s">
        <v>2620</v>
      </c>
      <c r="E8390" t="s">
        <v>3195</v>
      </c>
      <c r="F8390" s="6">
        <v>13</v>
      </c>
      <c r="G8390" s="6"/>
      <c r="H8390" s="6"/>
      <c r="I8390" s="6"/>
      <c r="J8390" s="6">
        <v>87.199999999999989</v>
      </c>
      <c r="K8390">
        <f t="shared" si="262"/>
        <v>1</v>
      </c>
    </row>
    <row r="8391" spans="1:11" x14ac:dyDescent="0.25">
      <c r="A8391" s="5" t="str">
        <f t="shared" si="263"/>
        <v>Rate FamilyTOU-8-SMonthly Peak DayJuly14</v>
      </c>
      <c r="B8391" t="s">
        <v>2234</v>
      </c>
      <c r="C8391" t="s">
        <v>2253</v>
      </c>
      <c r="D8391" t="s">
        <v>2620</v>
      </c>
      <c r="E8391" t="s">
        <v>3195</v>
      </c>
      <c r="F8391" s="6">
        <v>14</v>
      </c>
      <c r="G8391" s="6"/>
      <c r="H8391" s="6"/>
      <c r="I8391" s="6"/>
      <c r="J8391" s="6">
        <v>89.125</v>
      </c>
      <c r="K8391">
        <f t="shared" si="262"/>
        <v>1</v>
      </c>
    </row>
    <row r="8392" spans="1:11" x14ac:dyDescent="0.25">
      <c r="A8392" s="5" t="str">
        <f t="shared" si="263"/>
        <v>Rate FamilyTOU-8-SMonthly Peak DayJuly15</v>
      </c>
      <c r="B8392" t="s">
        <v>2234</v>
      </c>
      <c r="C8392" t="s">
        <v>2253</v>
      </c>
      <c r="D8392" t="s">
        <v>2620</v>
      </c>
      <c r="E8392" t="s">
        <v>3195</v>
      </c>
      <c r="F8392" s="6">
        <v>15</v>
      </c>
      <c r="G8392" s="6"/>
      <c r="H8392" s="6"/>
      <c r="I8392" s="6"/>
      <c r="J8392" s="6">
        <v>90.85</v>
      </c>
      <c r="K8392">
        <f t="shared" si="262"/>
        <v>1</v>
      </c>
    </row>
    <row r="8393" spans="1:11" x14ac:dyDescent="0.25">
      <c r="A8393" s="5" t="str">
        <f t="shared" si="263"/>
        <v>Rate FamilyTOU-8-SMonthly Peak DayJuly16</v>
      </c>
      <c r="B8393" t="s">
        <v>2234</v>
      </c>
      <c r="C8393" t="s">
        <v>2253</v>
      </c>
      <c r="D8393" t="s">
        <v>2620</v>
      </c>
      <c r="E8393" t="s">
        <v>3195</v>
      </c>
      <c r="F8393" s="6">
        <v>16</v>
      </c>
      <c r="G8393" s="6"/>
      <c r="H8393" s="6"/>
      <c r="I8393" s="6"/>
      <c r="J8393" s="6">
        <v>91.75</v>
      </c>
      <c r="K8393">
        <f t="shared" si="262"/>
        <v>1</v>
      </c>
    </row>
    <row r="8394" spans="1:11" x14ac:dyDescent="0.25">
      <c r="A8394" s="5" t="str">
        <f t="shared" si="263"/>
        <v>Rate FamilyTOU-8-SMonthly Peak DayJuly17</v>
      </c>
      <c r="B8394" t="s">
        <v>2234</v>
      </c>
      <c r="C8394" t="s">
        <v>2253</v>
      </c>
      <c r="D8394" t="s">
        <v>2620</v>
      </c>
      <c r="E8394" t="s">
        <v>3195</v>
      </c>
      <c r="F8394" s="6">
        <v>17</v>
      </c>
      <c r="G8394" s="6"/>
      <c r="H8394" s="6"/>
      <c r="I8394" s="6"/>
      <c r="J8394" s="6">
        <v>91.75</v>
      </c>
      <c r="K8394">
        <f t="shared" si="262"/>
        <v>1</v>
      </c>
    </row>
    <row r="8395" spans="1:11" x14ac:dyDescent="0.25">
      <c r="A8395" s="5" t="str">
        <f t="shared" si="263"/>
        <v>Rate FamilyTOU-8-SMonthly Peak DayJuly18</v>
      </c>
      <c r="B8395" t="s">
        <v>2234</v>
      </c>
      <c r="C8395" t="s">
        <v>2253</v>
      </c>
      <c r="D8395" t="s">
        <v>2620</v>
      </c>
      <c r="E8395" t="s">
        <v>3195</v>
      </c>
      <c r="F8395" s="6">
        <v>18</v>
      </c>
      <c r="G8395" s="6"/>
      <c r="H8395" s="6"/>
      <c r="I8395" s="6"/>
      <c r="J8395" s="6">
        <v>91.474999999999994</v>
      </c>
      <c r="K8395">
        <f t="shared" si="262"/>
        <v>1</v>
      </c>
    </row>
    <row r="8396" spans="1:11" x14ac:dyDescent="0.25">
      <c r="A8396" s="5" t="str">
        <f t="shared" si="263"/>
        <v>Rate FamilyTOU-8-SMonthly Peak DayJuly19</v>
      </c>
      <c r="B8396" t="s">
        <v>2234</v>
      </c>
      <c r="C8396" t="s">
        <v>2253</v>
      </c>
      <c r="D8396" t="s">
        <v>2620</v>
      </c>
      <c r="E8396" t="s">
        <v>3195</v>
      </c>
      <c r="F8396" s="6">
        <v>19</v>
      </c>
      <c r="G8396" s="6"/>
      <c r="H8396" s="6"/>
      <c r="I8396" s="6"/>
      <c r="J8396" s="6">
        <v>89.375</v>
      </c>
      <c r="K8396">
        <f t="shared" si="262"/>
        <v>1</v>
      </c>
    </row>
    <row r="8397" spans="1:11" x14ac:dyDescent="0.25">
      <c r="A8397" s="5" t="str">
        <f t="shared" si="263"/>
        <v>Rate FamilyTOU-8-SMonthly Peak DayJuly20</v>
      </c>
      <c r="B8397" t="s">
        <v>2234</v>
      </c>
      <c r="C8397" t="s">
        <v>2253</v>
      </c>
      <c r="D8397" t="s">
        <v>2620</v>
      </c>
      <c r="E8397" t="s">
        <v>3195</v>
      </c>
      <c r="F8397" s="6">
        <v>20</v>
      </c>
      <c r="G8397" s="6"/>
      <c r="H8397" s="6"/>
      <c r="I8397" s="6"/>
      <c r="J8397" s="6">
        <v>86.625</v>
      </c>
      <c r="K8397">
        <f t="shared" si="262"/>
        <v>1</v>
      </c>
    </row>
    <row r="8398" spans="1:11" x14ac:dyDescent="0.25">
      <c r="A8398" s="5" t="str">
        <f t="shared" si="263"/>
        <v>Rate FamilyTOU-8-SMonthly Peak DayJuly21</v>
      </c>
      <c r="B8398" t="s">
        <v>2234</v>
      </c>
      <c r="C8398" t="s">
        <v>2253</v>
      </c>
      <c r="D8398" t="s">
        <v>2620</v>
      </c>
      <c r="E8398" t="s">
        <v>3195</v>
      </c>
      <c r="F8398" s="6">
        <v>21</v>
      </c>
      <c r="G8398" s="6"/>
      <c r="H8398" s="6"/>
      <c r="I8398" s="6"/>
      <c r="J8398" s="6">
        <v>83.024999999999991</v>
      </c>
      <c r="K8398">
        <f t="shared" si="262"/>
        <v>1</v>
      </c>
    </row>
    <row r="8399" spans="1:11" x14ac:dyDescent="0.25">
      <c r="A8399" s="5" t="str">
        <f t="shared" si="263"/>
        <v>Rate FamilyTOU-8-SMonthly Peak DayJuly22</v>
      </c>
      <c r="B8399" t="s">
        <v>2234</v>
      </c>
      <c r="C8399" t="s">
        <v>2253</v>
      </c>
      <c r="D8399" t="s">
        <v>2620</v>
      </c>
      <c r="E8399" t="s">
        <v>3195</v>
      </c>
      <c r="F8399" s="6">
        <v>22</v>
      </c>
      <c r="G8399" s="6"/>
      <c r="H8399" s="6"/>
      <c r="I8399" s="6"/>
      <c r="J8399" s="6">
        <v>78.647500000000008</v>
      </c>
      <c r="K8399">
        <f t="shared" si="262"/>
        <v>1</v>
      </c>
    </row>
    <row r="8400" spans="1:11" x14ac:dyDescent="0.25">
      <c r="A8400" s="5" t="str">
        <f t="shared" si="263"/>
        <v>Rate FamilyTOU-8-SMonthly Peak DayJuly23</v>
      </c>
      <c r="B8400" t="s">
        <v>2234</v>
      </c>
      <c r="C8400" t="s">
        <v>2253</v>
      </c>
      <c r="D8400" t="s">
        <v>2620</v>
      </c>
      <c r="E8400" t="s">
        <v>3195</v>
      </c>
      <c r="F8400" s="6">
        <v>23</v>
      </c>
      <c r="G8400" s="6"/>
      <c r="H8400" s="6"/>
      <c r="I8400" s="6"/>
      <c r="J8400" s="6">
        <v>76.012499999999989</v>
      </c>
      <c r="K8400">
        <f t="shared" si="262"/>
        <v>1</v>
      </c>
    </row>
    <row r="8401" spans="1:11" x14ac:dyDescent="0.25">
      <c r="A8401" s="5" t="str">
        <f t="shared" si="263"/>
        <v>Rate FamilyTOU-8-SMonthly Peak DayJuly24</v>
      </c>
      <c r="B8401" t="s">
        <v>2234</v>
      </c>
      <c r="C8401" t="s">
        <v>2253</v>
      </c>
      <c r="D8401" t="s">
        <v>2620</v>
      </c>
      <c r="E8401" t="s">
        <v>3195</v>
      </c>
      <c r="F8401" s="6">
        <v>24</v>
      </c>
      <c r="G8401" s="6"/>
      <c r="H8401" s="6"/>
      <c r="I8401" s="6"/>
      <c r="J8401" s="6">
        <v>74.427500000000009</v>
      </c>
      <c r="K8401">
        <f t="shared" si="262"/>
        <v>1</v>
      </c>
    </row>
    <row r="8402" spans="1:11" x14ac:dyDescent="0.25">
      <c r="A8402" s="5" t="str">
        <f t="shared" si="263"/>
        <v>Rate FamilyTOU-8-SAverage WeekdayAugust1</v>
      </c>
      <c r="B8402" t="s">
        <v>2234</v>
      </c>
      <c r="C8402" t="s">
        <v>2253</v>
      </c>
      <c r="D8402" t="s">
        <v>2621</v>
      </c>
      <c r="E8402" t="s">
        <v>3196</v>
      </c>
      <c r="F8402" s="6">
        <v>1</v>
      </c>
      <c r="G8402" s="6"/>
      <c r="H8402" s="6"/>
      <c r="I8402" s="6"/>
      <c r="J8402" s="6">
        <v>72.902500000000003</v>
      </c>
      <c r="K8402">
        <f t="shared" si="262"/>
        <v>1</v>
      </c>
    </row>
    <row r="8403" spans="1:11" x14ac:dyDescent="0.25">
      <c r="A8403" s="5" t="str">
        <f t="shared" si="263"/>
        <v>Rate FamilyTOU-8-SAverage WeekdayAugust2</v>
      </c>
      <c r="B8403" t="s">
        <v>2234</v>
      </c>
      <c r="C8403" t="s">
        <v>2253</v>
      </c>
      <c r="D8403" t="s">
        <v>2621</v>
      </c>
      <c r="E8403" t="s">
        <v>3196</v>
      </c>
      <c r="F8403" s="6">
        <v>2</v>
      </c>
      <c r="G8403" s="6"/>
      <c r="H8403" s="6"/>
      <c r="I8403" s="6"/>
      <c r="J8403" s="6">
        <v>72.012500000000003</v>
      </c>
      <c r="K8403">
        <f t="shared" si="262"/>
        <v>1</v>
      </c>
    </row>
    <row r="8404" spans="1:11" x14ac:dyDescent="0.25">
      <c r="A8404" s="5" t="str">
        <f t="shared" si="263"/>
        <v>Rate FamilyTOU-8-SAverage WeekdayAugust3</v>
      </c>
      <c r="B8404" t="s">
        <v>2234</v>
      </c>
      <c r="C8404" t="s">
        <v>2253</v>
      </c>
      <c r="D8404" t="s">
        <v>2621</v>
      </c>
      <c r="E8404" t="s">
        <v>3196</v>
      </c>
      <c r="F8404" s="6">
        <v>3</v>
      </c>
      <c r="G8404" s="6"/>
      <c r="H8404" s="6"/>
      <c r="I8404" s="6"/>
      <c r="J8404" s="6">
        <v>70.482499999999987</v>
      </c>
      <c r="K8404">
        <f t="shared" si="262"/>
        <v>1</v>
      </c>
    </row>
    <row r="8405" spans="1:11" x14ac:dyDescent="0.25">
      <c r="A8405" s="5" t="str">
        <f t="shared" si="263"/>
        <v>Rate FamilyTOU-8-SAverage WeekdayAugust4</v>
      </c>
      <c r="B8405" t="s">
        <v>2234</v>
      </c>
      <c r="C8405" t="s">
        <v>2253</v>
      </c>
      <c r="D8405" t="s">
        <v>2621</v>
      </c>
      <c r="E8405" t="s">
        <v>3196</v>
      </c>
      <c r="F8405" s="6">
        <v>4</v>
      </c>
      <c r="G8405" s="6"/>
      <c r="H8405" s="6"/>
      <c r="I8405" s="6"/>
      <c r="J8405" s="6">
        <v>69.092500000000001</v>
      </c>
      <c r="K8405">
        <f t="shared" si="262"/>
        <v>1</v>
      </c>
    </row>
    <row r="8406" spans="1:11" x14ac:dyDescent="0.25">
      <c r="A8406" s="5" t="str">
        <f t="shared" si="263"/>
        <v>Rate FamilyTOU-8-SAverage WeekdayAugust5</v>
      </c>
      <c r="B8406" t="s">
        <v>2234</v>
      </c>
      <c r="C8406" t="s">
        <v>2253</v>
      </c>
      <c r="D8406" t="s">
        <v>2621</v>
      </c>
      <c r="E8406" t="s">
        <v>3196</v>
      </c>
      <c r="F8406" s="6">
        <v>5</v>
      </c>
      <c r="G8406" s="6"/>
      <c r="H8406" s="6"/>
      <c r="I8406" s="6"/>
      <c r="J8406" s="6">
        <v>67.055000000000007</v>
      </c>
      <c r="K8406">
        <f t="shared" si="262"/>
        <v>1</v>
      </c>
    </row>
    <row r="8407" spans="1:11" x14ac:dyDescent="0.25">
      <c r="A8407" s="5" t="str">
        <f t="shared" si="263"/>
        <v>Rate FamilyTOU-8-SAverage WeekdayAugust6</v>
      </c>
      <c r="B8407" t="s">
        <v>2234</v>
      </c>
      <c r="C8407" t="s">
        <v>2253</v>
      </c>
      <c r="D8407" t="s">
        <v>2621</v>
      </c>
      <c r="E8407" t="s">
        <v>3196</v>
      </c>
      <c r="F8407" s="6">
        <v>6</v>
      </c>
      <c r="G8407" s="6"/>
      <c r="H8407" s="6"/>
      <c r="I8407" s="6"/>
      <c r="J8407" s="6">
        <v>65.97</v>
      </c>
      <c r="K8407">
        <f t="shared" si="262"/>
        <v>1</v>
      </c>
    </row>
    <row r="8408" spans="1:11" x14ac:dyDescent="0.25">
      <c r="A8408" s="5" t="str">
        <f t="shared" si="263"/>
        <v>Rate FamilyTOU-8-SAverage WeekdayAugust7</v>
      </c>
      <c r="B8408" t="s">
        <v>2234</v>
      </c>
      <c r="C8408" t="s">
        <v>2253</v>
      </c>
      <c r="D8408" t="s">
        <v>2621</v>
      </c>
      <c r="E8408" t="s">
        <v>3196</v>
      </c>
      <c r="F8408" s="6">
        <v>7</v>
      </c>
      <c r="G8408" s="6"/>
      <c r="H8408" s="6"/>
      <c r="I8408" s="6"/>
      <c r="J8408" s="6">
        <v>65.304999999999993</v>
      </c>
      <c r="K8408">
        <f t="shared" si="262"/>
        <v>1</v>
      </c>
    </row>
    <row r="8409" spans="1:11" x14ac:dyDescent="0.25">
      <c r="A8409" s="5" t="str">
        <f t="shared" si="263"/>
        <v>Rate FamilyTOU-8-SAverage WeekdayAugust8</v>
      </c>
      <c r="B8409" t="s">
        <v>2234</v>
      </c>
      <c r="C8409" t="s">
        <v>2253</v>
      </c>
      <c r="D8409" t="s">
        <v>2621</v>
      </c>
      <c r="E8409" t="s">
        <v>3196</v>
      </c>
      <c r="F8409" s="6">
        <v>8</v>
      </c>
      <c r="G8409" s="6"/>
      <c r="H8409" s="6"/>
      <c r="I8409" s="6"/>
      <c r="J8409" s="6">
        <v>65.265000000000001</v>
      </c>
      <c r="K8409">
        <f t="shared" si="262"/>
        <v>1</v>
      </c>
    </row>
    <row r="8410" spans="1:11" x14ac:dyDescent="0.25">
      <c r="A8410" s="5" t="str">
        <f t="shared" si="263"/>
        <v>Rate FamilyTOU-8-SAverage WeekdayAugust9</v>
      </c>
      <c r="B8410" t="s">
        <v>2234</v>
      </c>
      <c r="C8410" t="s">
        <v>2253</v>
      </c>
      <c r="D8410" t="s">
        <v>2621</v>
      </c>
      <c r="E8410" t="s">
        <v>3196</v>
      </c>
      <c r="F8410" s="6">
        <v>9</v>
      </c>
      <c r="G8410" s="6"/>
      <c r="H8410" s="6"/>
      <c r="I8410" s="6"/>
      <c r="J8410" s="6">
        <v>68.192499999999995</v>
      </c>
      <c r="K8410">
        <f t="shared" si="262"/>
        <v>1</v>
      </c>
    </row>
    <row r="8411" spans="1:11" x14ac:dyDescent="0.25">
      <c r="A8411" s="5" t="str">
        <f t="shared" si="263"/>
        <v>Rate FamilyTOU-8-SAverage WeekdayAugust10</v>
      </c>
      <c r="B8411" t="s">
        <v>2234</v>
      </c>
      <c r="C8411" t="s">
        <v>2253</v>
      </c>
      <c r="D8411" t="s">
        <v>2621</v>
      </c>
      <c r="E8411" t="s">
        <v>3196</v>
      </c>
      <c r="F8411" s="6">
        <v>10</v>
      </c>
      <c r="G8411" s="6"/>
      <c r="H8411" s="6"/>
      <c r="I8411" s="6"/>
      <c r="J8411" s="6">
        <v>72.78</v>
      </c>
      <c r="K8411">
        <f t="shared" si="262"/>
        <v>1</v>
      </c>
    </row>
    <row r="8412" spans="1:11" x14ac:dyDescent="0.25">
      <c r="A8412" s="5" t="str">
        <f t="shared" si="263"/>
        <v>Rate FamilyTOU-8-SAverage WeekdayAugust11</v>
      </c>
      <c r="B8412" t="s">
        <v>2234</v>
      </c>
      <c r="C8412" t="s">
        <v>2253</v>
      </c>
      <c r="D8412" t="s">
        <v>2621</v>
      </c>
      <c r="E8412" t="s">
        <v>3196</v>
      </c>
      <c r="F8412" s="6">
        <v>11</v>
      </c>
      <c r="G8412" s="6"/>
      <c r="H8412" s="6"/>
      <c r="I8412" s="6"/>
      <c r="J8412" s="6">
        <v>77.875</v>
      </c>
      <c r="K8412">
        <f t="shared" si="262"/>
        <v>1</v>
      </c>
    </row>
    <row r="8413" spans="1:11" x14ac:dyDescent="0.25">
      <c r="A8413" s="5" t="str">
        <f t="shared" si="263"/>
        <v>Rate FamilyTOU-8-SAverage WeekdayAugust12</v>
      </c>
      <c r="B8413" t="s">
        <v>2234</v>
      </c>
      <c r="C8413" t="s">
        <v>2253</v>
      </c>
      <c r="D8413" t="s">
        <v>2621</v>
      </c>
      <c r="E8413" t="s">
        <v>3196</v>
      </c>
      <c r="F8413" s="6">
        <v>12</v>
      </c>
      <c r="G8413" s="6"/>
      <c r="H8413" s="6"/>
      <c r="I8413" s="6"/>
      <c r="J8413" s="6">
        <v>81.827500000000001</v>
      </c>
      <c r="K8413">
        <f t="shared" si="262"/>
        <v>1</v>
      </c>
    </row>
    <row r="8414" spans="1:11" x14ac:dyDescent="0.25">
      <c r="A8414" s="5" t="str">
        <f t="shared" si="263"/>
        <v>Rate FamilyTOU-8-SAverage WeekdayAugust13</v>
      </c>
      <c r="B8414" t="s">
        <v>2234</v>
      </c>
      <c r="C8414" t="s">
        <v>2253</v>
      </c>
      <c r="D8414" t="s">
        <v>2621</v>
      </c>
      <c r="E8414" t="s">
        <v>3196</v>
      </c>
      <c r="F8414" s="6">
        <v>13</v>
      </c>
      <c r="G8414" s="6"/>
      <c r="H8414" s="6"/>
      <c r="I8414" s="6"/>
      <c r="J8414" s="6">
        <v>86.275000000000006</v>
      </c>
      <c r="K8414">
        <f t="shared" si="262"/>
        <v>1</v>
      </c>
    </row>
    <row r="8415" spans="1:11" x14ac:dyDescent="0.25">
      <c r="A8415" s="5" t="str">
        <f t="shared" si="263"/>
        <v>Rate FamilyTOU-8-SAverage WeekdayAugust14</v>
      </c>
      <c r="B8415" t="s">
        <v>2234</v>
      </c>
      <c r="C8415" t="s">
        <v>2253</v>
      </c>
      <c r="D8415" t="s">
        <v>2621</v>
      </c>
      <c r="E8415" t="s">
        <v>3196</v>
      </c>
      <c r="F8415" s="6">
        <v>14</v>
      </c>
      <c r="G8415" s="6"/>
      <c r="H8415" s="6"/>
      <c r="I8415" s="6"/>
      <c r="J8415" s="6">
        <v>90.275000000000006</v>
      </c>
      <c r="K8415">
        <f t="shared" si="262"/>
        <v>1</v>
      </c>
    </row>
    <row r="8416" spans="1:11" x14ac:dyDescent="0.25">
      <c r="A8416" s="5" t="str">
        <f t="shared" si="263"/>
        <v>Rate FamilyTOU-8-SAverage WeekdayAugust15</v>
      </c>
      <c r="B8416" t="s">
        <v>2234</v>
      </c>
      <c r="C8416" t="s">
        <v>2253</v>
      </c>
      <c r="D8416" t="s">
        <v>2621</v>
      </c>
      <c r="E8416" t="s">
        <v>3196</v>
      </c>
      <c r="F8416" s="6">
        <v>15</v>
      </c>
      <c r="G8416" s="6"/>
      <c r="H8416" s="6"/>
      <c r="I8416" s="6"/>
      <c r="J8416" s="6">
        <v>91.825000000000003</v>
      </c>
      <c r="K8416">
        <f t="shared" si="262"/>
        <v>1</v>
      </c>
    </row>
    <row r="8417" spans="1:11" x14ac:dyDescent="0.25">
      <c r="A8417" s="5" t="str">
        <f t="shared" si="263"/>
        <v>Rate FamilyTOU-8-SAverage WeekdayAugust16</v>
      </c>
      <c r="B8417" t="s">
        <v>2234</v>
      </c>
      <c r="C8417" t="s">
        <v>2253</v>
      </c>
      <c r="D8417" t="s">
        <v>2621</v>
      </c>
      <c r="E8417" t="s">
        <v>3196</v>
      </c>
      <c r="F8417" s="6">
        <v>16</v>
      </c>
      <c r="G8417" s="6"/>
      <c r="H8417" s="6"/>
      <c r="I8417" s="6"/>
      <c r="J8417" s="6">
        <v>92.200000000000017</v>
      </c>
      <c r="K8417">
        <f t="shared" si="262"/>
        <v>1</v>
      </c>
    </row>
    <row r="8418" spans="1:11" x14ac:dyDescent="0.25">
      <c r="A8418" s="5" t="str">
        <f t="shared" si="263"/>
        <v>Rate FamilyTOU-8-SAverage WeekdayAugust17</v>
      </c>
      <c r="B8418" t="s">
        <v>2234</v>
      </c>
      <c r="C8418" t="s">
        <v>2253</v>
      </c>
      <c r="D8418" t="s">
        <v>2621</v>
      </c>
      <c r="E8418" t="s">
        <v>3196</v>
      </c>
      <c r="F8418" s="6">
        <v>17</v>
      </c>
      <c r="G8418" s="6"/>
      <c r="H8418" s="6"/>
      <c r="I8418" s="6"/>
      <c r="J8418" s="6">
        <v>91.4</v>
      </c>
      <c r="K8418">
        <f t="shared" si="262"/>
        <v>1</v>
      </c>
    </row>
    <row r="8419" spans="1:11" x14ac:dyDescent="0.25">
      <c r="A8419" s="5" t="str">
        <f t="shared" si="263"/>
        <v>Rate FamilyTOU-8-SAverage WeekdayAugust18</v>
      </c>
      <c r="B8419" t="s">
        <v>2234</v>
      </c>
      <c r="C8419" t="s">
        <v>2253</v>
      </c>
      <c r="D8419" t="s">
        <v>2621</v>
      </c>
      <c r="E8419" t="s">
        <v>3196</v>
      </c>
      <c r="F8419" s="6">
        <v>18</v>
      </c>
      <c r="G8419" s="6"/>
      <c r="H8419" s="6"/>
      <c r="I8419" s="6"/>
      <c r="J8419" s="6">
        <v>89.575000000000003</v>
      </c>
      <c r="K8419">
        <f t="shared" si="262"/>
        <v>1</v>
      </c>
    </row>
    <row r="8420" spans="1:11" x14ac:dyDescent="0.25">
      <c r="A8420" s="5" t="str">
        <f t="shared" si="263"/>
        <v>Rate FamilyTOU-8-SAverage WeekdayAugust19</v>
      </c>
      <c r="B8420" t="s">
        <v>2234</v>
      </c>
      <c r="C8420" t="s">
        <v>2253</v>
      </c>
      <c r="D8420" t="s">
        <v>2621</v>
      </c>
      <c r="E8420" t="s">
        <v>3196</v>
      </c>
      <c r="F8420" s="6">
        <v>19</v>
      </c>
      <c r="G8420" s="6"/>
      <c r="H8420" s="6"/>
      <c r="I8420" s="6"/>
      <c r="J8420" s="6">
        <v>88.050000000000011</v>
      </c>
      <c r="K8420">
        <f t="shared" si="262"/>
        <v>1</v>
      </c>
    </row>
    <row r="8421" spans="1:11" x14ac:dyDescent="0.25">
      <c r="A8421" s="5" t="str">
        <f t="shared" si="263"/>
        <v>Rate FamilyTOU-8-SAverage WeekdayAugust20</v>
      </c>
      <c r="B8421" t="s">
        <v>2234</v>
      </c>
      <c r="C8421" t="s">
        <v>2253</v>
      </c>
      <c r="D8421" t="s">
        <v>2621</v>
      </c>
      <c r="E8421" t="s">
        <v>3196</v>
      </c>
      <c r="F8421" s="6">
        <v>20</v>
      </c>
      <c r="G8421" s="6"/>
      <c r="H8421" s="6"/>
      <c r="I8421" s="6"/>
      <c r="J8421" s="6">
        <v>85.575000000000003</v>
      </c>
      <c r="K8421">
        <f t="shared" si="262"/>
        <v>1</v>
      </c>
    </row>
    <row r="8422" spans="1:11" x14ac:dyDescent="0.25">
      <c r="A8422" s="5" t="str">
        <f t="shared" si="263"/>
        <v>Rate FamilyTOU-8-SAverage WeekdayAugust21</v>
      </c>
      <c r="B8422" t="s">
        <v>2234</v>
      </c>
      <c r="C8422" t="s">
        <v>2253</v>
      </c>
      <c r="D8422" t="s">
        <v>2621</v>
      </c>
      <c r="E8422" t="s">
        <v>3196</v>
      </c>
      <c r="F8422" s="6">
        <v>21</v>
      </c>
      <c r="G8422" s="6"/>
      <c r="H8422" s="6"/>
      <c r="I8422" s="6"/>
      <c r="J8422" s="6">
        <v>82.224999999999994</v>
      </c>
      <c r="K8422">
        <f t="shared" si="262"/>
        <v>1</v>
      </c>
    </row>
    <row r="8423" spans="1:11" x14ac:dyDescent="0.25">
      <c r="A8423" s="5" t="str">
        <f t="shared" si="263"/>
        <v>Rate FamilyTOU-8-SAverage WeekdayAugust22</v>
      </c>
      <c r="B8423" t="s">
        <v>2234</v>
      </c>
      <c r="C8423" t="s">
        <v>2253</v>
      </c>
      <c r="D8423" t="s">
        <v>2621</v>
      </c>
      <c r="E8423" t="s">
        <v>3196</v>
      </c>
      <c r="F8423" s="6">
        <v>22</v>
      </c>
      <c r="G8423" s="6"/>
      <c r="H8423" s="6"/>
      <c r="I8423" s="6"/>
      <c r="J8423" s="6">
        <v>77.924999999999997</v>
      </c>
      <c r="K8423">
        <f t="shared" si="262"/>
        <v>1</v>
      </c>
    </row>
    <row r="8424" spans="1:11" x14ac:dyDescent="0.25">
      <c r="A8424" s="5" t="str">
        <f t="shared" si="263"/>
        <v>Rate FamilyTOU-8-SAverage WeekdayAugust23</v>
      </c>
      <c r="B8424" t="s">
        <v>2234</v>
      </c>
      <c r="C8424" t="s">
        <v>2253</v>
      </c>
      <c r="D8424" t="s">
        <v>2621</v>
      </c>
      <c r="E8424" t="s">
        <v>3196</v>
      </c>
      <c r="F8424" s="6">
        <v>23</v>
      </c>
      <c r="G8424" s="6"/>
      <c r="H8424" s="6"/>
      <c r="I8424" s="6"/>
      <c r="J8424" s="6">
        <v>74.622500000000002</v>
      </c>
      <c r="K8424">
        <f t="shared" si="262"/>
        <v>1</v>
      </c>
    </row>
    <row r="8425" spans="1:11" x14ac:dyDescent="0.25">
      <c r="A8425" s="5" t="str">
        <f t="shared" si="263"/>
        <v>Rate FamilyTOU-8-SAverage WeekdayAugust24</v>
      </c>
      <c r="B8425" t="s">
        <v>2234</v>
      </c>
      <c r="C8425" t="s">
        <v>2253</v>
      </c>
      <c r="D8425" t="s">
        <v>2621</v>
      </c>
      <c r="E8425" t="s">
        <v>3196</v>
      </c>
      <c r="F8425" s="6">
        <v>24</v>
      </c>
      <c r="G8425" s="6"/>
      <c r="H8425" s="6"/>
      <c r="I8425" s="6"/>
      <c r="J8425" s="6">
        <v>71.962500000000006</v>
      </c>
      <c r="K8425">
        <f t="shared" si="262"/>
        <v>1</v>
      </c>
    </row>
    <row r="8426" spans="1:11" x14ac:dyDescent="0.25">
      <c r="A8426" s="5" t="str">
        <f t="shared" si="263"/>
        <v>Rate FamilyTOU-8-SMonthly Peak DayAugust1</v>
      </c>
      <c r="B8426" t="s">
        <v>2234</v>
      </c>
      <c r="C8426" t="s">
        <v>2253</v>
      </c>
      <c r="D8426" t="s">
        <v>2622</v>
      </c>
      <c r="E8426" t="s">
        <v>3196</v>
      </c>
      <c r="F8426" s="6">
        <v>1</v>
      </c>
      <c r="G8426" s="6"/>
      <c r="H8426" s="6"/>
      <c r="I8426" s="6"/>
      <c r="J8426" s="6">
        <v>72.259999999999991</v>
      </c>
      <c r="K8426">
        <f t="shared" si="262"/>
        <v>1</v>
      </c>
    </row>
    <row r="8427" spans="1:11" x14ac:dyDescent="0.25">
      <c r="A8427" s="5" t="str">
        <f t="shared" si="263"/>
        <v>Rate FamilyTOU-8-SMonthly Peak DayAugust2</v>
      </c>
      <c r="B8427" t="s">
        <v>2234</v>
      </c>
      <c r="C8427" t="s">
        <v>2253</v>
      </c>
      <c r="D8427" t="s">
        <v>2622</v>
      </c>
      <c r="E8427" t="s">
        <v>3196</v>
      </c>
      <c r="F8427" s="6">
        <v>2</v>
      </c>
      <c r="G8427" s="6"/>
      <c r="H8427" s="6"/>
      <c r="I8427" s="6"/>
      <c r="J8427" s="6">
        <v>71.137500000000003</v>
      </c>
      <c r="K8427">
        <f t="shared" si="262"/>
        <v>1</v>
      </c>
    </row>
    <row r="8428" spans="1:11" x14ac:dyDescent="0.25">
      <c r="A8428" s="5" t="str">
        <f t="shared" si="263"/>
        <v>Rate FamilyTOU-8-SMonthly Peak DayAugust3</v>
      </c>
      <c r="B8428" t="s">
        <v>2234</v>
      </c>
      <c r="C8428" t="s">
        <v>2253</v>
      </c>
      <c r="D8428" t="s">
        <v>2622</v>
      </c>
      <c r="E8428" t="s">
        <v>3196</v>
      </c>
      <c r="F8428" s="6">
        <v>3</v>
      </c>
      <c r="G8428" s="6"/>
      <c r="H8428" s="6"/>
      <c r="I8428" s="6"/>
      <c r="J8428" s="6">
        <v>70.204999999999984</v>
      </c>
      <c r="K8428">
        <f t="shared" si="262"/>
        <v>1</v>
      </c>
    </row>
    <row r="8429" spans="1:11" x14ac:dyDescent="0.25">
      <c r="A8429" s="5" t="str">
        <f t="shared" si="263"/>
        <v>Rate FamilyTOU-8-SMonthly Peak DayAugust4</v>
      </c>
      <c r="B8429" t="s">
        <v>2234</v>
      </c>
      <c r="C8429" t="s">
        <v>2253</v>
      </c>
      <c r="D8429" t="s">
        <v>2622</v>
      </c>
      <c r="E8429" t="s">
        <v>3196</v>
      </c>
      <c r="F8429" s="6">
        <v>4</v>
      </c>
      <c r="G8429" s="6"/>
      <c r="H8429" s="6"/>
      <c r="I8429" s="6"/>
      <c r="J8429" s="6">
        <v>69.117500000000007</v>
      </c>
      <c r="K8429">
        <f t="shared" si="262"/>
        <v>1</v>
      </c>
    </row>
    <row r="8430" spans="1:11" x14ac:dyDescent="0.25">
      <c r="A8430" s="5" t="str">
        <f t="shared" si="263"/>
        <v>Rate FamilyTOU-8-SMonthly Peak DayAugust5</v>
      </c>
      <c r="B8430" t="s">
        <v>2234</v>
      </c>
      <c r="C8430" t="s">
        <v>2253</v>
      </c>
      <c r="D8430" t="s">
        <v>2622</v>
      </c>
      <c r="E8430" t="s">
        <v>3196</v>
      </c>
      <c r="F8430" s="6">
        <v>5</v>
      </c>
      <c r="G8430" s="6"/>
      <c r="H8430" s="6"/>
      <c r="I8430" s="6"/>
      <c r="J8430" s="6">
        <v>67.91</v>
      </c>
      <c r="K8430">
        <f t="shared" si="262"/>
        <v>1</v>
      </c>
    </row>
    <row r="8431" spans="1:11" x14ac:dyDescent="0.25">
      <c r="A8431" s="5" t="str">
        <f t="shared" si="263"/>
        <v>Rate FamilyTOU-8-SMonthly Peak DayAugust6</v>
      </c>
      <c r="B8431" t="s">
        <v>2234</v>
      </c>
      <c r="C8431" t="s">
        <v>2253</v>
      </c>
      <c r="D8431" t="s">
        <v>2622</v>
      </c>
      <c r="E8431" t="s">
        <v>3196</v>
      </c>
      <c r="F8431" s="6">
        <v>6</v>
      </c>
      <c r="G8431" s="6"/>
      <c r="H8431" s="6"/>
      <c r="I8431" s="6"/>
      <c r="J8431" s="6">
        <v>67.2</v>
      </c>
      <c r="K8431">
        <f t="shared" si="262"/>
        <v>1</v>
      </c>
    </row>
    <row r="8432" spans="1:11" x14ac:dyDescent="0.25">
      <c r="A8432" s="5" t="str">
        <f t="shared" si="263"/>
        <v>Rate FamilyTOU-8-SMonthly Peak DayAugust7</v>
      </c>
      <c r="B8432" t="s">
        <v>2234</v>
      </c>
      <c r="C8432" t="s">
        <v>2253</v>
      </c>
      <c r="D8432" t="s">
        <v>2622</v>
      </c>
      <c r="E8432" t="s">
        <v>3196</v>
      </c>
      <c r="F8432" s="6">
        <v>7</v>
      </c>
      <c r="G8432" s="6"/>
      <c r="H8432" s="6"/>
      <c r="I8432" s="6"/>
      <c r="J8432" s="6">
        <v>66.984999999999999</v>
      </c>
      <c r="K8432">
        <f t="shared" si="262"/>
        <v>1</v>
      </c>
    </row>
    <row r="8433" spans="1:11" x14ac:dyDescent="0.25">
      <c r="A8433" s="5" t="str">
        <f t="shared" si="263"/>
        <v>Rate FamilyTOU-8-SMonthly Peak DayAugust8</v>
      </c>
      <c r="B8433" t="s">
        <v>2234</v>
      </c>
      <c r="C8433" t="s">
        <v>2253</v>
      </c>
      <c r="D8433" t="s">
        <v>2622</v>
      </c>
      <c r="E8433" t="s">
        <v>3196</v>
      </c>
      <c r="F8433" s="6">
        <v>8</v>
      </c>
      <c r="G8433" s="6"/>
      <c r="H8433" s="6"/>
      <c r="I8433" s="6"/>
      <c r="J8433" s="6">
        <v>67.097500000000011</v>
      </c>
      <c r="K8433">
        <f t="shared" si="262"/>
        <v>1</v>
      </c>
    </row>
    <row r="8434" spans="1:11" x14ac:dyDescent="0.25">
      <c r="A8434" s="5" t="str">
        <f t="shared" si="263"/>
        <v>Rate FamilyTOU-8-SMonthly Peak DayAugust9</v>
      </c>
      <c r="B8434" t="s">
        <v>2234</v>
      </c>
      <c r="C8434" t="s">
        <v>2253</v>
      </c>
      <c r="D8434" t="s">
        <v>2622</v>
      </c>
      <c r="E8434" t="s">
        <v>3196</v>
      </c>
      <c r="F8434" s="6">
        <v>9</v>
      </c>
      <c r="G8434" s="6"/>
      <c r="H8434" s="6"/>
      <c r="I8434" s="6"/>
      <c r="J8434" s="6">
        <v>69.612499999999997</v>
      </c>
      <c r="K8434">
        <f t="shared" si="262"/>
        <v>1</v>
      </c>
    </row>
    <row r="8435" spans="1:11" x14ac:dyDescent="0.25">
      <c r="A8435" s="5" t="str">
        <f t="shared" si="263"/>
        <v>Rate FamilyTOU-8-SMonthly Peak DayAugust10</v>
      </c>
      <c r="B8435" t="s">
        <v>2234</v>
      </c>
      <c r="C8435" t="s">
        <v>2253</v>
      </c>
      <c r="D8435" t="s">
        <v>2622</v>
      </c>
      <c r="E8435" t="s">
        <v>3196</v>
      </c>
      <c r="F8435" s="6">
        <v>10</v>
      </c>
      <c r="G8435" s="6"/>
      <c r="H8435" s="6"/>
      <c r="I8435" s="6"/>
      <c r="J8435" s="6">
        <v>73.59</v>
      </c>
      <c r="K8435">
        <f t="shared" si="262"/>
        <v>1</v>
      </c>
    </row>
    <row r="8436" spans="1:11" x14ac:dyDescent="0.25">
      <c r="A8436" s="5" t="str">
        <f t="shared" si="263"/>
        <v>Rate FamilyTOU-8-SMonthly Peak DayAugust11</v>
      </c>
      <c r="B8436" t="s">
        <v>2234</v>
      </c>
      <c r="C8436" t="s">
        <v>2253</v>
      </c>
      <c r="D8436" t="s">
        <v>2622</v>
      </c>
      <c r="E8436" t="s">
        <v>3196</v>
      </c>
      <c r="F8436" s="6">
        <v>11</v>
      </c>
      <c r="G8436" s="6"/>
      <c r="H8436" s="6"/>
      <c r="I8436" s="6"/>
      <c r="J8436" s="6">
        <v>77.2</v>
      </c>
      <c r="K8436">
        <f t="shared" si="262"/>
        <v>1</v>
      </c>
    </row>
    <row r="8437" spans="1:11" x14ac:dyDescent="0.25">
      <c r="A8437" s="5" t="str">
        <f t="shared" si="263"/>
        <v>Rate FamilyTOU-8-SMonthly Peak DayAugust12</v>
      </c>
      <c r="B8437" t="s">
        <v>2234</v>
      </c>
      <c r="C8437" t="s">
        <v>2253</v>
      </c>
      <c r="D8437" t="s">
        <v>2622</v>
      </c>
      <c r="E8437" t="s">
        <v>3196</v>
      </c>
      <c r="F8437" s="6">
        <v>12</v>
      </c>
      <c r="G8437" s="6"/>
      <c r="H8437" s="6"/>
      <c r="I8437" s="6"/>
      <c r="J8437" s="6">
        <v>80.75</v>
      </c>
      <c r="K8437">
        <f t="shared" si="262"/>
        <v>1</v>
      </c>
    </row>
    <row r="8438" spans="1:11" x14ac:dyDescent="0.25">
      <c r="A8438" s="5" t="str">
        <f t="shared" si="263"/>
        <v>Rate FamilyTOU-8-SMonthly Peak DayAugust13</v>
      </c>
      <c r="B8438" t="s">
        <v>2234</v>
      </c>
      <c r="C8438" t="s">
        <v>2253</v>
      </c>
      <c r="D8438" t="s">
        <v>2622</v>
      </c>
      <c r="E8438" t="s">
        <v>3196</v>
      </c>
      <c r="F8438" s="6">
        <v>13</v>
      </c>
      <c r="G8438" s="6"/>
      <c r="H8438" s="6"/>
      <c r="I8438" s="6"/>
      <c r="J8438" s="6">
        <v>84.524999999999991</v>
      </c>
      <c r="K8438">
        <f t="shared" si="262"/>
        <v>1</v>
      </c>
    </row>
    <row r="8439" spans="1:11" x14ac:dyDescent="0.25">
      <c r="A8439" s="5" t="str">
        <f t="shared" si="263"/>
        <v>Rate FamilyTOU-8-SMonthly Peak DayAugust14</v>
      </c>
      <c r="B8439" t="s">
        <v>2234</v>
      </c>
      <c r="C8439" t="s">
        <v>2253</v>
      </c>
      <c r="D8439" t="s">
        <v>2622</v>
      </c>
      <c r="E8439" t="s">
        <v>3196</v>
      </c>
      <c r="F8439" s="6">
        <v>14</v>
      </c>
      <c r="G8439" s="6"/>
      <c r="H8439" s="6"/>
      <c r="I8439" s="6"/>
      <c r="J8439" s="6">
        <v>87.875</v>
      </c>
      <c r="K8439">
        <f t="shared" si="262"/>
        <v>1</v>
      </c>
    </row>
    <row r="8440" spans="1:11" x14ac:dyDescent="0.25">
      <c r="A8440" s="5" t="str">
        <f t="shared" si="263"/>
        <v>Rate FamilyTOU-8-SMonthly Peak DayAugust15</v>
      </c>
      <c r="B8440" t="s">
        <v>2234</v>
      </c>
      <c r="C8440" t="s">
        <v>2253</v>
      </c>
      <c r="D8440" t="s">
        <v>2622</v>
      </c>
      <c r="E8440" t="s">
        <v>3196</v>
      </c>
      <c r="F8440" s="6">
        <v>15</v>
      </c>
      <c r="G8440" s="6"/>
      <c r="H8440" s="6"/>
      <c r="I8440" s="6"/>
      <c r="J8440" s="6">
        <v>89.875</v>
      </c>
      <c r="K8440">
        <f t="shared" si="262"/>
        <v>1</v>
      </c>
    </row>
    <row r="8441" spans="1:11" x14ac:dyDescent="0.25">
      <c r="A8441" s="5" t="str">
        <f t="shared" si="263"/>
        <v>Rate FamilyTOU-8-SMonthly Peak DayAugust16</v>
      </c>
      <c r="B8441" t="s">
        <v>2234</v>
      </c>
      <c r="C8441" t="s">
        <v>2253</v>
      </c>
      <c r="D8441" t="s">
        <v>2622</v>
      </c>
      <c r="E8441" t="s">
        <v>3196</v>
      </c>
      <c r="F8441" s="6">
        <v>16</v>
      </c>
      <c r="G8441" s="6"/>
      <c r="H8441" s="6"/>
      <c r="I8441" s="6"/>
      <c r="J8441" s="6">
        <v>90.424999999999997</v>
      </c>
      <c r="K8441">
        <f t="shared" si="262"/>
        <v>1</v>
      </c>
    </row>
    <row r="8442" spans="1:11" x14ac:dyDescent="0.25">
      <c r="A8442" s="5" t="str">
        <f t="shared" si="263"/>
        <v>Rate FamilyTOU-8-SMonthly Peak DayAugust17</v>
      </c>
      <c r="B8442" t="s">
        <v>2234</v>
      </c>
      <c r="C8442" t="s">
        <v>2253</v>
      </c>
      <c r="D8442" t="s">
        <v>2622</v>
      </c>
      <c r="E8442" t="s">
        <v>3196</v>
      </c>
      <c r="F8442" s="6">
        <v>17</v>
      </c>
      <c r="G8442" s="6"/>
      <c r="H8442" s="6"/>
      <c r="I8442" s="6"/>
      <c r="J8442" s="6">
        <v>89.474999999999994</v>
      </c>
      <c r="K8442">
        <f t="shared" si="262"/>
        <v>1</v>
      </c>
    </row>
    <row r="8443" spans="1:11" x14ac:dyDescent="0.25">
      <c r="A8443" s="5" t="str">
        <f t="shared" si="263"/>
        <v>Rate FamilyTOU-8-SMonthly Peak DayAugust18</v>
      </c>
      <c r="B8443" t="s">
        <v>2234</v>
      </c>
      <c r="C8443" t="s">
        <v>2253</v>
      </c>
      <c r="D8443" t="s">
        <v>2622</v>
      </c>
      <c r="E8443" t="s">
        <v>3196</v>
      </c>
      <c r="F8443" s="6">
        <v>18</v>
      </c>
      <c r="G8443" s="6"/>
      <c r="H8443" s="6"/>
      <c r="I8443" s="6"/>
      <c r="J8443" s="6">
        <v>87.1</v>
      </c>
      <c r="K8443">
        <f t="shared" si="262"/>
        <v>1</v>
      </c>
    </row>
    <row r="8444" spans="1:11" x14ac:dyDescent="0.25">
      <c r="A8444" s="5" t="str">
        <f t="shared" si="263"/>
        <v>Rate FamilyTOU-8-SMonthly Peak DayAugust19</v>
      </c>
      <c r="B8444" t="s">
        <v>2234</v>
      </c>
      <c r="C8444" t="s">
        <v>2253</v>
      </c>
      <c r="D8444" t="s">
        <v>2622</v>
      </c>
      <c r="E8444" t="s">
        <v>3196</v>
      </c>
      <c r="F8444" s="6">
        <v>19</v>
      </c>
      <c r="G8444" s="6"/>
      <c r="H8444" s="6"/>
      <c r="I8444" s="6"/>
      <c r="J8444" s="6">
        <v>83.775000000000006</v>
      </c>
      <c r="K8444">
        <f t="shared" si="262"/>
        <v>1</v>
      </c>
    </row>
    <row r="8445" spans="1:11" x14ac:dyDescent="0.25">
      <c r="A8445" s="5" t="str">
        <f t="shared" si="263"/>
        <v>Rate FamilyTOU-8-SMonthly Peak DayAugust20</v>
      </c>
      <c r="B8445" t="s">
        <v>2234</v>
      </c>
      <c r="C8445" t="s">
        <v>2253</v>
      </c>
      <c r="D8445" t="s">
        <v>2622</v>
      </c>
      <c r="E8445" t="s">
        <v>3196</v>
      </c>
      <c r="F8445" s="6">
        <v>20</v>
      </c>
      <c r="G8445" s="6"/>
      <c r="H8445" s="6"/>
      <c r="I8445" s="6"/>
      <c r="J8445" s="6">
        <v>80.210000000000008</v>
      </c>
      <c r="K8445">
        <f t="shared" si="262"/>
        <v>1</v>
      </c>
    </row>
    <row r="8446" spans="1:11" x14ac:dyDescent="0.25">
      <c r="A8446" s="5" t="str">
        <f t="shared" si="263"/>
        <v>Rate FamilyTOU-8-SMonthly Peak DayAugust21</v>
      </c>
      <c r="B8446" t="s">
        <v>2234</v>
      </c>
      <c r="C8446" t="s">
        <v>2253</v>
      </c>
      <c r="D8446" t="s">
        <v>2622</v>
      </c>
      <c r="E8446" t="s">
        <v>3196</v>
      </c>
      <c r="F8446" s="6">
        <v>21</v>
      </c>
      <c r="G8446" s="6"/>
      <c r="H8446" s="6"/>
      <c r="I8446" s="6"/>
      <c r="J8446" s="6">
        <v>76.94</v>
      </c>
      <c r="K8446">
        <f t="shared" si="262"/>
        <v>1</v>
      </c>
    </row>
    <row r="8447" spans="1:11" x14ac:dyDescent="0.25">
      <c r="A8447" s="5" t="str">
        <f t="shared" si="263"/>
        <v>Rate FamilyTOU-8-SMonthly Peak DayAugust22</v>
      </c>
      <c r="B8447" t="s">
        <v>2234</v>
      </c>
      <c r="C8447" t="s">
        <v>2253</v>
      </c>
      <c r="D8447" t="s">
        <v>2622</v>
      </c>
      <c r="E8447" t="s">
        <v>3196</v>
      </c>
      <c r="F8447" s="6">
        <v>22</v>
      </c>
      <c r="G8447" s="6"/>
      <c r="H8447" s="6"/>
      <c r="I8447" s="6"/>
      <c r="J8447" s="6">
        <v>74.092500000000001</v>
      </c>
      <c r="K8447">
        <f t="shared" si="262"/>
        <v>1</v>
      </c>
    </row>
    <row r="8448" spans="1:11" x14ac:dyDescent="0.25">
      <c r="A8448" s="5" t="str">
        <f t="shared" si="263"/>
        <v>Rate FamilyTOU-8-SMonthly Peak DayAugust23</v>
      </c>
      <c r="B8448" t="s">
        <v>2234</v>
      </c>
      <c r="C8448" t="s">
        <v>2253</v>
      </c>
      <c r="D8448" t="s">
        <v>2622</v>
      </c>
      <c r="E8448" t="s">
        <v>3196</v>
      </c>
      <c r="F8448" s="6">
        <v>23</v>
      </c>
      <c r="G8448" s="6"/>
      <c r="H8448" s="6"/>
      <c r="I8448" s="6"/>
      <c r="J8448" s="6">
        <v>71.887500000000003</v>
      </c>
      <c r="K8448">
        <f t="shared" si="262"/>
        <v>1</v>
      </c>
    </row>
    <row r="8449" spans="1:11" x14ac:dyDescent="0.25">
      <c r="A8449" s="5" t="str">
        <f t="shared" si="263"/>
        <v>Rate FamilyTOU-8-SMonthly Peak DayAugust24</v>
      </c>
      <c r="B8449" t="s">
        <v>2234</v>
      </c>
      <c r="C8449" t="s">
        <v>2253</v>
      </c>
      <c r="D8449" t="s">
        <v>2622</v>
      </c>
      <c r="E8449" t="s">
        <v>3196</v>
      </c>
      <c r="F8449" s="6">
        <v>24</v>
      </c>
      <c r="G8449" s="6"/>
      <c r="H8449" s="6"/>
      <c r="I8449" s="6"/>
      <c r="J8449" s="6">
        <v>70.97999999999999</v>
      </c>
      <c r="K8449">
        <f t="shared" si="262"/>
        <v>1</v>
      </c>
    </row>
    <row r="8450" spans="1:11" x14ac:dyDescent="0.25">
      <c r="A8450" s="5" t="str">
        <f t="shared" si="263"/>
        <v>Rate FamilyTOU-8-SAverage WeekdaySeptember1</v>
      </c>
      <c r="B8450" t="s">
        <v>2234</v>
      </c>
      <c r="C8450" t="s">
        <v>2253</v>
      </c>
      <c r="D8450" t="s">
        <v>2623</v>
      </c>
      <c r="E8450" t="s">
        <v>3197</v>
      </c>
      <c r="F8450" s="6">
        <v>1</v>
      </c>
      <c r="G8450" s="6"/>
      <c r="H8450" s="6"/>
      <c r="I8450" s="6"/>
      <c r="J8450" s="6">
        <v>71.477499999999992</v>
      </c>
      <c r="K8450">
        <f t="shared" ref="K8450:K8513" si="264">INDEX(events, MATCH(CONCATENATE(B8450, C8450, D8450, E8450), events_y, 0), MATCH("Confidential", events_x, 0))</f>
        <v>1</v>
      </c>
    </row>
    <row r="8451" spans="1:11" x14ac:dyDescent="0.25">
      <c r="A8451" s="5" t="str">
        <f t="shared" ref="A8451:A8514" si="265">CONCATENATE(B8451, C8451, D8451, E8451, F8451)</f>
        <v>Rate FamilyTOU-8-SAverage WeekdaySeptember2</v>
      </c>
      <c r="B8451" t="s">
        <v>2234</v>
      </c>
      <c r="C8451" t="s">
        <v>2253</v>
      </c>
      <c r="D8451" t="s">
        <v>2623</v>
      </c>
      <c r="E8451" t="s">
        <v>3197</v>
      </c>
      <c r="F8451" s="6">
        <v>2</v>
      </c>
      <c r="G8451" s="6"/>
      <c r="H8451" s="6"/>
      <c r="I8451" s="6"/>
      <c r="J8451" s="6">
        <v>70.344999999999999</v>
      </c>
      <c r="K8451">
        <f t="shared" si="264"/>
        <v>1</v>
      </c>
    </row>
    <row r="8452" spans="1:11" x14ac:dyDescent="0.25">
      <c r="A8452" s="5" t="str">
        <f t="shared" si="265"/>
        <v>Rate FamilyTOU-8-SAverage WeekdaySeptember3</v>
      </c>
      <c r="B8452" t="s">
        <v>2234</v>
      </c>
      <c r="C8452" t="s">
        <v>2253</v>
      </c>
      <c r="D8452" t="s">
        <v>2623</v>
      </c>
      <c r="E8452" t="s">
        <v>3197</v>
      </c>
      <c r="F8452" s="6">
        <v>3</v>
      </c>
      <c r="G8452" s="6"/>
      <c r="H8452" s="6"/>
      <c r="I8452" s="6"/>
      <c r="J8452" s="6">
        <v>69.069999999999993</v>
      </c>
      <c r="K8452">
        <f t="shared" si="264"/>
        <v>1</v>
      </c>
    </row>
    <row r="8453" spans="1:11" x14ac:dyDescent="0.25">
      <c r="A8453" s="5" t="str">
        <f t="shared" si="265"/>
        <v>Rate FamilyTOU-8-SAverage WeekdaySeptember4</v>
      </c>
      <c r="B8453" t="s">
        <v>2234</v>
      </c>
      <c r="C8453" t="s">
        <v>2253</v>
      </c>
      <c r="D8453" t="s">
        <v>2623</v>
      </c>
      <c r="E8453" t="s">
        <v>3197</v>
      </c>
      <c r="F8453" s="6">
        <v>4</v>
      </c>
      <c r="G8453" s="6"/>
      <c r="H8453" s="6"/>
      <c r="I8453" s="6"/>
      <c r="J8453" s="6">
        <v>68.14</v>
      </c>
      <c r="K8453">
        <f t="shared" si="264"/>
        <v>1</v>
      </c>
    </row>
    <row r="8454" spans="1:11" x14ac:dyDescent="0.25">
      <c r="A8454" s="5" t="str">
        <f t="shared" si="265"/>
        <v>Rate FamilyTOU-8-SAverage WeekdaySeptember5</v>
      </c>
      <c r="B8454" t="s">
        <v>2234</v>
      </c>
      <c r="C8454" t="s">
        <v>2253</v>
      </c>
      <c r="D8454" t="s">
        <v>2623</v>
      </c>
      <c r="E8454" t="s">
        <v>3197</v>
      </c>
      <c r="F8454" s="6">
        <v>5</v>
      </c>
      <c r="G8454" s="6"/>
      <c r="H8454" s="6"/>
      <c r="I8454" s="6"/>
      <c r="J8454" s="6">
        <v>67.132499999999993</v>
      </c>
      <c r="K8454">
        <f t="shared" si="264"/>
        <v>1</v>
      </c>
    </row>
    <row r="8455" spans="1:11" x14ac:dyDescent="0.25">
      <c r="A8455" s="5" t="str">
        <f t="shared" si="265"/>
        <v>Rate FamilyTOU-8-SAverage WeekdaySeptember6</v>
      </c>
      <c r="B8455" t="s">
        <v>2234</v>
      </c>
      <c r="C8455" t="s">
        <v>2253</v>
      </c>
      <c r="D8455" t="s">
        <v>2623</v>
      </c>
      <c r="E8455" t="s">
        <v>3197</v>
      </c>
      <c r="F8455" s="6">
        <v>6</v>
      </c>
      <c r="G8455" s="6"/>
      <c r="H8455" s="6"/>
      <c r="I8455" s="6"/>
      <c r="J8455" s="6">
        <v>66.752499999999998</v>
      </c>
      <c r="K8455">
        <f t="shared" si="264"/>
        <v>1</v>
      </c>
    </row>
    <row r="8456" spans="1:11" x14ac:dyDescent="0.25">
      <c r="A8456" s="5" t="str">
        <f t="shared" si="265"/>
        <v>Rate FamilyTOU-8-SAverage WeekdaySeptember7</v>
      </c>
      <c r="B8456" t="s">
        <v>2234</v>
      </c>
      <c r="C8456" t="s">
        <v>2253</v>
      </c>
      <c r="D8456" t="s">
        <v>2623</v>
      </c>
      <c r="E8456" t="s">
        <v>3197</v>
      </c>
      <c r="F8456" s="6">
        <v>7</v>
      </c>
      <c r="G8456" s="6"/>
      <c r="H8456" s="6"/>
      <c r="I8456" s="6"/>
      <c r="J8456" s="6">
        <v>65.962500000000006</v>
      </c>
      <c r="K8456">
        <f t="shared" si="264"/>
        <v>1</v>
      </c>
    </row>
    <row r="8457" spans="1:11" x14ac:dyDescent="0.25">
      <c r="A8457" s="5" t="str">
        <f t="shared" si="265"/>
        <v>Rate FamilyTOU-8-SAverage WeekdaySeptember8</v>
      </c>
      <c r="B8457" t="s">
        <v>2234</v>
      </c>
      <c r="C8457" t="s">
        <v>2253</v>
      </c>
      <c r="D8457" t="s">
        <v>2623</v>
      </c>
      <c r="E8457" t="s">
        <v>3197</v>
      </c>
      <c r="F8457" s="6">
        <v>8</v>
      </c>
      <c r="G8457" s="6"/>
      <c r="H8457" s="6"/>
      <c r="I8457" s="6"/>
      <c r="J8457" s="6">
        <v>65.39</v>
      </c>
      <c r="K8457">
        <f t="shared" si="264"/>
        <v>1</v>
      </c>
    </row>
    <row r="8458" spans="1:11" x14ac:dyDescent="0.25">
      <c r="A8458" s="5" t="str">
        <f t="shared" si="265"/>
        <v>Rate FamilyTOU-8-SAverage WeekdaySeptember9</v>
      </c>
      <c r="B8458" t="s">
        <v>2234</v>
      </c>
      <c r="C8458" t="s">
        <v>2253</v>
      </c>
      <c r="D8458" t="s">
        <v>2623</v>
      </c>
      <c r="E8458" t="s">
        <v>3197</v>
      </c>
      <c r="F8458" s="6">
        <v>9</v>
      </c>
      <c r="G8458" s="6"/>
      <c r="H8458" s="6"/>
      <c r="I8458" s="6"/>
      <c r="J8458" s="6">
        <v>65.922499999999999</v>
      </c>
      <c r="K8458">
        <f t="shared" si="264"/>
        <v>1</v>
      </c>
    </row>
    <row r="8459" spans="1:11" x14ac:dyDescent="0.25">
      <c r="A8459" s="5" t="str">
        <f t="shared" si="265"/>
        <v>Rate FamilyTOU-8-SAverage WeekdaySeptember10</v>
      </c>
      <c r="B8459" t="s">
        <v>2234</v>
      </c>
      <c r="C8459" t="s">
        <v>2253</v>
      </c>
      <c r="D8459" t="s">
        <v>2623</v>
      </c>
      <c r="E8459" t="s">
        <v>3197</v>
      </c>
      <c r="F8459" s="6">
        <v>10</v>
      </c>
      <c r="G8459" s="6"/>
      <c r="H8459" s="6"/>
      <c r="I8459" s="6"/>
      <c r="J8459" s="6">
        <v>69.25</v>
      </c>
      <c r="K8459">
        <f t="shared" si="264"/>
        <v>1</v>
      </c>
    </row>
    <row r="8460" spans="1:11" x14ac:dyDescent="0.25">
      <c r="A8460" s="5" t="str">
        <f t="shared" si="265"/>
        <v>Rate FamilyTOU-8-SAverage WeekdaySeptember11</v>
      </c>
      <c r="B8460" t="s">
        <v>2234</v>
      </c>
      <c r="C8460" t="s">
        <v>2253</v>
      </c>
      <c r="D8460" t="s">
        <v>2623</v>
      </c>
      <c r="E8460" t="s">
        <v>3197</v>
      </c>
      <c r="F8460" s="6">
        <v>11</v>
      </c>
      <c r="G8460" s="6"/>
      <c r="H8460" s="6"/>
      <c r="I8460" s="6"/>
      <c r="J8460" s="6">
        <v>73.827500000000001</v>
      </c>
      <c r="K8460">
        <f t="shared" si="264"/>
        <v>1</v>
      </c>
    </row>
    <row r="8461" spans="1:11" x14ac:dyDescent="0.25">
      <c r="A8461" s="5" t="str">
        <f t="shared" si="265"/>
        <v>Rate FamilyTOU-8-SAverage WeekdaySeptember12</v>
      </c>
      <c r="B8461" t="s">
        <v>2234</v>
      </c>
      <c r="C8461" t="s">
        <v>2253</v>
      </c>
      <c r="D8461" t="s">
        <v>2623</v>
      </c>
      <c r="E8461" t="s">
        <v>3197</v>
      </c>
      <c r="F8461" s="6">
        <v>12</v>
      </c>
      <c r="G8461" s="6"/>
      <c r="H8461" s="6"/>
      <c r="I8461" s="6"/>
      <c r="J8461" s="6">
        <v>77.669999999999987</v>
      </c>
      <c r="K8461">
        <f t="shared" si="264"/>
        <v>1</v>
      </c>
    </row>
    <row r="8462" spans="1:11" x14ac:dyDescent="0.25">
      <c r="A8462" s="5" t="str">
        <f t="shared" si="265"/>
        <v>Rate FamilyTOU-8-SAverage WeekdaySeptember13</v>
      </c>
      <c r="B8462" t="s">
        <v>2234</v>
      </c>
      <c r="C8462" t="s">
        <v>2253</v>
      </c>
      <c r="D8462" t="s">
        <v>2623</v>
      </c>
      <c r="E8462" t="s">
        <v>3197</v>
      </c>
      <c r="F8462" s="6">
        <v>13</v>
      </c>
      <c r="G8462" s="6"/>
      <c r="H8462" s="6"/>
      <c r="I8462" s="6"/>
      <c r="J8462" s="6">
        <v>80.789999999999992</v>
      </c>
      <c r="K8462">
        <f t="shared" si="264"/>
        <v>1</v>
      </c>
    </row>
    <row r="8463" spans="1:11" x14ac:dyDescent="0.25">
      <c r="A8463" s="5" t="str">
        <f t="shared" si="265"/>
        <v>Rate FamilyTOU-8-SAverage WeekdaySeptember14</v>
      </c>
      <c r="B8463" t="s">
        <v>2234</v>
      </c>
      <c r="C8463" t="s">
        <v>2253</v>
      </c>
      <c r="D8463" t="s">
        <v>2623</v>
      </c>
      <c r="E8463" t="s">
        <v>3197</v>
      </c>
      <c r="F8463" s="6">
        <v>14</v>
      </c>
      <c r="G8463" s="6"/>
      <c r="H8463" s="6"/>
      <c r="I8463" s="6"/>
      <c r="J8463" s="6">
        <v>83.072499999999991</v>
      </c>
      <c r="K8463">
        <f t="shared" si="264"/>
        <v>1</v>
      </c>
    </row>
    <row r="8464" spans="1:11" x14ac:dyDescent="0.25">
      <c r="A8464" s="5" t="str">
        <f t="shared" si="265"/>
        <v>Rate FamilyTOU-8-SAverage WeekdaySeptember15</v>
      </c>
      <c r="B8464" t="s">
        <v>2234</v>
      </c>
      <c r="C8464" t="s">
        <v>2253</v>
      </c>
      <c r="D8464" t="s">
        <v>2623</v>
      </c>
      <c r="E8464" t="s">
        <v>3197</v>
      </c>
      <c r="F8464" s="6">
        <v>15</v>
      </c>
      <c r="G8464" s="6"/>
      <c r="H8464" s="6"/>
      <c r="I8464" s="6"/>
      <c r="J8464" s="6">
        <v>83.852499999999992</v>
      </c>
      <c r="K8464">
        <f t="shared" si="264"/>
        <v>1</v>
      </c>
    </row>
    <row r="8465" spans="1:11" x14ac:dyDescent="0.25">
      <c r="A8465" s="5" t="str">
        <f t="shared" si="265"/>
        <v>Rate FamilyTOU-8-SAverage WeekdaySeptember16</v>
      </c>
      <c r="B8465" t="s">
        <v>2234</v>
      </c>
      <c r="C8465" t="s">
        <v>2253</v>
      </c>
      <c r="D8465" t="s">
        <v>2623</v>
      </c>
      <c r="E8465" t="s">
        <v>3197</v>
      </c>
      <c r="F8465" s="6">
        <v>16</v>
      </c>
      <c r="G8465" s="6"/>
      <c r="H8465" s="6"/>
      <c r="I8465" s="6"/>
      <c r="J8465" s="6">
        <v>83.304999999999993</v>
      </c>
      <c r="K8465">
        <f t="shared" si="264"/>
        <v>1</v>
      </c>
    </row>
    <row r="8466" spans="1:11" x14ac:dyDescent="0.25">
      <c r="A8466" s="5" t="str">
        <f t="shared" si="265"/>
        <v>Rate FamilyTOU-8-SAverage WeekdaySeptember17</v>
      </c>
      <c r="B8466" t="s">
        <v>2234</v>
      </c>
      <c r="C8466" t="s">
        <v>2253</v>
      </c>
      <c r="D8466" t="s">
        <v>2623</v>
      </c>
      <c r="E8466" t="s">
        <v>3197</v>
      </c>
      <c r="F8466" s="6">
        <v>17</v>
      </c>
      <c r="G8466" s="6"/>
      <c r="H8466" s="6"/>
      <c r="I8466" s="6"/>
      <c r="J8466" s="6">
        <v>82.144999999999996</v>
      </c>
      <c r="K8466">
        <f t="shared" si="264"/>
        <v>1</v>
      </c>
    </row>
    <row r="8467" spans="1:11" x14ac:dyDescent="0.25">
      <c r="A8467" s="5" t="str">
        <f t="shared" si="265"/>
        <v>Rate FamilyTOU-8-SAverage WeekdaySeptember18</v>
      </c>
      <c r="B8467" t="s">
        <v>2234</v>
      </c>
      <c r="C8467" t="s">
        <v>2253</v>
      </c>
      <c r="D8467" t="s">
        <v>2623</v>
      </c>
      <c r="E8467" t="s">
        <v>3197</v>
      </c>
      <c r="F8467" s="6">
        <v>18</v>
      </c>
      <c r="G8467" s="6"/>
      <c r="H8467" s="6"/>
      <c r="I8467" s="6"/>
      <c r="J8467" s="6">
        <v>80.212500000000006</v>
      </c>
      <c r="K8467">
        <f t="shared" si="264"/>
        <v>1</v>
      </c>
    </row>
    <row r="8468" spans="1:11" x14ac:dyDescent="0.25">
      <c r="A8468" s="5" t="str">
        <f t="shared" si="265"/>
        <v>Rate FamilyTOU-8-SAverage WeekdaySeptember19</v>
      </c>
      <c r="B8468" t="s">
        <v>2234</v>
      </c>
      <c r="C8468" t="s">
        <v>2253</v>
      </c>
      <c r="D8468" t="s">
        <v>2623</v>
      </c>
      <c r="E8468" t="s">
        <v>3197</v>
      </c>
      <c r="F8468" s="6">
        <v>19</v>
      </c>
      <c r="G8468" s="6"/>
      <c r="H8468" s="6"/>
      <c r="I8468" s="6"/>
      <c r="J8468" s="6">
        <v>77.314999999999998</v>
      </c>
      <c r="K8468">
        <f t="shared" si="264"/>
        <v>1</v>
      </c>
    </row>
    <row r="8469" spans="1:11" x14ac:dyDescent="0.25">
      <c r="A8469" s="5" t="str">
        <f t="shared" si="265"/>
        <v>Rate FamilyTOU-8-SAverage WeekdaySeptember20</v>
      </c>
      <c r="B8469" t="s">
        <v>2234</v>
      </c>
      <c r="C8469" t="s">
        <v>2253</v>
      </c>
      <c r="D8469" t="s">
        <v>2623</v>
      </c>
      <c r="E8469" t="s">
        <v>3197</v>
      </c>
      <c r="F8469" s="6">
        <v>20</v>
      </c>
      <c r="G8469" s="6"/>
      <c r="H8469" s="6"/>
      <c r="I8469" s="6"/>
      <c r="J8469" s="6">
        <v>74.105000000000018</v>
      </c>
      <c r="K8469">
        <f t="shared" si="264"/>
        <v>1</v>
      </c>
    </row>
    <row r="8470" spans="1:11" x14ac:dyDescent="0.25">
      <c r="A8470" s="5" t="str">
        <f t="shared" si="265"/>
        <v>Rate FamilyTOU-8-SAverage WeekdaySeptember21</v>
      </c>
      <c r="B8470" t="s">
        <v>2234</v>
      </c>
      <c r="C8470" t="s">
        <v>2253</v>
      </c>
      <c r="D8470" t="s">
        <v>2623</v>
      </c>
      <c r="E8470" t="s">
        <v>3197</v>
      </c>
      <c r="F8470" s="6">
        <v>21</v>
      </c>
      <c r="G8470" s="6"/>
      <c r="H8470" s="6"/>
      <c r="I8470" s="6"/>
      <c r="J8470" s="6">
        <v>70.607500000000002</v>
      </c>
      <c r="K8470">
        <f t="shared" si="264"/>
        <v>1</v>
      </c>
    </row>
    <row r="8471" spans="1:11" x14ac:dyDescent="0.25">
      <c r="A8471" s="5" t="str">
        <f t="shared" si="265"/>
        <v>Rate FamilyTOU-8-SAverage WeekdaySeptember22</v>
      </c>
      <c r="B8471" t="s">
        <v>2234</v>
      </c>
      <c r="C8471" t="s">
        <v>2253</v>
      </c>
      <c r="D8471" t="s">
        <v>2623</v>
      </c>
      <c r="E8471" t="s">
        <v>3197</v>
      </c>
      <c r="F8471" s="6">
        <v>22</v>
      </c>
      <c r="G8471" s="6"/>
      <c r="H8471" s="6"/>
      <c r="I8471" s="6"/>
      <c r="J8471" s="6">
        <v>69</v>
      </c>
      <c r="K8471">
        <f t="shared" si="264"/>
        <v>1</v>
      </c>
    </row>
    <row r="8472" spans="1:11" x14ac:dyDescent="0.25">
      <c r="A8472" s="5" t="str">
        <f t="shared" si="265"/>
        <v>Rate FamilyTOU-8-SAverage WeekdaySeptember23</v>
      </c>
      <c r="B8472" t="s">
        <v>2234</v>
      </c>
      <c r="C8472" t="s">
        <v>2253</v>
      </c>
      <c r="D8472" t="s">
        <v>2623</v>
      </c>
      <c r="E8472" t="s">
        <v>3197</v>
      </c>
      <c r="F8472" s="6">
        <v>23</v>
      </c>
      <c r="G8472" s="6"/>
      <c r="H8472" s="6"/>
      <c r="I8472" s="6"/>
      <c r="J8472" s="6">
        <v>67.572500000000005</v>
      </c>
      <c r="K8472">
        <f t="shared" si="264"/>
        <v>1</v>
      </c>
    </row>
    <row r="8473" spans="1:11" x14ac:dyDescent="0.25">
      <c r="A8473" s="5" t="str">
        <f t="shared" si="265"/>
        <v>Rate FamilyTOU-8-SAverage WeekdaySeptember24</v>
      </c>
      <c r="B8473" t="s">
        <v>2234</v>
      </c>
      <c r="C8473" t="s">
        <v>2253</v>
      </c>
      <c r="D8473" t="s">
        <v>2623</v>
      </c>
      <c r="E8473" t="s">
        <v>3197</v>
      </c>
      <c r="F8473" s="6">
        <v>24</v>
      </c>
      <c r="G8473" s="6"/>
      <c r="H8473" s="6"/>
      <c r="I8473" s="6"/>
      <c r="J8473" s="6">
        <v>66.834999999999994</v>
      </c>
      <c r="K8473">
        <f t="shared" si="264"/>
        <v>1</v>
      </c>
    </row>
    <row r="8474" spans="1:11" x14ac:dyDescent="0.25">
      <c r="A8474" s="5" t="str">
        <f t="shared" si="265"/>
        <v>Rate FamilyTOU-8-SMonthly Peak DaySeptember1</v>
      </c>
      <c r="B8474" t="s">
        <v>2234</v>
      </c>
      <c r="C8474" t="s">
        <v>2253</v>
      </c>
      <c r="D8474" t="s">
        <v>2624</v>
      </c>
      <c r="E8474" t="s">
        <v>3197</v>
      </c>
      <c r="F8474" s="6">
        <v>1</v>
      </c>
      <c r="G8474" s="6"/>
      <c r="H8474" s="6"/>
      <c r="I8474" s="6"/>
      <c r="J8474" s="6">
        <v>68.13</v>
      </c>
      <c r="K8474">
        <f t="shared" si="264"/>
        <v>1</v>
      </c>
    </row>
    <row r="8475" spans="1:11" x14ac:dyDescent="0.25">
      <c r="A8475" s="5" t="str">
        <f t="shared" si="265"/>
        <v>Rate FamilyTOU-8-SMonthly Peak DaySeptember2</v>
      </c>
      <c r="B8475" t="s">
        <v>2234</v>
      </c>
      <c r="C8475" t="s">
        <v>2253</v>
      </c>
      <c r="D8475" t="s">
        <v>2624</v>
      </c>
      <c r="E8475" t="s">
        <v>3197</v>
      </c>
      <c r="F8475" s="6">
        <v>2</v>
      </c>
      <c r="G8475" s="6"/>
      <c r="H8475" s="6"/>
      <c r="I8475" s="6"/>
      <c r="J8475" s="6">
        <v>67.44</v>
      </c>
      <c r="K8475">
        <f t="shared" si="264"/>
        <v>1</v>
      </c>
    </row>
    <row r="8476" spans="1:11" x14ac:dyDescent="0.25">
      <c r="A8476" s="5" t="str">
        <f t="shared" si="265"/>
        <v>Rate FamilyTOU-8-SMonthly Peak DaySeptember3</v>
      </c>
      <c r="B8476" t="s">
        <v>2234</v>
      </c>
      <c r="C8476" t="s">
        <v>2253</v>
      </c>
      <c r="D8476" t="s">
        <v>2624</v>
      </c>
      <c r="E8476" t="s">
        <v>3197</v>
      </c>
      <c r="F8476" s="6">
        <v>3</v>
      </c>
      <c r="G8476" s="6"/>
      <c r="H8476" s="6"/>
      <c r="I8476" s="6"/>
      <c r="J8476" s="6">
        <v>67.527500000000003</v>
      </c>
      <c r="K8476">
        <f t="shared" si="264"/>
        <v>1</v>
      </c>
    </row>
    <row r="8477" spans="1:11" x14ac:dyDescent="0.25">
      <c r="A8477" s="5" t="str">
        <f t="shared" si="265"/>
        <v>Rate FamilyTOU-8-SMonthly Peak DaySeptember4</v>
      </c>
      <c r="B8477" t="s">
        <v>2234</v>
      </c>
      <c r="C8477" t="s">
        <v>2253</v>
      </c>
      <c r="D8477" t="s">
        <v>2624</v>
      </c>
      <c r="E8477" t="s">
        <v>3197</v>
      </c>
      <c r="F8477" s="6">
        <v>4</v>
      </c>
      <c r="G8477" s="6"/>
      <c r="H8477" s="6"/>
      <c r="I8477" s="6"/>
      <c r="J8477" s="6">
        <v>68.044999999999987</v>
      </c>
      <c r="K8477">
        <f t="shared" si="264"/>
        <v>1</v>
      </c>
    </row>
    <row r="8478" spans="1:11" x14ac:dyDescent="0.25">
      <c r="A8478" s="5" t="str">
        <f t="shared" si="265"/>
        <v>Rate FamilyTOU-8-SMonthly Peak DaySeptember5</v>
      </c>
      <c r="B8478" t="s">
        <v>2234</v>
      </c>
      <c r="C8478" t="s">
        <v>2253</v>
      </c>
      <c r="D8478" t="s">
        <v>2624</v>
      </c>
      <c r="E8478" t="s">
        <v>3197</v>
      </c>
      <c r="F8478" s="6">
        <v>5</v>
      </c>
      <c r="G8478" s="6"/>
      <c r="H8478" s="6"/>
      <c r="I8478" s="6"/>
      <c r="J8478" s="6">
        <v>68.147499999999994</v>
      </c>
      <c r="K8478">
        <f t="shared" si="264"/>
        <v>1</v>
      </c>
    </row>
    <row r="8479" spans="1:11" x14ac:dyDescent="0.25">
      <c r="A8479" s="5" t="str">
        <f t="shared" si="265"/>
        <v>Rate FamilyTOU-8-SMonthly Peak DaySeptember6</v>
      </c>
      <c r="B8479" t="s">
        <v>2234</v>
      </c>
      <c r="C8479" t="s">
        <v>2253</v>
      </c>
      <c r="D8479" t="s">
        <v>2624</v>
      </c>
      <c r="E8479" t="s">
        <v>3197</v>
      </c>
      <c r="F8479" s="6">
        <v>6</v>
      </c>
      <c r="G8479" s="6"/>
      <c r="H8479" s="6"/>
      <c r="I8479" s="6"/>
      <c r="J8479" s="6">
        <v>68.414999999999992</v>
      </c>
      <c r="K8479">
        <f t="shared" si="264"/>
        <v>1</v>
      </c>
    </row>
    <row r="8480" spans="1:11" x14ac:dyDescent="0.25">
      <c r="A8480" s="5" t="str">
        <f t="shared" si="265"/>
        <v>Rate FamilyTOU-8-SMonthly Peak DaySeptember7</v>
      </c>
      <c r="B8480" t="s">
        <v>2234</v>
      </c>
      <c r="C8480" t="s">
        <v>2253</v>
      </c>
      <c r="D8480" t="s">
        <v>2624</v>
      </c>
      <c r="E8480" t="s">
        <v>3197</v>
      </c>
      <c r="F8480" s="6">
        <v>7</v>
      </c>
      <c r="G8480" s="6"/>
      <c r="H8480" s="6"/>
      <c r="I8480" s="6"/>
      <c r="J8480" s="6">
        <v>68.842500000000001</v>
      </c>
      <c r="K8480">
        <f t="shared" si="264"/>
        <v>1</v>
      </c>
    </row>
    <row r="8481" spans="1:11" x14ac:dyDescent="0.25">
      <c r="A8481" s="5" t="str">
        <f t="shared" si="265"/>
        <v>Rate FamilyTOU-8-SMonthly Peak DaySeptember8</v>
      </c>
      <c r="B8481" t="s">
        <v>2234</v>
      </c>
      <c r="C8481" t="s">
        <v>2253</v>
      </c>
      <c r="D8481" t="s">
        <v>2624</v>
      </c>
      <c r="E8481" t="s">
        <v>3197</v>
      </c>
      <c r="F8481" s="6">
        <v>8</v>
      </c>
      <c r="G8481" s="6"/>
      <c r="H8481" s="6"/>
      <c r="I8481" s="6"/>
      <c r="J8481" s="6">
        <v>68.137499999999989</v>
      </c>
      <c r="K8481">
        <f t="shared" si="264"/>
        <v>1</v>
      </c>
    </row>
    <row r="8482" spans="1:11" x14ac:dyDescent="0.25">
      <c r="A8482" s="5" t="str">
        <f t="shared" si="265"/>
        <v>Rate FamilyTOU-8-SMonthly Peak DaySeptember9</v>
      </c>
      <c r="B8482" t="s">
        <v>2234</v>
      </c>
      <c r="C8482" t="s">
        <v>2253</v>
      </c>
      <c r="D8482" t="s">
        <v>2624</v>
      </c>
      <c r="E8482" t="s">
        <v>3197</v>
      </c>
      <c r="F8482" s="6">
        <v>9</v>
      </c>
      <c r="G8482" s="6"/>
      <c r="H8482" s="6"/>
      <c r="I8482" s="6"/>
      <c r="J8482" s="6">
        <v>69.222499999999997</v>
      </c>
      <c r="K8482">
        <f t="shared" si="264"/>
        <v>1</v>
      </c>
    </row>
    <row r="8483" spans="1:11" x14ac:dyDescent="0.25">
      <c r="A8483" s="5" t="str">
        <f t="shared" si="265"/>
        <v>Rate FamilyTOU-8-SMonthly Peak DaySeptember10</v>
      </c>
      <c r="B8483" t="s">
        <v>2234</v>
      </c>
      <c r="C8483" t="s">
        <v>2253</v>
      </c>
      <c r="D8483" t="s">
        <v>2624</v>
      </c>
      <c r="E8483" t="s">
        <v>3197</v>
      </c>
      <c r="F8483" s="6">
        <v>10</v>
      </c>
      <c r="G8483" s="6"/>
      <c r="H8483" s="6"/>
      <c r="I8483" s="6"/>
      <c r="J8483" s="6">
        <v>72.66</v>
      </c>
      <c r="K8483">
        <f t="shared" si="264"/>
        <v>1</v>
      </c>
    </row>
    <row r="8484" spans="1:11" x14ac:dyDescent="0.25">
      <c r="A8484" s="5" t="str">
        <f t="shared" si="265"/>
        <v>Rate FamilyTOU-8-SMonthly Peak DaySeptember11</v>
      </c>
      <c r="B8484" t="s">
        <v>2234</v>
      </c>
      <c r="C8484" t="s">
        <v>2253</v>
      </c>
      <c r="D8484" t="s">
        <v>2624</v>
      </c>
      <c r="E8484" t="s">
        <v>3197</v>
      </c>
      <c r="F8484" s="6">
        <v>11</v>
      </c>
      <c r="G8484" s="6"/>
      <c r="H8484" s="6"/>
      <c r="I8484" s="6"/>
      <c r="J8484" s="6">
        <v>77.662499999999994</v>
      </c>
      <c r="K8484">
        <f t="shared" si="264"/>
        <v>1</v>
      </c>
    </row>
    <row r="8485" spans="1:11" x14ac:dyDescent="0.25">
      <c r="A8485" s="5" t="str">
        <f t="shared" si="265"/>
        <v>Rate FamilyTOU-8-SMonthly Peak DaySeptember12</v>
      </c>
      <c r="B8485" t="s">
        <v>2234</v>
      </c>
      <c r="C8485" t="s">
        <v>2253</v>
      </c>
      <c r="D8485" t="s">
        <v>2624</v>
      </c>
      <c r="E8485" t="s">
        <v>3197</v>
      </c>
      <c r="F8485" s="6">
        <v>12</v>
      </c>
      <c r="G8485" s="6"/>
      <c r="H8485" s="6"/>
      <c r="I8485" s="6"/>
      <c r="J8485" s="6">
        <v>82.442499999999995</v>
      </c>
      <c r="K8485">
        <f t="shared" si="264"/>
        <v>1</v>
      </c>
    </row>
    <row r="8486" spans="1:11" x14ac:dyDescent="0.25">
      <c r="A8486" s="5" t="str">
        <f t="shared" si="265"/>
        <v>Rate FamilyTOU-8-SMonthly Peak DaySeptember13</v>
      </c>
      <c r="B8486" t="s">
        <v>2234</v>
      </c>
      <c r="C8486" t="s">
        <v>2253</v>
      </c>
      <c r="D8486" t="s">
        <v>2624</v>
      </c>
      <c r="E8486" t="s">
        <v>3197</v>
      </c>
      <c r="F8486" s="6">
        <v>13</v>
      </c>
      <c r="G8486" s="6"/>
      <c r="H8486" s="6"/>
      <c r="I8486" s="6"/>
      <c r="J8486" s="6">
        <v>85.364999999999995</v>
      </c>
      <c r="K8486">
        <f t="shared" si="264"/>
        <v>1</v>
      </c>
    </row>
    <row r="8487" spans="1:11" x14ac:dyDescent="0.25">
      <c r="A8487" s="5" t="str">
        <f t="shared" si="265"/>
        <v>Rate FamilyTOU-8-SMonthly Peak DaySeptember14</v>
      </c>
      <c r="B8487" t="s">
        <v>2234</v>
      </c>
      <c r="C8487" t="s">
        <v>2253</v>
      </c>
      <c r="D8487" t="s">
        <v>2624</v>
      </c>
      <c r="E8487" t="s">
        <v>3197</v>
      </c>
      <c r="F8487" s="6">
        <v>14</v>
      </c>
      <c r="G8487" s="6"/>
      <c r="H8487" s="6"/>
      <c r="I8487" s="6"/>
      <c r="J8487" s="6">
        <v>88.004999999999995</v>
      </c>
      <c r="K8487">
        <f t="shared" si="264"/>
        <v>1</v>
      </c>
    </row>
    <row r="8488" spans="1:11" x14ac:dyDescent="0.25">
      <c r="A8488" s="5" t="str">
        <f t="shared" si="265"/>
        <v>Rate FamilyTOU-8-SMonthly Peak DaySeptember15</v>
      </c>
      <c r="B8488" t="s">
        <v>2234</v>
      </c>
      <c r="C8488" t="s">
        <v>2253</v>
      </c>
      <c r="D8488" t="s">
        <v>2624</v>
      </c>
      <c r="E8488" t="s">
        <v>3197</v>
      </c>
      <c r="F8488" s="6">
        <v>15</v>
      </c>
      <c r="G8488" s="6"/>
      <c r="H8488" s="6"/>
      <c r="I8488" s="6"/>
      <c r="J8488" s="6">
        <v>89.85</v>
      </c>
      <c r="K8488">
        <f t="shared" si="264"/>
        <v>1</v>
      </c>
    </row>
    <row r="8489" spans="1:11" x14ac:dyDescent="0.25">
      <c r="A8489" s="5" t="str">
        <f t="shared" si="265"/>
        <v>Rate FamilyTOU-8-SMonthly Peak DaySeptember16</v>
      </c>
      <c r="B8489" t="s">
        <v>2234</v>
      </c>
      <c r="C8489" t="s">
        <v>2253</v>
      </c>
      <c r="D8489" t="s">
        <v>2624</v>
      </c>
      <c r="E8489" t="s">
        <v>3197</v>
      </c>
      <c r="F8489" s="6">
        <v>16</v>
      </c>
      <c r="G8489" s="6"/>
      <c r="H8489" s="6"/>
      <c r="I8489" s="6"/>
      <c r="J8489" s="6">
        <v>90.9</v>
      </c>
      <c r="K8489">
        <f t="shared" si="264"/>
        <v>1</v>
      </c>
    </row>
    <row r="8490" spans="1:11" x14ac:dyDescent="0.25">
      <c r="A8490" s="5" t="str">
        <f t="shared" si="265"/>
        <v>Rate FamilyTOU-8-SMonthly Peak DaySeptember17</v>
      </c>
      <c r="B8490" t="s">
        <v>2234</v>
      </c>
      <c r="C8490" t="s">
        <v>2253</v>
      </c>
      <c r="D8490" t="s">
        <v>2624</v>
      </c>
      <c r="E8490" t="s">
        <v>3197</v>
      </c>
      <c r="F8490" s="6">
        <v>17</v>
      </c>
      <c r="G8490" s="6"/>
      <c r="H8490" s="6"/>
      <c r="I8490" s="6"/>
      <c r="J8490" s="6">
        <v>89.907499999999999</v>
      </c>
      <c r="K8490">
        <f t="shared" si="264"/>
        <v>1</v>
      </c>
    </row>
    <row r="8491" spans="1:11" x14ac:dyDescent="0.25">
      <c r="A8491" s="5" t="str">
        <f t="shared" si="265"/>
        <v>Rate FamilyTOU-8-SMonthly Peak DaySeptember18</v>
      </c>
      <c r="B8491" t="s">
        <v>2234</v>
      </c>
      <c r="C8491" t="s">
        <v>2253</v>
      </c>
      <c r="D8491" t="s">
        <v>2624</v>
      </c>
      <c r="E8491" t="s">
        <v>3197</v>
      </c>
      <c r="F8491" s="6">
        <v>18</v>
      </c>
      <c r="G8491" s="6"/>
      <c r="H8491" s="6"/>
      <c r="I8491" s="6"/>
      <c r="J8491" s="6">
        <v>89.375</v>
      </c>
      <c r="K8491">
        <f t="shared" si="264"/>
        <v>1</v>
      </c>
    </row>
    <row r="8492" spans="1:11" x14ac:dyDescent="0.25">
      <c r="A8492" s="5" t="str">
        <f t="shared" si="265"/>
        <v>Rate FamilyTOU-8-SMonthly Peak DaySeptember19</v>
      </c>
      <c r="B8492" t="s">
        <v>2234</v>
      </c>
      <c r="C8492" t="s">
        <v>2253</v>
      </c>
      <c r="D8492" t="s">
        <v>2624</v>
      </c>
      <c r="E8492" t="s">
        <v>3197</v>
      </c>
      <c r="F8492" s="6">
        <v>19</v>
      </c>
      <c r="G8492" s="6"/>
      <c r="H8492" s="6"/>
      <c r="I8492" s="6"/>
      <c r="J8492" s="6">
        <v>87.575000000000003</v>
      </c>
      <c r="K8492">
        <f t="shared" si="264"/>
        <v>1</v>
      </c>
    </row>
    <row r="8493" spans="1:11" x14ac:dyDescent="0.25">
      <c r="A8493" s="5" t="str">
        <f t="shared" si="265"/>
        <v>Rate FamilyTOU-8-SMonthly Peak DaySeptember20</v>
      </c>
      <c r="B8493" t="s">
        <v>2234</v>
      </c>
      <c r="C8493" t="s">
        <v>2253</v>
      </c>
      <c r="D8493" t="s">
        <v>2624</v>
      </c>
      <c r="E8493" t="s">
        <v>3197</v>
      </c>
      <c r="F8493" s="6">
        <v>20</v>
      </c>
      <c r="G8493" s="6"/>
      <c r="H8493" s="6"/>
      <c r="I8493" s="6"/>
      <c r="J8493" s="6">
        <v>84.227499999999992</v>
      </c>
      <c r="K8493">
        <f t="shared" si="264"/>
        <v>1</v>
      </c>
    </row>
    <row r="8494" spans="1:11" x14ac:dyDescent="0.25">
      <c r="A8494" s="5" t="str">
        <f t="shared" si="265"/>
        <v>Rate FamilyTOU-8-SMonthly Peak DaySeptember21</v>
      </c>
      <c r="B8494" t="s">
        <v>2234</v>
      </c>
      <c r="C8494" t="s">
        <v>2253</v>
      </c>
      <c r="D8494" t="s">
        <v>2624</v>
      </c>
      <c r="E8494" t="s">
        <v>3197</v>
      </c>
      <c r="F8494" s="6">
        <v>21</v>
      </c>
      <c r="G8494" s="6"/>
      <c r="H8494" s="6"/>
      <c r="I8494" s="6"/>
      <c r="J8494" s="6">
        <v>80.544999999999987</v>
      </c>
      <c r="K8494">
        <f t="shared" si="264"/>
        <v>1</v>
      </c>
    </row>
    <row r="8495" spans="1:11" x14ac:dyDescent="0.25">
      <c r="A8495" s="5" t="str">
        <f t="shared" si="265"/>
        <v>Rate FamilyTOU-8-SMonthly Peak DaySeptember22</v>
      </c>
      <c r="B8495" t="s">
        <v>2234</v>
      </c>
      <c r="C8495" t="s">
        <v>2253</v>
      </c>
      <c r="D8495" t="s">
        <v>2624</v>
      </c>
      <c r="E8495" t="s">
        <v>3197</v>
      </c>
      <c r="F8495" s="6">
        <v>22</v>
      </c>
      <c r="G8495" s="6"/>
      <c r="H8495" s="6"/>
      <c r="I8495" s="6"/>
      <c r="J8495" s="6">
        <v>77.125</v>
      </c>
      <c r="K8495">
        <f t="shared" si="264"/>
        <v>1</v>
      </c>
    </row>
    <row r="8496" spans="1:11" x14ac:dyDescent="0.25">
      <c r="A8496" s="5" t="str">
        <f t="shared" si="265"/>
        <v>Rate FamilyTOU-8-SMonthly Peak DaySeptember23</v>
      </c>
      <c r="B8496" t="s">
        <v>2234</v>
      </c>
      <c r="C8496" t="s">
        <v>2253</v>
      </c>
      <c r="D8496" t="s">
        <v>2624</v>
      </c>
      <c r="E8496" t="s">
        <v>3197</v>
      </c>
      <c r="F8496" s="6">
        <v>23</v>
      </c>
      <c r="G8496" s="6"/>
      <c r="H8496" s="6"/>
      <c r="I8496" s="6"/>
      <c r="J8496" s="6">
        <v>75.087500000000006</v>
      </c>
      <c r="K8496">
        <f t="shared" si="264"/>
        <v>1</v>
      </c>
    </row>
    <row r="8497" spans="1:11" x14ac:dyDescent="0.25">
      <c r="A8497" s="5" t="str">
        <f t="shared" si="265"/>
        <v>Rate FamilyTOU-8-SMonthly Peak DaySeptember24</v>
      </c>
      <c r="B8497" t="s">
        <v>2234</v>
      </c>
      <c r="C8497" t="s">
        <v>2253</v>
      </c>
      <c r="D8497" t="s">
        <v>2624</v>
      </c>
      <c r="E8497" t="s">
        <v>3197</v>
      </c>
      <c r="F8497" s="6">
        <v>24</v>
      </c>
      <c r="G8497" s="6"/>
      <c r="H8497" s="6"/>
      <c r="I8497" s="6"/>
      <c r="J8497" s="6">
        <v>73.55</v>
      </c>
      <c r="K8497">
        <f t="shared" si="264"/>
        <v>1</v>
      </c>
    </row>
    <row r="8498" spans="1:11" x14ac:dyDescent="0.25">
      <c r="A8498" s="5" t="str">
        <f t="shared" si="265"/>
        <v>Rate FamilyTOU-8-SAverage WeekdayOctober1</v>
      </c>
      <c r="B8498" t="s">
        <v>2234</v>
      </c>
      <c r="C8498" t="s">
        <v>2253</v>
      </c>
      <c r="D8498" t="s">
        <v>2625</v>
      </c>
      <c r="E8498" t="s">
        <v>3198</v>
      </c>
      <c r="F8498" s="6">
        <v>1</v>
      </c>
      <c r="G8498" s="6"/>
      <c r="H8498" s="6"/>
      <c r="I8498" s="6"/>
      <c r="J8498" s="6">
        <v>63.043333333333329</v>
      </c>
      <c r="K8498">
        <f t="shared" si="264"/>
        <v>1</v>
      </c>
    </row>
    <row r="8499" spans="1:11" x14ac:dyDescent="0.25">
      <c r="A8499" s="5" t="str">
        <f t="shared" si="265"/>
        <v>Rate FamilyTOU-8-SAverage WeekdayOctober2</v>
      </c>
      <c r="B8499" t="s">
        <v>2234</v>
      </c>
      <c r="C8499" t="s">
        <v>2253</v>
      </c>
      <c r="D8499" t="s">
        <v>2625</v>
      </c>
      <c r="E8499" t="s">
        <v>3198</v>
      </c>
      <c r="F8499" s="6">
        <v>2</v>
      </c>
      <c r="G8499" s="6"/>
      <c r="H8499" s="6"/>
      <c r="I8499" s="6"/>
      <c r="J8499" s="6">
        <v>62.02</v>
      </c>
      <c r="K8499">
        <f t="shared" si="264"/>
        <v>1</v>
      </c>
    </row>
    <row r="8500" spans="1:11" x14ac:dyDescent="0.25">
      <c r="A8500" s="5" t="str">
        <f t="shared" si="265"/>
        <v>Rate FamilyTOU-8-SAverage WeekdayOctober3</v>
      </c>
      <c r="B8500" t="s">
        <v>2234</v>
      </c>
      <c r="C8500" t="s">
        <v>2253</v>
      </c>
      <c r="D8500" t="s">
        <v>2625</v>
      </c>
      <c r="E8500" t="s">
        <v>3198</v>
      </c>
      <c r="F8500" s="6">
        <v>3</v>
      </c>
      <c r="G8500" s="6"/>
      <c r="H8500" s="6"/>
      <c r="I8500" s="6"/>
      <c r="J8500" s="6">
        <v>60.983333333333327</v>
      </c>
      <c r="K8500">
        <f t="shared" si="264"/>
        <v>1</v>
      </c>
    </row>
    <row r="8501" spans="1:11" x14ac:dyDescent="0.25">
      <c r="A8501" s="5" t="str">
        <f t="shared" si="265"/>
        <v>Rate FamilyTOU-8-SAverage WeekdayOctober4</v>
      </c>
      <c r="B8501" t="s">
        <v>2234</v>
      </c>
      <c r="C8501" t="s">
        <v>2253</v>
      </c>
      <c r="D8501" t="s">
        <v>2625</v>
      </c>
      <c r="E8501" t="s">
        <v>3198</v>
      </c>
      <c r="F8501" s="6">
        <v>4</v>
      </c>
      <c r="G8501" s="6"/>
      <c r="H8501" s="6"/>
      <c r="I8501" s="6"/>
      <c r="J8501" s="6">
        <v>60.506666666666661</v>
      </c>
      <c r="K8501">
        <f t="shared" si="264"/>
        <v>1</v>
      </c>
    </row>
    <row r="8502" spans="1:11" x14ac:dyDescent="0.25">
      <c r="A8502" s="5" t="str">
        <f t="shared" si="265"/>
        <v>Rate FamilyTOU-8-SAverage WeekdayOctober5</v>
      </c>
      <c r="B8502" t="s">
        <v>2234</v>
      </c>
      <c r="C8502" t="s">
        <v>2253</v>
      </c>
      <c r="D8502" t="s">
        <v>2625</v>
      </c>
      <c r="E8502" t="s">
        <v>3198</v>
      </c>
      <c r="F8502" s="6">
        <v>5</v>
      </c>
      <c r="G8502" s="6"/>
      <c r="H8502" s="6"/>
      <c r="I8502" s="6"/>
      <c r="J8502" s="6">
        <v>60.826666666666675</v>
      </c>
      <c r="K8502">
        <f t="shared" si="264"/>
        <v>1</v>
      </c>
    </row>
    <row r="8503" spans="1:11" x14ac:dyDescent="0.25">
      <c r="A8503" s="5" t="str">
        <f t="shared" si="265"/>
        <v>Rate FamilyTOU-8-SAverage WeekdayOctober6</v>
      </c>
      <c r="B8503" t="s">
        <v>2234</v>
      </c>
      <c r="C8503" t="s">
        <v>2253</v>
      </c>
      <c r="D8503" t="s">
        <v>2625</v>
      </c>
      <c r="E8503" t="s">
        <v>3198</v>
      </c>
      <c r="F8503" s="6">
        <v>6</v>
      </c>
      <c r="G8503" s="6"/>
      <c r="H8503" s="6"/>
      <c r="I8503" s="6"/>
      <c r="J8503" s="6">
        <v>60.233333333333327</v>
      </c>
      <c r="K8503">
        <f t="shared" si="264"/>
        <v>1</v>
      </c>
    </row>
    <row r="8504" spans="1:11" x14ac:dyDescent="0.25">
      <c r="A8504" s="5" t="str">
        <f t="shared" si="265"/>
        <v>Rate FamilyTOU-8-SAverage WeekdayOctober7</v>
      </c>
      <c r="B8504" t="s">
        <v>2234</v>
      </c>
      <c r="C8504" t="s">
        <v>2253</v>
      </c>
      <c r="D8504" t="s">
        <v>2625</v>
      </c>
      <c r="E8504" t="s">
        <v>3198</v>
      </c>
      <c r="F8504" s="6">
        <v>7</v>
      </c>
      <c r="G8504" s="6"/>
      <c r="H8504" s="6"/>
      <c r="I8504" s="6"/>
      <c r="J8504" s="6">
        <v>59.446666666666665</v>
      </c>
      <c r="K8504">
        <f t="shared" si="264"/>
        <v>1</v>
      </c>
    </row>
    <row r="8505" spans="1:11" x14ac:dyDescent="0.25">
      <c r="A8505" s="5" t="str">
        <f t="shared" si="265"/>
        <v>Rate FamilyTOU-8-SAverage WeekdayOctober8</v>
      </c>
      <c r="B8505" t="s">
        <v>2234</v>
      </c>
      <c r="C8505" t="s">
        <v>2253</v>
      </c>
      <c r="D8505" t="s">
        <v>2625</v>
      </c>
      <c r="E8505" t="s">
        <v>3198</v>
      </c>
      <c r="F8505" s="6">
        <v>8</v>
      </c>
      <c r="G8505" s="6"/>
      <c r="H8505" s="6"/>
      <c r="I8505" s="6"/>
      <c r="J8505" s="6">
        <v>58.836666666666666</v>
      </c>
      <c r="K8505">
        <f t="shared" si="264"/>
        <v>1</v>
      </c>
    </row>
    <row r="8506" spans="1:11" x14ac:dyDescent="0.25">
      <c r="A8506" s="5" t="str">
        <f t="shared" si="265"/>
        <v>Rate FamilyTOU-8-SAverage WeekdayOctober9</v>
      </c>
      <c r="B8506" t="s">
        <v>2234</v>
      </c>
      <c r="C8506" t="s">
        <v>2253</v>
      </c>
      <c r="D8506" t="s">
        <v>2625</v>
      </c>
      <c r="E8506" t="s">
        <v>3198</v>
      </c>
      <c r="F8506" s="6">
        <v>9</v>
      </c>
      <c r="G8506" s="6"/>
      <c r="H8506" s="6"/>
      <c r="I8506" s="6"/>
      <c r="J8506" s="6">
        <v>58.9</v>
      </c>
      <c r="K8506">
        <f t="shared" si="264"/>
        <v>1</v>
      </c>
    </row>
    <row r="8507" spans="1:11" x14ac:dyDescent="0.25">
      <c r="A8507" s="5" t="str">
        <f t="shared" si="265"/>
        <v>Rate FamilyTOU-8-SAverage WeekdayOctober10</v>
      </c>
      <c r="B8507" t="s">
        <v>2234</v>
      </c>
      <c r="C8507" t="s">
        <v>2253</v>
      </c>
      <c r="D8507" t="s">
        <v>2625</v>
      </c>
      <c r="E8507" t="s">
        <v>3198</v>
      </c>
      <c r="F8507" s="6">
        <v>10</v>
      </c>
      <c r="G8507" s="6"/>
      <c r="H8507" s="6"/>
      <c r="I8507" s="6"/>
      <c r="J8507" s="6">
        <v>60.919999999999995</v>
      </c>
      <c r="K8507">
        <f t="shared" si="264"/>
        <v>1</v>
      </c>
    </row>
    <row r="8508" spans="1:11" x14ac:dyDescent="0.25">
      <c r="A8508" s="5" t="str">
        <f t="shared" si="265"/>
        <v>Rate FamilyTOU-8-SAverage WeekdayOctober11</v>
      </c>
      <c r="B8508" t="s">
        <v>2234</v>
      </c>
      <c r="C8508" t="s">
        <v>2253</v>
      </c>
      <c r="D8508" t="s">
        <v>2625</v>
      </c>
      <c r="E8508" t="s">
        <v>3198</v>
      </c>
      <c r="F8508" s="6">
        <v>11</v>
      </c>
      <c r="G8508" s="6"/>
      <c r="H8508" s="6"/>
      <c r="I8508" s="6"/>
      <c r="J8508" s="6">
        <v>64.38666666666667</v>
      </c>
      <c r="K8508">
        <f t="shared" si="264"/>
        <v>1</v>
      </c>
    </row>
    <row r="8509" spans="1:11" x14ac:dyDescent="0.25">
      <c r="A8509" s="5" t="str">
        <f t="shared" si="265"/>
        <v>Rate FamilyTOU-8-SAverage WeekdayOctober12</v>
      </c>
      <c r="B8509" t="s">
        <v>2234</v>
      </c>
      <c r="C8509" t="s">
        <v>2253</v>
      </c>
      <c r="D8509" t="s">
        <v>2625</v>
      </c>
      <c r="E8509" t="s">
        <v>3198</v>
      </c>
      <c r="F8509" s="6">
        <v>12</v>
      </c>
      <c r="G8509" s="6"/>
      <c r="H8509" s="6"/>
      <c r="I8509" s="6"/>
      <c r="J8509" s="6">
        <v>69.732500000000016</v>
      </c>
      <c r="K8509">
        <f t="shared" si="264"/>
        <v>1</v>
      </c>
    </row>
    <row r="8510" spans="1:11" x14ac:dyDescent="0.25">
      <c r="A8510" s="5" t="str">
        <f t="shared" si="265"/>
        <v>Rate FamilyTOU-8-SAverage WeekdayOctober13</v>
      </c>
      <c r="B8510" t="s">
        <v>2234</v>
      </c>
      <c r="C8510" t="s">
        <v>2253</v>
      </c>
      <c r="D8510" t="s">
        <v>2625</v>
      </c>
      <c r="E8510" t="s">
        <v>3198</v>
      </c>
      <c r="F8510" s="6">
        <v>13</v>
      </c>
      <c r="G8510" s="6"/>
      <c r="H8510" s="6"/>
      <c r="I8510" s="6"/>
      <c r="J8510" s="6">
        <v>74.7</v>
      </c>
      <c r="K8510">
        <f t="shared" si="264"/>
        <v>1</v>
      </c>
    </row>
    <row r="8511" spans="1:11" x14ac:dyDescent="0.25">
      <c r="A8511" s="5" t="str">
        <f t="shared" si="265"/>
        <v>Rate FamilyTOU-8-SAverage WeekdayOctober14</v>
      </c>
      <c r="B8511" t="s">
        <v>2234</v>
      </c>
      <c r="C8511" t="s">
        <v>2253</v>
      </c>
      <c r="D8511" t="s">
        <v>2625</v>
      </c>
      <c r="E8511" t="s">
        <v>3198</v>
      </c>
      <c r="F8511" s="6">
        <v>14</v>
      </c>
      <c r="G8511" s="6"/>
      <c r="H8511" s="6"/>
      <c r="I8511" s="6"/>
      <c r="J8511" s="6">
        <v>77.947500000000005</v>
      </c>
      <c r="K8511">
        <f t="shared" si="264"/>
        <v>1</v>
      </c>
    </row>
    <row r="8512" spans="1:11" x14ac:dyDescent="0.25">
      <c r="A8512" s="5" t="str">
        <f t="shared" si="265"/>
        <v>Rate FamilyTOU-8-SAverage WeekdayOctober15</v>
      </c>
      <c r="B8512" t="s">
        <v>2234</v>
      </c>
      <c r="C8512" t="s">
        <v>2253</v>
      </c>
      <c r="D8512" t="s">
        <v>2625</v>
      </c>
      <c r="E8512" t="s">
        <v>3198</v>
      </c>
      <c r="F8512" s="6">
        <v>15</v>
      </c>
      <c r="G8512" s="6"/>
      <c r="H8512" s="6"/>
      <c r="I8512" s="6"/>
      <c r="J8512" s="6">
        <v>79.392499999999998</v>
      </c>
      <c r="K8512">
        <f t="shared" si="264"/>
        <v>1</v>
      </c>
    </row>
    <row r="8513" spans="1:11" x14ac:dyDescent="0.25">
      <c r="A8513" s="5" t="str">
        <f t="shared" si="265"/>
        <v>Rate FamilyTOU-8-SAverage WeekdayOctober16</v>
      </c>
      <c r="B8513" t="s">
        <v>2234</v>
      </c>
      <c r="C8513" t="s">
        <v>2253</v>
      </c>
      <c r="D8513" t="s">
        <v>2625</v>
      </c>
      <c r="E8513" t="s">
        <v>3198</v>
      </c>
      <c r="F8513" s="6">
        <v>16</v>
      </c>
      <c r="G8513" s="6"/>
      <c r="H8513" s="6"/>
      <c r="I8513" s="6"/>
      <c r="J8513" s="6">
        <v>80.515000000000001</v>
      </c>
      <c r="K8513">
        <f t="shared" si="264"/>
        <v>1</v>
      </c>
    </row>
    <row r="8514" spans="1:11" x14ac:dyDescent="0.25">
      <c r="A8514" s="5" t="str">
        <f t="shared" si="265"/>
        <v>Rate FamilyTOU-8-SAverage WeekdayOctober17</v>
      </c>
      <c r="B8514" t="s">
        <v>2234</v>
      </c>
      <c r="C8514" t="s">
        <v>2253</v>
      </c>
      <c r="D8514" t="s">
        <v>2625</v>
      </c>
      <c r="E8514" t="s">
        <v>3198</v>
      </c>
      <c r="F8514" s="6">
        <v>17</v>
      </c>
      <c r="G8514" s="6"/>
      <c r="H8514" s="6"/>
      <c r="I8514" s="6"/>
      <c r="J8514" s="6">
        <v>79.712500000000006</v>
      </c>
      <c r="K8514">
        <f t="shared" ref="K8514:K8577" si="266">INDEX(events, MATCH(CONCATENATE(B8514, C8514, D8514, E8514), events_y, 0), MATCH("Confidential", events_x, 0))</f>
        <v>1</v>
      </c>
    </row>
    <row r="8515" spans="1:11" x14ac:dyDescent="0.25">
      <c r="A8515" s="5" t="str">
        <f t="shared" ref="A8515:A8578" si="267">CONCATENATE(B8515, C8515, D8515, E8515, F8515)</f>
        <v>Rate FamilyTOU-8-SAverage WeekdayOctober18</v>
      </c>
      <c r="B8515" t="s">
        <v>2234</v>
      </c>
      <c r="C8515" t="s">
        <v>2253</v>
      </c>
      <c r="D8515" t="s">
        <v>2625</v>
      </c>
      <c r="E8515" t="s">
        <v>3198</v>
      </c>
      <c r="F8515" s="6">
        <v>18</v>
      </c>
      <c r="G8515" s="6"/>
      <c r="H8515" s="6"/>
      <c r="I8515" s="6"/>
      <c r="J8515" s="6">
        <v>78.209999999999994</v>
      </c>
      <c r="K8515">
        <f t="shared" si="266"/>
        <v>1</v>
      </c>
    </row>
    <row r="8516" spans="1:11" x14ac:dyDescent="0.25">
      <c r="A8516" s="5" t="str">
        <f t="shared" si="267"/>
        <v>Rate FamilyTOU-8-SAverage WeekdayOctober19</v>
      </c>
      <c r="B8516" t="s">
        <v>2234</v>
      </c>
      <c r="C8516" t="s">
        <v>2253</v>
      </c>
      <c r="D8516" t="s">
        <v>2625</v>
      </c>
      <c r="E8516" t="s">
        <v>3198</v>
      </c>
      <c r="F8516" s="6">
        <v>19</v>
      </c>
      <c r="G8516" s="6"/>
      <c r="H8516" s="6"/>
      <c r="I8516" s="6"/>
      <c r="J8516" s="6">
        <v>75.284999999999997</v>
      </c>
      <c r="K8516">
        <f t="shared" si="266"/>
        <v>1</v>
      </c>
    </row>
    <row r="8517" spans="1:11" x14ac:dyDescent="0.25">
      <c r="A8517" s="5" t="str">
        <f t="shared" si="267"/>
        <v>Rate FamilyTOU-8-SAverage WeekdayOctober20</v>
      </c>
      <c r="B8517" t="s">
        <v>2234</v>
      </c>
      <c r="C8517" t="s">
        <v>2253</v>
      </c>
      <c r="D8517" t="s">
        <v>2625</v>
      </c>
      <c r="E8517" t="s">
        <v>3198</v>
      </c>
      <c r="F8517" s="6">
        <v>20</v>
      </c>
      <c r="G8517" s="6"/>
      <c r="H8517" s="6"/>
      <c r="I8517" s="6"/>
      <c r="J8517" s="6">
        <v>70.855000000000004</v>
      </c>
      <c r="K8517">
        <f t="shared" si="266"/>
        <v>1</v>
      </c>
    </row>
    <row r="8518" spans="1:11" x14ac:dyDescent="0.25">
      <c r="A8518" s="5" t="str">
        <f t="shared" si="267"/>
        <v>Rate FamilyTOU-8-SAverage WeekdayOctober21</v>
      </c>
      <c r="B8518" t="s">
        <v>2234</v>
      </c>
      <c r="C8518" t="s">
        <v>2253</v>
      </c>
      <c r="D8518" t="s">
        <v>2625</v>
      </c>
      <c r="E8518" t="s">
        <v>3198</v>
      </c>
      <c r="F8518" s="6">
        <v>21</v>
      </c>
      <c r="G8518" s="6"/>
      <c r="H8518" s="6"/>
      <c r="I8518" s="6"/>
      <c r="J8518" s="6">
        <v>68.14</v>
      </c>
      <c r="K8518">
        <f t="shared" si="266"/>
        <v>1</v>
      </c>
    </row>
    <row r="8519" spans="1:11" x14ac:dyDescent="0.25">
      <c r="A8519" s="5" t="str">
        <f t="shared" si="267"/>
        <v>Rate FamilyTOU-8-SAverage WeekdayOctober22</v>
      </c>
      <c r="B8519" t="s">
        <v>2234</v>
      </c>
      <c r="C8519" t="s">
        <v>2253</v>
      </c>
      <c r="D8519" t="s">
        <v>2625</v>
      </c>
      <c r="E8519" t="s">
        <v>3198</v>
      </c>
      <c r="F8519" s="6">
        <v>22</v>
      </c>
      <c r="G8519" s="6"/>
      <c r="H8519" s="6"/>
      <c r="I8519" s="6"/>
      <c r="J8519" s="6">
        <v>65.94</v>
      </c>
      <c r="K8519">
        <f t="shared" si="266"/>
        <v>1</v>
      </c>
    </row>
    <row r="8520" spans="1:11" x14ac:dyDescent="0.25">
      <c r="A8520" s="5" t="str">
        <f t="shared" si="267"/>
        <v>Rate FamilyTOU-8-SAverage WeekdayOctober23</v>
      </c>
      <c r="B8520" t="s">
        <v>2234</v>
      </c>
      <c r="C8520" t="s">
        <v>2253</v>
      </c>
      <c r="D8520" t="s">
        <v>2625</v>
      </c>
      <c r="E8520" t="s">
        <v>3198</v>
      </c>
      <c r="F8520" s="6">
        <v>23</v>
      </c>
      <c r="G8520" s="6"/>
      <c r="H8520" s="6"/>
      <c r="I8520" s="6"/>
      <c r="J8520" s="6">
        <v>64.532499999999999</v>
      </c>
      <c r="K8520">
        <f t="shared" si="266"/>
        <v>1</v>
      </c>
    </row>
    <row r="8521" spans="1:11" x14ac:dyDescent="0.25">
      <c r="A8521" s="5" t="str">
        <f t="shared" si="267"/>
        <v>Rate FamilyTOU-8-SAverage WeekdayOctober24</v>
      </c>
      <c r="B8521" t="s">
        <v>2234</v>
      </c>
      <c r="C8521" t="s">
        <v>2253</v>
      </c>
      <c r="D8521" t="s">
        <v>2625</v>
      </c>
      <c r="E8521" t="s">
        <v>3198</v>
      </c>
      <c r="F8521" s="6">
        <v>24</v>
      </c>
      <c r="G8521" s="6"/>
      <c r="H8521" s="6"/>
      <c r="I8521" s="6"/>
      <c r="J8521" s="6">
        <v>63.522499999999994</v>
      </c>
      <c r="K8521">
        <f t="shared" si="266"/>
        <v>1</v>
      </c>
    </row>
    <row r="8522" spans="1:11" x14ac:dyDescent="0.25">
      <c r="A8522" s="5" t="str">
        <f t="shared" si="267"/>
        <v>Rate FamilyTOU-8-SMonthly Peak DayOctober1</v>
      </c>
      <c r="B8522" t="s">
        <v>2234</v>
      </c>
      <c r="C8522" t="s">
        <v>2253</v>
      </c>
      <c r="D8522" t="s">
        <v>2626</v>
      </c>
      <c r="E8522" t="s">
        <v>3198</v>
      </c>
      <c r="F8522" s="6">
        <v>1</v>
      </c>
      <c r="G8522" s="6"/>
      <c r="H8522" s="6"/>
      <c r="I8522" s="6"/>
      <c r="J8522" s="6">
        <v>73.752499999999998</v>
      </c>
      <c r="K8522">
        <f t="shared" si="266"/>
        <v>1</v>
      </c>
    </row>
    <row r="8523" spans="1:11" x14ac:dyDescent="0.25">
      <c r="A8523" s="5" t="str">
        <f t="shared" si="267"/>
        <v>Rate FamilyTOU-8-SMonthly Peak DayOctober2</v>
      </c>
      <c r="B8523" t="s">
        <v>2234</v>
      </c>
      <c r="C8523" t="s">
        <v>2253</v>
      </c>
      <c r="D8523" t="s">
        <v>2626</v>
      </c>
      <c r="E8523" t="s">
        <v>3198</v>
      </c>
      <c r="F8523" s="6">
        <v>2</v>
      </c>
      <c r="G8523" s="6"/>
      <c r="H8523" s="6"/>
      <c r="I8523" s="6"/>
      <c r="J8523" s="6">
        <v>72.117499999999993</v>
      </c>
      <c r="K8523">
        <f t="shared" si="266"/>
        <v>1</v>
      </c>
    </row>
    <row r="8524" spans="1:11" x14ac:dyDescent="0.25">
      <c r="A8524" s="5" t="str">
        <f t="shared" si="267"/>
        <v>Rate FamilyTOU-8-SMonthly Peak DayOctober3</v>
      </c>
      <c r="B8524" t="s">
        <v>2234</v>
      </c>
      <c r="C8524" t="s">
        <v>2253</v>
      </c>
      <c r="D8524" t="s">
        <v>2626</v>
      </c>
      <c r="E8524" t="s">
        <v>3198</v>
      </c>
      <c r="F8524" s="6">
        <v>3</v>
      </c>
      <c r="G8524" s="6"/>
      <c r="H8524" s="6"/>
      <c r="I8524" s="6"/>
      <c r="J8524" s="6">
        <v>71.009999999999991</v>
      </c>
      <c r="K8524">
        <f t="shared" si="266"/>
        <v>1</v>
      </c>
    </row>
    <row r="8525" spans="1:11" x14ac:dyDescent="0.25">
      <c r="A8525" s="5" t="str">
        <f t="shared" si="267"/>
        <v>Rate FamilyTOU-8-SMonthly Peak DayOctober4</v>
      </c>
      <c r="B8525" t="s">
        <v>2234</v>
      </c>
      <c r="C8525" t="s">
        <v>2253</v>
      </c>
      <c r="D8525" t="s">
        <v>2626</v>
      </c>
      <c r="E8525" t="s">
        <v>3198</v>
      </c>
      <c r="F8525" s="6">
        <v>4</v>
      </c>
      <c r="G8525" s="6"/>
      <c r="H8525" s="6"/>
      <c r="I8525" s="6"/>
      <c r="J8525" s="6">
        <v>68.862499999999997</v>
      </c>
      <c r="K8525">
        <f t="shared" si="266"/>
        <v>1</v>
      </c>
    </row>
    <row r="8526" spans="1:11" x14ac:dyDescent="0.25">
      <c r="A8526" s="5" t="str">
        <f t="shared" si="267"/>
        <v>Rate FamilyTOU-8-SMonthly Peak DayOctober5</v>
      </c>
      <c r="B8526" t="s">
        <v>2234</v>
      </c>
      <c r="C8526" t="s">
        <v>2253</v>
      </c>
      <c r="D8526" t="s">
        <v>2626</v>
      </c>
      <c r="E8526" t="s">
        <v>3198</v>
      </c>
      <c r="F8526" s="6">
        <v>5</v>
      </c>
      <c r="G8526" s="6"/>
      <c r="H8526" s="6"/>
      <c r="I8526" s="6"/>
      <c r="J8526" s="6">
        <v>68.930000000000007</v>
      </c>
      <c r="K8526">
        <f t="shared" si="266"/>
        <v>1</v>
      </c>
    </row>
    <row r="8527" spans="1:11" x14ac:dyDescent="0.25">
      <c r="A8527" s="5" t="str">
        <f t="shared" si="267"/>
        <v>Rate FamilyTOU-8-SMonthly Peak DayOctober6</v>
      </c>
      <c r="B8527" t="s">
        <v>2234</v>
      </c>
      <c r="C8527" t="s">
        <v>2253</v>
      </c>
      <c r="D8527" t="s">
        <v>2626</v>
      </c>
      <c r="E8527" t="s">
        <v>3198</v>
      </c>
      <c r="F8527" s="6">
        <v>6</v>
      </c>
      <c r="G8527" s="6"/>
      <c r="H8527" s="6"/>
      <c r="I8527" s="6"/>
      <c r="J8527" s="6">
        <v>67.41749999999999</v>
      </c>
      <c r="K8527">
        <f t="shared" si="266"/>
        <v>1</v>
      </c>
    </row>
    <row r="8528" spans="1:11" x14ac:dyDescent="0.25">
      <c r="A8528" s="5" t="str">
        <f t="shared" si="267"/>
        <v>Rate FamilyTOU-8-SMonthly Peak DayOctober7</v>
      </c>
      <c r="B8528" t="s">
        <v>2234</v>
      </c>
      <c r="C8528" t="s">
        <v>2253</v>
      </c>
      <c r="D8528" t="s">
        <v>2626</v>
      </c>
      <c r="E8528" t="s">
        <v>3198</v>
      </c>
      <c r="F8528" s="6">
        <v>7</v>
      </c>
      <c r="G8528" s="6"/>
      <c r="H8528" s="6"/>
      <c r="I8528" s="6"/>
      <c r="J8528" s="6">
        <v>66.275000000000006</v>
      </c>
      <c r="K8528">
        <f t="shared" si="266"/>
        <v>1</v>
      </c>
    </row>
    <row r="8529" spans="1:11" x14ac:dyDescent="0.25">
      <c r="A8529" s="5" t="str">
        <f t="shared" si="267"/>
        <v>Rate FamilyTOU-8-SMonthly Peak DayOctober8</v>
      </c>
      <c r="B8529" t="s">
        <v>2234</v>
      </c>
      <c r="C8529" t="s">
        <v>2253</v>
      </c>
      <c r="D8529" t="s">
        <v>2626</v>
      </c>
      <c r="E8529" t="s">
        <v>3198</v>
      </c>
      <c r="F8529" s="6">
        <v>8</v>
      </c>
      <c r="G8529" s="6"/>
      <c r="H8529" s="6"/>
      <c r="I8529" s="6"/>
      <c r="J8529" s="6">
        <v>65.112499999999997</v>
      </c>
      <c r="K8529">
        <f t="shared" si="266"/>
        <v>1</v>
      </c>
    </row>
    <row r="8530" spans="1:11" x14ac:dyDescent="0.25">
      <c r="A8530" s="5" t="str">
        <f t="shared" si="267"/>
        <v>Rate FamilyTOU-8-SMonthly Peak DayOctober9</v>
      </c>
      <c r="B8530" t="s">
        <v>2234</v>
      </c>
      <c r="C8530" t="s">
        <v>2253</v>
      </c>
      <c r="D8530" t="s">
        <v>2626</v>
      </c>
      <c r="E8530" t="s">
        <v>3198</v>
      </c>
      <c r="F8530" s="6">
        <v>9</v>
      </c>
      <c r="G8530" s="6"/>
      <c r="H8530" s="6"/>
      <c r="I8530" s="6"/>
      <c r="J8530" s="6">
        <v>66.532499999999999</v>
      </c>
      <c r="K8530">
        <f t="shared" si="266"/>
        <v>1</v>
      </c>
    </row>
    <row r="8531" spans="1:11" x14ac:dyDescent="0.25">
      <c r="A8531" s="5" t="str">
        <f t="shared" si="267"/>
        <v>Rate FamilyTOU-8-SMonthly Peak DayOctober10</v>
      </c>
      <c r="B8531" t="s">
        <v>2234</v>
      </c>
      <c r="C8531" t="s">
        <v>2253</v>
      </c>
      <c r="D8531" t="s">
        <v>2626</v>
      </c>
      <c r="E8531" t="s">
        <v>3198</v>
      </c>
      <c r="F8531" s="6">
        <v>10</v>
      </c>
      <c r="G8531" s="6"/>
      <c r="H8531" s="6"/>
      <c r="I8531" s="6"/>
      <c r="J8531" s="6">
        <v>72.260000000000005</v>
      </c>
      <c r="K8531">
        <f t="shared" si="266"/>
        <v>1</v>
      </c>
    </row>
    <row r="8532" spans="1:11" x14ac:dyDescent="0.25">
      <c r="A8532" s="5" t="str">
        <f t="shared" si="267"/>
        <v>Rate FamilyTOU-8-SMonthly Peak DayOctober11</v>
      </c>
      <c r="B8532" t="s">
        <v>2234</v>
      </c>
      <c r="C8532" t="s">
        <v>2253</v>
      </c>
      <c r="D8532" t="s">
        <v>2626</v>
      </c>
      <c r="E8532" t="s">
        <v>3198</v>
      </c>
      <c r="F8532" s="6">
        <v>11</v>
      </c>
      <c r="G8532" s="6"/>
      <c r="H8532" s="6"/>
      <c r="I8532" s="6"/>
      <c r="J8532" s="6">
        <v>80.425000000000011</v>
      </c>
      <c r="K8532">
        <f t="shared" si="266"/>
        <v>1</v>
      </c>
    </row>
    <row r="8533" spans="1:11" x14ac:dyDescent="0.25">
      <c r="A8533" s="5" t="str">
        <f t="shared" si="267"/>
        <v>Rate FamilyTOU-8-SMonthly Peak DayOctober12</v>
      </c>
      <c r="B8533" t="s">
        <v>2234</v>
      </c>
      <c r="C8533" t="s">
        <v>2253</v>
      </c>
      <c r="D8533" t="s">
        <v>2626</v>
      </c>
      <c r="E8533" t="s">
        <v>3198</v>
      </c>
      <c r="F8533" s="6">
        <v>12</v>
      </c>
      <c r="G8533" s="6"/>
      <c r="H8533" s="6"/>
      <c r="I8533" s="6"/>
      <c r="J8533" s="6">
        <v>87.275000000000006</v>
      </c>
      <c r="K8533">
        <f t="shared" si="266"/>
        <v>1</v>
      </c>
    </row>
    <row r="8534" spans="1:11" x14ac:dyDescent="0.25">
      <c r="A8534" s="5" t="str">
        <f t="shared" si="267"/>
        <v>Rate FamilyTOU-8-SMonthly Peak DayOctober13</v>
      </c>
      <c r="B8534" t="s">
        <v>2234</v>
      </c>
      <c r="C8534" t="s">
        <v>2253</v>
      </c>
      <c r="D8534" t="s">
        <v>2626</v>
      </c>
      <c r="E8534" t="s">
        <v>3198</v>
      </c>
      <c r="F8534" s="6">
        <v>13</v>
      </c>
      <c r="G8534" s="6"/>
      <c r="H8534" s="6"/>
      <c r="I8534" s="6"/>
      <c r="J8534" s="6">
        <v>91.974999999999994</v>
      </c>
      <c r="K8534">
        <f t="shared" si="266"/>
        <v>1</v>
      </c>
    </row>
    <row r="8535" spans="1:11" x14ac:dyDescent="0.25">
      <c r="A8535" s="5" t="str">
        <f t="shared" si="267"/>
        <v>Rate FamilyTOU-8-SMonthly Peak DayOctober14</v>
      </c>
      <c r="B8535" t="s">
        <v>2234</v>
      </c>
      <c r="C8535" t="s">
        <v>2253</v>
      </c>
      <c r="D8535" t="s">
        <v>2626</v>
      </c>
      <c r="E8535" t="s">
        <v>3198</v>
      </c>
      <c r="F8535" s="6">
        <v>14</v>
      </c>
      <c r="G8535" s="6"/>
      <c r="H8535" s="6"/>
      <c r="I8535" s="6"/>
      <c r="J8535" s="6">
        <v>95.199999999999989</v>
      </c>
      <c r="K8535">
        <f t="shared" si="266"/>
        <v>1</v>
      </c>
    </row>
    <row r="8536" spans="1:11" x14ac:dyDescent="0.25">
      <c r="A8536" s="5" t="str">
        <f t="shared" si="267"/>
        <v>Rate FamilyTOU-8-SMonthly Peak DayOctober15</v>
      </c>
      <c r="B8536" t="s">
        <v>2234</v>
      </c>
      <c r="C8536" t="s">
        <v>2253</v>
      </c>
      <c r="D8536" t="s">
        <v>2626</v>
      </c>
      <c r="E8536" t="s">
        <v>3198</v>
      </c>
      <c r="F8536" s="6">
        <v>15</v>
      </c>
      <c r="G8536" s="6"/>
      <c r="H8536" s="6"/>
      <c r="I8536" s="6"/>
      <c r="J8536" s="6">
        <v>97.199999999999989</v>
      </c>
      <c r="K8536">
        <f t="shared" si="266"/>
        <v>1</v>
      </c>
    </row>
    <row r="8537" spans="1:11" x14ac:dyDescent="0.25">
      <c r="A8537" s="5" t="str">
        <f t="shared" si="267"/>
        <v>Rate FamilyTOU-8-SMonthly Peak DayOctober16</v>
      </c>
      <c r="B8537" t="s">
        <v>2234</v>
      </c>
      <c r="C8537" t="s">
        <v>2253</v>
      </c>
      <c r="D8537" t="s">
        <v>2626</v>
      </c>
      <c r="E8537" t="s">
        <v>3198</v>
      </c>
      <c r="F8537" s="6">
        <v>16</v>
      </c>
      <c r="G8537" s="6"/>
      <c r="H8537" s="6"/>
      <c r="I8537" s="6"/>
      <c r="J8537" s="6">
        <v>97.949999999999989</v>
      </c>
      <c r="K8537">
        <f t="shared" si="266"/>
        <v>1</v>
      </c>
    </row>
    <row r="8538" spans="1:11" x14ac:dyDescent="0.25">
      <c r="A8538" s="5" t="str">
        <f t="shared" si="267"/>
        <v>Rate FamilyTOU-8-SMonthly Peak DayOctober17</v>
      </c>
      <c r="B8538" t="s">
        <v>2234</v>
      </c>
      <c r="C8538" t="s">
        <v>2253</v>
      </c>
      <c r="D8538" t="s">
        <v>2626</v>
      </c>
      <c r="E8538" t="s">
        <v>3198</v>
      </c>
      <c r="F8538" s="6">
        <v>17</v>
      </c>
      <c r="G8538" s="6"/>
      <c r="H8538" s="6"/>
      <c r="I8538" s="6"/>
      <c r="J8538" s="6">
        <v>98.05</v>
      </c>
      <c r="K8538">
        <f t="shared" si="266"/>
        <v>1</v>
      </c>
    </row>
    <row r="8539" spans="1:11" x14ac:dyDescent="0.25">
      <c r="A8539" s="5" t="str">
        <f t="shared" si="267"/>
        <v>Rate FamilyTOU-8-SMonthly Peak DayOctober18</v>
      </c>
      <c r="B8539" t="s">
        <v>2234</v>
      </c>
      <c r="C8539" t="s">
        <v>2253</v>
      </c>
      <c r="D8539" t="s">
        <v>2626</v>
      </c>
      <c r="E8539" t="s">
        <v>3198</v>
      </c>
      <c r="F8539" s="6">
        <v>18</v>
      </c>
      <c r="G8539" s="6"/>
      <c r="H8539" s="6"/>
      <c r="I8539" s="6"/>
      <c r="J8539" s="6">
        <v>96.2</v>
      </c>
      <c r="K8539">
        <f t="shared" si="266"/>
        <v>1</v>
      </c>
    </row>
    <row r="8540" spans="1:11" x14ac:dyDescent="0.25">
      <c r="A8540" s="5" t="str">
        <f t="shared" si="267"/>
        <v>Rate FamilyTOU-8-SMonthly Peak DayOctober19</v>
      </c>
      <c r="B8540" t="s">
        <v>2234</v>
      </c>
      <c r="C8540" t="s">
        <v>2253</v>
      </c>
      <c r="D8540" t="s">
        <v>2626</v>
      </c>
      <c r="E8540" t="s">
        <v>3198</v>
      </c>
      <c r="F8540" s="6">
        <v>19</v>
      </c>
      <c r="G8540" s="6"/>
      <c r="H8540" s="6"/>
      <c r="I8540" s="6"/>
      <c r="J8540" s="6">
        <v>91.775000000000006</v>
      </c>
      <c r="K8540">
        <f t="shared" si="266"/>
        <v>1</v>
      </c>
    </row>
    <row r="8541" spans="1:11" x14ac:dyDescent="0.25">
      <c r="A8541" s="5" t="str">
        <f t="shared" si="267"/>
        <v>Rate FamilyTOU-8-SMonthly Peak DayOctober20</v>
      </c>
      <c r="B8541" t="s">
        <v>2234</v>
      </c>
      <c r="C8541" t="s">
        <v>2253</v>
      </c>
      <c r="D8541" t="s">
        <v>2626</v>
      </c>
      <c r="E8541" t="s">
        <v>3198</v>
      </c>
      <c r="F8541" s="6">
        <v>20</v>
      </c>
      <c r="G8541" s="6"/>
      <c r="H8541" s="6"/>
      <c r="I8541" s="6"/>
      <c r="J8541" s="6">
        <v>86.225000000000009</v>
      </c>
      <c r="K8541">
        <f t="shared" si="266"/>
        <v>1</v>
      </c>
    </row>
    <row r="8542" spans="1:11" x14ac:dyDescent="0.25">
      <c r="A8542" s="5" t="str">
        <f t="shared" si="267"/>
        <v>Rate FamilyTOU-8-SMonthly Peak DayOctober21</v>
      </c>
      <c r="B8542" t="s">
        <v>2234</v>
      </c>
      <c r="C8542" t="s">
        <v>2253</v>
      </c>
      <c r="D8542" t="s">
        <v>2626</v>
      </c>
      <c r="E8542" t="s">
        <v>3198</v>
      </c>
      <c r="F8542" s="6">
        <v>21</v>
      </c>
      <c r="G8542" s="6"/>
      <c r="H8542" s="6"/>
      <c r="I8542" s="6"/>
      <c r="J8542" s="6">
        <v>82.474999999999994</v>
      </c>
      <c r="K8542">
        <f t="shared" si="266"/>
        <v>1</v>
      </c>
    </row>
    <row r="8543" spans="1:11" x14ac:dyDescent="0.25">
      <c r="A8543" s="5" t="str">
        <f t="shared" si="267"/>
        <v>Rate FamilyTOU-8-SMonthly Peak DayOctober22</v>
      </c>
      <c r="B8543" t="s">
        <v>2234</v>
      </c>
      <c r="C8543" t="s">
        <v>2253</v>
      </c>
      <c r="D8543" t="s">
        <v>2626</v>
      </c>
      <c r="E8543" t="s">
        <v>3198</v>
      </c>
      <c r="F8543" s="6">
        <v>22</v>
      </c>
      <c r="G8543" s="6"/>
      <c r="H8543" s="6"/>
      <c r="I8543" s="6"/>
      <c r="J8543" s="6">
        <v>79.81</v>
      </c>
      <c r="K8543">
        <f t="shared" si="266"/>
        <v>1</v>
      </c>
    </row>
    <row r="8544" spans="1:11" x14ac:dyDescent="0.25">
      <c r="A8544" s="5" t="str">
        <f t="shared" si="267"/>
        <v>Rate FamilyTOU-8-SMonthly Peak DayOctober23</v>
      </c>
      <c r="B8544" t="s">
        <v>2234</v>
      </c>
      <c r="C8544" t="s">
        <v>2253</v>
      </c>
      <c r="D8544" t="s">
        <v>2626</v>
      </c>
      <c r="E8544" t="s">
        <v>3198</v>
      </c>
      <c r="F8544" s="6">
        <v>23</v>
      </c>
      <c r="G8544" s="6"/>
      <c r="H8544" s="6"/>
      <c r="I8544" s="6"/>
      <c r="J8544" s="6">
        <v>77.37</v>
      </c>
      <c r="K8544">
        <f t="shared" si="266"/>
        <v>1</v>
      </c>
    </row>
    <row r="8545" spans="1:11" x14ac:dyDescent="0.25">
      <c r="A8545" s="5" t="str">
        <f t="shared" si="267"/>
        <v>Rate FamilyTOU-8-SMonthly Peak DayOctober24</v>
      </c>
      <c r="B8545" t="s">
        <v>2234</v>
      </c>
      <c r="C8545" t="s">
        <v>2253</v>
      </c>
      <c r="D8545" t="s">
        <v>2626</v>
      </c>
      <c r="E8545" t="s">
        <v>3198</v>
      </c>
      <c r="F8545" s="6">
        <v>24</v>
      </c>
      <c r="G8545" s="6"/>
      <c r="H8545" s="6"/>
      <c r="I8545" s="6"/>
      <c r="J8545" s="6">
        <v>75.525000000000006</v>
      </c>
      <c r="K8545">
        <f t="shared" si="266"/>
        <v>1</v>
      </c>
    </row>
    <row r="8546" spans="1:11" x14ac:dyDescent="0.25">
      <c r="A8546" s="5" t="str">
        <f t="shared" si="267"/>
        <v>Rate FamilyTOU-8-SAverage WeekdayNovember1</v>
      </c>
      <c r="B8546" t="s">
        <v>2234</v>
      </c>
      <c r="C8546" t="s">
        <v>2253</v>
      </c>
      <c r="D8546" t="s">
        <v>2627</v>
      </c>
      <c r="E8546" t="s">
        <v>3199</v>
      </c>
      <c r="F8546" s="6">
        <v>1</v>
      </c>
      <c r="G8546" s="6"/>
      <c r="H8546" s="6"/>
      <c r="I8546" s="6"/>
      <c r="J8546" s="6">
        <v>48.699999999999996</v>
      </c>
      <c r="K8546">
        <f t="shared" si="266"/>
        <v>1</v>
      </c>
    </row>
    <row r="8547" spans="1:11" x14ac:dyDescent="0.25">
      <c r="A8547" s="5" t="str">
        <f t="shared" si="267"/>
        <v>Rate FamilyTOU-8-SAverage WeekdayNovember2</v>
      </c>
      <c r="B8547" t="s">
        <v>2234</v>
      </c>
      <c r="C8547" t="s">
        <v>2253</v>
      </c>
      <c r="D8547" t="s">
        <v>2627</v>
      </c>
      <c r="E8547" t="s">
        <v>3199</v>
      </c>
      <c r="F8547" s="6">
        <v>2</v>
      </c>
      <c r="G8547" s="6"/>
      <c r="H8547" s="6"/>
      <c r="I8547" s="6"/>
      <c r="J8547" s="6">
        <v>47.534999999999997</v>
      </c>
      <c r="K8547">
        <f t="shared" si="266"/>
        <v>1</v>
      </c>
    </row>
    <row r="8548" spans="1:11" x14ac:dyDescent="0.25">
      <c r="A8548" s="5" t="str">
        <f t="shared" si="267"/>
        <v>Rate FamilyTOU-8-SAverage WeekdayNovember3</v>
      </c>
      <c r="B8548" t="s">
        <v>2234</v>
      </c>
      <c r="C8548" t="s">
        <v>2253</v>
      </c>
      <c r="D8548" t="s">
        <v>2627</v>
      </c>
      <c r="E8548" t="s">
        <v>3199</v>
      </c>
      <c r="F8548" s="6">
        <v>3</v>
      </c>
      <c r="G8548" s="6"/>
      <c r="H8548" s="6"/>
      <c r="I8548" s="6"/>
      <c r="J8548" s="6">
        <v>46.69</v>
      </c>
      <c r="K8548">
        <f t="shared" si="266"/>
        <v>1</v>
      </c>
    </row>
    <row r="8549" spans="1:11" x14ac:dyDescent="0.25">
      <c r="A8549" s="5" t="str">
        <f t="shared" si="267"/>
        <v>Rate FamilyTOU-8-SAverage WeekdayNovember4</v>
      </c>
      <c r="B8549" t="s">
        <v>2234</v>
      </c>
      <c r="C8549" t="s">
        <v>2253</v>
      </c>
      <c r="D8549" t="s">
        <v>2627</v>
      </c>
      <c r="E8549" t="s">
        <v>3199</v>
      </c>
      <c r="F8549" s="6">
        <v>4</v>
      </c>
      <c r="G8549" s="6"/>
      <c r="H8549" s="6"/>
      <c r="I8549" s="6"/>
      <c r="J8549" s="6">
        <v>46.01</v>
      </c>
      <c r="K8549">
        <f t="shared" si="266"/>
        <v>1</v>
      </c>
    </row>
    <row r="8550" spans="1:11" x14ac:dyDescent="0.25">
      <c r="A8550" s="5" t="str">
        <f t="shared" si="267"/>
        <v>Rate FamilyTOU-8-SAverage WeekdayNovember5</v>
      </c>
      <c r="B8550" t="s">
        <v>2234</v>
      </c>
      <c r="C8550" t="s">
        <v>2253</v>
      </c>
      <c r="D8550" t="s">
        <v>2627</v>
      </c>
      <c r="E8550" t="s">
        <v>3199</v>
      </c>
      <c r="F8550" s="6">
        <v>5</v>
      </c>
      <c r="G8550" s="6"/>
      <c r="H8550" s="6"/>
      <c r="I8550" s="6"/>
      <c r="J8550" s="6">
        <v>45.137500000000003</v>
      </c>
      <c r="K8550">
        <f t="shared" si="266"/>
        <v>1</v>
      </c>
    </row>
    <row r="8551" spans="1:11" x14ac:dyDescent="0.25">
      <c r="A8551" s="5" t="str">
        <f t="shared" si="267"/>
        <v>Rate FamilyTOU-8-SAverage WeekdayNovember6</v>
      </c>
      <c r="B8551" t="s">
        <v>2234</v>
      </c>
      <c r="C8551" t="s">
        <v>2253</v>
      </c>
      <c r="D8551" t="s">
        <v>2627</v>
      </c>
      <c r="E8551" t="s">
        <v>3199</v>
      </c>
      <c r="F8551" s="6">
        <v>6</v>
      </c>
      <c r="G8551" s="6"/>
      <c r="H8551" s="6"/>
      <c r="I8551" s="6"/>
      <c r="J8551" s="6">
        <v>44.377499999999998</v>
      </c>
      <c r="K8551">
        <f t="shared" si="266"/>
        <v>1</v>
      </c>
    </row>
    <row r="8552" spans="1:11" x14ac:dyDescent="0.25">
      <c r="A8552" s="5" t="str">
        <f t="shared" si="267"/>
        <v>Rate FamilyTOU-8-SAverage WeekdayNovember7</v>
      </c>
      <c r="B8552" t="s">
        <v>2234</v>
      </c>
      <c r="C8552" t="s">
        <v>2253</v>
      </c>
      <c r="D8552" t="s">
        <v>2627</v>
      </c>
      <c r="E8552" t="s">
        <v>3199</v>
      </c>
      <c r="F8552" s="6">
        <v>7</v>
      </c>
      <c r="G8552" s="6"/>
      <c r="H8552" s="6"/>
      <c r="I8552" s="6"/>
      <c r="J8552" s="6">
        <v>44.290000000000006</v>
      </c>
      <c r="K8552">
        <f t="shared" si="266"/>
        <v>1</v>
      </c>
    </row>
    <row r="8553" spans="1:11" x14ac:dyDescent="0.25">
      <c r="A8553" s="5" t="str">
        <f t="shared" si="267"/>
        <v>Rate FamilyTOU-8-SAverage WeekdayNovember8</v>
      </c>
      <c r="B8553" t="s">
        <v>2234</v>
      </c>
      <c r="C8553" t="s">
        <v>2253</v>
      </c>
      <c r="D8553" t="s">
        <v>2627</v>
      </c>
      <c r="E8553" t="s">
        <v>3199</v>
      </c>
      <c r="F8553" s="6">
        <v>8</v>
      </c>
      <c r="G8553" s="6"/>
      <c r="H8553" s="6"/>
      <c r="I8553" s="6"/>
      <c r="J8553" s="6">
        <v>44.197499999999998</v>
      </c>
      <c r="K8553">
        <f t="shared" si="266"/>
        <v>1</v>
      </c>
    </row>
    <row r="8554" spans="1:11" x14ac:dyDescent="0.25">
      <c r="A8554" s="5" t="str">
        <f t="shared" si="267"/>
        <v>Rate FamilyTOU-8-SAverage WeekdayNovember9</v>
      </c>
      <c r="B8554" t="s">
        <v>2234</v>
      </c>
      <c r="C8554" t="s">
        <v>2253</v>
      </c>
      <c r="D8554" t="s">
        <v>2627</v>
      </c>
      <c r="E8554" t="s">
        <v>3199</v>
      </c>
      <c r="F8554" s="6">
        <v>9</v>
      </c>
      <c r="G8554" s="6"/>
      <c r="H8554" s="6"/>
      <c r="I8554" s="6"/>
      <c r="J8554" s="6">
        <v>45.637499999999996</v>
      </c>
      <c r="K8554">
        <f t="shared" si="266"/>
        <v>1</v>
      </c>
    </row>
    <row r="8555" spans="1:11" x14ac:dyDescent="0.25">
      <c r="A8555" s="5" t="str">
        <f t="shared" si="267"/>
        <v>Rate FamilyTOU-8-SAverage WeekdayNovember10</v>
      </c>
      <c r="B8555" t="s">
        <v>2234</v>
      </c>
      <c r="C8555" t="s">
        <v>2253</v>
      </c>
      <c r="D8555" t="s">
        <v>2627</v>
      </c>
      <c r="E8555" t="s">
        <v>3199</v>
      </c>
      <c r="F8555" s="6">
        <v>10</v>
      </c>
      <c r="G8555" s="6"/>
      <c r="H8555" s="6"/>
      <c r="I8555" s="6"/>
      <c r="J8555" s="6">
        <v>51.29</v>
      </c>
      <c r="K8555">
        <f t="shared" si="266"/>
        <v>1</v>
      </c>
    </row>
    <row r="8556" spans="1:11" x14ac:dyDescent="0.25">
      <c r="A8556" s="5" t="str">
        <f t="shared" si="267"/>
        <v>Rate FamilyTOU-8-SAverage WeekdayNovember11</v>
      </c>
      <c r="B8556" t="s">
        <v>2234</v>
      </c>
      <c r="C8556" t="s">
        <v>2253</v>
      </c>
      <c r="D8556" t="s">
        <v>2627</v>
      </c>
      <c r="E8556" t="s">
        <v>3199</v>
      </c>
      <c r="F8556" s="6">
        <v>11</v>
      </c>
      <c r="G8556" s="6"/>
      <c r="H8556" s="6"/>
      <c r="I8556" s="6"/>
      <c r="J8556" s="6">
        <v>57.13</v>
      </c>
      <c r="K8556">
        <f t="shared" si="266"/>
        <v>1</v>
      </c>
    </row>
    <row r="8557" spans="1:11" x14ac:dyDescent="0.25">
      <c r="A8557" s="5" t="str">
        <f t="shared" si="267"/>
        <v>Rate FamilyTOU-8-SAverage WeekdayNovember12</v>
      </c>
      <c r="B8557" t="s">
        <v>2234</v>
      </c>
      <c r="C8557" t="s">
        <v>2253</v>
      </c>
      <c r="D8557" t="s">
        <v>2627</v>
      </c>
      <c r="E8557" t="s">
        <v>3199</v>
      </c>
      <c r="F8557" s="6">
        <v>12</v>
      </c>
      <c r="G8557" s="6"/>
      <c r="H8557" s="6"/>
      <c r="I8557" s="6"/>
      <c r="J8557" s="6">
        <v>60.942499999999995</v>
      </c>
      <c r="K8557">
        <f t="shared" si="266"/>
        <v>1</v>
      </c>
    </row>
    <row r="8558" spans="1:11" x14ac:dyDescent="0.25">
      <c r="A8558" s="5" t="str">
        <f t="shared" si="267"/>
        <v>Rate FamilyTOU-8-SAverage WeekdayNovember13</v>
      </c>
      <c r="B8558" t="s">
        <v>2234</v>
      </c>
      <c r="C8558" t="s">
        <v>2253</v>
      </c>
      <c r="D8558" t="s">
        <v>2627</v>
      </c>
      <c r="E8558" t="s">
        <v>3199</v>
      </c>
      <c r="F8558" s="6">
        <v>13</v>
      </c>
      <c r="G8558" s="6"/>
      <c r="H8558" s="6"/>
      <c r="I8558" s="6"/>
      <c r="J8558" s="6">
        <v>63.2575</v>
      </c>
      <c r="K8558">
        <f t="shared" si="266"/>
        <v>1</v>
      </c>
    </row>
    <row r="8559" spans="1:11" x14ac:dyDescent="0.25">
      <c r="A8559" s="5" t="str">
        <f t="shared" si="267"/>
        <v>Rate FamilyTOU-8-SAverage WeekdayNovember14</v>
      </c>
      <c r="B8559" t="s">
        <v>2234</v>
      </c>
      <c r="C8559" t="s">
        <v>2253</v>
      </c>
      <c r="D8559" t="s">
        <v>2627</v>
      </c>
      <c r="E8559" t="s">
        <v>3199</v>
      </c>
      <c r="F8559" s="6">
        <v>14</v>
      </c>
      <c r="G8559" s="6"/>
      <c r="H8559" s="6"/>
      <c r="I8559" s="6"/>
      <c r="J8559" s="6">
        <v>64.487499999999997</v>
      </c>
      <c r="K8559">
        <f t="shared" si="266"/>
        <v>1</v>
      </c>
    </row>
    <row r="8560" spans="1:11" x14ac:dyDescent="0.25">
      <c r="A8560" s="5" t="str">
        <f t="shared" si="267"/>
        <v>Rate FamilyTOU-8-SAverage WeekdayNovember15</v>
      </c>
      <c r="B8560" t="s">
        <v>2234</v>
      </c>
      <c r="C8560" t="s">
        <v>2253</v>
      </c>
      <c r="D8560" t="s">
        <v>2627</v>
      </c>
      <c r="E8560" t="s">
        <v>3199</v>
      </c>
      <c r="F8560" s="6">
        <v>15</v>
      </c>
      <c r="G8560" s="6"/>
      <c r="H8560" s="6"/>
      <c r="I8560" s="6"/>
      <c r="J8560" s="6">
        <v>65.31750000000001</v>
      </c>
      <c r="K8560">
        <f t="shared" si="266"/>
        <v>1</v>
      </c>
    </row>
    <row r="8561" spans="1:11" x14ac:dyDescent="0.25">
      <c r="A8561" s="5" t="str">
        <f t="shared" si="267"/>
        <v>Rate FamilyTOU-8-SAverage WeekdayNovember16</v>
      </c>
      <c r="B8561" t="s">
        <v>2234</v>
      </c>
      <c r="C8561" t="s">
        <v>2253</v>
      </c>
      <c r="D8561" t="s">
        <v>2627</v>
      </c>
      <c r="E8561" t="s">
        <v>3199</v>
      </c>
      <c r="F8561" s="6">
        <v>16</v>
      </c>
      <c r="G8561" s="6"/>
      <c r="H8561" s="6"/>
      <c r="I8561" s="6"/>
      <c r="J8561" s="6">
        <v>65.234999999999999</v>
      </c>
      <c r="K8561">
        <f t="shared" si="266"/>
        <v>1</v>
      </c>
    </row>
    <row r="8562" spans="1:11" x14ac:dyDescent="0.25">
      <c r="A8562" s="5" t="str">
        <f t="shared" si="267"/>
        <v>Rate FamilyTOU-8-SAverage WeekdayNovember17</v>
      </c>
      <c r="B8562" t="s">
        <v>2234</v>
      </c>
      <c r="C8562" t="s">
        <v>2253</v>
      </c>
      <c r="D8562" t="s">
        <v>2627</v>
      </c>
      <c r="E8562" t="s">
        <v>3199</v>
      </c>
      <c r="F8562" s="6">
        <v>17</v>
      </c>
      <c r="G8562" s="6"/>
      <c r="H8562" s="6"/>
      <c r="I8562" s="6"/>
      <c r="J8562" s="6">
        <v>64.532499999999999</v>
      </c>
      <c r="K8562">
        <f t="shared" si="266"/>
        <v>1</v>
      </c>
    </row>
    <row r="8563" spans="1:11" x14ac:dyDescent="0.25">
      <c r="A8563" s="5" t="str">
        <f t="shared" si="267"/>
        <v>Rate FamilyTOU-8-SAverage WeekdayNovember18</v>
      </c>
      <c r="B8563" t="s">
        <v>2234</v>
      </c>
      <c r="C8563" t="s">
        <v>2253</v>
      </c>
      <c r="D8563" t="s">
        <v>2627</v>
      </c>
      <c r="E8563" t="s">
        <v>3199</v>
      </c>
      <c r="F8563" s="6">
        <v>18</v>
      </c>
      <c r="G8563" s="6"/>
      <c r="H8563" s="6"/>
      <c r="I8563" s="6"/>
      <c r="J8563" s="6">
        <v>61.912500000000001</v>
      </c>
      <c r="K8563">
        <f t="shared" si="266"/>
        <v>1</v>
      </c>
    </row>
    <row r="8564" spans="1:11" x14ac:dyDescent="0.25">
      <c r="A8564" s="5" t="str">
        <f t="shared" si="267"/>
        <v>Rate FamilyTOU-8-SAverage WeekdayNovember19</v>
      </c>
      <c r="B8564" t="s">
        <v>2234</v>
      </c>
      <c r="C8564" t="s">
        <v>2253</v>
      </c>
      <c r="D8564" t="s">
        <v>2627</v>
      </c>
      <c r="E8564" t="s">
        <v>3199</v>
      </c>
      <c r="F8564" s="6">
        <v>19</v>
      </c>
      <c r="G8564" s="6"/>
      <c r="H8564" s="6"/>
      <c r="I8564" s="6"/>
      <c r="J8564" s="6">
        <v>58.567499999999995</v>
      </c>
      <c r="K8564">
        <f t="shared" si="266"/>
        <v>1</v>
      </c>
    </row>
    <row r="8565" spans="1:11" x14ac:dyDescent="0.25">
      <c r="A8565" s="5" t="str">
        <f t="shared" si="267"/>
        <v>Rate FamilyTOU-8-SAverage WeekdayNovember20</v>
      </c>
      <c r="B8565" t="s">
        <v>2234</v>
      </c>
      <c r="C8565" t="s">
        <v>2253</v>
      </c>
      <c r="D8565" t="s">
        <v>2627</v>
      </c>
      <c r="E8565" t="s">
        <v>3199</v>
      </c>
      <c r="F8565" s="6">
        <v>20</v>
      </c>
      <c r="G8565" s="6"/>
      <c r="H8565" s="6"/>
      <c r="I8565" s="6"/>
      <c r="J8565" s="6">
        <v>56.44</v>
      </c>
      <c r="K8565">
        <f t="shared" si="266"/>
        <v>1</v>
      </c>
    </row>
    <row r="8566" spans="1:11" x14ac:dyDescent="0.25">
      <c r="A8566" s="5" t="str">
        <f t="shared" si="267"/>
        <v>Rate FamilyTOU-8-SAverage WeekdayNovember21</v>
      </c>
      <c r="B8566" t="s">
        <v>2234</v>
      </c>
      <c r="C8566" t="s">
        <v>2253</v>
      </c>
      <c r="D8566" t="s">
        <v>2627</v>
      </c>
      <c r="E8566" t="s">
        <v>3199</v>
      </c>
      <c r="F8566" s="6">
        <v>21</v>
      </c>
      <c r="G8566" s="6"/>
      <c r="H8566" s="6"/>
      <c r="I8566" s="6"/>
      <c r="J8566" s="6">
        <v>53.857500000000002</v>
      </c>
      <c r="K8566">
        <f t="shared" si="266"/>
        <v>1</v>
      </c>
    </row>
    <row r="8567" spans="1:11" x14ac:dyDescent="0.25">
      <c r="A8567" s="5" t="str">
        <f t="shared" si="267"/>
        <v>Rate FamilyTOU-8-SAverage WeekdayNovember22</v>
      </c>
      <c r="B8567" t="s">
        <v>2234</v>
      </c>
      <c r="C8567" t="s">
        <v>2253</v>
      </c>
      <c r="D8567" t="s">
        <v>2627</v>
      </c>
      <c r="E8567" t="s">
        <v>3199</v>
      </c>
      <c r="F8567" s="6">
        <v>22</v>
      </c>
      <c r="G8567" s="6"/>
      <c r="H8567" s="6"/>
      <c r="I8567" s="6"/>
      <c r="J8567" s="6">
        <v>53.142499999999998</v>
      </c>
      <c r="K8567">
        <f t="shared" si="266"/>
        <v>1</v>
      </c>
    </row>
    <row r="8568" spans="1:11" x14ac:dyDescent="0.25">
      <c r="A8568" s="5" t="str">
        <f t="shared" si="267"/>
        <v>Rate FamilyTOU-8-SAverage WeekdayNovember23</v>
      </c>
      <c r="B8568" t="s">
        <v>2234</v>
      </c>
      <c r="C8568" t="s">
        <v>2253</v>
      </c>
      <c r="D8568" t="s">
        <v>2627</v>
      </c>
      <c r="E8568" t="s">
        <v>3199</v>
      </c>
      <c r="F8568" s="6">
        <v>23</v>
      </c>
      <c r="G8568" s="6"/>
      <c r="H8568" s="6"/>
      <c r="I8568" s="6"/>
      <c r="J8568" s="6">
        <v>52.212499999999999</v>
      </c>
      <c r="K8568">
        <f t="shared" si="266"/>
        <v>1</v>
      </c>
    </row>
    <row r="8569" spans="1:11" x14ac:dyDescent="0.25">
      <c r="A8569" s="5" t="str">
        <f t="shared" si="267"/>
        <v>Rate FamilyTOU-8-SAverage WeekdayNovember24</v>
      </c>
      <c r="B8569" t="s">
        <v>2234</v>
      </c>
      <c r="C8569" t="s">
        <v>2253</v>
      </c>
      <c r="D8569" t="s">
        <v>2627</v>
      </c>
      <c r="E8569" t="s">
        <v>3199</v>
      </c>
      <c r="F8569" s="6">
        <v>24</v>
      </c>
      <c r="G8569" s="6"/>
      <c r="H8569" s="6"/>
      <c r="I8569" s="6"/>
      <c r="J8569" s="6">
        <v>51.122500000000002</v>
      </c>
      <c r="K8569">
        <f t="shared" si="266"/>
        <v>1</v>
      </c>
    </row>
    <row r="8570" spans="1:11" x14ac:dyDescent="0.25">
      <c r="A8570" s="5" t="str">
        <f t="shared" si="267"/>
        <v>Rate FamilyTOU-8-SMonthly Peak DayNovember1</v>
      </c>
      <c r="B8570" t="s">
        <v>2234</v>
      </c>
      <c r="C8570" t="s">
        <v>2253</v>
      </c>
      <c r="D8570" t="s">
        <v>2628</v>
      </c>
      <c r="E8570" t="s">
        <v>3199</v>
      </c>
      <c r="F8570" s="6">
        <v>1</v>
      </c>
      <c r="G8570" s="6"/>
      <c r="H8570" s="6"/>
      <c r="I8570" s="6"/>
      <c r="J8570" s="6">
        <v>61.47</v>
      </c>
      <c r="K8570">
        <f t="shared" si="266"/>
        <v>1</v>
      </c>
    </row>
    <row r="8571" spans="1:11" x14ac:dyDescent="0.25">
      <c r="A8571" s="5" t="str">
        <f t="shared" si="267"/>
        <v>Rate FamilyTOU-8-SMonthly Peak DayNovember2</v>
      </c>
      <c r="B8571" t="s">
        <v>2234</v>
      </c>
      <c r="C8571" t="s">
        <v>2253</v>
      </c>
      <c r="D8571" t="s">
        <v>2628</v>
      </c>
      <c r="E8571" t="s">
        <v>3199</v>
      </c>
      <c r="F8571" s="6">
        <v>2</v>
      </c>
      <c r="G8571" s="6"/>
      <c r="H8571" s="6"/>
      <c r="I8571" s="6"/>
      <c r="J8571" s="6">
        <v>60.552500000000002</v>
      </c>
      <c r="K8571">
        <f t="shared" si="266"/>
        <v>1</v>
      </c>
    </row>
    <row r="8572" spans="1:11" x14ac:dyDescent="0.25">
      <c r="A8572" s="5" t="str">
        <f t="shared" si="267"/>
        <v>Rate FamilyTOU-8-SMonthly Peak DayNovember3</v>
      </c>
      <c r="B8572" t="s">
        <v>2234</v>
      </c>
      <c r="C8572" t="s">
        <v>2253</v>
      </c>
      <c r="D8572" t="s">
        <v>2628</v>
      </c>
      <c r="E8572" t="s">
        <v>3199</v>
      </c>
      <c r="F8572" s="6">
        <v>3</v>
      </c>
      <c r="G8572" s="6"/>
      <c r="H8572" s="6"/>
      <c r="I8572" s="6"/>
      <c r="J8572" s="6">
        <v>59.704999999999998</v>
      </c>
      <c r="K8572">
        <f t="shared" si="266"/>
        <v>1</v>
      </c>
    </row>
    <row r="8573" spans="1:11" x14ac:dyDescent="0.25">
      <c r="A8573" s="5" t="str">
        <f t="shared" si="267"/>
        <v>Rate FamilyTOU-8-SMonthly Peak DayNovember4</v>
      </c>
      <c r="B8573" t="s">
        <v>2234</v>
      </c>
      <c r="C8573" t="s">
        <v>2253</v>
      </c>
      <c r="D8573" t="s">
        <v>2628</v>
      </c>
      <c r="E8573" t="s">
        <v>3199</v>
      </c>
      <c r="F8573" s="6">
        <v>4</v>
      </c>
      <c r="G8573" s="6"/>
      <c r="H8573" s="6"/>
      <c r="I8573" s="6"/>
      <c r="J8573" s="6">
        <v>58.765000000000001</v>
      </c>
      <c r="K8573">
        <f t="shared" si="266"/>
        <v>1</v>
      </c>
    </row>
    <row r="8574" spans="1:11" x14ac:dyDescent="0.25">
      <c r="A8574" s="5" t="str">
        <f t="shared" si="267"/>
        <v>Rate FamilyTOU-8-SMonthly Peak DayNovember5</v>
      </c>
      <c r="B8574" t="s">
        <v>2234</v>
      </c>
      <c r="C8574" t="s">
        <v>2253</v>
      </c>
      <c r="D8574" t="s">
        <v>2628</v>
      </c>
      <c r="E8574" t="s">
        <v>3199</v>
      </c>
      <c r="F8574" s="6">
        <v>5</v>
      </c>
      <c r="G8574" s="6"/>
      <c r="H8574" s="6"/>
      <c r="I8574" s="6"/>
      <c r="J8574" s="6">
        <v>57.395000000000003</v>
      </c>
      <c r="K8574">
        <f t="shared" si="266"/>
        <v>1</v>
      </c>
    </row>
    <row r="8575" spans="1:11" x14ac:dyDescent="0.25">
      <c r="A8575" s="5" t="str">
        <f t="shared" si="267"/>
        <v>Rate FamilyTOU-8-SMonthly Peak DayNovember6</v>
      </c>
      <c r="B8575" t="s">
        <v>2234</v>
      </c>
      <c r="C8575" t="s">
        <v>2253</v>
      </c>
      <c r="D8575" t="s">
        <v>2628</v>
      </c>
      <c r="E8575" t="s">
        <v>3199</v>
      </c>
      <c r="F8575" s="6">
        <v>6</v>
      </c>
      <c r="G8575" s="6"/>
      <c r="H8575" s="6"/>
      <c r="I8575" s="6"/>
      <c r="J8575" s="6">
        <v>56.804999999999993</v>
      </c>
      <c r="K8575">
        <f t="shared" si="266"/>
        <v>1</v>
      </c>
    </row>
    <row r="8576" spans="1:11" x14ac:dyDescent="0.25">
      <c r="A8576" s="5" t="str">
        <f t="shared" si="267"/>
        <v>Rate FamilyTOU-8-SMonthly Peak DayNovember7</v>
      </c>
      <c r="B8576" t="s">
        <v>2234</v>
      </c>
      <c r="C8576" t="s">
        <v>2253</v>
      </c>
      <c r="D8576" t="s">
        <v>2628</v>
      </c>
      <c r="E8576" t="s">
        <v>3199</v>
      </c>
      <c r="F8576" s="6">
        <v>7</v>
      </c>
      <c r="G8576" s="6"/>
      <c r="H8576" s="6"/>
      <c r="I8576" s="6"/>
      <c r="J8576" s="6">
        <v>56.597499999999997</v>
      </c>
      <c r="K8576">
        <f t="shared" si="266"/>
        <v>1</v>
      </c>
    </row>
    <row r="8577" spans="1:11" x14ac:dyDescent="0.25">
      <c r="A8577" s="5" t="str">
        <f t="shared" si="267"/>
        <v>Rate FamilyTOU-8-SMonthly Peak DayNovember8</v>
      </c>
      <c r="B8577" t="s">
        <v>2234</v>
      </c>
      <c r="C8577" t="s">
        <v>2253</v>
      </c>
      <c r="D8577" t="s">
        <v>2628</v>
      </c>
      <c r="E8577" t="s">
        <v>3199</v>
      </c>
      <c r="F8577" s="6">
        <v>8</v>
      </c>
      <c r="G8577" s="6"/>
      <c r="H8577" s="6"/>
      <c r="I8577" s="6"/>
      <c r="J8577" s="6">
        <v>57.254999999999995</v>
      </c>
      <c r="K8577">
        <f t="shared" si="266"/>
        <v>1</v>
      </c>
    </row>
    <row r="8578" spans="1:11" x14ac:dyDescent="0.25">
      <c r="A8578" s="5" t="str">
        <f t="shared" si="267"/>
        <v>Rate FamilyTOU-8-SMonthly Peak DayNovember9</v>
      </c>
      <c r="B8578" t="s">
        <v>2234</v>
      </c>
      <c r="C8578" t="s">
        <v>2253</v>
      </c>
      <c r="D8578" t="s">
        <v>2628</v>
      </c>
      <c r="E8578" t="s">
        <v>3199</v>
      </c>
      <c r="F8578" s="6">
        <v>9</v>
      </c>
      <c r="G8578" s="6"/>
      <c r="H8578" s="6"/>
      <c r="I8578" s="6"/>
      <c r="J8578" s="6">
        <v>60.582499999999996</v>
      </c>
      <c r="K8578">
        <f t="shared" ref="K8578:K8641" si="268">INDEX(events, MATCH(CONCATENATE(B8578, C8578, D8578, E8578), events_y, 0), MATCH("Confidential", events_x, 0))</f>
        <v>1</v>
      </c>
    </row>
    <row r="8579" spans="1:11" x14ac:dyDescent="0.25">
      <c r="A8579" s="5" t="str">
        <f t="shared" ref="A8579:A8642" si="269">CONCATENATE(B8579, C8579, D8579, E8579, F8579)</f>
        <v>Rate FamilyTOU-8-SMonthly Peak DayNovember10</v>
      </c>
      <c r="B8579" t="s">
        <v>2234</v>
      </c>
      <c r="C8579" t="s">
        <v>2253</v>
      </c>
      <c r="D8579" t="s">
        <v>2628</v>
      </c>
      <c r="E8579" t="s">
        <v>3199</v>
      </c>
      <c r="F8579" s="6">
        <v>10</v>
      </c>
      <c r="G8579" s="6"/>
      <c r="H8579" s="6"/>
      <c r="I8579" s="6"/>
      <c r="J8579" s="6">
        <v>66.325000000000003</v>
      </c>
      <c r="K8579">
        <f t="shared" si="268"/>
        <v>1</v>
      </c>
    </row>
    <row r="8580" spans="1:11" x14ac:dyDescent="0.25">
      <c r="A8580" s="5" t="str">
        <f t="shared" si="269"/>
        <v>Rate FamilyTOU-8-SMonthly Peak DayNovember11</v>
      </c>
      <c r="B8580" t="s">
        <v>2234</v>
      </c>
      <c r="C8580" t="s">
        <v>2253</v>
      </c>
      <c r="D8580" t="s">
        <v>2628</v>
      </c>
      <c r="E8580" t="s">
        <v>3199</v>
      </c>
      <c r="F8580" s="6">
        <v>11</v>
      </c>
      <c r="G8580" s="6"/>
      <c r="H8580" s="6"/>
      <c r="I8580" s="6"/>
      <c r="J8580" s="6">
        <v>73.925000000000011</v>
      </c>
      <c r="K8580">
        <f t="shared" si="268"/>
        <v>1</v>
      </c>
    </row>
    <row r="8581" spans="1:11" x14ac:dyDescent="0.25">
      <c r="A8581" s="5" t="str">
        <f t="shared" si="269"/>
        <v>Rate FamilyTOU-8-SMonthly Peak DayNovember12</v>
      </c>
      <c r="B8581" t="s">
        <v>2234</v>
      </c>
      <c r="C8581" t="s">
        <v>2253</v>
      </c>
      <c r="D8581" t="s">
        <v>2628</v>
      </c>
      <c r="E8581" t="s">
        <v>3199</v>
      </c>
      <c r="F8581" s="6">
        <v>12</v>
      </c>
      <c r="G8581" s="6"/>
      <c r="H8581" s="6"/>
      <c r="I8581" s="6"/>
      <c r="J8581" s="6">
        <v>82.224999999999994</v>
      </c>
      <c r="K8581">
        <f t="shared" si="268"/>
        <v>1</v>
      </c>
    </row>
    <row r="8582" spans="1:11" x14ac:dyDescent="0.25">
      <c r="A8582" s="5" t="str">
        <f t="shared" si="269"/>
        <v>Rate FamilyTOU-8-SMonthly Peak DayNovember13</v>
      </c>
      <c r="B8582" t="s">
        <v>2234</v>
      </c>
      <c r="C8582" t="s">
        <v>2253</v>
      </c>
      <c r="D8582" t="s">
        <v>2628</v>
      </c>
      <c r="E8582" t="s">
        <v>3199</v>
      </c>
      <c r="F8582" s="6">
        <v>13</v>
      </c>
      <c r="G8582" s="6"/>
      <c r="H8582" s="6"/>
      <c r="I8582" s="6"/>
      <c r="J8582" s="6">
        <v>87.025000000000006</v>
      </c>
      <c r="K8582">
        <f t="shared" si="268"/>
        <v>1</v>
      </c>
    </row>
    <row r="8583" spans="1:11" x14ac:dyDescent="0.25">
      <c r="A8583" s="5" t="str">
        <f t="shared" si="269"/>
        <v>Rate FamilyTOU-8-SMonthly Peak DayNovember14</v>
      </c>
      <c r="B8583" t="s">
        <v>2234</v>
      </c>
      <c r="C8583" t="s">
        <v>2253</v>
      </c>
      <c r="D8583" t="s">
        <v>2628</v>
      </c>
      <c r="E8583" t="s">
        <v>3199</v>
      </c>
      <c r="F8583" s="6">
        <v>14</v>
      </c>
      <c r="G8583" s="6"/>
      <c r="H8583" s="6"/>
      <c r="I8583" s="6"/>
      <c r="J8583" s="6">
        <v>88.075000000000003</v>
      </c>
      <c r="K8583">
        <f t="shared" si="268"/>
        <v>1</v>
      </c>
    </row>
    <row r="8584" spans="1:11" x14ac:dyDescent="0.25">
      <c r="A8584" s="5" t="str">
        <f t="shared" si="269"/>
        <v>Rate FamilyTOU-8-SMonthly Peak DayNovember15</v>
      </c>
      <c r="B8584" t="s">
        <v>2234</v>
      </c>
      <c r="C8584" t="s">
        <v>2253</v>
      </c>
      <c r="D8584" t="s">
        <v>2628</v>
      </c>
      <c r="E8584" t="s">
        <v>3199</v>
      </c>
      <c r="F8584" s="6">
        <v>15</v>
      </c>
      <c r="G8584" s="6"/>
      <c r="H8584" s="6"/>
      <c r="I8584" s="6"/>
      <c r="J8584" s="6">
        <v>88.875</v>
      </c>
      <c r="K8584">
        <f t="shared" si="268"/>
        <v>1</v>
      </c>
    </row>
    <row r="8585" spans="1:11" x14ac:dyDescent="0.25">
      <c r="A8585" s="5" t="str">
        <f t="shared" si="269"/>
        <v>Rate FamilyTOU-8-SMonthly Peak DayNovember16</v>
      </c>
      <c r="B8585" t="s">
        <v>2234</v>
      </c>
      <c r="C8585" t="s">
        <v>2253</v>
      </c>
      <c r="D8585" t="s">
        <v>2628</v>
      </c>
      <c r="E8585" t="s">
        <v>3199</v>
      </c>
      <c r="F8585" s="6">
        <v>16</v>
      </c>
      <c r="G8585" s="6"/>
      <c r="H8585" s="6"/>
      <c r="I8585" s="6"/>
      <c r="J8585" s="6">
        <v>88.1</v>
      </c>
      <c r="K8585">
        <f t="shared" si="268"/>
        <v>1</v>
      </c>
    </row>
    <row r="8586" spans="1:11" x14ac:dyDescent="0.25">
      <c r="A8586" s="5" t="str">
        <f t="shared" si="269"/>
        <v>Rate FamilyTOU-8-SMonthly Peak DayNovember17</v>
      </c>
      <c r="B8586" t="s">
        <v>2234</v>
      </c>
      <c r="C8586" t="s">
        <v>2253</v>
      </c>
      <c r="D8586" t="s">
        <v>2628</v>
      </c>
      <c r="E8586" t="s">
        <v>3199</v>
      </c>
      <c r="F8586" s="6">
        <v>17</v>
      </c>
      <c r="G8586" s="6"/>
      <c r="H8586" s="6"/>
      <c r="I8586" s="6"/>
      <c r="J8586" s="6">
        <v>86.75</v>
      </c>
      <c r="K8586">
        <f t="shared" si="268"/>
        <v>1</v>
      </c>
    </row>
    <row r="8587" spans="1:11" x14ac:dyDescent="0.25">
      <c r="A8587" s="5" t="str">
        <f t="shared" si="269"/>
        <v>Rate FamilyTOU-8-SMonthly Peak DayNovember18</v>
      </c>
      <c r="B8587" t="s">
        <v>2234</v>
      </c>
      <c r="C8587" t="s">
        <v>2253</v>
      </c>
      <c r="D8587" t="s">
        <v>2628</v>
      </c>
      <c r="E8587" t="s">
        <v>3199</v>
      </c>
      <c r="F8587" s="6">
        <v>18</v>
      </c>
      <c r="G8587" s="6"/>
      <c r="H8587" s="6"/>
      <c r="I8587" s="6"/>
      <c r="J8587" s="6">
        <v>83.4</v>
      </c>
      <c r="K8587">
        <f t="shared" si="268"/>
        <v>1</v>
      </c>
    </row>
    <row r="8588" spans="1:11" x14ac:dyDescent="0.25">
      <c r="A8588" s="5" t="str">
        <f t="shared" si="269"/>
        <v>Rate FamilyTOU-8-SMonthly Peak DayNovember19</v>
      </c>
      <c r="B8588" t="s">
        <v>2234</v>
      </c>
      <c r="C8588" t="s">
        <v>2253</v>
      </c>
      <c r="D8588" t="s">
        <v>2628</v>
      </c>
      <c r="E8588" t="s">
        <v>3199</v>
      </c>
      <c r="F8588" s="6">
        <v>19</v>
      </c>
      <c r="G8588" s="6"/>
      <c r="H8588" s="6"/>
      <c r="I8588" s="6"/>
      <c r="J8588" s="6">
        <v>78.675000000000011</v>
      </c>
      <c r="K8588">
        <f t="shared" si="268"/>
        <v>1</v>
      </c>
    </row>
    <row r="8589" spans="1:11" x14ac:dyDescent="0.25">
      <c r="A8589" s="5" t="str">
        <f t="shared" si="269"/>
        <v>Rate FamilyTOU-8-SMonthly Peak DayNovember20</v>
      </c>
      <c r="B8589" t="s">
        <v>2234</v>
      </c>
      <c r="C8589" t="s">
        <v>2253</v>
      </c>
      <c r="D8589" t="s">
        <v>2628</v>
      </c>
      <c r="E8589" t="s">
        <v>3199</v>
      </c>
      <c r="F8589" s="6">
        <v>20</v>
      </c>
      <c r="G8589" s="6"/>
      <c r="H8589" s="6"/>
      <c r="I8589" s="6"/>
      <c r="J8589" s="6">
        <v>74.3</v>
      </c>
      <c r="K8589">
        <f t="shared" si="268"/>
        <v>1</v>
      </c>
    </row>
    <row r="8590" spans="1:11" x14ac:dyDescent="0.25">
      <c r="A8590" s="5" t="str">
        <f t="shared" si="269"/>
        <v>Rate FamilyTOU-8-SMonthly Peak DayNovember21</v>
      </c>
      <c r="B8590" t="s">
        <v>2234</v>
      </c>
      <c r="C8590" t="s">
        <v>2253</v>
      </c>
      <c r="D8590" t="s">
        <v>2628</v>
      </c>
      <c r="E8590" t="s">
        <v>3199</v>
      </c>
      <c r="F8590" s="6">
        <v>21</v>
      </c>
      <c r="G8590" s="6"/>
      <c r="H8590" s="6"/>
      <c r="I8590" s="6"/>
      <c r="J8590" s="6">
        <v>72.305000000000007</v>
      </c>
      <c r="K8590">
        <f t="shared" si="268"/>
        <v>1</v>
      </c>
    </row>
    <row r="8591" spans="1:11" x14ac:dyDescent="0.25">
      <c r="A8591" s="5" t="str">
        <f t="shared" si="269"/>
        <v>Rate FamilyTOU-8-SMonthly Peak DayNovember22</v>
      </c>
      <c r="B8591" t="s">
        <v>2234</v>
      </c>
      <c r="C8591" t="s">
        <v>2253</v>
      </c>
      <c r="D8591" t="s">
        <v>2628</v>
      </c>
      <c r="E8591" t="s">
        <v>3199</v>
      </c>
      <c r="F8591" s="6">
        <v>22</v>
      </c>
      <c r="G8591" s="6"/>
      <c r="H8591" s="6"/>
      <c r="I8591" s="6"/>
      <c r="J8591" s="6">
        <v>71.765000000000001</v>
      </c>
      <c r="K8591">
        <f t="shared" si="268"/>
        <v>1</v>
      </c>
    </row>
    <row r="8592" spans="1:11" x14ac:dyDescent="0.25">
      <c r="A8592" s="5" t="str">
        <f t="shared" si="269"/>
        <v>Rate FamilyTOU-8-SMonthly Peak DayNovember23</v>
      </c>
      <c r="B8592" t="s">
        <v>2234</v>
      </c>
      <c r="C8592" t="s">
        <v>2253</v>
      </c>
      <c r="D8592" t="s">
        <v>2628</v>
      </c>
      <c r="E8592" t="s">
        <v>3199</v>
      </c>
      <c r="F8592" s="6">
        <v>23</v>
      </c>
      <c r="G8592" s="6"/>
      <c r="H8592" s="6"/>
      <c r="I8592" s="6"/>
      <c r="J8592" s="6">
        <v>70.455000000000013</v>
      </c>
      <c r="K8592">
        <f t="shared" si="268"/>
        <v>1</v>
      </c>
    </row>
    <row r="8593" spans="1:11" x14ac:dyDescent="0.25">
      <c r="A8593" s="5" t="str">
        <f t="shared" si="269"/>
        <v>Rate FamilyTOU-8-SMonthly Peak DayNovember24</v>
      </c>
      <c r="B8593" t="s">
        <v>2234</v>
      </c>
      <c r="C8593" t="s">
        <v>2253</v>
      </c>
      <c r="D8593" t="s">
        <v>2628</v>
      </c>
      <c r="E8593" t="s">
        <v>3199</v>
      </c>
      <c r="F8593" s="6">
        <v>24</v>
      </c>
      <c r="G8593" s="6"/>
      <c r="H8593" s="6"/>
      <c r="I8593" s="6"/>
      <c r="J8593" s="6">
        <v>68.83</v>
      </c>
      <c r="K8593">
        <f t="shared" si="268"/>
        <v>1</v>
      </c>
    </row>
    <row r="8594" spans="1:11" x14ac:dyDescent="0.25">
      <c r="A8594" s="5" t="str">
        <f t="shared" si="269"/>
        <v>Rate FamilyTOU-8-SAverage WeekdayDecember1</v>
      </c>
      <c r="B8594" t="s">
        <v>2234</v>
      </c>
      <c r="C8594" t="s">
        <v>2253</v>
      </c>
      <c r="D8594" t="s">
        <v>2629</v>
      </c>
      <c r="E8594" t="s">
        <v>3200</v>
      </c>
      <c r="F8594" s="6">
        <v>1</v>
      </c>
      <c r="G8594" s="6"/>
      <c r="H8594" s="6"/>
      <c r="I8594" s="6"/>
      <c r="J8594" s="6">
        <v>49.927500000000009</v>
      </c>
      <c r="K8594">
        <f t="shared" si="268"/>
        <v>1</v>
      </c>
    </row>
    <row r="8595" spans="1:11" x14ac:dyDescent="0.25">
      <c r="A8595" s="5" t="str">
        <f t="shared" si="269"/>
        <v>Rate FamilyTOU-8-SAverage WeekdayDecember2</v>
      </c>
      <c r="B8595" t="s">
        <v>2234</v>
      </c>
      <c r="C8595" t="s">
        <v>2253</v>
      </c>
      <c r="D8595" t="s">
        <v>2629</v>
      </c>
      <c r="E8595" t="s">
        <v>3200</v>
      </c>
      <c r="F8595" s="6">
        <v>2</v>
      </c>
      <c r="G8595" s="6"/>
      <c r="H8595" s="6"/>
      <c r="I8595" s="6"/>
      <c r="J8595" s="6">
        <v>49.167500000000004</v>
      </c>
      <c r="K8595">
        <f t="shared" si="268"/>
        <v>1</v>
      </c>
    </row>
    <row r="8596" spans="1:11" x14ac:dyDescent="0.25">
      <c r="A8596" s="5" t="str">
        <f t="shared" si="269"/>
        <v>Rate FamilyTOU-8-SAverage WeekdayDecember3</v>
      </c>
      <c r="B8596" t="s">
        <v>2234</v>
      </c>
      <c r="C8596" t="s">
        <v>2253</v>
      </c>
      <c r="D8596" t="s">
        <v>2629</v>
      </c>
      <c r="E8596" t="s">
        <v>3200</v>
      </c>
      <c r="F8596" s="6">
        <v>3</v>
      </c>
      <c r="G8596" s="6"/>
      <c r="H8596" s="6"/>
      <c r="I8596" s="6"/>
      <c r="J8596" s="6">
        <v>49.072500000000005</v>
      </c>
      <c r="K8596">
        <f t="shared" si="268"/>
        <v>1</v>
      </c>
    </row>
    <row r="8597" spans="1:11" x14ac:dyDescent="0.25">
      <c r="A8597" s="5" t="str">
        <f t="shared" si="269"/>
        <v>Rate FamilyTOU-8-SAverage WeekdayDecember4</v>
      </c>
      <c r="B8597" t="s">
        <v>2234</v>
      </c>
      <c r="C8597" t="s">
        <v>2253</v>
      </c>
      <c r="D8597" t="s">
        <v>2629</v>
      </c>
      <c r="E8597" t="s">
        <v>3200</v>
      </c>
      <c r="F8597" s="6">
        <v>4</v>
      </c>
      <c r="G8597" s="6"/>
      <c r="H8597" s="6"/>
      <c r="I8597" s="6"/>
      <c r="J8597" s="6">
        <v>48.414999999999999</v>
      </c>
      <c r="K8597">
        <f t="shared" si="268"/>
        <v>1</v>
      </c>
    </row>
    <row r="8598" spans="1:11" x14ac:dyDescent="0.25">
      <c r="A8598" s="5" t="str">
        <f t="shared" si="269"/>
        <v>Rate FamilyTOU-8-SAverage WeekdayDecember5</v>
      </c>
      <c r="B8598" t="s">
        <v>2234</v>
      </c>
      <c r="C8598" t="s">
        <v>2253</v>
      </c>
      <c r="D8598" t="s">
        <v>2629</v>
      </c>
      <c r="E8598" t="s">
        <v>3200</v>
      </c>
      <c r="F8598" s="6">
        <v>5</v>
      </c>
      <c r="G8598" s="6"/>
      <c r="H8598" s="6"/>
      <c r="I8598" s="6"/>
      <c r="J8598" s="6">
        <v>47.28</v>
      </c>
      <c r="K8598">
        <f t="shared" si="268"/>
        <v>1</v>
      </c>
    </row>
    <row r="8599" spans="1:11" x14ac:dyDescent="0.25">
      <c r="A8599" s="5" t="str">
        <f t="shared" si="269"/>
        <v>Rate FamilyTOU-8-SAverage WeekdayDecember6</v>
      </c>
      <c r="B8599" t="s">
        <v>2234</v>
      </c>
      <c r="C8599" t="s">
        <v>2253</v>
      </c>
      <c r="D8599" t="s">
        <v>2629</v>
      </c>
      <c r="E8599" t="s">
        <v>3200</v>
      </c>
      <c r="F8599" s="6">
        <v>6</v>
      </c>
      <c r="G8599" s="6"/>
      <c r="H8599" s="6"/>
      <c r="I8599" s="6"/>
      <c r="J8599" s="6">
        <v>46.23</v>
      </c>
      <c r="K8599">
        <f t="shared" si="268"/>
        <v>1</v>
      </c>
    </row>
    <row r="8600" spans="1:11" x14ac:dyDescent="0.25">
      <c r="A8600" s="5" t="str">
        <f t="shared" si="269"/>
        <v>Rate FamilyTOU-8-SAverage WeekdayDecember7</v>
      </c>
      <c r="B8600" t="s">
        <v>2234</v>
      </c>
      <c r="C8600" t="s">
        <v>2253</v>
      </c>
      <c r="D8600" t="s">
        <v>2629</v>
      </c>
      <c r="E8600" t="s">
        <v>3200</v>
      </c>
      <c r="F8600" s="6">
        <v>7</v>
      </c>
      <c r="G8600" s="6"/>
      <c r="H8600" s="6"/>
      <c r="I8600" s="6"/>
      <c r="J8600" s="6">
        <v>45.302500000000002</v>
      </c>
      <c r="K8600">
        <f t="shared" si="268"/>
        <v>1</v>
      </c>
    </row>
    <row r="8601" spans="1:11" x14ac:dyDescent="0.25">
      <c r="A8601" s="5" t="str">
        <f t="shared" si="269"/>
        <v>Rate FamilyTOU-8-SAverage WeekdayDecember8</v>
      </c>
      <c r="B8601" t="s">
        <v>2234</v>
      </c>
      <c r="C8601" t="s">
        <v>2253</v>
      </c>
      <c r="D8601" t="s">
        <v>2629</v>
      </c>
      <c r="E8601" t="s">
        <v>3200</v>
      </c>
      <c r="F8601" s="6">
        <v>8</v>
      </c>
      <c r="G8601" s="6"/>
      <c r="H8601" s="6"/>
      <c r="I8601" s="6"/>
      <c r="J8601" s="6">
        <v>44.484999999999999</v>
      </c>
      <c r="K8601">
        <f t="shared" si="268"/>
        <v>1</v>
      </c>
    </row>
    <row r="8602" spans="1:11" x14ac:dyDescent="0.25">
      <c r="A8602" s="5" t="str">
        <f t="shared" si="269"/>
        <v>Rate FamilyTOU-8-SAverage WeekdayDecember9</v>
      </c>
      <c r="B8602" t="s">
        <v>2234</v>
      </c>
      <c r="C8602" t="s">
        <v>2253</v>
      </c>
      <c r="D8602" t="s">
        <v>2629</v>
      </c>
      <c r="E8602" t="s">
        <v>3200</v>
      </c>
      <c r="F8602" s="6">
        <v>9</v>
      </c>
      <c r="G8602" s="6"/>
      <c r="H8602" s="6"/>
      <c r="I8602" s="6"/>
      <c r="J8602" s="6">
        <v>46.994999999999997</v>
      </c>
      <c r="K8602">
        <f t="shared" si="268"/>
        <v>1</v>
      </c>
    </row>
    <row r="8603" spans="1:11" x14ac:dyDescent="0.25">
      <c r="A8603" s="5" t="str">
        <f t="shared" si="269"/>
        <v>Rate FamilyTOU-8-SAverage WeekdayDecember10</v>
      </c>
      <c r="B8603" t="s">
        <v>2234</v>
      </c>
      <c r="C8603" t="s">
        <v>2253</v>
      </c>
      <c r="D8603" t="s">
        <v>2629</v>
      </c>
      <c r="E8603" t="s">
        <v>3200</v>
      </c>
      <c r="F8603" s="6">
        <v>10</v>
      </c>
      <c r="G8603" s="6"/>
      <c r="H8603" s="6"/>
      <c r="I8603" s="6"/>
      <c r="J8603" s="6">
        <v>51.44</v>
      </c>
      <c r="K8603">
        <f t="shared" si="268"/>
        <v>1</v>
      </c>
    </row>
    <row r="8604" spans="1:11" x14ac:dyDescent="0.25">
      <c r="A8604" s="5" t="str">
        <f t="shared" si="269"/>
        <v>Rate FamilyTOU-8-SAverage WeekdayDecember11</v>
      </c>
      <c r="B8604" t="s">
        <v>2234</v>
      </c>
      <c r="C8604" t="s">
        <v>2253</v>
      </c>
      <c r="D8604" t="s">
        <v>2629</v>
      </c>
      <c r="E8604" t="s">
        <v>3200</v>
      </c>
      <c r="F8604" s="6">
        <v>11</v>
      </c>
      <c r="G8604" s="6"/>
      <c r="H8604" s="6"/>
      <c r="I8604" s="6"/>
      <c r="J8604" s="6">
        <v>55.89</v>
      </c>
      <c r="K8604">
        <f t="shared" si="268"/>
        <v>1</v>
      </c>
    </row>
    <row r="8605" spans="1:11" x14ac:dyDescent="0.25">
      <c r="A8605" s="5" t="str">
        <f t="shared" si="269"/>
        <v>Rate FamilyTOU-8-SAverage WeekdayDecember12</v>
      </c>
      <c r="B8605" t="s">
        <v>2234</v>
      </c>
      <c r="C8605" t="s">
        <v>2253</v>
      </c>
      <c r="D8605" t="s">
        <v>2629</v>
      </c>
      <c r="E8605" t="s">
        <v>3200</v>
      </c>
      <c r="F8605" s="6">
        <v>12</v>
      </c>
      <c r="G8605" s="6"/>
      <c r="H8605" s="6"/>
      <c r="I8605" s="6"/>
      <c r="J8605" s="6">
        <v>58.417500000000004</v>
      </c>
      <c r="K8605">
        <f t="shared" si="268"/>
        <v>1</v>
      </c>
    </row>
    <row r="8606" spans="1:11" x14ac:dyDescent="0.25">
      <c r="A8606" s="5" t="str">
        <f t="shared" si="269"/>
        <v>Rate FamilyTOU-8-SAverage WeekdayDecember13</v>
      </c>
      <c r="B8606" t="s">
        <v>2234</v>
      </c>
      <c r="C8606" t="s">
        <v>2253</v>
      </c>
      <c r="D8606" t="s">
        <v>2629</v>
      </c>
      <c r="E8606" t="s">
        <v>3200</v>
      </c>
      <c r="F8606" s="6">
        <v>13</v>
      </c>
      <c r="G8606" s="6"/>
      <c r="H8606" s="6"/>
      <c r="I8606" s="6"/>
      <c r="J8606" s="6">
        <v>61.475000000000001</v>
      </c>
      <c r="K8606">
        <f t="shared" si="268"/>
        <v>1</v>
      </c>
    </row>
    <row r="8607" spans="1:11" x14ac:dyDescent="0.25">
      <c r="A8607" s="5" t="str">
        <f t="shared" si="269"/>
        <v>Rate FamilyTOU-8-SAverage WeekdayDecember14</v>
      </c>
      <c r="B8607" t="s">
        <v>2234</v>
      </c>
      <c r="C8607" t="s">
        <v>2253</v>
      </c>
      <c r="D8607" t="s">
        <v>2629</v>
      </c>
      <c r="E8607" t="s">
        <v>3200</v>
      </c>
      <c r="F8607" s="6">
        <v>14</v>
      </c>
      <c r="G8607" s="6"/>
      <c r="H8607" s="6"/>
      <c r="I8607" s="6"/>
      <c r="J8607" s="6">
        <v>63.449999999999996</v>
      </c>
      <c r="K8607">
        <f t="shared" si="268"/>
        <v>1</v>
      </c>
    </row>
    <row r="8608" spans="1:11" x14ac:dyDescent="0.25">
      <c r="A8608" s="5" t="str">
        <f t="shared" si="269"/>
        <v>Rate FamilyTOU-8-SAverage WeekdayDecember15</v>
      </c>
      <c r="B8608" t="s">
        <v>2234</v>
      </c>
      <c r="C8608" t="s">
        <v>2253</v>
      </c>
      <c r="D8608" t="s">
        <v>2629</v>
      </c>
      <c r="E8608" t="s">
        <v>3200</v>
      </c>
      <c r="F8608" s="6">
        <v>15</v>
      </c>
      <c r="G8608" s="6"/>
      <c r="H8608" s="6"/>
      <c r="I8608" s="6"/>
      <c r="J8608" s="6">
        <v>64.567499999999995</v>
      </c>
      <c r="K8608">
        <f t="shared" si="268"/>
        <v>1</v>
      </c>
    </row>
    <row r="8609" spans="1:11" x14ac:dyDescent="0.25">
      <c r="A8609" s="5" t="str">
        <f t="shared" si="269"/>
        <v>Rate FamilyTOU-8-SAverage WeekdayDecember16</v>
      </c>
      <c r="B8609" t="s">
        <v>2234</v>
      </c>
      <c r="C8609" t="s">
        <v>2253</v>
      </c>
      <c r="D8609" t="s">
        <v>2629</v>
      </c>
      <c r="E8609" t="s">
        <v>3200</v>
      </c>
      <c r="F8609" s="6">
        <v>16</v>
      </c>
      <c r="G8609" s="6"/>
      <c r="H8609" s="6"/>
      <c r="I8609" s="6"/>
      <c r="J8609" s="6">
        <v>64.900000000000006</v>
      </c>
      <c r="K8609">
        <f t="shared" si="268"/>
        <v>1</v>
      </c>
    </row>
    <row r="8610" spans="1:11" x14ac:dyDescent="0.25">
      <c r="A8610" s="5" t="str">
        <f t="shared" si="269"/>
        <v>Rate FamilyTOU-8-SAverage WeekdayDecember17</v>
      </c>
      <c r="B8610" t="s">
        <v>2234</v>
      </c>
      <c r="C8610" t="s">
        <v>2253</v>
      </c>
      <c r="D8610" t="s">
        <v>2629</v>
      </c>
      <c r="E8610" t="s">
        <v>3200</v>
      </c>
      <c r="F8610" s="6">
        <v>17</v>
      </c>
      <c r="G8610" s="6"/>
      <c r="H8610" s="6"/>
      <c r="I8610" s="6"/>
      <c r="J8610" s="6">
        <v>64.377499999999998</v>
      </c>
      <c r="K8610">
        <f t="shared" si="268"/>
        <v>1</v>
      </c>
    </row>
    <row r="8611" spans="1:11" x14ac:dyDescent="0.25">
      <c r="A8611" s="5" t="str">
        <f t="shared" si="269"/>
        <v>Rate FamilyTOU-8-SAverage WeekdayDecember18</v>
      </c>
      <c r="B8611" t="s">
        <v>2234</v>
      </c>
      <c r="C8611" t="s">
        <v>2253</v>
      </c>
      <c r="D8611" t="s">
        <v>2629</v>
      </c>
      <c r="E8611" t="s">
        <v>3200</v>
      </c>
      <c r="F8611" s="6">
        <v>18</v>
      </c>
      <c r="G8611" s="6"/>
      <c r="H8611" s="6"/>
      <c r="I8611" s="6"/>
      <c r="J8611" s="6">
        <v>62.575000000000003</v>
      </c>
      <c r="K8611">
        <f t="shared" si="268"/>
        <v>1</v>
      </c>
    </row>
    <row r="8612" spans="1:11" x14ac:dyDescent="0.25">
      <c r="A8612" s="5" t="str">
        <f t="shared" si="269"/>
        <v>Rate FamilyTOU-8-SAverage WeekdayDecember19</v>
      </c>
      <c r="B8612" t="s">
        <v>2234</v>
      </c>
      <c r="C8612" t="s">
        <v>2253</v>
      </c>
      <c r="D8612" t="s">
        <v>2629</v>
      </c>
      <c r="E8612" t="s">
        <v>3200</v>
      </c>
      <c r="F8612" s="6">
        <v>19</v>
      </c>
      <c r="G8612" s="6"/>
      <c r="H8612" s="6"/>
      <c r="I8612" s="6"/>
      <c r="J8612" s="6">
        <v>59.452500000000001</v>
      </c>
      <c r="K8612">
        <f t="shared" si="268"/>
        <v>1</v>
      </c>
    </row>
    <row r="8613" spans="1:11" x14ac:dyDescent="0.25">
      <c r="A8613" s="5" t="str">
        <f t="shared" si="269"/>
        <v>Rate FamilyTOU-8-SAverage WeekdayDecember20</v>
      </c>
      <c r="B8613" t="s">
        <v>2234</v>
      </c>
      <c r="C8613" t="s">
        <v>2253</v>
      </c>
      <c r="D8613" t="s">
        <v>2629</v>
      </c>
      <c r="E8613" t="s">
        <v>3200</v>
      </c>
      <c r="F8613" s="6">
        <v>20</v>
      </c>
      <c r="G8613" s="6"/>
      <c r="H8613" s="6"/>
      <c r="I8613" s="6"/>
      <c r="J8613" s="6">
        <v>56.2425</v>
      </c>
      <c r="K8613">
        <f t="shared" si="268"/>
        <v>1</v>
      </c>
    </row>
    <row r="8614" spans="1:11" x14ac:dyDescent="0.25">
      <c r="A8614" s="5" t="str">
        <f t="shared" si="269"/>
        <v>Rate FamilyTOU-8-SAverage WeekdayDecember21</v>
      </c>
      <c r="B8614" t="s">
        <v>2234</v>
      </c>
      <c r="C8614" t="s">
        <v>2253</v>
      </c>
      <c r="D8614" t="s">
        <v>2629</v>
      </c>
      <c r="E8614" t="s">
        <v>3200</v>
      </c>
      <c r="F8614" s="6">
        <v>21</v>
      </c>
      <c r="G8614" s="6"/>
      <c r="H8614" s="6"/>
      <c r="I8614" s="6"/>
      <c r="J8614" s="6">
        <v>53.795000000000002</v>
      </c>
      <c r="K8614">
        <f t="shared" si="268"/>
        <v>1</v>
      </c>
    </row>
    <row r="8615" spans="1:11" x14ac:dyDescent="0.25">
      <c r="A8615" s="5" t="str">
        <f t="shared" si="269"/>
        <v>Rate FamilyTOU-8-SAverage WeekdayDecember22</v>
      </c>
      <c r="B8615" t="s">
        <v>2234</v>
      </c>
      <c r="C8615" t="s">
        <v>2253</v>
      </c>
      <c r="D8615" t="s">
        <v>2629</v>
      </c>
      <c r="E8615" t="s">
        <v>3200</v>
      </c>
      <c r="F8615" s="6">
        <v>22</v>
      </c>
      <c r="G8615" s="6"/>
      <c r="H8615" s="6"/>
      <c r="I8615" s="6"/>
      <c r="J8615" s="6">
        <v>50.92</v>
      </c>
      <c r="K8615">
        <f t="shared" si="268"/>
        <v>1</v>
      </c>
    </row>
    <row r="8616" spans="1:11" x14ac:dyDescent="0.25">
      <c r="A8616" s="5" t="str">
        <f t="shared" si="269"/>
        <v>Rate FamilyTOU-8-SAverage WeekdayDecember23</v>
      </c>
      <c r="B8616" t="s">
        <v>2234</v>
      </c>
      <c r="C8616" t="s">
        <v>2253</v>
      </c>
      <c r="D8616" t="s">
        <v>2629</v>
      </c>
      <c r="E8616" t="s">
        <v>3200</v>
      </c>
      <c r="F8616" s="6">
        <v>23</v>
      </c>
      <c r="G8616" s="6"/>
      <c r="H8616" s="6"/>
      <c r="I8616" s="6"/>
      <c r="J8616" s="6">
        <v>50.16</v>
      </c>
      <c r="K8616">
        <f t="shared" si="268"/>
        <v>1</v>
      </c>
    </row>
    <row r="8617" spans="1:11" x14ac:dyDescent="0.25">
      <c r="A8617" s="5" t="str">
        <f t="shared" si="269"/>
        <v>Rate FamilyTOU-8-SAverage WeekdayDecember24</v>
      </c>
      <c r="B8617" t="s">
        <v>2234</v>
      </c>
      <c r="C8617" t="s">
        <v>2253</v>
      </c>
      <c r="D8617" t="s">
        <v>2629</v>
      </c>
      <c r="E8617" t="s">
        <v>3200</v>
      </c>
      <c r="F8617" s="6">
        <v>24</v>
      </c>
      <c r="G8617" s="6"/>
      <c r="H8617" s="6"/>
      <c r="I8617" s="6"/>
      <c r="J8617" s="6">
        <v>50.1</v>
      </c>
      <c r="K8617">
        <f t="shared" si="268"/>
        <v>1</v>
      </c>
    </row>
    <row r="8618" spans="1:11" x14ac:dyDescent="0.25">
      <c r="A8618" s="5" t="str">
        <f t="shared" si="269"/>
        <v>Rate FamilyTOU-8-SMonthly Peak DayDecember1</v>
      </c>
      <c r="B8618" t="s">
        <v>2234</v>
      </c>
      <c r="C8618" t="s">
        <v>2253</v>
      </c>
      <c r="D8618" t="s">
        <v>2630</v>
      </c>
      <c r="E8618" t="s">
        <v>3200</v>
      </c>
      <c r="F8618" s="6">
        <v>1</v>
      </c>
      <c r="G8618" s="6"/>
      <c r="H8618" s="6"/>
      <c r="I8618" s="6"/>
      <c r="J8618" s="6">
        <v>47.81</v>
      </c>
      <c r="K8618">
        <f t="shared" si="268"/>
        <v>1</v>
      </c>
    </row>
    <row r="8619" spans="1:11" x14ac:dyDescent="0.25">
      <c r="A8619" s="5" t="str">
        <f t="shared" si="269"/>
        <v>Rate FamilyTOU-8-SMonthly Peak DayDecember2</v>
      </c>
      <c r="B8619" t="s">
        <v>2234</v>
      </c>
      <c r="C8619" t="s">
        <v>2253</v>
      </c>
      <c r="D8619" t="s">
        <v>2630</v>
      </c>
      <c r="E8619" t="s">
        <v>3200</v>
      </c>
      <c r="F8619" s="6">
        <v>2</v>
      </c>
      <c r="G8619" s="6"/>
      <c r="H8619" s="6"/>
      <c r="I8619" s="6"/>
      <c r="J8619" s="6">
        <v>47.287500000000001</v>
      </c>
      <c r="K8619">
        <f t="shared" si="268"/>
        <v>1</v>
      </c>
    </row>
    <row r="8620" spans="1:11" x14ac:dyDescent="0.25">
      <c r="A8620" s="5" t="str">
        <f t="shared" si="269"/>
        <v>Rate FamilyTOU-8-SMonthly Peak DayDecember3</v>
      </c>
      <c r="B8620" t="s">
        <v>2234</v>
      </c>
      <c r="C8620" t="s">
        <v>2253</v>
      </c>
      <c r="D8620" t="s">
        <v>2630</v>
      </c>
      <c r="E8620" t="s">
        <v>3200</v>
      </c>
      <c r="F8620" s="6">
        <v>3</v>
      </c>
      <c r="G8620" s="6"/>
      <c r="H8620" s="6"/>
      <c r="I8620" s="6"/>
      <c r="J8620" s="6">
        <v>46.247499999999995</v>
      </c>
      <c r="K8620">
        <f t="shared" si="268"/>
        <v>1</v>
      </c>
    </row>
    <row r="8621" spans="1:11" x14ac:dyDescent="0.25">
      <c r="A8621" s="5" t="str">
        <f t="shared" si="269"/>
        <v>Rate FamilyTOU-8-SMonthly Peak DayDecember4</v>
      </c>
      <c r="B8621" t="s">
        <v>2234</v>
      </c>
      <c r="C8621" t="s">
        <v>2253</v>
      </c>
      <c r="D8621" t="s">
        <v>2630</v>
      </c>
      <c r="E8621" t="s">
        <v>3200</v>
      </c>
      <c r="F8621" s="6">
        <v>4</v>
      </c>
      <c r="G8621" s="6"/>
      <c r="H8621" s="6"/>
      <c r="I8621" s="6"/>
      <c r="J8621" s="6">
        <v>46.330000000000005</v>
      </c>
      <c r="K8621">
        <f t="shared" si="268"/>
        <v>1</v>
      </c>
    </row>
    <row r="8622" spans="1:11" x14ac:dyDescent="0.25">
      <c r="A8622" s="5" t="str">
        <f t="shared" si="269"/>
        <v>Rate FamilyTOU-8-SMonthly Peak DayDecember5</v>
      </c>
      <c r="B8622" t="s">
        <v>2234</v>
      </c>
      <c r="C8622" t="s">
        <v>2253</v>
      </c>
      <c r="D8622" t="s">
        <v>2630</v>
      </c>
      <c r="E8622" t="s">
        <v>3200</v>
      </c>
      <c r="F8622" s="6">
        <v>5</v>
      </c>
      <c r="G8622" s="6"/>
      <c r="H8622" s="6"/>
      <c r="I8622" s="6"/>
      <c r="J8622" s="6">
        <v>45.772499999999994</v>
      </c>
      <c r="K8622">
        <f t="shared" si="268"/>
        <v>1</v>
      </c>
    </row>
    <row r="8623" spans="1:11" x14ac:dyDescent="0.25">
      <c r="A8623" s="5" t="str">
        <f t="shared" si="269"/>
        <v>Rate FamilyTOU-8-SMonthly Peak DayDecember6</v>
      </c>
      <c r="B8623" t="s">
        <v>2234</v>
      </c>
      <c r="C8623" t="s">
        <v>2253</v>
      </c>
      <c r="D8623" t="s">
        <v>2630</v>
      </c>
      <c r="E8623" t="s">
        <v>3200</v>
      </c>
      <c r="F8623" s="6">
        <v>6</v>
      </c>
      <c r="G8623" s="6"/>
      <c r="H8623" s="6"/>
      <c r="I8623" s="6"/>
      <c r="J8623" s="6">
        <v>44.355000000000004</v>
      </c>
      <c r="K8623">
        <f t="shared" si="268"/>
        <v>1</v>
      </c>
    </row>
    <row r="8624" spans="1:11" x14ac:dyDescent="0.25">
      <c r="A8624" s="5" t="str">
        <f t="shared" si="269"/>
        <v>Rate FamilyTOU-8-SMonthly Peak DayDecember7</v>
      </c>
      <c r="B8624" t="s">
        <v>2234</v>
      </c>
      <c r="C8624" t="s">
        <v>2253</v>
      </c>
      <c r="D8624" t="s">
        <v>2630</v>
      </c>
      <c r="E8624" t="s">
        <v>3200</v>
      </c>
      <c r="F8624" s="6">
        <v>7</v>
      </c>
      <c r="G8624" s="6"/>
      <c r="H8624" s="6"/>
      <c r="I8624" s="6"/>
      <c r="J8624" s="6">
        <v>42.454999999999998</v>
      </c>
      <c r="K8624">
        <f t="shared" si="268"/>
        <v>1</v>
      </c>
    </row>
    <row r="8625" spans="1:11" x14ac:dyDescent="0.25">
      <c r="A8625" s="5" t="str">
        <f t="shared" si="269"/>
        <v>Rate FamilyTOU-8-SMonthly Peak DayDecember8</v>
      </c>
      <c r="B8625" t="s">
        <v>2234</v>
      </c>
      <c r="C8625" t="s">
        <v>2253</v>
      </c>
      <c r="D8625" t="s">
        <v>2630</v>
      </c>
      <c r="E8625" t="s">
        <v>3200</v>
      </c>
      <c r="F8625" s="6">
        <v>8</v>
      </c>
      <c r="G8625" s="6"/>
      <c r="H8625" s="6"/>
      <c r="I8625" s="6"/>
      <c r="J8625" s="6">
        <v>43.07</v>
      </c>
      <c r="K8625">
        <f t="shared" si="268"/>
        <v>1</v>
      </c>
    </row>
    <row r="8626" spans="1:11" x14ac:dyDescent="0.25">
      <c r="A8626" s="5" t="str">
        <f t="shared" si="269"/>
        <v>Rate FamilyTOU-8-SMonthly Peak DayDecember9</v>
      </c>
      <c r="B8626" t="s">
        <v>2234</v>
      </c>
      <c r="C8626" t="s">
        <v>2253</v>
      </c>
      <c r="D8626" t="s">
        <v>2630</v>
      </c>
      <c r="E8626" t="s">
        <v>3200</v>
      </c>
      <c r="F8626" s="6">
        <v>9</v>
      </c>
      <c r="G8626" s="6"/>
      <c r="H8626" s="6"/>
      <c r="I8626" s="6"/>
      <c r="J8626" s="6">
        <v>46.147500000000001</v>
      </c>
      <c r="K8626">
        <f t="shared" si="268"/>
        <v>1</v>
      </c>
    </row>
    <row r="8627" spans="1:11" x14ac:dyDescent="0.25">
      <c r="A8627" s="5" t="str">
        <f t="shared" si="269"/>
        <v>Rate FamilyTOU-8-SMonthly Peak DayDecember10</v>
      </c>
      <c r="B8627" t="s">
        <v>2234</v>
      </c>
      <c r="C8627" t="s">
        <v>2253</v>
      </c>
      <c r="D8627" t="s">
        <v>2630</v>
      </c>
      <c r="E8627" t="s">
        <v>3200</v>
      </c>
      <c r="F8627" s="6">
        <v>10</v>
      </c>
      <c r="G8627" s="6"/>
      <c r="H8627" s="6"/>
      <c r="I8627" s="6"/>
      <c r="J8627" s="6">
        <v>50.174999999999997</v>
      </c>
      <c r="K8627">
        <f t="shared" si="268"/>
        <v>1</v>
      </c>
    </row>
    <row r="8628" spans="1:11" x14ac:dyDescent="0.25">
      <c r="A8628" s="5" t="str">
        <f t="shared" si="269"/>
        <v>Rate FamilyTOU-8-SMonthly Peak DayDecember11</v>
      </c>
      <c r="B8628" t="s">
        <v>2234</v>
      </c>
      <c r="C8628" t="s">
        <v>2253</v>
      </c>
      <c r="D8628" t="s">
        <v>2630</v>
      </c>
      <c r="E8628" t="s">
        <v>3200</v>
      </c>
      <c r="F8628" s="6">
        <v>11</v>
      </c>
      <c r="G8628" s="6"/>
      <c r="H8628" s="6"/>
      <c r="I8628" s="6"/>
      <c r="J8628" s="6">
        <v>55.91</v>
      </c>
      <c r="K8628">
        <f t="shared" si="268"/>
        <v>1</v>
      </c>
    </row>
    <row r="8629" spans="1:11" x14ac:dyDescent="0.25">
      <c r="A8629" s="5" t="str">
        <f t="shared" si="269"/>
        <v>Rate FamilyTOU-8-SMonthly Peak DayDecember12</v>
      </c>
      <c r="B8629" t="s">
        <v>2234</v>
      </c>
      <c r="C8629" t="s">
        <v>2253</v>
      </c>
      <c r="D8629" t="s">
        <v>2630</v>
      </c>
      <c r="E8629" t="s">
        <v>3200</v>
      </c>
      <c r="F8629" s="6">
        <v>12</v>
      </c>
      <c r="G8629" s="6"/>
      <c r="H8629" s="6"/>
      <c r="I8629" s="6"/>
      <c r="J8629" s="6">
        <v>59.260000000000005</v>
      </c>
      <c r="K8629">
        <f t="shared" si="268"/>
        <v>1</v>
      </c>
    </row>
    <row r="8630" spans="1:11" x14ac:dyDescent="0.25">
      <c r="A8630" s="5" t="str">
        <f t="shared" si="269"/>
        <v>Rate FamilyTOU-8-SMonthly Peak DayDecember13</v>
      </c>
      <c r="B8630" t="s">
        <v>2234</v>
      </c>
      <c r="C8630" t="s">
        <v>2253</v>
      </c>
      <c r="D8630" t="s">
        <v>2630</v>
      </c>
      <c r="E8630" t="s">
        <v>3200</v>
      </c>
      <c r="F8630" s="6">
        <v>13</v>
      </c>
      <c r="G8630" s="6"/>
      <c r="H8630" s="6"/>
      <c r="I8630" s="6"/>
      <c r="J8630" s="6">
        <v>61.692499999999995</v>
      </c>
      <c r="K8630">
        <f t="shared" si="268"/>
        <v>1</v>
      </c>
    </row>
    <row r="8631" spans="1:11" x14ac:dyDescent="0.25">
      <c r="A8631" s="5" t="str">
        <f t="shared" si="269"/>
        <v>Rate FamilyTOU-8-SMonthly Peak DayDecember14</v>
      </c>
      <c r="B8631" t="s">
        <v>2234</v>
      </c>
      <c r="C8631" t="s">
        <v>2253</v>
      </c>
      <c r="D8631" t="s">
        <v>2630</v>
      </c>
      <c r="E8631" t="s">
        <v>3200</v>
      </c>
      <c r="F8631" s="6">
        <v>14</v>
      </c>
      <c r="G8631" s="6"/>
      <c r="H8631" s="6"/>
      <c r="I8631" s="6"/>
      <c r="J8631" s="6">
        <v>62.782499999999999</v>
      </c>
      <c r="K8631">
        <f t="shared" si="268"/>
        <v>1</v>
      </c>
    </row>
    <row r="8632" spans="1:11" x14ac:dyDescent="0.25">
      <c r="A8632" s="5" t="str">
        <f t="shared" si="269"/>
        <v>Rate FamilyTOU-8-SMonthly Peak DayDecember15</v>
      </c>
      <c r="B8632" t="s">
        <v>2234</v>
      </c>
      <c r="C8632" t="s">
        <v>2253</v>
      </c>
      <c r="D8632" t="s">
        <v>2630</v>
      </c>
      <c r="E8632" t="s">
        <v>3200</v>
      </c>
      <c r="F8632" s="6">
        <v>15</v>
      </c>
      <c r="G8632" s="6"/>
      <c r="H8632" s="6"/>
      <c r="I8632" s="6"/>
      <c r="J8632" s="6">
        <v>63.557499999999997</v>
      </c>
      <c r="K8632">
        <f t="shared" si="268"/>
        <v>1</v>
      </c>
    </row>
    <row r="8633" spans="1:11" x14ac:dyDescent="0.25">
      <c r="A8633" s="5" t="str">
        <f t="shared" si="269"/>
        <v>Rate FamilyTOU-8-SMonthly Peak DayDecember16</v>
      </c>
      <c r="B8633" t="s">
        <v>2234</v>
      </c>
      <c r="C8633" t="s">
        <v>2253</v>
      </c>
      <c r="D8633" t="s">
        <v>2630</v>
      </c>
      <c r="E8633" t="s">
        <v>3200</v>
      </c>
      <c r="F8633" s="6">
        <v>16</v>
      </c>
      <c r="G8633" s="6"/>
      <c r="H8633" s="6"/>
      <c r="I8633" s="6"/>
      <c r="J8633" s="6">
        <v>63.977500000000006</v>
      </c>
      <c r="K8633">
        <f t="shared" si="268"/>
        <v>1</v>
      </c>
    </row>
    <row r="8634" spans="1:11" x14ac:dyDescent="0.25">
      <c r="A8634" s="5" t="str">
        <f t="shared" si="269"/>
        <v>Rate FamilyTOU-8-SMonthly Peak DayDecember17</v>
      </c>
      <c r="B8634" t="s">
        <v>2234</v>
      </c>
      <c r="C8634" t="s">
        <v>2253</v>
      </c>
      <c r="D8634" t="s">
        <v>2630</v>
      </c>
      <c r="E8634" t="s">
        <v>3200</v>
      </c>
      <c r="F8634" s="6">
        <v>17</v>
      </c>
      <c r="G8634" s="6"/>
      <c r="H8634" s="6"/>
      <c r="I8634" s="6"/>
      <c r="J8634" s="6">
        <v>63.644999999999996</v>
      </c>
      <c r="K8634">
        <f t="shared" si="268"/>
        <v>1</v>
      </c>
    </row>
    <row r="8635" spans="1:11" x14ac:dyDescent="0.25">
      <c r="A8635" s="5" t="str">
        <f t="shared" si="269"/>
        <v>Rate FamilyTOU-8-SMonthly Peak DayDecember18</v>
      </c>
      <c r="B8635" t="s">
        <v>2234</v>
      </c>
      <c r="C8635" t="s">
        <v>2253</v>
      </c>
      <c r="D8635" t="s">
        <v>2630</v>
      </c>
      <c r="E8635" t="s">
        <v>3200</v>
      </c>
      <c r="F8635" s="6">
        <v>18</v>
      </c>
      <c r="G8635" s="6"/>
      <c r="H8635" s="6"/>
      <c r="I8635" s="6"/>
      <c r="J8635" s="6">
        <v>61.69</v>
      </c>
      <c r="K8635">
        <f t="shared" si="268"/>
        <v>1</v>
      </c>
    </row>
    <row r="8636" spans="1:11" x14ac:dyDescent="0.25">
      <c r="A8636" s="5" t="str">
        <f t="shared" si="269"/>
        <v>Rate FamilyTOU-8-SMonthly Peak DayDecember19</v>
      </c>
      <c r="B8636" t="s">
        <v>2234</v>
      </c>
      <c r="C8636" t="s">
        <v>2253</v>
      </c>
      <c r="D8636" t="s">
        <v>2630</v>
      </c>
      <c r="E8636" t="s">
        <v>3200</v>
      </c>
      <c r="F8636" s="6">
        <v>19</v>
      </c>
      <c r="G8636" s="6"/>
      <c r="H8636" s="6"/>
      <c r="I8636" s="6"/>
      <c r="J8636" s="6">
        <v>58.885000000000005</v>
      </c>
      <c r="K8636">
        <f t="shared" si="268"/>
        <v>1</v>
      </c>
    </row>
    <row r="8637" spans="1:11" x14ac:dyDescent="0.25">
      <c r="A8637" s="5" t="str">
        <f t="shared" si="269"/>
        <v>Rate FamilyTOU-8-SMonthly Peak DayDecember20</v>
      </c>
      <c r="B8637" t="s">
        <v>2234</v>
      </c>
      <c r="C8637" t="s">
        <v>2253</v>
      </c>
      <c r="D8637" t="s">
        <v>2630</v>
      </c>
      <c r="E8637" t="s">
        <v>3200</v>
      </c>
      <c r="F8637" s="6">
        <v>20</v>
      </c>
      <c r="G8637" s="6"/>
      <c r="H8637" s="6"/>
      <c r="I8637" s="6"/>
      <c r="J8637" s="6">
        <v>56.245000000000005</v>
      </c>
      <c r="K8637">
        <f t="shared" si="268"/>
        <v>1</v>
      </c>
    </row>
    <row r="8638" spans="1:11" x14ac:dyDescent="0.25">
      <c r="A8638" s="5" t="str">
        <f t="shared" si="269"/>
        <v>Rate FamilyTOU-8-SMonthly Peak DayDecember21</v>
      </c>
      <c r="B8638" t="s">
        <v>2234</v>
      </c>
      <c r="C8638" t="s">
        <v>2253</v>
      </c>
      <c r="D8638" t="s">
        <v>2630</v>
      </c>
      <c r="E8638" t="s">
        <v>3200</v>
      </c>
      <c r="F8638" s="6">
        <v>21</v>
      </c>
      <c r="G8638" s="6"/>
      <c r="H8638" s="6"/>
      <c r="I8638" s="6"/>
      <c r="J8638" s="6">
        <v>53.185000000000002</v>
      </c>
      <c r="K8638">
        <f t="shared" si="268"/>
        <v>1</v>
      </c>
    </row>
    <row r="8639" spans="1:11" x14ac:dyDescent="0.25">
      <c r="A8639" s="5" t="str">
        <f t="shared" si="269"/>
        <v>Rate FamilyTOU-8-SMonthly Peak DayDecember22</v>
      </c>
      <c r="B8639" t="s">
        <v>2234</v>
      </c>
      <c r="C8639" t="s">
        <v>2253</v>
      </c>
      <c r="D8639" t="s">
        <v>2630</v>
      </c>
      <c r="E8639" t="s">
        <v>3200</v>
      </c>
      <c r="F8639" s="6">
        <v>22</v>
      </c>
      <c r="G8639" s="6"/>
      <c r="H8639" s="6"/>
      <c r="I8639" s="6"/>
      <c r="J8639" s="6">
        <v>51.025000000000006</v>
      </c>
      <c r="K8639">
        <f t="shared" si="268"/>
        <v>1</v>
      </c>
    </row>
    <row r="8640" spans="1:11" x14ac:dyDescent="0.25">
      <c r="A8640" s="5" t="str">
        <f t="shared" si="269"/>
        <v>Rate FamilyTOU-8-SMonthly Peak DayDecember23</v>
      </c>
      <c r="B8640" t="s">
        <v>2234</v>
      </c>
      <c r="C8640" t="s">
        <v>2253</v>
      </c>
      <c r="D8640" t="s">
        <v>2630</v>
      </c>
      <c r="E8640" t="s">
        <v>3200</v>
      </c>
      <c r="F8640" s="6">
        <v>23</v>
      </c>
      <c r="G8640" s="6"/>
      <c r="H8640" s="6"/>
      <c r="I8640" s="6"/>
      <c r="J8640" s="6">
        <v>49.25</v>
      </c>
      <c r="K8640">
        <f t="shared" si="268"/>
        <v>1</v>
      </c>
    </row>
    <row r="8641" spans="1:11" x14ac:dyDescent="0.25">
      <c r="A8641" s="5" t="str">
        <f t="shared" si="269"/>
        <v>Rate FamilyTOU-8-SMonthly Peak DayDecember24</v>
      </c>
      <c r="B8641" t="s">
        <v>2234</v>
      </c>
      <c r="C8641" t="s">
        <v>2253</v>
      </c>
      <c r="D8641" t="s">
        <v>2630</v>
      </c>
      <c r="E8641" t="s">
        <v>3200</v>
      </c>
      <c r="F8641" s="6">
        <v>24</v>
      </c>
      <c r="G8641" s="6"/>
      <c r="H8641" s="6"/>
      <c r="I8641" s="6"/>
      <c r="J8641" s="6">
        <v>47.892500000000005</v>
      </c>
      <c r="K8641">
        <f t="shared" si="268"/>
        <v>1</v>
      </c>
    </row>
    <row r="8642" spans="1:11" x14ac:dyDescent="0.25">
      <c r="A8642" s="5" t="str">
        <f t="shared" si="269"/>
        <v>Rate FamilyTOU-GS1Average WeekdayJanuary1</v>
      </c>
      <c r="B8642" t="s">
        <v>2234</v>
      </c>
      <c r="C8642" t="s">
        <v>2254</v>
      </c>
      <c r="D8642" t="s">
        <v>2631</v>
      </c>
      <c r="E8642" t="s">
        <v>3201</v>
      </c>
      <c r="F8642" s="6">
        <v>1</v>
      </c>
      <c r="G8642" s="6">
        <v>0.65261554718017578</v>
      </c>
      <c r="H8642" s="6">
        <v>0.65261554718017578</v>
      </c>
      <c r="I8642" s="6">
        <v>5.0065465271472931E-2</v>
      </c>
      <c r="J8642" s="6">
        <v>47.821875000000006</v>
      </c>
      <c r="K8642">
        <f t="shared" ref="K8642:K8705" si="270">INDEX(events, MATCH(CONCATENATE(B8642, C8642, D8642, E8642), events_y, 0), MATCH("Confidential", events_x, 0))</f>
        <v>0</v>
      </c>
    </row>
    <row r="8643" spans="1:11" x14ac:dyDescent="0.25">
      <c r="A8643" s="5" t="str">
        <f t="shared" ref="A8643:A8706" si="271">CONCATENATE(B8643, C8643, D8643, E8643, F8643)</f>
        <v>Rate FamilyTOU-GS1Average WeekdayJanuary2</v>
      </c>
      <c r="B8643" t="s">
        <v>2234</v>
      </c>
      <c r="C8643" t="s">
        <v>2254</v>
      </c>
      <c r="D8643" t="s">
        <v>2631</v>
      </c>
      <c r="E8643" t="s">
        <v>3201</v>
      </c>
      <c r="F8643" s="6">
        <v>2</v>
      </c>
      <c r="G8643" s="6">
        <v>0.68523693084716797</v>
      </c>
      <c r="H8643" s="6">
        <v>0.68523693084716797</v>
      </c>
      <c r="I8643" s="6">
        <v>4.2083073407411575E-2</v>
      </c>
      <c r="J8643" s="6">
        <v>47.128750000000011</v>
      </c>
      <c r="K8643">
        <f t="shared" si="270"/>
        <v>0</v>
      </c>
    </row>
    <row r="8644" spans="1:11" x14ac:dyDescent="0.25">
      <c r="A8644" s="5" t="str">
        <f t="shared" si="271"/>
        <v>Rate FamilyTOU-GS1Average WeekdayJanuary3</v>
      </c>
      <c r="B8644" t="s">
        <v>2234</v>
      </c>
      <c r="C8644" t="s">
        <v>2254</v>
      </c>
      <c r="D8644" t="s">
        <v>2631</v>
      </c>
      <c r="E8644" t="s">
        <v>3201</v>
      </c>
      <c r="F8644" s="6">
        <v>3</v>
      </c>
      <c r="G8644" s="6">
        <v>0.68672728538513184</v>
      </c>
      <c r="H8644" s="6">
        <v>0.68672728538513184</v>
      </c>
      <c r="I8644" s="6">
        <v>5.0801262259483337E-2</v>
      </c>
      <c r="J8644" s="6">
        <v>47.028124999999996</v>
      </c>
      <c r="K8644">
        <f t="shared" si="270"/>
        <v>0</v>
      </c>
    </row>
    <row r="8645" spans="1:11" x14ac:dyDescent="0.25">
      <c r="A8645" s="5" t="str">
        <f t="shared" si="271"/>
        <v>Rate FamilyTOU-GS1Average WeekdayJanuary4</v>
      </c>
      <c r="B8645" t="s">
        <v>2234</v>
      </c>
      <c r="C8645" t="s">
        <v>2254</v>
      </c>
      <c r="D8645" t="s">
        <v>2631</v>
      </c>
      <c r="E8645" t="s">
        <v>3201</v>
      </c>
      <c r="F8645" s="6">
        <v>4</v>
      </c>
      <c r="G8645" s="6">
        <v>0.66590964794158936</v>
      </c>
      <c r="H8645" s="6">
        <v>0.66590964794158936</v>
      </c>
      <c r="I8645" s="6">
        <v>4.0947441011667252E-2</v>
      </c>
      <c r="J8645" s="6">
        <v>46.702499999999993</v>
      </c>
      <c r="K8645">
        <f t="shared" si="270"/>
        <v>0</v>
      </c>
    </row>
    <row r="8646" spans="1:11" x14ac:dyDescent="0.25">
      <c r="A8646" s="5" t="str">
        <f t="shared" si="271"/>
        <v>Rate FamilyTOU-GS1Average WeekdayJanuary5</v>
      </c>
      <c r="B8646" t="s">
        <v>2234</v>
      </c>
      <c r="C8646" t="s">
        <v>2254</v>
      </c>
      <c r="D8646" t="s">
        <v>2631</v>
      </c>
      <c r="E8646" t="s">
        <v>3201</v>
      </c>
      <c r="F8646" s="6">
        <v>5</v>
      </c>
      <c r="G8646" s="6">
        <v>0.67301481962203979</v>
      </c>
      <c r="H8646" s="6">
        <v>0.67301481962203979</v>
      </c>
      <c r="I8646" s="6">
        <v>4.2333904653787613E-2</v>
      </c>
      <c r="J8646" s="6">
        <v>46.657499999999999</v>
      </c>
      <c r="K8646">
        <f t="shared" si="270"/>
        <v>0</v>
      </c>
    </row>
    <row r="8647" spans="1:11" x14ac:dyDescent="0.25">
      <c r="A8647" s="5" t="str">
        <f t="shared" si="271"/>
        <v>Rate FamilyTOU-GS1Average WeekdayJanuary6</v>
      </c>
      <c r="B8647" t="s">
        <v>2234</v>
      </c>
      <c r="C8647" t="s">
        <v>2254</v>
      </c>
      <c r="D8647" t="s">
        <v>2631</v>
      </c>
      <c r="E8647" t="s">
        <v>3201</v>
      </c>
      <c r="F8647" s="6">
        <v>6</v>
      </c>
      <c r="G8647" s="6">
        <v>0.67882078886032104</v>
      </c>
      <c r="H8647" s="6">
        <v>0.67882078886032104</v>
      </c>
      <c r="I8647" s="6">
        <v>4.8790652304887772E-2</v>
      </c>
      <c r="J8647" s="6">
        <v>46.998125000000002</v>
      </c>
      <c r="K8647">
        <f t="shared" si="270"/>
        <v>0</v>
      </c>
    </row>
    <row r="8648" spans="1:11" x14ac:dyDescent="0.25">
      <c r="A8648" s="5" t="str">
        <f t="shared" si="271"/>
        <v>Rate FamilyTOU-GS1Average WeekdayJanuary7</v>
      </c>
      <c r="B8648" t="s">
        <v>2234</v>
      </c>
      <c r="C8648" t="s">
        <v>2254</v>
      </c>
      <c r="D8648" t="s">
        <v>2631</v>
      </c>
      <c r="E8648" t="s">
        <v>3201</v>
      </c>
      <c r="F8648" s="6">
        <v>7</v>
      </c>
      <c r="G8648" s="6">
        <v>0.75174814462661743</v>
      </c>
      <c r="H8648" s="6">
        <v>0.75174814462661743</v>
      </c>
      <c r="I8648" s="6">
        <v>4.1505638509988785E-2</v>
      </c>
      <c r="J8648" s="6">
        <v>47.355000000000004</v>
      </c>
      <c r="K8648">
        <f t="shared" si="270"/>
        <v>0</v>
      </c>
    </row>
    <row r="8649" spans="1:11" x14ac:dyDescent="0.25">
      <c r="A8649" s="5" t="str">
        <f t="shared" si="271"/>
        <v>Rate FamilyTOU-GS1Average WeekdayJanuary8</v>
      </c>
      <c r="B8649" t="s">
        <v>2234</v>
      </c>
      <c r="C8649" t="s">
        <v>2254</v>
      </c>
      <c r="D8649" t="s">
        <v>2631</v>
      </c>
      <c r="E8649" t="s">
        <v>3201</v>
      </c>
      <c r="F8649" s="6">
        <v>8</v>
      </c>
      <c r="G8649" s="6">
        <v>0.59062552452087402</v>
      </c>
      <c r="H8649" s="6">
        <v>0.59062552452087402</v>
      </c>
      <c r="I8649" s="6">
        <v>5.2716828882694244E-2</v>
      </c>
      <c r="J8649" s="6">
        <v>47.063750000000006</v>
      </c>
      <c r="K8649">
        <f t="shared" si="270"/>
        <v>0</v>
      </c>
    </row>
    <row r="8650" spans="1:11" x14ac:dyDescent="0.25">
      <c r="A8650" s="5" t="str">
        <f t="shared" si="271"/>
        <v>Rate FamilyTOU-GS1Average WeekdayJanuary9</v>
      </c>
      <c r="B8650" t="s">
        <v>2234</v>
      </c>
      <c r="C8650" t="s">
        <v>2254</v>
      </c>
      <c r="D8650" t="s">
        <v>2631</v>
      </c>
      <c r="E8650" t="s">
        <v>3201</v>
      </c>
      <c r="F8650" s="6">
        <v>9</v>
      </c>
      <c r="G8650" s="6">
        <v>0.50842654705047607</v>
      </c>
      <c r="H8650" s="6">
        <v>0.50842654705047607</v>
      </c>
      <c r="I8650" s="6">
        <v>5.2949376404285431E-2</v>
      </c>
      <c r="J8650" s="6">
        <v>47.192500000000003</v>
      </c>
      <c r="K8650">
        <f t="shared" si="270"/>
        <v>0</v>
      </c>
    </row>
    <row r="8651" spans="1:11" x14ac:dyDescent="0.25">
      <c r="A8651" s="5" t="str">
        <f t="shared" si="271"/>
        <v>Rate FamilyTOU-GS1Average WeekdayJanuary10</v>
      </c>
      <c r="B8651" t="s">
        <v>2234</v>
      </c>
      <c r="C8651" t="s">
        <v>2254</v>
      </c>
      <c r="D8651" t="s">
        <v>2631</v>
      </c>
      <c r="E8651" t="s">
        <v>3201</v>
      </c>
      <c r="F8651" s="6">
        <v>10</v>
      </c>
      <c r="G8651" s="6">
        <v>0.71074056625366211</v>
      </c>
      <c r="H8651" s="6">
        <v>0.71074056625366211</v>
      </c>
      <c r="I8651" s="6">
        <v>7.9060949385166168E-2</v>
      </c>
      <c r="J8651" s="6">
        <v>47.499999999999993</v>
      </c>
      <c r="K8651">
        <f t="shared" si="270"/>
        <v>0</v>
      </c>
    </row>
    <row r="8652" spans="1:11" x14ac:dyDescent="0.25">
      <c r="A8652" s="5" t="str">
        <f t="shared" si="271"/>
        <v>Rate FamilyTOU-GS1Average WeekdayJanuary11</v>
      </c>
      <c r="B8652" t="s">
        <v>2234</v>
      </c>
      <c r="C8652" t="s">
        <v>2254</v>
      </c>
      <c r="D8652" t="s">
        <v>2631</v>
      </c>
      <c r="E8652" t="s">
        <v>3201</v>
      </c>
      <c r="F8652" s="6">
        <v>11</v>
      </c>
      <c r="G8652" s="6">
        <v>0.66789156198501587</v>
      </c>
      <c r="H8652" s="6">
        <v>0.66789156198501587</v>
      </c>
      <c r="I8652" s="6">
        <v>8.0576308071613312E-2</v>
      </c>
      <c r="J8652" s="6">
        <v>48.653750000000002</v>
      </c>
      <c r="K8652">
        <f t="shared" si="270"/>
        <v>0</v>
      </c>
    </row>
    <row r="8653" spans="1:11" x14ac:dyDescent="0.25">
      <c r="A8653" s="5" t="str">
        <f t="shared" si="271"/>
        <v>Rate FamilyTOU-GS1Average WeekdayJanuary12</v>
      </c>
      <c r="B8653" t="s">
        <v>2234</v>
      </c>
      <c r="C8653" t="s">
        <v>2254</v>
      </c>
      <c r="D8653" t="s">
        <v>2631</v>
      </c>
      <c r="E8653" t="s">
        <v>3201</v>
      </c>
      <c r="F8653" s="6">
        <v>12</v>
      </c>
      <c r="G8653" s="6">
        <v>0.68324559926986694</v>
      </c>
      <c r="H8653" s="6">
        <v>0.68324559926986694</v>
      </c>
      <c r="I8653" s="6">
        <v>9.2644616961479187E-2</v>
      </c>
      <c r="J8653" s="6">
        <v>50.537500000000009</v>
      </c>
      <c r="K8653">
        <f t="shared" si="270"/>
        <v>0</v>
      </c>
    </row>
    <row r="8654" spans="1:11" x14ac:dyDescent="0.25">
      <c r="A8654" s="5" t="str">
        <f t="shared" si="271"/>
        <v>Rate FamilyTOU-GS1Average WeekdayJanuary13</v>
      </c>
      <c r="B8654" t="s">
        <v>2234</v>
      </c>
      <c r="C8654" t="s">
        <v>2254</v>
      </c>
      <c r="D8654" t="s">
        <v>2631</v>
      </c>
      <c r="E8654" t="s">
        <v>3201</v>
      </c>
      <c r="F8654" s="6">
        <v>13</v>
      </c>
      <c r="G8654" s="6">
        <v>0.72548234462738037</v>
      </c>
      <c r="H8654" s="6">
        <v>0.72548234462738037</v>
      </c>
      <c r="I8654" s="6">
        <v>8.7369151413440704E-2</v>
      </c>
      <c r="J8654" s="6">
        <v>50.583750000000002</v>
      </c>
      <c r="K8654">
        <f t="shared" si="270"/>
        <v>0</v>
      </c>
    </row>
    <row r="8655" spans="1:11" x14ac:dyDescent="0.25">
      <c r="A8655" s="5" t="str">
        <f t="shared" si="271"/>
        <v>Rate FamilyTOU-GS1Average WeekdayJanuary14</v>
      </c>
      <c r="B8655" t="s">
        <v>2234</v>
      </c>
      <c r="C8655" t="s">
        <v>2254</v>
      </c>
      <c r="D8655" t="s">
        <v>2631</v>
      </c>
      <c r="E8655" t="s">
        <v>3201</v>
      </c>
      <c r="F8655" s="6">
        <v>14</v>
      </c>
      <c r="G8655" s="6">
        <v>0.64438283443450928</v>
      </c>
      <c r="H8655" s="6">
        <v>0.64438283443450928</v>
      </c>
      <c r="I8655" s="6">
        <v>8.724626898765564E-2</v>
      </c>
      <c r="J8655" s="6">
        <v>48.895625000000003</v>
      </c>
      <c r="K8655">
        <f t="shared" si="270"/>
        <v>0</v>
      </c>
    </row>
    <row r="8656" spans="1:11" x14ac:dyDescent="0.25">
      <c r="A8656" s="5" t="str">
        <f t="shared" si="271"/>
        <v>Rate FamilyTOU-GS1Average WeekdayJanuary15</v>
      </c>
      <c r="B8656" t="s">
        <v>2234</v>
      </c>
      <c r="C8656" t="s">
        <v>2254</v>
      </c>
      <c r="D8656" t="s">
        <v>2631</v>
      </c>
      <c r="E8656" t="s">
        <v>3201</v>
      </c>
      <c r="F8656" s="6">
        <v>15</v>
      </c>
      <c r="G8656" s="6">
        <v>0.7313385009765625</v>
      </c>
      <c r="H8656" s="6">
        <v>0.7313385009765625</v>
      </c>
      <c r="I8656" s="6">
        <v>0.11023571342229843</v>
      </c>
      <c r="J8656" s="6">
        <v>48.859375</v>
      </c>
      <c r="K8656">
        <f t="shared" si="270"/>
        <v>0</v>
      </c>
    </row>
    <row r="8657" spans="1:11" x14ac:dyDescent="0.25">
      <c r="A8657" s="5" t="str">
        <f t="shared" si="271"/>
        <v>Rate FamilyTOU-GS1Average WeekdayJanuary16</v>
      </c>
      <c r="B8657" t="s">
        <v>2234</v>
      </c>
      <c r="C8657" t="s">
        <v>2254</v>
      </c>
      <c r="D8657" t="s">
        <v>2631</v>
      </c>
      <c r="E8657" t="s">
        <v>3201</v>
      </c>
      <c r="F8657" s="6">
        <v>16</v>
      </c>
      <c r="G8657" s="6">
        <v>0.76909106969833374</v>
      </c>
      <c r="H8657" s="6">
        <v>0.76909106969833374</v>
      </c>
      <c r="I8657" s="6">
        <v>9.990113228559494E-2</v>
      </c>
      <c r="J8657" s="6">
        <v>48.627500000000005</v>
      </c>
      <c r="K8657">
        <f t="shared" si="270"/>
        <v>0</v>
      </c>
    </row>
    <row r="8658" spans="1:11" x14ac:dyDescent="0.25">
      <c r="A8658" s="5" t="str">
        <f t="shared" si="271"/>
        <v>Rate FamilyTOU-GS1Average WeekdayJanuary17</v>
      </c>
      <c r="B8658" t="s">
        <v>2234</v>
      </c>
      <c r="C8658" t="s">
        <v>2254</v>
      </c>
      <c r="D8658" t="s">
        <v>2631</v>
      </c>
      <c r="E8658" t="s">
        <v>3201</v>
      </c>
      <c r="F8658" s="6">
        <v>17</v>
      </c>
      <c r="G8658" s="6">
        <v>0.70587998628616333</v>
      </c>
      <c r="H8658" s="6">
        <v>0.70587998628616333</v>
      </c>
      <c r="I8658" s="6">
        <v>8.7310418486595154E-2</v>
      </c>
      <c r="J8658" s="6">
        <v>49.445625000000014</v>
      </c>
      <c r="K8658">
        <f t="shared" si="270"/>
        <v>0</v>
      </c>
    </row>
    <row r="8659" spans="1:11" x14ac:dyDescent="0.25">
      <c r="A8659" s="5" t="str">
        <f t="shared" si="271"/>
        <v>Rate FamilyTOU-GS1Average WeekdayJanuary18</v>
      </c>
      <c r="B8659" t="s">
        <v>2234</v>
      </c>
      <c r="C8659" t="s">
        <v>2254</v>
      </c>
      <c r="D8659" t="s">
        <v>2631</v>
      </c>
      <c r="E8659" t="s">
        <v>3201</v>
      </c>
      <c r="F8659" s="6">
        <v>18</v>
      </c>
      <c r="G8659" s="6">
        <v>1.0034140348434448</v>
      </c>
      <c r="H8659" s="6">
        <v>1.0034140348434448</v>
      </c>
      <c r="I8659" s="6">
        <v>0.13851532340049744</v>
      </c>
      <c r="J8659" s="6">
        <v>49.810624999999995</v>
      </c>
      <c r="K8659">
        <f t="shared" si="270"/>
        <v>0</v>
      </c>
    </row>
    <row r="8660" spans="1:11" x14ac:dyDescent="0.25">
      <c r="A8660" s="5" t="str">
        <f t="shared" si="271"/>
        <v>Rate FamilyTOU-GS1Average WeekdayJanuary19</v>
      </c>
      <c r="B8660" t="s">
        <v>2234</v>
      </c>
      <c r="C8660" t="s">
        <v>2254</v>
      </c>
      <c r="D8660" t="s">
        <v>2631</v>
      </c>
      <c r="E8660" t="s">
        <v>3201</v>
      </c>
      <c r="F8660" s="6">
        <v>19</v>
      </c>
      <c r="G8660" s="6">
        <v>0.76150977611541748</v>
      </c>
      <c r="H8660" s="6">
        <v>0.76150977611541748</v>
      </c>
      <c r="I8660" s="6">
        <v>6.4151845872402191E-2</v>
      </c>
      <c r="J8660" s="6">
        <v>48.703749999999999</v>
      </c>
      <c r="K8660">
        <f t="shared" si="270"/>
        <v>0</v>
      </c>
    </row>
    <row r="8661" spans="1:11" x14ac:dyDescent="0.25">
      <c r="A8661" s="5" t="str">
        <f t="shared" si="271"/>
        <v>Rate FamilyTOU-GS1Average WeekdayJanuary20</v>
      </c>
      <c r="B8661" t="s">
        <v>2234</v>
      </c>
      <c r="C8661" t="s">
        <v>2254</v>
      </c>
      <c r="D8661" t="s">
        <v>2631</v>
      </c>
      <c r="E8661" t="s">
        <v>3201</v>
      </c>
      <c r="F8661" s="6">
        <v>20</v>
      </c>
      <c r="G8661" s="6">
        <v>0.71621119976043701</v>
      </c>
      <c r="H8661" s="6">
        <v>0.71621119976043701</v>
      </c>
      <c r="I8661" s="6">
        <v>4.3453875929117203E-2</v>
      </c>
      <c r="J8661" s="6">
        <v>47.586874999999999</v>
      </c>
      <c r="K8661">
        <f t="shared" si="270"/>
        <v>0</v>
      </c>
    </row>
    <row r="8662" spans="1:11" x14ac:dyDescent="0.25">
      <c r="A8662" s="5" t="str">
        <f t="shared" si="271"/>
        <v>Rate FamilyTOU-GS1Average WeekdayJanuary21</v>
      </c>
      <c r="B8662" t="s">
        <v>2234</v>
      </c>
      <c r="C8662" t="s">
        <v>2254</v>
      </c>
      <c r="D8662" t="s">
        <v>2631</v>
      </c>
      <c r="E8662" t="s">
        <v>3201</v>
      </c>
      <c r="F8662" s="6">
        <v>21</v>
      </c>
      <c r="G8662" s="6">
        <v>0.7124793529510498</v>
      </c>
      <c r="H8662" s="6">
        <v>0.7124793529510498</v>
      </c>
      <c r="I8662" s="6">
        <v>5.8922633528709412E-2</v>
      </c>
      <c r="J8662" s="6">
        <v>47.254999999999995</v>
      </c>
      <c r="K8662">
        <f t="shared" si="270"/>
        <v>0</v>
      </c>
    </row>
    <row r="8663" spans="1:11" x14ac:dyDescent="0.25">
      <c r="A8663" s="5" t="str">
        <f t="shared" si="271"/>
        <v>Rate FamilyTOU-GS1Average WeekdayJanuary22</v>
      </c>
      <c r="B8663" t="s">
        <v>2234</v>
      </c>
      <c r="C8663" t="s">
        <v>2254</v>
      </c>
      <c r="D8663" t="s">
        <v>2631</v>
      </c>
      <c r="E8663" t="s">
        <v>3201</v>
      </c>
      <c r="F8663" s="6">
        <v>22</v>
      </c>
      <c r="G8663" s="6">
        <v>0.70831912755966187</v>
      </c>
      <c r="H8663" s="6">
        <v>0.70831912755966187</v>
      </c>
      <c r="I8663" s="6">
        <v>5.7902839034795761E-2</v>
      </c>
      <c r="J8663" s="6">
        <v>46.545000000000009</v>
      </c>
      <c r="K8663">
        <f t="shared" si="270"/>
        <v>0</v>
      </c>
    </row>
    <row r="8664" spans="1:11" x14ac:dyDescent="0.25">
      <c r="A8664" s="5" t="str">
        <f t="shared" si="271"/>
        <v>Rate FamilyTOU-GS1Average WeekdayJanuary23</v>
      </c>
      <c r="B8664" t="s">
        <v>2234</v>
      </c>
      <c r="C8664" t="s">
        <v>2254</v>
      </c>
      <c r="D8664" t="s">
        <v>2631</v>
      </c>
      <c r="E8664" t="s">
        <v>3201</v>
      </c>
      <c r="F8664" s="6">
        <v>23</v>
      </c>
      <c r="G8664" s="6">
        <v>0.69917243719100952</v>
      </c>
      <c r="H8664" s="6">
        <v>0.69917243719100952</v>
      </c>
      <c r="I8664" s="6">
        <v>8.0119296908378601E-2</v>
      </c>
      <c r="J8664" s="6">
        <v>45.798749999999991</v>
      </c>
      <c r="K8664">
        <f t="shared" si="270"/>
        <v>0</v>
      </c>
    </row>
    <row r="8665" spans="1:11" x14ac:dyDescent="0.25">
      <c r="A8665" s="5" t="str">
        <f t="shared" si="271"/>
        <v>Rate FamilyTOU-GS1Average WeekdayJanuary24</v>
      </c>
      <c r="B8665" t="s">
        <v>2234</v>
      </c>
      <c r="C8665" t="s">
        <v>2254</v>
      </c>
      <c r="D8665" t="s">
        <v>2631</v>
      </c>
      <c r="E8665" t="s">
        <v>3201</v>
      </c>
      <c r="F8665" s="6">
        <v>24</v>
      </c>
      <c r="G8665" s="6">
        <v>0.71114397048950195</v>
      </c>
      <c r="H8665" s="6">
        <v>0.71114397048950195</v>
      </c>
      <c r="I8665" s="6">
        <v>7.4939310550689697E-2</v>
      </c>
      <c r="J8665" s="6">
        <v>44.968124999999993</v>
      </c>
      <c r="K8665">
        <f t="shared" si="270"/>
        <v>0</v>
      </c>
    </row>
    <row r="8666" spans="1:11" x14ac:dyDescent="0.25">
      <c r="A8666" s="5" t="str">
        <f t="shared" si="271"/>
        <v>Rate FamilyTOU-GS1Monthly Peak DayJanuary1</v>
      </c>
      <c r="B8666" t="s">
        <v>2234</v>
      </c>
      <c r="C8666" t="s">
        <v>2254</v>
      </c>
      <c r="D8666" t="s">
        <v>2632</v>
      </c>
      <c r="E8666" t="s">
        <v>3201</v>
      </c>
      <c r="F8666" s="6">
        <v>1</v>
      </c>
      <c r="G8666" s="6">
        <v>0.63582885265350342</v>
      </c>
      <c r="H8666" s="6">
        <v>0.63582885265350342</v>
      </c>
      <c r="I8666" s="6">
        <v>3.8439147174358368E-2</v>
      </c>
      <c r="J8666" s="6">
        <v>48.178000000000004</v>
      </c>
      <c r="K8666">
        <f t="shared" si="270"/>
        <v>0</v>
      </c>
    </row>
    <row r="8667" spans="1:11" x14ac:dyDescent="0.25">
      <c r="A8667" s="5" t="str">
        <f t="shared" si="271"/>
        <v>Rate FamilyTOU-GS1Monthly Peak DayJanuary2</v>
      </c>
      <c r="B8667" t="s">
        <v>2234</v>
      </c>
      <c r="C8667" t="s">
        <v>2254</v>
      </c>
      <c r="D8667" t="s">
        <v>2632</v>
      </c>
      <c r="E8667" t="s">
        <v>3201</v>
      </c>
      <c r="F8667" s="6">
        <v>2</v>
      </c>
      <c r="G8667" s="6">
        <v>0.65317487716674805</v>
      </c>
      <c r="H8667" s="6">
        <v>0.65317487716674805</v>
      </c>
      <c r="I8667" s="6">
        <v>3.827696293592453E-2</v>
      </c>
      <c r="J8667" s="6">
        <v>47.782666666666678</v>
      </c>
      <c r="K8667">
        <f t="shared" si="270"/>
        <v>0</v>
      </c>
    </row>
    <row r="8668" spans="1:11" x14ac:dyDescent="0.25">
      <c r="A8668" s="5" t="str">
        <f t="shared" si="271"/>
        <v>Rate FamilyTOU-GS1Monthly Peak DayJanuary3</v>
      </c>
      <c r="B8668" t="s">
        <v>2234</v>
      </c>
      <c r="C8668" t="s">
        <v>2254</v>
      </c>
      <c r="D8668" t="s">
        <v>2632</v>
      </c>
      <c r="E8668" t="s">
        <v>3201</v>
      </c>
      <c r="F8668" s="6">
        <v>3</v>
      </c>
      <c r="G8668" s="6">
        <v>0.66847294569015503</v>
      </c>
      <c r="H8668" s="6">
        <v>0.66847294569015503</v>
      </c>
      <c r="I8668" s="6">
        <v>3.785477951169014E-2</v>
      </c>
      <c r="J8668" s="6">
        <v>47.34</v>
      </c>
      <c r="K8668">
        <f t="shared" si="270"/>
        <v>0</v>
      </c>
    </row>
    <row r="8669" spans="1:11" x14ac:dyDescent="0.25">
      <c r="A8669" s="5" t="str">
        <f t="shared" si="271"/>
        <v>Rate FamilyTOU-GS1Monthly Peak DayJanuary4</v>
      </c>
      <c r="B8669" t="s">
        <v>2234</v>
      </c>
      <c r="C8669" t="s">
        <v>2254</v>
      </c>
      <c r="D8669" t="s">
        <v>2632</v>
      </c>
      <c r="E8669" t="s">
        <v>3201</v>
      </c>
      <c r="F8669" s="6">
        <v>4</v>
      </c>
      <c r="G8669" s="6">
        <v>0.67024797201156616</v>
      </c>
      <c r="H8669" s="6">
        <v>0.67024797201156616</v>
      </c>
      <c r="I8669" s="6">
        <v>6.4013965427875519E-2</v>
      </c>
      <c r="J8669" s="6">
        <v>45.796249999999993</v>
      </c>
      <c r="K8669">
        <f t="shared" si="270"/>
        <v>0</v>
      </c>
    </row>
    <row r="8670" spans="1:11" x14ac:dyDescent="0.25">
      <c r="A8670" s="5" t="str">
        <f t="shared" si="271"/>
        <v>Rate FamilyTOU-GS1Monthly Peak DayJanuary5</v>
      </c>
      <c r="B8670" t="s">
        <v>2234</v>
      </c>
      <c r="C8670" t="s">
        <v>2254</v>
      </c>
      <c r="D8670" t="s">
        <v>2632</v>
      </c>
      <c r="E8670" t="s">
        <v>3201</v>
      </c>
      <c r="F8670" s="6">
        <v>5</v>
      </c>
      <c r="G8670" s="6">
        <v>0.62605041265487671</v>
      </c>
      <c r="H8670" s="6">
        <v>0.62605041265487671</v>
      </c>
      <c r="I8670" s="6">
        <v>4.7718457877635956E-2</v>
      </c>
      <c r="J8670" s="6">
        <v>44.758125</v>
      </c>
      <c r="K8670">
        <f t="shared" si="270"/>
        <v>0</v>
      </c>
    </row>
    <row r="8671" spans="1:11" x14ac:dyDescent="0.25">
      <c r="A8671" s="5" t="str">
        <f t="shared" si="271"/>
        <v>Rate FamilyTOU-GS1Monthly Peak DayJanuary6</v>
      </c>
      <c r="B8671" t="s">
        <v>2234</v>
      </c>
      <c r="C8671" t="s">
        <v>2254</v>
      </c>
      <c r="D8671" t="s">
        <v>2632</v>
      </c>
      <c r="E8671" t="s">
        <v>3201</v>
      </c>
      <c r="F8671" s="6">
        <v>6</v>
      </c>
      <c r="G8671" s="6">
        <v>0.72781550884246826</v>
      </c>
      <c r="H8671" s="6">
        <v>0.72781550884246826</v>
      </c>
      <c r="I8671" s="6">
        <v>5.7808086276054382E-2</v>
      </c>
      <c r="J8671" s="6">
        <v>44.2425</v>
      </c>
      <c r="K8671">
        <f t="shared" si="270"/>
        <v>0</v>
      </c>
    </row>
    <row r="8672" spans="1:11" x14ac:dyDescent="0.25">
      <c r="A8672" s="5" t="str">
        <f t="shared" si="271"/>
        <v>Rate FamilyTOU-GS1Monthly Peak DayJanuary7</v>
      </c>
      <c r="B8672" t="s">
        <v>2234</v>
      </c>
      <c r="C8672" t="s">
        <v>2254</v>
      </c>
      <c r="D8672" t="s">
        <v>2632</v>
      </c>
      <c r="E8672" t="s">
        <v>3201</v>
      </c>
      <c r="F8672" s="6">
        <v>7</v>
      </c>
      <c r="G8672" s="6">
        <v>0.77872711420059204</v>
      </c>
      <c r="H8672" s="6">
        <v>0.77872711420059204</v>
      </c>
      <c r="I8672" s="6">
        <v>4.5397859066724777E-2</v>
      </c>
      <c r="J8672" s="6">
        <v>44.326250000000009</v>
      </c>
      <c r="K8672">
        <f t="shared" si="270"/>
        <v>0</v>
      </c>
    </row>
    <row r="8673" spans="1:11" x14ac:dyDescent="0.25">
      <c r="A8673" s="5" t="str">
        <f t="shared" si="271"/>
        <v>Rate FamilyTOU-GS1Monthly Peak DayJanuary8</v>
      </c>
      <c r="B8673" t="s">
        <v>2234</v>
      </c>
      <c r="C8673" t="s">
        <v>2254</v>
      </c>
      <c r="D8673" t="s">
        <v>2632</v>
      </c>
      <c r="E8673" t="s">
        <v>3201</v>
      </c>
      <c r="F8673" s="6">
        <v>8</v>
      </c>
      <c r="G8673" s="6">
        <v>0.61000853776931763</v>
      </c>
      <c r="H8673" s="6">
        <v>0.61000853776931763</v>
      </c>
      <c r="I8673" s="6">
        <v>5.9032067656517029E-2</v>
      </c>
      <c r="J8673" s="6">
        <v>43.891249999999999</v>
      </c>
      <c r="K8673">
        <f t="shared" si="270"/>
        <v>0</v>
      </c>
    </row>
    <row r="8674" spans="1:11" x14ac:dyDescent="0.25">
      <c r="A8674" s="5" t="str">
        <f t="shared" si="271"/>
        <v>Rate FamilyTOU-GS1Monthly Peak DayJanuary9</v>
      </c>
      <c r="B8674" t="s">
        <v>2234</v>
      </c>
      <c r="C8674" t="s">
        <v>2254</v>
      </c>
      <c r="D8674" t="s">
        <v>2632</v>
      </c>
      <c r="E8674" t="s">
        <v>3201</v>
      </c>
      <c r="F8674" s="6">
        <v>9</v>
      </c>
      <c r="G8674" s="6">
        <v>0.46066954731941223</v>
      </c>
      <c r="H8674" s="6">
        <v>0.46066954731941223</v>
      </c>
      <c r="I8674" s="6">
        <v>5.8871157467365265E-2</v>
      </c>
      <c r="J8674" s="6">
        <v>43.06733333333333</v>
      </c>
      <c r="K8674">
        <f t="shared" si="270"/>
        <v>0</v>
      </c>
    </row>
    <row r="8675" spans="1:11" x14ac:dyDescent="0.25">
      <c r="A8675" s="5" t="str">
        <f t="shared" si="271"/>
        <v>Rate FamilyTOU-GS1Monthly Peak DayJanuary10</v>
      </c>
      <c r="B8675" t="s">
        <v>2234</v>
      </c>
      <c r="C8675" t="s">
        <v>2254</v>
      </c>
      <c r="D8675" t="s">
        <v>2632</v>
      </c>
      <c r="E8675" t="s">
        <v>3201</v>
      </c>
      <c r="F8675" s="6">
        <v>10</v>
      </c>
      <c r="G8675" s="6">
        <v>0.68988358974456787</v>
      </c>
      <c r="H8675" s="6">
        <v>0.68988358974456787</v>
      </c>
      <c r="I8675" s="6">
        <v>9.5924720168113708E-2</v>
      </c>
      <c r="J8675" s="6">
        <v>44.659333333333322</v>
      </c>
      <c r="K8675">
        <f t="shared" si="270"/>
        <v>0</v>
      </c>
    </row>
    <row r="8676" spans="1:11" x14ac:dyDescent="0.25">
      <c r="A8676" s="5" t="str">
        <f t="shared" si="271"/>
        <v>Rate FamilyTOU-GS1Monthly Peak DayJanuary11</v>
      </c>
      <c r="B8676" t="s">
        <v>2234</v>
      </c>
      <c r="C8676" t="s">
        <v>2254</v>
      </c>
      <c r="D8676" t="s">
        <v>2632</v>
      </c>
      <c r="E8676" t="s">
        <v>3201</v>
      </c>
      <c r="F8676" s="6">
        <v>11</v>
      </c>
      <c r="G8676" s="6">
        <v>0.70161044597625732</v>
      </c>
      <c r="H8676" s="6">
        <v>0.70161044597625732</v>
      </c>
      <c r="I8676" s="6">
        <v>9.1476812958717346E-2</v>
      </c>
      <c r="J8676" s="6">
        <v>46.976000000000006</v>
      </c>
      <c r="K8676">
        <f t="shared" si="270"/>
        <v>0</v>
      </c>
    </row>
    <row r="8677" spans="1:11" x14ac:dyDescent="0.25">
      <c r="A8677" s="5" t="str">
        <f t="shared" si="271"/>
        <v>Rate FamilyTOU-GS1Monthly Peak DayJanuary12</v>
      </c>
      <c r="B8677" t="s">
        <v>2234</v>
      </c>
      <c r="C8677" t="s">
        <v>2254</v>
      </c>
      <c r="D8677" t="s">
        <v>2632</v>
      </c>
      <c r="E8677" t="s">
        <v>3201</v>
      </c>
      <c r="F8677" s="6">
        <v>12</v>
      </c>
      <c r="G8677" s="6">
        <v>0.66626399755477905</v>
      </c>
      <c r="H8677" s="6">
        <v>0.66626399755477905</v>
      </c>
      <c r="I8677" s="6">
        <v>9.1469399631023407E-2</v>
      </c>
      <c r="J8677" s="6">
        <v>48.047333333333334</v>
      </c>
      <c r="K8677">
        <f t="shared" si="270"/>
        <v>0</v>
      </c>
    </row>
    <row r="8678" spans="1:11" x14ac:dyDescent="0.25">
      <c r="A8678" s="5" t="str">
        <f t="shared" si="271"/>
        <v>Rate FamilyTOU-GS1Monthly Peak DayJanuary13</v>
      </c>
      <c r="B8678" t="s">
        <v>2234</v>
      </c>
      <c r="C8678" t="s">
        <v>2254</v>
      </c>
      <c r="D8678" t="s">
        <v>2632</v>
      </c>
      <c r="E8678" t="s">
        <v>3201</v>
      </c>
      <c r="F8678" s="6">
        <v>13</v>
      </c>
      <c r="G8678" s="6">
        <v>0.66282743215560913</v>
      </c>
      <c r="H8678" s="6">
        <v>0.66282743215560913</v>
      </c>
      <c r="I8678" s="6">
        <v>8.8706992566585541E-2</v>
      </c>
      <c r="J8678" s="6">
        <v>48.343333333333341</v>
      </c>
      <c r="K8678">
        <f t="shared" si="270"/>
        <v>0</v>
      </c>
    </row>
    <row r="8679" spans="1:11" x14ac:dyDescent="0.25">
      <c r="A8679" s="5" t="str">
        <f t="shared" si="271"/>
        <v>Rate FamilyTOU-GS1Monthly Peak DayJanuary14</v>
      </c>
      <c r="B8679" t="s">
        <v>2234</v>
      </c>
      <c r="C8679" t="s">
        <v>2254</v>
      </c>
      <c r="D8679" t="s">
        <v>2632</v>
      </c>
      <c r="E8679" t="s">
        <v>3201</v>
      </c>
      <c r="F8679" s="6">
        <v>14</v>
      </c>
      <c r="G8679" s="6">
        <v>0.66402757167816162</v>
      </c>
      <c r="H8679" s="6">
        <v>0.66402757167816162</v>
      </c>
      <c r="I8679" s="6">
        <v>9.2756003141403198E-2</v>
      </c>
      <c r="J8679" s="6">
        <v>49.343999999999987</v>
      </c>
      <c r="K8679">
        <f t="shared" si="270"/>
        <v>0</v>
      </c>
    </row>
    <row r="8680" spans="1:11" x14ac:dyDescent="0.25">
      <c r="A8680" s="5" t="str">
        <f t="shared" si="271"/>
        <v>Rate FamilyTOU-GS1Monthly Peak DayJanuary15</v>
      </c>
      <c r="B8680" t="s">
        <v>2234</v>
      </c>
      <c r="C8680" t="s">
        <v>2254</v>
      </c>
      <c r="D8680" t="s">
        <v>2632</v>
      </c>
      <c r="E8680" t="s">
        <v>3201</v>
      </c>
      <c r="F8680" s="6">
        <v>15</v>
      </c>
      <c r="G8680" s="6">
        <v>0.72028273344039917</v>
      </c>
      <c r="H8680" s="6">
        <v>0.72028273344039917</v>
      </c>
      <c r="I8680" s="6">
        <v>0.10146582126617432</v>
      </c>
      <c r="J8680" s="6">
        <v>49.301333333333339</v>
      </c>
      <c r="K8680">
        <f t="shared" si="270"/>
        <v>0</v>
      </c>
    </row>
    <row r="8681" spans="1:11" x14ac:dyDescent="0.25">
      <c r="A8681" s="5" t="str">
        <f t="shared" si="271"/>
        <v>Rate FamilyTOU-GS1Monthly Peak DayJanuary16</v>
      </c>
      <c r="B8681" t="s">
        <v>2234</v>
      </c>
      <c r="C8681" t="s">
        <v>2254</v>
      </c>
      <c r="D8681" t="s">
        <v>2632</v>
      </c>
      <c r="E8681" t="s">
        <v>3201</v>
      </c>
      <c r="F8681" s="6">
        <v>16</v>
      </c>
      <c r="G8681" s="6">
        <v>0.77337324619293213</v>
      </c>
      <c r="H8681" s="6">
        <v>0.77337324619293213</v>
      </c>
      <c r="I8681" s="6">
        <v>9.9763445556163788E-2</v>
      </c>
      <c r="J8681" s="6">
        <v>49.061333333333337</v>
      </c>
      <c r="K8681">
        <f t="shared" si="270"/>
        <v>0</v>
      </c>
    </row>
    <row r="8682" spans="1:11" x14ac:dyDescent="0.25">
      <c r="A8682" s="5" t="str">
        <f t="shared" si="271"/>
        <v>Rate FamilyTOU-GS1Monthly Peak DayJanuary17</v>
      </c>
      <c r="B8682" t="s">
        <v>2234</v>
      </c>
      <c r="C8682" t="s">
        <v>2254</v>
      </c>
      <c r="D8682" t="s">
        <v>2632</v>
      </c>
      <c r="E8682" t="s">
        <v>3201</v>
      </c>
      <c r="F8682" s="6">
        <v>17</v>
      </c>
      <c r="G8682" s="6">
        <v>0.70159345865249634</v>
      </c>
      <c r="H8682" s="6">
        <v>0.70159345865249634</v>
      </c>
      <c r="I8682" s="6">
        <v>9.7172178328037262E-2</v>
      </c>
      <c r="J8682" s="6">
        <v>48.688666666666663</v>
      </c>
      <c r="K8682">
        <f t="shared" si="270"/>
        <v>0</v>
      </c>
    </row>
    <row r="8683" spans="1:11" x14ac:dyDescent="0.25">
      <c r="A8683" s="5" t="str">
        <f t="shared" si="271"/>
        <v>Rate FamilyTOU-GS1Monthly Peak DayJanuary18</v>
      </c>
      <c r="B8683" t="s">
        <v>2234</v>
      </c>
      <c r="C8683" t="s">
        <v>2254</v>
      </c>
      <c r="D8683" t="s">
        <v>2632</v>
      </c>
      <c r="E8683" t="s">
        <v>3201</v>
      </c>
      <c r="F8683" s="6">
        <v>18</v>
      </c>
      <c r="G8683" s="6">
        <v>1.0033547878265381</v>
      </c>
      <c r="H8683" s="6">
        <v>1.0033547878265381</v>
      </c>
      <c r="I8683" s="6">
        <v>0.11760904639959335</v>
      </c>
      <c r="J8683" s="6">
        <v>46.801333333333325</v>
      </c>
      <c r="K8683">
        <f t="shared" si="270"/>
        <v>0</v>
      </c>
    </row>
    <row r="8684" spans="1:11" x14ac:dyDescent="0.25">
      <c r="A8684" s="5" t="str">
        <f t="shared" si="271"/>
        <v>Rate FamilyTOU-GS1Monthly Peak DayJanuary19</v>
      </c>
      <c r="B8684" t="s">
        <v>2234</v>
      </c>
      <c r="C8684" t="s">
        <v>2254</v>
      </c>
      <c r="D8684" t="s">
        <v>2632</v>
      </c>
      <c r="E8684" t="s">
        <v>3201</v>
      </c>
      <c r="F8684" s="6">
        <v>19</v>
      </c>
      <c r="G8684" s="6">
        <v>0.85889905691146851</v>
      </c>
      <c r="H8684" s="6">
        <v>0.85889905691146851</v>
      </c>
      <c r="I8684" s="6">
        <v>7.0759139955043793E-2</v>
      </c>
      <c r="J8684" s="6">
        <v>45.562666666666672</v>
      </c>
      <c r="K8684">
        <f t="shared" si="270"/>
        <v>0</v>
      </c>
    </row>
    <row r="8685" spans="1:11" x14ac:dyDescent="0.25">
      <c r="A8685" s="5" t="str">
        <f t="shared" si="271"/>
        <v>Rate FamilyTOU-GS1Monthly Peak DayJanuary20</v>
      </c>
      <c r="B8685" t="s">
        <v>2234</v>
      </c>
      <c r="C8685" t="s">
        <v>2254</v>
      </c>
      <c r="D8685" t="s">
        <v>2632</v>
      </c>
      <c r="E8685" t="s">
        <v>3201</v>
      </c>
      <c r="F8685" s="6">
        <v>20</v>
      </c>
      <c r="G8685" s="6">
        <v>0.74486207962036133</v>
      </c>
      <c r="H8685" s="6">
        <v>0.74486207962036133</v>
      </c>
      <c r="I8685" s="6">
        <v>4.2899575084447861E-2</v>
      </c>
      <c r="J8685" s="6">
        <v>45.227333333333334</v>
      </c>
      <c r="K8685">
        <f t="shared" si="270"/>
        <v>0</v>
      </c>
    </row>
    <row r="8686" spans="1:11" x14ac:dyDescent="0.25">
      <c r="A8686" s="5" t="str">
        <f t="shared" si="271"/>
        <v>Rate FamilyTOU-GS1Monthly Peak DayJanuary21</v>
      </c>
      <c r="B8686" t="s">
        <v>2234</v>
      </c>
      <c r="C8686" t="s">
        <v>2254</v>
      </c>
      <c r="D8686" t="s">
        <v>2632</v>
      </c>
      <c r="E8686" t="s">
        <v>3201</v>
      </c>
      <c r="F8686" s="6">
        <v>21</v>
      </c>
      <c r="G8686" s="6">
        <v>0.71190518140792847</v>
      </c>
      <c r="H8686" s="6">
        <v>0.71190518140792847</v>
      </c>
      <c r="I8686" s="6">
        <v>4.6197324991226196E-2</v>
      </c>
      <c r="J8686" s="6">
        <v>44.186</v>
      </c>
      <c r="K8686">
        <f t="shared" si="270"/>
        <v>0</v>
      </c>
    </row>
    <row r="8687" spans="1:11" x14ac:dyDescent="0.25">
      <c r="A8687" s="5" t="str">
        <f t="shared" si="271"/>
        <v>Rate FamilyTOU-GS1Monthly Peak DayJanuary22</v>
      </c>
      <c r="B8687" t="s">
        <v>2234</v>
      </c>
      <c r="C8687" t="s">
        <v>2254</v>
      </c>
      <c r="D8687" t="s">
        <v>2632</v>
      </c>
      <c r="E8687" t="s">
        <v>3201</v>
      </c>
      <c r="F8687" s="6">
        <v>22</v>
      </c>
      <c r="G8687" s="6">
        <v>0.67396634817123413</v>
      </c>
      <c r="H8687" s="6">
        <v>0.67396634817123413</v>
      </c>
      <c r="I8687" s="6">
        <v>4.2564753443002701E-2</v>
      </c>
      <c r="J8687" s="6">
        <v>43.225999999999999</v>
      </c>
      <c r="K8687">
        <f t="shared" si="270"/>
        <v>0</v>
      </c>
    </row>
    <row r="8688" spans="1:11" x14ac:dyDescent="0.25">
      <c r="A8688" s="5" t="str">
        <f t="shared" si="271"/>
        <v>Rate FamilyTOU-GS1Monthly Peak DayJanuary23</v>
      </c>
      <c r="B8688" t="s">
        <v>2234</v>
      </c>
      <c r="C8688" t="s">
        <v>2254</v>
      </c>
      <c r="D8688" t="s">
        <v>2632</v>
      </c>
      <c r="E8688" t="s">
        <v>3201</v>
      </c>
      <c r="F8688" s="6">
        <v>23</v>
      </c>
      <c r="G8688" s="6">
        <v>0.67129713296890259</v>
      </c>
      <c r="H8688" s="6">
        <v>0.67129713296890259</v>
      </c>
      <c r="I8688" s="6">
        <v>4.7815274447202682E-2</v>
      </c>
      <c r="J8688" s="6">
        <v>42.567999999999998</v>
      </c>
      <c r="K8688">
        <f t="shared" si="270"/>
        <v>0</v>
      </c>
    </row>
    <row r="8689" spans="1:11" x14ac:dyDescent="0.25">
      <c r="A8689" s="5" t="str">
        <f t="shared" si="271"/>
        <v>Rate FamilyTOU-GS1Monthly Peak DayJanuary24</v>
      </c>
      <c r="B8689" t="s">
        <v>2234</v>
      </c>
      <c r="C8689" t="s">
        <v>2254</v>
      </c>
      <c r="D8689" t="s">
        <v>2632</v>
      </c>
      <c r="E8689" t="s">
        <v>3201</v>
      </c>
      <c r="F8689" s="6">
        <v>24</v>
      </c>
      <c r="G8689" s="6">
        <v>0.68564110994338989</v>
      </c>
      <c r="H8689" s="6">
        <v>0.68564110994338989</v>
      </c>
      <c r="I8689" s="6">
        <v>3.9828557521104813E-2</v>
      </c>
      <c r="J8689" s="6">
        <v>41.759333333333338</v>
      </c>
      <c r="K8689">
        <f t="shared" si="270"/>
        <v>0</v>
      </c>
    </row>
    <row r="8690" spans="1:11" x14ac:dyDescent="0.25">
      <c r="A8690" s="5" t="str">
        <f t="shared" si="271"/>
        <v>Rate FamilyTOU-GS1Average WeekdayFebruary1</v>
      </c>
      <c r="B8690" t="s">
        <v>2234</v>
      </c>
      <c r="C8690" t="s">
        <v>2254</v>
      </c>
      <c r="D8690" t="s">
        <v>2633</v>
      </c>
      <c r="E8690" t="s">
        <v>3202</v>
      </c>
      <c r="F8690" s="6">
        <v>1</v>
      </c>
      <c r="G8690" s="6">
        <v>0.80343139171600342</v>
      </c>
      <c r="H8690" s="6">
        <v>0.80343139171600342</v>
      </c>
      <c r="I8690" s="6">
        <v>5.0580445677042007E-2</v>
      </c>
      <c r="J8690" s="6">
        <v>51.069374999999994</v>
      </c>
      <c r="K8690">
        <f t="shared" si="270"/>
        <v>0</v>
      </c>
    </row>
    <row r="8691" spans="1:11" x14ac:dyDescent="0.25">
      <c r="A8691" s="5" t="str">
        <f t="shared" si="271"/>
        <v>Rate FamilyTOU-GS1Average WeekdayFebruary2</v>
      </c>
      <c r="B8691" t="s">
        <v>2234</v>
      </c>
      <c r="C8691" t="s">
        <v>2254</v>
      </c>
      <c r="D8691" t="s">
        <v>2633</v>
      </c>
      <c r="E8691" t="s">
        <v>3202</v>
      </c>
      <c r="F8691" s="6">
        <v>2</v>
      </c>
      <c r="G8691" s="6">
        <v>0.78693878650665283</v>
      </c>
      <c r="H8691" s="6">
        <v>0.78693878650665283</v>
      </c>
      <c r="I8691" s="6">
        <v>5.0335709005594254E-2</v>
      </c>
      <c r="J8691" s="6">
        <v>50.072499999999991</v>
      </c>
      <c r="K8691">
        <f t="shared" si="270"/>
        <v>0</v>
      </c>
    </row>
    <row r="8692" spans="1:11" x14ac:dyDescent="0.25">
      <c r="A8692" s="5" t="str">
        <f t="shared" si="271"/>
        <v>Rate FamilyTOU-GS1Average WeekdayFebruary3</v>
      </c>
      <c r="B8692" t="s">
        <v>2234</v>
      </c>
      <c r="C8692" t="s">
        <v>2254</v>
      </c>
      <c r="D8692" t="s">
        <v>2633</v>
      </c>
      <c r="E8692" t="s">
        <v>3202</v>
      </c>
      <c r="F8692" s="6">
        <v>3</v>
      </c>
      <c r="G8692" s="6">
        <v>0.78120654821395874</v>
      </c>
      <c r="H8692" s="6">
        <v>0.78120654821395874</v>
      </c>
      <c r="I8692" s="6">
        <v>5.5897101759910583E-2</v>
      </c>
      <c r="J8692" s="6">
        <v>48.988750000000003</v>
      </c>
      <c r="K8692">
        <f t="shared" si="270"/>
        <v>0</v>
      </c>
    </row>
    <row r="8693" spans="1:11" x14ac:dyDescent="0.25">
      <c r="A8693" s="5" t="str">
        <f t="shared" si="271"/>
        <v>Rate FamilyTOU-GS1Average WeekdayFebruary4</v>
      </c>
      <c r="B8693" t="s">
        <v>2234</v>
      </c>
      <c r="C8693" t="s">
        <v>2254</v>
      </c>
      <c r="D8693" t="s">
        <v>2633</v>
      </c>
      <c r="E8693" t="s">
        <v>3202</v>
      </c>
      <c r="F8693" s="6">
        <v>4</v>
      </c>
      <c r="G8693" s="6">
        <v>0.7501981258392334</v>
      </c>
      <c r="H8693" s="6">
        <v>0.7501981258392334</v>
      </c>
      <c r="I8693" s="6">
        <v>5.2008919417858124E-2</v>
      </c>
      <c r="J8693" s="6">
        <v>48.184375000000003</v>
      </c>
      <c r="K8693">
        <f t="shared" si="270"/>
        <v>0</v>
      </c>
    </row>
    <row r="8694" spans="1:11" x14ac:dyDescent="0.25">
      <c r="A8694" s="5" t="str">
        <f t="shared" si="271"/>
        <v>Rate FamilyTOU-GS1Average WeekdayFebruary5</v>
      </c>
      <c r="B8694" t="s">
        <v>2234</v>
      </c>
      <c r="C8694" t="s">
        <v>2254</v>
      </c>
      <c r="D8694" t="s">
        <v>2633</v>
      </c>
      <c r="E8694" t="s">
        <v>3202</v>
      </c>
      <c r="F8694" s="6">
        <v>5</v>
      </c>
      <c r="G8694" s="6">
        <v>0.76391488313674927</v>
      </c>
      <c r="H8694" s="6">
        <v>0.76391488313674927</v>
      </c>
      <c r="I8694" s="6">
        <v>5.542079359292984E-2</v>
      </c>
      <c r="J8694" s="6">
        <v>48.030000000000008</v>
      </c>
      <c r="K8694">
        <f t="shared" si="270"/>
        <v>0</v>
      </c>
    </row>
    <row r="8695" spans="1:11" x14ac:dyDescent="0.25">
      <c r="A8695" s="5" t="str">
        <f t="shared" si="271"/>
        <v>Rate FamilyTOU-GS1Average WeekdayFebruary6</v>
      </c>
      <c r="B8695" t="s">
        <v>2234</v>
      </c>
      <c r="C8695" t="s">
        <v>2254</v>
      </c>
      <c r="D8695" t="s">
        <v>2633</v>
      </c>
      <c r="E8695" t="s">
        <v>3202</v>
      </c>
      <c r="F8695" s="6">
        <v>6</v>
      </c>
      <c r="G8695" s="6">
        <v>0.75151580572128296</v>
      </c>
      <c r="H8695" s="6">
        <v>0.75151580572128296</v>
      </c>
      <c r="I8695" s="6">
        <v>5.8395106345415115E-2</v>
      </c>
      <c r="J8695" s="6">
        <v>47.55749999999999</v>
      </c>
      <c r="K8695">
        <f t="shared" si="270"/>
        <v>0</v>
      </c>
    </row>
    <row r="8696" spans="1:11" x14ac:dyDescent="0.25">
      <c r="A8696" s="5" t="str">
        <f t="shared" si="271"/>
        <v>Rate FamilyTOU-GS1Average WeekdayFebruary7</v>
      </c>
      <c r="B8696" t="s">
        <v>2234</v>
      </c>
      <c r="C8696" t="s">
        <v>2254</v>
      </c>
      <c r="D8696" t="s">
        <v>2633</v>
      </c>
      <c r="E8696" t="s">
        <v>3202</v>
      </c>
      <c r="F8696" s="6">
        <v>7</v>
      </c>
      <c r="G8696" s="6">
        <v>0.75966578722000122</v>
      </c>
      <c r="H8696" s="6">
        <v>0.75966578722000122</v>
      </c>
      <c r="I8696" s="6">
        <v>6.0358364135026932E-2</v>
      </c>
      <c r="J8696" s="6">
        <v>47.713124999999991</v>
      </c>
      <c r="K8696">
        <f t="shared" si="270"/>
        <v>0</v>
      </c>
    </row>
    <row r="8697" spans="1:11" x14ac:dyDescent="0.25">
      <c r="A8697" s="5" t="str">
        <f t="shared" si="271"/>
        <v>Rate FamilyTOU-GS1Average WeekdayFebruary8</v>
      </c>
      <c r="B8697" t="s">
        <v>2234</v>
      </c>
      <c r="C8697" t="s">
        <v>2254</v>
      </c>
      <c r="D8697" t="s">
        <v>2633</v>
      </c>
      <c r="E8697" t="s">
        <v>3202</v>
      </c>
      <c r="F8697" s="6">
        <v>8</v>
      </c>
      <c r="G8697" s="6">
        <v>0.57798147201538086</v>
      </c>
      <c r="H8697" s="6">
        <v>0.57798147201538086</v>
      </c>
      <c r="I8697" s="6">
        <v>7.5436092913150787E-2</v>
      </c>
      <c r="J8697" s="6">
        <v>47.24562499999999</v>
      </c>
      <c r="K8697">
        <f t="shared" si="270"/>
        <v>0</v>
      </c>
    </row>
    <row r="8698" spans="1:11" x14ac:dyDescent="0.25">
      <c r="A8698" s="5" t="str">
        <f t="shared" si="271"/>
        <v>Rate FamilyTOU-GS1Average WeekdayFebruary9</v>
      </c>
      <c r="B8698" t="s">
        <v>2234</v>
      </c>
      <c r="C8698" t="s">
        <v>2254</v>
      </c>
      <c r="D8698" t="s">
        <v>2633</v>
      </c>
      <c r="E8698" t="s">
        <v>3202</v>
      </c>
      <c r="F8698" s="6">
        <v>9</v>
      </c>
      <c r="G8698" s="6">
        <v>0.50568497180938721</v>
      </c>
      <c r="H8698" s="6">
        <v>0.50568497180938721</v>
      </c>
      <c r="I8698" s="6">
        <v>7.6348759233951569E-2</v>
      </c>
      <c r="J8698" s="6">
        <v>47.731875000000016</v>
      </c>
      <c r="K8698">
        <f t="shared" si="270"/>
        <v>0</v>
      </c>
    </row>
    <row r="8699" spans="1:11" x14ac:dyDescent="0.25">
      <c r="A8699" s="5" t="str">
        <f t="shared" si="271"/>
        <v>Rate FamilyTOU-GS1Average WeekdayFebruary10</v>
      </c>
      <c r="B8699" t="s">
        <v>2234</v>
      </c>
      <c r="C8699" t="s">
        <v>2254</v>
      </c>
      <c r="D8699" t="s">
        <v>2633</v>
      </c>
      <c r="E8699" t="s">
        <v>3202</v>
      </c>
      <c r="F8699" s="6">
        <v>10</v>
      </c>
      <c r="G8699" s="6">
        <v>0.61333584785461426</v>
      </c>
      <c r="H8699" s="6">
        <v>0.61333584785461426</v>
      </c>
      <c r="I8699" s="6">
        <v>9.9756903946399689E-2</v>
      </c>
      <c r="J8699" s="6">
        <v>50.065624999999997</v>
      </c>
      <c r="K8699">
        <f t="shared" si="270"/>
        <v>0</v>
      </c>
    </row>
    <row r="8700" spans="1:11" x14ac:dyDescent="0.25">
      <c r="A8700" s="5" t="str">
        <f t="shared" si="271"/>
        <v>Rate FamilyTOU-GS1Average WeekdayFebruary11</v>
      </c>
      <c r="B8700" t="s">
        <v>2234</v>
      </c>
      <c r="C8700" t="s">
        <v>2254</v>
      </c>
      <c r="D8700" t="s">
        <v>2633</v>
      </c>
      <c r="E8700" t="s">
        <v>3202</v>
      </c>
      <c r="F8700" s="6">
        <v>11</v>
      </c>
      <c r="G8700" s="6">
        <v>0.64510542154312134</v>
      </c>
      <c r="H8700" s="6">
        <v>0.64510542154312134</v>
      </c>
      <c r="I8700" s="6">
        <v>0.10451588779687881</v>
      </c>
      <c r="J8700" s="6">
        <v>53.308124999999997</v>
      </c>
      <c r="K8700">
        <f t="shared" si="270"/>
        <v>0</v>
      </c>
    </row>
    <row r="8701" spans="1:11" x14ac:dyDescent="0.25">
      <c r="A8701" s="5" t="str">
        <f t="shared" si="271"/>
        <v>Rate FamilyTOU-GS1Average WeekdayFebruary12</v>
      </c>
      <c r="B8701" t="s">
        <v>2234</v>
      </c>
      <c r="C8701" t="s">
        <v>2254</v>
      </c>
      <c r="D8701" t="s">
        <v>2633</v>
      </c>
      <c r="E8701" t="s">
        <v>3202</v>
      </c>
      <c r="F8701" s="6">
        <v>12</v>
      </c>
      <c r="G8701" s="6">
        <v>0.63996952772140503</v>
      </c>
      <c r="H8701" s="6">
        <v>0.63996952772140503</v>
      </c>
      <c r="I8701" s="6">
        <v>0.10337464511394501</v>
      </c>
      <c r="J8701" s="6">
        <v>55.893749999999997</v>
      </c>
      <c r="K8701">
        <f t="shared" si="270"/>
        <v>0</v>
      </c>
    </row>
    <row r="8702" spans="1:11" x14ac:dyDescent="0.25">
      <c r="A8702" s="5" t="str">
        <f t="shared" si="271"/>
        <v>Rate FamilyTOU-GS1Average WeekdayFebruary13</v>
      </c>
      <c r="B8702" t="s">
        <v>2234</v>
      </c>
      <c r="C8702" t="s">
        <v>2254</v>
      </c>
      <c r="D8702" t="s">
        <v>2633</v>
      </c>
      <c r="E8702" t="s">
        <v>3202</v>
      </c>
      <c r="F8702" s="6">
        <v>13</v>
      </c>
      <c r="G8702" s="6">
        <v>0.61297523975372314</v>
      </c>
      <c r="H8702" s="6">
        <v>0.61297523975372314</v>
      </c>
      <c r="I8702" s="6">
        <v>0.10886711627244949</v>
      </c>
      <c r="J8702" s="6">
        <v>57.314375000000005</v>
      </c>
      <c r="K8702">
        <f t="shared" si="270"/>
        <v>0</v>
      </c>
    </row>
    <row r="8703" spans="1:11" x14ac:dyDescent="0.25">
      <c r="A8703" s="5" t="str">
        <f t="shared" si="271"/>
        <v>Rate FamilyTOU-GS1Average WeekdayFebruary14</v>
      </c>
      <c r="B8703" t="s">
        <v>2234</v>
      </c>
      <c r="C8703" t="s">
        <v>2254</v>
      </c>
      <c r="D8703" t="s">
        <v>2633</v>
      </c>
      <c r="E8703" t="s">
        <v>3202</v>
      </c>
      <c r="F8703" s="6">
        <v>14</v>
      </c>
      <c r="G8703" s="6">
        <v>0.63144630193710327</v>
      </c>
      <c r="H8703" s="6">
        <v>0.63144630193710327</v>
      </c>
      <c r="I8703" s="6">
        <v>0.10577549040317535</v>
      </c>
      <c r="J8703" s="6">
        <v>58.200625000000002</v>
      </c>
      <c r="K8703">
        <f t="shared" si="270"/>
        <v>0</v>
      </c>
    </row>
    <row r="8704" spans="1:11" x14ac:dyDescent="0.25">
      <c r="A8704" s="5" t="str">
        <f t="shared" si="271"/>
        <v>Rate FamilyTOU-GS1Average WeekdayFebruary15</v>
      </c>
      <c r="B8704" t="s">
        <v>2234</v>
      </c>
      <c r="C8704" t="s">
        <v>2254</v>
      </c>
      <c r="D8704" t="s">
        <v>2633</v>
      </c>
      <c r="E8704" t="s">
        <v>3202</v>
      </c>
      <c r="F8704" s="6">
        <v>15</v>
      </c>
      <c r="G8704" s="6">
        <v>0.68475979566574097</v>
      </c>
      <c r="H8704" s="6">
        <v>0.68475979566574097</v>
      </c>
      <c r="I8704" s="6">
        <v>0.1089152991771698</v>
      </c>
      <c r="J8704" s="6">
        <v>58.734999999999992</v>
      </c>
      <c r="K8704">
        <f t="shared" si="270"/>
        <v>0</v>
      </c>
    </row>
    <row r="8705" spans="1:11" x14ac:dyDescent="0.25">
      <c r="A8705" s="5" t="str">
        <f t="shared" si="271"/>
        <v>Rate FamilyTOU-GS1Average WeekdayFebruary16</v>
      </c>
      <c r="B8705" t="s">
        <v>2234</v>
      </c>
      <c r="C8705" t="s">
        <v>2254</v>
      </c>
      <c r="D8705" t="s">
        <v>2633</v>
      </c>
      <c r="E8705" t="s">
        <v>3202</v>
      </c>
      <c r="F8705" s="6">
        <v>16</v>
      </c>
      <c r="G8705" s="6">
        <v>0.63167268037796021</v>
      </c>
      <c r="H8705" s="6">
        <v>0.63167268037796021</v>
      </c>
      <c r="I8705" s="6">
        <v>9.6473760902881622E-2</v>
      </c>
      <c r="J8705" s="6">
        <v>58.936249999999987</v>
      </c>
      <c r="K8705">
        <f t="shared" si="270"/>
        <v>0</v>
      </c>
    </row>
    <row r="8706" spans="1:11" x14ac:dyDescent="0.25">
      <c r="A8706" s="5" t="str">
        <f t="shared" si="271"/>
        <v>Rate FamilyTOU-GS1Average WeekdayFebruary17</v>
      </c>
      <c r="B8706" t="s">
        <v>2234</v>
      </c>
      <c r="C8706" t="s">
        <v>2254</v>
      </c>
      <c r="D8706" t="s">
        <v>2633</v>
      </c>
      <c r="E8706" t="s">
        <v>3202</v>
      </c>
      <c r="F8706" s="6">
        <v>17</v>
      </c>
      <c r="G8706" s="6">
        <v>0.55947780609130859</v>
      </c>
      <c r="H8706" s="6">
        <v>0.55947780609130859</v>
      </c>
      <c r="I8706" s="6">
        <v>9.9160067737102509E-2</v>
      </c>
      <c r="J8706" s="6">
        <v>59.109374999999986</v>
      </c>
      <c r="K8706">
        <f t="shared" ref="K8706:K8769" si="272">INDEX(events, MATCH(CONCATENATE(B8706, C8706, D8706, E8706), events_y, 0), MATCH("Confidential", events_x, 0))</f>
        <v>0</v>
      </c>
    </row>
    <row r="8707" spans="1:11" x14ac:dyDescent="0.25">
      <c r="A8707" s="5" t="str">
        <f t="shared" ref="A8707:A8770" si="273">CONCATENATE(B8707, C8707, D8707, E8707, F8707)</f>
        <v>Rate FamilyTOU-GS1Average WeekdayFebruary18</v>
      </c>
      <c r="B8707" t="s">
        <v>2234</v>
      </c>
      <c r="C8707" t="s">
        <v>2254</v>
      </c>
      <c r="D8707" t="s">
        <v>2633</v>
      </c>
      <c r="E8707" t="s">
        <v>3202</v>
      </c>
      <c r="F8707" s="6">
        <v>18</v>
      </c>
      <c r="G8707" s="6">
        <v>0.82436609268188477</v>
      </c>
      <c r="H8707" s="6">
        <v>0.82436609268188477</v>
      </c>
      <c r="I8707" s="6">
        <v>9.7995869815349579E-2</v>
      </c>
      <c r="J8707" s="6">
        <v>58.509374999999991</v>
      </c>
      <c r="K8707">
        <f t="shared" si="272"/>
        <v>0</v>
      </c>
    </row>
    <row r="8708" spans="1:11" x14ac:dyDescent="0.25">
      <c r="A8708" s="5" t="str">
        <f t="shared" si="273"/>
        <v>Rate FamilyTOU-GS1Average WeekdayFebruary19</v>
      </c>
      <c r="B8708" t="s">
        <v>2234</v>
      </c>
      <c r="C8708" t="s">
        <v>2254</v>
      </c>
      <c r="D8708" t="s">
        <v>2633</v>
      </c>
      <c r="E8708" t="s">
        <v>3202</v>
      </c>
      <c r="F8708" s="6">
        <v>19</v>
      </c>
      <c r="G8708" s="6">
        <v>0.85629075765609741</v>
      </c>
      <c r="H8708" s="6">
        <v>0.85629075765609741</v>
      </c>
      <c r="I8708" s="6">
        <v>6.4823977649211884E-2</v>
      </c>
      <c r="J8708" s="6">
        <v>57.011875000000003</v>
      </c>
      <c r="K8708">
        <f t="shared" si="272"/>
        <v>0</v>
      </c>
    </row>
    <row r="8709" spans="1:11" x14ac:dyDescent="0.25">
      <c r="A8709" s="5" t="str">
        <f t="shared" si="273"/>
        <v>Rate FamilyTOU-GS1Average WeekdayFebruary20</v>
      </c>
      <c r="B8709" t="s">
        <v>2234</v>
      </c>
      <c r="C8709" t="s">
        <v>2254</v>
      </c>
      <c r="D8709" t="s">
        <v>2633</v>
      </c>
      <c r="E8709" t="s">
        <v>3202</v>
      </c>
      <c r="F8709" s="6">
        <v>20</v>
      </c>
      <c r="G8709" s="6">
        <v>0.82064461708068848</v>
      </c>
      <c r="H8709" s="6">
        <v>0.82064461708068848</v>
      </c>
      <c r="I8709" s="6">
        <v>5.5217858403921127E-2</v>
      </c>
      <c r="J8709" s="6">
        <v>55.648125</v>
      </c>
      <c r="K8709">
        <f t="shared" si="272"/>
        <v>0</v>
      </c>
    </row>
    <row r="8710" spans="1:11" x14ac:dyDescent="0.25">
      <c r="A8710" s="5" t="str">
        <f t="shared" si="273"/>
        <v>Rate FamilyTOU-GS1Average WeekdayFebruary21</v>
      </c>
      <c r="B8710" t="s">
        <v>2234</v>
      </c>
      <c r="C8710" t="s">
        <v>2254</v>
      </c>
      <c r="D8710" t="s">
        <v>2633</v>
      </c>
      <c r="E8710" t="s">
        <v>3202</v>
      </c>
      <c r="F8710" s="6">
        <v>21</v>
      </c>
      <c r="G8710" s="6">
        <v>0.83158499002456665</v>
      </c>
      <c r="H8710" s="6">
        <v>0.83158499002456665</v>
      </c>
      <c r="I8710" s="6">
        <v>5.4859112948179245E-2</v>
      </c>
      <c r="J8710" s="6">
        <v>54.71</v>
      </c>
      <c r="K8710">
        <f t="shared" si="272"/>
        <v>0</v>
      </c>
    </row>
    <row r="8711" spans="1:11" x14ac:dyDescent="0.25">
      <c r="A8711" s="5" t="str">
        <f t="shared" si="273"/>
        <v>Rate FamilyTOU-GS1Average WeekdayFebruary22</v>
      </c>
      <c r="B8711" t="s">
        <v>2234</v>
      </c>
      <c r="C8711" t="s">
        <v>2254</v>
      </c>
      <c r="D8711" t="s">
        <v>2633</v>
      </c>
      <c r="E8711" t="s">
        <v>3202</v>
      </c>
      <c r="F8711" s="6">
        <v>22</v>
      </c>
      <c r="G8711" s="6">
        <v>0.83433717489242554</v>
      </c>
      <c r="H8711" s="6">
        <v>0.83433717489242554</v>
      </c>
      <c r="I8711" s="6">
        <v>5.2737940102815628E-2</v>
      </c>
      <c r="J8711" s="6">
        <v>53.939375000000005</v>
      </c>
      <c r="K8711">
        <f t="shared" si="272"/>
        <v>0</v>
      </c>
    </row>
    <row r="8712" spans="1:11" x14ac:dyDescent="0.25">
      <c r="A8712" s="5" t="str">
        <f t="shared" si="273"/>
        <v>Rate FamilyTOU-GS1Average WeekdayFebruary23</v>
      </c>
      <c r="B8712" t="s">
        <v>2234</v>
      </c>
      <c r="C8712" t="s">
        <v>2254</v>
      </c>
      <c r="D8712" t="s">
        <v>2633</v>
      </c>
      <c r="E8712" t="s">
        <v>3202</v>
      </c>
      <c r="F8712" s="6">
        <v>23</v>
      </c>
      <c r="G8712" s="6">
        <v>0.80123835802078247</v>
      </c>
      <c r="H8712" s="6">
        <v>0.80123835802078247</v>
      </c>
      <c r="I8712" s="6">
        <v>5.7651165872812271E-2</v>
      </c>
      <c r="J8712" s="6">
        <v>53.726250000000007</v>
      </c>
      <c r="K8712">
        <f t="shared" si="272"/>
        <v>0</v>
      </c>
    </row>
    <row r="8713" spans="1:11" x14ac:dyDescent="0.25">
      <c r="A8713" s="5" t="str">
        <f t="shared" si="273"/>
        <v>Rate FamilyTOU-GS1Average WeekdayFebruary24</v>
      </c>
      <c r="B8713" t="s">
        <v>2234</v>
      </c>
      <c r="C8713" t="s">
        <v>2254</v>
      </c>
      <c r="D8713" t="s">
        <v>2633</v>
      </c>
      <c r="E8713" t="s">
        <v>3202</v>
      </c>
      <c r="F8713" s="6">
        <v>24</v>
      </c>
      <c r="G8713" s="6">
        <v>0.8172379732131958</v>
      </c>
      <c r="H8713" s="6">
        <v>0.8172379732131958</v>
      </c>
      <c r="I8713" s="6">
        <v>5.5918291211128235E-2</v>
      </c>
      <c r="J8713" s="6">
        <v>53.226249999999979</v>
      </c>
      <c r="K8713">
        <f t="shared" si="272"/>
        <v>0</v>
      </c>
    </row>
    <row r="8714" spans="1:11" x14ac:dyDescent="0.25">
      <c r="A8714" s="5" t="str">
        <f t="shared" si="273"/>
        <v>Rate FamilyTOU-GS1Monthly Peak DayFebruary1</v>
      </c>
      <c r="B8714" t="s">
        <v>2234</v>
      </c>
      <c r="C8714" t="s">
        <v>2254</v>
      </c>
      <c r="D8714" t="s">
        <v>2634</v>
      </c>
      <c r="E8714" t="s">
        <v>3202</v>
      </c>
      <c r="F8714" s="6">
        <v>1</v>
      </c>
      <c r="G8714" s="6">
        <v>0.80642992258071899</v>
      </c>
      <c r="H8714" s="6">
        <v>0.80642992258071899</v>
      </c>
      <c r="I8714" s="6">
        <v>5.7939440011978149E-2</v>
      </c>
      <c r="J8714" s="6">
        <v>52.31</v>
      </c>
      <c r="K8714">
        <f t="shared" si="272"/>
        <v>0</v>
      </c>
    </row>
    <row r="8715" spans="1:11" x14ac:dyDescent="0.25">
      <c r="A8715" s="5" t="str">
        <f t="shared" si="273"/>
        <v>Rate FamilyTOU-GS1Monthly Peak DayFebruary2</v>
      </c>
      <c r="B8715" t="s">
        <v>2234</v>
      </c>
      <c r="C8715" t="s">
        <v>2254</v>
      </c>
      <c r="D8715" t="s">
        <v>2634</v>
      </c>
      <c r="E8715" t="s">
        <v>3202</v>
      </c>
      <c r="F8715" s="6">
        <v>2</v>
      </c>
      <c r="G8715" s="6">
        <v>0.78139597177505493</v>
      </c>
      <c r="H8715" s="6">
        <v>0.78139597177505493</v>
      </c>
      <c r="I8715" s="6">
        <v>5.6999016553163528E-2</v>
      </c>
      <c r="J8715" s="6">
        <v>52.063124999999999</v>
      </c>
      <c r="K8715">
        <f t="shared" si="272"/>
        <v>0</v>
      </c>
    </row>
    <row r="8716" spans="1:11" x14ac:dyDescent="0.25">
      <c r="A8716" s="5" t="str">
        <f t="shared" si="273"/>
        <v>Rate FamilyTOU-GS1Monthly Peak DayFebruary3</v>
      </c>
      <c r="B8716" t="s">
        <v>2234</v>
      </c>
      <c r="C8716" t="s">
        <v>2254</v>
      </c>
      <c r="D8716" t="s">
        <v>2634</v>
      </c>
      <c r="E8716" t="s">
        <v>3202</v>
      </c>
      <c r="F8716" s="6">
        <v>3</v>
      </c>
      <c r="G8716" s="6">
        <v>0.79728937149047852</v>
      </c>
      <c r="H8716" s="6">
        <v>0.79728937149047852</v>
      </c>
      <c r="I8716" s="6">
        <v>5.3149238228797913E-2</v>
      </c>
      <c r="J8716" s="6">
        <v>51.722499999999989</v>
      </c>
      <c r="K8716">
        <f t="shared" si="272"/>
        <v>0</v>
      </c>
    </row>
    <row r="8717" spans="1:11" x14ac:dyDescent="0.25">
      <c r="A8717" s="5" t="str">
        <f t="shared" si="273"/>
        <v>Rate FamilyTOU-GS1Monthly Peak DayFebruary4</v>
      </c>
      <c r="B8717" t="s">
        <v>2234</v>
      </c>
      <c r="C8717" t="s">
        <v>2254</v>
      </c>
      <c r="D8717" t="s">
        <v>2634</v>
      </c>
      <c r="E8717" t="s">
        <v>3202</v>
      </c>
      <c r="F8717" s="6">
        <v>4</v>
      </c>
      <c r="G8717" s="6">
        <v>0.79849576950073242</v>
      </c>
      <c r="H8717" s="6">
        <v>0.79849576950073242</v>
      </c>
      <c r="I8717" s="6">
        <v>5.1507297903299332E-2</v>
      </c>
      <c r="J8717" s="6">
        <v>51.048125000000013</v>
      </c>
      <c r="K8717">
        <f t="shared" si="272"/>
        <v>0</v>
      </c>
    </row>
    <row r="8718" spans="1:11" x14ac:dyDescent="0.25">
      <c r="A8718" s="5" t="str">
        <f t="shared" si="273"/>
        <v>Rate FamilyTOU-GS1Monthly Peak DayFebruary5</v>
      </c>
      <c r="B8718" t="s">
        <v>2234</v>
      </c>
      <c r="C8718" t="s">
        <v>2254</v>
      </c>
      <c r="D8718" t="s">
        <v>2634</v>
      </c>
      <c r="E8718" t="s">
        <v>3202</v>
      </c>
      <c r="F8718" s="6">
        <v>5</v>
      </c>
      <c r="G8718" s="6">
        <v>0.82056158781051636</v>
      </c>
      <c r="H8718" s="6">
        <v>0.82056158781051636</v>
      </c>
      <c r="I8718" s="6">
        <v>5.513753741979599E-2</v>
      </c>
      <c r="J8718" s="6">
        <v>50.730624999999996</v>
      </c>
      <c r="K8718">
        <f t="shared" si="272"/>
        <v>0</v>
      </c>
    </row>
    <row r="8719" spans="1:11" x14ac:dyDescent="0.25">
      <c r="A8719" s="5" t="str">
        <f t="shared" si="273"/>
        <v>Rate FamilyTOU-GS1Monthly Peak DayFebruary6</v>
      </c>
      <c r="B8719" t="s">
        <v>2234</v>
      </c>
      <c r="C8719" t="s">
        <v>2254</v>
      </c>
      <c r="D8719" t="s">
        <v>2634</v>
      </c>
      <c r="E8719" t="s">
        <v>3202</v>
      </c>
      <c r="F8719" s="6">
        <v>6</v>
      </c>
      <c r="G8719" s="6">
        <v>0.79222691059112549</v>
      </c>
      <c r="H8719" s="6">
        <v>0.79222691059112549</v>
      </c>
      <c r="I8719" s="6">
        <v>5.5900447070598602E-2</v>
      </c>
      <c r="J8719" s="6">
        <v>50.486249999999998</v>
      </c>
      <c r="K8719">
        <f t="shared" si="272"/>
        <v>0</v>
      </c>
    </row>
    <row r="8720" spans="1:11" x14ac:dyDescent="0.25">
      <c r="A8720" s="5" t="str">
        <f t="shared" si="273"/>
        <v>Rate FamilyTOU-GS1Monthly Peak DayFebruary7</v>
      </c>
      <c r="B8720" t="s">
        <v>2234</v>
      </c>
      <c r="C8720" t="s">
        <v>2254</v>
      </c>
      <c r="D8720" t="s">
        <v>2634</v>
      </c>
      <c r="E8720" t="s">
        <v>3202</v>
      </c>
      <c r="F8720" s="6">
        <v>7</v>
      </c>
      <c r="G8720" s="6">
        <v>0.85040318965911865</v>
      </c>
      <c r="H8720" s="6">
        <v>0.85040318965911865</v>
      </c>
      <c r="I8720" s="6">
        <v>5.3095705807209015E-2</v>
      </c>
      <c r="J8720" s="6">
        <v>50.434375000000003</v>
      </c>
      <c r="K8720">
        <f t="shared" si="272"/>
        <v>0</v>
      </c>
    </row>
    <row r="8721" spans="1:11" x14ac:dyDescent="0.25">
      <c r="A8721" s="5" t="str">
        <f t="shared" si="273"/>
        <v>Rate FamilyTOU-GS1Monthly Peak DayFebruary8</v>
      </c>
      <c r="B8721" t="s">
        <v>2234</v>
      </c>
      <c r="C8721" t="s">
        <v>2254</v>
      </c>
      <c r="D8721" t="s">
        <v>2634</v>
      </c>
      <c r="E8721" t="s">
        <v>3202</v>
      </c>
      <c r="F8721" s="6">
        <v>8</v>
      </c>
      <c r="G8721" s="6">
        <v>0.72799217700958252</v>
      </c>
      <c r="H8721" s="6">
        <v>0.72799217700958252</v>
      </c>
      <c r="I8721" s="6">
        <v>6.7695394158363342E-2</v>
      </c>
      <c r="J8721" s="6">
        <v>50.501250000000006</v>
      </c>
      <c r="K8721">
        <f t="shared" si="272"/>
        <v>0</v>
      </c>
    </row>
    <row r="8722" spans="1:11" x14ac:dyDescent="0.25">
      <c r="A8722" s="5" t="str">
        <f t="shared" si="273"/>
        <v>Rate FamilyTOU-GS1Monthly Peak DayFebruary9</v>
      </c>
      <c r="B8722" t="s">
        <v>2234</v>
      </c>
      <c r="C8722" t="s">
        <v>2254</v>
      </c>
      <c r="D8722" t="s">
        <v>2634</v>
      </c>
      <c r="E8722" t="s">
        <v>3202</v>
      </c>
      <c r="F8722" s="6">
        <v>9</v>
      </c>
      <c r="G8722" s="6">
        <v>0.63856512308120728</v>
      </c>
      <c r="H8722" s="6">
        <v>0.63856512308120728</v>
      </c>
      <c r="I8722" s="6">
        <v>6.3877120614051819E-2</v>
      </c>
      <c r="J8722" s="6">
        <v>50.658124999999998</v>
      </c>
      <c r="K8722">
        <f t="shared" si="272"/>
        <v>0</v>
      </c>
    </row>
    <row r="8723" spans="1:11" x14ac:dyDescent="0.25">
      <c r="A8723" s="5" t="str">
        <f t="shared" si="273"/>
        <v>Rate FamilyTOU-GS1Monthly Peak DayFebruary10</v>
      </c>
      <c r="B8723" t="s">
        <v>2234</v>
      </c>
      <c r="C8723" t="s">
        <v>2254</v>
      </c>
      <c r="D8723" t="s">
        <v>2634</v>
      </c>
      <c r="E8723" t="s">
        <v>3202</v>
      </c>
      <c r="F8723" s="6">
        <v>10</v>
      </c>
      <c r="G8723" s="6">
        <v>0.85311627388000488</v>
      </c>
      <c r="H8723" s="6">
        <v>0.85311627388000488</v>
      </c>
      <c r="I8723" s="6">
        <v>9.1146312654018402E-2</v>
      </c>
      <c r="J8723" s="6">
        <v>51.611249999999998</v>
      </c>
      <c r="K8723">
        <f t="shared" si="272"/>
        <v>0</v>
      </c>
    </row>
    <row r="8724" spans="1:11" x14ac:dyDescent="0.25">
      <c r="A8724" s="5" t="str">
        <f t="shared" si="273"/>
        <v>Rate FamilyTOU-GS1Monthly Peak DayFebruary11</v>
      </c>
      <c r="B8724" t="s">
        <v>2234</v>
      </c>
      <c r="C8724" t="s">
        <v>2254</v>
      </c>
      <c r="D8724" t="s">
        <v>2634</v>
      </c>
      <c r="E8724" t="s">
        <v>3202</v>
      </c>
      <c r="F8724" s="6">
        <v>11</v>
      </c>
      <c r="G8724" s="6">
        <v>0.87946313619613647</v>
      </c>
      <c r="H8724" s="6">
        <v>0.87946313619613647</v>
      </c>
      <c r="I8724" s="6">
        <v>9.7774796187877655E-2</v>
      </c>
      <c r="J8724" s="6">
        <v>52.824374999999996</v>
      </c>
      <c r="K8724">
        <f t="shared" si="272"/>
        <v>0</v>
      </c>
    </row>
    <row r="8725" spans="1:11" x14ac:dyDescent="0.25">
      <c r="A8725" s="5" t="str">
        <f t="shared" si="273"/>
        <v>Rate FamilyTOU-GS1Monthly Peak DayFebruary12</v>
      </c>
      <c r="B8725" t="s">
        <v>2234</v>
      </c>
      <c r="C8725" t="s">
        <v>2254</v>
      </c>
      <c r="D8725" t="s">
        <v>2634</v>
      </c>
      <c r="E8725" t="s">
        <v>3202</v>
      </c>
      <c r="F8725" s="6">
        <v>12</v>
      </c>
      <c r="G8725" s="6">
        <v>0.87481403350830078</v>
      </c>
      <c r="H8725" s="6">
        <v>0.87481403350830078</v>
      </c>
      <c r="I8725" s="6">
        <v>9.4303630292415619E-2</v>
      </c>
      <c r="J8725" s="6">
        <v>53.804374999999993</v>
      </c>
      <c r="K8725">
        <f t="shared" si="272"/>
        <v>0</v>
      </c>
    </row>
    <row r="8726" spans="1:11" x14ac:dyDescent="0.25">
      <c r="A8726" s="5" t="str">
        <f t="shared" si="273"/>
        <v>Rate FamilyTOU-GS1Monthly Peak DayFebruary13</v>
      </c>
      <c r="B8726" t="s">
        <v>2234</v>
      </c>
      <c r="C8726" t="s">
        <v>2254</v>
      </c>
      <c r="D8726" t="s">
        <v>2634</v>
      </c>
      <c r="E8726" t="s">
        <v>3202</v>
      </c>
      <c r="F8726" s="6">
        <v>13</v>
      </c>
      <c r="G8726" s="6">
        <v>0.85207939147949219</v>
      </c>
      <c r="H8726" s="6">
        <v>0.85207939147949219</v>
      </c>
      <c r="I8726" s="6">
        <v>9.4745181500911713E-2</v>
      </c>
      <c r="J8726" s="6">
        <v>54.843749999999993</v>
      </c>
      <c r="K8726">
        <f t="shared" si="272"/>
        <v>0</v>
      </c>
    </row>
    <row r="8727" spans="1:11" x14ac:dyDescent="0.25">
      <c r="A8727" s="5" t="str">
        <f t="shared" si="273"/>
        <v>Rate FamilyTOU-GS1Monthly Peak DayFebruary14</v>
      </c>
      <c r="B8727" t="s">
        <v>2234</v>
      </c>
      <c r="C8727" t="s">
        <v>2254</v>
      </c>
      <c r="D8727" t="s">
        <v>2634</v>
      </c>
      <c r="E8727" t="s">
        <v>3202</v>
      </c>
      <c r="F8727" s="6">
        <v>14</v>
      </c>
      <c r="G8727" s="6">
        <v>0.87840461730957031</v>
      </c>
      <c r="H8727" s="6">
        <v>0.87840461730957031</v>
      </c>
      <c r="I8727" s="6">
        <v>9.1073185205459595E-2</v>
      </c>
      <c r="J8727" s="6">
        <v>55.79</v>
      </c>
      <c r="K8727">
        <f t="shared" si="272"/>
        <v>0</v>
      </c>
    </row>
    <row r="8728" spans="1:11" x14ac:dyDescent="0.25">
      <c r="A8728" s="5" t="str">
        <f t="shared" si="273"/>
        <v>Rate FamilyTOU-GS1Monthly Peak DayFebruary15</v>
      </c>
      <c r="B8728" t="s">
        <v>2234</v>
      </c>
      <c r="C8728" t="s">
        <v>2254</v>
      </c>
      <c r="D8728" t="s">
        <v>2634</v>
      </c>
      <c r="E8728" t="s">
        <v>3202</v>
      </c>
      <c r="F8728" s="6">
        <v>15</v>
      </c>
      <c r="G8728" s="6">
        <v>0.81628596782684326</v>
      </c>
      <c r="H8728" s="6">
        <v>0.81628596782684326</v>
      </c>
      <c r="I8728" s="6">
        <v>7.9919412732124329E-2</v>
      </c>
      <c r="J8728" s="6">
        <v>56.918124999999989</v>
      </c>
      <c r="K8728">
        <f t="shared" si="272"/>
        <v>0</v>
      </c>
    </row>
    <row r="8729" spans="1:11" x14ac:dyDescent="0.25">
      <c r="A8729" s="5" t="str">
        <f t="shared" si="273"/>
        <v>Rate FamilyTOU-GS1Monthly Peak DayFebruary16</v>
      </c>
      <c r="B8729" t="s">
        <v>2234</v>
      </c>
      <c r="C8729" t="s">
        <v>2254</v>
      </c>
      <c r="D8729" t="s">
        <v>2634</v>
      </c>
      <c r="E8729" t="s">
        <v>3202</v>
      </c>
      <c r="F8729" s="6">
        <v>16</v>
      </c>
      <c r="G8729" s="6">
        <v>0.8567313551902771</v>
      </c>
      <c r="H8729" s="6">
        <v>0.8567313551902771</v>
      </c>
      <c r="I8729" s="6">
        <v>8.7113641202449799E-2</v>
      </c>
      <c r="J8729" s="6">
        <v>58.568125000000009</v>
      </c>
      <c r="K8729">
        <f t="shared" si="272"/>
        <v>0</v>
      </c>
    </row>
    <row r="8730" spans="1:11" x14ac:dyDescent="0.25">
      <c r="A8730" s="5" t="str">
        <f t="shared" si="273"/>
        <v>Rate FamilyTOU-GS1Monthly Peak DayFebruary17</v>
      </c>
      <c r="B8730" t="s">
        <v>2234</v>
      </c>
      <c r="C8730" t="s">
        <v>2254</v>
      </c>
      <c r="D8730" t="s">
        <v>2634</v>
      </c>
      <c r="E8730" t="s">
        <v>3202</v>
      </c>
      <c r="F8730" s="6">
        <v>17</v>
      </c>
      <c r="G8730" s="6">
        <v>0.74605023860931396</v>
      </c>
      <c r="H8730" s="6">
        <v>0.74605023860931396</v>
      </c>
      <c r="I8730" s="6">
        <v>8.1111565232276917E-2</v>
      </c>
      <c r="J8730" s="6">
        <v>58.166875000000005</v>
      </c>
      <c r="K8730">
        <f t="shared" si="272"/>
        <v>0</v>
      </c>
    </row>
    <row r="8731" spans="1:11" x14ac:dyDescent="0.25">
      <c r="A8731" s="5" t="str">
        <f t="shared" si="273"/>
        <v>Rate FamilyTOU-GS1Monthly Peak DayFebruary18</v>
      </c>
      <c r="B8731" t="s">
        <v>2234</v>
      </c>
      <c r="C8731" t="s">
        <v>2254</v>
      </c>
      <c r="D8731" t="s">
        <v>2634</v>
      </c>
      <c r="E8731" t="s">
        <v>3202</v>
      </c>
      <c r="F8731" s="6">
        <v>18</v>
      </c>
      <c r="G8731" s="6">
        <v>0.87757933139801025</v>
      </c>
      <c r="H8731" s="6">
        <v>0.87757933139801025</v>
      </c>
      <c r="I8731" s="6">
        <v>0.10986544191837311</v>
      </c>
      <c r="J8731" s="6">
        <v>57.079375000000013</v>
      </c>
      <c r="K8731">
        <f t="shared" si="272"/>
        <v>0</v>
      </c>
    </row>
    <row r="8732" spans="1:11" x14ac:dyDescent="0.25">
      <c r="A8732" s="5" t="str">
        <f t="shared" si="273"/>
        <v>Rate FamilyTOU-GS1Monthly Peak DayFebruary19</v>
      </c>
      <c r="B8732" t="s">
        <v>2234</v>
      </c>
      <c r="C8732" t="s">
        <v>2254</v>
      </c>
      <c r="D8732" t="s">
        <v>2634</v>
      </c>
      <c r="E8732" t="s">
        <v>3202</v>
      </c>
      <c r="F8732" s="6">
        <v>19</v>
      </c>
      <c r="G8732" s="6">
        <v>0.8992730975151062</v>
      </c>
      <c r="H8732" s="6">
        <v>0.8992730975151062</v>
      </c>
      <c r="I8732" s="6">
        <v>5.6090719997882843E-2</v>
      </c>
      <c r="J8732" s="6">
        <v>55.820625</v>
      </c>
      <c r="K8732">
        <f t="shared" si="272"/>
        <v>0</v>
      </c>
    </row>
    <row r="8733" spans="1:11" x14ac:dyDescent="0.25">
      <c r="A8733" s="5" t="str">
        <f t="shared" si="273"/>
        <v>Rate FamilyTOU-GS1Monthly Peak DayFebruary20</v>
      </c>
      <c r="B8733" t="s">
        <v>2234</v>
      </c>
      <c r="C8733" t="s">
        <v>2254</v>
      </c>
      <c r="D8733" t="s">
        <v>2634</v>
      </c>
      <c r="E8733" t="s">
        <v>3202</v>
      </c>
      <c r="F8733" s="6">
        <v>20</v>
      </c>
      <c r="G8733" s="6">
        <v>0.81957048177719116</v>
      </c>
      <c r="H8733" s="6">
        <v>0.81957048177719116</v>
      </c>
      <c r="I8733" s="6">
        <v>5.2542120218276978E-2</v>
      </c>
      <c r="J8733" s="6">
        <v>54.611250000000013</v>
      </c>
      <c r="K8733">
        <f t="shared" si="272"/>
        <v>0</v>
      </c>
    </row>
    <row r="8734" spans="1:11" x14ac:dyDescent="0.25">
      <c r="A8734" s="5" t="str">
        <f t="shared" si="273"/>
        <v>Rate FamilyTOU-GS1Monthly Peak DayFebruary21</v>
      </c>
      <c r="B8734" t="s">
        <v>2234</v>
      </c>
      <c r="C8734" t="s">
        <v>2254</v>
      </c>
      <c r="D8734" t="s">
        <v>2634</v>
      </c>
      <c r="E8734" t="s">
        <v>3202</v>
      </c>
      <c r="F8734" s="6">
        <v>21</v>
      </c>
      <c r="G8734" s="6">
        <v>0.7975914478302002</v>
      </c>
      <c r="H8734" s="6">
        <v>0.7975914478302002</v>
      </c>
      <c r="I8734" s="6">
        <v>5.2319303154945374E-2</v>
      </c>
      <c r="J8734" s="6">
        <v>53.866875</v>
      </c>
      <c r="K8734">
        <f t="shared" si="272"/>
        <v>0</v>
      </c>
    </row>
    <row r="8735" spans="1:11" x14ac:dyDescent="0.25">
      <c r="A8735" s="5" t="str">
        <f t="shared" si="273"/>
        <v>Rate FamilyTOU-GS1Monthly Peak DayFebruary22</v>
      </c>
      <c r="B8735" t="s">
        <v>2234</v>
      </c>
      <c r="C8735" t="s">
        <v>2254</v>
      </c>
      <c r="D8735" t="s">
        <v>2634</v>
      </c>
      <c r="E8735" t="s">
        <v>3202</v>
      </c>
      <c r="F8735" s="6">
        <v>22</v>
      </c>
      <c r="G8735" s="6">
        <v>0.79392194747924805</v>
      </c>
      <c r="H8735" s="6">
        <v>0.79392194747924805</v>
      </c>
      <c r="I8735" s="6">
        <v>5.3555205464363098E-2</v>
      </c>
      <c r="J8735" s="6">
        <v>53.167500000000004</v>
      </c>
      <c r="K8735">
        <f t="shared" si="272"/>
        <v>0</v>
      </c>
    </row>
    <row r="8736" spans="1:11" x14ac:dyDescent="0.25">
      <c r="A8736" s="5" t="str">
        <f t="shared" si="273"/>
        <v>Rate FamilyTOU-GS1Monthly Peak DayFebruary23</v>
      </c>
      <c r="B8736" t="s">
        <v>2234</v>
      </c>
      <c r="C8736" t="s">
        <v>2254</v>
      </c>
      <c r="D8736" t="s">
        <v>2634</v>
      </c>
      <c r="E8736" t="s">
        <v>3202</v>
      </c>
      <c r="F8736" s="6">
        <v>23</v>
      </c>
      <c r="G8736" s="6">
        <v>0.7981637716293335</v>
      </c>
      <c r="H8736" s="6">
        <v>0.7981637716293335</v>
      </c>
      <c r="I8736" s="6">
        <v>5.6777507066726685E-2</v>
      </c>
      <c r="J8736" s="6">
        <v>52.520624999999995</v>
      </c>
      <c r="K8736">
        <f t="shared" si="272"/>
        <v>0</v>
      </c>
    </row>
    <row r="8737" spans="1:11" x14ac:dyDescent="0.25">
      <c r="A8737" s="5" t="str">
        <f t="shared" si="273"/>
        <v>Rate FamilyTOU-GS1Monthly Peak DayFebruary24</v>
      </c>
      <c r="B8737" t="s">
        <v>2234</v>
      </c>
      <c r="C8737" t="s">
        <v>2254</v>
      </c>
      <c r="D8737" t="s">
        <v>2634</v>
      </c>
      <c r="E8737" t="s">
        <v>3202</v>
      </c>
      <c r="F8737" s="6">
        <v>24</v>
      </c>
      <c r="G8737" s="6">
        <v>0.81136304140090942</v>
      </c>
      <c r="H8737" s="6">
        <v>0.81136304140090942</v>
      </c>
      <c r="I8737" s="6">
        <v>5.2352044731378555E-2</v>
      </c>
      <c r="J8737" s="6">
        <v>52.117499999999986</v>
      </c>
      <c r="K8737">
        <f t="shared" si="272"/>
        <v>0</v>
      </c>
    </row>
    <row r="8738" spans="1:11" x14ac:dyDescent="0.25">
      <c r="A8738" s="5" t="str">
        <f t="shared" si="273"/>
        <v>Rate FamilyTOU-GS1Average WeekdayMarch1</v>
      </c>
      <c r="B8738" t="s">
        <v>2234</v>
      </c>
      <c r="C8738" t="s">
        <v>2254</v>
      </c>
      <c r="D8738" t="s">
        <v>2635</v>
      </c>
      <c r="E8738" t="s">
        <v>3203</v>
      </c>
      <c r="F8738" s="6">
        <v>1</v>
      </c>
      <c r="G8738" s="6">
        <v>0.80460840463638306</v>
      </c>
      <c r="H8738" s="6">
        <v>0.80460840463638306</v>
      </c>
      <c r="I8738" s="6">
        <v>5.0628181546926498E-2</v>
      </c>
      <c r="J8738" s="6">
        <v>47.491250000000001</v>
      </c>
      <c r="K8738">
        <f t="shared" si="272"/>
        <v>0</v>
      </c>
    </row>
    <row r="8739" spans="1:11" x14ac:dyDescent="0.25">
      <c r="A8739" s="5" t="str">
        <f t="shared" si="273"/>
        <v>Rate FamilyTOU-GS1Average WeekdayMarch2</v>
      </c>
      <c r="B8739" t="s">
        <v>2234</v>
      </c>
      <c r="C8739" t="s">
        <v>2254</v>
      </c>
      <c r="D8739" t="s">
        <v>2635</v>
      </c>
      <c r="E8739" t="s">
        <v>3203</v>
      </c>
      <c r="F8739" s="6">
        <v>2</v>
      </c>
      <c r="G8739" s="6">
        <v>0.77772831916809082</v>
      </c>
      <c r="H8739" s="6">
        <v>0.77772831916809082</v>
      </c>
      <c r="I8739" s="6">
        <v>4.3078485876321793E-2</v>
      </c>
      <c r="J8739" s="6">
        <v>46.395000000000003</v>
      </c>
      <c r="K8739">
        <f t="shared" si="272"/>
        <v>0</v>
      </c>
    </row>
    <row r="8740" spans="1:11" x14ac:dyDescent="0.25">
      <c r="A8740" s="5" t="str">
        <f t="shared" si="273"/>
        <v>Rate FamilyTOU-GS1Average WeekdayMarch3</v>
      </c>
      <c r="B8740" t="s">
        <v>2234</v>
      </c>
      <c r="C8740" t="s">
        <v>2254</v>
      </c>
      <c r="D8740" t="s">
        <v>2635</v>
      </c>
      <c r="E8740" t="s">
        <v>3203</v>
      </c>
      <c r="F8740" s="6">
        <v>3</v>
      </c>
      <c r="G8740" s="6">
        <v>0.79176241159439087</v>
      </c>
      <c r="H8740" s="6">
        <v>0.79176241159439087</v>
      </c>
      <c r="I8740" s="6">
        <v>4.4953271746635437E-2</v>
      </c>
      <c r="J8740" s="6">
        <v>45.051875000000003</v>
      </c>
      <c r="K8740">
        <f t="shared" si="272"/>
        <v>0</v>
      </c>
    </row>
    <row r="8741" spans="1:11" x14ac:dyDescent="0.25">
      <c r="A8741" s="5" t="str">
        <f t="shared" si="273"/>
        <v>Rate FamilyTOU-GS1Average WeekdayMarch4</v>
      </c>
      <c r="B8741" t="s">
        <v>2234</v>
      </c>
      <c r="C8741" t="s">
        <v>2254</v>
      </c>
      <c r="D8741" t="s">
        <v>2635</v>
      </c>
      <c r="E8741" t="s">
        <v>3203</v>
      </c>
      <c r="F8741" s="6">
        <v>4</v>
      </c>
      <c r="G8741" s="6">
        <v>0.80224835872650146</v>
      </c>
      <c r="H8741" s="6">
        <v>0.80224835872650146</v>
      </c>
      <c r="I8741" s="6">
        <v>4.6678412705659866E-2</v>
      </c>
      <c r="J8741" s="6">
        <v>43.80187500000001</v>
      </c>
      <c r="K8741">
        <f t="shared" si="272"/>
        <v>0</v>
      </c>
    </row>
    <row r="8742" spans="1:11" x14ac:dyDescent="0.25">
      <c r="A8742" s="5" t="str">
        <f t="shared" si="273"/>
        <v>Rate FamilyTOU-GS1Average WeekdayMarch5</v>
      </c>
      <c r="B8742" t="s">
        <v>2234</v>
      </c>
      <c r="C8742" t="s">
        <v>2254</v>
      </c>
      <c r="D8742" t="s">
        <v>2635</v>
      </c>
      <c r="E8742" t="s">
        <v>3203</v>
      </c>
      <c r="F8742" s="6">
        <v>5</v>
      </c>
      <c r="G8742" s="6">
        <v>0.79206216335296631</v>
      </c>
      <c r="H8742" s="6">
        <v>0.79206216335296631</v>
      </c>
      <c r="I8742" s="6">
        <v>4.7746412456035614E-2</v>
      </c>
      <c r="J8742" s="6">
        <v>42.849374999999995</v>
      </c>
      <c r="K8742">
        <f t="shared" si="272"/>
        <v>0</v>
      </c>
    </row>
    <row r="8743" spans="1:11" x14ac:dyDescent="0.25">
      <c r="A8743" s="5" t="str">
        <f t="shared" si="273"/>
        <v>Rate FamilyTOU-GS1Average WeekdayMarch6</v>
      </c>
      <c r="B8743" t="s">
        <v>2234</v>
      </c>
      <c r="C8743" t="s">
        <v>2254</v>
      </c>
      <c r="D8743" t="s">
        <v>2635</v>
      </c>
      <c r="E8743" t="s">
        <v>3203</v>
      </c>
      <c r="F8743" s="6">
        <v>6</v>
      </c>
      <c r="G8743" s="6">
        <v>0.79819166660308838</v>
      </c>
      <c r="H8743" s="6">
        <v>0.79819166660308838</v>
      </c>
      <c r="I8743" s="6">
        <v>6.4424112439155579E-2</v>
      </c>
      <c r="J8743" s="6">
        <v>42.216875000000002</v>
      </c>
      <c r="K8743">
        <f t="shared" si="272"/>
        <v>0</v>
      </c>
    </row>
    <row r="8744" spans="1:11" x14ac:dyDescent="0.25">
      <c r="A8744" s="5" t="str">
        <f t="shared" si="273"/>
        <v>Rate FamilyTOU-GS1Average WeekdayMarch7</v>
      </c>
      <c r="B8744" t="s">
        <v>2234</v>
      </c>
      <c r="C8744" t="s">
        <v>2254</v>
      </c>
      <c r="D8744" t="s">
        <v>2635</v>
      </c>
      <c r="E8744" t="s">
        <v>3203</v>
      </c>
      <c r="F8744" s="6">
        <v>7</v>
      </c>
      <c r="G8744" s="6">
        <v>0.81892156600952148</v>
      </c>
      <c r="H8744" s="6">
        <v>0.81892156600952148</v>
      </c>
      <c r="I8744" s="6">
        <v>5.0168529152870178E-2</v>
      </c>
      <c r="J8744" s="6">
        <v>41.827499999999993</v>
      </c>
      <c r="K8744">
        <f t="shared" si="272"/>
        <v>0</v>
      </c>
    </row>
    <row r="8745" spans="1:11" x14ac:dyDescent="0.25">
      <c r="A8745" s="5" t="str">
        <f t="shared" si="273"/>
        <v>Rate FamilyTOU-GS1Average WeekdayMarch8</v>
      </c>
      <c r="B8745" t="s">
        <v>2234</v>
      </c>
      <c r="C8745" t="s">
        <v>2254</v>
      </c>
      <c r="D8745" t="s">
        <v>2635</v>
      </c>
      <c r="E8745" t="s">
        <v>3203</v>
      </c>
      <c r="F8745" s="6">
        <v>8</v>
      </c>
      <c r="G8745" s="6">
        <v>0.69101166725158691</v>
      </c>
      <c r="H8745" s="6">
        <v>0.69101166725158691</v>
      </c>
      <c r="I8745" s="6">
        <v>5.824853852391243E-2</v>
      </c>
      <c r="J8745" s="6">
        <v>41.436250000000001</v>
      </c>
      <c r="K8745">
        <f t="shared" si="272"/>
        <v>0</v>
      </c>
    </row>
    <row r="8746" spans="1:11" x14ac:dyDescent="0.25">
      <c r="A8746" s="5" t="str">
        <f t="shared" si="273"/>
        <v>Rate FamilyTOU-GS1Average WeekdayMarch9</v>
      </c>
      <c r="B8746" t="s">
        <v>2234</v>
      </c>
      <c r="C8746" t="s">
        <v>2254</v>
      </c>
      <c r="D8746" t="s">
        <v>2635</v>
      </c>
      <c r="E8746" t="s">
        <v>3203</v>
      </c>
      <c r="F8746" s="6">
        <v>9</v>
      </c>
      <c r="G8746" s="6">
        <v>0.63338184356689453</v>
      </c>
      <c r="H8746" s="6">
        <v>0.63338184356689453</v>
      </c>
      <c r="I8746" s="6">
        <v>6.3306406140327454E-2</v>
      </c>
      <c r="J8746" s="6">
        <v>42.179375</v>
      </c>
      <c r="K8746">
        <f t="shared" si="272"/>
        <v>0</v>
      </c>
    </row>
    <row r="8747" spans="1:11" x14ac:dyDescent="0.25">
      <c r="A8747" s="5" t="str">
        <f t="shared" si="273"/>
        <v>Rate FamilyTOU-GS1Average WeekdayMarch10</v>
      </c>
      <c r="B8747" t="s">
        <v>2234</v>
      </c>
      <c r="C8747" t="s">
        <v>2254</v>
      </c>
      <c r="D8747" t="s">
        <v>2635</v>
      </c>
      <c r="E8747" t="s">
        <v>3203</v>
      </c>
      <c r="F8747" s="6">
        <v>10</v>
      </c>
      <c r="G8747" s="6">
        <v>0.82394856214523315</v>
      </c>
      <c r="H8747" s="6">
        <v>0.82394856214523315</v>
      </c>
      <c r="I8747" s="6">
        <v>8.4253586828708649E-2</v>
      </c>
      <c r="J8747" s="6">
        <v>45.873750000000008</v>
      </c>
      <c r="K8747">
        <f t="shared" si="272"/>
        <v>0</v>
      </c>
    </row>
    <row r="8748" spans="1:11" x14ac:dyDescent="0.25">
      <c r="A8748" s="5" t="str">
        <f t="shared" si="273"/>
        <v>Rate FamilyTOU-GS1Average WeekdayMarch11</v>
      </c>
      <c r="B8748" t="s">
        <v>2234</v>
      </c>
      <c r="C8748" t="s">
        <v>2254</v>
      </c>
      <c r="D8748" t="s">
        <v>2635</v>
      </c>
      <c r="E8748" t="s">
        <v>3203</v>
      </c>
      <c r="F8748" s="6">
        <v>11</v>
      </c>
      <c r="G8748" s="6">
        <v>0.81925970315933228</v>
      </c>
      <c r="H8748" s="6">
        <v>0.81925970315933228</v>
      </c>
      <c r="I8748" s="6">
        <v>9.5224790275096893E-2</v>
      </c>
      <c r="J8748" s="6">
        <v>50.053124999999987</v>
      </c>
      <c r="K8748">
        <f t="shared" si="272"/>
        <v>0</v>
      </c>
    </row>
    <row r="8749" spans="1:11" x14ac:dyDescent="0.25">
      <c r="A8749" s="5" t="str">
        <f t="shared" si="273"/>
        <v>Rate FamilyTOU-GS1Average WeekdayMarch12</v>
      </c>
      <c r="B8749" t="s">
        <v>2234</v>
      </c>
      <c r="C8749" t="s">
        <v>2254</v>
      </c>
      <c r="D8749" t="s">
        <v>2635</v>
      </c>
      <c r="E8749" t="s">
        <v>3203</v>
      </c>
      <c r="F8749" s="6">
        <v>12</v>
      </c>
      <c r="G8749" s="6">
        <v>0.80527514219284058</v>
      </c>
      <c r="H8749" s="6">
        <v>0.80527514219284058</v>
      </c>
      <c r="I8749" s="6">
        <v>8.9068681001663208E-2</v>
      </c>
      <c r="J8749" s="6">
        <v>53.61999999999999</v>
      </c>
      <c r="K8749">
        <f t="shared" si="272"/>
        <v>0</v>
      </c>
    </row>
    <row r="8750" spans="1:11" x14ac:dyDescent="0.25">
      <c r="A8750" s="5" t="str">
        <f t="shared" si="273"/>
        <v>Rate FamilyTOU-GS1Average WeekdayMarch13</v>
      </c>
      <c r="B8750" t="s">
        <v>2234</v>
      </c>
      <c r="C8750" t="s">
        <v>2254</v>
      </c>
      <c r="D8750" t="s">
        <v>2635</v>
      </c>
      <c r="E8750" t="s">
        <v>3203</v>
      </c>
      <c r="F8750" s="6">
        <v>13</v>
      </c>
      <c r="G8750" s="6">
        <v>0.77686232328414917</v>
      </c>
      <c r="H8750" s="6">
        <v>0.77686232328414917</v>
      </c>
      <c r="I8750" s="6">
        <v>8.2269743084907532E-2</v>
      </c>
      <c r="J8750" s="6">
        <v>56.693750000000001</v>
      </c>
      <c r="K8750">
        <f t="shared" si="272"/>
        <v>0</v>
      </c>
    </row>
    <row r="8751" spans="1:11" x14ac:dyDescent="0.25">
      <c r="A8751" s="5" t="str">
        <f t="shared" si="273"/>
        <v>Rate FamilyTOU-GS1Average WeekdayMarch14</v>
      </c>
      <c r="B8751" t="s">
        <v>2234</v>
      </c>
      <c r="C8751" t="s">
        <v>2254</v>
      </c>
      <c r="D8751" t="s">
        <v>2635</v>
      </c>
      <c r="E8751" t="s">
        <v>3203</v>
      </c>
      <c r="F8751" s="6">
        <v>14</v>
      </c>
      <c r="G8751" s="6">
        <v>0.80513137578964233</v>
      </c>
      <c r="H8751" s="6">
        <v>0.80513137578964233</v>
      </c>
      <c r="I8751" s="6">
        <v>8.2523636519908905E-2</v>
      </c>
      <c r="J8751" s="6">
        <v>59.396249999999995</v>
      </c>
      <c r="K8751">
        <f t="shared" si="272"/>
        <v>0</v>
      </c>
    </row>
    <row r="8752" spans="1:11" x14ac:dyDescent="0.25">
      <c r="A8752" s="5" t="str">
        <f t="shared" si="273"/>
        <v>Rate FamilyTOU-GS1Average WeekdayMarch15</v>
      </c>
      <c r="B8752" t="s">
        <v>2234</v>
      </c>
      <c r="C8752" t="s">
        <v>2254</v>
      </c>
      <c r="D8752" t="s">
        <v>2635</v>
      </c>
      <c r="E8752" t="s">
        <v>3203</v>
      </c>
      <c r="F8752" s="6">
        <v>15</v>
      </c>
      <c r="G8752" s="6">
        <v>0.74789828062057495</v>
      </c>
      <c r="H8752" s="6">
        <v>0.74789828062057495</v>
      </c>
      <c r="I8752" s="6">
        <v>7.4715949594974518E-2</v>
      </c>
      <c r="J8752" s="6">
        <v>61.178750000000001</v>
      </c>
      <c r="K8752">
        <f t="shared" si="272"/>
        <v>0</v>
      </c>
    </row>
    <row r="8753" spans="1:11" x14ac:dyDescent="0.25">
      <c r="A8753" s="5" t="str">
        <f t="shared" si="273"/>
        <v>Rate FamilyTOU-GS1Average WeekdayMarch16</v>
      </c>
      <c r="B8753" t="s">
        <v>2234</v>
      </c>
      <c r="C8753" t="s">
        <v>2254</v>
      </c>
      <c r="D8753" t="s">
        <v>2635</v>
      </c>
      <c r="E8753" t="s">
        <v>3203</v>
      </c>
      <c r="F8753" s="6">
        <v>16</v>
      </c>
      <c r="G8753" s="6">
        <v>0.73027652502059937</v>
      </c>
      <c r="H8753" s="6">
        <v>0.73027652502059937</v>
      </c>
      <c r="I8753" s="6">
        <v>8.4449402987957001E-2</v>
      </c>
      <c r="J8753" s="6">
        <v>62.339375000000004</v>
      </c>
      <c r="K8753">
        <f t="shared" si="272"/>
        <v>0</v>
      </c>
    </row>
    <row r="8754" spans="1:11" x14ac:dyDescent="0.25">
      <c r="A8754" s="5" t="str">
        <f t="shared" si="273"/>
        <v>Rate FamilyTOU-GS1Average WeekdayMarch17</v>
      </c>
      <c r="B8754" t="s">
        <v>2234</v>
      </c>
      <c r="C8754" t="s">
        <v>2254</v>
      </c>
      <c r="D8754" t="s">
        <v>2635</v>
      </c>
      <c r="E8754" t="s">
        <v>3203</v>
      </c>
      <c r="F8754" s="6">
        <v>17</v>
      </c>
      <c r="G8754" s="6">
        <v>0.66180211305618286</v>
      </c>
      <c r="H8754" s="6">
        <v>0.66180211305618286</v>
      </c>
      <c r="I8754" s="6">
        <v>7.8012622892856598E-2</v>
      </c>
      <c r="J8754" s="6">
        <v>63.459999999999994</v>
      </c>
      <c r="K8754">
        <f t="shared" si="272"/>
        <v>0</v>
      </c>
    </row>
    <row r="8755" spans="1:11" x14ac:dyDescent="0.25">
      <c r="A8755" s="5" t="str">
        <f t="shared" si="273"/>
        <v>Rate FamilyTOU-GS1Average WeekdayMarch18</v>
      </c>
      <c r="B8755" t="s">
        <v>2234</v>
      </c>
      <c r="C8755" t="s">
        <v>2254</v>
      </c>
      <c r="D8755" t="s">
        <v>2635</v>
      </c>
      <c r="E8755" t="s">
        <v>3203</v>
      </c>
      <c r="F8755" s="6">
        <v>18</v>
      </c>
      <c r="G8755" s="6">
        <v>0.68351727724075317</v>
      </c>
      <c r="H8755" s="6">
        <v>0.68351727724075317</v>
      </c>
      <c r="I8755" s="6">
        <v>8.1388525664806366E-2</v>
      </c>
      <c r="J8755" s="6">
        <v>61.763750000000016</v>
      </c>
      <c r="K8755">
        <f t="shared" si="272"/>
        <v>0</v>
      </c>
    </row>
    <row r="8756" spans="1:11" x14ac:dyDescent="0.25">
      <c r="A8756" s="5" t="str">
        <f t="shared" si="273"/>
        <v>Rate FamilyTOU-GS1Average WeekdayMarch19</v>
      </c>
      <c r="B8756" t="s">
        <v>2234</v>
      </c>
      <c r="C8756" t="s">
        <v>2254</v>
      </c>
      <c r="D8756" t="s">
        <v>2635</v>
      </c>
      <c r="E8756" t="s">
        <v>3203</v>
      </c>
      <c r="F8756" s="6">
        <v>19</v>
      </c>
      <c r="G8756" s="6">
        <v>0.60788464546203613</v>
      </c>
      <c r="H8756" s="6">
        <v>0.60788464546203613</v>
      </c>
      <c r="I8756" s="6">
        <v>6.2789440155029297E-2</v>
      </c>
      <c r="J8756" s="6">
        <v>60.833125000000003</v>
      </c>
      <c r="K8756">
        <f t="shared" si="272"/>
        <v>0</v>
      </c>
    </row>
    <row r="8757" spans="1:11" x14ac:dyDescent="0.25">
      <c r="A8757" s="5" t="str">
        <f t="shared" si="273"/>
        <v>Rate FamilyTOU-GS1Average WeekdayMarch20</v>
      </c>
      <c r="B8757" t="s">
        <v>2234</v>
      </c>
      <c r="C8757" t="s">
        <v>2254</v>
      </c>
      <c r="D8757" t="s">
        <v>2635</v>
      </c>
      <c r="E8757" t="s">
        <v>3203</v>
      </c>
      <c r="F8757" s="6">
        <v>20</v>
      </c>
      <c r="G8757" s="6">
        <v>0.79460406303405762</v>
      </c>
      <c r="H8757" s="6">
        <v>0.79460406303405762</v>
      </c>
      <c r="I8757" s="6">
        <v>4.6922989189624786E-2</v>
      </c>
      <c r="J8757" s="6">
        <v>59.35</v>
      </c>
      <c r="K8757">
        <f t="shared" si="272"/>
        <v>0</v>
      </c>
    </row>
    <row r="8758" spans="1:11" x14ac:dyDescent="0.25">
      <c r="A8758" s="5" t="str">
        <f t="shared" si="273"/>
        <v>Rate FamilyTOU-GS1Average WeekdayMarch21</v>
      </c>
      <c r="B8758" t="s">
        <v>2234</v>
      </c>
      <c r="C8758" t="s">
        <v>2254</v>
      </c>
      <c r="D8758" t="s">
        <v>2635</v>
      </c>
      <c r="E8758" t="s">
        <v>3203</v>
      </c>
      <c r="F8758" s="6">
        <v>21</v>
      </c>
      <c r="G8758" s="6">
        <v>0.8020789623260498</v>
      </c>
      <c r="H8758" s="6">
        <v>0.8020789623260498</v>
      </c>
      <c r="I8758" s="6">
        <v>5.0589662045240402E-2</v>
      </c>
      <c r="J8758" s="6">
        <v>56.476874999999993</v>
      </c>
      <c r="K8758">
        <f t="shared" si="272"/>
        <v>0</v>
      </c>
    </row>
    <row r="8759" spans="1:11" x14ac:dyDescent="0.25">
      <c r="A8759" s="5" t="str">
        <f t="shared" si="273"/>
        <v>Rate FamilyTOU-GS1Average WeekdayMarch22</v>
      </c>
      <c r="B8759" t="s">
        <v>2234</v>
      </c>
      <c r="C8759" t="s">
        <v>2254</v>
      </c>
      <c r="D8759" t="s">
        <v>2635</v>
      </c>
      <c r="E8759" t="s">
        <v>3203</v>
      </c>
      <c r="F8759" s="6">
        <v>22</v>
      </c>
      <c r="G8759" s="6">
        <v>0.82034379243850708</v>
      </c>
      <c r="H8759" s="6">
        <v>0.82034379243850708</v>
      </c>
      <c r="I8759" s="6">
        <v>4.5614238828420639E-2</v>
      </c>
      <c r="J8759" s="6">
        <v>54.868124999999992</v>
      </c>
      <c r="K8759">
        <f t="shared" si="272"/>
        <v>0</v>
      </c>
    </row>
    <row r="8760" spans="1:11" x14ac:dyDescent="0.25">
      <c r="A8760" s="5" t="str">
        <f t="shared" si="273"/>
        <v>Rate FamilyTOU-GS1Average WeekdayMarch23</v>
      </c>
      <c r="B8760" t="s">
        <v>2234</v>
      </c>
      <c r="C8760" t="s">
        <v>2254</v>
      </c>
      <c r="D8760" t="s">
        <v>2635</v>
      </c>
      <c r="E8760" t="s">
        <v>3203</v>
      </c>
      <c r="F8760" s="6">
        <v>23</v>
      </c>
      <c r="G8760" s="6">
        <v>0.80438739061355591</v>
      </c>
      <c r="H8760" s="6">
        <v>0.80438739061355591</v>
      </c>
      <c r="I8760" s="6">
        <v>4.5793648809194565E-2</v>
      </c>
      <c r="J8760" s="6">
        <v>53.444375000000008</v>
      </c>
      <c r="K8760">
        <f t="shared" si="272"/>
        <v>0</v>
      </c>
    </row>
    <row r="8761" spans="1:11" x14ac:dyDescent="0.25">
      <c r="A8761" s="5" t="str">
        <f t="shared" si="273"/>
        <v>Rate FamilyTOU-GS1Average WeekdayMarch24</v>
      </c>
      <c r="B8761" t="s">
        <v>2234</v>
      </c>
      <c r="C8761" t="s">
        <v>2254</v>
      </c>
      <c r="D8761" t="s">
        <v>2635</v>
      </c>
      <c r="E8761" t="s">
        <v>3203</v>
      </c>
      <c r="F8761" s="6">
        <v>24</v>
      </c>
      <c r="G8761" s="6">
        <v>0.80514055490493774</v>
      </c>
      <c r="H8761" s="6">
        <v>0.80514055490493774</v>
      </c>
      <c r="I8761" s="6">
        <v>4.6615563333034515E-2</v>
      </c>
      <c r="J8761" s="6">
        <v>52.508125000000007</v>
      </c>
      <c r="K8761">
        <f t="shared" si="272"/>
        <v>0</v>
      </c>
    </row>
    <row r="8762" spans="1:11" x14ac:dyDescent="0.25">
      <c r="A8762" s="5" t="str">
        <f t="shared" si="273"/>
        <v>Rate FamilyTOU-GS1Monthly Peak DayMarch1</v>
      </c>
      <c r="B8762" t="s">
        <v>2234</v>
      </c>
      <c r="C8762" t="s">
        <v>2254</v>
      </c>
      <c r="D8762" t="s">
        <v>2636</v>
      </c>
      <c r="E8762" t="s">
        <v>3203</v>
      </c>
      <c r="F8762" s="6">
        <v>1</v>
      </c>
      <c r="G8762" s="6">
        <v>0.79619443416595459</v>
      </c>
      <c r="H8762" s="6">
        <v>0.79619443416595459</v>
      </c>
      <c r="I8762" s="6">
        <v>6.2276564538478851E-2</v>
      </c>
      <c r="J8762" s="6">
        <v>49.331874999999997</v>
      </c>
      <c r="K8762">
        <f t="shared" si="272"/>
        <v>0</v>
      </c>
    </row>
    <row r="8763" spans="1:11" x14ac:dyDescent="0.25">
      <c r="A8763" s="5" t="str">
        <f t="shared" si="273"/>
        <v>Rate FamilyTOU-GS1Monthly Peak DayMarch2</v>
      </c>
      <c r="B8763" t="s">
        <v>2234</v>
      </c>
      <c r="C8763" t="s">
        <v>2254</v>
      </c>
      <c r="D8763" t="s">
        <v>2636</v>
      </c>
      <c r="E8763" t="s">
        <v>3203</v>
      </c>
      <c r="F8763" s="6">
        <v>2</v>
      </c>
      <c r="G8763" s="6">
        <v>0.79329687356948853</v>
      </c>
      <c r="H8763" s="6">
        <v>0.79329687356948853</v>
      </c>
      <c r="I8763" s="6">
        <v>5.3064357489347458E-2</v>
      </c>
      <c r="J8763" s="6">
        <v>48.908125000000005</v>
      </c>
      <c r="K8763">
        <f t="shared" si="272"/>
        <v>0</v>
      </c>
    </row>
    <row r="8764" spans="1:11" x14ac:dyDescent="0.25">
      <c r="A8764" s="5" t="str">
        <f t="shared" si="273"/>
        <v>Rate FamilyTOU-GS1Monthly Peak DayMarch3</v>
      </c>
      <c r="B8764" t="s">
        <v>2234</v>
      </c>
      <c r="C8764" t="s">
        <v>2254</v>
      </c>
      <c r="D8764" t="s">
        <v>2636</v>
      </c>
      <c r="E8764" t="s">
        <v>3203</v>
      </c>
      <c r="F8764" s="6">
        <v>3</v>
      </c>
      <c r="G8764" s="6">
        <v>0.80276721715927124</v>
      </c>
      <c r="H8764" s="6">
        <v>0.80276721715927124</v>
      </c>
      <c r="I8764" s="6">
        <v>5.8212354779243469E-2</v>
      </c>
      <c r="J8764" s="6">
        <v>48.612499999999997</v>
      </c>
      <c r="K8764">
        <f t="shared" si="272"/>
        <v>0</v>
      </c>
    </row>
    <row r="8765" spans="1:11" x14ac:dyDescent="0.25">
      <c r="A8765" s="5" t="str">
        <f t="shared" si="273"/>
        <v>Rate FamilyTOU-GS1Monthly Peak DayMarch4</v>
      </c>
      <c r="B8765" t="s">
        <v>2234</v>
      </c>
      <c r="C8765" t="s">
        <v>2254</v>
      </c>
      <c r="D8765" t="s">
        <v>2636</v>
      </c>
      <c r="E8765" t="s">
        <v>3203</v>
      </c>
      <c r="F8765" s="6">
        <v>4</v>
      </c>
      <c r="G8765" s="6">
        <v>0.79726541042327881</v>
      </c>
      <c r="H8765" s="6">
        <v>0.79726541042327881</v>
      </c>
      <c r="I8765" s="6">
        <v>5.5359583348035812E-2</v>
      </c>
      <c r="J8765" s="6">
        <v>47.116250000000001</v>
      </c>
      <c r="K8765">
        <f t="shared" si="272"/>
        <v>0</v>
      </c>
    </row>
    <row r="8766" spans="1:11" x14ac:dyDescent="0.25">
      <c r="A8766" s="5" t="str">
        <f t="shared" si="273"/>
        <v>Rate FamilyTOU-GS1Monthly Peak DayMarch5</v>
      </c>
      <c r="B8766" t="s">
        <v>2234</v>
      </c>
      <c r="C8766" t="s">
        <v>2254</v>
      </c>
      <c r="D8766" t="s">
        <v>2636</v>
      </c>
      <c r="E8766" t="s">
        <v>3203</v>
      </c>
      <c r="F8766" s="6">
        <v>5</v>
      </c>
      <c r="G8766" s="6">
        <v>0.78545784950256348</v>
      </c>
      <c r="H8766" s="6">
        <v>0.78545784950256348</v>
      </c>
      <c r="I8766" s="6">
        <v>4.9842935055494308E-2</v>
      </c>
      <c r="J8766" s="6">
        <v>45.928125000000009</v>
      </c>
      <c r="K8766">
        <f t="shared" si="272"/>
        <v>0</v>
      </c>
    </row>
    <row r="8767" spans="1:11" x14ac:dyDescent="0.25">
      <c r="A8767" s="5" t="str">
        <f t="shared" si="273"/>
        <v>Rate FamilyTOU-GS1Monthly Peak DayMarch6</v>
      </c>
      <c r="B8767" t="s">
        <v>2234</v>
      </c>
      <c r="C8767" t="s">
        <v>2254</v>
      </c>
      <c r="D8767" t="s">
        <v>2636</v>
      </c>
      <c r="E8767" t="s">
        <v>3203</v>
      </c>
      <c r="F8767" s="6">
        <v>6</v>
      </c>
      <c r="G8767" s="6">
        <v>0.79398274421691895</v>
      </c>
      <c r="H8767" s="6">
        <v>0.79398274421691895</v>
      </c>
      <c r="I8767" s="6">
        <v>6.1013016849756241E-2</v>
      </c>
      <c r="J8767" s="6">
        <v>45.296250000000008</v>
      </c>
      <c r="K8767">
        <f t="shared" si="272"/>
        <v>0</v>
      </c>
    </row>
    <row r="8768" spans="1:11" x14ac:dyDescent="0.25">
      <c r="A8768" s="5" t="str">
        <f t="shared" si="273"/>
        <v>Rate FamilyTOU-GS1Monthly Peak DayMarch7</v>
      </c>
      <c r="B8768" t="s">
        <v>2234</v>
      </c>
      <c r="C8768" t="s">
        <v>2254</v>
      </c>
      <c r="D8768" t="s">
        <v>2636</v>
      </c>
      <c r="E8768" t="s">
        <v>3203</v>
      </c>
      <c r="F8768" s="6">
        <v>7</v>
      </c>
      <c r="G8768" s="6">
        <v>0.74212545156478882</v>
      </c>
      <c r="H8768" s="6">
        <v>0.74212545156478882</v>
      </c>
      <c r="I8768" s="6">
        <v>7.6508507132530212E-2</v>
      </c>
      <c r="J8768" s="6">
        <v>45.228124999999991</v>
      </c>
      <c r="K8768">
        <f t="shared" si="272"/>
        <v>0</v>
      </c>
    </row>
    <row r="8769" spans="1:11" x14ac:dyDescent="0.25">
      <c r="A8769" s="5" t="str">
        <f t="shared" si="273"/>
        <v>Rate FamilyTOU-GS1Monthly Peak DayMarch8</v>
      </c>
      <c r="B8769" t="s">
        <v>2234</v>
      </c>
      <c r="C8769" t="s">
        <v>2254</v>
      </c>
      <c r="D8769" t="s">
        <v>2636</v>
      </c>
      <c r="E8769" t="s">
        <v>3203</v>
      </c>
      <c r="F8769" s="6">
        <v>8</v>
      </c>
      <c r="G8769" s="6">
        <v>0.67612743377685547</v>
      </c>
      <c r="H8769" s="6">
        <v>0.67612743377685547</v>
      </c>
      <c r="I8769" s="6">
        <v>6.4643979072570801E-2</v>
      </c>
      <c r="J8769" s="6">
        <v>45.363124999999997</v>
      </c>
      <c r="K8769">
        <f t="shared" si="272"/>
        <v>0</v>
      </c>
    </row>
    <row r="8770" spans="1:11" x14ac:dyDescent="0.25">
      <c r="A8770" s="5" t="str">
        <f t="shared" si="273"/>
        <v>Rate FamilyTOU-GS1Monthly Peak DayMarch9</v>
      </c>
      <c r="B8770" t="s">
        <v>2234</v>
      </c>
      <c r="C8770" t="s">
        <v>2254</v>
      </c>
      <c r="D8770" t="s">
        <v>2636</v>
      </c>
      <c r="E8770" t="s">
        <v>3203</v>
      </c>
      <c r="F8770" s="6">
        <v>9</v>
      </c>
      <c r="G8770" s="6">
        <v>0.58371806144714355</v>
      </c>
      <c r="H8770" s="6">
        <v>0.58371806144714355</v>
      </c>
      <c r="I8770" s="6">
        <v>6.7892938852310181E-2</v>
      </c>
      <c r="J8770" s="6">
        <v>46.338124999999998</v>
      </c>
      <c r="K8770">
        <f t="shared" ref="K8770:K8833" si="274">INDEX(events, MATCH(CONCATENATE(B8770, C8770, D8770, E8770), events_y, 0), MATCH("Confidential", events_x, 0))</f>
        <v>0</v>
      </c>
    </row>
    <row r="8771" spans="1:11" x14ac:dyDescent="0.25">
      <c r="A8771" s="5" t="str">
        <f t="shared" ref="A8771:A8834" si="275">CONCATENATE(B8771, C8771, D8771, E8771, F8771)</f>
        <v>Rate FamilyTOU-GS1Monthly Peak DayMarch10</v>
      </c>
      <c r="B8771" t="s">
        <v>2234</v>
      </c>
      <c r="C8771" t="s">
        <v>2254</v>
      </c>
      <c r="D8771" t="s">
        <v>2636</v>
      </c>
      <c r="E8771" t="s">
        <v>3203</v>
      </c>
      <c r="F8771" s="6">
        <v>10</v>
      </c>
      <c r="G8771" s="6">
        <v>0.82225513458251953</v>
      </c>
      <c r="H8771" s="6">
        <v>0.82225513458251953</v>
      </c>
      <c r="I8771" s="6">
        <v>9.5944389700889587E-2</v>
      </c>
      <c r="J8771" s="6">
        <v>47.986250000000005</v>
      </c>
      <c r="K8771">
        <f t="shared" si="274"/>
        <v>0</v>
      </c>
    </row>
    <row r="8772" spans="1:11" x14ac:dyDescent="0.25">
      <c r="A8772" s="5" t="str">
        <f t="shared" si="275"/>
        <v>Rate FamilyTOU-GS1Monthly Peak DayMarch11</v>
      </c>
      <c r="B8772" t="s">
        <v>2234</v>
      </c>
      <c r="C8772" t="s">
        <v>2254</v>
      </c>
      <c r="D8772" t="s">
        <v>2636</v>
      </c>
      <c r="E8772" t="s">
        <v>3203</v>
      </c>
      <c r="F8772" s="6">
        <v>11</v>
      </c>
      <c r="G8772" s="6">
        <v>0.8153718113899231</v>
      </c>
      <c r="H8772" s="6">
        <v>0.8153718113899231</v>
      </c>
      <c r="I8772" s="6">
        <v>0.1061716303229332</v>
      </c>
      <c r="J8772" s="6">
        <v>50.653125000000003</v>
      </c>
      <c r="K8772">
        <f t="shared" si="274"/>
        <v>0</v>
      </c>
    </row>
    <row r="8773" spans="1:11" x14ac:dyDescent="0.25">
      <c r="A8773" s="5" t="str">
        <f t="shared" si="275"/>
        <v>Rate FamilyTOU-GS1Monthly Peak DayMarch12</v>
      </c>
      <c r="B8773" t="s">
        <v>2234</v>
      </c>
      <c r="C8773" t="s">
        <v>2254</v>
      </c>
      <c r="D8773" t="s">
        <v>2636</v>
      </c>
      <c r="E8773" t="s">
        <v>3203</v>
      </c>
      <c r="F8773" s="6">
        <v>12</v>
      </c>
      <c r="G8773" s="6">
        <v>0.78028315305709839</v>
      </c>
      <c r="H8773" s="6">
        <v>0.78028315305709839</v>
      </c>
      <c r="I8773" s="6">
        <v>0.10477373749017715</v>
      </c>
      <c r="J8773" s="6">
        <v>51.630624999999995</v>
      </c>
      <c r="K8773">
        <f t="shared" si="274"/>
        <v>0</v>
      </c>
    </row>
    <row r="8774" spans="1:11" x14ac:dyDescent="0.25">
      <c r="A8774" s="5" t="str">
        <f t="shared" si="275"/>
        <v>Rate FamilyTOU-GS1Monthly Peak DayMarch13</v>
      </c>
      <c r="B8774" t="s">
        <v>2234</v>
      </c>
      <c r="C8774" t="s">
        <v>2254</v>
      </c>
      <c r="D8774" t="s">
        <v>2636</v>
      </c>
      <c r="E8774" t="s">
        <v>3203</v>
      </c>
      <c r="F8774" s="6">
        <v>13</v>
      </c>
      <c r="G8774" s="6">
        <v>0.89133399724960327</v>
      </c>
      <c r="H8774" s="6">
        <v>0.89133399724960327</v>
      </c>
      <c r="I8774" s="6">
        <v>0.10271544009447098</v>
      </c>
      <c r="J8774" s="6">
        <v>50.376250000000006</v>
      </c>
      <c r="K8774">
        <f t="shared" si="274"/>
        <v>0</v>
      </c>
    </row>
    <row r="8775" spans="1:11" x14ac:dyDescent="0.25">
      <c r="A8775" s="5" t="str">
        <f t="shared" si="275"/>
        <v>Rate FamilyTOU-GS1Monthly Peak DayMarch14</v>
      </c>
      <c r="B8775" t="s">
        <v>2234</v>
      </c>
      <c r="C8775" t="s">
        <v>2254</v>
      </c>
      <c r="D8775" t="s">
        <v>2636</v>
      </c>
      <c r="E8775" t="s">
        <v>3203</v>
      </c>
      <c r="F8775" s="6">
        <v>14</v>
      </c>
      <c r="G8775" s="6">
        <v>0.89078354835510254</v>
      </c>
      <c r="H8775" s="6">
        <v>0.89078354835510254</v>
      </c>
      <c r="I8775" s="6">
        <v>0.15300609171390533</v>
      </c>
      <c r="J8775" s="6">
        <v>52.710625000000014</v>
      </c>
      <c r="K8775">
        <f t="shared" si="274"/>
        <v>0</v>
      </c>
    </row>
    <row r="8776" spans="1:11" x14ac:dyDescent="0.25">
      <c r="A8776" s="5" t="str">
        <f t="shared" si="275"/>
        <v>Rate FamilyTOU-GS1Monthly Peak DayMarch15</v>
      </c>
      <c r="B8776" t="s">
        <v>2234</v>
      </c>
      <c r="C8776" t="s">
        <v>2254</v>
      </c>
      <c r="D8776" t="s">
        <v>2636</v>
      </c>
      <c r="E8776" t="s">
        <v>3203</v>
      </c>
      <c r="F8776" s="6">
        <v>15</v>
      </c>
      <c r="G8776" s="6">
        <v>0.88625991344451904</v>
      </c>
      <c r="H8776" s="6">
        <v>0.88625991344451904</v>
      </c>
      <c r="I8776" s="6">
        <v>9.9256284534931183E-2</v>
      </c>
      <c r="J8776" s="6">
        <v>53.081249999999997</v>
      </c>
      <c r="K8776">
        <f t="shared" si="274"/>
        <v>0</v>
      </c>
    </row>
    <row r="8777" spans="1:11" x14ac:dyDescent="0.25">
      <c r="A8777" s="5" t="str">
        <f t="shared" si="275"/>
        <v>Rate FamilyTOU-GS1Monthly Peak DayMarch16</v>
      </c>
      <c r="B8777" t="s">
        <v>2234</v>
      </c>
      <c r="C8777" t="s">
        <v>2254</v>
      </c>
      <c r="D8777" t="s">
        <v>2636</v>
      </c>
      <c r="E8777" t="s">
        <v>3203</v>
      </c>
      <c r="F8777" s="6">
        <v>16</v>
      </c>
      <c r="G8777" s="6">
        <v>0.85216605663299561</v>
      </c>
      <c r="H8777" s="6">
        <v>0.85216605663299561</v>
      </c>
      <c r="I8777" s="6">
        <v>9.5361664891242981E-2</v>
      </c>
      <c r="J8777" s="6">
        <v>52.910000000000004</v>
      </c>
      <c r="K8777">
        <f t="shared" si="274"/>
        <v>0</v>
      </c>
    </row>
    <row r="8778" spans="1:11" x14ac:dyDescent="0.25">
      <c r="A8778" s="5" t="str">
        <f t="shared" si="275"/>
        <v>Rate FamilyTOU-GS1Monthly Peak DayMarch17</v>
      </c>
      <c r="B8778" t="s">
        <v>2234</v>
      </c>
      <c r="C8778" t="s">
        <v>2254</v>
      </c>
      <c r="D8778" t="s">
        <v>2636</v>
      </c>
      <c r="E8778" t="s">
        <v>3203</v>
      </c>
      <c r="F8778" s="6">
        <v>17</v>
      </c>
      <c r="G8778" s="6">
        <v>0.68645298480987549</v>
      </c>
      <c r="H8778" s="6">
        <v>0.68645298480987549</v>
      </c>
      <c r="I8778" s="6">
        <v>8.9942537248134613E-2</v>
      </c>
      <c r="J8778" s="6">
        <v>51.754374999999996</v>
      </c>
      <c r="K8778">
        <f t="shared" si="274"/>
        <v>0</v>
      </c>
    </row>
    <row r="8779" spans="1:11" x14ac:dyDescent="0.25">
      <c r="A8779" s="5" t="str">
        <f t="shared" si="275"/>
        <v>Rate FamilyTOU-GS1Monthly Peak DayMarch18</v>
      </c>
      <c r="B8779" t="s">
        <v>2234</v>
      </c>
      <c r="C8779" t="s">
        <v>2254</v>
      </c>
      <c r="D8779" t="s">
        <v>2636</v>
      </c>
      <c r="E8779" t="s">
        <v>3203</v>
      </c>
      <c r="F8779" s="6">
        <v>18</v>
      </c>
      <c r="G8779" s="6">
        <v>0.83027422428131104</v>
      </c>
      <c r="H8779" s="6">
        <v>0.83027422428131104</v>
      </c>
      <c r="I8779" s="6">
        <v>9.6626907587051392E-2</v>
      </c>
      <c r="J8779" s="6">
        <v>49.635625000000005</v>
      </c>
      <c r="K8779">
        <f t="shared" si="274"/>
        <v>0</v>
      </c>
    </row>
    <row r="8780" spans="1:11" x14ac:dyDescent="0.25">
      <c r="A8780" s="5" t="str">
        <f t="shared" si="275"/>
        <v>Rate FamilyTOU-GS1Monthly Peak DayMarch19</v>
      </c>
      <c r="B8780" t="s">
        <v>2234</v>
      </c>
      <c r="C8780" t="s">
        <v>2254</v>
      </c>
      <c r="D8780" t="s">
        <v>2636</v>
      </c>
      <c r="E8780" t="s">
        <v>3203</v>
      </c>
      <c r="F8780" s="6">
        <v>19</v>
      </c>
      <c r="G8780" s="6">
        <v>0.81237572431564331</v>
      </c>
      <c r="H8780" s="6">
        <v>0.81237572431564331</v>
      </c>
      <c r="I8780" s="6">
        <v>7.6855331659317017E-2</v>
      </c>
      <c r="J8780" s="6">
        <v>49.309999999999995</v>
      </c>
      <c r="K8780">
        <f t="shared" si="274"/>
        <v>0</v>
      </c>
    </row>
    <row r="8781" spans="1:11" x14ac:dyDescent="0.25">
      <c r="A8781" s="5" t="str">
        <f t="shared" si="275"/>
        <v>Rate FamilyTOU-GS1Monthly Peak DayMarch20</v>
      </c>
      <c r="B8781" t="s">
        <v>2234</v>
      </c>
      <c r="C8781" t="s">
        <v>2254</v>
      </c>
      <c r="D8781" t="s">
        <v>2636</v>
      </c>
      <c r="E8781" t="s">
        <v>3203</v>
      </c>
      <c r="F8781" s="6">
        <v>20</v>
      </c>
      <c r="G8781" s="6">
        <v>0.81811892986297607</v>
      </c>
      <c r="H8781" s="6">
        <v>0.81811892986297607</v>
      </c>
      <c r="I8781" s="6">
        <v>4.927879199385643E-2</v>
      </c>
      <c r="J8781" s="6">
        <v>48.353125000000006</v>
      </c>
      <c r="K8781">
        <f t="shared" si="274"/>
        <v>0</v>
      </c>
    </row>
    <row r="8782" spans="1:11" x14ac:dyDescent="0.25">
      <c r="A8782" s="5" t="str">
        <f t="shared" si="275"/>
        <v>Rate FamilyTOU-GS1Monthly Peak DayMarch21</v>
      </c>
      <c r="B8782" t="s">
        <v>2234</v>
      </c>
      <c r="C8782" t="s">
        <v>2254</v>
      </c>
      <c r="D8782" t="s">
        <v>2636</v>
      </c>
      <c r="E8782" t="s">
        <v>3203</v>
      </c>
      <c r="F8782" s="6">
        <v>21</v>
      </c>
      <c r="G8782" s="6">
        <v>0.83123224973678589</v>
      </c>
      <c r="H8782" s="6">
        <v>0.83123224973678589</v>
      </c>
      <c r="I8782" s="6">
        <v>5.0682995468378067E-2</v>
      </c>
      <c r="J8782" s="6">
        <v>47.581875000000011</v>
      </c>
      <c r="K8782">
        <f t="shared" si="274"/>
        <v>0</v>
      </c>
    </row>
    <row r="8783" spans="1:11" x14ac:dyDescent="0.25">
      <c r="A8783" s="5" t="str">
        <f t="shared" si="275"/>
        <v>Rate FamilyTOU-GS1Monthly Peak DayMarch22</v>
      </c>
      <c r="B8783" t="s">
        <v>2234</v>
      </c>
      <c r="C8783" t="s">
        <v>2254</v>
      </c>
      <c r="D8783" t="s">
        <v>2636</v>
      </c>
      <c r="E8783" t="s">
        <v>3203</v>
      </c>
      <c r="F8783" s="6">
        <v>22</v>
      </c>
      <c r="G8783" s="6">
        <v>0.8197292685508728</v>
      </c>
      <c r="H8783" s="6">
        <v>0.8197292685508728</v>
      </c>
      <c r="I8783" s="6">
        <v>0.12566213309764862</v>
      </c>
      <c r="J8783" s="6">
        <v>47.335625</v>
      </c>
      <c r="K8783">
        <f t="shared" si="274"/>
        <v>0</v>
      </c>
    </row>
    <row r="8784" spans="1:11" x14ac:dyDescent="0.25">
      <c r="A8784" s="5" t="str">
        <f t="shared" si="275"/>
        <v>Rate FamilyTOU-GS1Monthly Peak DayMarch23</v>
      </c>
      <c r="B8784" t="s">
        <v>2234</v>
      </c>
      <c r="C8784" t="s">
        <v>2254</v>
      </c>
      <c r="D8784" t="s">
        <v>2636</v>
      </c>
      <c r="E8784" t="s">
        <v>3203</v>
      </c>
      <c r="F8784" s="6">
        <v>23</v>
      </c>
      <c r="G8784" s="6">
        <v>0.80733722448348999</v>
      </c>
      <c r="H8784" s="6">
        <v>0.80733722448348999</v>
      </c>
      <c r="I8784" s="6">
        <v>4.8761788755655289E-2</v>
      </c>
      <c r="J8784" s="6">
        <v>45.995624999999997</v>
      </c>
      <c r="K8784">
        <f t="shared" si="274"/>
        <v>0</v>
      </c>
    </row>
    <row r="8785" spans="1:11" x14ac:dyDescent="0.25">
      <c r="A8785" s="5" t="str">
        <f t="shared" si="275"/>
        <v>Rate FamilyTOU-GS1Monthly Peak DayMarch24</v>
      </c>
      <c r="B8785" t="s">
        <v>2234</v>
      </c>
      <c r="C8785" t="s">
        <v>2254</v>
      </c>
      <c r="D8785" t="s">
        <v>2636</v>
      </c>
      <c r="E8785" t="s">
        <v>3203</v>
      </c>
      <c r="F8785" s="6">
        <v>24</v>
      </c>
      <c r="G8785" s="6">
        <v>0.77535229921340942</v>
      </c>
      <c r="H8785" s="6">
        <v>0.77535229921340942</v>
      </c>
      <c r="I8785" s="6">
        <v>5.8685008436441422E-2</v>
      </c>
      <c r="J8785" s="6">
        <v>44.503750000000004</v>
      </c>
      <c r="K8785">
        <f t="shared" si="274"/>
        <v>0</v>
      </c>
    </row>
    <row r="8786" spans="1:11" x14ac:dyDescent="0.25">
      <c r="A8786" s="5" t="str">
        <f t="shared" si="275"/>
        <v>Rate FamilyTOU-GS1Average WeekdayApril1</v>
      </c>
      <c r="B8786" t="s">
        <v>2234</v>
      </c>
      <c r="C8786" t="s">
        <v>2254</v>
      </c>
      <c r="D8786" t="s">
        <v>2637</v>
      </c>
      <c r="E8786" t="s">
        <v>3204</v>
      </c>
      <c r="F8786" s="6">
        <v>1</v>
      </c>
      <c r="G8786" s="6">
        <v>0.66925650835037231</v>
      </c>
      <c r="H8786" s="6">
        <v>0.66925650835037231</v>
      </c>
      <c r="I8786" s="6">
        <v>4.1290078312158585E-2</v>
      </c>
      <c r="J8786" s="6">
        <v>61.092500000000008</v>
      </c>
      <c r="K8786">
        <f t="shared" si="274"/>
        <v>0</v>
      </c>
    </row>
    <row r="8787" spans="1:11" x14ac:dyDescent="0.25">
      <c r="A8787" s="5" t="str">
        <f t="shared" si="275"/>
        <v>Rate FamilyTOU-GS1Average WeekdayApril2</v>
      </c>
      <c r="B8787" t="s">
        <v>2234</v>
      </c>
      <c r="C8787" t="s">
        <v>2254</v>
      </c>
      <c r="D8787" t="s">
        <v>2637</v>
      </c>
      <c r="E8787" t="s">
        <v>3204</v>
      </c>
      <c r="F8787" s="6">
        <v>2</v>
      </c>
      <c r="G8787" s="6">
        <v>0.69050532579421997</v>
      </c>
      <c r="H8787" s="6">
        <v>0.69050532579421997</v>
      </c>
      <c r="I8787" s="6">
        <v>3.8116440176963806E-2</v>
      </c>
      <c r="J8787" s="6">
        <v>59.902500000000011</v>
      </c>
      <c r="K8787">
        <f t="shared" si="274"/>
        <v>0</v>
      </c>
    </row>
    <row r="8788" spans="1:11" x14ac:dyDescent="0.25">
      <c r="A8788" s="5" t="str">
        <f t="shared" si="275"/>
        <v>Rate FamilyTOU-GS1Average WeekdayApril3</v>
      </c>
      <c r="B8788" t="s">
        <v>2234</v>
      </c>
      <c r="C8788" t="s">
        <v>2254</v>
      </c>
      <c r="D8788" t="s">
        <v>2637</v>
      </c>
      <c r="E8788" t="s">
        <v>3204</v>
      </c>
      <c r="F8788" s="6">
        <v>3</v>
      </c>
      <c r="G8788" s="6">
        <v>0.68608838319778442</v>
      </c>
      <c r="H8788" s="6">
        <v>0.68608838319778442</v>
      </c>
      <c r="I8788" s="6">
        <v>3.595941886305809E-2</v>
      </c>
      <c r="J8788" s="6">
        <v>59.348749999999995</v>
      </c>
      <c r="K8788">
        <f t="shared" si="274"/>
        <v>0</v>
      </c>
    </row>
    <row r="8789" spans="1:11" x14ac:dyDescent="0.25">
      <c r="A8789" s="5" t="str">
        <f t="shared" si="275"/>
        <v>Rate FamilyTOU-GS1Average WeekdayApril4</v>
      </c>
      <c r="B8789" t="s">
        <v>2234</v>
      </c>
      <c r="C8789" t="s">
        <v>2254</v>
      </c>
      <c r="D8789" t="s">
        <v>2637</v>
      </c>
      <c r="E8789" t="s">
        <v>3204</v>
      </c>
      <c r="F8789" s="6">
        <v>4</v>
      </c>
      <c r="G8789" s="6">
        <v>0.6625322699546814</v>
      </c>
      <c r="H8789" s="6">
        <v>0.6625322699546814</v>
      </c>
      <c r="I8789" s="6">
        <v>3.9697904139757156E-2</v>
      </c>
      <c r="J8789" s="6">
        <v>58.355624999999989</v>
      </c>
      <c r="K8789">
        <f t="shared" si="274"/>
        <v>0</v>
      </c>
    </row>
    <row r="8790" spans="1:11" x14ac:dyDescent="0.25">
      <c r="A8790" s="5" t="str">
        <f t="shared" si="275"/>
        <v>Rate FamilyTOU-GS1Average WeekdayApril5</v>
      </c>
      <c r="B8790" t="s">
        <v>2234</v>
      </c>
      <c r="C8790" t="s">
        <v>2254</v>
      </c>
      <c r="D8790" t="s">
        <v>2637</v>
      </c>
      <c r="E8790" t="s">
        <v>3204</v>
      </c>
      <c r="F8790" s="6">
        <v>5</v>
      </c>
      <c r="G8790" s="6">
        <v>0.65959322452545166</v>
      </c>
      <c r="H8790" s="6">
        <v>0.65959322452545166</v>
      </c>
      <c r="I8790" s="6">
        <v>3.9860799908638E-2</v>
      </c>
      <c r="J8790" s="6">
        <v>56.809375000000003</v>
      </c>
      <c r="K8790">
        <f t="shared" si="274"/>
        <v>0</v>
      </c>
    </row>
    <row r="8791" spans="1:11" x14ac:dyDescent="0.25">
      <c r="A8791" s="5" t="str">
        <f t="shared" si="275"/>
        <v>Rate FamilyTOU-GS1Average WeekdayApril6</v>
      </c>
      <c r="B8791" t="s">
        <v>2234</v>
      </c>
      <c r="C8791" t="s">
        <v>2254</v>
      </c>
      <c r="D8791" t="s">
        <v>2637</v>
      </c>
      <c r="E8791" t="s">
        <v>3204</v>
      </c>
      <c r="F8791" s="6">
        <v>6</v>
      </c>
      <c r="G8791" s="6">
        <v>0.63934171199798584</v>
      </c>
      <c r="H8791" s="6">
        <v>0.63934171199798584</v>
      </c>
      <c r="I8791" s="6">
        <v>4.7570884227752686E-2</v>
      </c>
      <c r="J8791" s="6">
        <v>56.530625000000001</v>
      </c>
      <c r="K8791">
        <f t="shared" si="274"/>
        <v>0</v>
      </c>
    </row>
    <row r="8792" spans="1:11" x14ac:dyDescent="0.25">
      <c r="A8792" s="5" t="str">
        <f t="shared" si="275"/>
        <v>Rate FamilyTOU-GS1Average WeekdayApril7</v>
      </c>
      <c r="B8792" t="s">
        <v>2234</v>
      </c>
      <c r="C8792" t="s">
        <v>2254</v>
      </c>
      <c r="D8792" t="s">
        <v>2637</v>
      </c>
      <c r="E8792" t="s">
        <v>3204</v>
      </c>
      <c r="F8792" s="6">
        <v>7</v>
      </c>
      <c r="G8792" s="6">
        <v>0.60291874408721924</v>
      </c>
      <c r="H8792" s="6">
        <v>0.60291874408721924</v>
      </c>
      <c r="I8792" s="6">
        <v>3.8943558931350708E-2</v>
      </c>
      <c r="J8792" s="6">
        <v>55.868125000000006</v>
      </c>
      <c r="K8792">
        <f t="shared" si="274"/>
        <v>0</v>
      </c>
    </row>
    <row r="8793" spans="1:11" x14ac:dyDescent="0.25">
      <c r="A8793" s="5" t="str">
        <f t="shared" si="275"/>
        <v>Rate FamilyTOU-GS1Average WeekdayApril8</v>
      </c>
      <c r="B8793" t="s">
        <v>2234</v>
      </c>
      <c r="C8793" t="s">
        <v>2254</v>
      </c>
      <c r="D8793" t="s">
        <v>2637</v>
      </c>
      <c r="E8793" t="s">
        <v>3204</v>
      </c>
      <c r="F8793" s="6">
        <v>8</v>
      </c>
      <c r="G8793" s="6">
        <v>0.47929584980010986</v>
      </c>
      <c r="H8793" s="6">
        <v>0.47929584980010986</v>
      </c>
      <c r="I8793" s="6">
        <v>4.9155604094266891E-2</v>
      </c>
      <c r="J8793" s="6">
        <v>55.521874999999987</v>
      </c>
      <c r="K8793">
        <f t="shared" si="274"/>
        <v>0</v>
      </c>
    </row>
    <row r="8794" spans="1:11" x14ac:dyDescent="0.25">
      <c r="A8794" s="5" t="str">
        <f t="shared" si="275"/>
        <v>Rate FamilyTOU-GS1Average WeekdayApril9</v>
      </c>
      <c r="B8794" t="s">
        <v>2234</v>
      </c>
      <c r="C8794" t="s">
        <v>2254</v>
      </c>
      <c r="D8794" t="s">
        <v>2637</v>
      </c>
      <c r="E8794" t="s">
        <v>3204</v>
      </c>
      <c r="F8794" s="6">
        <v>9</v>
      </c>
      <c r="G8794" s="6">
        <v>0.47320213913917542</v>
      </c>
      <c r="H8794" s="6">
        <v>0.47320213913917542</v>
      </c>
      <c r="I8794" s="6">
        <v>4.8537760972976685E-2</v>
      </c>
      <c r="J8794" s="6">
        <v>57.053125000000009</v>
      </c>
      <c r="K8794">
        <f t="shared" si="274"/>
        <v>0</v>
      </c>
    </row>
    <row r="8795" spans="1:11" x14ac:dyDescent="0.25">
      <c r="A8795" s="5" t="str">
        <f t="shared" si="275"/>
        <v>Rate FamilyTOU-GS1Average WeekdayApril10</v>
      </c>
      <c r="B8795" t="s">
        <v>2234</v>
      </c>
      <c r="C8795" t="s">
        <v>2254</v>
      </c>
      <c r="D8795" t="s">
        <v>2637</v>
      </c>
      <c r="E8795" t="s">
        <v>3204</v>
      </c>
      <c r="F8795" s="6">
        <v>10</v>
      </c>
      <c r="G8795" s="6">
        <v>0.59486204385757446</v>
      </c>
      <c r="H8795" s="6">
        <v>0.59486204385757446</v>
      </c>
      <c r="I8795" s="6">
        <v>6.9441743195056915E-2</v>
      </c>
      <c r="J8795" s="6">
        <v>59.780625000000015</v>
      </c>
      <c r="K8795">
        <f t="shared" si="274"/>
        <v>0</v>
      </c>
    </row>
    <row r="8796" spans="1:11" x14ac:dyDescent="0.25">
      <c r="A8796" s="5" t="str">
        <f t="shared" si="275"/>
        <v>Rate FamilyTOU-GS1Average WeekdayApril11</v>
      </c>
      <c r="B8796" t="s">
        <v>2234</v>
      </c>
      <c r="C8796" t="s">
        <v>2254</v>
      </c>
      <c r="D8796" t="s">
        <v>2637</v>
      </c>
      <c r="E8796" t="s">
        <v>3204</v>
      </c>
      <c r="F8796" s="6">
        <v>11</v>
      </c>
      <c r="G8796" s="6">
        <v>0.60436874628067017</v>
      </c>
      <c r="H8796" s="6">
        <v>0.60436874628067017</v>
      </c>
      <c r="I8796" s="6">
        <v>7.7132254838943481E-2</v>
      </c>
      <c r="J8796" s="6">
        <v>63.86999999999999</v>
      </c>
      <c r="K8796">
        <f t="shared" si="274"/>
        <v>0</v>
      </c>
    </row>
    <row r="8797" spans="1:11" x14ac:dyDescent="0.25">
      <c r="A8797" s="5" t="str">
        <f t="shared" si="275"/>
        <v>Rate FamilyTOU-GS1Average WeekdayApril12</v>
      </c>
      <c r="B8797" t="s">
        <v>2234</v>
      </c>
      <c r="C8797" t="s">
        <v>2254</v>
      </c>
      <c r="D8797" t="s">
        <v>2637</v>
      </c>
      <c r="E8797" t="s">
        <v>3204</v>
      </c>
      <c r="F8797" s="6">
        <v>12</v>
      </c>
      <c r="G8797" s="6">
        <v>0.60204887390136719</v>
      </c>
      <c r="H8797" s="6">
        <v>0.60204887390136719</v>
      </c>
      <c r="I8797" s="6">
        <v>7.8485697507858276E-2</v>
      </c>
      <c r="J8797" s="6">
        <v>67.030624999999986</v>
      </c>
      <c r="K8797">
        <f t="shared" si="274"/>
        <v>0</v>
      </c>
    </row>
    <row r="8798" spans="1:11" x14ac:dyDescent="0.25">
      <c r="A8798" s="5" t="str">
        <f t="shared" si="275"/>
        <v>Rate FamilyTOU-GS1Average WeekdayApril13</v>
      </c>
      <c r="B8798" t="s">
        <v>2234</v>
      </c>
      <c r="C8798" t="s">
        <v>2254</v>
      </c>
      <c r="D8798" t="s">
        <v>2637</v>
      </c>
      <c r="E8798" t="s">
        <v>3204</v>
      </c>
      <c r="F8798" s="6">
        <v>13</v>
      </c>
      <c r="G8798" s="6">
        <v>0.67618727684020996</v>
      </c>
      <c r="H8798" s="6">
        <v>0.67618727684020996</v>
      </c>
      <c r="I8798" s="6">
        <v>8.046460896730423E-2</v>
      </c>
      <c r="J8798" s="6">
        <v>67.692499999999995</v>
      </c>
      <c r="K8798">
        <f t="shared" si="274"/>
        <v>0</v>
      </c>
    </row>
    <row r="8799" spans="1:11" x14ac:dyDescent="0.25">
      <c r="A8799" s="5" t="str">
        <f t="shared" si="275"/>
        <v>Rate FamilyTOU-GS1Average WeekdayApril14</v>
      </c>
      <c r="B8799" t="s">
        <v>2234</v>
      </c>
      <c r="C8799" t="s">
        <v>2254</v>
      </c>
      <c r="D8799" t="s">
        <v>2637</v>
      </c>
      <c r="E8799" t="s">
        <v>3204</v>
      </c>
      <c r="F8799" s="6">
        <v>14</v>
      </c>
      <c r="G8799" s="6">
        <v>0.62094855308532715</v>
      </c>
      <c r="H8799" s="6">
        <v>0.62094855308532715</v>
      </c>
      <c r="I8799" s="6">
        <v>8.0258630216121674E-2</v>
      </c>
      <c r="J8799" s="6">
        <v>68.935000000000002</v>
      </c>
      <c r="K8799">
        <f t="shared" si="274"/>
        <v>0</v>
      </c>
    </row>
    <row r="8800" spans="1:11" x14ac:dyDescent="0.25">
      <c r="A8800" s="5" t="str">
        <f t="shared" si="275"/>
        <v>Rate FamilyTOU-GS1Average WeekdayApril15</v>
      </c>
      <c r="B8800" t="s">
        <v>2234</v>
      </c>
      <c r="C8800" t="s">
        <v>2254</v>
      </c>
      <c r="D8800" t="s">
        <v>2637</v>
      </c>
      <c r="E8800" t="s">
        <v>3204</v>
      </c>
      <c r="F8800" s="6">
        <v>15</v>
      </c>
      <c r="G8800" s="6">
        <v>0.55639541149139404</v>
      </c>
      <c r="H8800" s="6">
        <v>0.55639541149139404</v>
      </c>
      <c r="I8800" s="6">
        <v>7.2675317525863647E-2</v>
      </c>
      <c r="J8800" s="6">
        <v>70.175000000000011</v>
      </c>
      <c r="K8800">
        <f t="shared" si="274"/>
        <v>0</v>
      </c>
    </row>
    <row r="8801" spans="1:11" x14ac:dyDescent="0.25">
      <c r="A8801" s="5" t="str">
        <f t="shared" si="275"/>
        <v>Rate FamilyTOU-GS1Average WeekdayApril16</v>
      </c>
      <c r="B8801" t="s">
        <v>2234</v>
      </c>
      <c r="C8801" t="s">
        <v>2254</v>
      </c>
      <c r="D8801" t="s">
        <v>2637</v>
      </c>
      <c r="E8801" t="s">
        <v>3204</v>
      </c>
      <c r="F8801" s="6">
        <v>16</v>
      </c>
      <c r="G8801" s="6">
        <v>0.50862658023834229</v>
      </c>
      <c r="H8801" s="6">
        <v>0.50862658023834229</v>
      </c>
      <c r="I8801" s="6">
        <v>7.0897243916988373E-2</v>
      </c>
      <c r="J8801" s="6">
        <v>69.986874999999998</v>
      </c>
      <c r="K8801">
        <f t="shared" si="274"/>
        <v>0</v>
      </c>
    </row>
    <row r="8802" spans="1:11" x14ac:dyDescent="0.25">
      <c r="A8802" s="5" t="str">
        <f t="shared" si="275"/>
        <v>Rate FamilyTOU-GS1Average WeekdayApril17</v>
      </c>
      <c r="B8802" t="s">
        <v>2234</v>
      </c>
      <c r="C8802" t="s">
        <v>2254</v>
      </c>
      <c r="D8802" t="s">
        <v>2637</v>
      </c>
      <c r="E8802" t="s">
        <v>3204</v>
      </c>
      <c r="F8802" s="6">
        <v>17</v>
      </c>
      <c r="G8802" s="6">
        <v>0.51717257499694824</v>
      </c>
      <c r="H8802" s="6">
        <v>0.51717257499694824</v>
      </c>
      <c r="I8802" s="6">
        <v>8.2805551588535309E-2</v>
      </c>
      <c r="J8802" s="6">
        <v>69.418749999999989</v>
      </c>
      <c r="K8802">
        <f t="shared" si="274"/>
        <v>0</v>
      </c>
    </row>
    <row r="8803" spans="1:11" x14ac:dyDescent="0.25">
      <c r="A8803" s="5" t="str">
        <f t="shared" si="275"/>
        <v>Rate FamilyTOU-GS1Average WeekdayApril18</v>
      </c>
      <c r="B8803" t="s">
        <v>2234</v>
      </c>
      <c r="C8803" t="s">
        <v>2254</v>
      </c>
      <c r="D8803" t="s">
        <v>2637</v>
      </c>
      <c r="E8803" t="s">
        <v>3204</v>
      </c>
      <c r="F8803" s="6">
        <v>18</v>
      </c>
      <c r="G8803" s="6">
        <v>0.52170419692993164</v>
      </c>
      <c r="H8803" s="6">
        <v>0.52170419692993164</v>
      </c>
      <c r="I8803" s="6">
        <v>7.7632337808609009E-2</v>
      </c>
      <c r="J8803" s="6">
        <v>67.971249999999998</v>
      </c>
      <c r="K8803">
        <f t="shared" si="274"/>
        <v>0</v>
      </c>
    </row>
    <row r="8804" spans="1:11" x14ac:dyDescent="0.25">
      <c r="A8804" s="5" t="str">
        <f t="shared" si="275"/>
        <v>Rate FamilyTOU-GS1Average WeekdayApril19</v>
      </c>
      <c r="B8804" t="s">
        <v>2234</v>
      </c>
      <c r="C8804" t="s">
        <v>2254</v>
      </c>
      <c r="D8804" t="s">
        <v>2637</v>
      </c>
      <c r="E8804" t="s">
        <v>3204</v>
      </c>
      <c r="F8804" s="6">
        <v>19</v>
      </c>
      <c r="G8804" s="6">
        <v>0.46831318736076355</v>
      </c>
      <c r="H8804" s="6">
        <v>0.46831318736076355</v>
      </c>
      <c r="I8804" s="6">
        <v>6.7579269409179688E-2</v>
      </c>
      <c r="J8804" s="6">
        <v>66.849999999999994</v>
      </c>
      <c r="K8804">
        <f t="shared" si="274"/>
        <v>0</v>
      </c>
    </row>
    <row r="8805" spans="1:11" x14ac:dyDescent="0.25">
      <c r="A8805" s="5" t="str">
        <f t="shared" si="275"/>
        <v>Rate FamilyTOU-GS1Average WeekdayApril20</v>
      </c>
      <c r="B8805" t="s">
        <v>2234</v>
      </c>
      <c r="C8805" t="s">
        <v>2254</v>
      </c>
      <c r="D8805" t="s">
        <v>2637</v>
      </c>
      <c r="E8805" t="s">
        <v>3204</v>
      </c>
      <c r="F8805" s="6">
        <v>20</v>
      </c>
      <c r="G8805" s="6">
        <v>0.58613234758377075</v>
      </c>
      <c r="H8805" s="6">
        <v>0.58613234758377075</v>
      </c>
      <c r="I8805" s="6">
        <v>7.3865979909896851E-2</v>
      </c>
      <c r="J8805" s="6">
        <v>64.39</v>
      </c>
      <c r="K8805">
        <f t="shared" si="274"/>
        <v>0</v>
      </c>
    </row>
    <row r="8806" spans="1:11" x14ac:dyDescent="0.25">
      <c r="A8806" s="5" t="str">
        <f t="shared" si="275"/>
        <v>Rate FamilyTOU-GS1Average WeekdayApril21</v>
      </c>
      <c r="B8806" t="s">
        <v>2234</v>
      </c>
      <c r="C8806" t="s">
        <v>2254</v>
      </c>
      <c r="D8806" t="s">
        <v>2637</v>
      </c>
      <c r="E8806" t="s">
        <v>3204</v>
      </c>
      <c r="F8806" s="6">
        <v>21</v>
      </c>
      <c r="G8806" s="6">
        <v>0.62805342674255371</v>
      </c>
      <c r="H8806" s="6">
        <v>0.62805342674255371</v>
      </c>
      <c r="I8806" s="6">
        <v>6.3237331807613373E-2</v>
      </c>
      <c r="J8806" s="6">
        <v>61.265624999999993</v>
      </c>
      <c r="K8806">
        <f t="shared" si="274"/>
        <v>0</v>
      </c>
    </row>
    <row r="8807" spans="1:11" x14ac:dyDescent="0.25">
      <c r="A8807" s="5" t="str">
        <f t="shared" si="275"/>
        <v>Rate FamilyTOU-GS1Average WeekdayApril22</v>
      </c>
      <c r="B8807" t="s">
        <v>2234</v>
      </c>
      <c r="C8807" t="s">
        <v>2254</v>
      </c>
      <c r="D8807" t="s">
        <v>2637</v>
      </c>
      <c r="E8807" t="s">
        <v>3204</v>
      </c>
      <c r="F8807" s="6">
        <v>22</v>
      </c>
      <c r="G8807" s="6">
        <v>0.65637922286987305</v>
      </c>
      <c r="H8807" s="6">
        <v>0.65637922286987305</v>
      </c>
      <c r="I8807" s="6">
        <v>4.5615140348672867E-2</v>
      </c>
      <c r="J8807" s="6">
        <v>59.291250000000005</v>
      </c>
      <c r="K8807">
        <f t="shared" si="274"/>
        <v>0</v>
      </c>
    </row>
    <row r="8808" spans="1:11" x14ac:dyDescent="0.25">
      <c r="A8808" s="5" t="str">
        <f t="shared" si="275"/>
        <v>Rate FamilyTOU-GS1Average WeekdayApril23</v>
      </c>
      <c r="B8808" t="s">
        <v>2234</v>
      </c>
      <c r="C8808" t="s">
        <v>2254</v>
      </c>
      <c r="D8808" t="s">
        <v>2637</v>
      </c>
      <c r="E8808" t="s">
        <v>3204</v>
      </c>
      <c r="F8808" s="6">
        <v>23</v>
      </c>
      <c r="G8808" s="6">
        <v>0.67752993106842041</v>
      </c>
      <c r="H8808" s="6">
        <v>0.67752993106842041</v>
      </c>
      <c r="I8808" s="6">
        <v>4.0246609598398209E-2</v>
      </c>
      <c r="J8808" s="6">
        <v>58.137499999999996</v>
      </c>
      <c r="K8808">
        <f t="shared" si="274"/>
        <v>0</v>
      </c>
    </row>
    <row r="8809" spans="1:11" x14ac:dyDescent="0.25">
      <c r="A8809" s="5" t="str">
        <f t="shared" si="275"/>
        <v>Rate FamilyTOU-GS1Average WeekdayApril24</v>
      </c>
      <c r="B8809" t="s">
        <v>2234</v>
      </c>
      <c r="C8809" t="s">
        <v>2254</v>
      </c>
      <c r="D8809" t="s">
        <v>2637</v>
      </c>
      <c r="E8809" t="s">
        <v>3204</v>
      </c>
      <c r="F8809" s="6">
        <v>24</v>
      </c>
      <c r="G8809" s="6">
        <v>0.64515680074691772</v>
      </c>
      <c r="H8809" s="6">
        <v>0.64515680074691772</v>
      </c>
      <c r="I8809" s="6">
        <v>3.917451947927475E-2</v>
      </c>
      <c r="J8809" s="6">
        <v>57.301249999999996</v>
      </c>
      <c r="K8809">
        <f t="shared" si="274"/>
        <v>0</v>
      </c>
    </row>
    <row r="8810" spans="1:11" x14ac:dyDescent="0.25">
      <c r="A8810" s="5" t="str">
        <f t="shared" si="275"/>
        <v>Rate FamilyTOU-GS1Monthly Peak DayApril1</v>
      </c>
      <c r="B8810" t="s">
        <v>2234</v>
      </c>
      <c r="C8810" t="s">
        <v>2254</v>
      </c>
      <c r="D8810" t="s">
        <v>2638</v>
      </c>
      <c r="E8810" t="s">
        <v>3204</v>
      </c>
      <c r="F8810" s="6">
        <v>1</v>
      </c>
      <c r="G8810" s="6">
        <v>0.65299743413925171</v>
      </c>
      <c r="H8810" s="6">
        <v>0.65299743413925171</v>
      </c>
      <c r="I8810" s="6">
        <v>4.193544015288353E-2</v>
      </c>
      <c r="J8810" s="6">
        <v>67.001249999999999</v>
      </c>
      <c r="K8810">
        <f t="shared" si="274"/>
        <v>0</v>
      </c>
    </row>
    <row r="8811" spans="1:11" x14ac:dyDescent="0.25">
      <c r="A8811" s="5" t="str">
        <f t="shared" si="275"/>
        <v>Rate FamilyTOU-GS1Monthly Peak DayApril2</v>
      </c>
      <c r="B8811" t="s">
        <v>2234</v>
      </c>
      <c r="C8811" t="s">
        <v>2254</v>
      </c>
      <c r="D8811" t="s">
        <v>2638</v>
      </c>
      <c r="E8811" t="s">
        <v>3204</v>
      </c>
      <c r="F8811" s="6">
        <v>2</v>
      </c>
      <c r="G8811" s="6">
        <v>0.65681350231170654</v>
      </c>
      <c r="H8811" s="6">
        <v>0.65681350231170654</v>
      </c>
      <c r="I8811" s="6">
        <v>4.0843714028596878E-2</v>
      </c>
      <c r="J8811" s="6">
        <v>64.805000000000007</v>
      </c>
      <c r="K8811">
        <f t="shared" si="274"/>
        <v>0</v>
      </c>
    </row>
    <row r="8812" spans="1:11" x14ac:dyDescent="0.25">
      <c r="A8812" s="5" t="str">
        <f t="shared" si="275"/>
        <v>Rate FamilyTOU-GS1Monthly Peak DayApril3</v>
      </c>
      <c r="B8812" t="s">
        <v>2234</v>
      </c>
      <c r="C8812" t="s">
        <v>2254</v>
      </c>
      <c r="D8812" t="s">
        <v>2638</v>
      </c>
      <c r="E8812" t="s">
        <v>3204</v>
      </c>
      <c r="F8812" s="6">
        <v>3</v>
      </c>
      <c r="G8812" s="6">
        <v>0.66477465629577637</v>
      </c>
      <c r="H8812" s="6">
        <v>0.66477465629577637</v>
      </c>
      <c r="I8812" s="6">
        <v>3.991115465760231E-2</v>
      </c>
      <c r="J8812" s="6">
        <v>63.069374999999994</v>
      </c>
      <c r="K8812">
        <f t="shared" si="274"/>
        <v>0</v>
      </c>
    </row>
    <row r="8813" spans="1:11" x14ac:dyDescent="0.25">
      <c r="A8813" s="5" t="str">
        <f t="shared" si="275"/>
        <v>Rate FamilyTOU-GS1Monthly Peak DayApril4</v>
      </c>
      <c r="B8813" t="s">
        <v>2234</v>
      </c>
      <c r="C8813" t="s">
        <v>2254</v>
      </c>
      <c r="D8813" t="s">
        <v>2638</v>
      </c>
      <c r="E8813" t="s">
        <v>3204</v>
      </c>
      <c r="F8813" s="6">
        <v>4</v>
      </c>
      <c r="G8813" s="6">
        <v>0.6651003360748291</v>
      </c>
      <c r="H8813" s="6">
        <v>0.6651003360748291</v>
      </c>
      <c r="I8813" s="6">
        <v>5.4193634539842606E-2</v>
      </c>
      <c r="J8813" s="6">
        <v>62.305000000000014</v>
      </c>
      <c r="K8813">
        <f t="shared" si="274"/>
        <v>0</v>
      </c>
    </row>
    <row r="8814" spans="1:11" x14ac:dyDescent="0.25">
      <c r="A8814" s="5" t="str">
        <f t="shared" si="275"/>
        <v>Rate FamilyTOU-GS1Monthly Peak DayApril5</v>
      </c>
      <c r="B8814" t="s">
        <v>2234</v>
      </c>
      <c r="C8814" t="s">
        <v>2254</v>
      </c>
      <c r="D8814" t="s">
        <v>2638</v>
      </c>
      <c r="E8814" t="s">
        <v>3204</v>
      </c>
      <c r="F8814" s="6">
        <v>5</v>
      </c>
      <c r="G8814" s="6">
        <v>0.6722944974899292</v>
      </c>
      <c r="H8814" s="6">
        <v>0.6722944974899292</v>
      </c>
      <c r="I8814" s="6">
        <v>5.5580709129571915E-2</v>
      </c>
      <c r="J8814" s="6">
        <v>61.328749999999999</v>
      </c>
      <c r="K8814">
        <f t="shared" si="274"/>
        <v>0</v>
      </c>
    </row>
    <row r="8815" spans="1:11" x14ac:dyDescent="0.25">
      <c r="A8815" s="5" t="str">
        <f t="shared" si="275"/>
        <v>Rate FamilyTOU-GS1Monthly Peak DayApril6</v>
      </c>
      <c r="B8815" t="s">
        <v>2234</v>
      </c>
      <c r="C8815" t="s">
        <v>2254</v>
      </c>
      <c r="D8815" t="s">
        <v>2638</v>
      </c>
      <c r="E8815" t="s">
        <v>3204</v>
      </c>
      <c r="F8815" s="6">
        <v>6</v>
      </c>
      <c r="G8815" s="6">
        <v>0.66853821277618408</v>
      </c>
      <c r="H8815" s="6">
        <v>0.66853821277618408</v>
      </c>
      <c r="I8815" s="6">
        <v>3.9046831429004669E-2</v>
      </c>
      <c r="J8815" s="6">
        <v>60.383749999999992</v>
      </c>
      <c r="K8815">
        <f t="shared" si="274"/>
        <v>0</v>
      </c>
    </row>
    <row r="8816" spans="1:11" x14ac:dyDescent="0.25">
      <c r="A8816" s="5" t="str">
        <f t="shared" si="275"/>
        <v>Rate FamilyTOU-GS1Monthly Peak DayApril7</v>
      </c>
      <c r="B8816" t="s">
        <v>2234</v>
      </c>
      <c r="C8816" t="s">
        <v>2254</v>
      </c>
      <c r="D8816" t="s">
        <v>2638</v>
      </c>
      <c r="E8816" t="s">
        <v>3204</v>
      </c>
      <c r="F8816" s="6">
        <v>7</v>
      </c>
      <c r="G8816" s="6">
        <v>0.59524935483932495</v>
      </c>
      <c r="H8816" s="6">
        <v>0.59524935483932495</v>
      </c>
      <c r="I8816" s="6">
        <v>4.6555951237678528E-2</v>
      </c>
      <c r="J8816" s="6">
        <v>59.821875000000006</v>
      </c>
      <c r="K8816">
        <f t="shared" si="274"/>
        <v>0</v>
      </c>
    </row>
    <row r="8817" spans="1:11" x14ac:dyDescent="0.25">
      <c r="A8817" s="5" t="str">
        <f t="shared" si="275"/>
        <v>Rate FamilyTOU-GS1Monthly Peak DayApril8</v>
      </c>
      <c r="B8817" t="s">
        <v>2234</v>
      </c>
      <c r="C8817" t="s">
        <v>2254</v>
      </c>
      <c r="D8817" t="s">
        <v>2638</v>
      </c>
      <c r="E8817" t="s">
        <v>3204</v>
      </c>
      <c r="F8817" s="6">
        <v>8</v>
      </c>
      <c r="G8817" s="6">
        <v>0.43037262558937073</v>
      </c>
      <c r="H8817" s="6">
        <v>0.43037262558937073</v>
      </c>
      <c r="I8817" s="6">
        <v>5.083344504237175E-2</v>
      </c>
      <c r="J8817" s="6">
        <v>60.099374999999995</v>
      </c>
      <c r="K8817">
        <f t="shared" si="274"/>
        <v>0</v>
      </c>
    </row>
    <row r="8818" spans="1:11" x14ac:dyDescent="0.25">
      <c r="A8818" s="5" t="str">
        <f t="shared" si="275"/>
        <v>Rate FamilyTOU-GS1Monthly Peak DayApril9</v>
      </c>
      <c r="B8818" t="s">
        <v>2234</v>
      </c>
      <c r="C8818" t="s">
        <v>2254</v>
      </c>
      <c r="D8818" t="s">
        <v>2638</v>
      </c>
      <c r="E8818" t="s">
        <v>3204</v>
      </c>
      <c r="F8818" s="6">
        <v>9</v>
      </c>
      <c r="G8818" s="6">
        <v>0.42895695567131042</v>
      </c>
      <c r="H8818" s="6">
        <v>0.42895695567131042</v>
      </c>
      <c r="I8818" s="6">
        <v>5.3369678556919098E-2</v>
      </c>
      <c r="J8818" s="6">
        <v>64.034374999999997</v>
      </c>
      <c r="K8818">
        <f t="shared" si="274"/>
        <v>0</v>
      </c>
    </row>
    <row r="8819" spans="1:11" x14ac:dyDescent="0.25">
      <c r="A8819" s="5" t="str">
        <f t="shared" si="275"/>
        <v>Rate FamilyTOU-GS1Monthly Peak DayApril10</v>
      </c>
      <c r="B8819" t="s">
        <v>2234</v>
      </c>
      <c r="C8819" t="s">
        <v>2254</v>
      </c>
      <c r="D8819" t="s">
        <v>2638</v>
      </c>
      <c r="E8819" t="s">
        <v>3204</v>
      </c>
      <c r="F8819" s="6">
        <v>10</v>
      </c>
      <c r="G8819" s="6">
        <v>0.45462530851364136</v>
      </c>
      <c r="H8819" s="6">
        <v>0.45462530851364136</v>
      </c>
      <c r="I8819" s="6">
        <v>7.9925835132598877E-2</v>
      </c>
      <c r="J8819" s="6">
        <v>70.394999999999996</v>
      </c>
      <c r="K8819">
        <f t="shared" si="274"/>
        <v>0</v>
      </c>
    </row>
    <row r="8820" spans="1:11" x14ac:dyDescent="0.25">
      <c r="A8820" s="5" t="str">
        <f t="shared" si="275"/>
        <v>Rate FamilyTOU-GS1Monthly Peak DayApril11</v>
      </c>
      <c r="B8820" t="s">
        <v>2234</v>
      </c>
      <c r="C8820" t="s">
        <v>2254</v>
      </c>
      <c r="D8820" t="s">
        <v>2638</v>
      </c>
      <c r="E8820" t="s">
        <v>3204</v>
      </c>
      <c r="F8820" s="6">
        <v>11</v>
      </c>
      <c r="G8820" s="6">
        <v>0.49424871802330017</v>
      </c>
      <c r="H8820" s="6">
        <v>0.49424871802330017</v>
      </c>
      <c r="I8820" s="6">
        <v>9.5064155757427216E-2</v>
      </c>
      <c r="J8820" s="6">
        <v>76.613124999999997</v>
      </c>
      <c r="K8820">
        <f t="shared" si="274"/>
        <v>0</v>
      </c>
    </row>
    <row r="8821" spans="1:11" x14ac:dyDescent="0.25">
      <c r="A8821" s="5" t="str">
        <f t="shared" si="275"/>
        <v>Rate FamilyTOU-GS1Monthly Peak DayApril12</v>
      </c>
      <c r="B8821" t="s">
        <v>2234</v>
      </c>
      <c r="C8821" t="s">
        <v>2254</v>
      </c>
      <c r="D8821" t="s">
        <v>2638</v>
      </c>
      <c r="E8821" t="s">
        <v>3204</v>
      </c>
      <c r="F8821" s="6">
        <v>12</v>
      </c>
      <c r="G8821" s="6">
        <v>0.53387647867202759</v>
      </c>
      <c r="H8821" s="6">
        <v>0.53387647867202759</v>
      </c>
      <c r="I8821" s="6">
        <v>9.985969215631485E-2</v>
      </c>
      <c r="J8821" s="6">
        <v>81.844374999999999</v>
      </c>
      <c r="K8821">
        <f t="shared" si="274"/>
        <v>0</v>
      </c>
    </row>
    <row r="8822" spans="1:11" x14ac:dyDescent="0.25">
      <c r="A8822" s="5" t="str">
        <f t="shared" si="275"/>
        <v>Rate FamilyTOU-GS1Monthly Peak DayApril13</v>
      </c>
      <c r="B8822" t="s">
        <v>2234</v>
      </c>
      <c r="C8822" t="s">
        <v>2254</v>
      </c>
      <c r="D8822" t="s">
        <v>2638</v>
      </c>
      <c r="E8822" t="s">
        <v>3204</v>
      </c>
      <c r="F8822" s="6">
        <v>13</v>
      </c>
      <c r="G8822" s="6">
        <v>0.58305388689041138</v>
      </c>
      <c r="H8822" s="6">
        <v>0.58305388689041138</v>
      </c>
      <c r="I8822" s="6">
        <v>0.10109587758779526</v>
      </c>
      <c r="J8822" s="6">
        <v>84.0625</v>
      </c>
      <c r="K8822">
        <f t="shared" si="274"/>
        <v>0</v>
      </c>
    </row>
    <row r="8823" spans="1:11" x14ac:dyDescent="0.25">
      <c r="A8823" s="5" t="str">
        <f t="shared" si="275"/>
        <v>Rate FamilyTOU-GS1Monthly Peak DayApril14</v>
      </c>
      <c r="B8823" t="s">
        <v>2234</v>
      </c>
      <c r="C8823" t="s">
        <v>2254</v>
      </c>
      <c r="D8823" t="s">
        <v>2638</v>
      </c>
      <c r="E8823" t="s">
        <v>3204</v>
      </c>
      <c r="F8823" s="6">
        <v>14</v>
      </c>
      <c r="G8823" s="6">
        <v>0.5526614785194397</v>
      </c>
      <c r="H8823" s="6">
        <v>0.5526614785194397</v>
      </c>
      <c r="I8823" s="6">
        <v>9.1559700667858124E-2</v>
      </c>
      <c r="J8823" s="6">
        <v>85.762500000000003</v>
      </c>
      <c r="K8823">
        <f t="shared" si="274"/>
        <v>0</v>
      </c>
    </row>
    <row r="8824" spans="1:11" x14ac:dyDescent="0.25">
      <c r="A8824" s="5" t="str">
        <f t="shared" si="275"/>
        <v>Rate FamilyTOU-GS1Monthly Peak DayApril15</v>
      </c>
      <c r="B8824" t="s">
        <v>2234</v>
      </c>
      <c r="C8824" t="s">
        <v>2254</v>
      </c>
      <c r="D8824" t="s">
        <v>2638</v>
      </c>
      <c r="E8824" t="s">
        <v>3204</v>
      </c>
      <c r="F8824" s="6">
        <v>15</v>
      </c>
      <c r="G8824" s="6">
        <v>0.55640244483947754</v>
      </c>
      <c r="H8824" s="6">
        <v>0.55640244483947754</v>
      </c>
      <c r="I8824" s="6">
        <v>0.10274368524551392</v>
      </c>
      <c r="J8824" s="6">
        <v>86.806249999999991</v>
      </c>
      <c r="K8824">
        <f t="shared" si="274"/>
        <v>0</v>
      </c>
    </row>
    <row r="8825" spans="1:11" x14ac:dyDescent="0.25">
      <c r="A8825" s="5" t="str">
        <f t="shared" si="275"/>
        <v>Rate FamilyTOU-GS1Monthly Peak DayApril16</v>
      </c>
      <c r="B8825" t="s">
        <v>2234</v>
      </c>
      <c r="C8825" t="s">
        <v>2254</v>
      </c>
      <c r="D8825" t="s">
        <v>2638</v>
      </c>
      <c r="E8825" t="s">
        <v>3204</v>
      </c>
      <c r="F8825" s="6">
        <v>16</v>
      </c>
      <c r="G8825" s="6">
        <v>0.68747055530548096</v>
      </c>
      <c r="H8825" s="6">
        <v>0.68747055530548096</v>
      </c>
      <c r="I8825" s="6">
        <v>0.10012306272983551</v>
      </c>
      <c r="J8825" s="6">
        <v>87.199999999999989</v>
      </c>
      <c r="K8825">
        <f t="shared" si="274"/>
        <v>0</v>
      </c>
    </row>
    <row r="8826" spans="1:11" x14ac:dyDescent="0.25">
      <c r="A8826" s="5" t="str">
        <f t="shared" si="275"/>
        <v>Rate FamilyTOU-GS1Monthly Peak DayApril17</v>
      </c>
      <c r="B8826" t="s">
        <v>2234</v>
      </c>
      <c r="C8826" t="s">
        <v>2254</v>
      </c>
      <c r="D8826" t="s">
        <v>2638</v>
      </c>
      <c r="E8826" t="s">
        <v>3204</v>
      </c>
      <c r="F8826" s="6">
        <v>17</v>
      </c>
      <c r="G8826" s="6">
        <v>0.61796438694000244</v>
      </c>
      <c r="H8826" s="6">
        <v>0.61796438694000244</v>
      </c>
      <c r="I8826" s="6">
        <v>0.10341570526361465</v>
      </c>
      <c r="J8826" s="6">
        <v>86.722499999999997</v>
      </c>
      <c r="K8826">
        <f t="shared" si="274"/>
        <v>0</v>
      </c>
    </row>
    <row r="8827" spans="1:11" x14ac:dyDescent="0.25">
      <c r="A8827" s="5" t="str">
        <f t="shared" si="275"/>
        <v>Rate FamilyTOU-GS1Monthly Peak DayApril18</v>
      </c>
      <c r="B8827" t="s">
        <v>2234</v>
      </c>
      <c r="C8827" t="s">
        <v>2254</v>
      </c>
      <c r="D8827" t="s">
        <v>2638</v>
      </c>
      <c r="E8827" t="s">
        <v>3204</v>
      </c>
      <c r="F8827" s="6">
        <v>18</v>
      </c>
      <c r="G8827" s="6">
        <v>0.6001092791557312</v>
      </c>
      <c r="H8827" s="6">
        <v>0.6001092791557312</v>
      </c>
      <c r="I8827" s="6">
        <v>0.11806730926036835</v>
      </c>
      <c r="J8827" s="6">
        <v>85.548124999999999</v>
      </c>
      <c r="K8827">
        <f t="shared" si="274"/>
        <v>0</v>
      </c>
    </row>
    <row r="8828" spans="1:11" x14ac:dyDescent="0.25">
      <c r="A8828" s="5" t="str">
        <f t="shared" si="275"/>
        <v>Rate FamilyTOU-GS1Monthly Peak DayApril19</v>
      </c>
      <c r="B8828" t="s">
        <v>2234</v>
      </c>
      <c r="C8828" t="s">
        <v>2254</v>
      </c>
      <c r="D8828" t="s">
        <v>2638</v>
      </c>
      <c r="E8828" t="s">
        <v>3204</v>
      </c>
      <c r="F8828" s="6">
        <v>19</v>
      </c>
      <c r="G8828" s="6">
        <v>0.52569234371185303</v>
      </c>
      <c r="H8828" s="6">
        <v>0.52569234371185303</v>
      </c>
      <c r="I8828" s="6">
        <v>8.135540783405304E-2</v>
      </c>
      <c r="J8828" s="6">
        <v>83.065624999999997</v>
      </c>
      <c r="K8828">
        <f t="shared" si="274"/>
        <v>0</v>
      </c>
    </row>
    <row r="8829" spans="1:11" x14ac:dyDescent="0.25">
      <c r="A8829" s="5" t="str">
        <f t="shared" si="275"/>
        <v>Rate FamilyTOU-GS1Monthly Peak DayApril20</v>
      </c>
      <c r="B8829" t="s">
        <v>2234</v>
      </c>
      <c r="C8829" t="s">
        <v>2254</v>
      </c>
      <c r="D8829" t="s">
        <v>2638</v>
      </c>
      <c r="E8829" t="s">
        <v>3204</v>
      </c>
      <c r="F8829" s="6">
        <v>20</v>
      </c>
      <c r="G8829" s="6">
        <v>0.6091160774230957</v>
      </c>
      <c r="H8829" s="6">
        <v>0.6091160774230957</v>
      </c>
      <c r="I8829" s="6">
        <v>5.2887067198753357E-2</v>
      </c>
      <c r="J8829" s="6">
        <v>80.378749999999997</v>
      </c>
      <c r="K8829">
        <f t="shared" si="274"/>
        <v>0</v>
      </c>
    </row>
    <row r="8830" spans="1:11" x14ac:dyDescent="0.25">
      <c r="A8830" s="5" t="str">
        <f t="shared" si="275"/>
        <v>Rate FamilyTOU-GS1Monthly Peak DayApril21</v>
      </c>
      <c r="B8830" t="s">
        <v>2234</v>
      </c>
      <c r="C8830" t="s">
        <v>2254</v>
      </c>
      <c r="D8830" t="s">
        <v>2638</v>
      </c>
      <c r="E8830" t="s">
        <v>3204</v>
      </c>
      <c r="F8830" s="6">
        <v>21</v>
      </c>
      <c r="G8830" s="6">
        <v>0.69718813896179199</v>
      </c>
      <c r="H8830" s="6">
        <v>0.69718813896179199</v>
      </c>
      <c r="I8830" s="6">
        <v>5.2055787295103073E-2</v>
      </c>
      <c r="J8830" s="6">
        <v>76.201250000000016</v>
      </c>
      <c r="K8830">
        <f t="shared" si="274"/>
        <v>0</v>
      </c>
    </row>
    <row r="8831" spans="1:11" x14ac:dyDescent="0.25">
      <c r="A8831" s="5" t="str">
        <f t="shared" si="275"/>
        <v>Rate FamilyTOU-GS1Monthly Peak DayApril22</v>
      </c>
      <c r="B8831" t="s">
        <v>2234</v>
      </c>
      <c r="C8831" t="s">
        <v>2254</v>
      </c>
      <c r="D8831" t="s">
        <v>2638</v>
      </c>
      <c r="E8831" t="s">
        <v>3204</v>
      </c>
      <c r="F8831" s="6">
        <v>22</v>
      </c>
      <c r="G8831" s="6">
        <v>0.70256060361862183</v>
      </c>
      <c r="H8831" s="6">
        <v>0.70256060361862183</v>
      </c>
      <c r="I8831" s="6">
        <v>5.7228125631809235E-2</v>
      </c>
      <c r="J8831" s="6">
        <v>71.512500000000003</v>
      </c>
      <c r="K8831">
        <f t="shared" si="274"/>
        <v>0</v>
      </c>
    </row>
    <row r="8832" spans="1:11" x14ac:dyDescent="0.25">
      <c r="A8832" s="5" t="str">
        <f t="shared" si="275"/>
        <v>Rate FamilyTOU-GS1Monthly Peak DayApril23</v>
      </c>
      <c r="B8832" t="s">
        <v>2234</v>
      </c>
      <c r="C8832" t="s">
        <v>2254</v>
      </c>
      <c r="D8832" t="s">
        <v>2638</v>
      </c>
      <c r="E8832" t="s">
        <v>3204</v>
      </c>
      <c r="F8832" s="6">
        <v>23</v>
      </c>
      <c r="G8832" s="6">
        <v>0.69688659906387329</v>
      </c>
      <c r="H8832" s="6">
        <v>0.69688659906387329</v>
      </c>
      <c r="I8832" s="6">
        <v>5.5578108876943588E-2</v>
      </c>
      <c r="J8832" s="6">
        <v>69.478125000000006</v>
      </c>
      <c r="K8832">
        <f t="shared" si="274"/>
        <v>0</v>
      </c>
    </row>
    <row r="8833" spans="1:11" x14ac:dyDescent="0.25">
      <c r="A8833" s="5" t="str">
        <f t="shared" si="275"/>
        <v>Rate FamilyTOU-GS1Monthly Peak DayApril24</v>
      </c>
      <c r="B8833" t="s">
        <v>2234</v>
      </c>
      <c r="C8833" t="s">
        <v>2254</v>
      </c>
      <c r="D8833" t="s">
        <v>2638</v>
      </c>
      <c r="E8833" t="s">
        <v>3204</v>
      </c>
      <c r="F8833" s="6">
        <v>24</v>
      </c>
      <c r="G8833" s="6">
        <v>0.62319594621658325</v>
      </c>
      <c r="H8833" s="6">
        <v>0.62319594621658325</v>
      </c>
      <c r="I8833" s="6">
        <v>5.5733524262905121E-2</v>
      </c>
      <c r="J8833" s="6">
        <v>67.928125000000009</v>
      </c>
      <c r="K8833">
        <f t="shared" si="274"/>
        <v>0</v>
      </c>
    </row>
    <row r="8834" spans="1:11" x14ac:dyDescent="0.25">
      <c r="A8834" s="5" t="str">
        <f t="shared" si="275"/>
        <v>Rate FamilyTOU-GS1Average WeekdayMay1</v>
      </c>
      <c r="B8834" t="s">
        <v>2234</v>
      </c>
      <c r="C8834" t="s">
        <v>2254</v>
      </c>
      <c r="D8834" t="s">
        <v>2639</v>
      </c>
      <c r="E8834" t="s">
        <v>3205</v>
      </c>
      <c r="F8834" s="6">
        <v>1</v>
      </c>
      <c r="G8834" s="6">
        <v>0.66897529363632202</v>
      </c>
      <c r="H8834" s="6">
        <v>0.66897529363632202</v>
      </c>
      <c r="I8834" s="6">
        <v>5.446929857134819E-2</v>
      </c>
      <c r="J8834" s="6">
        <v>61.843124999999993</v>
      </c>
      <c r="K8834">
        <f t="shared" ref="K8834:K8897" si="276">INDEX(events, MATCH(CONCATENATE(B8834, C8834, D8834, E8834), events_y, 0), MATCH("Confidential", events_x, 0))</f>
        <v>0</v>
      </c>
    </row>
    <row r="8835" spans="1:11" x14ac:dyDescent="0.25">
      <c r="A8835" s="5" t="str">
        <f t="shared" ref="A8835:A8898" si="277">CONCATENATE(B8835, C8835, D8835, E8835, F8835)</f>
        <v>Rate FamilyTOU-GS1Average WeekdayMay2</v>
      </c>
      <c r="B8835" t="s">
        <v>2234</v>
      </c>
      <c r="C8835" t="s">
        <v>2254</v>
      </c>
      <c r="D8835" t="s">
        <v>2639</v>
      </c>
      <c r="E8835" t="s">
        <v>3205</v>
      </c>
      <c r="F8835" s="6">
        <v>2</v>
      </c>
      <c r="G8835" s="6">
        <v>0.67916208505630493</v>
      </c>
      <c r="H8835" s="6">
        <v>0.67916208505630493</v>
      </c>
      <c r="I8835" s="6">
        <v>5.3154658526182175E-2</v>
      </c>
      <c r="J8835" s="6">
        <v>61.185625000000002</v>
      </c>
      <c r="K8835">
        <f t="shared" si="276"/>
        <v>0</v>
      </c>
    </row>
    <row r="8836" spans="1:11" x14ac:dyDescent="0.25">
      <c r="A8836" s="5" t="str">
        <f t="shared" si="277"/>
        <v>Rate FamilyTOU-GS1Average WeekdayMay3</v>
      </c>
      <c r="B8836" t="s">
        <v>2234</v>
      </c>
      <c r="C8836" t="s">
        <v>2254</v>
      </c>
      <c r="D8836" t="s">
        <v>2639</v>
      </c>
      <c r="E8836" t="s">
        <v>3205</v>
      </c>
      <c r="F8836" s="6">
        <v>3</v>
      </c>
      <c r="G8836" s="6">
        <v>0.67099875211715698</v>
      </c>
      <c r="H8836" s="6">
        <v>0.67099875211715698</v>
      </c>
      <c r="I8836" s="6">
        <v>5.2646148949861526E-2</v>
      </c>
      <c r="J8836" s="6">
        <v>60.646875000000001</v>
      </c>
      <c r="K8836">
        <f t="shared" si="276"/>
        <v>0</v>
      </c>
    </row>
    <row r="8837" spans="1:11" x14ac:dyDescent="0.25">
      <c r="A8837" s="5" t="str">
        <f t="shared" si="277"/>
        <v>Rate FamilyTOU-GS1Average WeekdayMay4</v>
      </c>
      <c r="B8837" t="s">
        <v>2234</v>
      </c>
      <c r="C8837" t="s">
        <v>2254</v>
      </c>
      <c r="D8837" t="s">
        <v>2639</v>
      </c>
      <c r="E8837" t="s">
        <v>3205</v>
      </c>
      <c r="F8837" s="6">
        <v>4</v>
      </c>
      <c r="G8837" s="6">
        <v>0.67874550819396973</v>
      </c>
      <c r="H8837" s="6">
        <v>0.67874550819396973</v>
      </c>
      <c r="I8837" s="6">
        <v>5.4445140063762665E-2</v>
      </c>
      <c r="J8837" s="6">
        <v>60.118749999999991</v>
      </c>
      <c r="K8837">
        <f t="shared" si="276"/>
        <v>0</v>
      </c>
    </row>
    <row r="8838" spans="1:11" x14ac:dyDescent="0.25">
      <c r="A8838" s="5" t="str">
        <f t="shared" si="277"/>
        <v>Rate FamilyTOU-GS1Average WeekdayMay5</v>
      </c>
      <c r="B8838" t="s">
        <v>2234</v>
      </c>
      <c r="C8838" t="s">
        <v>2254</v>
      </c>
      <c r="D8838" t="s">
        <v>2639</v>
      </c>
      <c r="E8838" t="s">
        <v>3205</v>
      </c>
      <c r="F8838" s="6">
        <v>5</v>
      </c>
      <c r="G8838" s="6">
        <v>0.68050611019134521</v>
      </c>
      <c r="H8838" s="6">
        <v>0.68050611019134521</v>
      </c>
      <c r="I8838" s="6">
        <v>5.2950773388147354E-2</v>
      </c>
      <c r="J8838" s="6">
        <v>59.59062500000001</v>
      </c>
      <c r="K8838">
        <f t="shared" si="276"/>
        <v>0</v>
      </c>
    </row>
    <row r="8839" spans="1:11" x14ac:dyDescent="0.25">
      <c r="A8839" s="5" t="str">
        <f t="shared" si="277"/>
        <v>Rate FamilyTOU-GS1Average WeekdayMay6</v>
      </c>
      <c r="B8839" t="s">
        <v>2234</v>
      </c>
      <c r="C8839" t="s">
        <v>2254</v>
      </c>
      <c r="D8839" t="s">
        <v>2639</v>
      </c>
      <c r="E8839" t="s">
        <v>3205</v>
      </c>
      <c r="F8839" s="6">
        <v>6</v>
      </c>
      <c r="G8839" s="6">
        <v>0.65115952491760254</v>
      </c>
      <c r="H8839" s="6">
        <v>0.65115952491760254</v>
      </c>
      <c r="I8839" s="6">
        <v>5.2180379629135132E-2</v>
      </c>
      <c r="J8839" s="6">
        <v>58.878749999999997</v>
      </c>
      <c r="K8839">
        <f t="shared" si="276"/>
        <v>0</v>
      </c>
    </row>
    <row r="8840" spans="1:11" x14ac:dyDescent="0.25">
      <c r="A8840" s="5" t="str">
        <f t="shared" si="277"/>
        <v>Rate FamilyTOU-GS1Average WeekdayMay7</v>
      </c>
      <c r="B8840" t="s">
        <v>2234</v>
      </c>
      <c r="C8840" t="s">
        <v>2254</v>
      </c>
      <c r="D8840" t="s">
        <v>2639</v>
      </c>
      <c r="E8840" t="s">
        <v>3205</v>
      </c>
      <c r="F8840" s="6">
        <v>7</v>
      </c>
      <c r="G8840" s="6">
        <v>0.52000546455383301</v>
      </c>
      <c r="H8840" s="6">
        <v>0.52000546455383301</v>
      </c>
      <c r="I8840" s="6">
        <v>5.6228529661893845E-2</v>
      </c>
      <c r="J8840" s="6">
        <v>58.279375000000002</v>
      </c>
      <c r="K8840">
        <f t="shared" si="276"/>
        <v>0</v>
      </c>
    </row>
    <row r="8841" spans="1:11" x14ac:dyDescent="0.25">
      <c r="A8841" s="5" t="str">
        <f t="shared" si="277"/>
        <v>Rate FamilyTOU-GS1Average WeekdayMay8</v>
      </c>
      <c r="B8841" t="s">
        <v>2234</v>
      </c>
      <c r="C8841" t="s">
        <v>2254</v>
      </c>
      <c r="D8841" t="s">
        <v>2639</v>
      </c>
      <c r="E8841" t="s">
        <v>3205</v>
      </c>
      <c r="F8841" s="6">
        <v>8</v>
      </c>
      <c r="G8841" s="6">
        <v>0.38612332940101624</v>
      </c>
      <c r="H8841" s="6">
        <v>0.38612332940101624</v>
      </c>
      <c r="I8841" s="6">
        <v>6.2669835984706879E-2</v>
      </c>
      <c r="J8841" s="6">
        <v>58.88</v>
      </c>
      <c r="K8841">
        <f t="shared" si="276"/>
        <v>0</v>
      </c>
    </row>
    <row r="8842" spans="1:11" x14ac:dyDescent="0.25">
      <c r="A8842" s="5" t="str">
        <f t="shared" si="277"/>
        <v>Rate FamilyTOU-GS1Average WeekdayMay9</v>
      </c>
      <c r="B8842" t="s">
        <v>2234</v>
      </c>
      <c r="C8842" t="s">
        <v>2254</v>
      </c>
      <c r="D8842" t="s">
        <v>2639</v>
      </c>
      <c r="E8842" t="s">
        <v>3205</v>
      </c>
      <c r="F8842" s="6">
        <v>9</v>
      </c>
      <c r="G8842" s="6">
        <v>0.41574114561080933</v>
      </c>
      <c r="H8842" s="6">
        <v>0.41574114561080933</v>
      </c>
      <c r="I8842" s="6">
        <v>6.476360559463501E-2</v>
      </c>
      <c r="J8842" s="6">
        <v>61.237499999999997</v>
      </c>
      <c r="K8842">
        <f t="shared" si="276"/>
        <v>0</v>
      </c>
    </row>
    <row r="8843" spans="1:11" x14ac:dyDescent="0.25">
      <c r="A8843" s="5" t="str">
        <f t="shared" si="277"/>
        <v>Rate FamilyTOU-GS1Average WeekdayMay10</v>
      </c>
      <c r="B8843" t="s">
        <v>2234</v>
      </c>
      <c r="C8843" t="s">
        <v>2254</v>
      </c>
      <c r="D8843" t="s">
        <v>2639</v>
      </c>
      <c r="E8843" t="s">
        <v>3205</v>
      </c>
      <c r="F8843" s="6">
        <v>10</v>
      </c>
      <c r="G8843" s="6">
        <v>0.35121989250183105</v>
      </c>
      <c r="H8843" s="6">
        <v>0.35121989250183105</v>
      </c>
      <c r="I8843" s="6">
        <v>8.5647478699684143E-2</v>
      </c>
      <c r="J8843" s="6">
        <v>63.879374999999996</v>
      </c>
      <c r="K8843">
        <f t="shared" si="276"/>
        <v>0</v>
      </c>
    </row>
    <row r="8844" spans="1:11" x14ac:dyDescent="0.25">
      <c r="A8844" s="5" t="str">
        <f t="shared" si="277"/>
        <v>Rate FamilyTOU-GS1Average WeekdayMay11</v>
      </c>
      <c r="B8844" t="s">
        <v>2234</v>
      </c>
      <c r="C8844" t="s">
        <v>2254</v>
      </c>
      <c r="D8844" t="s">
        <v>2639</v>
      </c>
      <c r="E8844" t="s">
        <v>3205</v>
      </c>
      <c r="F8844" s="6">
        <v>11</v>
      </c>
      <c r="G8844" s="6">
        <v>0.44681510329246521</v>
      </c>
      <c r="H8844" s="6">
        <v>0.44681510329246521</v>
      </c>
      <c r="I8844" s="6">
        <v>0.11751683056354523</v>
      </c>
      <c r="J8844" s="6">
        <v>67.498124999999987</v>
      </c>
      <c r="K8844">
        <f t="shared" si="276"/>
        <v>0</v>
      </c>
    </row>
    <row r="8845" spans="1:11" x14ac:dyDescent="0.25">
      <c r="A8845" s="5" t="str">
        <f t="shared" si="277"/>
        <v>Rate FamilyTOU-GS1Average WeekdayMay12</v>
      </c>
      <c r="B8845" t="s">
        <v>2234</v>
      </c>
      <c r="C8845" t="s">
        <v>2254</v>
      </c>
      <c r="D8845" t="s">
        <v>2639</v>
      </c>
      <c r="E8845" t="s">
        <v>3205</v>
      </c>
      <c r="F8845" s="6">
        <v>12</v>
      </c>
      <c r="G8845" s="6">
        <v>0.48588216304779053</v>
      </c>
      <c r="H8845" s="6">
        <v>0.48588216304779053</v>
      </c>
      <c r="I8845" s="6">
        <v>0.11261551827192307</v>
      </c>
      <c r="J8845" s="6">
        <v>70.371875000000003</v>
      </c>
      <c r="K8845">
        <f t="shared" si="276"/>
        <v>0</v>
      </c>
    </row>
    <row r="8846" spans="1:11" x14ac:dyDescent="0.25">
      <c r="A8846" s="5" t="str">
        <f t="shared" si="277"/>
        <v>Rate FamilyTOU-GS1Average WeekdayMay13</v>
      </c>
      <c r="B8846" t="s">
        <v>2234</v>
      </c>
      <c r="C8846" t="s">
        <v>2254</v>
      </c>
      <c r="D8846" t="s">
        <v>2639</v>
      </c>
      <c r="E8846" t="s">
        <v>3205</v>
      </c>
      <c r="F8846" s="6">
        <v>13</v>
      </c>
      <c r="G8846" s="6">
        <v>0.50378036499023438</v>
      </c>
      <c r="H8846" s="6">
        <v>0.50378036499023438</v>
      </c>
      <c r="I8846" s="6">
        <v>0.11322803050279617</v>
      </c>
      <c r="J8846" s="6">
        <v>71.502499999999998</v>
      </c>
      <c r="K8846">
        <f t="shared" si="276"/>
        <v>0</v>
      </c>
    </row>
    <row r="8847" spans="1:11" x14ac:dyDescent="0.25">
      <c r="A8847" s="5" t="str">
        <f t="shared" si="277"/>
        <v>Rate FamilyTOU-GS1Average WeekdayMay14</v>
      </c>
      <c r="B8847" t="s">
        <v>2234</v>
      </c>
      <c r="C8847" t="s">
        <v>2254</v>
      </c>
      <c r="D8847" t="s">
        <v>2639</v>
      </c>
      <c r="E8847" t="s">
        <v>3205</v>
      </c>
      <c r="F8847" s="6">
        <v>14</v>
      </c>
      <c r="G8847" s="6">
        <v>0.49212482571601868</v>
      </c>
      <c r="H8847" s="6">
        <v>0.49212482571601868</v>
      </c>
      <c r="I8847" s="6">
        <v>0.11365853995084763</v>
      </c>
      <c r="J8847" s="6">
        <v>73.176874999999995</v>
      </c>
      <c r="K8847">
        <f t="shared" si="276"/>
        <v>0</v>
      </c>
    </row>
    <row r="8848" spans="1:11" x14ac:dyDescent="0.25">
      <c r="A8848" s="5" t="str">
        <f t="shared" si="277"/>
        <v>Rate FamilyTOU-GS1Average WeekdayMay15</v>
      </c>
      <c r="B8848" t="s">
        <v>2234</v>
      </c>
      <c r="C8848" t="s">
        <v>2254</v>
      </c>
      <c r="D8848" t="s">
        <v>2639</v>
      </c>
      <c r="E8848" t="s">
        <v>3205</v>
      </c>
      <c r="F8848" s="6">
        <v>15</v>
      </c>
      <c r="G8848" s="6">
        <v>0.48940524458885193</v>
      </c>
      <c r="H8848" s="6">
        <v>0.48940524458885193</v>
      </c>
      <c r="I8848" s="6">
        <v>0.11443284898996353</v>
      </c>
      <c r="J8848" s="6">
        <v>74.763750000000016</v>
      </c>
      <c r="K8848">
        <f t="shared" si="276"/>
        <v>0</v>
      </c>
    </row>
    <row r="8849" spans="1:11" x14ac:dyDescent="0.25">
      <c r="A8849" s="5" t="str">
        <f t="shared" si="277"/>
        <v>Rate FamilyTOU-GS1Average WeekdayMay16</v>
      </c>
      <c r="B8849" t="s">
        <v>2234</v>
      </c>
      <c r="C8849" t="s">
        <v>2254</v>
      </c>
      <c r="D8849" t="s">
        <v>2639</v>
      </c>
      <c r="E8849" t="s">
        <v>3205</v>
      </c>
      <c r="F8849" s="6">
        <v>16</v>
      </c>
      <c r="G8849" s="6">
        <v>0.59434771537780762</v>
      </c>
      <c r="H8849" s="6">
        <v>0.59434771537780762</v>
      </c>
      <c r="I8849" s="6">
        <v>0.11764608323574066</v>
      </c>
      <c r="J8849" s="6">
        <v>75.204999999999998</v>
      </c>
      <c r="K8849">
        <f t="shared" si="276"/>
        <v>0</v>
      </c>
    </row>
    <row r="8850" spans="1:11" x14ac:dyDescent="0.25">
      <c r="A8850" s="5" t="str">
        <f t="shared" si="277"/>
        <v>Rate FamilyTOU-GS1Average WeekdayMay17</v>
      </c>
      <c r="B8850" t="s">
        <v>2234</v>
      </c>
      <c r="C8850" t="s">
        <v>2254</v>
      </c>
      <c r="D8850" t="s">
        <v>2639</v>
      </c>
      <c r="E8850" t="s">
        <v>3205</v>
      </c>
      <c r="F8850" s="6">
        <v>17</v>
      </c>
      <c r="G8850" s="6">
        <v>0.522236168384552</v>
      </c>
      <c r="H8850" s="6">
        <v>0.522236168384552</v>
      </c>
      <c r="I8850" s="6">
        <v>0.11572033911943436</v>
      </c>
      <c r="J8850" s="6">
        <v>75.711250000000007</v>
      </c>
      <c r="K8850">
        <f t="shared" si="276"/>
        <v>0</v>
      </c>
    </row>
    <row r="8851" spans="1:11" x14ac:dyDescent="0.25">
      <c r="A8851" s="5" t="str">
        <f t="shared" si="277"/>
        <v>Rate FamilyTOU-GS1Average WeekdayMay18</v>
      </c>
      <c r="B8851" t="s">
        <v>2234</v>
      </c>
      <c r="C8851" t="s">
        <v>2254</v>
      </c>
      <c r="D8851" t="s">
        <v>2639</v>
      </c>
      <c r="E8851" t="s">
        <v>3205</v>
      </c>
      <c r="F8851" s="6">
        <v>18</v>
      </c>
      <c r="G8851" s="6">
        <v>0.50053757429122925</v>
      </c>
      <c r="H8851" s="6">
        <v>0.50053757429122925</v>
      </c>
      <c r="I8851" s="6">
        <v>9.8916493356227875E-2</v>
      </c>
      <c r="J8851" s="6">
        <v>75.460625000000007</v>
      </c>
      <c r="K8851">
        <f t="shared" si="276"/>
        <v>0</v>
      </c>
    </row>
    <row r="8852" spans="1:11" x14ac:dyDescent="0.25">
      <c r="A8852" s="5" t="str">
        <f t="shared" si="277"/>
        <v>Rate FamilyTOU-GS1Average WeekdayMay19</v>
      </c>
      <c r="B8852" t="s">
        <v>2234</v>
      </c>
      <c r="C8852" t="s">
        <v>2254</v>
      </c>
      <c r="D8852" t="s">
        <v>2639</v>
      </c>
      <c r="E8852" t="s">
        <v>3205</v>
      </c>
      <c r="F8852" s="6">
        <v>19</v>
      </c>
      <c r="G8852" s="6">
        <v>0.4788830578327179</v>
      </c>
      <c r="H8852" s="6">
        <v>0.4788830578327179</v>
      </c>
      <c r="I8852" s="6">
        <v>6.7635320127010345E-2</v>
      </c>
      <c r="J8852" s="6">
        <v>74.38</v>
      </c>
      <c r="K8852">
        <f t="shared" si="276"/>
        <v>0</v>
      </c>
    </row>
    <row r="8853" spans="1:11" x14ac:dyDescent="0.25">
      <c r="A8853" s="5" t="str">
        <f t="shared" si="277"/>
        <v>Rate FamilyTOU-GS1Average WeekdayMay20</v>
      </c>
      <c r="B8853" t="s">
        <v>2234</v>
      </c>
      <c r="C8853" t="s">
        <v>2254</v>
      </c>
      <c r="D8853" t="s">
        <v>2639</v>
      </c>
      <c r="E8853" t="s">
        <v>3205</v>
      </c>
      <c r="F8853" s="6">
        <v>20</v>
      </c>
      <c r="G8853" s="6">
        <v>0.57847553491592407</v>
      </c>
      <c r="H8853" s="6">
        <v>0.57847553491592407</v>
      </c>
      <c r="I8853" s="6">
        <v>5.67142553627491E-2</v>
      </c>
      <c r="J8853" s="6">
        <v>72.347499999999982</v>
      </c>
      <c r="K8853">
        <f t="shared" si="276"/>
        <v>0</v>
      </c>
    </row>
    <row r="8854" spans="1:11" x14ac:dyDescent="0.25">
      <c r="A8854" s="5" t="str">
        <f t="shared" si="277"/>
        <v>Rate FamilyTOU-GS1Average WeekdayMay21</v>
      </c>
      <c r="B8854" t="s">
        <v>2234</v>
      </c>
      <c r="C8854" t="s">
        <v>2254</v>
      </c>
      <c r="D8854" t="s">
        <v>2639</v>
      </c>
      <c r="E8854" t="s">
        <v>3205</v>
      </c>
      <c r="F8854" s="6">
        <v>21</v>
      </c>
      <c r="G8854" s="6">
        <v>0.70734357833862305</v>
      </c>
      <c r="H8854" s="6">
        <v>0.70734357833862305</v>
      </c>
      <c r="I8854" s="6">
        <v>5.1844075322151184E-2</v>
      </c>
      <c r="J8854" s="6">
        <v>69.038124999999994</v>
      </c>
      <c r="K8854">
        <f t="shared" si="276"/>
        <v>0</v>
      </c>
    </row>
    <row r="8855" spans="1:11" x14ac:dyDescent="0.25">
      <c r="A8855" s="5" t="str">
        <f t="shared" si="277"/>
        <v>Rate FamilyTOU-GS1Average WeekdayMay22</v>
      </c>
      <c r="B8855" t="s">
        <v>2234</v>
      </c>
      <c r="C8855" t="s">
        <v>2254</v>
      </c>
      <c r="D8855" t="s">
        <v>2639</v>
      </c>
      <c r="E8855" t="s">
        <v>3205</v>
      </c>
      <c r="F8855" s="6">
        <v>22</v>
      </c>
      <c r="G8855" s="6">
        <v>0.73500698804855347</v>
      </c>
      <c r="H8855" s="6">
        <v>0.73500698804855347</v>
      </c>
      <c r="I8855" s="6">
        <v>6.6731534898281097E-2</v>
      </c>
      <c r="J8855" s="6">
        <v>65.787499999999994</v>
      </c>
      <c r="K8855">
        <f t="shared" si="276"/>
        <v>0</v>
      </c>
    </row>
    <row r="8856" spans="1:11" x14ac:dyDescent="0.25">
      <c r="A8856" s="5" t="str">
        <f t="shared" si="277"/>
        <v>Rate FamilyTOU-GS1Average WeekdayMay23</v>
      </c>
      <c r="B8856" t="s">
        <v>2234</v>
      </c>
      <c r="C8856" t="s">
        <v>2254</v>
      </c>
      <c r="D8856" t="s">
        <v>2639</v>
      </c>
      <c r="E8856" t="s">
        <v>3205</v>
      </c>
      <c r="F8856" s="6">
        <v>23</v>
      </c>
      <c r="G8856" s="6">
        <v>0.73469305038452148</v>
      </c>
      <c r="H8856" s="6">
        <v>0.73469305038452148</v>
      </c>
      <c r="I8856" s="6">
        <v>6.4718671143054962E-2</v>
      </c>
      <c r="J8856" s="6">
        <v>63.984374999999993</v>
      </c>
      <c r="K8856">
        <f t="shared" si="276"/>
        <v>0</v>
      </c>
    </row>
    <row r="8857" spans="1:11" x14ac:dyDescent="0.25">
      <c r="A8857" s="5" t="str">
        <f t="shared" si="277"/>
        <v>Rate FamilyTOU-GS1Average WeekdayMay24</v>
      </c>
      <c r="B8857" t="s">
        <v>2234</v>
      </c>
      <c r="C8857" t="s">
        <v>2254</v>
      </c>
      <c r="D8857" t="s">
        <v>2639</v>
      </c>
      <c r="E8857" t="s">
        <v>3205</v>
      </c>
      <c r="F8857" s="6">
        <v>24</v>
      </c>
      <c r="G8857" s="6">
        <v>0.69335603713989258</v>
      </c>
      <c r="H8857" s="6">
        <v>0.69335603713989258</v>
      </c>
      <c r="I8857" s="6">
        <v>5.6926347315311432E-2</v>
      </c>
      <c r="J8857" s="6">
        <v>62.948125000000005</v>
      </c>
      <c r="K8857">
        <f t="shared" si="276"/>
        <v>0</v>
      </c>
    </row>
    <row r="8858" spans="1:11" x14ac:dyDescent="0.25">
      <c r="A8858" s="5" t="str">
        <f t="shared" si="277"/>
        <v>Rate FamilyTOU-GS1Monthly Peak DayMay1</v>
      </c>
      <c r="B8858" t="s">
        <v>2234</v>
      </c>
      <c r="C8858" t="s">
        <v>2254</v>
      </c>
      <c r="D8858" t="s">
        <v>2640</v>
      </c>
      <c r="E8858" t="s">
        <v>3205</v>
      </c>
      <c r="F8858" s="6">
        <v>1</v>
      </c>
      <c r="G8858" s="6">
        <v>0.66920101642608643</v>
      </c>
      <c r="H8858" s="6">
        <v>0.66920101642608643</v>
      </c>
      <c r="I8858" s="6">
        <v>5.6169196963310242E-2</v>
      </c>
      <c r="J8858" s="6">
        <v>63.629374999999989</v>
      </c>
      <c r="K8858">
        <f t="shared" si="276"/>
        <v>0</v>
      </c>
    </row>
    <row r="8859" spans="1:11" x14ac:dyDescent="0.25">
      <c r="A8859" s="5" t="str">
        <f t="shared" si="277"/>
        <v>Rate FamilyTOU-GS1Monthly Peak DayMay2</v>
      </c>
      <c r="B8859" t="s">
        <v>2234</v>
      </c>
      <c r="C8859" t="s">
        <v>2254</v>
      </c>
      <c r="D8859" t="s">
        <v>2640</v>
      </c>
      <c r="E8859" t="s">
        <v>3205</v>
      </c>
      <c r="F8859" s="6">
        <v>2</v>
      </c>
      <c r="G8859" s="6">
        <v>0.68440395593643188</v>
      </c>
      <c r="H8859" s="6">
        <v>0.68440395593643188</v>
      </c>
      <c r="I8859" s="6">
        <v>5.8368168771266937E-2</v>
      </c>
      <c r="J8859" s="6">
        <v>62.945</v>
      </c>
      <c r="K8859">
        <f t="shared" si="276"/>
        <v>0</v>
      </c>
    </row>
    <row r="8860" spans="1:11" x14ac:dyDescent="0.25">
      <c r="A8860" s="5" t="str">
        <f t="shared" si="277"/>
        <v>Rate FamilyTOU-GS1Monthly Peak DayMay3</v>
      </c>
      <c r="B8860" t="s">
        <v>2234</v>
      </c>
      <c r="C8860" t="s">
        <v>2254</v>
      </c>
      <c r="D8860" t="s">
        <v>2640</v>
      </c>
      <c r="E8860" t="s">
        <v>3205</v>
      </c>
      <c r="F8860" s="6">
        <v>3</v>
      </c>
      <c r="G8860" s="6">
        <v>0.69725209474563599</v>
      </c>
      <c r="H8860" s="6">
        <v>0.69725209474563599</v>
      </c>
      <c r="I8860" s="6">
        <v>5.8538734912872314E-2</v>
      </c>
      <c r="J8860" s="6">
        <v>62.158124999999998</v>
      </c>
      <c r="K8860">
        <f t="shared" si="276"/>
        <v>0</v>
      </c>
    </row>
    <row r="8861" spans="1:11" x14ac:dyDescent="0.25">
      <c r="A8861" s="5" t="str">
        <f t="shared" si="277"/>
        <v>Rate FamilyTOU-GS1Monthly Peak DayMay4</v>
      </c>
      <c r="B8861" t="s">
        <v>2234</v>
      </c>
      <c r="C8861" t="s">
        <v>2254</v>
      </c>
      <c r="D8861" t="s">
        <v>2640</v>
      </c>
      <c r="E8861" t="s">
        <v>3205</v>
      </c>
      <c r="F8861" s="6">
        <v>4</v>
      </c>
      <c r="G8861" s="6">
        <v>0.66041743755340576</v>
      </c>
      <c r="H8861" s="6">
        <v>0.66041743755340576</v>
      </c>
      <c r="I8861" s="6">
        <v>6.4348876476287842E-2</v>
      </c>
      <c r="J8861" s="6">
        <v>61.528750000000002</v>
      </c>
      <c r="K8861">
        <f t="shared" si="276"/>
        <v>0</v>
      </c>
    </row>
    <row r="8862" spans="1:11" x14ac:dyDescent="0.25">
      <c r="A8862" s="5" t="str">
        <f t="shared" si="277"/>
        <v>Rate FamilyTOU-GS1Monthly Peak DayMay5</v>
      </c>
      <c r="B8862" t="s">
        <v>2234</v>
      </c>
      <c r="C8862" t="s">
        <v>2254</v>
      </c>
      <c r="D8862" t="s">
        <v>2640</v>
      </c>
      <c r="E8862" t="s">
        <v>3205</v>
      </c>
      <c r="F8862" s="6">
        <v>5</v>
      </c>
      <c r="G8862" s="6">
        <v>0.68726271390914917</v>
      </c>
      <c r="H8862" s="6">
        <v>0.68726271390914917</v>
      </c>
      <c r="I8862" s="6">
        <v>7.1505464613437653E-2</v>
      </c>
      <c r="J8862" s="6">
        <v>61.035000000000004</v>
      </c>
      <c r="K8862">
        <f t="shared" si="276"/>
        <v>0</v>
      </c>
    </row>
    <row r="8863" spans="1:11" x14ac:dyDescent="0.25">
      <c r="A8863" s="5" t="str">
        <f t="shared" si="277"/>
        <v>Rate FamilyTOU-GS1Monthly Peak DayMay6</v>
      </c>
      <c r="B8863" t="s">
        <v>2234</v>
      </c>
      <c r="C8863" t="s">
        <v>2254</v>
      </c>
      <c r="D8863" t="s">
        <v>2640</v>
      </c>
      <c r="E8863" t="s">
        <v>3205</v>
      </c>
      <c r="F8863" s="6">
        <v>6</v>
      </c>
      <c r="G8863" s="6">
        <v>0.68086212873458862</v>
      </c>
      <c r="H8863" s="6">
        <v>0.68086212873458862</v>
      </c>
      <c r="I8863" s="6">
        <v>7.5124531984329224E-2</v>
      </c>
      <c r="J8863" s="6">
        <v>60.571875000000006</v>
      </c>
      <c r="K8863">
        <f t="shared" si="276"/>
        <v>0</v>
      </c>
    </row>
    <row r="8864" spans="1:11" x14ac:dyDescent="0.25">
      <c r="A8864" s="5" t="str">
        <f t="shared" si="277"/>
        <v>Rate FamilyTOU-GS1Monthly Peak DayMay7</v>
      </c>
      <c r="B8864" t="s">
        <v>2234</v>
      </c>
      <c r="C8864" t="s">
        <v>2254</v>
      </c>
      <c r="D8864" t="s">
        <v>2640</v>
      </c>
      <c r="E8864" t="s">
        <v>3205</v>
      </c>
      <c r="F8864" s="6">
        <v>7</v>
      </c>
      <c r="G8864" s="6">
        <v>0.51400768756866455</v>
      </c>
      <c r="H8864" s="6">
        <v>0.51400768756866455</v>
      </c>
      <c r="I8864" s="6">
        <v>7.7819809317588806E-2</v>
      </c>
      <c r="J8864" s="6">
        <v>60.103124999999999</v>
      </c>
      <c r="K8864">
        <f t="shared" si="276"/>
        <v>0</v>
      </c>
    </row>
    <row r="8865" spans="1:11" x14ac:dyDescent="0.25">
      <c r="A8865" s="5" t="str">
        <f t="shared" si="277"/>
        <v>Rate FamilyTOU-GS1Monthly Peak DayMay8</v>
      </c>
      <c r="B8865" t="s">
        <v>2234</v>
      </c>
      <c r="C8865" t="s">
        <v>2254</v>
      </c>
      <c r="D8865" t="s">
        <v>2640</v>
      </c>
      <c r="E8865" t="s">
        <v>3205</v>
      </c>
      <c r="F8865" s="6">
        <v>8</v>
      </c>
      <c r="G8865" s="6">
        <v>0.37401950359344482</v>
      </c>
      <c r="H8865" s="6">
        <v>0.37401950359344482</v>
      </c>
      <c r="I8865" s="6">
        <v>8.5268937051296234E-2</v>
      </c>
      <c r="J8865" s="6">
        <v>60.72</v>
      </c>
      <c r="K8865">
        <f t="shared" si="276"/>
        <v>0</v>
      </c>
    </row>
    <row r="8866" spans="1:11" x14ac:dyDescent="0.25">
      <c r="A8866" s="5" t="str">
        <f t="shared" si="277"/>
        <v>Rate FamilyTOU-GS1Monthly Peak DayMay9</v>
      </c>
      <c r="B8866" t="s">
        <v>2234</v>
      </c>
      <c r="C8866" t="s">
        <v>2254</v>
      </c>
      <c r="D8866" t="s">
        <v>2640</v>
      </c>
      <c r="E8866" t="s">
        <v>3205</v>
      </c>
      <c r="F8866" s="6">
        <v>9</v>
      </c>
      <c r="G8866" s="6">
        <v>0.30029606819152832</v>
      </c>
      <c r="H8866" s="6">
        <v>0.30029606819152832</v>
      </c>
      <c r="I8866" s="6">
        <v>8.7942339479923248E-2</v>
      </c>
      <c r="J8866" s="6">
        <v>62.888749999999987</v>
      </c>
      <c r="K8866">
        <f t="shared" si="276"/>
        <v>0</v>
      </c>
    </row>
    <row r="8867" spans="1:11" x14ac:dyDescent="0.25">
      <c r="A8867" s="5" t="str">
        <f t="shared" si="277"/>
        <v>Rate FamilyTOU-GS1Monthly Peak DayMay10</v>
      </c>
      <c r="B8867" t="s">
        <v>2234</v>
      </c>
      <c r="C8867" t="s">
        <v>2254</v>
      </c>
      <c r="D8867" t="s">
        <v>2640</v>
      </c>
      <c r="E8867" t="s">
        <v>3205</v>
      </c>
      <c r="F8867" s="6">
        <v>10</v>
      </c>
      <c r="G8867" s="6">
        <v>0.27554529905319214</v>
      </c>
      <c r="H8867" s="6">
        <v>0.27554529905319214</v>
      </c>
      <c r="I8867" s="6">
        <v>0.10477890819311142</v>
      </c>
      <c r="J8867" s="6">
        <v>65.056875000000005</v>
      </c>
      <c r="K8867">
        <f t="shared" si="276"/>
        <v>0</v>
      </c>
    </row>
    <row r="8868" spans="1:11" x14ac:dyDescent="0.25">
      <c r="A8868" s="5" t="str">
        <f t="shared" si="277"/>
        <v>Rate FamilyTOU-GS1Monthly Peak DayMay11</v>
      </c>
      <c r="B8868" t="s">
        <v>2234</v>
      </c>
      <c r="C8868" t="s">
        <v>2254</v>
      </c>
      <c r="D8868" t="s">
        <v>2640</v>
      </c>
      <c r="E8868" t="s">
        <v>3205</v>
      </c>
      <c r="F8868" s="6">
        <v>11</v>
      </c>
      <c r="G8868" s="6">
        <v>0.3591746985912323</v>
      </c>
      <c r="H8868" s="6">
        <v>0.3591746985912323</v>
      </c>
      <c r="I8868" s="6">
        <v>0.11977068334817886</v>
      </c>
      <c r="J8868" s="6">
        <v>67.400624999999991</v>
      </c>
      <c r="K8868">
        <f t="shared" si="276"/>
        <v>0</v>
      </c>
    </row>
    <row r="8869" spans="1:11" x14ac:dyDescent="0.25">
      <c r="A8869" s="5" t="str">
        <f t="shared" si="277"/>
        <v>Rate FamilyTOU-GS1Monthly Peak DayMay12</v>
      </c>
      <c r="B8869" t="s">
        <v>2234</v>
      </c>
      <c r="C8869" t="s">
        <v>2254</v>
      </c>
      <c r="D8869" t="s">
        <v>2640</v>
      </c>
      <c r="E8869" t="s">
        <v>3205</v>
      </c>
      <c r="F8869" s="6">
        <v>12</v>
      </c>
      <c r="G8869" s="6">
        <v>0.34532982110977173</v>
      </c>
      <c r="H8869" s="6">
        <v>0.34532982110977173</v>
      </c>
      <c r="I8869" s="6">
        <v>0.11998482793569565</v>
      </c>
      <c r="J8869" s="6">
        <v>70.22999999999999</v>
      </c>
      <c r="K8869">
        <f t="shared" si="276"/>
        <v>0</v>
      </c>
    </row>
    <row r="8870" spans="1:11" x14ac:dyDescent="0.25">
      <c r="A8870" s="5" t="str">
        <f t="shared" si="277"/>
        <v>Rate FamilyTOU-GS1Monthly Peak DayMay13</v>
      </c>
      <c r="B8870" t="s">
        <v>2234</v>
      </c>
      <c r="C8870" t="s">
        <v>2254</v>
      </c>
      <c r="D8870" t="s">
        <v>2640</v>
      </c>
      <c r="E8870" t="s">
        <v>3205</v>
      </c>
      <c r="F8870" s="6">
        <v>13</v>
      </c>
      <c r="G8870" s="6">
        <v>0.35221663117408752</v>
      </c>
      <c r="H8870" s="6">
        <v>0.35221663117408752</v>
      </c>
      <c r="I8870" s="6">
        <v>0.11640170961618423</v>
      </c>
      <c r="J8870" s="6">
        <v>73.076875000000001</v>
      </c>
      <c r="K8870">
        <f t="shared" si="276"/>
        <v>0</v>
      </c>
    </row>
    <row r="8871" spans="1:11" x14ac:dyDescent="0.25">
      <c r="A8871" s="5" t="str">
        <f t="shared" si="277"/>
        <v>Rate FamilyTOU-GS1Monthly Peak DayMay14</v>
      </c>
      <c r="B8871" t="s">
        <v>2234</v>
      </c>
      <c r="C8871" t="s">
        <v>2254</v>
      </c>
      <c r="D8871" t="s">
        <v>2640</v>
      </c>
      <c r="E8871" t="s">
        <v>3205</v>
      </c>
      <c r="F8871" s="6">
        <v>14</v>
      </c>
      <c r="G8871" s="6">
        <v>0.34075868129730225</v>
      </c>
      <c r="H8871" s="6">
        <v>0.34075868129730225</v>
      </c>
      <c r="I8871" s="6">
        <v>0.12423259019851685</v>
      </c>
      <c r="J8871" s="6">
        <v>75.539999999999992</v>
      </c>
      <c r="K8871">
        <f t="shared" si="276"/>
        <v>0</v>
      </c>
    </row>
    <row r="8872" spans="1:11" x14ac:dyDescent="0.25">
      <c r="A8872" s="5" t="str">
        <f t="shared" si="277"/>
        <v>Rate FamilyTOU-GS1Monthly Peak DayMay15</v>
      </c>
      <c r="B8872" t="s">
        <v>2234</v>
      </c>
      <c r="C8872" t="s">
        <v>2254</v>
      </c>
      <c r="D8872" t="s">
        <v>2640</v>
      </c>
      <c r="E8872" t="s">
        <v>3205</v>
      </c>
      <c r="F8872" s="6">
        <v>15</v>
      </c>
      <c r="G8872" s="6">
        <v>0.31334382295608521</v>
      </c>
      <c r="H8872" s="6">
        <v>0.31334382295608521</v>
      </c>
      <c r="I8872" s="6">
        <v>0.11295631527900696</v>
      </c>
      <c r="J8872" s="6">
        <v>77.433750000000003</v>
      </c>
      <c r="K8872">
        <f t="shared" si="276"/>
        <v>0</v>
      </c>
    </row>
    <row r="8873" spans="1:11" x14ac:dyDescent="0.25">
      <c r="A8873" s="5" t="str">
        <f t="shared" si="277"/>
        <v>Rate FamilyTOU-GS1Monthly Peak DayMay16</v>
      </c>
      <c r="B8873" t="s">
        <v>2234</v>
      </c>
      <c r="C8873" t="s">
        <v>2254</v>
      </c>
      <c r="D8873" t="s">
        <v>2640</v>
      </c>
      <c r="E8873" t="s">
        <v>3205</v>
      </c>
      <c r="F8873" s="6">
        <v>16</v>
      </c>
      <c r="G8873" s="6">
        <v>0.2861839234828949</v>
      </c>
      <c r="H8873" s="6">
        <v>0.2861839234828949</v>
      </c>
      <c r="I8873" s="6">
        <v>0.10936551541090012</v>
      </c>
      <c r="J8873" s="6">
        <v>78.633125000000007</v>
      </c>
      <c r="K8873">
        <f t="shared" si="276"/>
        <v>0</v>
      </c>
    </row>
    <row r="8874" spans="1:11" x14ac:dyDescent="0.25">
      <c r="A8874" s="5" t="str">
        <f t="shared" si="277"/>
        <v>Rate FamilyTOU-GS1Monthly Peak DayMay17</v>
      </c>
      <c r="B8874" t="s">
        <v>2234</v>
      </c>
      <c r="C8874" t="s">
        <v>2254</v>
      </c>
      <c r="D8874" t="s">
        <v>2640</v>
      </c>
      <c r="E8874" t="s">
        <v>3205</v>
      </c>
      <c r="F8874" s="6">
        <v>17</v>
      </c>
      <c r="G8874" s="6">
        <v>0.27471229434013367</v>
      </c>
      <c r="H8874" s="6">
        <v>0.27471229434013367</v>
      </c>
      <c r="I8874" s="6">
        <v>0.10708127170801163</v>
      </c>
      <c r="J8874" s="6">
        <v>78.758124999999978</v>
      </c>
      <c r="K8874">
        <f t="shared" si="276"/>
        <v>0</v>
      </c>
    </row>
    <row r="8875" spans="1:11" x14ac:dyDescent="0.25">
      <c r="A8875" s="5" t="str">
        <f t="shared" si="277"/>
        <v>Rate FamilyTOU-GS1Monthly Peak DayMay18</v>
      </c>
      <c r="B8875" t="s">
        <v>2234</v>
      </c>
      <c r="C8875" t="s">
        <v>2254</v>
      </c>
      <c r="D8875" t="s">
        <v>2640</v>
      </c>
      <c r="E8875" t="s">
        <v>3205</v>
      </c>
      <c r="F8875" s="6">
        <v>18</v>
      </c>
      <c r="G8875" s="6">
        <v>0.31232848763465881</v>
      </c>
      <c r="H8875" s="6">
        <v>0.31232848763465881</v>
      </c>
      <c r="I8875" s="6">
        <v>9.9100075662136078E-2</v>
      </c>
      <c r="J8875" s="6">
        <v>78.265000000000001</v>
      </c>
      <c r="K8875">
        <f t="shared" si="276"/>
        <v>0</v>
      </c>
    </row>
    <row r="8876" spans="1:11" x14ac:dyDescent="0.25">
      <c r="A8876" s="5" t="str">
        <f t="shared" si="277"/>
        <v>Rate FamilyTOU-GS1Monthly Peak DayMay19</v>
      </c>
      <c r="B8876" t="s">
        <v>2234</v>
      </c>
      <c r="C8876" t="s">
        <v>2254</v>
      </c>
      <c r="D8876" t="s">
        <v>2640</v>
      </c>
      <c r="E8876" t="s">
        <v>3205</v>
      </c>
      <c r="F8876" s="6">
        <v>19</v>
      </c>
      <c r="G8876" s="6">
        <v>0.37042167782783508</v>
      </c>
      <c r="H8876" s="6">
        <v>0.37042167782783508</v>
      </c>
      <c r="I8876" s="6">
        <v>7.5962468981742859E-2</v>
      </c>
      <c r="J8876" s="6">
        <v>77.026250000000019</v>
      </c>
      <c r="K8876">
        <f t="shared" si="276"/>
        <v>0</v>
      </c>
    </row>
    <row r="8877" spans="1:11" x14ac:dyDescent="0.25">
      <c r="A8877" s="5" t="str">
        <f t="shared" si="277"/>
        <v>Rate FamilyTOU-GS1Monthly Peak DayMay20</v>
      </c>
      <c r="B8877" t="s">
        <v>2234</v>
      </c>
      <c r="C8877" t="s">
        <v>2254</v>
      </c>
      <c r="D8877" t="s">
        <v>2640</v>
      </c>
      <c r="E8877" t="s">
        <v>3205</v>
      </c>
      <c r="F8877" s="6">
        <v>20</v>
      </c>
      <c r="G8877" s="6">
        <v>0.57221907377243042</v>
      </c>
      <c r="H8877" s="6">
        <v>0.57221907377243042</v>
      </c>
      <c r="I8877" s="6">
        <v>6.943126767873764E-2</v>
      </c>
      <c r="J8877" s="6">
        <v>75.008749999999992</v>
      </c>
      <c r="K8877">
        <f t="shared" si="276"/>
        <v>0</v>
      </c>
    </row>
    <row r="8878" spans="1:11" x14ac:dyDescent="0.25">
      <c r="A8878" s="5" t="str">
        <f t="shared" si="277"/>
        <v>Rate FamilyTOU-GS1Monthly Peak DayMay21</v>
      </c>
      <c r="B8878" t="s">
        <v>2234</v>
      </c>
      <c r="C8878" t="s">
        <v>2254</v>
      </c>
      <c r="D8878" t="s">
        <v>2640</v>
      </c>
      <c r="E8878" t="s">
        <v>3205</v>
      </c>
      <c r="F8878" s="6">
        <v>21</v>
      </c>
      <c r="G8878" s="6">
        <v>0.71809089183807373</v>
      </c>
      <c r="H8878" s="6">
        <v>0.71809089183807373</v>
      </c>
      <c r="I8878" s="6">
        <v>6.3877999782562256E-2</v>
      </c>
      <c r="J8878" s="6">
        <v>71.623125000000002</v>
      </c>
      <c r="K8878">
        <f t="shared" si="276"/>
        <v>0</v>
      </c>
    </row>
    <row r="8879" spans="1:11" x14ac:dyDescent="0.25">
      <c r="A8879" s="5" t="str">
        <f t="shared" si="277"/>
        <v>Rate FamilyTOU-GS1Monthly Peak DayMay22</v>
      </c>
      <c r="B8879" t="s">
        <v>2234</v>
      </c>
      <c r="C8879" t="s">
        <v>2254</v>
      </c>
      <c r="D8879" t="s">
        <v>2640</v>
      </c>
      <c r="E8879" t="s">
        <v>3205</v>
      </c>
      <c r="F8879" s="6">
        <v>22</v>
      </c>
      <c r="G8879" s="6">
        <v>0.71275502443313599</v>
      </c>
      <c r="H8879" s="6">
        <v>0.71275502443313599</v>
      </c>
      <c r="I8879" s="6">
        <v>6.3720487058162689E-2</v>
      </c>
      <c r="J8879" s="6">
        <v>68.621249999999989</v>
      </c>
      <c r="K8879">
        <f t="shared" si="276"/>
        <v>0</v>
      </c>
    </row>
    <row r="8880" spans="1:11" x14ac:dyDescent="0.25">
      <c r="A8880" s="5" t="str">
        <f t="shared" si="277"/>
        <v>Rate FamilyTOU-GS1Monthly Peak DayMay23</v>
      </c>
      <c r="B8880" t="s">
        <v>2234</v>
      </c>
      <c r="C8880" t="s">
        <v>2254</v>
      </c>
      <c r="D8880" t="s">
        <v>2640</v>
      </c>
      <c r="E8880" t="s">
        <v>3205</v>
      </c>
      <c r="F8880" s="6">
        <v>23</v>
      </c>
      <c r="G8880" s="6">
        <v>0.67755341529846191</v>
      </c>
      <c r="H8880" s="6">
        <v>0.67755341529846191</v>
      </c>
      <c r="I8880" s="6">
        <v>6.5238609910011292E-2</v>
      </c>
      <c r="J8880" s="6">
        <v>66.954374999999985</v>
      </c>
      <c r="K8880">
        <f t="shared" si="276"/>
        <v>0</v>
      </c>
    </row>
    <row r="8881" spans="1:11" x14ac:dyDescent="0.25">
      <c r="A8881" s="5" t="str">
        <f t="shared" si="277"/>
        <v>Rate FamilyTOU-GS1Monthly Peak DayMay24</v>
      </c>
      <c r="B8881" t="s">
        <v>2234</v>
      </c>
      <c r="C8881" t="s">
        <v>2254</v>
      </c>
      <c r="D8881" t="s">
        <v>2640</v>
      </c>
      <c r="E8881" t="s">
        <v>3205</v>
      </c>
      <c r="F8881" s="6">
        <v>24</v>
      </c>
      <c r="G8881" s="6">
        <v>0.71047514677047729</v>
      </c>
      <c r="H8881" s="6">
        <v>0.71047514677047729</v>
      </c>
      <c r="I8881" s="6">
        <v>6.8030178546905518E-2</v>
      </c>
      <c r="J8881" s="6">
        <v>66.012500000000003</v>
      </c>
      <c r="K8881">
        <f t="shared" si="276"/>
        <v>0</v>
      </c>
    </row>
    <row r="8882" spans="1:11" x14ac:dyDescent="0.25">
      <c r="A8882" s="5" t="str">
        <f t="shared" si="277"/>
        <v>Rate FamilyTOU-GS1Average WeekdayJune1</v>
      </c>
      <c r="B8882" t="s">
        <v>2234</v>
      </c>
      <c r="C8882" t="s">
        <v>2254</v>
      </c>
      <c r="D8882" t="s">
        <v>2641</v>
      </c>
      <c r="E8882" t="s">
        <v>3206</v>
      </c>
      <c r="F8882" s="6">
        <v>1</v>
      </c>
      <c r="G8882" s="6">
        <v>0.6549687385559082</v>
      </c>
      <c r="H8882" s="6">
        <v>0.6549687385559082</v>
      </c>
      <c r="I8882" s="6">
        <v>8.7629906833171844E-2</v>
      </c>
      <c r="J8882" s="6">
        <v>65.191250000000011</v>
      </c>
      <c r="K8882">
        <f t="shared" si="276"/>
        <v>0</v>
      </c>
    </row>
    <row r="8883" spans="1:11" x14ac:dyDescent="0.25">
      <c r="A8883" s="5" t="str">
        <f t="shared" si="277"/>
        <v>Rate FamilyTOU-GS1Average WeekdayJune2</v>
      </c>
      <c r="B8883" t="s">
        <v>2234</v>
      </c>
      <c r="C8883" t="s">
        <v>2254</v>
      </c>
      <c r="D8883" t="s">
        <v>2641</v>
      </c>
      <c r="E8883" t="s">
        <v>3206</v>
      </c>
      <c r="F8883" s="6">
        <v>2</v>
      </c>
      <c r="G8883" s="6">
        <v>0.57716876268386841</v>
      </c>
      <c r="H8883" s="6">
        <v>0.57716876268386841</v>
      </c>
      <c r="I8883" s="6">
        <v>8.8592506945133209E-2</v>
      </c>
      <c r="J8883" s="6">
        <v>65.038124899864201</v>
      </c>
      <c r="K8883">
        <f t="shared" si="276"/>
        <v>0</v>
      </c>
    </row>
    <row r="8884" spans="1:11" x14ac:dyDescent="0.25">
      <c r="A8884" s="5" t="str">
        <f t="shared" si="277"/>
        <v>Rate FamilyTOU-GS1Average WeekdayJune3</v>
      </c>
      <c r="B8884" t="s">
        <v>2234</v>
      </c>
      <c r="C8884" t="s">
        <v>2254</v>
      </c>
      <c r="D8884" t="s">
        <v>2641</v>
      </c>
      <c r="E8884" t="s">
        <v>3206</v>
      </c>
      <c r="F8884" s="6">
        <v>3</v>
      </c>
      <c r="G8884" s="6">
        <v>0.64318752288818359</v>
      </c>
      <c r="H8884" s="6">
        <v>0.64318752288818359</v>
      </c>
      <c r="I8884" s="6">
        <v>0.10470446944236755</v>
      </c>
      <c r="J8884" s="6">
        <v>64.742500066757202</v>
      </c>
      <c r="K8884">
        <f t="shared" si="276"/>
        <v>0</v>
      </c>
    </row>
    <row r="8885" spans="1:11" x14ac:dyDescent="0.25">
      <c r="A8885" s="5" t="str">
        <f t="shared" si="277"/>
        <v>Rate FamilyTOU-GS1Average WeekdayJune4</v>
      </c>
      <c r="B8885" t="s">
        <v>2234</v>
      </c>
      <c r="C8885" t="s">
        <v>2254</v>
      </c>
      <c r="D8885" t="s">
        <v>2641</v>
      </c>
      <c r="E8885" t="s">
        <v>3206</v>
      </c>
      <c r="F8885" s="6">
        <v>4</v>
      </c>
      <c r="G8885" s="6">
        <v>0.59453749656677246</v>
      </c>
      <c r="H8885" s="6">
        <v>0.59453749656677246</v>
      </c>
      <c r="I8885" s="6">
        <v>8.6386285722255707E-2</v>
      </c>
      <c r="J8885" s="6">
        <v>63.969374179840088</v>
      </c>
      <c r="K8885">
        <f t="shared" si="276"/>
        <v>0</v>
      </c>
    </row>
    <row r="8886" spans="1:11" x14ac:dyDescent="0.25">
      <c r="A8886" s="5" t="str">
        <f t="shared" si="277"/>
        <v>Rate FamilyTOU-GS1Average WeekdayJune5</v>
      </c>
      <c r="B8886" t="s">
        <v>2234</v>
      </c>
      <c r="C8886" t="s">
        <v>2254</v>
      </c>
      <c r="D8886" t="s">
        <v>2641</v>
      </c>
      <c r="E8886" t="s">
        <v>3206</v>
      </c>
      <c r="F8886" s="6">
        <v>5</v>
      </c>
      <c r="G8886" s="6">
        <v>0.59446877241134644</v>
      </c>
      <c r="H8886" s="6">
        <v>0.59446877241134644</v>
      </c>
      <c r="I8886" s="6">
        <v>8.6689040064811707E-2</v>
      </c>
      <c r="J8886" s="6">
        <v>62.990625858306885</v>
      </c>
      <c r="K8886">
        <f t="shared" si="276"/>
        <v>0</v>
      </c>
    </row>
    <row r="8887" spans="1:11" x14ac:dyDescent="0.25">
      <c r="A8887" s="5" t="str">
        <f t="shared" si="277"/>
        <v>Rate FamilyTOU-GS1Average WeekdayJune6</v>
      </c>
      <c r="B8887" t="s">
        <v>2234</v>
      </c>
      <c r="C8887" t="s">
        <v>2254</v>
      </c>
      <c r="D8887" t="s">
        <v>2641</v>
      </c>
      <c r="E8887" t="s">
        <v>3206</v>
      </c>
      <c r="F8887" s="6">
        <v>6</v>
      </c>
      <c r="G8887" s="6">
        <v>0.59723752737045288</v>
      </c>
      <c r="H8887" s="6">
        <v>0.59723752737045288</v>
      </c>
      <c r="I8887" s="6">
        <v>8.8934905827045441E-2</v>
      </c>
      <c r="J8887" s="6">
        <v>62.40250039100647</v>
      </c>
      <c r="K8887">
        <f t="shared" si="276"/>
        <v>0</v>
      </c>
    </row>
    <row r="8888" spans="1:11" x14ac:dyDescent="0.25">
      <c r="A8888" s="5" t="str">
        <f t="shared" si="277"/>
        <v>Rate FamilyTOU-GS1Average WeekdayJune7</v>
      </c>
      <c r="B8888" t="s">
        <v>2234</v>
      </c>
      <c r="C8888" t="s">
        <v>2254</v>
      </c>
      <c r="D8888" t="s">
        <v>2641</v>
      </c>
      <c r="E8888" t="s">
        <v>3206</v>
      </c>
      <c r="F8888" s="6">
        <v>7</v>
      </c>
      <c r="G8888" s="6">
        <v>0.46250000596046448</v>
      </c>
      <c r="H8888" s="6">
        <v>0.46250000596046448</v>
      </c>
      <c r="I8888" s="6">
        <v>0.10623925179243088</v>
      </c>
      <c r="J8888" s="6">
        <v>61.840624809265137</v>
      </c>
      <c r="K8888">
        <f t="shared" si="276"/>
        <v>0</v>
      </c>
    </row>
    <row r="8889" spans="1:11" x14ac:dyDescent="0.25">
      <c r="A8889" s="5" t="str">
        <f t="shared" si="277"/>
        <v>Rate FamilyTOU-GS1Average WeekdayJune8</v>
      </c>
      <c r="B8889" t="s">
        <v>2234</v>
      </c>
      <c r="C8889" t="s">
        <v>2254</v>
      </c>
      <c r="D8889" t="s">
        <v>2641</v>
      </c>
      <c r="E8889" t="s">
        <v>3206</v>
      </c>
      <c r="F8889" s="6">
        <v>8</v>
      </c>
      <c r="G8889" s="6">
        <v>0.28049999475479126</v>
      </c>
      <c r="H8889" s="6">
        <v>0.28049999475479126</v>
      </c>
      <c r="I8889" s="6">
        <v>7.8600868582725525E-2</v>
      </c>
      <c r="J8889" s="6">
        <v>63.022499084472656</v>
      </c>
      <c r="K8889">
        <f t="shared" si="276"/>
        <v>0</v>
      </c>
    </row>
    <row r="8890" spans="1:11" x14ac:dyDescent="0.25">
      <c r="A8890" s="5" t="str">
        <f t="shared" si="277"/>
        <v>Rate FamilyTOU-GS1Average WeekdayJune9</v>
      </c>
      <c r="B8890" t="s">
        <v>2234</v>
      </c>
      <c r="C8890" t="s">
        <v>2254</v>
      </c>
      <c r="D8890" t="s">
        <v>2641</v>
      </c>
      <c r="E8890" t="s">
        <v>3206</v>
      </c>
      <c r="F8890" s="6">
        <v>9</v>
      </c>
      <c r="G8890" s="6">
        <v>0.27500000596046448</v>
      </c>
      <c r="H8890" s="6">
        <v>0.27500000596046448</v>
      </c>
      <c r="I8890" s="6">
        <v>9.7473114728927612E-2</v>
      </c>
      <c r="J8890" s="6">
        <v>65.696250677108765</v>
      </c>
      <c r="K8890">
        <f t="shared" si="276"/>
        <v>0</v>
      </c>
    </row>
    <row r="8891" spans="1:11" x14ac:dyDescent="0.25">
      <c r="A8891" s="5" t="str">
        <f t="shared" si="277"/>
        <v>Rate FamilyTOU-GS1Average WeekdayJune10</v>
      </c>
      <c r="B8891" t="s">
        <v>2234</v>
      </c>
      <c r="C8891" t="s">
        <v>2254</v>
      </c>
      <c r="D8891" t="s">
        <v>2641</v>
      </c>
      <c r="E8891" t="s">
        <v>3206</v>
      </c>
      <c r="F8891" s="6">
        <v>10</v>
      </c>
      <c r="G8891" s="6">
        <v>0.43762502074241638</v>
      </c>
      <c r="H8891" s="6">
        <v>0.43762502074241638</v>
      </c>
      <c r="I8891" s="6">
        <v>0.18007710576057434</v>
      </c>
      <c r="J8891" s="6">
        <v>68.298125743865967</v>
      </c>
      <c r="K8891">
        <f t="shared" si="276"/>
        <v>0</v>
      </c>
    </row>
    <row r="8892" spans="1:11" x14ac:dyDescent="0.25">
      <c r="A8892" s="5" t="str">
        <f t="shared" si="277"/>
        <v>Rate FamilyTOU-GS1Average WeekdayJune11</v>
      </c>
      <c r="B8892" t="s">
        <v>2234</v>
      </c>
      <c r="C8892" t="s">
        <v>2254</v>
      </c>
      <c r="D8892" t="s">
        <v>2641</v>
      </c>
      <c r="E8892" t="s">
        <v>3206</v>
      </c>
      <c r="F8892" s="6">
        <v>11</v>
      </c>
      <c r="G8892" s="6">
        <v>0.53549998998641968</v>
      </c>
      <c r="H8892" s="6">
        <v>0.53549998998641968</v>
      </c>
      <c r="I8892" s="6">
        <v>0.21746578812599182</v>
      </c>
      <c r="J8892" s="6">
        <v>70.703750133514404</v>
      </c>
      <c r="K8892">
        <f t="shared" si="276"/>
        <v>0</v>
      </c>
    </row>
    <row r="8893" spans="1:11" x14ac:dyDescent="0.25">
      <c r="A8893" s="5" t="str">
        <f t="shared" si="277"/>
        <v>Rate FamilyTOU-GS1Average WeekdayJune12</v>
      </c>
      <c r="B8893" t="s">
        <v>2234</v>
      </c>
      <c r="C8893" t="s">
        <v>2254</v>
      </c>
      <c r="D8893" t="s">
        <v>2641</v>
      </c>
      <c r="E8893" t="s">
        <v>3206</v>
      </c>
      <c r="F8893" s="6">
        <v>12</v>
      </c>
      <c r="G8893" s="6">
        <v>0.66137498617172241</v>
      </c>
      <c r="H8893" s="6">
        <v>0.66137498617172241</v>
      </c>
      <c r="I8893" s="6">
        <v>0.26538902521133423</v>
      </c>
      <c r="J8893" s="6">
        <v>74.037499904632568</v>
      </c>
      <c r="K8893">
        <f t="shared" si="276"/>
        <v>0</v>
      </c>
    </row>
    <row r="8894" spans="1:11" x14ac:dyDescent="0.25">
      <c r="A8894" s="5" t="str">
        <f t="shared" si="277"/>
        <v>Rate FamilyTOU-GS1Average WeekdayJune13</v>
      </c>
      <c r="B8894" t="s">
        <v>2234</v>
      </c>
      <c r="C8894" t="s">
        <v>2254</v>
      </c>
      <c r="D8894" t="s">
        <v>2641</v>
      </c>
      <c r="E8894" t="s">
        <v>3206</v>
      </c>
      <c r="F8894" s="6">
        <v>13</v>
      </c>
      <c r="G8894" s="6">
        <v>0.671875</v>
      </c>
      <c r="H8894" s="6">
        <v>0.671875</v>
      </c>
      <c r="I8894" s="6">
        <v>0.2741432785987854</v>
      </c>
      <c r="J8894" s="6">
        <v>77.028750419616699</v>
      </c>
      <c r="K8894">
        <f t="shared" si="276"/>
        <v>0</v>
      </c>
    </row>
    <row r="8895" spans="1:11" x14ac:dyDescent="0.25">
      <c r="A8895" s="5" t="str">
        <f t="shared" si="277"/>
        <v>Rate FamilyTOU-GS1Average WeekdayJune14</v>
      </c>
      <c r="B8895" t="s">
        <v>2234</v>
      </c>
      <c r="C8895" t="s">
        <v>2254</v>
      </c>
      <c r="D8895" t="s">
        <v>2641</v>
      </c>
      <c r="E8895" t="s">
        <v>3206</v>
      </c>
      <c r="F8895" s="6">
        <v>14</v>
      </c>
      <c r="G8895" s="6">
        <v>0.67362499237060547</v>
      </c>
      <c r="H8895" s="6">
        <v>0.67362499237060547</v>
      </c>
      <c r="I8895" s="6">
        <v>0.29327100515365601</v>
      </c>
      <c r="J8895" s="6">
        <v>79.456251621246338</v>
      </c>
      <c r="K8895">
        <f t="shared" si="276"/>
        <v>0</v>
      </c>
    </row>
    <row r="8896" spans="1:11" x14ac:dyDescent="0.25">
      <c r="A8896" s="5" t="str">
        <f t="shared" si="277"/>
        <v>Rate FamilyTOU-GS1Average WeekdayJune15</v>
      </c>
      <c r="B8896" t="s">
        <v>2234</v>
      </c>
      <c r="C8896" t="s">
        <v>2254</v>
      </c>
      <c r="D8896" t="s">
        <v>2641</v>
      </c>
      <c r="E8896" t="s">
        <v>3206</v>
      </c>
      <c r="F8896" s="6">
        <v>15</v>
      </c>
      <c r="G8896" s="6">
        <v>0.69287502765655518</v>
      </c>
      <c r="H8896" s="6">
        <v>0.69287502765655518</v>
      </c>
      <c r="I8896" s="6">
        <v>0.28894725441932678</v>
      </c>
      <c r="J8896" s="6">
        <v>80.711251258850098</v>
      </c>
      <c r="K8896">
        <f t="shared" si="276"/>
        <v>0</v>
      </c>
    </row>
    <row r="8897" spans="1:11" x14ac:dyDescent="0.25">
      <c r="A8897" s="5" t="str">
        <f t="shared" si="277"/>
        <v>Rate FamilyTOU-GS1Average WeekdayJune16</v>
      </c>
      <c r="B8897" t="s">
        <v>2234</v>
      </c>
      <c r="C8897" t="s">
        <v>2254</v>
      </c>
      <c r="D8897" t="s">
        <v>2641</v>
      </c>
      <c r="E8897" t="s">
        <v>3206</v>
      </c>
      <c r="F8897" s="6">
        <v>16</v>
      </c>
      <c r="G8897" s="6">
        <v>0.61374998092651367</v>
      </c>
      <c r="H8897" s="6">
        <v>0.61374998092651367</v>
      </c>
      <c r="I8897" s="6">
        <v>0.26149371266365051</v>
      </c>
      <c r="J8897" s="6">
        <v>81.408751964569092</v>
      </c>
      <c r="K8897">
        <f t="shared" si="276"/>
        <v>0</v>
      </c>
    </row>
    <row r="8898" spans="1:11" x14ac:dyDescent="0.25">
      <c r="A8898" s="5" t="str">
        <f t="shared" si="277"/>
        <v>Rate FamilyTOU-GS1Average WeekdayJune17</v>
      </c>
      <c r="B8898" t="s">
        <v>2234</v>
      </c>
      <c r="C8898" t="s">
        <v>2254</v>
      </c>
      <c r="D8898" t="s">
        <v>2641</v>
      </c>
      <c r="E8898" t="s">
        <v>3206</v>
      </c>
      <c r="F8898" s="6">
        <v>17</v>
      </c>
      <c r="G8898" s="6">
        <v>0.60637497901916504</v>
      </c>
      <c r="H8898" s="6">
        <v>0.60637497901916504</v>
      </c>
      <c r="I8898" s="6">
        <v>0.2512471079826355</v>
      </c>
      <c r="J8898" s="6">
        <v>81.146249771118164</v>
      </c>
      <c r="K8898">
        <f t="shared" ref="K8898:K8961" si="278">INDEX(events, MATCH(CONCATENATE(B8898, C8898, D8898, E8898), events_y, 0), MATCH("Confidential", events_x, 0))</f>
        <v>0</v>
      </c>
    </row>
    <row r="8899" spans="1:11" x14ac:dyDescent="0.25">
      <c r="A8899" s="5" t="str">
        <f t="shared" ref="A8899:A8962" si="279">CONCATENATE(B8899, C8899, D8899, E8899, F8899)</f>
        <v>Rate FamilyTOU-GS1Average WeekdayJune18</v>
      </c>
      <c r="B8899" t="s">
        <v>2234</v>
      </c>
      <c r="C8899" t="s">
        <v>2254</v>
      </c>
      <c r="D8899" t="s">
        <v>2641</v>
      </c>
      <c r="E8899" t="s">
        <v>3206</v>
      </c>
      <c r="F8899" s="6">
        <v>18</v>
      </c>
      <c r="G8899" s="6">
        <v>0.58550000190734863</v>
      </c>
      <c r="H8899" s="6">
        <v>0.58550000190734863</v>
      </c>
      <c r="I8899" s="6">
        <v>0.2369806319475174</v>
      </c>
      <c r="J8899" s="6">
        <v>79.331249713897705</v>
      </c>
      <c r="K8899">
        <f t="shared" si="278"/>
        <v>0</v>
      </c>
    </row>
    <row r="8900" spans="1:11" x14ac:dyDescent="0.25">
      <c r="A8900" s="5" t="str">
        <f t="shared" si="279"/>
        <v>Rate FamilyTOU-GS1Average WeekdayJune19</v>
      </c>
      <c r="B8900" t="s">
        <v>2234</v>
      </c>
      <c r="C8900" t="s">
        <v>2254</v>
      </c>
      <c r="D8900" t="s">
        <v>2641</v>
      </c>
      <c r="E8900" t="s">
        <v>3206</v>
      </c>
      <c r="F8900" s="6">
        <v>19</v>
      </c>
      <c r="G8900" s="6">
        <v>0.43075001239776611</v>
      </c>
      <c r="H8900" s="6">
        <v>0.43075001239776611</v>
      </c>
      <c r="I8900" s="6">
        <v>0.13350951671600342</v>
      </c>
      <c r="J8900" s="6">
        <v>77.358749866485596</v>
      </c>
      <c r="K8900">
        <f t="shared" si="278"/>
        <v>0</v>
      </c>
    </row>
    <row r="8901" spans="1:11" x14ac:dyDescent="0.25">
      <c r="A8901" s="5" t="str">
        <f t="shared" si="279"/>
        <v>Rate FamilyTOU-GS1Average WeekdayJune20</v>
      </c>
      <c r="B8901" t="s">
        <v>2234</v>
      </c>
      <c r="C8901" t="s">
        <v>2254</v>
      </c>
      <c r="D8901" t="s">
        <v>2641</v>
      </c>
      <c r="E8901" t="s">
        <v>3206</v>
      </c>
      <c r="F8901" s="6">
        <v>20</v>
      </c>
      <c r="G8901" s="6">
        <v>0.54804372787475586</v>
      </c>
      <c r="H8901" s="6">
        <v>0.54804372787475586</v>
      </c>
      <c r="I8901" s="6">
        <v>0.12511178851127625</v>
      </c>
      <c r="J8901" s="6">
        <v>75.032498836517334</v>
      </c>
      <c r="K8901">
        <f t="shared" si="278"/>
        <v>0</v>
      </c>
    </row>
    <row r="8902" spans="1:11" x14ac:dyDescent="0.25">
      <c r="A8902" s="5" t="str">
        <f t="shared" si="279"/>
        <v>Rate FamilyTOU-GS1Average WeekdayJune21</v>
      </c>
      <c r="B8902" t="s">
        <v>2234</v>
      </c>
      <c r="C8902" t="s">
        <v>2254</v>
      </c>
      <c r="D8902" t="s">
        <v>2641</v>
      </c>
      <c r="E8902" t="s">
        <v>3206</v>
      </c>
      <c r="F8902" s="6">
        <v>21</v>
      </c>
      <c r="G8902" s="6">
        <v>0.67112499475479126</v>
      </c>
      <c r="H8902" s="6">
        <v>0.67112499475479126</v>
      </c>
      <c r="I8902" s="6">
        <v>9.1560833156108856E-2</v>
      </c>
      <c r="J8902" s="6">
        <v>71.926250457763672</v>
      </c>
      <c r="K8902">
        <f t="shared" si="278"/>
        <v>0</v>
      </c>
    </row>
    <row r="8903" spans="1:11" x14ac:dyDescent="0.25">
      <c r="A8903" s="5" t="str">
        <f t="shared" si="279"/>
        <v>Rate FamilyTOU-GS1Average WeekdayJune22</v>
      </c>
      <c r="B8903" t="s">
        <v>2234</v>
      </c>
      <c r="C8903" t="s">
        <v>2254</v>
      </c>
      <c r="D8903" t="s">
        <v>2641</v>
      </c>
      <c r="E8903" t="s">
        <v>3206</v>
      </c>
      <c r="F8903" s="6">
        <v>22</v>
      </c>
      <c r="G8903" s="6">
        <v>0.69685626029968262</v>
      </c>
      <c r="H8903" s="6">
        <v>0.69685626029968262</v>
      </c>
      <c r="I8903" s="6">
        <v>8.7510503828525543E-2</v>
      </c>
      <c r="J8903" s="6">
        <v>69.546249628067017</v>
      </c>
      <c r="K8903">
        <f t="shared" si="278"/>
        <v>0</v>
      </c>
    </row>
    <row r="8904" spans="1:11" x14ac:dyDescent="0.25">
      <c r="A8904" s="5" t="str">
        <f t="shared" si="279"/>
        <v>Rate FamilyTOU-GS1Average WeekdayJune23</v>
      </c>
      <c r="B8904" t="s">
        <v>2234</v>
      </c>
      <c r="C8904" t="s">
        <v>2254</v>
      </c>
      <c r="D8904" t="s">
        <v>2641</v>
      </c>
      <c r="E8904" t="s">
        <v>3206</v>
      </c>
      <c r="F8904" s="6">
        <v>23</v>
      </c>
      <c r="G8904" s="6">
        <v>0.73960000276565552</v>
      </c>
      <c r="H8904" s="6">
        <v>0.73960000276565552</v>
      </c>
      <c r="I8904" s="6">
        <v>0.10497190803289413</v>
      </c>
      <c r="J8904" s="6">
        <v>68.482499361038208</v>
      </c>
      <c r="K8904">
        <f t="shared" si="278"/>
        <v>0</v>
      </c>
    </row>
    <row r="8905" spans="1:11" x14ac:dyDescent="0.25">
      <c r="A8905" s="5" t="str">
        <f t="shared" si="279"/>
        <v>Rate FamilyTOU-GS1Average WeekdayJune24</v>
      </c>
      <c r="B8905" t="s">
        <v>2234</v>
      </c>
      <c r="C8905" t="s">
        <v>2254</v>
      </c>
      <c r="D8905" t="s">
        <v>2641</v>
      </c>
      <c r="E8905" t="s">
        <v>3206</v>
      </c>
      <c r="F8905" s="6">
        <v>24</v>
      </c>
      <c r="G8905" s="6">
        <v>0.70090627670288086</v>
      </c>
      <c r="H8905" s="6">
        <v>0.70090627670288086</v>
      </c>
      <c r="I8905" s="6">
        <v>0.10691609978675842</v>
      </c>
      <c r="J8905" s="6">
        <v>67.791875600814819</v>
      </c>
      <c r="K8905">
        <f t="shared" si="278"/>
        <v>0</v>
      </c>
    </row>
    <row r="8906" spans="1:11" x14ac:dyDescent="0.25">
      <c r="A8906" s="5" t="str">
        <f t="shared" si="279"/>
        <v>Rate FamilyTOU-GS1Monthly Peak DayJune1</v>
      </c>
      <c r="B8906" t="s">
        <v>2234</v>
      </c>
      <c r="C8906" t="s">
        <v>2254</v>
      </c>
      <c r="D8906" t="s">
        <v>2642</v>
      </c>
      <c r="E8906" t="s">
        <v>3206</v>
      </c>
      <c r="F8906" s="6">
        <v>1</v>
      </c>
      <c r="G8906" s="6">
        <v>0.66651147603988647</v>
      </c>
      <c r="H8906" s="6">
        <v>0.64299547672271729</v>
      </c>
      <c r="I8906" s="6">
        <v>3.999444842338562E-2</v>
      </c>
      <c r="J8906" s="6">
        <v>72.456249237060547</v>
      </c>
      <c r="K8906">
        <f t="shared" si="278"/>
        <v>0</v>
      </c>
    </row>
    <row r="8907" spans="1:11" x14ac:dyDescent="0.25">
      <c r="A8907" s="5" t="str">
        <f t="shared" si="279"/>
        <v>Rate FamilyTOU-GS1Monthly Peak DayJune2</v>
      </c>
      <c r="B8907" t="s">
        <v>2234</v>
      </c>
      <c r="C8907" t="s">
        <v>2254</v>
      </c>
      <c r="D8907" t="s">
        <v>2642</v>
      </c>
      <c r="E8907" t="s">
        <v>3206</v>
      </c>
      <c r="F8907" s="6">
        <v>2</v>
      </c>
      <c r="G8907" s="6">
        <v>0.64533340930938721</v>
      </c>
      <c r="H8907" s="6">
        <v>0.63100928068161011</v>
      </c>
      <c r="I8907" s="6">
        <v>4.0024880319833755E-2</v>
      </c>
      <c r="J8907" s="6">
        <v>71.353126049041748</v>
      </c>
      <c r="K8907">
        <f t="shared" si="278"/>
        <v>0</v>
      </c>
    </row>
    <row r="8908" spans="1:11" x14ac:dyDescent="0.25">
      <c r="A8908" s="5" t="str">
        <f t="shared" si="279"/>
        <v>Rate FamilyTOU-GS1Monthly Peak DayJune3</v>
      </c>
      <c r="B8908" t="s">
        <v>2234</v>
      </c>
      <c r="C8908" t="s">
        <v>2254</v>
      </c>
      <c r="D8908" t="s">
        <v>2642</v>
      </c>
      <c r="E8908" t="s">
        <v>3206</v>
      </c>
      <c r="F8908" s="6">
        <v>3</v>
      </c>
      <c r="G8908" s="6">
        <v>0.64720654487609863</v>
      </c>
      <c r="H8908" s="6">
        <v>0.63400107622146606</v>
      </c>
      <c r="I8908" s="6">
        <v>4.2118571698665619E-2</v>
      </c>
      <c r="J8908" s="6">
        <v>70.218750476837158</v>
      </c>
      <c r="K8908">
        <f t="shared" si="278"/>
        <v>0</v>
      </c>
    </row>
    <row r="8909" spans="1:11" x14ac:dyDescent="0.25">
      <c r="A8909" s="5" t="str">
        <f t="shared" si="279"/>
        <v>Rate FamilyTOU-GS1Monthly Peak DayJune4</v>
      </c>
      <c r="B8909" t="s">
        <v>2234</v>
      </c>
      <c r="C8909" t="s">
        <v>2254</v>
      </c>
      <c r="D8909" t="s">
        <v>2642</v>
      </c>
      <c r="E8909" t="s">
        <v>3206</v>
      </c>
      <c r="F8909" s="6">
        <v>4</v>
      </c>
      <c r="G8909" s="6">
        <v>0.62499207258224487</v>
      </c>
      <c r="H8909" s="6">
        <v>0.62688714265823364</v>
      </c>
      <c r="I8909" s="6">
        <v>4.1526809334754944E-2</v>
      </c>
      <c r="J8909" s="6">
        <v>69.545000553131104</v>
      </c>
      <c r="K8909">
        <f t="shared" si="278"/>
        <v>0</v>
      </c>
    </row>
    <row r="8910" spans="1:11" x14ac:dyDescent="0.25">
      <c r="A8910" s="5" t="str">
        <f t="shared" si="279"/>
        <v>Rate FamilyTOU-GS1Monthly Peak DayJune5</v>
      </c>
      <c r="B8910" t="s">
        <v>2234</v>
      </c>
      <c r="C8910" t="s">
        <v>2254</v>
      </c>
      <c r="D8910" t="s">
        <v>2642</v>
      </c>
      <c r="E8910" t="s">
        <v>3206</v>
      </c>
      <c r="F8910" s="6">
        <v>5</v>
      </c>
      <c r="G8910" s="6">
        <v>0.63692569732666016</v>
      </c>
      <c r="H8910" s="6">
        <v>0.63907408714294434</v>
      </c>
      <c r="I8910" s="6">
        <v>4.6119663864374161E-2</v>
      </c>
      <c r="J8910" s="6">
        <v>68.64250111579895</v>
      </c>
      <c r="K8910">
        <f t="shared" si="278"/>
        <v>0</v>
      </c>
    </row>
    <row r="8911" spans="1:11" x14ac:dyDescent="0.25">
      <c r="A8911" s="5" t="str">
        <f t="shared" si="279"/>
        <v>Rate FamilyTOU-GS1Monthly Peak DayJune6</v>
      </c>
      <c r="B8911" t="s">
        <v>2234</v>
      </c>
      <c r="C8911" t="s">
        <v>2254</v>
      </c>
      <c r="D8911" t="s">
        <v>2642</v>
      </c>
      <c r="E8911" t="s">
        <v>3206</v>
      </c>
      <c r="F8911" s="6">
        <v>6</v>
      </c>
      <c r="G8911" s="6">
        <v>0.59019160270690918</v>
      </c>
      <c r="H8911" s="6">
        <v>0.60270571708679199</v>
      </c>
      <c r="I8911" s="6">
        <v>3.761572390794754E-2</v>
      </c>
      <c r="J8911" s="6">
        <v>68.048125267028809</v>
      </c>
      <c r="K8911">
        <f t="shared" si="278"/>
        <v>0</v>
      </c>
    </row>
    <row r="8912" spans="1:11" x14ac:dyDescent="0.25">
      <c r="A8912" s="5" t="str">
        <f t="shared" si="279"/>
        <v>Rate FamilyTOU-GS1Monthly Peak DayJune7</v>
      </c>
      <c r="B8912" t="s">
        <v>2234</v>
      </c>
      <c r="C8912" t="s">
        <v>2254</v>
      </c>
      <c r="D8912" t="s">
        <v>2642</v>
      </c>
      <c r="E8912" t="s">
        <v>3206</v>
      </c>
      <c r="F8912" s="6">
        <v>7</v>
      </c>
      <c r="G8912" s="6">
        <v>0.4040086567401886</v>
      </c>
      <c r="H8912" s="6">
        <v>0.39989569783210754</v>
      </c>
      <c r="I8912" s="6">
        <v>3.5631537437438965E-2</v>
      </c>
      <c r="J8912" s="6">
        <v>67.500000238418579</v>
      </c>
      <c r="K8912">
        <f t="shared" si="278"/>
        <v>0</v>
      </c>
    </row>
    <row r="8913" spans="1:11" x14ac:dyDescent="0.25">
      <c r="A8913" s="5" t="str">
        <f t="shared" si="279"/>
        <v>Rate FamilyTOU-GS1Monthly Peak DayJune8</v>
      </c>
      <c r="B8913" t="s">
        <v>2234</v>
      </c>
      <c r="C8913" t="s">
        <v>2254</v>
      </c>
      <c r="D8913" t="s">
        <v>2642</v>
      </c>
      <c r="E8913" t="s">
        <v>3206</v>
      </c>
      <c r="F8913" s="6">
        <v>8</v>
      </c>
      <c r="G8913" s="6">
        <v>0.36267852783203125</v>
      </c>
      <c r="H8913" s="6">
        <v>0.33691248297691345</v>
      </c>
      <c r="I8913" s="6">
        <v>4.287855327129364E-2</v>
      </c>
      <c r="J8913" s="6">
        <v>67.740624904632568</v>
      </c>
      <c r="K8913">
        <f t="shared" si="278"/>
        <v>0</v>
      </c>
    </row>
    <row r="8914" spans="1:11" x14ac:dyDescent="0.25">
      <c r="A8914" s="5" t="str">
        <f t="shared" si="279"/>
        <v>Rate FamilyTOU-GS1Monthly Peak DayJune9</v>
      </c>
      <c r="B8914" t="s">
        <v>2234</v>
      </c>
      <c r="C8914" t="s">
        <v>2254</v>
      </c>
      <c r="D8914" t="s">
        <v>2642</v>
      </c>
      <c r="E8914" t="s">
        <v>3206</v>
      </c>
      <c r="F8914" s="6">
        <v>9</v>
      </c>
      <c r="G8914" s="6">
        <v>0.42564857006072998</v>
      </c>
      <c r="H8914" s="6">
        <v>0.43241220712661743</v>
      </c>
      <c r="I8914" s="6">
        <v>6.3916467130184174E-2</v>
      </c>
      <c r="J8914" s="6">
        <v>70.740623474121094</v>
      </c>
      <c r="K8914">
        <f t="shared" si="278"/>
        <v>0</v>
      </c>
    </row>
    <row r="8915" spans="1:11" x14ac:dyDescent="0.25">
      <c r="A8915" s="5" t="str">
        <f t="shared" si="279"/>
        <v>Rate FamilyTOU-GS1Monthly Peak DayJune10</v>
      </c>
      <c r="B8915" t="s">
        <v>2234</v>
      </c>
      <c r="C8915" t="s">
        <v>2254</v>
      </c>
      <c r="D8915" t="s">
        <v>2642</v>
      </c>
      <c r="E8915" t="s">
        <v>3206</v>
      </c>
      <c r="F8915" s="6">
        <v>10</v>
      </c>
      <c r="G8915" s="6">
        <v>0.63488894701004028</v>
      </c>
      <c r="H8915" s="6">
        <v>0.69248855113983154</v>
      </c>
      <c r="I8915" s="6">
        <v>0.11475454270839691</v>
      </c>
      <c r="J8915" s="6">
        <v>73.446874141693115</v>
      </c>
      <c r="K8915">
        <f t="shared" si="278"/>
        <v>0</v>
      </c>
    </row>
    <row r="8916" spans="1:11" x14ac:dyDescent="0.25">
      <c r="A8916" s="5" t="str">
        <f t="shared" si="279"/>
        <v>Rate FamilyTOU-GS1Monthly Peak DayJune11</v>
      </c>
      <c r="B8916" t="s">
        <v>2234</v>
      </c>
      <c r="C8916" t="s">
        <v>2254</v>
      </c>
      <c r="D8916" t="s">
        <v>2642</v>
      </c>
      <c r="E8916" t="s">
        <v>3206</v>
      </c>
      <c r="F8916" s="6">
        <v>11</v>
      </c>
      <c r="G8916" s="6">
        <v>0.81436073780059814</v>
      </c>
      <c r="H8916" s="6">
        <v>0.8484078049659729</v>
      </c>
      <c r="I8916" s="6">
        <v>0.1760198175907135</v>
      </c>
      <c r="J8916" s="6">
        <v>75.526875972747803</v>
      </c>
      <c r="K8916">
        <f t="shared" si="278"/>
        <v>0</v>
      </c>
    </row>
    <row r="8917" spans="1:11" x14ac:dyDescent="0.25">
      <c r="A8917" s="5" t="str">
        <f t="shared" si="279"/>
        <v>Rate FamilyTOU-GS1Monthly Peak DayJune12</v>
      </c>
      <c r="B8917" t="s">
        <v>2234</v>
      </c>
      <c r="C8917" t="s">
        <v>2254</v>
      </c>
      <c r="D8917" t="s">
        <v>2642</v>
      </c>
      <c r="E8917" t="s">
        <v>3206</v>
      </c>
      <c r="F8917" s="6">
        <v>12</v>
      </c>
      <c r="G8917" s="6">
        <v>0.83349770307540894</v>
      </c>
      <c r="H8917" s="6">
        <v>0.88999283313751221</v>
      </c>
      <c r="I8917" s="6">
        <v>0.15478216111660004</v>
      </c>
      <c r="J8917" s="6">
        <v>80.101248741149902</v>
      </c>
      <c r="K8917">
        <f t="shared" si="278"/>
        <v>0</v>
      </c>
    </row>
    <row r="8918" spans="1:11" x14ac:dyDescent="0.25">
      <c r="A8918" s="5" t="str">
        <f t="shared" si="279"/>
        <v>Rate FamilyTOU-GS1Monthly Peak DayJune13</v>
      </c>
      <c r="B8918" t="s">
        <v>2234</v>
      </c>
      <c r="C8918" t="s">
        <v>2254</v>
      </c>
      <c r="D8918" t="s">
        <v>2642</v>
      </c>
      <c r="E8918" t="s">
        <v>3206</v>
      </c>
      <c r="F8918" s="6">
        <v>13</v>
      </c>
      <c r="G8918" s="6">
        <v>0.88987845182418823</v>
      </c>
      <c r="H8918" s="6">
        <v>0.90384286642074585</v>
      </c>
      <c r="I8918" s="6">
        <v>0.16413192451000214</v>
      </c>
      <c r="J8918" s="6">
        <v>84.543748378753662</v>
      </c>
      <c r="K8918">
        <f t="shared" si="278"/>
        <v>0</v>
      </c>
    </row>
    <row r="8919" spans="1:11" x14ac:dyDescent="0.25">
      <c r="A8919" s="5" t="str">
        <f t="shared" si="279"/>
        <v>Rate FamilyTOU-GS1Monthly Peak DayJune14</v>
      </c>
      <c r="B8919" t="s">
        <v>2234</v>
      </c>
      <c r="C8919" t="s">
        <v>2254</v>
      </c>
      <c r="D8919" t="s">
        <v>2642</v>
      </c>
      <c r="E8919" t="s">
        <v>3206</v>
      </c>
      <c r="F8919" s="6">
        <v>14</v>
      </c>
      <c r="G8919" s="6">
        <v>0.83998769521713257</v>
      </c>
      <c r="H8919" s="6">
        <v>0.83708637952804565</v>
      </c>
      <c r="I8919" s="6">
        <v>0.19453467428684235</v>
      </c>
      <c r="J8919" s="6">
        <v>85.412498950958252</v>
      </c>
      <c r="K8919">
        <f t="shared" si="278"/>
        <v>0</v>
      </c>
    </row>
    <row r="8920" spans="1:11" x14ac:dyDescent="0.25">
      <c r="A8920" s="5" t="str">
        <f t="shared" si="279"/>
        <v>Rate FamilyTOU-GS1Monthly Peak DayJune15</v>
      </c>
      <c r="B8920" t="s">
        <v>2234</v>
      </c>
      <c r="C8920" t="s">
        <v>2254</v>
      </c>
      <c r="D8920" t="s">
        <v>2642</v>
      </c>
      <c r="E8920" t="s">
        <v>3206</v>
      </c>
      <c r="F8920" s="6">
        <v>15</v>
      </c>
      <c r="G8920" s="6">
        <v>0.93761271238327026</v>
      </c>
      <c r="H8920" s="6">
        <v>0.93986177444458008</v>
      </c>
      <c r="I8920" s="6">
        <v>0.19062188267707825</v>
      </c>
      <c r="J8920" s="6">
        <v>85.262500762939453</v>
      </c>
      <c r="K8920">
        <f t="shared" si="278"/>
        <v>0</v>
      </c>
    </row>
    <row r="8921" spans="1:11" x14ac:dyDescent="0.25">
      <c r="A8921" s="5" t="str">
        <f t="shared" si="279"/>
        <v>Rate FamilyTOU-GS1Monthly Peak DayJune16</v>
      </c>
      <c r="B8921" t="s">
        <v>2234</v>
      </c>
      <c r="C8921" t="s">
        <v>2254</v>
      </c>
      <c r="D8921" t="s">
        <v>2642</v>
      </c>
      <c r="E8921" t="s">
        <v>3206</v>
      </c>
      <c r="F8921" s="6">
        <v>16</v>
      </c>
      <c r="G8921" s="6">
        <v>0.83470988273620605</v>
      </c>
      <c r="H8921" s="6">
        <v>0.86034345626831055</v>
      </c>
      <c r="I8921" s="6">
        <v>0.16804023087024689</v>
      </c>
      <c r="J8921" s="6">
        <v>84.931251049041748</v>
      </c>
      <c r="K8921">
        <f t="shared" si="278"/>
        <v>0</v>
      </c>
    </row>
    <row r="8922" spans="1:11" x14ac:dyDescent="0.25">
      <c r="A8922" s="5" t="str">
        <f t="shared" si="279"/>
        <v>Rate FamilyTOU-GS1Monthly Peak DayJune17</v>
      </c>
      <c r="B8922" t="s">
        <v>2234</v>
      </c>
      <c r="C8922" t="s">
        <v>2254</v>
      </c>
      <c r="D8922" t="s">
        <v>2642</v>
      </c>
      <c r="E8922" t="s">
        <v>3206</v>
      </c>
      <c r="F8922" s="6">
        <v>17</v>
      </c>
      <c r="G8922" s="6">
        <v>0.82950592041015625</v>
      </c>
      <c r="H8922" s="6">
        <v>0.8314363956451416</v>
      </c>
      <c r="I8922" s="6">
        <v>0.16161936521530151</v>
      </c>
      <c r="J8922" s="6">
        <v>85.224998950958252</v>
      </c>
      <c r="K8922">
        <f t="shared" si="278"/>
        <v>0</v>
      </c>
    </row>
    <row r="8923" spans="1:11" x14ac:dyDescent="0.25">
      <c r="A8923" s="5" t="str">
        <f t="shared" si="279"/>
        <v>Rate FamilyTOU-GS1Monthly Peak DayJune18</v>
      </c>
      <c r="B8923" t="s">
        <v>2234</v>
      </c>
      <c r="C8923" t="s">
        <v>2254</v>
      </c>
      <c r="D8923" t="s">
        <v>2642</v>
      </c>
      <c r="E8923" t="s">
        <v>3206</v>
      </c>
      <c r="F8923" s="6">
        <v>18</v>
      </c>
      <c r="G8923" s="6">
        <v>0.82257932424545288</v>
      </c>
      <c r="H8923" s="6">
        <v>0.82613736391067505</v>
      </c>
      <c r="I8923" s="6">
        <v>0.13759583234786987</v>
      </c>
      <c r="J8923" s="6">
        <v>84.462500095367432</v>
      </c>
      <c r="K8923">
        <f t="shared" si="278"/>
        <v>0</v>
      </c>
    </row>
    <row r="8924" spans="1:11" x14ac:dyDescent="0.25">
      <c r="A8924" s="5" t="str">
        <f t="shared" si="279"/>
        <v>Rate FamilyTOU-GS1Monthly Peak DayJune19</v>
      </c>
      <c r="B8924" t="s">
        <v>2234</v>
      </c>
      <c r="C8924" t="s">
        <v>2254</v>
      </c>
      <c r="D8924" t="s">
        <v>2642</v>
      </c>
      <c r="E8924" t="s">
        <v>3206</v>
      </c>
      <c r="F8924" s="6">
        <v>19</v>
      </c>
      <c r="G8924" s="6">
        <v>0.55326741933822632</v>
      </c>
      <c r="H8924" s="6">
        <v>0.54076755046844482</v>
      </c>
      <c r="I8924" s="6">
        <v>8.9714005589485168E-2</v>
      </c>
      <c r="J8924" s="6">
        <v>83.072500705718994</v>
      </c>
      <c r="K8924">
        <f t="shared" si="278"/>
        <v>0</v>
      </c>
    </row>
    <row r="8925" spans="1:11" x14ac:dyDescent="0.25">
      <c r="A8925" s="5" t="str">
        <f t="shared" si="279"/>
        <v>Rate FamilyTOU-GS1Monthly Peak DayJune20</v>
      </c>
      <c r="B8925" t="s">
        <v>2234</v>
      </c>
      <c r="C8925" t="s">
        <v>2254</v>
      </c>
      <c r="D8925" t="s">
        <v>2642</v>
      </c>
      <c r="E8925" t="s">
        <v>3206</v>
      </c>
      <c r="F8925" s="6">
        <v>20</v>
      </c>
      <c r="G8925" s="6">
        <v>0.50120675563812256</v>
      </c>
      <c r="H8925" s="6">
        <v>0.49228647351264954</v>
      </c>
      <c r="I8925" s="6">
        <v>6.2062647193670273E-2</v>
      </c>
      <c r="J8925" s="6">
        <v>80.043750762939453</v>
      </c>
      <c r="K8925">
        <f t="shared" si="278"/>
        <v>0</v>
      </c>
    </row>
    <row r="8926" spans="1:11" x14ac:dyDescent="0.25">
      <c r="A8926" s="5" t="str">
        <f t="shared" si="279"/>
        <v>Rate FamilyTOU-GS1Monthly Peak DayJune21</v>
      </c>
      <c r="B8926" t="s">
        <v>2234</v>
      </c>
      <c r="C8926" t="s">
        <v>2254</v>
      </c>
      <c r="D8926" t="s">
        <v>2642</v>
      </c>
      <c r="E8926" t="s">
        <v>3206</v>
      </c>
      <c r="F8926" s="6">
        <v>21</v>
      </c>
      <c r="G8926" s="6">
        <v>0.69990849494934082</v>
      </c>
      <c r="H8926" s="6">
        <v>0.67680150270462036</v>
      </c>
      <c r="I8926" s="6">
        <v>5.6633830070495605E-2</v>
      </c>
      <c r="J8926" s="6">
        <v>77.15749979019165</v>
      </c>
      <c r="K8926">
        <f t="shared" si="278"/>
        <v>0</v>
      </c>
    </row>
    <row r="8927" spans="1:11" x14ac:dyDescent="0.25">
      <c r="A8927" s="5" t="str">
        <f t="shared" si="279"/>
        <v>Rate FamilyTOU-GS1Monthly Peak DayJune22</v>
      </c>
      <c r="B8927" t="s">
        <v>2234</v>
      </c>
      <c r="C8927" t="s">
        <v>2254</v>
      </c>
      <c r="D8927" t="s">
        <v>2642</v>
      </c>
      <c r="E8927" t="s">
        <v>3206</v>
      </c>
      <c r="F8927" s="6">
        <v>22</v>
      </c>
      <c r="G8927" s="6">
        <v>0.68817007541656494</v>
      </c>
      <c r="H8927" s="6">
        <v>0.67881083488464355</v>
      </c>
      <c r="I8927" s="6">
        <v>5.15180304646492E-2</v>
      </c>
      <c r="J8927" s="6">
        <v>74.821874618530273</v>
      </c>
      <c r="K8927">
        <f t="shared" si="278"/>
        <v>0</v>
      </c>
    </row>
    <row r="8928" spans="1:11" x14ac:dyDescent="0.25">
      <c r="A8928" s="5" t="str">
        <f t="shared" si="279"/>
        <v>Rate FamilyTOU-GS1Monthly Peak DayJune23</v>
      </c>
      <c r="B8928" t="s">
        <v>2234</v>
      </c>
      <c r="C8928" t="s">
        <v>2254</v>
      </c>
      <c r="D8928" t="s">
        <v>2642</v>
      </c>
      <c r="E8928" t="s">
        <v>3206</v>
      </c>
      <c r="F8928" s="6">
        <v>23</v>
      </c>
      <c r="G8928" s="6">
        <v>0.72695088386535645</v>
      </c>
      <c r="H8928" s="6">
        <v>0.72573250532150269</v>
      </c>
      <c r="I8928" s="6">
        <v>4.7419648617506027E-2</v>
      </c>
      <c r="J8928" s="6">
        <v>73.512499809265137</v>
      </c>
      <c r="K8928">
        <f t="shared" si="278"/>
        <v>0</v>
      </c>
    </row>
    <row r="8929" spans="1:11" x14ac:dyDescent="0.25">
      <c r="A8929" s="5" t="str">
        <f t="shared" si="279"/>
        <v>Rate FamilyTOU-GS1Monthly Peak DayJune24</v>
      </c>
      <c r="B8929" t="s">
        <v>2234</v>
      </c>
      <c r="C8929" t="s">
        <v>2254</v>
      </c>
      <c r="D8929" t="s">
        <v>2642</v>
      </c>
      <c r="E8929" t="s">
        <v>3206</v>
      </c>
      <c r="F8929" s="6">
        <v>24</v>
      </c>
      <c r="G8929" s="6">
        <v>0.68257802724838257</v>
      </c>
      <c r="H8929" s="6">
        <v>0.67391008138656616</v>
      </c>
      <c r="I8929" s="6">
        <v>5.5298540741205215E-2</v>
      </c>
      <c r="J8929" s="6">
        <v>72.242500305175781</v>
      </c>
      <c r="K8929">
        <f t="shared" si="278"/>
        <v>0</v>
      </c>
    </row>
    <row r="8930" spans="1:11" x14ac:dyDescent="0.25">
      <c r="A8930" s="5" t="str">
        <f t="shared" si="279"/>
        <v>Rate FamilyTOU-GS1Average WeekdayJuly1</v>
      </c>
      <c r="B8930" t="s">
        <v>2234</v>
      </c>
      <c r="C8930" t="s">
        <v>2254</v>
      </c>
      <c r="D8930" t="s">
        <v>2643</v>
      </c>
      <c r="E8930" t="s">
        <v>3207</v>
      </c>
      <c r="F8930" s="6">
        <v>1</v>
      </c>
      <c r="G8930" s="6">
        <v>0.72021669149398804</v>
      </c>
      <c r="H8930" s="6">
        <v>0.69670069217681885</v>
      </c>
      <c r="I8930" s="6">
        <v>3.854101151227951E-2</v>
      </c>
      <c r="J8930" s="6">
        <v>72.125</v>
      </c>
      <c r="K8930">
        <f t="shared" si="278"/>
        <v>0</v>
      </c>
    </row>
    <row r="8931" spans="1:11" x14ac:dyDescent="0.25">
      <c r="A8931" s="5" t="str">
        <f t="shared" si="279"/>
        <v>Rate FamilyTOU-GS1Average WeekdayJuly2</v>
      </c>
      <c r="B8931" t="s">
        <v>2234</v>
      </c>
      <c r="C8931" t="s">
        <v>2254</v>
      </c>
      <c r="D8931" t="s">
        <v>2643</v>
      </c>
      <c r="E8931" t="s">
        <v>3207</v>
      </c>
      <c r="F8931" s="6">
        <v>2</v>
      </c>
      <c r="G8931" s="6">
        <v>0.6949237585067749</v>
      </c>
      <c r="H8931" s="6">
        <v>0.6805996298789978</v>
      </c>
      <c r="I8931" s="6">
        <v>4.5896701514720917E-2</v>
      </c>
      <c r="J8931" s="6">
        <v>71.636875000000003</v>
      </c>
      <c r="K8931">
        <f t="shared" si="278"/>
        <v>0</v>
      </c>
    </row>
    <row r="8932" spans="1:11" x14ac:dyDescent="0.25">
      <c r="A8932" s="5" t="str">
        <f t="shared" si="279"/>
        <v>Rate FamilyTOU-GS1Average WeekdayJuly3</v>
      </c>
      <c r="B8932" t="s">
        <v>2234</v>
      </c>
      <c r="C8932" t="s">
        <v>2254</v>
      </c>
      <c r="D8932" t="s">
        <v>2643</v>
      </c>
      <c r="E8932" t="s">
        <v>3207</v>
      </c>
      <c r="F8932" s="6">
        <v>3</v>
      </c>
      <c r="G8932" s="6">
        <v>0.69623774290084839</v>
      </c>
      <c r="H8932" s="6">
        <v>0.68303227424621582</v>
      </c>
      <c r="I8932" s="6">
        <v>4.7475475817918777E-2</v>
      </c>
      <c r="J8932" s="6">
        <v>71.297499999999985</v>
      </c>
      <c r="K8932">
        <f t="shared" si="278"/>
        <v>0</v>
      </c>
    </row>
    <row r="8933" spans="1:11" x14ac:dyDescent="0.25">
      <c r="A8933" s="5" t="str">
        <f t="shared" si="279"/>
        <v>Rate FamilyTOU-GS1Average WeekdayJuly4</v>
      </c>
      <c r="B8933" t="s">
        <v>2234</v>
      </c>
      <c r="C8933" t="s">
        <v>2254</v>
      </c>
      <c r="D8933" t="s">
        <v>2643</v>
      </c>
      <c r="E8933" t="s">
        <v>3207</v>
      </c>
      <c r="F8933" s="6">
        <v>4</v>
      </c>
      <c r="G8933" s="6">
        <v>0.67160254716873169</v>
      </c>
      <c r="H8933" s="6">
        <v>0.67349755764007568</v>
      </c>
      <c r="I8933" s="6">
        <v>4.3372098356485367E-2</v>
      </c>
      <c r="J8933" s="6">
        <v>70.533749999999998</v>
      </c>
      <c r="K8933">
        <f t="shared" si="278"/>
        <v>0</v>
      </c>
    </row>
    <row r="8934" spans="1:11" x14ac:dyDescent="0.25">
      <c r="A8934" s="5" t="str">
        <f t="shared" si="279"/>
        <v>Rate FamilyTOU-GS1Average WeekdayJuly5</v>
      </c>
      <c r="B8934" t="s">
        <v>2234</v>
      </c>
      <c r="C8934" t="s">
        <v>2254</v>
      </c>
      <c r="D8934" t="s">
        <v>2643</v>
      </c>
      <c r="E8934" t="s">
        <v>3207</v>
      </c>
      <c r="F8934" s="6">
        <v>5</v>
      </c>
      <c r="G8934" s="6">
        <v>0.67419427633285522</v>
      </c>
      <c r="H8934" s="6">
        <v>0.6763426661491394</v>
      </c>
      <c r="I8934" s="6">
        <v>3.9240371435880661E-2</v>
      </c>
      <c r="J8934" s="6">
        <v>69.811875000000015</v>
      </c>
      <c r="K8934">
        <f t="shared" si="278"/>
        <v>0</v>
      </c>
    </row>
    <row r="8935" spans="1:11" x14ac:dyDescent="0.25">
      <c r="A8935" s="5" t="str">
        <f t="shared" si="279"/>
        <v>Rate FamilyTOU-GS1Average WeekdayJuly6</v>
      </c>
      <c r="B8935" t="s">
        <v>2234</v>
      </c>
      <c r="C8935" t="s">
        <v>2254</v>
      </c>
      <c r="D8935" t="s">
        <v>2643</v>
      </c>
      <c r="E8935" t="s">
        <v>3207</v>
      </c>
      <c r="F8935" s="6">
        <v>6</v>
      </c>
      <c r="G8935" s="6">
        <v>0.64005434513092041</v>
      </c>
      <c r="H8935" s="6">
        <v>0.65256845951080322</v>
      </c>
      <c r="I8935" s="6">
        <v>4.3190453201532364E-2</v>
      </c>
      <c r="J8935" s="6">
        <v>69.142500000000013</v>
      </c>
      <c r="K8935">
        <f t="shared" si="278"/>
        <v>0</v>
      </c>
    </row>
    <row r="8936" spans="1:11" x14ac:dyDescent="0.25">
      <c r="A8936" s="5" t="str">
        <f t="shared" si="279"/>
        <v>Rate FamilyTOU-GS1Average WeekdayJuly7</v>
      </c>
      <c r="B8936" t="s">
        <v>2234</v>
      </c>
      <c r="C8936" t="s">
        <v>2254</v>
      </c>
      <c r="D8936" t="s">
        <v>2643</v>
      </c>
      <c r="E8936" t="s">
        <v>3207</v>
      </c>
      <c r="F8936" s="6">
        <v>7</v>
      </c>
      <c r="G8936" s="6">
        <v>0.45435073971748352</v>
      </c>
      <c r="H8936" s="6">
        <v>0.45023778080940247</v>
      </c>
      <c r="I8936" s="6">
        <v>3.6803103983402252E-2</v>
      </c>
      <c r="J8936" s="6">
        <v>68.638750000000002</v>
      </c>
      <c r="K8936">
        <f t="shared" si="278"/>
        <v>0</v>
      </c>
    </row>
    <row r="8937" spans="1:11" x14ac:dyDescent="0.25">
      <c r="A8937" s="5" t="str">
        <f t="shared" si="279"/>
        <v>Rate FamilyTOU-GS1Average WeekdayJuly8</v>
      </c>
      <c r="B8937" t="s">
        <v>2234</v>
      </c>
      <c r="C8937" t="s">
        <v>2254</v>
      </c>
      <c r="D8937" t="s">
        <v>2643</v>
      </c>
      <c r="E8937" t="s">
        <v>3207</v>
      </c>
      <c r="F8937" s="6">
        <v>8</v>
      </c>
      <c r="G8937" s="6">
        <v>0.3760887086391449</v>
      </c>
      <c r="H8937" s="6">
        <v>0.3503226637840271</v>
      </c>
      <c r="I8937" s="6">
        <v>4.0556289255619049E-2</v>
      </c>
      <c r="J8937" s="6">
        <v>68.546250000000015</v>
      </c>
      <c r="K8937">
        <f t="shared" si="278"/>
        <v>0</v>
      </c>
    </row>
    <row r="8938" spans="1:11" x14ac:dyDescent="0.25">
      <c r="A8938" s="5" t="str">
        <f t="shared" si="279"/>
        <v>Rate FamilyTOU-GS1Average WeekdayJuly9</v>
      </c>
      <c r="B8938" t="s">
        <v>2234</v>
      </c>
      <c r="C8938" t="s">
        <v>2254</v>
      </c>
      <c r="D8938" t="s">
        <v>2643</v>
      </c>
      <c r="E8938" t="s">
        <v>3207</v>
      </c>
      <c r="F8938" s="6">
        <v>9</v>
      </c>
      <c r="G8938" s="6">
        <v>0.34354051947593689</v>
      </c>
      <c r="H8938" s="6">
        <v>0.35030415654182434</v>
      </c>
      <c r="I8938" s="6">
        <v>6.0003582388162613E-2</v>
      </c>
      <c r="J8938" s="6">
        <v>70.68312499999999</v>
      </c>
      <c r="K8938">
        <f t="shared" si="278"/>
        <v>0</v>
      </c>
    </row>
    <row r="8939" spans="1:11" x14ac:dyDescent="0.25">
      <c r="A8939" s="5" t="str">
        <f t="shared" si="279"/>
        <v>Rate FamilyTOU-GS1Average WeekdayJuly10</v>
      </c>
      <c r="B8939" t="s">
        <v>2234</v>
      </c>
      <c r="C8939" t="s">
        <v>2254</v>
      </c>
      <c r="D8939" t="s">
        <v>2643</v>
      </c>
      <c r="E8939" t="s">
        <v>3207</v>
      </c>
      <c r="F8939" s="6">
        <v>10</v>
      </c>
      <c r="G8939" s="6">
        <v>0.62870591878890991</v>
      </c>
      <c r="H8939" s="6">
        <v>0.68630558252334595</v>
      </c>
      <c r="I8939" s="6">
        <v>0.1025618314743042</v>
      </c>
      <c r="J8939" s="6">
        <v>73.30812499999999</v>
      </c>
      <c r="K8939">
        <f t="shared" si="278"/>
        <v>0</v>
      </c>
    </row>
    <row r="8940" spans="1:11" x14ac:dyDescent="0.25">
      <c r="A8940" s="5" t="str">
        <f t="shared" si="279"/>
        <v>Rate FamilyTOU-GS1Average WeekdayJuly11</v>
      </c>
      <c r="B8940" t="s">
        <v>2234</v>
      </c>
      <c r="C8940" t="s">
        <v>2254</v>
      </c>
      <c r="D8940" t="s">
        <v>2643</v>
      </c>
      <c r="E8940" t="s">
        <v>3207</v>
      </c>
      <c r="F8940" s="6">
        <v>11</v>
      </c>
      <c r="G8940" s="6">
        <v>0.87195175886154175</v>
      </c>
      <c r="H8940" s="6">
        <v>0.9059988260269165</v>
      </c>
      <c r="I8940" s="6">
        <v>0.17177240550518036</v>
      </c>
      <c r="J8940" s="6">
        <v>76.25</v>
      </c>
      <c r="K8940">
        <f t="shared" si="278"/>
        <v>0</v>
      </c>
    </row>
    <row r="8941" spans="1:11" x14ac:dyDescent="0.25">
      <c r="A8941" s="5" t="str">
        <f t="shared" si="279"/>
        <v>Rate FamilyTOU-GS1Average WeekdayJuly12</v>
      </c>
      <c r="B8941" t="s">
        <v>2234</v>
      </c>
      <c r="C8941" t="s">
        <v>2254</v>
      </c>
      <c r="D8941" t="s">
        <v>2643</v>
      </c>
      <c r="E8941" t="s">
        <v>3207</v>
      </c>
      <c r="F8941" s="6">
        <v>12</v>
      </c>
      <c r="G8941" s="6">
        <v>0.71053355932235718</v>
      </c>
      <c r="H8941" s="6">
        <v>0.76702868938446045</v>
      </c>
      <c r="I8941" s="6">
        <v>0.12695837020874023</v>
      </c>
      <c r="J8941" s="6">
        <v>79.262500000000003</v>
      </c>
      <c r="K8941">
        <f t="shared" si="278"/>
        <v>0</v>
      </c>
    </row>
    <row r="8942" spans="1:11" x14ac:dyDescent="0.25">
      <c r="A8942" s="5" t="str">
        <f t="shared" si="279"/>
        <v>Rate FamilyTOU-GS1Average WeekdayJuly13</v>
      </c>
      <c r="B8942" t="s">
        <v>2234</v>
      </c>
      <c r="C8942" t="s">
        <v>2254</v>
      </c>
      <c r="D8942" t="s">
        <v>2643</v>
      </c>
      <c r="E8942" t="s">
        <v>3207</v>
      </c>
      <c r="F8942" s="6">
        <v>13</v>
      </c>
      <c r="G8942" s="6">
        <v>0.81853806972503662</v>
      </c>
      <c r="H8942" s="6">
        <v>0.83250248432159424</v>
      </c>
      <c r="I8942" s="6">
        <v>0.15150213241577148</v>
      </c>
      <c r="J8942" s="6">
        <v>81.481249999999989</v>
      </c>
      <c r="K8942">
        <f t="shared" si="278"/>
        <v>0</v>
      </c>
    </row>
    <row r="8943" spans="1:11" x14ac:dyDescent="0.25">
      <c r="A8943" s="5" t="str">
        <f t="shared" si="279"/>
        <v>Rate FamilyTOU-GS1Average WeekdayJuly14</v>
      </c>
      <c r="B8943" t="s">
        <v>2234</v>
      </c>
      <c r="C8943" t="s">
        <v>2254</v>
      </c>
      <c r="D8943" t="s">
        <v>2643</v>
      </c>
      <c r="E8943" t="s">
        <v>3207</v>
      </c>
      <c r="F8943" s="6">
        <v>14</v>
      </c>
      <c r="G8943" s="6">
        <v>0.87336742877960205</v>
      </c>
      <c r="H8943" s="6">
        <v>0.87046611309051514</v>
      </c>
      <c r="I8943" s="6">
        <v>0.15238934755325317</v>
      </c>
      <c r="J8943" s="6">
        <v>83.893749999999997</v>
      </c>
      <c r="K8943">
        <f t="shared" si="278"/>
        <v>0</v>
      </c>
    </row>
    <row r="8944" spans="1:11" x14ac:dyDescent="0.25">
      <c r="A8944" s="5" t="str">
        <f t="shared" si="279"/>
        <v>Rate FamilyTOU-GS1Average WeekdayJuly15</v>
      </c>
      <c r="B8944" t="s">
        <v>2234</v>
      </c>
      <c r="C8944" t="s">
        <v>2254</v>
      </c>
      <c r="D8944" t="s">
        <v>2643</v>
      </c>
      <c r="E8944" t="s">
        <v>3207</v>
      </c>
      <c r="F8944" s="6">
        <v>15</v>
      </c>
      <c r="G8944" s="6">
        <v>0.80950289964675903</v>
      </c>
      <c r="H8944" s="6">
        <v>0.81175196170806885</v>
      </c>
      <c r="I8944" s="6">
        <v>0.12535659968852997</v>
      </c>
      <c r="J8944" s="6">
        <v>85.125000000000014</v>
      </c>
      <c r="K8944">
        <f t="shared" si="278"/>
        <v>0</v>
      </c>
    </row>
    <row r="8945" spans="1:11" x14ac:dyDescent="0.25">
      <c r="A8945" s="5" t="str">
        <f t="shared" si="279"/>
        <v>Rate FamilyTOU-GS1Average WeekdayJuly16</v>
      </c>
      <c r="B8945" t="s">
        <v>2234</v>
      </c>
      <c r="C8945" t="s">
        <v>2254</v>
      </c>
      <c r="D8945" t="s">
        <v>2643</v>
      </c>
      <c r="E8945" t="s">
        <v>3207</v>
      </c>
      <c r="F8945" s="6">
        <v>16</v>
      </c>
      <c r="G8945" s="6">
        <v>0.85279989242553711</v>
      </c>
      <c r="H8945" s="6">
        <v>0.8784334659576416</v>
      </c>
      <c r="I8945" s="6">
        <v>0.15262606739997864</v>
      </c>
      <c r="J8945" s="6">
        <v>85.000000000000014</v>
      </c>
      <c r="K8945">
        <f t="shared" si="278"/>
        <v>0</v>
      </c>
    </row>
    <row r="8946" spans="1:11" x14ac:dyDescent="0.25">
      <c r="A8946" s="5" t="str">
        <f t="shared" si="279"/>
        <v>Rate FamilyTOU-GS1Average WeekdayJuly17</v>
      </c>
      <c r="B8946" t="s">
        <v>2234</v>
      </c>
      <c r="C8946" t="s">
        <v>2254</v>
      </c>
      <c r="D8946" t="s">
        <v>2643</v>
      </c>
      <c r="E8946" t="s">
        <v>3207</v>
      </c>
      <c r="F8946" s="6">
        <v>17</v>
      </c>
      <c r="G8946" s="6">
        <v>0.84647488594055176</v>
      </c>
      <c r="H8946" s="6">
        <v>0.84840542078018188</v>
      </c>
      <c r="I8946" s="6">
        <v>0.13442093133926392</v>
      </c>
      <c r="J8946" s="6">
        <v>84.793750000000003</v>
      </c>
      <c r="K8946">
        <f t="shared" si="278"/>
        <v>0</v>
      </c>
    </row>
    <row r="8947" spans="1:11" x14ac:dyDescent="0.25">
      <c r="A8947" s="5" t="str">
        <f t="shared" si="279"/>
        <v>Rate FamilyTOU-GS1Average WeekdayJuly18</v>
      </c>
      <c r="B8947" t="s">
        <v>2234</v>
      </c>
      <c r="C8947" t="s">
        <v>2254</v>
      </c>
      <c r="D8947" t="s">
        <v>2643</v>
      </c>
      <c r="E8947" t="s">
        <v>3207</v>
      </c>
      <c r="F8947" s="6">
        <v>18</v>
      </c>
      <c r="G8947" s="6">
        <v>0.79120743274688721</v>
      </c>
      <c r="H8947" s="6">
        <v>0.79476547241210938</v>
      </c>
      <c r="I8947" s="6">
        <v>0.1247175931930542</v>
      </c>
      <c r="J8947" s="6">
        <v>83.831249999999983</v>
      </c>
      <c r="K8947">
        <f t="shared" si="278"/>
        <v>0</v>
      </c>
    </row>
    <row r="8948" spans="1:11" x14ac:dyDescent="0.25">
      <c r="A8948" s="5" t="str">
        <f t="shared" si="279"/>
        <v>Rate FamilyTOU-GS1Average WeekdayJuly19</v>
      </c>
      <c r="B8948" t="s">
        <v>2234</v>
      </c>
      <c r="C8948" t="s">
        <v>2254</v>
      </c>
      <c r="D8948" t="s">
        <v>2643</v>
      </c>
      <c r="E8948" t="s">
        <v>3207</v>
      </c>
      <c r="F8948" s="6">
        <v>19</v>
      </c>
      <c r="G8948" s="6">
        <v>0.59050923585891724</v>
      </c>
      <c r="H8948" s="6">
        <v>0.57800936698913574</v>
      </c>
      <c r="I8948" s="6">
        <v>8.4549024701118469E-2</v>
      </c>
      <c r="J8948" s="6">
        <v>81.843749999999986</v>
      </c>
      <c r="K8948">
        <f t="shared" si="278"/>
        <v>0</v>
      </c>
    </row>
    <row r="8949" spans="1:11" x14ac:dyDescent="0.25">
      <c r="A8949" s="5" t="str">
        <f t="shared" si="279"/>
        <v>Rate FamilyTOU-GS1Average WeekdayJuly20</v>
      </c>
      <c r="B8949" t="s">
        <v>2234</v>
      </c>
      <c r="C8949" t="s">
        <v>2254</v>
      </c>
      <c r="D8949" t="s">
        <v>2643</v>
      </c>
      <c r="E8949" t="s">
        <v>3207</v>
      </c>
      <c r="F8949" s="6">
        <v>20</v>
      </c>
      <c r="G8949" s="6">
        <v>0.47711285948753357</v>
      </c>
      <c r="H8949" s="6">
        <v>0.46819257736206055</v>
      </c>
      <c r="I8949" s="6">
        <v>4.8841424286365509E-2</v>
      </c>
      <c r="J8949" s="6">
        <v>79.768749999999997</v>
      </c>
      <c r="K8949">
        <f t="shared" si="278"/>
        <v>0</v>
      </c>
    </row>
    <row r="8950" spans="1:11" x14ac:dyDescent="0.25">
      <c r="A8950" s="5" t="str">
        <f t="shared" si="279"/>
        <v>Rate FamilyTOU-GS1Average WeekdayJuly21</v>
      </c>
      <c r="B8950" t="s">
        <v>2234</v>
      </c>
      <c r="C8950" t="s">
        <v>2254</v>
      </c>
      <c r="D8950" t="s">
        <v>2643</v>
      </c>
      <c r="E8950" t="s">
        <v>3207</v>
      </c>
      <c r="F8950" s="6">
        <v>21</v>
      </c>
      <c r="G8950" s="6">
        <v>0.69393026828765869</v>
      </c>
      <c r="H8950" s="6">
        <v>0.67082333564758301</v>
      </c>
      <c r="I8950" s="6">
        <v>4.9251284450292587E-2</v>
      </c>
      <c r="J8950" s="6">
        <v>76.995000000000005</v>
      </c>
      <c r="K8950">
        <f t="shared" si="278"/>
        <v>0</v>
      </c>
    </row>
    <row r="8951" spans="1:11" x14ac:dyDescent="0.25">
      <c r="A8951" s="5" t="str">
        <f t="shared" si="279"/>
        <v>Rate FamilyTOU-GS1Average WeekdayJuly22</v>
      </c>
      <c r="B8951" t="s">
        <v>2234</v>
      </c>
      <c r="C8951" t="s">
        <v>2254</v>
      </c>
      <c r="D8951" t="s">
        <v>2643</v>
      </c>
      <c r="E8951" t="s">
        <v>3207</v>
      </c>
      <c r="F8951" s="6">
        <v>22</v>
      </c>
      <c r="G8951" s="6">
        <v>0.726093590259552</v>
      </c>
      <c r="H8951" s="6">
        <v>0.71673434972763062</v>
      </c>
      <c r="I8951" s="6">
        <v>4.9818523228168488E-2</v>
      </c>
      <c r="J8951" s="6">
        <v>74.723124999999996</v>
      </c>
      <c r="K8951">
        <f t="shared" si="278"/>
        <v>0</v>
      </c>
    </row>
    <row r="8952" spans="1:11" x14ac:dyDescent="0.25">
      <c r="A8952" s="5" t="str">
        <f t="shared" si="279"/>
        <v>Rate FamilyTOU-GS1Average WeekdayJuly23</v>
      </c>
      <c r="B8952" t="s">
        <v>2234</v>
      </c>
      <c r="C8952" t="s">
        <v>2254</v>
      </c>
      <c r="D8952" t="s">
        <v>2643</v>
      </c>
      <c r="E8952" t="s">
        <v>3207</v>
      </c>
      <c r="F8952" s="6">
        <v>23</v>
      </c>
      <c r="G8952" s="6">
        <v>0.73573118448257446</v>
      </c>
      <c r="H8952" s="6">
        <v>0.7345128059387207</v>
      </c>
      <c r="I8952" s="6">
        <v>5.5844746530056E-2</v>
      </c>
      <c r="J8952" s="6">
        <v>73.250624999999999</v>
      </c>
      <c r="K8952">
        <f t="shared" si="278"/>
        <v>0</v>
      </c>
    </row>
    <row r="8953" spans="1:11" x14ac:dyDescent="0.25">
      <c r="A8953" s="5" t="str">
        <f t="shared" si="279"/>
        <v>Rate FamilyTOU-GS1Average WeekdayJuly24</v>
      </c>
      <c r="B8953" t="s">
        <v>2234</v>
      </c>
      <c r="C8953" t="s">
        <v>2254</v>
      </c>
      <c r="D8953" t="s">
        <v>2643</v>
      </c>
      <c r="E8953" t="s">
        <v>3207</v>
      </c>
      <c r="F8953" s="6">
        <v>24</v>
      </c>
      <c r="G8953" s="6">
        <v>0.72592216730117798</v>
      </c>
      <c r="H8953" s="6">
        <v>0.71725422143936157</v>
      </c>
      <c r="I8953" s="6">
        <v>4.0220689028501511E-2</v>
      </c>
      <c r="J8953" s="6">
        <v>72.303124999999994</v>
      </c>
      <c r="K8953">
        <f t="shared" si="278"/>
        <v>0</v>
      </c>
    </row>
    <row r="8954" spans="1:11" x14ac:dyDescent="0.25">
      <c r="A8954" s="5" t="str">
        <f t="shared" si="279"/>
        <v>Rate FamilyTOU-GS1Monthly Peak DayJuly1</v>
      </c>
      <c r="B8954" t="s">
        <v>2234</v>
      </c>
      <c r="C8954" t="s">
        <v>2254</v>
      </c>
      <c r="D8954" t="s">
        <v>2644</v>
      </c>
      <c r="E8954" t="s">
        <v>3207</v>
      </c>
      <c r="F8954" s="6">
        <v>1</v>
      </c>
      <c r="G8954" s="6">
        <v>0.70333665609359741</v>
      </c>
      <c r="H8954" s="6">
        <v>0.67982065677642822</v>
      </c>
      <c r="I8954" s="6">
        <v>4.7533981502056122E-2</v>
      </c>
      <c r="J8954" s="6">
        <v>74.415625000000006</v>
      </c>
      <c r="K8954">
        <f t="shared" si="278"/>
        <v>0</v>
      </c>
    </row>
    <row r="8955" spans="1:11" x14ac:dyDescent="0.25">
      <c r="A8955" s="5" t="str">
        <f t="shared" si="279"/>
        <v>Rate FamilyTOU-GS1Monthly Peak DayJuly2</v>
      </c>
      <c r="B8955" t="s">
        <v>2234</v>
      </c>
      <c r="C8955" t="s">
        <v>2254</v>
      </c>
      <c r="D8955" t="s">
        <v>2644</v>
      </c>
      <c r="E8955" t="s">
        <v>3207</v>
      </c>
      <c r="F8955" s="6">
        <v>2</v>
      </c>
      <c r="G8955" s="6">
        <v>0.70736002922058105</v>
      </c>
      <c r="H8955" s="6">
        <v>0.69303590059280396</v>
      </c>
      <c r="I8955" s="6">
        <v>4.7479458153247833E-2</v>
      </c>
      <c r="J8955" s="6">
        <v>73.816874999999996</v>
      </c>
      <c r="K8955">
        <f t="shared" si="278"/>
        <v>0</v>
      </c>
    </row>
    <row r="8956" spans="1:11" x14ac:dyDescent="0.25">
      <c r="A8956" s="5" t="str">
        <f t="shared" si="279"/>
        <v>Rate FamilyTOU-GS1Monthly Peak DayJuly3</v>
      </c>
      <c r="B8956" t="s">
        <v>2234</v>
      </c>
      <c r="C8956" t="s">
        <v>2254</v>
      </c>
      <c r="D8956" t="s">
        <v>2644</v>
      </c>
      <c r="E8956" t="s">
        <v>3207</v>
      </c>
      <c r="F8956" s="6">
        <v>3</v>
      </c>
      <c r="G8956" s="6">
        <v>0.71652722358703613</v>
      </c>
      <c r="H8956" s="6">
        <v>0.70332181453704834</v>
      </c>
      <c r="I8956" s="6">
        <v>4.3262284249067307E-2</v>
      </c>
      <c r="J8956" s="6">
        <v>73.311250000000001</v>
      </c>
      <c r="K8956">
        <f t="shared" si="278"/>
        <v>0</v>
      </c>
    </row>
    <row r="8957" spans="1:11" x14ac:dyDescent="0.25">
      <c r="A8957" s="5" t="str">
        <f t="shared" si="279"/>
        <v>Rate FamilyTOU-GS1Monthly Peak DayJuly4</v>
      </c>
      <c r="B8957" t="s">
        <v>2234</v>
      </c>
      <c r="C8957" t="s">
        <v>2254</v>
      </c>
      <c r="D8957" t="s">
        <v>2644</v>
      </c>
      <c r="E8957" t="s">
        <v>3207</v>
      </c>
      <c r="F8957" s="6">
        <v>4</v>
      </c>
      <c r="G8957" s="6">
        <v>0.66538828611373901</v>
      </c>
      <c r="H8957" s="6">
        <v>0.66728335618972778</v>
      </c>
      <c r="I8957" s="6">
        <v>4.5972906053066254E-2</v>
      </c>
      <c r="J8957" s="6">
        <v>72.805625000000006</v>
      </c>
      <c r="K8957">
        <f t="shared" si="278"/>
        <v>0</v>
      </c>
    </row>
    <row r="8958" spans="1:11" x14ac:dyDescent="0.25">
      <c r="A8958" s="5" t="str">
        <f t="shared" si="279"/>
        <v>Rate FamilyTOU-GS1Monthly Peak DayJuly5</v>
      </c>
      <c r="B8958" t="s">
        <v>2234</v>
      </c>
      <c r="C8958" t="s">
        <v>2254</v>
      </c>
      <c r="D8958" t="s">
        <v>2644</v>
      </c>
      <c r="E8958" t="s">
        <v>3207</v>
      </c>
      <c r="F8958" s="6">
        <v>5</v>
      </c>
      <c r="G8958" s="6">
        <v>0.632057785987854</v>
      </c>
      <c r="H8958" s="6">
        <v>0.63420617580413818</v>
      </c>
      <c r="I8958" s="6">
        <v>4.4712204486131668E-2</v>
      </c>
      <c r="J8958" s="6">
        <v>72.345000000000013</v>
      </c>
      <c r="K8958">
        <f t="shared" si="278"/>
        <v>0</v>
      </c>
    </row>
    <row r="8959" spans="1:11" x14ac:dyDescent="0.25">
      <c r="A8959" s="5" t="str">
        <f t="shared" si="279"/>
        <v>Rate FamilyTOU-GS1Monthly Peak DayJuly6</v>
      </c>
      <c r="B8959" t="s">
        <v>2234</v>
      </c>
      <c r="C8959" t="s">
        <v>2254</v>
      </c>
      <c r="D8959" t="s">
        <v>2644</v>
      </c>
      <c r="E8959" t="s">
        <v>3207</v>
      </c>
      <c r="F8959" s="6">
        <v>6</v>
      </c>
      <c r="G8959" s="6">
        <v>0.60456788539886475</v>
      </c>
      <c r="H8959" s="6">
        <v>0.61708199977874756</v>
      </c>
      <c r="I8959" s="6">
        <v>3.9510425180196762E-2</v>
      </c>
      <c r="J8959" s="6">
        <v>71.1875</v>
      </c>
      <c r="K8959">
        <f t="shared" si="278"/>
        <v>0</v>
      </c>
    </row>
    <row r="8960" spans="1:11" x14ac:dyDescent="0.25">
      <c r="A8960" s="5" t="str">
        <f t="shared" si="279"/>
        <v>Rate FamilyTOU-GS1Monthly Peak DayJuly7</v>
      </c>
      <c r="B8960" t="s">
        <v>2234</v>
      </c>
      <c r="C8960" t="s">
        <v>2254</v>
      </c>
      <c r="D8960" t="s">
        <v>2644</v>
      </c>
      <c r="E8960" t="s">
        <v>3207</v>
      </c>
      <c r="F8960" s="6">
        <v>7</v>
      </c>
      <c r="G8960" s="6">
        <v>0.45516207814216614</v>
      </c>
      <c r="H8960" s="6">
        <v>0.45104911923408508</v>
      </c>
      <c r="I8960" s="6">
        <v>4.4638250023126602E-2</v>
      </c>
      <c r="J8960" s="6">
        <v>70.515625</v>
      </c>
      <c r="K8960">
        <f t="shared" si="278"/>
        <v>0</v>
      </c>
    </row>
    <row r="8961" spans="1:11" x14ac:dyDescent="0.25">
      <c r="A8961" s="5" t="str">
        <f t="shared" si="279"/>
        <v>Rate FamilyTOU-GS1Monthly Peak DayJuly8</v>
      </c>
      <c r="B8961" t="s">
        <v>2234</v>
      </c>
      <c r="C8961" t="s">
        <v>2254</v>
      </c>
      <c r="D8961" t="s">
        <v>2644</v>
      </c>
      <c r="E8961" t="s">
        <v>3207</v>
      </c>
      <c r="F8961" s="6">
        <v>8</v>
      </c>
      <c r="G8961" s="6">
        <v>0.36140558123588562</v>
      </c>
      <c r="H8961" s="6">
        <v>0.33563953638076782</v>
      </c>
      <c r="I8961" s="6">
        <v>4.9201425164937973E-2</v>
      </c>
      <c r="J8961" s="6">
        <v>71.314999999999998</v>
      </c>
      <c r="K8961">
        <f t="shared" si="278"/>
        <v>0</v>
      </c>
    </row>
    <row r="8962" spans="1:11" x14ac:dyDescent="0.25">
      <c r="A8962" s="5" t="str">
        <f t="shared" si="279"/>
        <v>Rate FamilyTOU-GS1Monthly Peak DayJuly9</v>
      </c>
      <c r="B8962" t="s">
        <v>2234</v>
      </c>
      <c r="C8962" t="s">
        <v>2254</v>
      </c>
      <c r="D8962" t="s">
        <v>2644</v>
      </c>
      <c r="E8962" t="s">
        <v>3207</v>
      </c>
      <c r="F8962" s="6">
        <v>9</v>
      </c>
      <c r="G8962" s="6">
        <v>0.37659317255020142</v>
      </c>
      <c r="H8962" s="6">
        <v>0.38335680961608887</v>
      </c>
      <c r="I8962" s="6">
        <v>7.6460331678390503E-2</v>
      </c>
      <c r="J8962" s="6">
        <v>74.127499999999984</v>
      </c>
      <c r="K8962">
        <f t="shared" ref="K8962:K9025" si="280">INDEX(events, MATCH(CONCATENATE(B8962, C8962, D8962, E8962), events_y, 0), MATCH("Confidential", events_x, 0))</f>
        <v>0</v>
      </c>
    </row>
    <row r="8963" spans="1:11" x14ac:dyDescent="0.25">
      <c r="A8963" s="5" t="str">
        <f t="shared" ref="A8963:A9026" si="281">CONCATENATE(B8963, C8963, D8963, E8963, F8963)</f>
        <v>Rate FamilyTOU-GS1Monthly Peak DayJuly10</v>
      </c>
      <c r="B8963" t="s">
        <v>2234</v>
      </c>
      <c r="C8963" t="s">
        <v>2254</v>
      </c>
      <c r="D8963" t="s">
        <v>2644</v>
      </c>
      <c r="E8963" t="s">
        <v>3207</v>
      </c>
      <c r="F8963" s="6">
        <v>10</v>
      </c>
      <c r="G8963" s="6">
        <v>0.55533409118652344</v>
      </c>
      <c r="H8963" s="6">
        <v>0.6129336953163147</v>
      </c>
      <c r="I8963" s="6">
        <v>0.11964567005634308</v>
      </c>
      <c r="J8963" s="6">
        <v>78.06874999999998</v>
      </c>
      <c r="K8963">
        <f t="shared" si="280"/>
        <v>0</v>
      </c>
    </row>
    <row r="8964" spans="1:11" x14ac:dyDescent="0.25">
      <c r="A8964" s="5" t="str">
        <f t="shared" si="281"/>
        <v>Rate FamilyTOU-GS1Monthly Peak DayJuly11</v>
      </c>
      <c r="B8964" t="s">
        <v>2234</v>
      </c>
      <c r="C8964" t="s">
        <v>2254</v>
      </c>
      <c r="D8964" t="s">
        <v>2644</v>
      </c>
      <c r="E8964" t="s">
        <v>3207</v>
      </c>
      <c r="F8964" s="6">
        <v>11</v>
      </c>
      <c r="G8964" s="6">
        <v>0.79821509122848511</v>
      </c>
      <c r="H8964" s="6">
        <v>0.83226209878921509</v>
      </c>
      <c r="I8964" s="6">
        <v>0.17277172207832336</v>
      </c>
      <c r="J8964" s="6">
        <v>81.281249999999986</v>
      </c>
      <c r="K8964">
        <f t="shared" si="280"/>
        <v>0</v>
      </c>
    </row>
    <row r="8965" spans="1:11" x14ac:dyDescent="0.25">
      <c r="A8965" s="5" t="str">
        <f t="shared" si="281"/>
        <v>Rate FamilyTOU-GS1Monthly Peak DayJuly12</v>
      </c>
      <c r="B8965" t="s">
        <v>2234</v>
      </c>
      <c r="C8965" t="s">
        <v>2254</v>
      </c>
      <c r="D8965" t="s">
        <v>2644</v>
      </c>
      <c r="E8965" t="s">
        <v>3207</v>
      </c>
      <c r="F8965" s="6">
        <v>12</v>
      </c>
      <c r="G8965" s="6">
        <v>0.69535607099533081</v>
      </c>
      <c r="H8965" s="6">
        <v>0.75185114145278931</v>
      </c>
      <c r="I8965" s="6">
        <v>0.18104195594787598</v>
      </c>
      <c r="J8965" s="6">
        <v>84.362499999999997</v>
      </c>
      <c r="K8965">
        <f t="shared" si="280"/>
        <v>0</v>
      </c>
    </row>
    <row r="8966" spans="1:11" x14ac:dyDescent="0.25">
      <c r="A8966" s="5" t="str">
        <f t="shared" si="281"/>
        <v>Rate FamilyTOU-GS1Monthly Peak DayJuly13</v>
      </c>
      <c r="B8966" t="s">
        <v>2234</v>
      </c>
      <c r="C8966" t="s">
        <v>2254</v>
      </c>
      <c r="D8966" t="s">
        <v>2644</v>
      </c>
      <c r="E8966" t="s">
        <v>3207</v>
      </c>
      <c r="F8966" s="6">
        <v>13</v>
      </c>
      <c r="G8966" s="6">
        <v>0.78920823335647583</v>
      </c>
      <c r="H8966" s="6">
        <v>0.80317264795303345</v>
      </c>
      <c r="I8966" s="6">
        <v>0.21375377476215363</v>
      </c>
      <c r="J8966" s="6">
        <v>86.025000000000006</v>
      </c>
      <c r="K8966">
        <f t="shared" si="280"/>
        <v>0</v>
      </c>
    </row>
    <row r="8967" spans="1:11" x14ac:dyDescent="0.25">
      <c r="A8967" s="5" t="str">
        <f t="shared" si="281"/>
        <v>Rate FamilyTOU-GS1Monthly Peak DayJuly14</v>
      </c>
      <c r="B8967" t="s">
        <v>2234</v>
      </c>
      <c r="C8967" t="s">
        <v>2254</v>
      </c>
      <c r="D8967" t="s">
        <v>2644</v>
      </c>
      <c r="E8967" t="s">
        <v>3207</v>
      </c>
      <c r="F8967" s="6">
        <v>14</v>
      </c>
      <c r="G8967" s="6">
        <v>0.86435693502426147</v>
      </c>
      <c r="H8967" s="6">
        <v>0.86145555973052979</v>
      </c>
      <c r="I8967" s="6">
        <v>0.19419050216674805</v>
      </c>
      <c r="J8967" s="6">
        <v>87.3125</v>
      </c>
      <c r="K8967">
        <f t="shared" si="280"/>
        <v>0</v>
      </c>
    </row>
    <row r="8968" spans="1:11" x14ac:dyDescent="0.25">
      <c r="A8968" s="5" t="str">
        <f t="shared" si="281"/>
        <v>Rate FamilyTOU-GS1Monthly Peak DayJuly15</v>
      </c>
      <c r="B8968" t="s">
        <v>2234</v>
      </c>
      <c r="C8968" t="s">
        <v>2254</v>
      </c>
      <c r="D8968" t="s">
        <v>2644</v>
      </c>
      <c r="E8968" t="s">
        <v>3207</v>
      </c>
      <c r="F8968" s="6">
        <v>15</v>
      </c>
      <c r="G8968" s="6">
        <v>0.75378811359405518</v>
      </c>
      <c r="H8968" s="6">
        <v>0.75603723526000977</v>
      </c>
      <c r="I8968" s="6">
        <v>0.18465888500213623</v>
      </c>
      <c r="J8968" s="6">
        <v>88.399999999999977</v>
      </c>
      <c r="K8968">
        <f t="shared" si="280"/>
        <v>0</v>
      </c>
    </row>
    <row r="8969" spans="1:11" x14ac:dyDescent="0.25">
      <c r="A8969" s="5" t="str">
        <f t="shared" si="281"/>
        <v>Rate FamilyTOU-GS1Monthly Peak DayJuly16</v>
      </c>
      <c r="B8969" t="s">
        <v>2234</v>
      </c>
      <c r="C8969" t="s">
        <v>2254</v>
      </c>
      <c r="D8969" t="s">
        <v>2644</v>
      </c>
      <c r="E8969" t="s">
        <v>3207</v>
      </c>
      <c r="F8969" s="6">
        <v>16</v>
      </c>
      <c r="G8969" s="6">
        <v>0.78699159622192383</v>
      </c>
      <c r="H8969" s="6">
        <v>0.81262516975402832</v>
      </c>
      <c r="I8969" s="6">
        <v>0.17188639938831329</v>
      </c>
      <c r="J8969" s="6">
        <v>89.581250000000011</v>
      </c>
      <c r="K8969">
        <f t="shared" si="280"/>
        <v>0</v>
      </c>
    </row>
    <row r="8970" spans="1:11" x14ac:dyDescent="0.25">
      <c r="A8970" s="5" t="str">
        <f t="shared" si="281"/>
        <v>Rate FamilyTOU-GS1Monthly Peak DayJuly17</v>
      </c>
      <c r="B8970" t="s">
        <v>2234</v>
      </c>
      <c r="C8970" t="s">
        <v>2254</v>
      </c>
      <c r="D8970" t="s">
        <v>2644</v>
      </c>
      <c r="E8970" t="s">
        <v>3207</v>
      </c>
      <c r="F8970" s="6">
        <v>17</v>
      </c>
      <c r="G8970" s="6">
        <v>0.85965323448181152</v>
      </c>
      <c r="H8970" s="6">
        <v>0.86158376932144165</v>
      </c>
      <c r="I8970" s="6">
        <v>0.16397601366043091</v>
      </c>
      <c r="J8970" s="6">
        <v>90.337500000000006</v>
      </c>
      <c r="K8970">
        <f t="shared" si="280"/>
        <v>0</v>
      </c>
    </row>
    <row r="8971" spans="1:11" x14ac:dyDescent="0.25">
      <c r="A8971" s="5" t="str">
        <f t="shared" si="281"/>
        <v>Rate FamilyTOU-GS1Monthly Peak DayJuly18</v>
      </c>
      <c r="B8971" t="s">
        <v>2234</v>
      </c>
      <c r="C8971" t="s">
        <v>2254</v>
      </c>
      <c r="D8971" t="s">
        <v>2644</v>
      </c>
      <c r="E8971" t="s">
        <v>3207</v>
      </c>
      <c r="F8971" s="6">
        <v>18</v>
      </c>
      <c r="G8971" s="6">
        <v>0.72637629508972168</v>
      </c>
      <c r="H8971" s="6">
        <v>0.72993433475494385</v>
      </c>
      <c r="I8971" s="6">
        <v>0.14650867879390717</v>
      </c>
      <c r="J8971" s="6">
        <v>89.525000000000006</v>
      </c>
      <c r="K8971">
        <f t="shared" si="280"/>
        <v>0</v>
      </c>
    </row>
    <row r="8972" spans="1:11" x14ac:dyDescent="0.25">
      <c r="A8972" s="5" t="str">
        <f t="shared" si="281"/>
        <v>Rate FamilyTOU-GS1Monthly Peak DayJuly19</v>
      </c>
      <c r="B8972" t="s">
        <v>2234</v>
      </c>
      <c r="C8972" t="s">
        <v>2254</v>
      </c>
      <c r="D8972" t="s">
        <v>2644</v>
      </c>
      <c r="E8972" t="s">
        <v>3207</v>
      </c>
      <c r="F8972" s="6">
        <v>19</v>
      </c>
      <c r="G8972" s="6">
        <v>0.5043293833732605</v>
      </c>
      <c r="H8972" s="6">
        <v>0.491829514503479</v>
      </c>
      <c r="I8972" s="6">
        <v>8.5174120962619781E-2</v>
      </c>
      <c r="J8972" s="6">
        <v>88.287500000000023</v>
      </c>
      <c r="K8972">
        <f t="shared" si="280"/>
        <v>0</v>
      </c>
    </row>
    <row r="8973" spans="1:11" x14ac:dyDescent="0.25">
      <c r="A8973" s="5" t="str">
        <f t="shared" si="281"/>
        <v>Rate FamilyTOU-GS1Monthly Peak DayJuly20</v>
      </c>
      <c r="B8973" t="s">
        <v>2234</v>
      </c>
      <c r="C8973" t="s">
        <v>2254</v>
      </c>
      <c r="D8973" t="s">
        <v>2644</v>
      </c>
      <c r="E8973" t="s">
        <v>3207</v>
      </c>
      <c r="F8973" s="6">
        <v>20</v>
      </c>
      <c r="G8973" s="6">
        <v>0.48541313409805298</v>
      </c>
      <c r="H8973" s="6">
        <v>0.47649288177490234</v>
      </c>
      <c r="I8973" s="6">
        <v>7.0975877344608307E-2</v>
      </c>
      <c r="J8973" s="6">
        <v>85.975000000000009</v>
      </c>
      <c r="K8973">
        <f t="shared" si="280"/>
        <v>0</v>
      </c>
    </row>
    <row r="8974" spans="1:11" x14ac:dyDescent="0.25">
      <c r="A8974" s="5" t="str">
        <f t="shared" si="281"/>
        <v>Rate FamilyTOU-GS1Monthly Peak DayJuly21</v>
      </c>
      <c r="B8974" t="s">
        <v>2234</v>
      </c>
      <c r="C8974" t="s">
        <v>2254</v>
      </c>
      <c r="D8974" t="s">
        <v>2644</v>
      </c>
      <c r="E8974" t="s">
        <v>3207</v>
      </c>
      <c r="F8974" s="6">
        <v>21</v>
      </c>
      <c r="G8974" s="6">
        <v>0.7234727144241333</v>
      </c>
      <c r="H8974" s="6">
        <v>0.70036578178405762</v>
      </c>
      <c r="I8974" s="6">
        <v>9.9731281399726868E-2</v>
      </c>
      <c r="J8974" s="6">
        <v>82.912500000000009</v>
      </c>
      <c r="K8974">
        <f t="shared" si="280"/>
        <v>0</v>
      </c>
    </row>
    <row r="8975" spans="1:11" x14ac:dyDescent="0.25">
      <c r="A8975" s="5" t="str">
        <f t="shared" si="281"/>
        <v>Rate FamilyTOU-GS1Monthly Peak DayJuly22</v>
      </c>
      <c r="B8975" t="s">
        <v>2234</v>
      </c>
      <c r="C8975" t="s">
        <v>2254</v>
      </c>
      <c r="D8975" t="s">
        <v>2644</v>
      </c>
      <c r="E8975" t="s">
        <v>3207</v>
      </c>
      <c r="F8975" s="6">
        <v>22</v>
      </c>
      <c r="G8975" s="6">
        <v>0.76708710193634033</v>
      </c>
      <c r="H8975" s="6">
        <v>0.75772786140441895</v>
      </c>
      <c r="I8975" s="6">
        <v>6.7464172840118408E-2</v>
      </c>
      <c r="J8975" s="6">
        <v>79.554999999999978</v>
      </c>
      <c r="K8975">
        <f t="shared" si="280"/>
        <v>0</v>
      </c>
    </row>
    <row r="8976" spans="1:11" x14ac:dyDescent="0.25">
      <c r="A8976" s="5" t="str">
        <f t="shared" si="281"/>
        <v>Rate FamilyTOU-GS1Monthly Peak DayJuly23</v>
      </c>
      <c r="B8976" t="s">
        <v>2234</v>
      </c>
      <c r="C8976" t="s">
        <v>2254</v>
      </c>
      <c r="D8976" t="s">
        <v>2644</v>
      </c>
      <c r="E8976" t="s">
        <v>3207</v>
      </c>
      <c r="F8976" s="6">
        <v>23</v>
      </c>
      <c r="G8976" s="6">
        <v>0.73986011743545532</v>
      </c>
      <c r="H8976" s="6">
        <v>0.73864173889160156</v>
      </c>
      <c r="I8976" s="6">
        <v>5.1603246480226517E-2</v>
      </c>
      <c r="J8976" s="6">
        <v>77.752500000000012</v>
      </c>
      <c r="K8976">
        <f t="shared" si="280"/>
        <v>0</v>
      </c>
    </row>
    <row r="8977" spans="1:11" x14ac:dyDescent="0.25">
      <c r="A8977" s="5" t="str">
        <f t="shared" si="281"/>
        <v>Rate FamilyTOU-GS1Monthly Peak DayJuly24</v>
      </c>
      <c r="B8977" t="s">
        <v>2234</v>
      </c>
      <c r="C8977" t="s">
        <v>2254</v>
      </c>
      <c r="D8977" t="s">
        <v>2644</v>
      </c>
      <c r="E8977" t="s">
        <v>3207</v>
      </c>
      <c r="F8977" s="6">
        <v>24</v>
      </c>
      <c r="G8977" s="6">
        <v>0.70485234260559082</v>
      </c>
      <c r="H8977" s="6">
        <v>0.69618445634841919</v>
      </c>
      <c r="I8977" s="6">
        <v>4.1843235492706299E-2</v>
      </c>
      <c r="J8977" s="6">
        <v>76.665625000000006</v>
      </c>
      <c r="K8977">
        <f t="shared" si="280"/>
        <v>0</v>
      </c>
    </row>
    <row r="8978" spans="1:11" x14ac:dyDescent="0.25">
      <c r="A8978" s="5" t="str">
        <f t="shared" si="281"/>
        <v>Rate FamilyTOU-GS1Average WeekdayAugust1</v>
      </c>
      <c r="B8978" t="s">
        <v>2234</v>
      </c>
      <c r="C8978" t="s">
        <v>2254</v>
      </c>
      <c r="D8978" t="s">
        <v>2645</v>
      </c>
      <c r="E8978" t="s">
        <v>3208</v>
      </c>
      <c r="F8978" s="6">
        <v>1</v>
      </c>
      <c r="G8978" s="6">
        <v>0.67394667863845825</v>
      </c>
      <c r="H8978" s="6">
        <v>0.65043067932128906</v>
      </c>
      <c r="I8978" s="6">
        <v>4.1101355105638504E-2</v>
      </c>
      <c r="J8978" s="6">
        <v>73.181875000000019</v>
      </c>
      <c r="K8978">
        <f t="shared" si="280"/>
        <v>0</v>
      </c>
    </row>
    <row r="8979" spans="1:11" x14ac:dyDescent="0.25">
      <c r="A8979" s="5" t="str">
        <f t="shared" si="281"/>
        <v>Rate FamilyTOU-GS1Average WeekdayAugust2</v>
      </c>
      <c r="B8979" t="s">
        <v>2234</v>
      </c>
      <c r="C8979" t="s">
        <v>2254</v>
      </c>
      <c r="D8979" t="s">
        <v>2645</v>
      </c>
      <c r="E8979" t="s">
        <v>3208</v>
      </c>
      <c r="F8979" s="6">
        <v>2</v>
      </c>
      <c r="G8979" s="6">
        <v>0.6583179235458374</v>
      </c>
      <c r="H8979" s="6">
        <v>0.6439937949180603</v>
      </c>
      <c r="I8979" s="6">
        <v>4.439888522028923E-2</v>
      </c>
      <c r="J8979" s="6">
        <v>72.245000000000005</v>
      </c>
      <c r="K8979">
        <f t="shared" si="280"/>
        <v>0</v>
      </c>
    </row>
    <row r="8980" spans="1:11" x14ac:dyDescent="0.25">
      <c r="A8980" s="5" t="str">
        <f t="shared" si="281"/>
        <v>Rate FamilyTOU-GS1Average WeekdayAugust3</v>
      </c>
      <c r="B8980" t="s">
        <v>2234</v>
      </c>
      <c r="C8980" t="s">
        <v>2254</v>
      </c>
      <c r="D8980" t="s">
        <v>2645</v>
      </c>
      <c r="E8980" t="s">
        <v>3208</v>
      </c>
      <c r="F8980" s="6">
        <v>3</v>
      </c>
      <c r="G8980" s="6">
        <v>0.65098857879638672</v>
      </c>
      <c r="H8980" s="6">
        <v>0.63778311014175415</v>
      </c>
      <c r="I8980" s="6">
        <v>4.3849531561136246E-2</v>
      </c>
      <c r="J8980" s="6">
        <v>71.237499999999997</v>
      </c>
      <c r="K8980">
        <f t="shared" si="280"/>
        <v>0</v>
      </c>
    </row>
    <row r="8981" spans="1:11" x14ac:dyDescent="0.25">
      <c r="A8981" s="5" t="str">
        <f t="shared" si="281"/>
        <v>Rate FamilyTOU-GS1Average WeekdayAugust4</v>
      </c>
      <c r="B8981" t="s">
        <v>2234</v>
      </c>
      <c r="C8981" t="s">
        <v>2254</v>
      </c>
      <c r="D8981" t="s">
        <v>2645</v>
      </c>
      <c r="E8981" t="s">
        <v>3208</v>
      </c>
      <c r="F8981" s="6">
        <v>4</v>
      </c>
      <c r="G8981" s="6">
        <v>0.63323324918746948</v>
      </c>
      <c r="H8981" s="6">
        <v>0.63512825965881348</v>
      </c>
      <c r="I8981" s="6">
        <v>4.1237335652112961E-2</v>
      </c>
      <c r="J8981" s="6">
        <v>70.813125000000014</v>
      </c>
      <c r="K8981">
        <f t="shared" si="280"/>
        <v>0</v>
      </c>
    </row>
    <row r="8982" spans="1:11" x14ac:dyDescent="0.25">
      <c r="A8982" s="5" t="str">
        <f t="shared" si="281"/>
        <v>Rate FamilyTOU-GS1Average WeekdayAugust5</v>
      </c>
      <c r="B8982" t="s">
        <v>2234</v>
      </c>
      <c r="C8982" t="s">
        <v>2254</v>
      </c>
      <c r="D8982" t="s">
        <v>2645</v>
      </c>
      <c r="E8982" t="s">
        <v>3208</v>
      </c>
      <c r="F8982" s="6">
        <v>5</v>
      </c>
      <c r="G8982" s="6">
        <v>0.67311084270477295</v>
      </c>
      <c r="H8982" s="6">
        <v>0.67525923252105713</v>
      </c>
      <c r="I8982" s="6">
        <v>7.1917779743671417E-2</v>
      </c>
      <c r="J8982" s="6">
        <v>70.599999999999994</v>
      </c>
      <c r="K8982">
        <f t="shared" si="280"/>
        <v>0</v>
      </c>
    </row>
    <row r="8983" spans="1:11" x14ac:dyDescent="0.25">
      <c r="A8983" s="5" t="str">
        <f t="shared" si="281"/>
        <v>Rate FamilyTOU-GS1Average WeekdayAugust6</v>
      </c>
      <c r="B8983" t="s">
        <v>2234</v>
      </c>
      <c r="C8983" t="s">
        <v>2254</v>
      </c>
      <c r="D8983" t="s">
        <v>2645</v>
      </c>
      <c r="E8983" t="s">
        <v>3208</v>
      </c>
      <c r="F8983" s="6">
        <v>6</v>
      </c>
      <c r="G8983" s="6">
        <v>0.64568179845809937</v>
      </c>
      <c r="H8983" s="6">
        <v>0.6581958532333374</v>
      </c>
      <c r="I8983" s="6">
        <v>5.391046404838562E-2</v>
      </c>
      <c r="J8983" s="6">
        <v>69.913125000000008</v>
      </c>
      <c r="K8983">
        <f t="shared" si="280"/>
        <v>0</v>
      </c>
    </row>
    <row r="8984" spans="1:11" x14ac:dyDescent="0.25">
      <c r="A8984" s="5" t="str">
        <f t="shared" si="281"/>
        <v>Rate FamilyTOU-GS1Average WeekdayAugust7</v>
      </c>
      <c r="B8984" t="s">
        <v>2234</v>
      </c>
      <c r="C8984" t="s">
        <v>2254</v>
      </c>
      <c r="D8984" t="s">
        <v>2645</v>
      </c>
      <c r="E8984" t="s">
        <v>3208</v>
      </c>
      <c r="F8984" s="6">
        <v>7</v>
      </c>
      <c r="G8984" s="6">
        <v>0.46895310282707214</v>
      </c>
      <c r="H8984" s="6">
        <v>0.46484014391899109</v>
      </c>
      <c r="I8984" s="6">
        <v>3.8440439850091934E-2</v>
      </c>
      <c r="J8984" s="6">
        <v>69.174375000000012</v>
      </c>
      <c r="K8984">
        <f t="shared" si="280"/>
        <v>0</v>
      </c>
    </row>
    <row r="8985" spans="1:11" x14ac:dyDescent="0.25">
      <c r="A8985" s="5" t="str">
        <f t="shared" si="281"/>
        <v>Rate FamilyTOU-GS1Average WeekdayAugust8</v>
      </c>
      <c r="B8985" t="s">
        <v>2234</v>
      </c>
      <c r="C8985" t="s">
        <v>2254</v>
      </c>
      <c r="D8985" t="s">
        <v>2645</v>
      </c>
      <c r="E8985" t="s">
        <v>3208</v>
      </c>
      <c r="F8985" s="6">
        <v>8</v>
      </c>
      <c r="G8985" s="6">
        <v>0.37805041670799255</v>
      </c>
      <c r="H8985" s="6">
        <v>0.35228437185287476</v>
      </c>
      <c r="I8985" s="6">
        <v>4.1876386851072311E-2</v>
      </c>
      <c r="J8985" s="6">
        <v>69.126875000000013</v>
      </c>
      <c r="K8985">
        <f t="shared" si="280"/>
        <v>0</v>
      </c>
    </row>
    <row r="8986" spans="1:11" x14ac:dyDescent="0.25">
      <c r="A8986" s="5" t="str">
        <f t="shared" si="281"/>
        <v>Rate FamilyTOU-GS1Average WeekdayAugust9</v>
      </c>
      <c r="B8986" t="s">
        <v>2234</v>
      </c>
      <c r="C8986" t="s">
        <v>2254</v>
      </c>
      <c r="D8986" t="s">
        <v>2645</v>
      </c>
      <c r="E8986" t="s">
        <v>3208</v>
      </c>
      <c r="F8986" s="6">
        <v>9</v>
      </c>
      <c r="G8986" s="6">
        <v>0.42237651348114014</v>
      </c>
      <c r="H8986" s="6">
        <v>0.42914015054702759</v>
      </c>
      <c r="I8986" s="6">
        <v>7.5141146779060364E-2</v>
      </c>
      <c r="J8986" s="6">
        <v>71.214375000000004</v>
      </c>
      <c r="K8986">
        <f t="shared" si="280"/>
        <v>0</v>
      </c>
    </row>
    <row r="8987" spans="1:11" x14ac:dyDescent="0.25">
      <c r="A8987" s="5" t="str">
        <f t="shared" si="281"/>
        <v>Rate FamilyTOU-GS1Average WeekdayAugust10</v>
      </c>
      <c r="B8987" t="s">
        <v>2234</v>
      </c>
      <c r="C8987" t="s">
        <v>2254</v>
      </c>
      <c r="D8987" t="s">
        <v>2645</v>
      </c>
      <c r="E8987" t="s">
        <v>3208</v>
      </c>
      <c r="F8987" s="6">
        <v>10</v>
      </c>
      <c r="G8987" s="6">
        <v>0.69878411293029785</v>
      </c>
      <c r="H8987" s="6">
        <v>0.75638371706008911</v>
      </c>
      <c r="I8987" s="6">
        <v>0.13173452019691467</v>
      </c>
      <c r="J8987" s="6">
        <v>74.804999999999993</v>
      </c>
      <c r="K8987">
        <f t="shared" si="280"/>
        <v>0</v>
      </c>
    </row>
    <row r="8988" spans="1:11" x14ac:dyDescent="0.25">
      <c r="A8988" s="5" t="str">
        <f t="shared" si="281"/>
        <v>Rate FamilyTOU-GS1Average WeekdayAugust11</v>
      </c>
      <c r="B8988" t="s">
        <v>2234</v>
      </c>
      <c r="C8988" t="s">
        <v>2254</v>
      </c>
      <c r="D8988" t="s">
        <v>2645</v>
      </c>
      <c r="E8988" t="s">
        <v>3208</v>
      </c>
      <c r="F8988" s="6">
        <v>11</v>
      </c>
      <c r="G8988" s="6">
        <v>0.89965879917144775</v>
      </c>
      <c r="H8988" s="6">
        <v>0.93370586633682251</v>
      </c>
      <c r="I8988" s="6">
        <v>0.1621745377779007</v>
      </c>
      <c r="J8988" s="6">
        <v>79.081249999999983</v>
      </c>
      <c r="K8988">
        <f t="shared" si="280"/>
        <v>0</v>
      </c>
    </row>
    <row r="8989" spans="1:11" x14ac:dyDescent="0.25">
      <c r="A8989" s="5" t="str">
        <f t="shared" si="281"/>
        <v>Rate FamilyTOU-GS1Average WeekdayAugust12</v>
      </c>
      <c r="B8989" t="s">
        <v>2234</v>
      </c>
      <c r="C8989" t="s">
        <v>2254</v>
      </c>
      <c r="D8989" t="s">
        <v>2645</v>
      </c>
      <c r="E8989" t="s">
        <v>3208</v>
      </c>
      <c r="F8989" s="6">
        <v>12</v>
      </c>
      <c r="G8989" s="6">
        <v>0.88235074281692505</v>
      </c>
      <c r="H8989" s="6">
        <v>0.93884587287902832</v>
      </c>
      <c r="I8989" s="6">
        <v>0.15990976989269257</v>
      </c>
      <c r="J8989" s="6">
        <v>82.912499999999994</v>
      </c>
      <c r="K8989">
        <f t="shared" si="280"/>
        <v>0</v>
      </c>
    </row>
    <row r="8990" spans="1:11" x14ac:dyDescent="0.25">
      <c r="A8990" s="5" t="str">
        <f t="shared" si="281"/>
        <v>Rate FamilyTOU-GS1Average WeekdayAugust13</v>
      </c>
      <c r="B8990" t="s">
        <v>2234</v>
      </c>
      <c r="C8990" t="s">
        <v>2254</v>
      </c>
      <c r="D8990" t="s">
        <v>2645</v>
      </c>
      <c r="E8990" t="s">
        <v>3208</v>
      </c>
      <c r="F8990" s="6">
        <v>13</v>
      </c>
      <c r="G8990" s="6">
        <v>0.97748935222625732</v>
      </c>
      <c r="H8990" s="6">
        <v>0.99145376682281494</v>
      </c>
      <c r="I8990" s="6">
        <v>0.15376977622509003</v>
      </c>
      <c r="J8990" s="6">
        <v>84.712499999999991</v>
      </c>
      <c r="K8990">
        <f t="shared" si="280"/>
        <v>0</v>
      </c>
    </row>
    <row r="8991" spans="1:11" x14ac:dyDescent="0.25">
      <c r="A8991" s="5" t="str">
        <f t="shared" si="281"/>
        <v>Rate FamilyTOU-GS1Average WeekdayAugust14</v>
      </c>
      <c r="B8991" t="s">
        <v>2234</v>
      </c>
      <c r="C8991" t="s">
        <v>2254</v>
      </c>
      <c r="D8991" t="s">
        <v>2645</v>
      </c>
      <c r="E8991" t="s">
        <v>3208</v>
      </c>
      <c r="F8991" s="6">
        <v>14</v>
      </c>
      <c r="G8991" s="6">
        <v>1.0188667774200439</v>
      </c>
      <c r="H8991" s="6">
        <v>1.015965461730957</v>
      </c>
      <c r="I8991" s="6">
        <v>0.17292802035808563</v>
      </c>
      <c r="J8991" s="6">
        <v>84.887499999999989</v>
      </c>
      <c r="K8991">
        <f t="shared" si="280"/>
        <v>0</v>
      </c>
    </row>
    <row r="8992" spans="1:11" x14ac:dyDescent="0.25">
      <c r="A8992" s="5" t="str">
        <f t="shared" si="281"/>
        <v>Rate FamilyTOU-GS1Average WeekdayAugust15</v>
      </c>
      <c r="B8992" t="s">
        <v>2234</v>
      </c>
      <c r="C8992" t="s">
        <v>2254</v>
      </c>
      <c r="D8992" t="s">
        <v>2645</v>
      </c>
      <c r="E8992" t="s">
        <v>3208</v>
      </c>
      <c r="F8992" s="6">
        <v>15</v>
      </c>
      <c r="G8992" s="6">
        <v>1.0091574192047119</v>
      </c>
      <c r="H8992" s="6">
        <v>1.011406421661377</v>
      </c>
      <c r="I8992" s="6">
        <v>0.1603676974773407</v>
      </c>
      <c r="J8992" s="6">
        <v>85.74375000000002</v>
      </c>
      <c r="K8992">
        <f t="shared" si="280"/>
        <v>0</v>
      </c>
    </row>
    <row r="8993" spans="1:11" x14ac:dyDescent="0.25">
      <c r="A8993" s="5" t="str">
        <f t="shared" si="281"/>
        <v>Rate FamilyTOU-GS1Average WeekdayAugust16</v>
      </c>
      <c r="B8993" t="s">
        <v>2234</v>
      </c>
      <c r="C8993" t="s">
        <v>2254</v>
      </c>
      <c r="D8993" t="s">
        <v>2645</v>
      </c>
      <c r="E8993" t="s">
        <v>3208</v>
      </c>
      <c r="F8993" s="6">
        <v>16</v>
      </c>
      <c r="G8993" s="6">
        <v>1.0028700828552246</v>
      </c>
      <c r="H8993" s="6">
        <v>1.0285036563873291</v>
      </c>
      <c r="I8993" s="6">
        <v>0.15106865763664246</v>
      </c>
      <c r="J8993" s="6">
        <v>86.025000000000006</v>
      </c>
      <c r="K8993">
        <f t="shared" si="280"/>
        <v>0</v>
      </c>
    </row>
    <row r="8994" spans="1:11" x14ac:dyDescent="0.25">
      <c r="A8994" s="5" t="str">
        <f t="shared" si="281"/>
        <v>Rate FamilyTOU-GS1Average WeekdayAugust17</v>
      </c>
      <c r="B8994" t="s">
        <v>2234</v>
      </c>
      <c r="C8994" t="s">
        <v>2254</v>
      </c>
      <c r="D8994" t="s">
        <v>2645</v>
      </c>
      <c r="E8994" t="s">
        <v>3208</v>
      </c>
      <c r="F8994" s="6">
        <v>17</v>
      </c>
      <c r="G8994" s="6">
        <v>0.9400557279586792</v>
      </c>
      <c r="H8994" s="6">
        <v>0.94198620319366455</v>
      </c>
      <c r="I8994" s="6">
        <v>0.13700234889984131</v>
      </c>
      <c r="J8994" s="6">
        <v>86.312500000000014</v>
      </c>
      <c r="K8994">
        <f t="shared" si="280"/>
        <v>0</v>
      </c>
    </row>
    <row r="8995" spans="1:11" x14ac:dyDescent="0.25">
      <c r="A8995" s="5" t="str">
        <f t="shared" si="281"/>
        <v>Rate FamilyTOU-GS1Average WeekdayAugust18</v>
      </c>
      <c r="B8995" t="s">
        <v>2234</v>
      </c>
      <c r="C8995" t="s">
        <v>2254</v>
      </c>
      <c r="D8995" t="s">
        <v>2645</v>
      </c>
      <c r="E8995" t="s">
        <v>3208</v>
      </c>
      <c r="F8995" s="6">
        <v>18</v>
      </c>
      <c r="G8995" s="6">
        <v>0.83836609125137329</v>
      </c>
      <c r="H8995" s="6">
        <v>0.84192413091659546</v>
      </c>
      <c r="I8995" s="6">
        <v>0.14968465268611908</v>
      </c>
      <c r="J8995" s="6">
        <v>86.53125</v>
      </c>
      <c r="K8995">
        <f t="shared" si="280"/>
        <v>0</v>
      </c>
    </row>
    <row r="8996" spans="1:11" x14ac:dyDescent="0.25">
      <c r="A8996" s="5" t="str">
        <f t="shared" si="281"/>
        <v>Rate FamilyTOU-GS1Average WeekdayAugust19</v>
      </c>
      <c r="B8996" t="s">
        <v>2234</v>
      </c>
      <c r="C8996" t="s">
        <v>2254</v>
      </c>
      <c r="D8996" t="s">
        <v>2645</v>
      </c>
      <c r="E8996" t="s">
        <v>3208</v>
      </c>
      <c r="F8996" s="6">
        <v>19</v>
      </c>
      <c r="G8996" s="6">
        <v>0.52737617492675781</v>
      </c>
      <c r="H8996" s="6">
        <v>0.51487630605697632</v>
      </c>
      <c r="I8996" s="6">
        <v>0.11248932033777237</v>
      </c>
      <c r="J8996" s="6">
        <v>85.287500000000009</v>
      </c>
      <c r="K8996">
        <f t="shared" si="280"/>
        <v>0</v>
      </c>
    </row>
    <row r="8997" spans="1:11" x14ac:dyDescent="0.25">
      <c r="A8997" s="5" t="str">
        <f t="shared" si="281"/>
        <v>Rate FamilyTOU-GS1Average WeekdayAugust20</v>
      </c>
      <c r="B8997" t="s">
        <v>2234</v>
      </c>
      <c r="C8997" t="s">
        <v>2254</v>
      </c>
      <c r="D8997" t="s">
        <v>2645</v>
      </c>
      <c r="E8997" t="s">
        <v>3208</v>
      </c>
      <c r="F8997" s="6">
        <v>20</v>
      </c>
      <c r="G8997" s="6">
        <v>0.56991493701934814</v>
      </c>
      <c r="H8997" s="6">
        <v>0.56099468469619751</v>
      </c>
      <c r="I8997" s="6">
        <v>6.1709363013505936E-2</v>
      </c>
      <c r="J8997" s="6">
        <v>82.821249999999978</v>
      </c>
      <c r="K8997">
        <f t="shared" si="280"/>
        <v>0</v>
      </c>
    </row>
    <row r="8998" spans="1:11" x14ac:dyDescent="0.25">
      <c r="A8998" s="5" t="str">
        <f t="shared" si="281"/>
        <v>Rate FamilyTOU-GS1Average WeekdayAugust21</v>
      </c>
      <c r="B8998" t="s">
        <v>2234</v>
      </c>
      <c r="C8998" t="s">
        <v>2254</v>
      </c>
      <c r="D8998" t="s">
        <v>2645</v>
      </c>
      <c r="E8998" t="s">
        <v>3208</v>
      </c>
      <c r="F8998" s="6">
        <v>21</v>
      </c>
      <c r="G8998" s="6">
        <v>0.74877184629440308</v>
      </c>
      <c r="H8998" s="6">
        <v>0.72566491365432739</v>
      </c>
      <c r="I8998" s="6">
        <v>6.2269650399684906E-2</v>
      </c>
      <c r="J8998" s="6">
        <v>79.388125000000002</v>
      </c>
      <c r="K8998">
        <f t="shared" si="280"/>
        <v>0</v>
      </c>
    </row>
    <row r="8999" spans="1:11" x14ac:dyDescent="0.25">
      <c r="A8999" s="5" t="str">
        <f t="shared" si="281"/>
        <v>Rate FamilyTOU-GS1Average WeekdayAugust22</v>
      </c>
      <c r="B8999" t="s">
        <v>2234</v>
      </c>
      <c r="C8999" t="s">
        <v>2254</v>
      </c>
      <c r="D8999" t="s">
        <v>2645</v>
      </c>
      <c r="E8999" t="s">
        <v>3208</v>
      </c>
      <c r="F8999" s="6">
        <v>22</v>
      </c>
      <c r="G8999" s="6">
        <v>0.72569763660430908</v>
      </c>
      <c r="H8999" s="6">
        <v>0.7163383960723877</v>
      </c>
      <c r="I8999" s="6">
        <v>6.4510948956012726E-2</v>
      </c>
      <c r="J8999" s="6">
        <v>75.620625000000004</v>
      </c>
      <c r="K8999">
        <f t="shared" si="280"/>
        <v>0</v>
      </c>
    </row>
    <row r="9000" spans="1:11" x14ac:dyDescent="0.25">
      <c r="A9000" s="5" t="str">
        <f t="shared" si="281"/>
        <v>Rate FamilyTOU-GS1Average WeekdayAugust23</v>
      </c>
      <c r="B9000" t="s">
        <v>2234</v>
      </c>
      <c r="C9000" t="s">
        <v>2254</v>
      </c>
      <c r="D9000" t="s">
        <v>2645</v>
      </c>
      <c r="E9000" t="s">
        <v>3208</v>
      </c>
      <c r="F9000" s="6">
        <v>23</v>
      </c>
      <c r="G9000" s="6">
        <v>0.70353138446807861</v>
      </c>
      <c r="H9000" s="6">
        <v>0.70231300592422485</v>
      </c>
      <c r="I9000" s="6">
        <v>4.5232769101858139E-2</v>
      </c>
      <c r="J9000" s="6">
        <v>73.346249999999998</v>
      </c>
      <c r="K9000">
        <f t="shared" si="280"/>
        <v>0</v>
      </c>
    </row>
    <row r="9001" spans="1:11" x14ac:dyDescent="0.25">
      <c r="A9001" s="5" t="str">
        <f t="shared" si="281"/>
        <v>Rate FamilyTOU-GS1Average WeekdayAugust24</v>
      </c>
      <c r="B9001" t="s">
        <v>2234</v>
      </c>
      <c r="C9001" t="s">
        <v>2254</v>
      </c>
      <c r="D9001" t="s">
        <v>2645</v>
      </c>
      <c r="E9001" t="s">
        <v>3208</v>
      </c>
      <c r="F9001" s="6">
        <v>24</v>
      </c>
      <c r="G9001" s="6">
        <v>0.68255168199539185</v>
      </c>
      <c r="H9001" s="6">
        <v>0.67388373613357544</v>
      </c>
      <c r="I9001" s="6">
        <v>4.2740918695926666E-2</v>
      </c>
      <c r="J9001" s="6">
        <v>72.105624999999989</v>
      </c>
      <c r="K9001">
        <f t="shared" si="280"/>
        <v>0</v>
      </c>
    </row>
    <row r="9002" spans="1:11" x14ac:dyDescent="0.25">
      <c r="A9002" s="5" t="str">
        <f t="shared" si="281"/>
        <v>Rate FamilyTOU-GS1Monthly Peak DayAugust1</v>
      </c>
      <c r="B9002" t="s">
        <v>2234</v>
      </c>
      <c r="C9002" t="s">
        <v>2254</v>
      </c>
      <c r="D9002" t="s">
        <v>2646</v>
      </c>
      <c r="E9002" t="s">
        <v>3208</v>
      </c>
      <c r="F9002" s="6">
        <v>1</v>
      </c>
      <c r="G9002" s="6">
        <v>0.68102163076400757</v>
      </c>
      <c r="H9002" s="6">
        <v>0.65750563144683838</v>
      </c>
      <c r="I9002" s="6">
        <v>4.4673394411802292E-2</v>
      </c>
      <c r="J9002" s="6">
        <v>74.25437500000001</v>
      </c>
      <c r="K9002">
        <f t="shared" si="280"/>
        <v>0</v>
      </c>
    </row>
    <row r="9003" spans="1:11" x14ac:dyDescent="0.25">
      <c r="A9003" s="5" t="str">
        <f t="shared" si="281"/>
        <v>Rate FamilyTOU-GS1Monthly Peak DayAugust2</v>
      </c>
      <c r="B9003" t="s">
        <v>2234</v>
      </c>
      <c r="C9003" t="s">
        <v>2254</v>
      </c>
      <c r="D9003" t="s">
        <v>2646</v>
      </c>
      <c r="E9003" t="s">
        <v>3208</v>
      </c>
      <c r="F9003" s="6">
        <v>2</v>
      </c>
      <c r="G9003" s="6">
        <v>0.63023519515991211</v>
      </c>
      <c r="H9003" s="6">
        <v>0.61591106653213501</v>
      </c>
      <c r="I9003" s="6">
        <v>5.3950034081935883E-2</v>
      </c>
      <c r="J9003" s="6">
        <v>73.292500000000004</v>
      </c>
      <c r="K9003">
        <f t="shared" si="280"/>
        <v>0</v>
      </c>
    </row>
    <row r="9004" spans="1:11" x14ac:dyDescent="0.25">
      <c r="A9004" s="5" t="str">
        <f t="shared" si="281"/>
        <v>Rate FamilyTOU-GS1Monthly Peak DayAugust3</v>
      </c>
      <c r="B9004" t="s">
        <v>2234</v>
      </c>
      <c r="C9004" t="s">
        <v>2254</v>
      </c>
      <c r="D9004" t="s">
        <v>2646</v>
      </c>
      <c r="E9004" t="s">
        <v>3208</v>
      </c>
      <c r="F9004" s="6">
        <v>3</v>
      </c>
      <c r="G9004" s="6">
        <v>0.64947104454040527</v>
      </c>
      <c r="H9004" s="6">
        <v>0.63626557588577271</v>
      </c>
      <c r="I9004" s="6">
        <v>4.5334964990615845E-2</v>
      </c>
      <c r="J9004" s="6">
        <v>72.484999999999999</v>
      </c>
      <c r="K9004">
        <f t="shared" si="280"/>
        <v>0</v>
      </c>
    </row>
    <row r="9005" spans="1:11" x14ac:dyDescent="0.25">
      <c r="A9005" s="5" t="str">
        <f t="shared" si="281"/>
        <v>Rate FamilyTOU-GS1Monthly Peak DayAugust4</v>
      </c>
      <c r="B9005" t="s">
        <v>2234</v>
      </c>
      <c r="C9005" t="s">
        <v>2254</v>
      </c>
      <c r="D9005" t="s">
        <v>2646</v>
      </c>
      <c r="E9005" t="s">
        <v>3208</v>
      </c>
      <c r="F9005" s="6">
        <v>4</v>
      </c>
      <c r="G9005" s="6">
        <v>0.63408106565475464</v>
      </c>
      <c r="H9005" s="6">
        <v>0.63597607612609863</v>
      </c>
      <c r="I9005" s="6">
        <v>4.8681706190109253E-2</v>
      </c>
      <c r="J9005" s="6">
        <v>71.912500000000023</v>
      </c>
      <c r="K9005">
        <f t="shared" si="280"/>
        <v>0</v>
      </c>
    </row>
    <row r="9006" spans="1:11" x14ac:dyDescent="0.25">
      <c r="A9006" s="5" t="str">
        <f t="shared" si="281"/>
        <v>Rate FamilyTOU-GS1Monthly Peak DayAugust5</v>
      </c>
      <c r="B9006" t="s">
        <v>2234</v>
      </c>
      <c r="C9006" t="s">
        <v>2254</v>
      </c>
      <c r="D9006" t="s">
        <v>2646</v>
      </c>
      <c r="E9006" t="s">
        <v>3208</v>
      </c>
      <c r="F9006" s="6">
        <v>5</v>
      </c>
      <c r="G9006" s="6">
        <v>0.62811744213104248</v>
      </c>
      <c r="H9006" s="6">
        <v>0.63026583194732666</v>
      </c>
      <c r="I9006" s="6">
        <v>4.9796666949987411E-2</v>
      </c>
      <c r="J9006" s="6">
        <v>71.376249999999999</v>
      </c>
      <c r="K9006">
        <f t="shared" si="280"/>
        <v>0</v>
      </c>
    </row>
    <row r="9007" spans="1:11" x14ac:dyDescent="0.25">
      <c r="A9007" s="5" t="str">
        <f t="shared" si="281"/>
        <v>Rate FamilyTOU-GS1Monthly Peak DayAugust6</v>
      </c>
      <c r="B9007" t="s">
        <v>2234</v>
      </c>
      <c r="C9007" t="s">
        <v>2254</v>
      </c>
      <c r="D9007" t="s">
        <v>2646</v>
      </c>
      <c r="E9007" t="s">
        <v>3208</v>
      </c>
      <c r="F9007" s="6">
        <v>6</v>
      </c>
      <c r="G9007" s="6">
        <v>0.64251631498336792</v>
      </c>
      <c r="H9007" s="6">
        <v>0.65503042936325073</v>
      </c>
      <c r="I9007" s="6">
        <v>4.9125503748655319E-2</v>
      </c>
      <c r="J9007" s="6">
        <v>71.105000000000004</v>
      </c>
      <c r="K9007">
        <f t="shared" si="280"/>
        <v>0</v>
      </c>
    </row>
    <row r="9008" spans="1:11" x14ac:dyDescent="0.25">
      <c r="A9008" s="5" t="str">
        <f t="shared" si="281"/>
        <v>Rate FamilyTOU-GS1Monthly Peak DayAugust7</v>
      </c>
      <c r="B9008" t="s">
        <v>2234</v>
      </c>
      <c r="C9008" t="s">
        <v>2254</v>
      </c>
      <c r="D9008" t="s">
        <v>2646</v>
      </c>
      <c r="E9008" t="s">
        <v>3208</v>
      </c>
      <c r="F9008" s="6">
        <v>7</v>
      </c>
      <c r="G9008" s="6">
        <v>0.55413728952407837</v>
      </c>
      <c r="H9008" s="6">
        <v>0.55002433061599731</v>
      </c>
      <c r="I9008" s="6">
        <v>4.6902980655431747E-2</v>
      </c>
      <c r="J9008" s="6">
        <v>70.996249999999989</v>
      </c>
      <c r="K9008">
        <f t="shared" si="280"/>
        <v>0</v>
      </c>
    </row>
    <row r="9009" spans="1:11" x14ac:dyDescent="0.25">
      <c r="A9009" s="5" t="str">
        <f t="shared" si="281"/>
        <v>Rate FamilyTOU-GS1Monthly Peak DayAugust8</v>
      </c>
      <c r="B9009" t="s">
        <v>2234</v>
      </c>
      <c r="C9009" t="s">
        <v>2254</v>
      </c>
      <c r="D9009" t="s">
        <v>2646</v>
      </c>
      <c r="E9009" t="s">
        <v>3208</v>
      </c>
      <c r="F9009" s="6">
        <v>8</v>
      </c>
      <c r="G9009" s="6">
        <v>0.40248772501945496</v>
      </c>
      <c r="H9009" s="6">
        <v>0.37672168016433716</v>
      </c>
      <c r="I9009" s="6">
        <v>4.7400213778018951E-2</v>
      </c>
      <c r="J9009" s="6">
        <v>70.828749999999985</v>
      </c>
      <c r="K9009">
        <f t="shared" si="280"/>
        <v>0</v>
      </c>
    </row>
    <row r="9010" spans="1:11" x14ac:dyDescent="0.25">
      <c r="A9010" s="5" t="str">
        <f t="shared" si="281"/>
        <v>Rate FamilyTOU-GS1Monthly Peak DayAugust9</v>
      </c>
      <c r="B9010" t="s">
        <v>2234</v>
      </c>
      <c r="C9010" t="s">
        <v>2254</v>
      </c>
      <c r="D9010" t="s">
        <v>2646</v>
      </c>
      <c r="E9010" t="s">
        <v>3208</v>
      </c>
      <c r="F9010" s="6">
        <v>9</v>
      </c>
      <c r="G9010" s="6">
        <v>0.37001264095306396</v>
      </c>
      <c r="H9010" s="6">
        <v>0.37677627801895142</v>
      </c>
      <c r="I9010" s="6">
        <v>7.1405448019504547E-2</v>
      </c>
      <c r="J9010" s="6">
        <v>72.85437499999999</v>
      </c>
      <c r="K9010">
        <f t="shared" si="280"/>
        <v>0</v>
      </c>
    </row>
    <row r="9011" spans="1:11" x14ac:dyDescent="0.25">
      <c r="A9011" s="5" t="str">
        <f t="shared" si="281"/>
        <v>Rate FamilyTOU-GS1Monthly Peak DayAugust10</v>
      </c>
      <c r="B9011" t="s">
        <v>2234</v>
      </c>
      <c r="C9011" t="s">
        <v>2254</v>
      </c>
      <c r="D9011" t="s">
        <v>2646</v>
      </c>
      <c r="E9011" t="s">
        <v>3208</v>
      </c>
      <c r="F9011" s="6">
        <v>10</v>
      </c>
      <c r="G9011" s="6">
        <v>0.58244597911834717</v>
      </c>
      <c r="H9011" s="6">
        <v>0.64004558324813843</v>
      </c>
      <c r="I9011" s="6">
        <v>0.13112692534923553</v>
      </c>
      <c r="J9011" s="6">
        <v>76.61624999999998</v>
      </c>
      <c r="K9011">
        <f t="shared" si="280"/>
        <v>0</v>
      </c>
    </row>
    <row r="9012" spans="1:11" x14ac:dyDescent="0.25">
      <c r="A9012" s="5" t="str">
        <f t="shared" si="281"/>
        <v>Rate FamilyTOU-GS1Monthly Peak DayAugust11</v>
      </c>
      <c r="B9012" t="s">
        <v>2234</v>
      </c>
      <c r="C9012" t="s">
        <v>2254</v>
      </c>
      <c r="D9012" t="s">
        <v>2646</v>
      </c>
      <c r="E9012" t="s">
        <v>3208</v>
      </c>
      <c r="F9012" s="6">
        <v>11</v>
      </c>
      <c r="G9012" s="6">
        <v>0.81367623805999756</v>
      </c>
      <c r="H9012" s="6">
        <v>0.84772330522537231</v>
      </c>
      <c r="I9012" s="6">
        <v>0.15262804925441742</v>
      </c>
      <c r="J9012" s="6">
        <v>80.387499999999989</v>
      </c>
      <c r="K9012">
        <f t="shared" si="280"/>
        <v>0</v>
      </c>
    </row>
    <row r="9013" spans="1:11" x14ac:dyDescent="0.25">
      <c r="A9013" s="5" t="str">
        <f t="shared" si="281"/>
        <v>Rate FamilyTOU-GS1Monthly Peak DayAugust12</v>
      </c>
      <c r="B9013" t="s">
        <v>2234</v>
      </c>
      <c r="C9013" t="s">
        <v>2254</v>
      </c>
      <c r="D9013" t="s">
        <v>2646</v>
      </c>
      <c r="E9013" t="s">
        <v>3208</v>
      </c>
      <c r="F9013" s="6">
        <v>12</v>
      </c>
      <c r="G9013" s="6">
        <v>0.78206121921539307</v>
      </c>
      <c r="H9013" s="6">
        <v>0.83855628967285156</v>
      </c>
      <c r="I9013" s="6">
        <v>0.13858562707901001</v>
      </c>
      <c r="J9013" s="6">
        <v>84.118750000000006</v>
      </c>
      <c r="K9013">
        <f t="shared" si="280"/>
        <v>0</v>
      </c>
    </row>
    <row r="9014" spans="1:11" x14ac:dyDescent="0.25">
      <c r="A9014" s="5" t="str">
        <f t="shared" si="281"/>
        <v>Rate FamilyTOU-GS1Monthly Peak DayAugust13</v>
      </c>
      <c r="B9014" t="s">
        <v>2234</v>
      </c>
      <c r="C9014" t="s">
        <v>2254</v>
      </c>
      <c r="D9014" t="s">
        <v>2646</v>
      </c>
      <c r="E9014" t="s">
        <v>3208</v>
      </c>
      <c r="F9014" s="6">
        <v>13</v>
      </c>
      <c r="G9014" s="6">
        <v>0.93616282939910889</v>
      </c>
      <c r="H9014" s="6">
        <v>0.9501272439956665</v>
      </c>
      <c r="I9014" s="6">
        <v>0.16166459023952484</v>
      </c>
      <c r="J9014" s="6">
        <v>86.012500000000003</v>
      </c>
      <c r="K9014">
        <f t="shared" si="280"/>
        <v>0</v>
      </c>
    </row>
    <row r="9015" spans="1:11" x14ac:dyDescent="0.25">
      <c r="A9015" s="5" t="str">
        <f t="shared" si="281"/>
        <v>Rate FamilyTOU-GS1Monthly Peak DayAugust14</v>
      </c>
      <c r="B9015" t="s">
        <v>2234</v>
      </c>
      <c r="C9015" t="s">
        <v>2254</v>
      </c>
      <c r="D9015" t="s">
        <v>2646</v>
      </c>
      <c r="E9015" t="s">
        <v>3208</v>
      </c>
      <c r="F9015" s="6">
        <v>14</v>
      </c>
      <c r="G9015" s="6">
        <v>0.79193156957626343</v>
      </c>
      <c r="H9015" s="6">
        <v>0.78903019428253174</v>
      </c>
      <c r="I9015" s="6">
        <v>0.16796079277992249</v>
      </c>
      <c r="J9015" s="6">
        <v>86.962499999999991</v>
      </c>
      <c r="K9015">
        <f t="shared" si="280"/>
        <v>0</v>
      </c>
    </row>
    <row r="9016" spans="1:11" x14ac:dyDescent="0.25">
      <c r="A9016" s="5" t="str">
        <f t="shared" si="281"/>
        <v>Rate FamilyTOU-GS1Monthly Peak DayAugust15</v>
      </c>
      <c r="B9016" t="s">
        <v>2234</v>
      </c>
      <c r="C9016" t="s">
        <v>2254</v>
      </c>
      <c r="D9016" t="s">
        <v>2646</v>
      </c>
      <c r="E9016" t="s">
        <v>3208</v>
      </c>
      <c r="F9016" s="6">
        <v>15</v>
      </c>
      <c r="G9016" s="6">
        <v>0.83461183309555054</v>
      </c>
      <c r="H9016" s="6">
        <v>0.83686095476150513</v>
      </c>
      <c r="I9016" s="6">
        <v>0.16813571751117706</v>
      </c>
      <c r="J9016" s="6">
        <v>86.837500000000006</v>
      </c>
      <c r="K9016">
        <f t="shared" si="280"/>
        <v>0</v>
      </c>
    </row>
    <row r="9017" spans="1:11" x14ac:dyDescent="0.25">
      <c r="A9017" s="5" t="str">
        <f t="shared" si="281"/>
        <v>Rate FamilyTOU-GS1Monthly Peak DayAugust16</v>
      </c>
      <c r="B9017" t="s">
        <v>2234</v>
      </c>
      <c r="C9017" t="s">
        <v>2254</v>
      </c>
      <c r="D9017" t="s">
        <v>2646</v>
      </c>
      <c r="E9017" t="s">
        <v>3208</v>
      </c>
      <c r="F9017" s="6">
        <v>16</v>
      </c>
      <c r="G9017" s="6">
        <v>0.75907331705093384</v>
      </c>
      <c r="H9017" s="6">
        <v>0.78470689058303833</v>
      </c>
      <c r="I9017" s="6">
        <v>0.15080174803733826</v>
      </c>
      <c r="J9017" s="6">
        <v>87.918750000000003</v>
      </c>
      <c r="K9017">
        <f t="shared" si="280"/>
        <v>0</v>
      </c>
    </row>
    <row r="9018" spans="1:11" x14ac:dyDescent="0.25">
      <c r="A9018" s="5" t="str">
        <f t="shared" si="281"/>
        <v>Rate FamilyTOU-GS1Monthly Peak DayAugust17</v>
      </c>
      <c r="B9018" t="s">
        <v>2234</v>
      </c>
      <c r="C9018" t="s">
        <v>2254</v>
      </c>
      <c r="D9018" t="s">
        <v>2646</v>
      </c>
      <c r="E9018" t="s">
        <v>3208</v>
      </c>
      <c r="F9018" s="6">
        <v>17</v>
      </c>
      <c r="G9018" s="6">
        <v>0.77842730283737183</v>
      </c>
      <c r="H9018" s="6">
        <v>0.78035783767700195</v>
      </c>
      <c r="I9018" s="6">
        <v>0.13956646621227264</v>
      </c>
      <c r="J9018" s="6">
        <v>87.287500000000009</v>
      </c>
      <c r="K9018">
        <f t="shared" si="280"/>
        <v>0</v>
      </c>
    </row>
    <row r="9019" spans="1:11" x14ac:dyDescent="0.25">
      <c r="A9019" s="5" t="str">
        <f t="shared" si="281"/>
        <v>Rate FamilyTOU-GS1Monthly Peak DayAugust18</v>
      </c>
      <c r="B9019" t="s">
        <v>2234</v>
      </c>
      <c r="C9019" t="s">
        <v>2254</v>
      </c>
      <c r="D9019" t="s">
        <v>2646</v>
      </c>
      <c r="E9019" t="s">
        <v>3208</v>
      </c>
      <c r="F9019" s="6">
        <v>18</v>
      </c>
      <c r="G9019" s="6">
        <v>0.75617563724517822</v>
      </c>
      <c r="H9019" s="6">
        <v>0.75973367691040039</v>
      </c>
      <c r="I9019" s="6">
        <v>0.14174187183380127</v>
      </c>
      <c r="J9019" s="6">
        <v>85.656250000000014</v>
      </c>
      <c r="K9019">
        <f t="shared" si="280"/>
        <v>0</v>
      </c>
    </row>
    <row r="9020" spans="1:11" x14ac:dyDescent="0.25">
      <c r="A9020" s="5" t="str">
        <f t="shared" si="281"/>
        <v>Rate FamilyTOU-GS1Monthly Peak DayAugust19</v>
      </c>
      <c r="B9020" t="s">
        <v>2234</v>
      </c>
      <c r="C9020" t="s">
        <v>2254</v>
      </c>
      <c r="D9020" t="s">
        <v>2646</v>
      </c>
      <c r="E9020" t="s">
        <v>3208</v>
      </c>
      <c r="F9020" s="6">
        <v>19</v>
      </c>
      <c r="G9020" s="6">
        <v>0.49682241678237915</v>
      </c>
      <c r="H9020" s="6">
        <v>0.48432254791259766</v>
      </c>
      <c r="I9020" s="6">
        <v>7.9824052751064301E-2</v>
      </c>
      <c r="J9020" s="6">
        <v>84.193750000000009</v>
      </c>
      <c r="K9020">
        <f t="shared" si="280"/>
        <v>0</v>
      </c>
    </row>
    <row r="9021" spans="1:11" x14ac:dyDescent="0.25">
      <c r="A9021" s="5" t="str">
        <f t="shared" si="281"/>
        <v>Rate FamilyTOU-GS1Monthly Peak DayAugust20</v>
      </c>
      <c r="B9021" t="s">
        <v>2234</v>
      </c>
      <c r="C9021" t="s">
        <v>2254</v>
      </c>
      <c r="D9021" t="s">
        <v>2646</v>
      </c>
      <c r="E9021" t="s">
        <v>3208</v>
      </c>
      <c r="F9021" s="6">
        <v>20</v>
      </c>
      <c r="G9021" s="6">
        <v>0.62133461236953735</v>
      </c>
      <c r="H9021" s="6">
        <v>0.61241436004638672</v>
      </c>
      <c r="I9021" s="6">
        <v>5.3997702896595001E-2</v>
      </c>
      <c r="J9021" s="6">
        <v>81.649999999999991</v>
      </c>
      <c r="K9021">
        <f t="shared" si="280"/>
        <v>0</v>
      </c>
    </row>
    <row r="9022" spans="1:11" x14ac:dyDescent="0.25">
      <c r="A9022" s="5" t="str">
        <f t="shared" si="281"/>
        <v>Rate FamilyTOU-GS1Monthly Peak DayAugust21</v>
      </c>
      <c r="B9022" t="s">
        <v>2234</v>
      </c>
      <c r="C9022" t="s">
        <v>2254</v>
      </c>
      <c r="D9022" t="s">
        <v>2646</v>
      </c>
      <c r="E9022" t="s">
        <v>3208</v>
      </c>
      <c r="F9022" s="6">
        <v>21</v>
      </c>
      <c r="G9022" s="6">
        <v>0.67545437812805176</v>
      </c>
      <c r="H9022" s="6">
        <v>0.65234744548797607</v>
      </c>
      <c r="I9022" s="6">
        <v>5.7349264621734619E-2</v>
      </c>
      <c r="J9022" s="6">
        <v>78.781249999999972</v>
      </c>
      <c r="K9022">
        <f t="shared" si="280"/>
        <v>0</v>
      </c>
    </row>
    <row r="9023" spans="1:11" x14ac:dyDescent="0.25">
      <c r="A9023" s="5" t="str">
        <f t="shared" si="281"/>
        <v>Rate FamilyTOU-GS1Monthly Peak DayAugust22</v>
      </c>
      <c r="B9023" t="s">
        <v>2234</v>
      </c>
      <c r="C9023" t="s">
        <v>2254</v>
      </c>
      <c r="D9023" t="s">
        <v>2646</v>
      </c>
      <c r="E9023" t="s">
        <v>3208</v>
      </c>
      <c r="F9023" s="6">
        <v>22</v>
      </c>
      <c r="G9023" s="6">
        <v>0.66822159290313721</v>
      </c>
      <c r="H9023" s="6">
        <v>0.65886235237121582</v>
      </c>
      <c r="I9023" s="6">
        <v>5.296345055103302E-2</v>
      </c>
      <c r="J9023" s="6">
        <v>76.718749999999972</v>
      </c>
      <c r="K9023">
        <f t="shared" si="280"/>
        <v>0</v>
      </c>
    </row>
    <row r="9024" spans="1:11" x14ac:dyDescent="0.25">
      <c r="A9024" s="5" t="str">
        <f t="shared" si="281"/>
        <v>Rate FamilyTOU-GS1Monthly Peak DayAugust23</v>
      </c>
      <c r="B9024" t="s">
        <v>2234</v>
      </c>
      <c r="C9024" t="s">
        <v>2254</v>
      </c>
      <c r="D9024" t="s">
        <v>2646</v>
      </c>
      <c r="E9024" t="s">
        <v>3208</v>
      </c>
      <c r="F9024" s="6">
        <v>23</v>
      </c>
      <c r="G9024" s="6">
        <v>0.66248929500579834</v>
      </c>
      <c r="H9024" s="6">
        <v>0.66127091646194458</v>
      </c>
      <c r="I9024" s="6">
        <v>5.4998528212308884E-2</v>
      </c>
      <c r="J9024" s="6">
        <v>75.874375000000001</v>
      </c>
      <c r="K9024">
        <f t="shared" si="280"/>
        <v>0</v>
      </c>
    </row>
    <row r="9025" spans="1:11" x14ac:dyDescent="0.25">
      <c r="A9025" s="5" t="str">
        <f t="shared" si="281"/>
        <v>Rate FamilyTOU-GS1Monthly Peak DayAugust24</v>
      </c>
      <c r="B9025" t="s">
        <v>2234</v>
      </c>
      <c r="C9025" t="s">
        <v>2254</v>
      </c>
      <c r="D9025" t="s">
        <v>2646</v>
      </c>
      <c r="E9025" t="s">
        <v>3208</v>
      </c>
      <c r="F9025" s="6">
        <v>24</v>
      </c>
      <c r="G9025" s="6">
        <v>0.6636422872543335</v>
      </c>
      <c r="H9025" s="6">
        <v>0.65497440099716187</v>
      </c>
      <c r="I9025" s="6">
        <v>5.2840989083051682E-2</v>
      </c>
      <c r="J9025" s="6">
        <v>75.109375000000014</v>
      </c>
      <c r="K9025">
        <f t="shared" si="280"/>
        <v>0</v>
      </c>
    </row>
    <row r="9026" spans="1:11" x14ac:dyDescent="0.25">
      <c r="A9026" s="5" t="str">
        <f t="shared" si="281"/>
        <v>Rate FamilyTOU-GS1Average WeekdaySeptember1</v>
      </c>
      <c r="B9026" t="s">
        <v>2234</v>
      </c>
      <c r="C9026" t="s">
        <v>2254</v>
      </c>
      <c r="D9026" t="s">
        <v>2647</v>
      </c>
      <c r="E9026" t="s">
        <v>3209</v>
      </c>
      <c r="F9026" s="6">
        <v>1</v>
      </c>
      <c r="G9026" s="6">
        <v>0.6185651421546936</v>
      </c>
      <c r="H9026" s="6">
        <v>0.56265676021575928</v>
      </c>
      <c r="I9026" s="6">
        <v>6.7846782505512238E-2</v>
      </c>
      <c r="J9026" s="6">
        <v>71.848749999999995</v>
      </c>
      <c r="K9026">
        <f t="shared" ref="K9026:K9089" si="282">INDEX(events, MATCH(CONCATENATE(B9026, C9026, D9026, E9026), events_y, 0), MATCH("Confidential", events_x, 0))</f>
        <v>0</v>
      </c>
    </row>
    <row r="9027" spans="1:11" x14ac:dyDescent="0.25">
      <c r="A9027" s="5" t="str">
        <f t="shared" ref="A9027:A9090" si="283">CONCATENATE(B9027, C9027, D9027, E9027, F9027)</f>
        <v>Rate FamilyTOU-GS1Average WeekdaySeptember2</v>
      </c>
      <c r="B9027" t="s">
        <v>2234</v>
      </c>
      <c r="C9027" t="s">
        <v>2254</v>
      </c>
      <c r="D9027" t="s">
        <v>2647</v>
      </c>
      <c r="E9027" t="s">
        <v>3209</v>
      </c>
      <c r="F9027" s="6">
        <v>2</v>
      </c>
      <c r="G9027" s="6">
        <v>0.59714347124099731</v>
      </c>
      <c r="H9027" s="6">
        <v>0.56151211261749268</v>
      </c>
      <c r="I9027" s="6">
        <v>6.4228437840938568E-2</v>
      </c>
      <c r="J9027" s="6">
        <v>70.739374999999995</v>
      </c>
      <c r="K9027">
        <f t="shared" si="282"/>
        <v>0</v>
      </c>
    </row>
    <row r="9028" spans="1:11" x14ac:dyDescent="0.25">
      <c r="A9028" s="5" t="str">
        <f t="shared" si="283"/>
        <v>Rate FamilyTOU-GS1Average WeekdaySeptember3</v>
      </c>
      <c r="B9028" t="s">
        <v>2234</v>
      </c>
      <c r="C9028" t="s">
        <v>2254</v>
      </c>
      <c r="D9028" t="s">
        <v>2647</v>
      </c>
      <c r="E9028" t="s">
        <v>3209</v>
      </c>
      <c r="F9028" s="6">
        <v>3</v>
      </c>
      <c r="G9028" s="6">
        <v>0.58491796255111694</v>
      </c>
      <c r="H9028" s="6">
        <v>0.56950902938842773</v>
      </c>
      <c r="I9028" s="6">
        <v>7.0928305387496948E-2</v>
      </c>
      <c r="J9028" s="6">
        <v>69.893124999999998</v>
      </c>
      <c r="K9028">
        <f t="shared" si="282"/>
        <v>0</v>
      </c>
    </row>
    <row r="9029" spans="1:11" x14ac:dyDescent="0.25">
      <c r="A9029" s="5" t="str">
        <f t="shared" si="283"/>
        <v>Rate FamilyTOU-GS1Average WeekdaySeptember4</v>
      </c>
      <c r="B9029" t="s">
        <v>2234</v>
      </c>
      <c r="C9029" t="s">
        <v>2254</v>
      </c>
      <c r="D9029" t="s">
        <v>2647</v>
      </c>
      <c r="E9029" t="s">
        <v>3209</v>
      </c>
      <c r="F9029" s="6">
        <v>4</v>
      </c>
      <c r="G9029" s="6">
        <v>0.57148474454879761</v>
      </c>
      <c r="H9029" s="6">
        <v>0.5687292218208313</v>
      </c>
      <c r="I9029" s="6">
        <v>5.8581940829753876E-2</v>
      </c>
      <c r="J9029" s="6">
        <v>69.118750000000006</v>
      </c>
      <c r="K9029">
        <f t="shared" si="282"/>
        <v>0</v>
      </c>
    </row>
    <row r="9030" spans="1:11" x14ac:dyDescent="0.25">
      <c r="A9030" s="5" t="str">
        <f t="shared" si="283"/>
        <v>Rate FamilyTOU-GS1Average WeekdaySeptember5</v>
      </c>
      <c r="B9030" t="s">
        <v>2234</v>
      </c>
      <c r="C9030" t="s">
        <v>2254</v>
      </c>
      <c r="D9030" t="s">
        <v>2647</v>
      </c>
      <c r="E9030" t="s">
        <v>3209</v>
      </c>
      <c r="F9030" s="6">
        <v>5</v>
      </c>
      <c r="G9030" s="6">
        <v>0.57571649551391602</v>
      </c>
      <c r="H9030" s="6">
        <v>0.5675654411315918</v>
      </c>
      <c r="I9030" s="6">
        <v>6.1525348573923111E-2</v>
      </c>
      <c r="J9030" s="6">
        <v>68.250624999999999</v>
      </c>
      <c r="K9030">
        <f t="shared" si="282"/>
        <v>0</v>
      </c>
    </row>
    <row r="9031" spans="1:11" x14ac:dyDescent="0.25">
      <c r="A9031" s="5" t="str">
        <f t="shared" si="283"/>
        <v>Rate FamilyTOU-GS1Average WeekdaySeptember6</v>
      </c>
      <c r="B9031" t="s">
        <v>2234</v>
      </c>
      <c r="C9031" t="s">
        <v>2254</v>
      </c>
      <c r="D9031" t="s">
        <v>2647</v>
      </c>
      <c r="E9031" t="s">
        <v>3209</v>
      </c>
      <c r="F9031" s="6">
        <v>6</v>
      </c>
      <c r="G9031" s="6">
        <v>0.59059679508209229</v>
      </c>
      <c r="H9031" s="6">
        <v>0.567912757396698</v>
      </c>
      <c r="I9031" s="6">
        <v>6.1386041343212128E-2</v>
      </c>
      <c r="J9031" s="6">
        <v>66.671250000000015</v>
      </c>
      <c r="K9031">
        <f t="shared" si="282"/>
        <v>0</v>
      </c>
    </row>
    <row r="9032" spans="1:11" x14ac:dyDescent="0.25">
      <c r="A9032" s="5" t="str">
        <f t="shared" si="283"/>
        <v>Rate FamilyTOU-GS1Average WeekdaySeptember7</v>
      </c>
      <c r="B9032" t="s">
        <v>2234</v>
      </c>
      <c r="C9032" t="s">
        <v>2254</v>
      </c>
      <c r="D9032" t="s">
        <v>2647</v>
      </c>
      <c r="E9032" t="s">
        <v>3209</v>
      </c>
      <c r="F9032" s="6">
        <v>7</v>
      </c>
      <c r="G9032" s="6">
        <v>0.53379303216934204</v>
      </c>
      <c r="H9032" s="6">
        <v>0.52964657545089722</v>
      </c>
      <c r="I9032" s="6">
        <v>5.7561978697776794E-2</v>
      </c>
      <c r="J9032" s="6">
        <v>66.163749999999993</v>
      </c>
      <c r="K9032">
        <f t="shared" si="282"/>
        <v>0</v>
      </c>
    </row>
    <row r="9033" spans="1:11" x14ac:dyDescent="0.25">
      <c r="A9033" s="5" t="str">
        <f t="shared" si="283"/>
        <v>Rate FamilyTOU-GS1Average WeekdaySeptember8</v>
      </c>
      <c r="B9033" t="s">
        <v>2234</v>
      </c>
      <c r="C9033" t="s">
        <v>2254</v>
      </c>
      <c r="D9033" t="s">
        <v>2647</v>
      </c>
      <c r="E9033" t="s">
        <v>3209</v>
      </c>
      <c r="F9033" s="6">
        <v>8</v>
      </c>
      <c r="G9033" s="6">
        <v>0.45867627859115601</v>
      </c>
      <c r="H9033" s="6">
        <v>0.40711012482643127</v>
      </c>
      <c r="I9033" s="6">
        <v>6.4620010554790497E-2</v>
      </c>
      <c r="J9033" s="6">
        <v>65.293125000000003</v>
      </c>
      <c r="K9033">
        <f t="shared" si="282"/>
        <v>0</v>
      </c>
    </row>
    <row r="9034" spans="1:11" x14ac:dyDescent="0.25">
      <c r="A9034" s="5" t="str">
        <f t="shared" si="283"/>
        <v>Rate FamilyTOU-GS1Average WeekdaySeptember9</v>
      </c>
      <c r="B9034" t="s">
        <v>2234</v>
      </c>
      <c r="C9034" t="s">
        <v>2254</v>
      </c>
      <c r="D9034" t="s">
        <v>2647</v>
      </c>
      <c r="E9034" t="s">
        <v>3209</v>
      </c>
      <c r="F9034" s="6">
        <v>9</v>
      </c>
      <c r="G9034" s="6">
        <v>0.52074265480041504</v>
      </c>
      <c r="H9034" s="6">
        <v>0.54550313949584961</v>
      </c>
      <c r="I9034" s="6">
        <v>0.11444081366062164</v>
      </c>
      <c r="J9034" s="6">
        <v>65.906875000000014</v>
      </c>
      <c r="K9034">
        <f t="shared" si="282"/>
        <v>0</v>
      </c>
    </row>
    <row r="9035" spans="1:11" x14ac:dyDescent="0.25">
      <c r="A9035" s="5" t="str">
        <f t="shared" si="283"/>
        <v>Rate FamilyTOU-GS1Average WeekdaySeptember10</v>
      </c>
      <c r="B9035" t="s">
        <v>2234</v>
      </c>
      <c r="C9035" t="s">
        <v>2254</v>
      </c>
      <c r="D9035" t="s">
        <v>2647</v>
      </c>
      <c r="E9035" t="s">
        <v>3209</v>
      </c>
      <c r="F9035" s="6">
        <v>10</v>
      </c>
      <c r="G9035" s="6">
        <v>0.62162929773330688</v>
      </c>
      <c r="H9035" s="6">
        <v>0.74903321266174316</v>
      </c>
      <c r="I9035" s="6">
        <v>0.18271392583847046</v>
      </c>
      <c r="J9035" s="6">
        <v>69.622500000000002</v>
      </c>
      <c r="K9035">
        <f t="shared" si="282"/>
        <v>0</v>
      </c>
    </row>
    <row r="9036" spans="1:11" x14ac:dyDescent="0.25">
      <c r="A9036" s="5" t="str">
        <f t="shared" si="283"/>
        <v>Rate FamilyTOU-GS1Average WeekdaySeptember11</v>
      </c>
      <c r="B9036" t="s">
        <v>2234</v>
      </c>
      <c r="C9036" t="s">
        <v>2254</v>
      </c>
      <c r="D9036" t="s">
        <v>2647</v>
      </c>
      <c r="E9036" t="s">
        <v>3209</v>
      </c>
      <c r="F9036" s="6">
        <v>11</v>
      </c>
      <c r="G9036" s="6">
        <v>0.85450708866119385</v>
      </c>
      <c r="H9036" s="6">
        <v>0.94077450037002563</v>
      </c>
      <c r="I9036" s="6">
        <v>0.23470506072044373</v>
      </c>
      <c r="J9036" s="6">
        <v>73.149374999999992</v>
      </c>
      <c r="K9036">
        <f t="shared" si="282"/>
        <v>0</v>
      </c>
    </row>
    <row r="9037" spans="1:11" x14ac:dyDescent="0.25">
      <c r="A9037" s="5" t="str">
        <f t="shared" si="283"/>
        <v>Rate FamilyTOU-GS1Average WeekdaySeptember12</v>
      </c>
      <c r="B9037" t="s">
        <v>2234</v>
      </c>
      <c r="C9037" t="s">
        <v>2254</v>
      </c>
      <c r="D9037" t="s">
        <v>2647</v>
      </c>
      <c r="E9037" t="s">
        <v>3209</v>
      </c>
      <c r="F9037" s="6">
        <v>12</v>
      </c>
      <c r="G9037" s="6">
        <v>0.86430215835571289</v>
      </c>
      <c r="H9037" s="6">
        <v>0.95539963245391846</v>
      </c>
      <c r="I9037" s="6">
        <v>0.22059755027294159</v>
      </c>
      <c r="J9037" s="6">
        <v>76.219374999999999</v>
      </c>
      <c r="K9037">
        <f t="shared" si="282"/>
        <v>0</v>
      </c>
    </row>
    <row r="9038" spans="1:11" x14ac:dyDescent="0.25">
      <c r="A9038" s="5" t="str">
        <f t="shared" si="283"/>
        <v>Rate FamilyTOU-GS1Average WeekdaySeptember13</v>
      </c>
      <c r="B9038" t="s">
        <v>2234</v>
      </c>
      <c r="C9038" t="s">
        <v>2254</v>
      </c>
      <c r="D9038" t="s">
        <v>2647</v>
      </c>
      <c r="E9038" t="s">
        <v>3209</v>
      </c>
      <c r="F9038" s="6">
        <v>13</v>
      </c>
      <c r="G9038" s="6">
        <v>0.92892926931381226</v>
      </c>
      <c r="H9038" s="6">
        <v>0.95467287302017212</v>
      </c>
      <c r="I9038" s="6">
        <v>0.23439984023571014</v>
      </c>
      <c r="J9038" s="6">
        <v>78.588750000000019</v>
      </c>
      <c r="K9038">
        <f t="shared" si="282"/>
        <v>0</v>
      </c>
    </row>
    <row r="9039" spans="1:11" x14ac:dyDescent="0.25">
      <c r="A9039" s="5" t="str">
        <f t="shared" si="283"/>
        <v>Rate FamilyTOU-GS1Average WeekdaySeptember14</v>
      </c>
      <c r="B9039" t="s">
        <v>2234</v>
      </c>
      <c r="C9039" t="s">
        <v>2254</v>
      </c>
      <c r="D9039" t="s">
        <v>2647</v>
      </c>
      <c r="E9039" t="s">
        <v>3209</v>
      </c>
      <c r="F9039" s="6">
        <v>14</v>
      </c>
      <c r="G9039" s="6">
        <v>0.8355485200881958</v>
      </c>
      <c r="H9039" s="6">
        <v>0.94746536016464233</v>
      </c>
      <c r="I9039" s="6">
        <v>0.24299906194210052</v>
      </c>
      <c r="J9039" s="6">
        <v>80.397500000000008</v>
      </c>
      <c r="K9039">
        <f t="shared" si="282"/>
        <v>0</v>
      </c>
    </row>
    <row r="9040" spans="1:11" x14ac:dyDescent="0.25">
      <c r="A9040" s="5" t="str">
        <f t="shared" si="283"/>
        <v>Rate FamilyTOU-GS1Average WeekdaySeptember15</v>
      </c>
      <c r="B9040" t="s">
        <v>2234</v>
      </c>
      <c r="C9040" t="s">
        <v>2254</v>
      </c>
      <c r="D9040" t="s">
        <v>2647</v>
      </c>
      <c r="E9040" t="s">
        <v>3209</v>
      </c>
      <c r="F9040" s="6">
        <v>15</v>
      </c>
      <c r="G9040" s="6">
        <v>0.94920247793197632</v>
      </c>
      <c r="H9040" s="6">
        <v>1.0086181163787842</v>
      </c>
      <c r="I9040" s="6">
        <v>0.2475898414850235</v>
      </c>
      <c r="J9040" s="6">
        <v>81.545624999999987</v>
      </c>
      <c r="K9040">
        <f t="shared" si="282"/>
        <v>0</v>
      </c>
    </row>
    <row r="9041" spans="1:11" x14ac:dyDescent="0.25">
      <c r="A9041" s="5" t="str">
        <f t="shared" si="283"/>
        <v>Rate FamilyTOU-GS1Average WeekdaySeptember16</v>
      </c>
      <c r="B9041" t="s">
        <v>2234</v>
      </c>
      <c r="C9041" t="s">
        <v>2254</v>
      </c>
      <c r="D9041" t="s">
        <v>2647</v>
      </c>
      <c r="E9041" t="s">
        <v>3209</v>
      </c>
      <c r="F9041" s="6">
        <v>16</v>
      </c>
      <c r="G9041" s="6">
        <v>0.81946319341659546</v>
      </c>
      <c r="H9041" s="6">
        <v>0.84367680549621582</v>
      </c>
      <c r="I9041" s="6">
        <v>0.23397403955459595</v>
      </c>
      <c r="J9041" s="6">
        <v>81.886875000000018</v>
      </c>
      <c r="K9041">
        <f t="shared" si="282"/>
        <v>0</v>
      </c>
    </row>
    <row r="9042" spans="1:11" x14ac:dyDescent="0.25">
      <c r="A9042" s="5" t="str">
        <f t="shared" si="283"/>
        <v>Rate FamilyTOU-GS1Average WeekdaySeptember17</v>
      </c>
      <c r="B9042" t="s">
        <v>2234</v>
      </c>
      <c r="C9042" t="s">
        <v>2254</v>
      </c>
      <c r="D9042" t="s">
        <v>2647</v>
      </c>
      <c r="E9042" t="s">
        <v>3209</v>
      </c>
      <c r="F9042" s="6">
        <v>17</v>
      </c>
      <c r="G9042" s="6">
        <v>0.72850203514099121</v>
      </c>
      <c r="H9042" s="6">
        <v>0.76422441005706787</v>
      </c>
      <c r="I9042" s="6">
        <v>0.20567560195922852</v>
      </c>
      <c r="J9042" s="6">
        <v>80.186875000000001</v>
      </c>
      <c r="K9042">
        <f t="shared" si="282"/>
        <v>0</v>
      </c>
    </row>
    <row r="9043" spans="1:11" x14ac:dyDescent="0.25">
      <c r="A9043" s="5" t="str">
        <f t="shared" si="283"/>
        <v>Rate FamilyTOU-GS1Average WeekdaySeptember18</v>
      </c>
      <c r="B9043" t="s">
        <v>2234</v>
      </c>
      <c r="C9043" t="s">
        <v>2254</v>
      </c>
      <c r="D9043" t="s">
        <v>2647</v>
      </c>
      <c r="E9043" t="s">
        <v>3209</v>
      </c>
      <c r="F9043" s="6">
        <v>18</v>
      </c>
      <c r="G9043" s="6">
        <v>0.72328692674636841</v>
      </c>
      <c r="H9043" s="6">
        <v>0.79271328449249268</v>
      </c>
      <c r="I9043" s="6">
        <v>0.20617789030075073</v>
      </c>
      <c r="J9043" s="6">
        <v>78.546250000000001</v>
      </c>
      <c r="K9043">
        <f t="shared" si="282"/>
        <v>0</v>
      </c>
    </row>
    <row r="9044" spans="1:11" x14ac:dyDescent="0.25">
      <c r="A9044" s="5" t="str">
        <f t="shared" si="283"/>
        <v>Rate FamilyTOU-GS1Average WeekdaySeptember19</v>
      </c>
      <c r="B9044" t="s">
        <v>2234</v>
      </c>
      <c r="C9044" t="s">
        <v>2254</v>
      </c>
      <c r="D9044" t="s">
        <v>2647</v>
      </c>
      <c r="E9044" t="s">
        <v>3209</v>
      </c>
      <c r="F9044" s="6">
        <v>19</v>
      </c>
      <c r="G9044" s="6">
        <v>0.63754063844680786</v>
      </c>
      <c r="H9044" s="6">
        <v>0.66239333152770996</v>
      </c>
      <c r="I9044" s="6">
        <v>0.11836173385381699</v>
      </c>
      <c r="J9044" s="6">
        <v>76.728749999999991</v>
      </c>
      <c r="K9044">
        <f t="shared" si="282"/>
        <v>0</v>
      </c>
    </row>
    <row r="9045" spans="1:11" x14ac:dyDescent="0.25">
      <c r="A9045" s="5" t="str">
        <f t="shared" si="283"/>
        <v>Rate FamilyTOU-GS1Average WeekdaySeptember20</v>
      </c>
      <c r="B9045" t="s">
        <v>2234</v>
      </c>
      <c r="C9045" t="s">
        <v>2254</v>
      </c>
      <c r="D9045" t="s">
        <v>2647</v>
      </c>
      <c r="E9045" t="s">
        <v>3209</v>
      </c>
      <c r="F9045" s="6">
        <v>20</v>
      </c>
      <c r="G9045" s="6">
        <v>0.67003142833709717</v>
      </c>
      <c r="H9045" s="6">
        <v>0.67307388782501221</v>
      </c>
      <c r="I9045" s="6">
        <v>7.0448845624923706E-2</v>
      </c>
      <c r="J9045" s="6">
        <v>74.657499999999999</v>
      </c>
      <c r="K9045">
        <f t="shared" si="282"/>
        <v>0</v>
      </c>
    </row>
    <row r="9046" spans="1:11" x14ac:dyDescent="0.25">
      <c r="A9046" s="5" t="str">
        <f t="shared" si="283"/>
        <v>Rate FamilyTOU-GS1Average WeekdaySeptember21</v>
      </c>
      <c r="B9046" t="s">
        <v>2234</v>
      </c>
      <c r="C9046" t="s">
        <v>2254</v>
      </c>
      <c r="D9046" t="s">
        <v>2647</v>
      </c>
      <c r="E9046" t="s">
        <v>3209</v>
      </c>
      <c r="F9046" s="6">
        <v>21</v>
      </c>
      <c r="G9046" s="6">
        <v>0.64373379945755005</v>
      </c>
      <c r="H9046" s="6">
        <v>0.60381436347961426</v>
      </c>
      <c r="I9046" s="6">
        <v>6.4170226454734802E-2</v>
      </c>
      <c r="J9046" s="6">
        <v>72.05812499999999</v>
      </c>
      <c r="K9046">
        <f t="shared" si="282"/>
        <v>0</v>
      </c>
    </row>
    <row r="9047" spans="1:11" x14ac:dyDescent="0.25">
      <c r="A9047" s="5" t="str">
        <f t="shared" si="283"/>
        <v>Rate FamilyTOU-GS1Average WeekdaySeptember22</v>
      </c>
      <c r="B9047" t="s">
        <v>2234</v>
      </c>
      <c r="C9047" t="s">
        <v>2254</v>
      </c>
      <c r="D9047" t="s">
        <v>2647</v>
      </c>
      <c r="E9047" t="s">
        <v>3209</v>
      </c>
      <c r="F9047" s="6">
        <v>22</v>
      </c>
      <c r="G9047" s="6">
        <v>0.62545788288116455</v>
      </c>
      <c r="H9047" s="6">
        <v>0.61187255382537842</v>
      </c>
      <c r="I9047" s="6">
        <v>6.5915673971176147E-2</v>
      </c>
      <c r="J9047" s="6">
        <v>70.47312500000001</v>
      </c>
      <c r="K9047">
        <f t="shared" si="282"/>
        <v>0</v>
      </c>
    </row>
    <row r="9048" spans="1:11" x14ac:dyDescent="0.25">
      <c r="A9048" s="5" t="str">
        <f t="shared" si="283"/>
        <v>Rate FamilyTOU-GS1Average WeekdaySeptember23</v>
      </c>
      <c r="B9048" t="s">
        <v>2234</v>
      </c>
      <c r="C9048" t="s">
        <v>2254</v>
      </c>
      <c r="D9048" t="s">
        <v>2647</v>
      </c>
      <c r="E9048" t="s">
        <v>3209</v>
      </c>
      <c r="F9048" s="6">
        <v>23</v>
      </c>
      <c r="G9048" s="6">
        <v>0.61802059412002563</v>
      </c>
      <c r="H9048" s="6">
        <v>0.60686242580413818</v>
      </c>
      <c r="I9048" s="6">
        <v>6.8416081368923187E-2</v>
      </c>
      <c r="J9048" s="6">
        <v>68.983750000000015</v>
      </c>
      <c r="K9048">
        <f t="shared" si="282"/>
        <v>0</v>
      </c>
    </row>
    <row r="9049" spans="1:11" x14ac:dyDescent="0.25">
      <c r="A9049" s="5" t="str">
        <f t="shared" si="283"/>
        <v>Rate FamilyTOU-GS1Average WeekdaySeptember24</v>
      </c>
      <c r="B9049" t="s">
        <v>2234</v>
      </c>
      <c r="C9049" t="s">
        <v>2254</v>
      </c>
      <c r="D9049" t="s">
        <v>2647</v>
      </c>
      <c r="E9049" t="s">
        <v>3209</v>
      </c>
      <c r="F9049" s="6">
        <v>24</v>
      </c>
      <c r="G9049" s="6">
        <v>0.59833085536956787</v>
      </c>
      <c r="H9049" s="6">
        <v>0.60815185308456421</v>
      </c>
      <c r="I9049" s="6">
        <v>6.0379426926374435E-2</v>
      </c>
      <c r="J9049" s="6">
        <v>67.618750000000006</v>
      </c>
      <c r="K9049">
        <f t="shared" si="282"/>
        <v>0</v>
      </c>
    </row>
    <row r="9050" spans="1:11" x14ac:dyDescent="0.25">
      <c r="A9050" s="5" t="str">
        <f t="shared" si="283"/>
        <v>Rate FamilyTOU-GS1Monthly Peak DaySeptember1</v>
      </c>
      <c r="B9050" t="s">
        <v>2234</v>
      </c>
      <c r="C9050" t="s">
        <v>2254</v>
      </c>
      <c r="D9050" t="s">
        <v>2648</v>
      </c>
      <c r="E9050" t="s">
        <v>3209</v>
      </c>
      <c r="F9050" s="6">
        <v>1</v>
      </c>
      <c r="G9050" s="6">
        <v>0.60827285051345825</v>
      </c>
      <c r="H9050" s="6">
        <v>0.58475685119628906</v>
      </c>
      <c r="I9050" s="6">
        <v>4.2414728552103043E-2</v>
      </c>
      <c r="J9050" s="6">
        <v>72.883749999999978</v>
      </c>
      <c r="K9050">
        <f t="shared" si="282"/>
        <v>0</v>
      </c>
    </row>
    <row r="9051" spans="1:11" x14ac:dyDescent="0.25">
      <c r="A9051" s="5" t="str">
        <f t="shared" si="283"/>
        <v>Rate FamilyTOU-GS1Monthly Peak DaySeptember2</v>
      </c>
      <c r="B9051" t="s">
        <v>2234</v>
      </c>
      <c r="C9051" t="s">
        <v>2254</v>
      </c>
      <c r="D9051" t="s">
        <v>2648</v>
      </c>
      <c r="E9051" t="s">
        <v>3209</v>
      </c>
      <c r="F9051" s="6">
        <v>2</v>
      </c>
      <c r="G9051" s="6">
        <v>0.59488475322723389</v>
      </c>
      <c r="H9051" s="6">
        <v>0.58056062459945679</v>
      </c>
      <c r="I9051" s="6">
        <v>4.4392328709363937E-2</v>
      </c>
      <c r="J9051" s="6">
        <v>72.344374999999999</v>
      </c>
      <c r="K9051">
        <f t="shared" si="282"/>
        <v>0</v>
      </c>
    </row>
    <row r="9052" spans="1:11" x14ac:dyDescent="0.25">
      <c r="A9052" s="5" t="str">
        <f t="shared" si="283"/>
        <v>Rate FamilyTOU-GS1Monthly Peak DaySeptember3</v>
      </c>
      <c r="B9052" t="s">
        <v>2234</v>
      </c>
      <c r="C9052" t="s">
        <v>2254</v>
      </c>
      <c r="D9052" t="s">
        <v>2648</v>
      </c>
      <c r="E9052" t="s">
        <v>3209</v>
      </c>
      <c r="F9052" s="6">
        <v>3</v>
      </c>
      <c r="G9052" s="6">
        <v>0.60181862115859985</v>
      </c>
      <c r="H9052" s="6">
        <v>0.58861315250396729</v>
      </c>
      <c r="I9052" s="6">
        <v>5.0068996846675873E-2</v>
      </c>
      <c r="J9052" s="6">
        <v>71.585625000000007</v>
      </c>
      <c r="K9052">
        <f t="shared" si="282"/>
        <v>0</v>
      </c>
    </row>
    <row r="9053" spans="1:11" x14ac:dyDescent="0.25">
      <c r="A9053" s="5" t="str">
        <f t="shared" si="283"/>
        <v>Rate FamilyTOU-GS1Monthly Peak DaySeptember4</v>
      </c>
      <c r="B9053" t="s">
        <v>2234</v>
      </c>
      <c r="C9053" t="s">
        <v>2254</v>
      </c>
      <c r="D9053" t="s">
        <v>2648</v>
      </c>
      <c r="E9053" t="s">
        <v>3209</v>
      </c>
      <c r="F9053" s="6">
        <v>4</v>
      </c>
      <c r="G9053" s="6">
        <v>0.5816805362701416</v>
      </c>
      <c r="H9053" s="6">
        <v>0.58357560634613037</v>
      </c>
      <c r="I9053" s="6">
        <v>4.029325395822525E-2</v>
      </c>
      <c r="J9053" s="6">
        <v>70.774375000000006</v>
      </c>
      <c r="K9053">
        <f t="shared" si="282"/>
        <v>0</v>
      </c>
    </row>
    <row r="9054" spans="1:11" x14ac:dyDescent="0.25">
      <c r="A9054" s="5" t="str">
        <f t="shared" si="283"/>
        <v>Rate FamilyTOU-GS1Monthly Peak DaySeptember5</v>
      </c>
      <c r="B9054" t="s">
        <v>2234</v>
      </c>
      <c r="C9054" t="s">
        <v>2254</v>
      </c>
      <c r="D9054" t="s">
        <v>2648</v>
      </c>
      <c r="E9054" t="s">
        <v>3209</v>
      </c>
      <c r="F9054" s="6">
        <v>5</v>
      </c>
      <c r="G9054" s="6">
        <v>0.57782751321792603</v>
      </c>
      <c r="H9054" s="6">
        <v>0.57997590303421021</v>
      </c>
      <c r="I9054" s="6">
        <v>4.1478335857391357E-2</v>
      </c>
      <c r="J9054" s="6">
        <v>70.490625000000009</v>
      </c>
      <c r="K9054">
        <f t="shared" si="282"/>
        <v>0</v>
      </c>
    </row>
    <row r="9055" spans="1:11" x14ac:dyDescent="0.25">
      <c r="A9055" s="5" t="str">
        <f t="shared" si="283"/>
        <v>Rate FamilyTOU-GS1Monthly Peak DaySeptember6</v>
      </c>
      <c r="B9055" t="s">
        <v>2234</v>
      </c>
      <c r="C9055" t="s">
        <v>2254</v>
      </c>
      <c r="D9055" t="s">
        <v>2648</v>
      </c>
      <c r="E9055" t="s">
        <v>3209</v>
      </c>
      <c r="F9055" s="6">
        <v>6</v>
      </c>
      <c r="G9055" s="6">
        <v>0.58208447694778442</v>
      </c>
      <c r="H9055" s="6">
        <v>0.59459859132766724</v>
      </c>
      <c r="I9055" s="6">
        <v>4.5075912028551102E-2</v>
      </c>
      <c r="J9055" s="6">
        <v>70.441874999999996</v>
      </c>
      <c r="K9055">
        <f t="shared" si="282"/>
        <v>0</v>
      </c>
    </row>
    <row r="9056" spans="1:11" x14ac:dyDescent="0.25">
      <c r="A9056" s="5" t="str">
        <f t="shared" si="283"/>
        <v>Rate FamilyTOU-GS1Monthly Peak DaySeptember7</v>
      </c>
      <c r="B9056" t="s">
        <v>2234</v>
      </c>
      <c r="C9056" t="s">
        <v>2254</v>
      </c>
      <c r="D9056" t="s">
        <v>2648</v>
      </c>
      <c r="E9056" t="s">
        <v>3209</v>
      </c>
      <c r="F9056" s="6">
        <v>7</v>
      </c>
      <c r="G9056" s="6">
        <v>0.53999745845794678</v>
      </c>
      <c r="H9056" s="6">
        <v>0.53588449954986572</v>
      </c>
      <c r="I9056" s="6">
        <v>4.0666341781616211E-2</v>
      </c>
      <c r="J9056" s="6">
        <v>70.099999999999994</v>
      </c>
      <c r="K9056">
        <f t="shared" si="282"/>
        <v>0</v>
      </c>
    </row>
    <row r="9057" spans="1:11" x14ac:dyDescent="0.25">
      <c r="A9057" s="5" t="str">
        <f t="shared" si="283"/>
        <v>Rate FamilyTOU-GS1Monthly Peak DaySeptember8</v>
      </c>
      <c r="B9057" t="s">
        <v>2234</v>
      </c>
      <c r="C9057" t="s">
        <v>2254</v>
      </c>
      <c r="D9057" t="s">
        <v>2648</v>
      </c>
      <c r="E9057" t="s">
        <v>3209</v>
      </c>
      <c r="F9057" s="6">
        <v>8</v>
      </c>
      <c r="G9057" s="6">
        <v>0.45159909129142761</v>
      </c>
      <c r="H9057" s="6">
        <v>0.42583304643630981</v>
      </c>
      <c r="I9057" s="6">
        <v>4.7387216240167618E-2</v>
      </c>
      <c r="J9057" s="6">
        <v>69.537499999999994</v>
      </c>
      <c r="K9057">
        <f t="shared" si="282"/>
        <v>0</v>
      </c>
    </row>
    <row r="9058" spans="1:11" x14ac:dyDescent="0.25">
      <c r="A9058" s="5" t="str">
        <f t="shared" si="283"/>
        <v>Rate FamilyTOU-GS1Monthly Peak DaySeptember9</v>
      </c>
      <c r="B9058" t="s">
        <v>2234</v>
      </c>
      <c r="C9058" t="s">
        <v>2254</v>
      </c>
      <c r="D9058" t="s">
        <v>2648</v>
      </c>
      <c r="E9058" t="s">
        <v>3209</v>
      </c>
      <c r="F9058" s="6">
        <v>9</v>
      </c>
      <c r="G9058" s="6">
        <v>0.51566994190216064</v>
      </c>
      <c r="H9058" s="6">
        <v>0.5224335789680481</v>
      </c>
      <c r="I9058" s="6">
        <v>6.2510989606380463E-2</v>
      </c>
      <c r="J9058" s="6">
        <v>71.165624999999991</v>
      </c>
      <c r="K9058">
        <f t="shared" si="282"/>
        <v>0</v>
      </c>
    </row>
    <row r="9059" spans="1:11" x14ac:dyDescent="0.25">
      <c r="A9059" s="5" t="str">
        <f t="shared" si="283"/>
        <v>Rate FamilyTOU-GS1Monthly Peak DaySeptember10</v>
      </c>
      <c r="B9059" t="s">
        <v>2234</v>
      </c>
      <c r="C9059" t="s">
        <v>2254</v>
      </c>
      <c r="D9059" t="s">
        <v>2648</v>
      </c>
      <c r="E9059" t="s">
        <v>3209</v>
      </c>
      <c r="F9059" s="6">
        <v>10</v>
      </c>
      <c r="G9059" s="6">
        <v>0.63765311241149902</v>
      </c>
      <c r="H9059" s="6">
        <v>0.69525277614593506</v>
      </c>
      <c r="I9059" s="6">
        <v>0.10283516347408295</v>
      </c>
      <c r="J9059" s="6">
        <v>75.311250000000015</v>
      </c>
      <c r="K9059">
        <f t="shared" si="282"/>
        <v>0</v>
      </c>
    </row>
    <row r="9060" spans="1:11" x14ac:dyDescent="0.25">
      <c r="A9060" s="5" t="str">
        <f t="shared" si="283"/>
        <v>Rate FamilyTOU-GS1Monthly Peak DaySeptember11</v>
      </c>
      <c r="B9060" t="s">
        <v>2234</v>
      </c>
      <c r="C9060" t="s">
        <v>2254</v>
      </c>
      <c r="D9060" t="s">
        <v>2648</v>
      </c>
      <c r="E9060" t="s">
        <v>3209</v>
      </c>
      <c r="F9060" s="6">
        <v>11</v>
      </c>
      <c r="G9060" s="6">
        <v>0.84345579147338867</v>
      </c>
      <c r="H9060" s="6">
        <v>0.87750285863876343</v>
      </c>
      <c r="I9060" s="6">
        <v>0.13153834640979767</v>
      </c>
      <c r="J9060" s="6">
        <v>79.52500000000002</v>
      </c>
      <c r="K9060">
        <f t="shared" si="282"/>
        <v>0</v>
      </c>
    </row>
    <row r="9061" spans="1:11" x14ac:dyDescent="0.25">
      <c r="A9061" s="5" t="str">
        <f t="shared" si="283"/>
        <v>Rate FamilyTOU-GS1Monthly Peak DaySeptember12</v>
      </c>
      <c r="B9061" t="s">
        <v>2234</v>
      </c>
      <c r="C9061" t="s">
        <v>2254</v>
      </c>
      <c r="D9061" t="s">
        <v>2648</v>
      </c>
      <c r="E9061" t="s">
        <v>3209</v>
      </c>
      <c r="F9061" s="6">
        <v>12</v>
      </c>
      <c r="G9061" s="6">
        <v>0.87255692481994629</v>
      </c>
      <c r="H9061" s="6">
        <v>0.92905199527740479</v>
      </c>
      <c r="I9061" s="6">
        <v>0.12714914977550507</v>
      </c>
      <c r="J9061" s="6">
        <v>83.025000000000006</v>
      </c>
      <c r="K9061">
        <f t="shared" si="282"/>
        <v>0</v>
      </c>
    </row>
    <row r="9062" spans="1:11" x14ac:dyDescent="0.25">
      <c r="A9062" s="5" t="str">
        <f t="shared" si="283"/>
        <v>Rate FamilyTOU-GS1Monthly Peak DaySeptember13</v>
      </c>
      <c r="B9062" t="s">
        <v>2234</v>
      </c>
      <c r="C9062" t="s">
        <v>2254</v>
      </c>
      <c r="D9062" t="s">
        <v>2648</v>
      </c>
      <c r="E9062" t="s">
        <v>3209</v>
      </c>
      <c r="F9062" s="6">
        <v>13</v>
      </c>
      <c r="G9062" s="6">
        <v>0.96880543231964111</v>
      </c>
      <c r="H9062" s="6">
        <v>0.98276990652084351</v>
      </c>
      <c r="I9062" s="6">
        <v>0.13370636105537415</v>
      </c>
      <c r="J9062" s="6">
        <v>85.218749999999986</v>
      </c>
      <c r="K9062">
        <f t="shared" si="282"/>
        <v>0</v>
      </c>
    </row>
    <row r="9063" spans="1:11" x14ac:dyDescent="0.25">
      <c r="A9063" s="5" t="str">
        <f t="shared" si="283"/>
        <v>Rate FamilyTOU-GS1Monthly Peak DaySeptember14</v>
      </c>
      <c r="B9063" t="s">
        <v>2234</v>
      </c>
      <c r="C9063" t="s">
        <v>2254</v>
      </c>
      <c r="D9063" t="s">
        <v>2648</v>
      </c>
      <c r="E9063" t="s">
        <v>3209</v>
      </c>
      <c r="F9063" s="6">
        <v>14</v>
      </c>
      <c r="G9063" s="6">
        <v>0.91550713777542114</v>
      </c>
      <c r="H9063" s="6">
        <v>0.91260582208633423</v>
      </c>
      <c r="I9063" s="6">
        <v>0.14353522658348083</v>
      </c>
      <c r="J9063" s="6">
        <v>87.256250000000009</v>
      </c>
      <c r="K9063">
        <f t="shared" si="282"/>
        <v>0</v>
      </c>
    </row>
    <row r="9064" spans="1:11" x14ac:dyDescent="0.25">
      <c r="A9064" s="5" t="str">
        <f t="shared" si="283"/>
        <v>Rate FamilyTOU-GS1Monthly Peak DaySeptember15</v>
      </c>
      <c r="B9064" t="s">
        <v>2234</v>
      </c>
      <c r="C9064" t="s">
        <v>2254</v>
      </c>
      <c r="D9064" t="s">
        <v>2648</v>
      </c>
      <c r="E9064" t="s">
        <v>3209</v>
      </c>
      <c r="F9064" s="6">
        <v>15</v>
      </c>
      <c r="G9064" s="6">
        <v>0.93347644805908203</v>
      </c>
      <c r="H9064" s="6">
        <v>0.93572556972503662</v>
      </c>
      <c r="I9064" s="6">
        <v>0.13920924067497253</v>
      </c>
      <c r="J9064" s="6">
        <v>88.931249999999991</v>
      </c>
      <c r="K9064">
        <f t="shared" si="282"/>
        <v>0</v>
      </c>
    </row>
    <row r="9065" spans="1:11" x14ac:dyDescent="0.25">
      <c r="A9065" s="5" t="str">
        <f t="shared" si="283"/>
        <v>Rate FamilyTOU-GS1Monthly Peak DaySeptember16</v>
      </c>
      <c r="B9065" t="s">
        <v>2234</v>
      </c>
      <c r="C9065" t="s">
        <v>2254</v>
      </c>
      <c r="D9065" t="s">
        <v>2648</v>
      </c>
      <c r="E9065" t="s">
        <v>3209</v>
      </c>
      <c r="F9065" s="6">
        <v>16</v>
      </c>
      <c r="G9065" s="6">
        <v>0.9500088095664978</v>
      </c>
      <c r="H9065" s="6">
        <v>0.97564238309860229</v>
      </c>
      <c r="I9065" s="6">
        <v>0.14726290106773376</v>
      </c>
      <c r="J9065" s="6">
        <v>91.224999999999994</v>
      </c>
      <c r="K9065">
        <f t="shared" si="282"/>
        <v>0</v>
      </c>
    </row>
    <row r="9066" spans="1:11" x14ac:dyDescent="0.25">
      <c r="A9066" s="5" t="str">
        <f t="shared" si="283"/>
        <v>Rate FamilyTOU-GS1Monthly Peak DaySeptember17</v>
      </c>
      <c r="B9066" t="s">
        <v>2234</v>
      </c>
      <c r="C9066" t="s">
        <v>2254</v>
      </c>
      <c r="D9066" t="s">
        <v>2648</v>
      </c>
      <c r="E9066" t="s">
        <v>3209</v>
      </c>
      <c r="F9066" s="6">
        <v>17</v>
      </c>
      <c r="G9066" s="6">
        <v>0.86774659156799316</v>
      </c>
      <c r="H9066" s="6">
        <v>0.86967706680297852</v>
      </c>
      <c r="I9066" s="6">
        <v>0.14944900572299957</v>
      </c>
      <c r="J9066" s="6">
        <v>90.506250000000009</v>
      </c>
      <c r="K9066">
        <f t="shared" si="282"/>
        <v>0</v>
      </c>
    </row>
    <row r="9067" spans="1:11" x14ac:dyDescent="0.25">
      <c r="A9067" s="5" t="str">
        <f t="shared" si="283"/>
        <v>Rate FamilyTOU-GS1Monthly Peak DaySeptember18</v>
      </c>
      <c r="B9067" t="s">
        <v>2234</v>
      </c>
      <c r="C9067" t="s">
        <v>2254</v>
      </c>
      <c r="D9067" t="s">
        <v>2648</v>
      </c>
      <c r="E9067" t="s">
        <v>3209</v>
      </c>
      <c r="F9067" s="6">
        <v>18</v>
      </c>
      <c r="G9067" s="6">
        <v>0.84779393672943115</v>
      </c>
      <c r="H9067" s="6">
        <v>0.85135197639465332</v>
      </c>
      <c r="I9067" s="6">
        <v>0.15039587020874023</v>
      </c>
      <c r="J9067" s="6">
        <v>88.589999999999989</v>
      </c>
      <c r="K9067">
        <f t="shared" si="282"/>
        <v>0</v>
      </c>
    </row>
    <row r="9068" spans="1:11" x14ac:dyDescent="0.25">
      <c r="A9068" s="5" t="str">
        <f t="shared" si="283"/>
        <v>Rate FamilyTOU-GS1Monthly Peak DaySeptember19</v>
      </c>
      <c r="B9068" t="s">
        <v>2234</v>
      </c>
      <c r="C9068" t="s">
        <v>2254</v>
      </c>
      <c r="D9068" t="s">
        <v>2648</v>
      </c>
      <c r="E9068" t="s">
        <v>3209</v>
      </c>
      <c r="F9068" s="6">
        <v>19</v>
      </c>
      <c r="G9068" s="6">
        <v>0.63594287633895874</v>
      </c>
      <c r="H9068" s="6">
        <v>0.62344300746917725</v>
      </c>
      <c r="I9068" s="6">
        <v>9.8073288798332214E-2</v>
      </c>
      <c r="J9068" s="6">
        <v>85.783750000000012</v>
      </c>
      <c r="K9068">
        <f t="shared" si="282"/>
        <v>0</v>
      </c>
    </row>
    <row r="9069" spans="1:11" x14ac:dyDescent="0.25">
      <c r="A9069" s="5" t="str">
        <f t="shared" si="283"/>
        <v>Rate FamilyTOU-GS1Monthly Peak DaySeptember20</v>
      </c>
      <c r="B9069" t="s">
        <v>2234</v>
      </c>
      <c r="C9069" t="s">
        <v>2254</v>
      </c>
      <c r="D9069" t="s">
        <v>2648</v>
      </c>
      <c r="E9069" t="s">
        <v>3209</v>
      </c>
      <c r="F9069" s="6">
        <v>20</v>
      </c>
      <c r="G9069" s="6">
        <v>0.6526598334312439</v>
      </c>
      <c r="H9069" s="6">
        <v>0.64373958110809326</v>
      </c>
      <c r="I9069" s="6">
        <v>7.2589971125125885E-2</v>
      </c>
      <c r="J9069" s="6">
        <v>82.208750000000009</v>
      </c>
      <c r="K9069">
        <f t="shared" si="282"/>
        <v>0</v>
      </c>
    </row>
    <row r="9070" spans="1:11" x14ac:dyDescent="0.25">
      <c r="A9070" s="5" t="str">
        <f t="shared" si="283"/>
        <v>Rate FamilyTOU-GS1Monthly Peak DaySeptember21</v>
      </c>
      <c r="B9070" t="s">
        <v>2234</v>
      </c>
      <c r="C9070" t="s">
        <v>2254</v>
      </c>
      <c r="D9070" t="s">
        <v>2648</v>
      </c>
      <c r="E9070" t="s">
        <v>3209</v>
      </c>
      <c r="F9070" s="6">
        <v>21</v>
      </c>
      <c r="G9070" s="6">
        <v>0.65610998868942261</v>
      </c>
      <c r="H9070" s="6">
        <v>0.63300305604934692</v>
      </c>
      <c r="I9070" s="6">
        <v>7.9666666686534882E-2</v>
      </c>
      <c r="J9070" s="6">
        <v>78.89687499999998</v>
      </c>
      <c r="K9070">
        <f t="shared" si="282"/>
        <v>0</v>
      </c>
    </row>
    <row r="9071" spans="1:11" x14ac:dyDescent="0.25">
      <c r="A9071" s="5" t="str">
        <f t="shared" si="283"/>
        <v>Rate FamilyTOU-GS1Monthly Peak DaySeptember22</v>
      </c>
      <c r="B9071" t="s">
        <v>2234</v>
      </c>
      <c r="C9071" t="s">
        <v>2254</v>
      </c>
      <c r="D9071" t="s">
        <v>2648</v>
      </c>
      <c r="E9071" t="s">
        <v>3209</v>
      </c>
      <c r="F9071" s="6">
        <v>22</v>
      </c>
      <c r="G9071" s="6">
        <v>0.63896161317825317</v>
      </c>
      <c r="H9071" s="6">
        <v>0.62960237264633179</v>
      </c>
      <c r="I9071" s="6">
        <v>7.8379735350608826E-2</v>
      </c>
      <c r="J9071" s="6">
        <v>76.650625000000005</v>
      </c>
      <c r="K9071">
        <f t="shared" si="282"/>
        <v>0</v>
      </c>
    </row>
    <row r="9072" spans="1:11" x14ac:dyDescent="0.25">
      <c r="A9072" s="5" t="str">
        <f t="shared" si="283"/>
        <v>Rate FamilyTOU-GS1Monthly Peak DaySeptember23</v>
      </c>
      <c r="B9072" t="s">
        <v>2234</v>
      </c>
      <c r="C9072" t="s">
        <v>2254</v>
      </c>
      <c r="D9072" t="s">
        <v>2648</v>
      </c>
      <c r="E9072" t="s">
        <v>3209</v>
      </c>
      <c r="F9072" s="6">
        <v>23</v>
      </c>
      <c r="G9072" s="6">
        <v>0.62690168619155884</v>
      </c>
      <c r="H9072" s="6">
        <v>0.6256832480430603</v>
      </c>
      <c r="I9072" s="6">
        <v>5.214330181479454E-2</v>
      </c>
      <c r="J9072" s="6">
        <v>74.720624999999998</v>
      </c>
      <c r="K9072">
        <f t="shared" si="282"/>
        <v>0</v>
      </c>
    </row>
    <row r="9073" spans="1:11" x14ac:dyDescent="0.25">
      <c r="A9073" s="5" t="str">
        <f t="shared" si="283"/>
        <v>Rate FamilyTOU-GS1Monthly Peak DaySeptember24</v>
      </c>
      <c r="B9073" t="s">
        <v>2234</v>
      </c>
      <c r="C9073" t="s">
        <v>2254</v>
      </c>
      <c r="D9073" t="s">
        <v>2648</v>
      </c>
      <c r="E9073" t="s">
        <v>3209</v>
      </c>
      <c r="F9073" s="6">
        <v>24</v>
      </c>
      <c r="G9073" s="6">
        <v>0.62498980760574341</v>
      </c>
      <c r="H9073" s="6">
        <v>0.616321861743927</v>
      </c>
      <c r="I9073" s="6">
        <v>4.3533600866794586E-2</v>
      </c>
      <c r="J9073" s="6">
        <v>73.734999999999999</v>
      </c>
      <c r="K9073">
        <f t="shared" si="282"/>
        <v>0</v>
      </c>
    </row>
    <row r="9074" spans="1:11" x14ac:dyDescent="0.25">
      <c r="A9074" s="5" t="str">
        <f t="shared" si="283"/>
        <v>Rate FamilyTOU-GS1Average WeekdayOctober1</v>
      </c>
      <c r="B9074" t="s">
        <v>2234</v>
      </c>
      <c r="C9074" t="s">
        <v>2254</v>
      </c>
      <c r="D9074" t="s">
        <v>2649</v>
      </c>
      <c r="E9074" t="s">
        <v>3210</v>
      </c>
      <c r="F9074" s="6">
        <v>1</v>
      </c>
      <c r="G9074" s="6">
        <v>0.68736016750335693</v>
      </c>
      <c r="H9074" s="6">
        <v>0.68736016750335693</v>
      </c>
      <c r="I9074" s="6">
        <v>5.2620109170675278E-2</v>
      </c>
      <c r="J9074" s="6">
        <v>67.732142857142847</v>
      </c>
      <c r="K9074">
        <f t="shared" si="282"/>
        <v>0</v>
      </c>
    </row>
    <row r="9075" spans="1:11" x14ac:dyDescent="0.25">
      <c r="A9075" s="5" t="str">
        <f t="shared" si="283"/>
        <v>Rate FamilyTOU-GS1Average WeekdayOctober2</v>
      </c>
      <c r="B9075" t="s">
        <v>2234</v>
      </c>
      <c r="C9075" t="s">
        <v>2254</v>
      </c>
      <c r="D9075" t="s">
        <v>2649</v>
      </c>
      <c r="E9075" t="s">
        <v>3210</v>
      </c>
      <c r="F9075" s="6">
        <v>2</v>
      </c>
      <c r="G9075" s="6">
        <v>0.67430859804153442</v>
      </c>
      <c r="H9075" s="6">
        <v>0.67430859804153442</v>
      </c>
      <c r="I9075" s="6">
        <v>4.8849470913410187E-2</v>
      </c>
      <c r="J9075" s="6">
        <v>66.895714285714277</v>
      </c>
      <c r="K9075">
        <f t="shared" si="282"/>
        <v>0</v>
      </c>
    </row>
    <row r="9076" spans="1:11" x14ac:dyDescent="0.25">
      <c r="A9076" s="5" t="str">
        <f t="shared" si="283"/>
        <v>Rate FamilyTOU-GS1Average WeekdayOctober3</v>
      </c>
      <c r="B9076" t="s">
        <v>2234</v>
      </c>
      <c r="C9076" t="s">
        <v>2254</v>
      </c>
      <c r="D9076" t="s">
        <v>2649</v>
      </c>
      <c r="E9076" t="s">
        <v>3210</v>
      </c>
      <c r="F9076" s="6">
        <v>3</v>
      </c>
      <c r="G9076" s="6">
        <v>0.68308031558990479</v>
      </c>
      <c r="H9076" s="6">
        <v>0.68308031558990479</v>
      </c>
      <c r="I9076" s="6">
        <v>5.2695699036121368E-2</v>
      </c>
      <c r="J9076" s="6">
        <v>66.249285714285705</v>
      </c>
      <c r="K9076">
        <f t="shared" si="282"/>
        <v>0</v>
      </c>
    </row>
    <row r="9077" spans="1:11" x14ac:dyDescent="0.25">
      <c r="A9077" s="5" t="str">
        <f t="shared" si="283"/>
        <v>Rate FamilyTOU-GS1Average WeekdayOctober4</v>
      </c>
      <c r="B9077" t="s">
        <v>2234</v>
      </c>
      <c r="C9077" t="s">
        <v>2254</v>
      </c>
      <c r="D9077" t="s">
        <v>2649</v>
      </c>
      <c r="E9077" t="s">
        <v>3210</v>
      </c>
      <c r="F9077" s="6">
        <v>4</v>
      </c>
      <c r="G9077" s="6">
        <v>0.67036533355712891</v>
      </c>
      <c r="H9077" s="6">
        <v>0.67036533355712891</v>
      </c>
      <c r="I9077" s="6">
        <v>5.9510301798582077E-2</v>
      </c>
      <c r="J9077" s="6">
        <v>65.529285714285706</v>
      </c>
      <c r="K9077">
        <f t="shared" si="282"/>
        <v>0</v>
      </c>
    </row>
    <row r="9078" spans="1:11" x14ac:dyDescent="0.25">
      <c r="A9078" s="5" t="str">
        <f t="shared" si="283"/>
        <v>Rate FamilyTOU-GS1Average WeekdayOctober5</v>
      </c>
      <c r="B9078" t="s">
        <v>2234</v>
      </c>
      <c r="C9078" t="s">
        <v>2254</v>
      </c>
      <c r="D9078" t="s">
        <v>2649</v>
      </c>
      <c r="E9078" t="s">
        <v>3210</v>
      </c>
      <c r="F9078" s="6">
        <v>5</v>
      </c>
      <c r="G9078" s="6">
        <v>0.67422014474868774</v>
      </c>
      <c r="H9078" s="6">
        <v>0.67422014474868774</v>
      </c>
      <c r="I9078" s="6">
        <v>5.5865220725536346E-2</v>
      </c>
      <c r="J9078" s="6">
        <v>64.78357142857142</v>
      </c>
      <c r="K9078">
        <f t="shared" si="282"/>
        <v>0</v>
      </c>
    </row>
    <row r="9079" spans="1:11" x14ac:dyDescent="0.25">
      <c r="A9079" s="5" t="str">
        <f t="shared" si="283"/>
        <v>Rate FamilyTOU-GS1Average WeekdayOctober6</v>
      </c>
      <c r="B9079" t="s">
        <v>2234</v>
      </c>
      <c r="C9079" t="s">
        <v>2254</v>
      </c>
      <c r="D9079" t="s">
        <v>2649</v>
      </c>
      <c r="E9079" t="s">
        <v>3210</v>
      </c>
      <c r="F9079" s="6">
        <v>6</v>
      </c>
      <c r="G9079" s="6">
        <v>0.69861733913421631</v>
      </c>
      <c r="H9079" s="6">
        <v>0.69861733913421631</v>
      </c>
      <c r="I9079" s="6">
        <v>5.1556017249822617E-2</v>
      </c>
      <c r="J9079" s="6">
        <v>64.330000000000013</v>
      </c>
      <c r="K9079">
        <f t="shared" si="282"/>
        <v>0</v>
      </c>
    </row>
    <row r="9080" spans="1:11" x14ac:dyDescent="0.25">
      <c r="A9080" s="5" t="str">
        <f t="shared" si="283"/>
        <v>Rate FamilyTOU-GS1Average WeekdayOctober7</v>
      </c>
      <c r="B9080" t="s">
        <v>2234</v>
      </c>
      <c r="C9080" t="s">
        <v>2254</v>
      </c>
      <c r="D9080" t="s">
        <v>2649</v>
      </c>
      <c r="E9080" t="s">
        <v>3210</v>
      </c>
      <c r="F9080" s="6">
        <v>7</v>
      </c>
      <c r="G9080" s="6">
        <v>0.75982868671417236</v>
      </c>
      <c r="H9080" s="6">
        <v>0.75982868671417236</v>
      </c>
      <c r="I9080" s="6">
        <v>4.6041000634431839E-2</v>
      </c>
      <c r="J9080" s="6">
        <v>63.788571428571423</v>
      </c>
      <c r="K9080">
        <f t="shared" si="282"/>
        <v>0</v>
      </c>
    </row>
    <row r="9081" spans="1:11" x14ac:dyDescent="0.25">
      <c r="A9081" s="5" t="str">
        <f t="shared" si="283"/>
        <v>Rate FamilyTOU-GS1Average WeekdayOctober8</v>
      </c>
      <c r="B9081" t="s">
        <v>2234</v>
      </c>
      <c r="C9081" t="s">
        <v>2254</v>
      </c>
      <c r="D9081" t="s">
        <v>2649</v>
      </c>
      <c r="E9081" t="s">
        <v>3210</v>
      </c>
      <c r="F9081" s="6">
        <v>8</v>
      </c>
      <c r="G9081" s="6">
        <v>0.56285560131072998</v>
      </c>
      <c r="H9081" s="6">
        <v>0.56285560131072998</v>
      </c>
      <c r="I9081" s="6">
        <v>5.8128193020820618E-2</v>
      </c>
      <c r="J9081" s="6">
        <v>62.92642857142858</v>
      </c>
      <c r="K9081">
        <f t="shared" si="282"/>
        <v>0</v>
      </c>
    </row>
    <row r="9082" spans="1:11" x14ac:dyDescent="0.25">
      <c r="A9082" s="5" t="str">
        <f t="shared" si="283"/>
        <v>Rate FamilyTOU-GS1Average WeekdayOctober9</v>
      </c>
      <c r="B9082" t="s">
        <v>2234</v>
      </c>
      <c r="C9082" t="s">
        <v>2254</v>
      </c>
      <c r="D9082" t="s">
        <v>2649</v>
      </c>
      <c r="E9082" t="s">
        <v>3210</v>
      </c>
      <c r="F9082" s="6">
        <v>9</v>
      </c>
      <c r="G9082" s="6">
        <v>0.50944113731384277</v>
      </c>
      <c r="H9082" s="6">
        <v>0.50944113731384277</v>
      </c>
      <c r="I9082" s="6">
        <v>5.9563789516687393E-2</v>
      </c>
      <c r="J9082" s="6">
        <v>63.926428571428566</v>
      </c>
      <c r="K9082">
        <f t="shared" si="282"/>
        <v>0</v>
      </c>
    </row>
    <row r="9083" spans="1:11" x14ac:dyDescent="0.25">
      <c r="A9083" s="5" t="str">
        <f t="shared" si="283"/>
        <v>Rate FamilyTOU-GS1Average WeekdayOctober10</v>
      </c>
      <c r="B9083" t="s">
        <v>2234</v>
      </c>
      <c r="C9083" t="s">
        <v>2254</v>
      </c>
      <c r="D9083" t="s">
        <v>2649</v>
      </c>
      <c r="E9083" t="s">
        <v>3210</v>
      </c>
      <c r="F9083" s="6">
        <v>10</v>
      </c>
      <c r="G9083" s="6">
        <v>0.65898847579956055</v>
      </c>
      <c r="H9083" s="6">
        <v>0.65898847579956055</v>
      </c>
      <c r="I9083" s="6">
        <v>8.1687286496162415E-2</v>
      </c>
      <c r="J9083" s="6">
        <v>65.872142857142862</v>
      </c>
      <c r="K9083">
        <f t="shared" si="282"/>
        <v>0</v>
      </c>
    </row>
    <row r="9084" spans="1:11" x14ac:dyDescent="0.25">
      <c r="A9084" s="5" t="str">
        <f t="shared" si="283"/>
        <v>Rate FamilyTOU-GS1Average WeekdayOctober11</v>
      </c>
      <c r="B9084" t="s">
        <v>2234</v>
      </c>
      <c r="C9084" t="s">
        <v>2254</v>
      </c>
      <c r="D9084" t="s">
        <v>2649</v>
      </c>
      <c r="E9084" t="s">
        <v>3210</v>
      </c>
      <c r="F9084" s="6">
        <v>11</v>
      </c>
      <c r="G9084" s="6">
        <v>0.71539837121963501</v>
      </c>
      <c r="H9084" s="6">
        <v>0.71539837121963501</v>
      </c>
      <c r="I9084" s="6">
        <v>0.10136432945728302</v>
      </c>
      <c r="J9084" s="6">
        <v>68.449285714285708</v>
      </c>
      <c r="K9084">
        <f t="shared" si="282"/>
        <v>0</v>
      </c>
    </row>
    <row r="9085" spans="1:11" x14ac:dyDescent="0.25">
      <c r="A9085" s="5" t="str">
        <f t="shared" si="283"/>
        <v>Rate FamilyTOU-GS1Average WeekdayOctober12</v>
      </c>
      <c r="B9085" t="s">
        <v>2234</v>
      </c>
      <c r="C9085" t="s">
        <v>2254</v>
      </c>
      <c r="D9085" t="s">
        <v>2649</v>
      </c>
      <c r="E9085" t="s">
        <v>3210</v>
      </c>
      <c r="F9085" s="6">
        <v>12</v>
      </c>
      <c r="G9085" s="6">
        <v>0.67366260290145874</v>
      </c>
      <c r="H9085" s="6">
        <v>0.67366260290145874</v>
      </c>
      <c r="I9085" s="6">
        <v>9.8356574773788452E-2</v>
      </c>
      <c r="J9085" s="6">
        <v>72.400625000000005</v>
      </c>
      <c r="K9085">
        <f t="shared" si="282"/>
        <v>0</v>
      </c>
    </row>
    <row r="9086" spans="1:11" x14ac:dyDescent="0.25">
      <c r="A9086" s="5" t="str">
        <f t="shared" si="283"/>
        <v>Rate FamilyTOU-GS1Average WeekdayOctober13</v>
      </c>
      <c r="B9086" t="s">
        <v>2234</v>
      </c>
      <c r="C9086" t="s">
        <v>2254</v>
      </c>
      <c r="D9086" t="s">
        <v>2649</v>
      </c>
      <c r="E9086" t="s">
        <v>3210</v>
      </c>
      <c r="F9086" s="6">
        <v>13</v>
      </c>
      <c r="G9086" s="6">
        <v>0.64678758382797241</v>
      </c>
      <c r="H9086" s="6">
        <v>0.64678758382797241</v>
      </c>
      <c r="I9086" s="6">
        <v>9.7583375871181488E-2</v>
      </c>
      <c r="J9086" s="6">
        <v>76.224374999999995</v>
      </c>
      <c r="K9086">
        <f t="shared" si="282"/>
        <v>0</v>
      </c>
    </row>
    <row r="9087" spans="1:11" x14ac:dyDescent="0.25">
      <c r="A9087" s="5" t="str">
        <f t="shared" si="283"/>
        <v>Rate FamilyTOU-GS1Average WeekdayOctober14</v>
      </c>
      <c r="B9087" t="s">
        <v>2234</v>
      </c>
      <c r="C9087" t="s">
        <v>2254</v>
      </c>
      <c r="D9087" t="s">
        <v>2649</v>
      </c>
      <c r="E9087" t="s">
        <v>3210</v>
      </c>
      <c r="F9087" s="6">
        <v>14</v>
      </c>
      <c r="G9087" s="6">
        <v>0.72486269474029541</v>
      </c>
      <c r="H9087" s="6">
        <v>0.72486269474029541</v>
      </c>
      <c r="I9087" s="6">
        <v>0.10225004702806473</v>
      </c>
      <c r="J9087" s="6">
        <v>77.893749999999997</v>
      </c>
      <c r="K9087">
        <f t="shared" si="282"/>
        <v>0</v>
      </c>
    </row>
    <row r="9088" spans="1:11" x14ac:dyDescent="0.25">
      <c r="A9088" s="5" t="str">
        <f t="shared" si="283"/>
        <v>Rate FamilyTOU-GS1Average WeekdayOctober15</v>
      </c>
      <c r="B9088" t="s">
        <v>2234</v>
      </c>
      <c r="C9088" t="s">
        <v>2254</v>
      </c>
      <c r="D9088" t="s">
        <v>2649</v>
      </c>
      <c r="E9088" t="s">
        <v>3210</v>
      </c>
      <c r="F9088" s="6">
        <v>15</v>
      </c>
      <c r="G9088" s="6">
        <v>0.70679634809494019</v>
      </c>
      <c r="H9088" s="6">
        <v>0.70679634809494019</v>
      </c>
      <c r="I9088" s="6">
        <v>9.4114631414413452E-2</v>
      </c>
      <c r="J9088" s="6">
        <v>78.95</v>
      </c>
      <c r="K9088">
        <f t="shared" si="282"/>
        <v>0</v>
      </c>
    </row>
    <row r="9089" spans="1:11" x14ac:dyDescent="0.25">
      <c r="A9089" s="5" t="str">
        <f t="shared" si="283"/>
        <v>Rate FamilyTOU-GS1Average WeekdayOctober16</v>
      </c>
      <c r="B9089" t="s">
        <v>2234</v>
      </c>
      <c r="C9089" t="s">
        <v>2254</v>
      </c>
      <c r="D9089" t="s">
        <v>2649</v>
      </c>
      <c r="E9089" t="s">
        <v>3210</v>
      </c>
      <c r="F9089" s="6">
        <v>16</v>
      </c>
      <c r="G9089" s="6">
        <v>0.66839545965194702</v>
      </c>
      <c r="H9089" s="6">
        <v>0.66839545965194702</v>
      </c>
      <c r="I9089" s="6">
        <v>9.1379590332508087E-2</v>
      </c>
      <c r="J9089" s="6">
        <v>79.574374999999975</v>
      </c>
      <c r="K9089">
        <f t="shared" si="282"/>
        <v>0</v>
      </c>
    </row>
    <row r="9090" spans="1:11" x14ac:dyDescent="0.25">
      <c r="A9090" s="5" t="str">
        <f t="shared" si="283"/>
        <v>Rate FamilyTOU-GS1Average WeekdayOctober17</v>
      </c>
      <c r="B9090" t="s">
        <v>2234</v>
      </c>
      <c r="C9090" t="s">
        <v>2254</v>
      </c>
      <c r="D9090" t="s">
        <v>2649</v>
      </c>
      <c r="E9090" t="s">
        <v>3210</v>
      </c>
      <c r="F9090" s="6">
        <v>17</v>
      </c>
      <c r="G9090" s="6">
        <v>0.5363960862159729</v>
      </c>
      <c r="H9090" s="6">
        <v>0.5363960862159729</v>
      </c>
      <c r="I9090" s="6">
        <v>9.2016555368900299E-2</v>
      </c>
      <c r="J9090" s="6">
        <v>79.360624999999985</v>
      </c>
      <c r="K9090">
        <f t="shared" ref="K9090:K9153" si="284">INDEX(events, MATCH(CONCATENATE(B9090, C9090, D9090, E9090), events_y, 0), MATCH("Confidential", events_x, 0))</f>
        <v>0</v>
      </c>
    </row>
    <row r="9091" spans="1:11" x14ac:dyDescent="0.25">
      <c r="A9091" s="5" t="str">
        <f t="shared" ref="A9091:A9154" si="285">CONCATENATE(B9091, C9091, D9091, E9091, F9091)</f>
        <v>Rate FamilyTOU-GS1Average WeekdayOctober18</v>
      </c>
      <c r="B9091" t="s">
        <v>2234</v>
      </c>
      <c r="C9091" t="s">
        <v>2254</v>
      </c>
      <c r="D9091" t="s">
        <v>2649</v>
      </c>
      <c r="E9091" t="s">
        <v>3210</v>
      </c>
      <c r="F9091" s="6">
        <v>18</v>
      </c>
      <c r="G9091" s="6">
        <v>0.50594520568847656</v>
      </c>
      <c r="H9091" s="6">
        <v>0.50594520568847656</v>
      </c>
      <c r="I9091" s="6">
        <v>8.7569430470466614E-2</v>
      </c>
      <c r="J9091" s="6">
        <v>78.333749999999995</v>
      </c>
      <c r="K9091">
        <f t="shared" si="284"/>
        <v>0</v>
      </c>
    </row>
    <row r="9092" spans="1:11" x14ac:dyDescent="0.25">
      <c r="A9092" s="5" t="str">
        <f t="shared" si="285"/>
        <v>Rate FamilyTOU-GS1Average WeekdayOctober19</v>
      </c>
      <c r="B9092" t="s">
        <v>2234</v>
      </c>
      <c r="C9092" t="s">
        <v>2254</v>
      </c>
      <c r="D9092" t="s">
        <v>2649</v>
      </c>
      <c r="E9092" t="s">
        <v>3210</v>
      </c>
      <c r="F9092" s="6">
        <v>19</v>
      </c>
      <c r="G9092" s="6">
        <v>0.61422759294509888</v>
      </c>
      <c r="H9092" s="6">
        <v>0.61422759294509888</v>
      </c>
      <c r="I9092" s="6">
        <v>5.6211601942777634E-2</v>
      </c>
      <c r="J9092" s="6">
        <v>76.365624999999994</v>
      </c>
      <c r="K9092">
        <f t="shared" si="284"/>
        <v>0</v>
      </c>
    </row>
    <row r="9093" spans="1:11" x14ac:dyDescent="0.25">
      <c r="A9093" s="5" t="str">
        <f t="shared" si="285"/>
        <v>Rate FamilyTOU-GS1Average WeekdayOctober20</v>
      </c>
      <c r="B9093" t="s">
        <v>2234</v>
      </c>
      <c r="C9093" t="s">
        <v>2254</v>
      </c>
      <c r="D9093" t="s">
        <v>2649</v>
      </c>
      <c r="E9093" t="s">
        <v>3210</v>
      </c>
      <c r="F9093" s="6">
        <v>20</v>
      </c>
      <c r="G9093" s="6">
        <v>0.70086389780044556</v>
      </c>
      <c r="H9093" s="6">
        <v>0.70086389780044556</v>
      </c>
      <c r="I9093" s="6">
        <v>5.0632193684577942E-2</v>
      </c>
      <c r="J9093" s="6">
        <v>72.638750000000016</v>
      </c>
      <c r="K9093">
        <f t="shared" si="284"/>
        <v>0</v>
      </c>
    </row>
    <row r="9094" spans="1:11" x14ac:dyDescent="0.25">
      <c r="A9094" s="5" t="str">
        <f t="shared" si="285"/>
        <v>Rate FamilyTOU-GS1Average WeekdayOctober21</v>
      </c>
      <c r="B9094" t="s">
        <v>2234</v>
      </c>
      <c r="C9094" t="s">
        <v>2254</v>
      </c>
      <c r="D9094" t="s">
        <v>2649</v>
      </c>
      <c r="E9094" t="s">
        <v>3210</v>
      </c>
      <c r="F9094" s="6">
        <v>21</v>
      </c>
      <c r="G9094" s="6">
        <v>0.69235354661941528</v>
      </c>
      <c r="H9094" s="6">
        <v>0.69235354661941528</v>
      </c>
      <c r="I9094" s="6">
        <v>4.9609404057264328E-2</v>
      </c>
      <c r="J9094" s="6">
        <v>70.402499999999989</v>
      </c>
      <c r="K9094">
        <f t="shared" si="284"/>
        <v>0</v>
      </c>
    </row>
    <row r="9095" spans="1:11" x14ac:dyDescent="0.25">
      <c r="A9095" s="5" t="str">
        <f t="shared" si="285"/>
        <v>Rate FamilyTOU-GS1Average WeekdayOctober22</v>
      </c>
      <c r="B9095" t="s">
        <v>2234</v>
      </c>
      <c r="C9095" t="s">
        <v>2254</v>
      </c>
      <c r="D9095" t="s">
        <v>2649</v>
      </c>
      <c r="E9095" t="s">
        <v>3210</v>
      </c>
      <c r="F9095" s="6">
        <v>22</v>
      </c>
      <c r="G9095" s="6">
        <v>0.69329315423965454</v>
      </c>
      <c r="H9095" s="6">
        <v>0.69329315423965454</v>
      </c>
      <c r="I9095" s="6">
        <v>4.156479611992836E-2</v>
      </c>
      <c r="J9095" s="6">
        <v>68.648749999999993</v>
      </c>
      <c r="K9095">
        <f t="shared" si="284"/>
        <v>0</v>
      </c>
    </row>
    <row r="9096" spans="1:11" x14ac:dyDescent="0.25">
      <c r="A9096" s="5" t="str">
        <f t="shared" si="285"/>
        <v>Rate FamilyTOU-GS1Average WeekdayOctober23</v>
      </c>
      <c r="B9096" t="s">
        <v>2234</v>
      </c>
      <c r="C9096" t="s">
        <v>2254</v>
      </c>
      <c r="D9096" t="s">
        <v>2649</v>
      </c>
      <c r="E9096" t="s">
        <v>3210</v>
      </c>
      <c r="F9096" s="6">
        <v>23</v>
      </c>
      <c r="G9096" s="6">
        <v>0.69680970907211304</v>
      </c>
      <c r="H9096" s="6">
        <v>0.69680970907211304</v>
      </c>
      <c r="I9096" s="6">
        <v>4.5325934886932373E-2</v>
      </c>
      <c r="J9096" s="6">
        <v>66.673124999999985</v>
      </c>
      <c r="K9096">
        <f t="shared" si="284"/>
        <v>0</v>
      </c>
    </row>
    <row r="9097" spans="1:11" x14ac:dyDescent="0.25">
      <c r="A9097" s="5" t="str">
        <f t="shared" si="285"/>
        <v>Rate FamilyTOU-GS1Average WeekdayOctober24</v>
      </c>
      <c r="B9097" t="s">
        <v>2234</v>
      </c>
      <c r="C9097" t="s">
        <v>2254</v>
      </c>
      <c r="D9097" t="s">
        <v>2649</v>
      </c>
      <c r="E9097" t="s">
        <v>3210</v>
      </c>
      <c r="F9097" s="6">
        <v>24</v>
      </c>
      <c r="G9097" s="6">
        <v>0.71524566411972046</v>
      </c>
      <c r="H9097" s="6">
        <v>0.71524566411972046</v>
      </c>
      <c r="I9097" s="6">
        <v>4.060368612408638E-2</v>
      </c>
      <c r="J9097" s="6">
        <v>65.794999999999987</v>
      </c>
      <c r="K9097">
        <f t="shared" si="284"/>
        <v>0</v>
      </c>
    </row>
    <row r="9098" spans="1:11" x14ac:dyDescent="0.25">
      <c r="A9098" s="5" t="str">
        <f t="shared" si="285"/>
        <v>Rate FamilyTOU-GS1Monthly Peak DayOctober1</v>
      </c>
      <c r="B9098" t="s">
        <v>2234</v>
      </c>
      <c r="C9098" t="s">
        <v>2254</v>
      </c>
      <c r="D9098" t="s">
        <v>2650</v>
      </c>
      <c r="E9098" t="s">
        <v>3210</v>
      </c>
      <c r="F9098" s="6">
        <v>1</v>
      </c>
      <c r="G9098" s="6">
        <v>0.73466008901596069</v>
      </c>
      <c r="H9098" s="6">
        <v>0.74900621175765991</v>
      </c>
      <c r="I9098" s="6">
        <v>5.9126142412424088E-2</v>
      </c>
      <c r="J9098" s="6">
        <v>73.200625000000002</v>
      </c>
      <c r="K9098">
        <f t="shared" si="284"/>
        <v>0</v>
      </c>
    </row>
    <row r="9099" spans="1:11" x14ac:dyDescent="0.25">
      <c r="A9099" s="5" t="str">
        <f t="shared" si="285"/>
        <v>Rate FamilyTOU-GS1Monthly Peak DayOctober2</v>
      </c>
      <c r="B9099" t="s">
        <v>2234</v>
      </c>
      <c r="C9099" t="s">
        <v>2254</v>
      </c>
      <c r="D9099" t="s">
        <v>2650</v>
      </c>
      <c r="E9099" t="s">
        <v>3210</v>
      </c>
      <c r="F9099" s="6">
        <v>2</v>
      </c>
      <c r="G9099" s="6">
        <v>0.66400384902954102</v>
      </c>
      <c r="H9099" s="6">
        <v>0.74111557006835938</v>
      </c>
      <c r="I9099" s="6">
        <v>6.1896491795778275E-2</v>
      </c>
      <c r="J9099" s="6">
        <v>71.698750000000018</v>
      </c>
      <c r="K9099">
        <f t="shared" si="284"/>
        <v>0</v>
      </c>
    </row>
    <row r="9100" spans="1:11" x14ac:dyDescent="0.25">
      <c r="A9100" s="5" t="str">
        <f t="shared" si="285"/>
        <v>Rate FamilyTOU-GS1Monthly Peak DayOctober3</v>
      </c>
      <c r="B9100" t="s">
        <v>2234</v>
      </c>
      <c r="C9100" t="s">
        <v>2254</v>
      </c>
      <c r="D9100" t="s">
        <v>2650</v>
      </c>
      <c r="E9100" t="s">
        <v>3210</v>
      </c>
      <c r="F9100" s="6">
        <v>3</v>
      </c>
      <c r="G9100" s="6">
        <v>0.69192105531692505</v>
      </c>
      <c r="H9100" s="6">
        <v>0.73441261053085327</v>
      </c>
      <c r="I9100" s="6">
        <v>5.6152660399675369E-2</v>
      </c>
      <c r="J9100" s="6">
        <v>70.616875000000007</v>
      </c>
      <c r="K9100">
        <f t="shared" si="284"/>
        <v>0</v>
      </c>
    </row>
    <row r="9101" spans="1:11" x14ac:dyDescent="0.25">
      <c r="A9101" s="5" t="str">
        <f t="shared" si="285"/>
        <v>Rate FamilyTOU-GS1Monthly Peak DayOctober4</v>
      </c>
      <c r="B9101" t="s">
        <v>2234</v>
      </c>
      <c r="C9101" t="s">
        <v>2254</v>
      </c>
      <c r="D9101" t="s">
        <v>2650</v>
      </c>
      <c r="E9101" t="s">
        <v>3210</v>
      </c>
      <c r="F9101" s="6">
        <v>4</v>
      </c>
      <c r="G9101" s="6">
        <v>0.67894655466079712</v>
      </c>
      <c r="H9101" s="6">
        <v>0.72181189060211182</v>
      </c>
      <c r="I9101" s="6">
        <v>5.4940212517976761E-2</v>
      </c>
      <c r="J9101" s="6">
        <v>69.301874999999995</v>
      </c>
      <c r="K9101">
        <f t="shared" si="284"/>
        <v>0</v>
      </c>
    </row>
    <row r="9102" spans="1:11" x14ac:dyDescent="0.25">
      <c r="A9102" s="5" t="str">
        <f t="shared" si="285"/>
        <v>Rate FamilyTOU-GS1Monthly Peak DayOctober5</v>
      </c>
      <c r="B9102" t="s">
        <v>2234</v>
      </c>
      <c r="C9102" t="s">
        <v>2254</v>
      </c>
      <c r="D9102" t="s">
        <v>2650</v>
      </c>
      <c r="E9102" t="s">
        <v>3210</v>
      </c>
      <c r="F9102" s="6">
        <v>5</v>
      </c>
      <c r="G9102" s="6">
        <v>0.6738656759262085</v>
      </c>
      <c r="H9102" s="6">
        <v>0.70664262771606445</v>
      </c>
      <c r="I9102" s="6">
        <v>5.1575429737567902E-2</v>
      </c>
      <c r="J9102" s="6">
        <v>68.581874999999997</v>
      </c>
      <c r="K9102">
        <f t="shared" si="284"/>
        <v>0</v>
      </c>
    </row>
    <row r="9103" spans="1:11" x14ac:dyDescent="0.25">
      <c r="A9103" s="5" t="str">
        <f t="shared" si="285"/>
        <v>Rate FamilyTOU-GS1Monthly Peak DayOctober6</v>
      </c>
      <c r="B9103" t="s">
        <v>2234</v>
      </c>
      <c r="C9103" t="s">
        <v>2254</v>
      </c>
      <c r="D9103" t="s">
        <v>2650</v>
      </c>
      <c r="E9103" t="s">
        <v>3210</v>
      </c>
      <c r="F9103" s="6">
        <v>6</v>
      </c>
      <c r="G9103" s="6">
        <v>0.72972041368484497</v>
      </c>
      <c r="H9103" s="6">
        <v>0.74727970361709595</v>
      </c>
      <c r="I9103" s="6">
        <v>5.1047224551439285E-2</v>
      </c>
      <c r="J9103" s="6">
        <v>67.353750000000005</v>
      </c>
      <c r="K9103">
        <f t="shared" si="284"/>
        <v>0</v>
      </c>
    </row>
    <row r="9104" spans="1:11" x14ac:dyDescent="0.25">
      <c r="A9104" s="5" t="str">
        <f t="shared" si="285"/>
        <v>Rate FamilyTOU-GS1Monthly Peak DayOctober7</v>
      </c>
      <c r="B9104" t="s">
        <v>2234</v>
      </c>
      <c r="C9104" t="s">
        <v>2254</v>
      </c>
      <c r="D9104" t="s">
        <v>2650</v>
      </c>
      <c r="E9104" t="s">
        <v>3210</v>
      </c>
      <c r="F9104" s="6">
        <v>7</v>
      </c>
      <c r="G9104" s="6">
        <v>0.74429607391357422</v>
      </c>
      <c r="H9104" s="6">
        <v>0.73079431056976318</v>
      </c>
      <c r="I9104" s="6">
        <v>4.779588058590889E-2</v>
      </c>
      <c r="J9104" s="6">
        <v>66.731250000000003</v>
      </c>
      <c r="K9104">
        <f t="shared" si="284"/>
        <v>0</v>
      </c>
    </row>
    <row r="9105" spans="1:11" x14ac:dyDescent="0.25">
      <c r="A9105" s="5" t="str">
        <f t="shared" si="285"/>
        <v>Rate FamilyTOU-GS1Monthly Peak DayOctober8</v>
      </c>
      <c r="B9105" t="s">
        <v>2234</v>
      </c>
      <c r="C9105" t="s">
        <v>2254</v>
      </c>
      <c r="D9105" t="s">
        <v>2650</v>
      </c>
      <c r="E9105" t="s">
        <v>3210</v>
      </c>
      <c r="F9105" s="6">
        <v>8</v>
      </c>
      <c r="G9105" s="6">
        <v>0.5471462607383728</v>
      </c>
      <c r="H9105" s="6">
        <v>0.56376135349273682</v>
      </c>
      <c r="I9105" s="6">
        <v>6.5850391983985901E-2</v>
      </c>
      <c r="J9105" s="6">
        <v>65.958749999999995</v>
      </c>
      <c r="K9105">
        <f t="shared" si="284"/>
        <v>0</v>
      </c>
    </row>
    <row r="9106" spans="1:11" x14ac:dyDescent="0.25">
      <c r="A9106" s="5" t="str">
        <f t="shared" si="285"/>
        <v>Rate FamilyTOU-GS1Monthly Peak DayOctober9</v>
      </c>
      <c r="B9106" t="s">
        <v>2234</v>
      </c>
      <c r="C9106" t="s">
        <v>2254</v>
      </c>
      <c r="D9106" t="s">
        <v>2650</v>
      </c>
      <c r="E9106" t="s">
        <v>3210</v>
      </c>
      <c r="F9106" s="6">
        <v>9</v>
      </c>
      <c r="G9106" s="6">
        <v>0.449433833360672</v>
      </c>
      <c r="H9106" s="6">
        <v>0.48213350772857666</v>
      </c>
      <c r="I9106" s="6">
        <v>7.7429324388504028E-2</v>
      </c>
      <c r="J9106" s="6">
        <v>67.893749999999997</v>
      </c>
      <c r="K9106">
        <f t="shared" si="284"/>
        <v>0</v>
      </c>
    </row>
    <row r="9107" spans="1:11" x14ac:dyDescent="0.25">
      <c r="A9107" s="5" t="str">
        <f t="shared" si="285"/>
        <v>Rate FamilyTOU-GS1Monthly Peak DayOctober10</v>
      </c>
      <c r="B9107" t="s">
        <v>2234</v>
      </c>
      <c r="C9107" t="s">
        <v>2254</v>
      </c>
      <c r="D9107" t="s">
        <v>2650</v>
      </c>
      <c r="E9107" t="s">
        <v>3210</v>
      </c>
      <c r="F9107" s="6">
        <v>10</v>
      </c>
      <c r="G9107" s="6">
        <v>0.59221643209457397</v>
      </c>
      <c r="H9107" s="6">
        <v>0.72799849510192871</v>
      </c>
      <c r="I9107" s="6">
        <v>0.13346606492996216</v>
      </c>
      <c r="J9107" s="6">
        <v>73.47499999999998</v>
      </c>
      <c r="K9107">
        <f t="shared" si="284"/>
        <v>0</v>
      </c>
    </row>
    <row r="9108" spans="1:11" x14ac:dyDescent="0.25">
      <c r="A9108" s="5" t="str">
        <f t="shared" si="285"/>
        <v>Rate FamilyTOU-GS1Monthly Peak DayOctober11</v>
      </c>
      <c r="B9108" t="s">
        <v>2234</v>
      </c>
      <c r="C9108" t="s">
        <v>2254</v>
      </c>
      <c r="D9108" t="s">
        <v>2650</v>
      </c>
      <c r="E9108" t="s">
        <v>3210</v>
      </c>
      <c r="F9108" s="6">
        <v>11</v>
      </c>
      <c r="G9108" s="6">
        <v>0.72358137369155884</v>
      </c>
      <c r="H9108" s="6">
        <v>0.81258106231689453</v>
      </c>
      <c r="I9108" s="6">
        <v>0.15846121311187744</v>
      </c>
      <c r="J9108" s="6">
        <v>80.31</v>
      </c>
      <c r="K9108">
        <f t="shared" si="284"/>
        <v>0</v>
      </c>
    </row>
    <row r="9109" spans="1:11" x14ac:dyDescent="0.25">
      <c r="A9109" s="5" t="str">
        <f t="shared" si="285"/>
        <v>Rate FamilyTOU-GS1Monthly Peak DayOctober12</v>
      </c>
      <c r="B9109" t="s">
        <v>2234</v>
      </c>
      <c r="C9109" t="s">
        <v>2254</v>
      </c>
      <c r="D9109" t="s">
        <v>2650</v>
      </c>
      <c r="E9109" t="s">
        <v>3210</v>
      </c>
      <c r="F9109" s="6">
        <v>12</v>
      </c>
      <c r="G9109" s="6">
        <v>0.76859033107757568</v>
      </c>
      <c r="H9109" s="6">
        <v>0.88884228467941284</v>
      </c>
      <c r="I9109" s="6">
        <v>0.16298587620258331</v>
      </c>
      <c r="J9109" s="6">
        <v>85.481875000000016</v>
      </c>
      <c r="K9109">
        <f t="shared" si="284"/>
        <v>0</v>
      </c>
    </row>
    <row r="9110" spans="1:11" x14ac:dyDescent="0.25">
      <c r="A9110" s="5" t="str">
        <f t="shared" si="285"/>
        <v>Rate FamilyTOU-GS1Monthly Peak DayOctober13</v>
      </c>
      <c r="B9110" t="s">
        <v>2234</v>
      </c>
      <c r="C9110" t="s">
        <v>2254</v>
      </c>
      <c r="D9110" t="s">
        <v>2650</v>
      </c>
      <c r="E9110" t="s">
        <v>3210</v>
      </c>
      <c r="F9110" s="6">
        <v>13</v>
      </c>
      <c r="G9110" s="6">
        <v>0.80132013559341431</v>
      </c>
      <c r="H9110" s="6">
        <v>0.92873543500900269</v>
      </c>
      <c r="I9110" s="6">
        <v>0.16804936528205872</v>
      </c>
      <c r="J9110" s="6">
        <v>88.843750000000014</v>
      </c>
      <c r="K9110">
        <f t="shared" si="284"/>
        <v>0</v>
      </c>
    </row>
    <row r="9111" spans="1:11" x14ac:dyDescent="0.25">
      <c r="A9111" s="5" t="str">
        <f t="shared" si="285"/>
        <v>Rate FamilyTOU-GS1Monthly Peak DayOctober14</v>
      </c>
      <c r="B9111" t="s">
        <v>2234</v>
      </c>
      <c r="C9111" t="s">
        <v>2254</v>
      </c>
      <c r="D9111" t="s">
        <v>2650</v>
      </c>
      <c r="E9111" t="s">
        <v>3210</v>
      </c>
      <c r="F9111" s="6">
        <v>14</v>
      </c>
      <c r="G9111" s="6">
        <v>0.707477867603302</v>
      </c>
      <c r="H9111" s="6">
        <v>0.8606104850769043</v>
      </c>
      <c r="I9111" s="6">
        <v>0.17254453897476196</v>
      </c>
      <c r="J9111" s="6">
        <v>91.562500000000014</v>
      </c>
      <c r="K9111">
        <f t="shared" si="284"/>
        <v>0</v>
      </c>
    </row>
    <row r="9112" spans="1:11" x14ac:dyDescent="0.25">
      <c r="A9112" s="5" t="str">
        <f t="shared" si="285"/>
        <v>Rate FamilyTOU-GS1Monthly Peak DayOctober15</v>
      </c>
      <c r="B9112" t="s">
        <v>2234</v>
      </c>
      <c r="C9112" t="s">
        <v>2254</v>
      </c>
      <c r="D9112" t="s">
        <v>2650</v>
      </c>
      <c r="E9112" t="s">
        <v>3210</v>
      </c>
      <c r="F9112" s="6">
        <v>15</v>
      </c>
      <c r="G9112" s="6">
        <v>0.7167932391166687</v>
      </c>
      <c r="H9112" s="6">
        <v>0.92769402265548706</v>
      </c>
      <c r="I9112" s="6">
        <v>0.20075066387653351</v>
      </c>
      <c r="J9112" s="6">
        <v>93.225000000000023</v>
      </c>
      <c r="K9112">
        <f t="shared" si="284"/>
        <v>0</v>
      </c>
    </row>
    <row r="9113" spans="1:11" x14ac:dyDescent="0.25">
      <c r="A9113" s="5" t="str">
        <f t="shared" si="285"/>
        <v>Rate FamilyTOU-GS1Monthly Peak DayOctober16</v>
      </c>
      <c r="B9113" t="s">
        <v>2234</v>
      </c>
      <c r="C9113" t="s">
        <v>2254</v>
      </c>
      <c r="D9113" t="s">
        <v>2650</v>
      </c>
      <c r="E9113" t="s">
        <v>3210</v>
      </c>
      <c r="F9113" s="6">
        <v>16</v>
      </c>
      <c r="G9113" s="6">
        <v>0.66218072175979614</v>
      </c>
      <c r="H9113" s="6">
        <v>0.76662111282348633</v>
      </c>
      <c r="I9113" s="6">
        <v>0.17202246189117432</v>
      </c>
      <c r="J9113" s="6">
        <v>93.606249999999989</v>
      </c>
      <c r="K9113">
        <f t="shared" si="284"/>
        <v>0</v>
      </c>
    </row>
    <row r="9114" spans="1:11" x14ac:dyDescent="0.25">
      <c r="A9114" s="5" t="str">
        <f t="shared" si="285"/>
        <v>Rate FamilyTOU-GS1Monthly Peak DayOctober17</v>
      </c>
      <c r="B9114" t="s">
        <v>2234</v>
      </c>
      <c r="C9114" t="s">
        <v>2254</v>
      </c>
      <c r="D9114" t="s">
        <v>2650</v>
      </c>
      <c r="E9114" t="s">
        <v>3210</v>
      </c>
      <c r="F9114" s="6">
        <v>17</v>
      </c>
      <c r="G9114" s="6">
        <v>0.47759136557579041</v>
      </c>
      <c r="H9114" s="6">
        <v>0.67092514038085938</v>
      </c>
      <c r="I9114" s="6">
        <v>0.16887484490871429</v>
      </c>
      <c r="J9114" s="6">
        <v>93.174999999999983</v>
      </c>
      <c r="K9114">
        <f t="shared" si="284"/>
        <v>0</v>
      </c>
    </row>
    <row r="9115" spans="1:11" x14ac:dyDescent="0.25">
      <c r="A9115" s="5" t="str">
        <f t="shared" si="285"/>
        <v>Rate FamilyTOU-GS1Monthly Peak DayOctober18</v>
      </c>
      <c r="B9115" t="s">
        <v>2234</v>
      </c>
      <c r="C9115" t="s">
        <v>2254</v>
      </c>
      <c r="D9115" t="s">
        <v>2650</v>
      </c>
      <c r="E9115" t="s">
        <v>3210</v>
      </c>
      <c r="F9115" s="6">
        <v>18</v>
      </c>
      <c r="G9115" s="6">
        <v>0.62540173530578613</v>
      </c>
      <c r="H9115" s="6">
        <v>0.70936042070388794</v>
      </c>
      <c r="I9115" s="6">
        <v>0.14503368735313416</v>
      </c>
      <c r="J9115" s="6">
        <v>92.41249999999998</v>
      </c>
      <c r="K9115">
        <f t="shared" si="284"/>
        <v>0</v>
      </c>
    </row>
    <row r="9116" spans="1:11" x14ac:dyDescent="0.25">
      <c r="A9116" s="5" t="str">
        <f t="shared" si="285"/>
        <v>Rate FamilyTOU-GS1Monthly Peak DayOctober19</v>
      </c>
      <c r="B9116" t="s">
        <v>2234</v>
      </c>
      <c r="C9116" t="s">
        <v>2254</v>
      </c>
      <c r="D9116" t="s">
        <v>2650</v>
      </c>
      <c r="E9116" t="s">
        <v>3210</v>
      </c>
      <c r="F9116" s="6">
        <v>19</v>
      </c>
      <c r="G9116" s="6">
        <v>0.61905723810195923</v>
      </c>
      <c r="H9116" s="6">
        <v>0.61880201101303101</v>
      </c>
      <c r="I9116" s="6">
        <v>7.2455890476703644E-2</v>
      </c>
      <c r="J9116" s="6">
        <v>89.401250000000019</v>
      </c>
      <c r="K9116">
        <f t="shared" si="284"/>
        <v>0</v>
      </c>
    </row>
    <row r="9117" spans="1:11" x14ac:dyDescent="0.25">
      <c r="A9117" s="5" t="str">
        <f t="shared" si="285"/>
        <v>Rate FamilyTOU-GS1Monthly Peak DayOctober20</v>
      </c>
      <c r="B9117" t="s">
        <v>2234</v>
      </c>
      <c r="C9117" t="s">
        <v>2254</v>
      </c>
      <c r="D9117" t="s">
        <v>2650</v>
      </c>
      <c r="E9117" t="s">
        <v>3210</v>
      </c>
      <c r="F9117" s="6">
        <v>20</v>
      </c>
      <c r="G9117" s="6">
        <v>0.69216680526733398</v>
      </c>
      <c r="H9117" s="6">
        <v>0.75916284322738647</v>
      </c>
      <c r="I9117" s="6">
        <v>6.1962991952896118E-2</v>
      </c>
      <c r="J9117" s="6">
        <v>84.641250000000014</v>
      </c>
      <c r="K9117">
        <f t="shared" si="284"/>
        <v>0</v>
      </c>
    </row>
    <row r="9118" spans="1:11" x14ac:dyDescent="0.25">
      <c r="A9118" s="5" t="str">
        <f t="shared" si="285"/>
        <v>Rate FamilyTOU-GS1Monthly Peak DayOctober21</v>
      </c>
      <c r="B9118" t="s">
        <v>2234</v>
      </c>
      <c r="C9118" t="s">
        <v>2254</v>
      </c>
      <c r="D9118" t="s">
        <v>2650</v>
      </c>
      <c r="E9118" t="s">
        <v>3210</v>
      </c>
      <c r="F9118" s="6">
        <v>21</v>
      </c>
      <c r="G9118" s="6">
        <v>0.73162168264389038</v>
      </c>
      <c r="H9118" s="6">
        <v>0.77423816919326782</v>
      </c>
      <c r="I9118" s="6">
        <v>6.7570380866527557E-2</v>
      </c>
      <c r="J9118" s="6">
        <v>81.136250000000004</v>
      </c>
      <c r="K9118">
        <f t="shared" si="284"/>
        <v>0</v>
      </c>
    </row>
    <row r="9119" spans="1:11" x14ac:dyDescent="0.25">
      <c r="A9119" s="5" t="str">
        <f t="shared" si="285"/>
        <v>Rate FamilyTOU-GS1Monthly Peak DayOctober22</v>
      </c>
      <c r="B9119" t="s">
        <v>2234</v>
      </c>
      <c r="C9119" t="s">
        <v>2254</v>
      </c>
      <c r="D9119" t="s">
        <v>2650</v>
      </c>
      <c r="E9119" t="s">
        <v>3210</v>
      </c>
      <c r="F9119" s="6">
        <v>22</v>
      </c>
      <c r="G9119" s="6">
        <v>0.74622482061386108</v>
      </c>
      <c r="H9119" s="6">
        <v>0.77280205488204956</v>
      </c>
      <c r="I9119" s="6">
        <v>6.6016659140586853E-2</v>
      </c>
      <c r="J9119" s="6">
        <v>78.943125000000009</v>
      </c>
      <c r="K9119">
        <f t="shared" si="284"/>
        <v>0</v>
      </c>
    </row>
    <row r="9120" spans="1:11" x14ac:dyDescent="0.25">
      <c r="A9120" s="5" t="str">
        <f t="shared" si="285"/>
        <v>Rate FamilyTOU-GS1Monthly Peak DayOctober23</v>
      </c>
      <c r="B9120" t="s">
        <v>2234</v>
      </c>
      <c r="C9120" t="s">
        <v>2254</v>
      </c>
      <c r="D9120" t="s">
        <v>2650</v>
      </c>
      <c r="E9120" t="s">
        <v>3210</v>
      </c>
      <c r="F9120" s="6">
        <v>23</v>
      </c>
      <c r="G9120" s="6">
        <v>0.70613718032836914</v>
      </c>
      <c r="H9120" s="6">
        <v>0.74652343988418579</v>
      </c>
      <c r="I9120" s="6">
        <v>5.6979428976774216E-2</v>
      </c>
      <c r="J9120" s="6">
        <v>76.643749999999997</v>
      </c>
      <c r="K9120">
        <f t="shared" si="284"/>
        <v>0</v>
      </c>
    </row>
    <row r="9121" spans="1:11" x14ac:dyDescent="0.25">
      <c r="A9121" s="5" t="str">
        <f t="shared" si="285"/>
        <v>Rate FamilyTOU-GS1Monthly Peak DayOctober24</v>
      </c>
      <c r="B9121" t="s">
        <v>2234</v>
      </c>
      <c r="C9121" t="s">
        <v>2254</v>
      </c>
      <c r="D9121" t="s">
        <v>2650</v>
      </c>
      <c r="E9121" t="s">
        <v>3210</v>
      </c>
      <c r="F9121" s="6">
        <v>24</v>
      </c>
      <c r="G9121" s="6">
        <v>0.68593889474868774</v>
      </c>
      <c r="H9121" s="6">
        <v>0.75349700450897217</v>
      </c>
      <c r="I9121" s="6">
        <v>6.1374910175800323E-2</v>
      </c>
      <c r="J9121" s="6">
        <v>74.58937499999999</v>
      </c>
      <c r="K9121">
        <f t="shared" si="284"/>
        <v>0</v>
      </c>
    </row>
    <row r="9122" spans="1:11" x14ac:dyDescent="0.25">
      <c r="A9122" s="5" t="str">
        <f t="shared" si="285"/>
        <v>Rate FamilyTOU-GS1Average WeekdayNovember1</v>
      </c>
      <c r="B9122" t="s">
        <v>2234</v>
      </c>
      <c r="C9122" t="s">
        <v>2254</v>
      </c>
      <c r="D9122" t="s">
        <v>2651</v>
      </c>
      <c r="E9122" t="s">
        <v>3211</v>
      </c>
      <c r="F9122" s="6">
        <v>1</v>
      </c>
      <c r="G9122" s="6">
        <v>0.70052069425582886</v>
      </c>
      <c r="H9122" s="6">
        <v>0.70052069425582886</v>
      </c>
      <c r="I9122" s="6">
        <v>4.5133121311664581E-2</v>
      </c>
      <c r="J9122" s="6">
        <v>50.456874999999989</v>
      </c>
      <c r="K9122">
        <f t="shared" si="284"/>
        <v>0</v>
      </c>
    </row>
    <row r="9123" spans="1:11" x14ac:dyDescent="0.25">
      <c r="A9123" s="5" t="str">
        <f t="shared" si="285"/>
        <v>Rate FamilyTOU-GS1Average WeekdayNovember2</v>
      </c>
      <c r="B9123" t="s">
        <v>2234</v>
      </c>
      <c r="C9123" t="s">
        <v>2254</v>
      </c>
      <c r="D9123" t="s">
        <v>2651</v>
      </c>
      <c r="E9123" t="s">
        <v>3211</v>
      </c>
      <c r="F9123" s="6">
        <v>2</v>
      </c>
      <c r="G9123" s="6">
        <v>0.69803100824356079</v>
      </c>
      <c r="H9123" s="6">
        <v>0.69803100824356079</v>
      </c>
      <c r="I9123" s="6">
        <v>5.6434947997331619E-2</v>
      </c>
      <c r="J9123" s="6">
        <v>49.778749999999988</v>
      </c>
      <c r="K9123">
        <f t="shared" si="284"/>
        <v>0</v>
      </c>
    </row>
    <row r="9124" spans="1:11" x14ac:dyDescent="0.25">
      <c r="A9124" s="5" t="str">
        <f t="shared" si="285"/>
        <v>Rate FamilyTOU-GS1Average WeekdayNovember3</v>
      </c>
      <c r="B9124" t="s">
        <v>2234</v>
      </c>
      <c r="C9124" t="s">
        <v>2254</v>
      </c>
      <c r="D9124" t="s">
        <v>2651</v>
      </c>
      <c r="E9124" t="s">
        <v>3211</v>
      </c>
      <c r="F9124" s="6">
        <v>3</v>
      </c>
      <c r="G9124" s="6">
        <v>0.70807409286499023</v>
      </c>
      <c r="H9124" s="6">
        <v>0.70807409286499023</v>
      </c>
      <c r="I9124" s="6">
        <v>4.2803291231393814E-2</v>
      </c>
      <c r="J9124" s="6">
        <v>49.085000000000001</v>
      </c>
      <c r="K9124">
        <f t="shared" si="284"/>
        <v>0</v>
      </c>
    </row>
    <row r="9125" spans="1:11" x14ac:dyDescent="0.25">
      <c r="A9125" s="5" t="str">
        <f t="shared" si="285"/>
        <v>Rate FamilyTOU-GS1Average WeekdayNovember4</v>
      </c>
      <c r="B9125" t="s">
        <v>2234</v>
      </c>
      <c r="C9125" t="s">
        <v>2254</v>
      </c>
      <c r="D9125" t="s">
        <v>2651</v>
      </c>
      <c r="E9125" t="s">
        <v>3211</v>
      </c>
      <c r="F9125" s="6">
        <v>4</v>
      </c>
      <c r="G9125" s="6">
        <v>0.70241957902908325</v>
      </c>
      <c r="H9125" s="6">
        <v>0.70241957902908325</v>
      </c>
      <c r="I9125" s="6">
        <v>4.2612358927726746E-2</v>
      </c>
      <c r="J9125" s="6">
        <v>48.289375000000007</v>
      </c>
      <c r="K9125">
        <f t="shared" si="284"/>
        <v>0</v>
      </c>
    </row>
    <row r="9126" spans="1:11" x14ac:dyDescent="0.25">
      <c r="A9126" s="5" t="str">
        <f t="shared" si="285"/>
        <v>Rate FamilyTOU-GS1Average WeekdayNovember5</v>
      </c>
      <c r="B9126" t="s">
        <v>2234</v>
      </c>
      <c r="C9126" t="s">
        <v>2254</v>
      </c>
      <c r="D9126" t="s">
        <v>2651</v>
      </c>
      <c r="E9126" t="s">
        <v>3211</v>
      </c>
      <c r="F9126" s="6">
        <v>5</v>
      </c>
      <c r="G9126" s="6">
        <v>0.70038378238677979</v>
      </c>
      <c r="H9126" s="6">
        <v>0.70038378238677979</v>
      </c>
      <c r="I9126" s="6">
        <v>4.5249782502651215E-2</v>
      </c>
      <c r="J9126" s="6">
        <v>47.629999999999995</v>
      </c>
      <c r="K9126">
        <f t="shared" si="284"/>
        <v>0</v>
      </c>
    </row>
    <row r="9127" spans="1:11" x14ac:dyDescent="0.25">
      <c r="A9127" s="5" t="str">
        <f t="shared" si="285"/>
        <v>Rate FamilyTOU-GS1Average WeekdayNovember6</v>
      </c>
      <c r="B9127" t="s">
        <v>2234</v>
      </c>
      <c r="C9127" t="s">
        <v>2254</v>
      </c>
      <c r="D9127" t="s">
        <v>2651</v>
      </c>
      <c r="E9127" t="s">
        <v>3211</v>
      </c>
      <c r="F9127" s="6">
        <v>6</v>
      </c>
      <c r="G9127" s="6">
        <v>0.71027469635009766</v>
      </c>
      <c r="H9127" s="6">
        <v>0.71027469635009766</v>
      </c>
      <c r="I9127" s="6">
        <v>5.2306678146123886E-2</v>
      </c>
      <c r="J9127" s="6">
        <v>46.933125000000004</v>
      </c>
      <c r="K9127">
        <f t="shared" si="284"/>
        <v>0</v>
      </c>
    </row>
    <row r="9128" spans="1:11" x14ac:dyDescent="0.25">
      <c r="A9128" s="5" t="str">
        <f t="shared" si="285"/>
        <v>Rate FamilyTOU-GS1Average WeekdayNovember7</v>
      </c>
      <c r="B9128" t="s">
        <v>2234</v>
      </c>
      <c r="C9128" t="s">
        <v>2254</v>
      </c>
      <c r="D9128" t="s">
        <v>2651</v>
      </c>
      <c r="E9128" t="s">
        <v>3211</v>
      </c>
      <c r="F9128" s="6">
        <v>7</v>
      </c>
      <c r="G9128" s="6">
        <v>0.61066842079162598</v>
      </c>
      <c r="H9128" s="6">
        <v>0.61066842079162598</v>
      </c>
      <c r="I9128" s="6">
        <v>4.4466368854045868E-2</v>
      </c>
      <c r="J9128" s="6">
        <v>46.53562500000001</v>
      </c>
      <c r="K9128">
        <f t="shared" si="284"/>
        <v>0</v>
      </c>
    </row>
    <row r="9129" spans="1:11" x14ac:dyDescent="0.25">
      <c r="A9129" s="5" t="str">
        <f t="shared" si="285"/>
        <v>Rate FamilyTOU-GS1Average WeekdayNovember8</v>
      </c>
      <c r="B9129" t="s">
        <v>2234</v>
      </c>
      <c r="C9129" t="s">
        <v>2254</v>
      </c>
      <c r="D9129" t="s">
        <v>2651</v>
      </c>
      <c r="E9129" t="s">
        <v>3211</v>
      </c>
      <c r="F9129" s="6">
        <v>8</v>
      </c>
      <c r="G9129" s="6">
        <v>0.49800223112106323</v>
      </c>
      <c r="H9129" s="6">
        <v>0.49800223112106323</v>
      </c>
      <c r="I9129" s="6">
        <v>6.3774503767490387E-2</v>
      </c>
      <c r="J9129" s="6">
        <v>46.472500000000004</v>
      </c>
      <c r="K9129">
        <f t="shared" si="284"/>
        <v>0</v>
      </c>
    </row>
    <row r="9130" spans="1:11" x14ac:dyDescent="0.25">
      <c r="A9130" s="5" t="str">
        <f t="shared" si="285"/>
        <v>Rate FamilyTOU-GS1Average WeekdayNovember9</v>
      </c>
      <c r="B9130" t="s">
        <v>2234</v>
      </c>
      <c r="C9130" t="s">
        <v>2254</v>
      </c>
      <c r="D9130" t="s">
        <v>2651</v>
      </c>
      <c r="E9130" t="s">
        <v>3211</v>
      </c>
      <c r="F9130" s="6">
        <v>9</v>
      </c>
      <c r="G9130" s="6">
        <v>0.52643007040023804</v>
      </c>
      <c r="H9130" s="6">
        <v>0.52643007040023804</v>
      </c>
      <c r="I9130" s="6">
        <v>6.5120220184326172E-2</v>
      </c>
      <c r="J9130" s="6">
        <v>48.262499999999996</v>
      </c>
      <c r="K9130">
        <f t="shared" si="284"/>
        <v>0</v>
      </c>
    </row>
    <row r="9131" spans="1:11" x14ac:dyDescent="0.25">
      <c r="A9131" s="5" t="str">
        <f t="shared" si="285"/>
        <v>Rate FamilyTOU-GS1Average WeekdayNovember10</v>
      </c>
      <c r="B9131" t="s">
        <v>2234</v>
      </c>
      <c r="C9131" t="s">
        <v>2254</v>
      </c>
      <c r="D9131" t="s">
        <v>2651</v>
      </c>
      <c r="E9131" t="s">
        <v>3211</v>
      </c>
      <c r="F9131" s="6">
        <v>10</v>
      </c>
      <c r="G9131" s="6">
        <v>0.57947510480880737</v>
      </c>
      <c r="H9131" s="6">
        <v>0.57947510480880737</v>
      </c>
      <c r="I9131" s="6">
        <v>8.3384878933429718E-2</v>
      </c>
      <c r="J9131" s="6">
        <v>52.45</v>
      </c>
      <c r="K9131">
        <f t="shared" si="284"/>
        <v>0</v>
      </c>
    </row>
    <row r="9132" spans="1:11" x14ac:dyDescent="0.25">
      <c r="A9132" s="5" t="str">
        <f t="shared" si="285"/>
        <v>Rate FamilyTOU-GS1Average WeekdayNovember11</v>
      </c>
      <c r="B9132" t="s">
        <v>2234</v>
      </c>
      <c r="C9132" t="s">
        <v>2254</v>
      </c>
      <c r="D9132" t="s">
        <v>2651</v>
      </c>
      <c r="E9132" t="s">
        <v>3211</v>
      </c>
      <c r="F9132" s="6">
        <v>11</v>
      </c>
      <c r="G9132" s="6">
        <v>0.59422570466995239</v>
      </c>
      <c r="H9132" s="6">
        <v>0.59422570466995239</v>
      </c>
      <c r="I9132" s="6">
        <v>9.0675391256809235E-2</v>
      </c>
      <c r="J9132" s="6">
        <v>56.738124999999997</v>
      </c>
      <c r="K9132">
        <f t="shared" si="284"/>
        <v>0</v>
      </c>
    </row>
    <row r="9133" spans="1:11" x14ac:dyDescent="0.25">
      <c r="A9133" s="5" t="str">
        <f t="shared" si="285"/>
        <v>Rate FamilyTOU-GS1Average WeekdayNovember12</v>
      </c>
      <c r="B9133" t="s">
        <v>2234</v>
      </c>
      <c r="C9133" t="s">
        <v>2254</v>
      </c>
      <c r="D9133" t="s">
        <v>2651</v>
      </c>
      <c r="E9133" t="s">
        <v>3211</v>
      </c>
      <c r="F9133" s="6">
        <v>12</v>
      </c>
      <c r="G9133" s="6">
        <v>0.55932295322418213</v>
      </c>
      <c r="H9133" s="6">
        <v>0.55932295322418213</v>
      </c>
      <c r="I9133" s="6">
        <v>8.2078933715820313E-2</v>
      </c>
      <c r="J9133" s="6">
        <v>59.897499999999994</v>
      </c>
      <c r="K9133">
        <f t="shared" si="284"/>
        <v>0</v>
      </c>
    </row>
    <row r="9134" spans="1:11" x14ac:dyDescent="0.25">
      <c r="A9134" s="5" t="str">
        <f t="shared" si="285"/>
        <v>Rate FamilyTOU-GS1Average WeekdayNovember13</v>
      </c>
      <c r="B9134" t="s">
        <v>2234</v>
      </c>
      <c r="C9134" t="s">
        <v>2254</v>
      </c>
      <c r="D9134" t="s">
        <v>2651</v>
      </c>
      <c r="E9134" t="s">
        <v>3211</v>
      </c>
      <c r="F9134" s="6">
        <v>13</v>
      </c>
      <c r="G9134" s="6">
        <v>0.49261632561683655</v>
      </c>
      <c r="H9134" s="6">
        <v>0.49261632561683655</v>
      </c>
      <c r="I9134" s="6">
        <v>9.0904057025909424E-2</v>
      </c>
      <c r="J9134" s="6">
        <v>61.228749999999991</v>
      </c>
      <c r="K9134">
        <f t="shared" si="284"/>
        <v>0</v>
      </c>
    </row>
    <row r="9135" spans="1:11" x14ac:dyDescent="0.25">
      <c r="A9135" s="5" t="str">
        <f t="shared" si="285"/>
        <v>Rate FamilyTOU-GS1Average WeekdayNovember14</v>
      </c>
      <c r="B9135" t="s">
        <v>2234</v>
      </c>
      <c r="C9135" t="s">
        <v>2254</v>
      </c>
      <c r="D9135" t="s">
        <v>2651</v>
      </c>
      <c r="E9135" t="s">
        <v>3211</v>
      </c>
      <c r="F9135" s="6">
        <v>14</v>
      </c>
      <c r="G9135" s="6">
        <v>0.5038139820098877</v>
      </c>
      <c r="H9135" s="6">
        <v>0.5038139820098877</v>
      </c>
      <c r="I9135" s="6">
        <v>7.7226169407367706E-2</v>
      </c>
      <c r="J9135" s="6">
        <v>62.930624999999992</v>
      </c>
      <c r="K9135">
        <f t="shared" si="284"/>
        <v>0</v>
      </c>
    </row>
    <row r="9136" spans="1:11" x14ac:dyDescent="0.25">
      <c r="A9136" s="5" t="str">
        <f t="shared" si="285"/>
        <v>Rate FamilyTOU-GS1Average WeekdayNovember15</v>
      </c>
      <c r="B9136" t="s">
        <v>2234</v>
      </c>
      <c r="C9136" t="s">
        <v>2254</v>
      </c>
      <c r="D9136" t="s">
        <v>2651</v>
      </c>
      <c r="E9136" t="s">
        <v>3211</v>
      </c>
      <c r="F9136" s="6">
        <v>15</v>
      </c>
      <c r="G9136" s="6">
        <v>0.44554060697555542</v>
      </c>
      <c r="H9136" s="6">
        <v>0.44554060697555542</v>
      </c>
      <c r="I9136" s="6">
        <v>8.1135503947734833E-2</v>
      </c>
      <c r="J9136" s="6">
        <v>63.959375000000009</v>
      </c>
      <c r="K9136">
        <f t="shared" si="284"/>
        <v>0</v>
      </c>
    </row>
    <row r="9137" spans="1:11" x14ac:dyDescent="0.25">
      <c r="A9137" s="5" t="str">
        <f t="shared" si="285"/>
        <v>Rate FamilyTOU-GS1Average WeekdayNovember16</v>
      </c>
      <c r="B9137" t="s">
        <v>2234</v>
      </c>
      <c r="C9137" t="s">
        <v>2254</v>
      </c>
      <c r="D9137" t="s">
        <v>2651</v>
      </c>
      <c r="E9137" t="s">
        <v>3211</v>
      </c>
      <c r="F9137" s="6">
        <v>16</v>
      </c>
      <c r="G9137" s="6">
        <v>0.43858221173286438</v>
      </c>
      <c r="H9137" s="6">
        <v>0.43858221173286438</v>
      </c>
      <c r="I9137" s="6">
        <v>8.1679783761501312E-2</v>
      </c>
      <c r="J9137" s="6">
        <v>64.186875000000001</v>
      </c>
      <c r="K9137">
        <f t="shared" si="284"/>
        <v>0</v>
      </c>
    </row>
    <row r="9138" spans="1:11" x14ac:dyDescent="0.25">
      <c r="A9138" s="5" t="str">
        <f t="shared" si="285"/>
        <v>Rate FamilyTOU-GS1Average WeekdayNovember17</v>
      </c>
      <c r="B9138" t="s">
        <v>2234</v>
      </c>
      <c r="C9138" t="s">
        <v>2254</v>
      </c>
      <c r="D9138" t="s">
        <v>2651</v>
      </c>
      <c r="E9138" t="s">
        <v>3211</v>
      </c>
      <c r="F9138" s="6">
        <v>17</v>
      </c>
      <c r="G9138" s="6">
        <v>0.6827048659324646</v>
      </c>
      <c r="H9138" s="6">
        <v>0.6827048659324646</v>
      </c>
      <c r="I9138" s="6">
        <v>8.5585601627826691E-2</v>
      </c>
      <c r="J9138" s="6">
        <v>62.874375000000001</v>
      </c>
      <c r="K9138">
        <f t="shared" si="284"/>
        <v>0</v>
      </c>
    </row>
    <row r="9139" spans="1:11" x14ac:dyDescent="0.25">
      <c r="A9139" s="5" t="str">
        <f t="shared" si="285"/>
        <v>Rate FamilyTOU-GS1Average WeekdayNovember18</v>
      </c>
      <c r="B9139" t="s">
        <v>2234</v>
      </c>
      <c r="C9139" t="s">
        <v>2254</v>
      </c>
      <c r="D9139" t="s">
        <v>2651</v>
      </c>
      <c r="E9139" t="s">
        <v>3211</v>
      </c>
      <c r="F9139" s="6">
        <v>18</v>
      </c>
      <c r="G9139" s="6">
        <v>0.91990584135055542</v>
      </c>
      <c r="H9139" s="6">
        <v>0.91990584135055542</v>
      </c>
      <c r="I9139" s="6">
        <v>7.7468246221542358E-2</v>
      </c>
      <c r="J9139" s="6">
        <v>59.978749999999998</v>
      </c>
      <c r="K9139">
        <f t="shared" si="284"/>
        <v>0</v>
      </c>
    </row>
    <row r="9140" spans="1:11" x14ac:dyDescent="0.25">
      <c r="A9140" s="5" t="str">
        <f t="shared" si="285"/>
        <v>Rate FamilyTOU-GS1Average WeekdayNovember19</v>
      </c>
      <c r="B9140" t="s">
        <v>2234</v>
      </c>
      <c r="C9140" t="s">
        <v>2254</v>
      </c>
      <c r="D9140" t="s">
        <v>2651</v>
      </c>
      <c r="E9140" t="s">
        <v>3211</v>
      </c>
      <c r="F9140" s="6">
        <v>19</v>
      </c>
      <c r="G9140" s="6">
        <v>0.74893611669540405</v>
      </c>
      <c r="H9140" s="6">
        <v>0.74893611669540405</v>
      </c>
      <c r="I9140" s="6">
        <v>5.070127546787262E-2</v>
      </c>
      <c r="J9140" s="6">
        <v>57.508749999999999</v>
      </c>
      <c r="K9140">
        <f t="shared" si="284"/>
        <v>0</v>
      </c>
    </row>
    <row r="9141" spans="1:11" x14ac:dyDescent="0.25">
      <c r="A9141" s="5" t="str">
        <f t="shared" si="285"/>
        <v>Rate FamilyTOU-GS1Average WeekdayNovember20</v>
      </c>
      <c r="B9141" t="s">
        <v>2234</v>
      </c>
      <c r="C9141" t="s">
        <v>2254</v>
      </c>
      <c r="D9141" t="s">
        <v>2651</v>
      </c>
      <c r="E9141" t="s">
        <v>3211</v>
      </c>
      <c r="F9141" s="6">
        <v>20</v>
      </c>
      <c r="G9141" s="6">
        <v>0.71055275201797485</v>
      </c>
      <c r="H9141" s="6">
        <v>0.71055275201797485</v>
      </c>
      <c r="I9141" s="6">
        <v>4.5742549002170563E-2</v>
      </c>
      <c r="J9141" s="6">
        <v>56.195</v>
      </c>
      <c r="K9141">
        <f t="shared" si="284"/>
        <v>0</v>
      </c>
    </row>
    <row r="9142" spans="1:11" x14ac:dyDescent="0.25">
      <c r="A9142" s="5" t="str">
        <f t="shared" si="285"/>
        <v>Rate FamilyTOU-GS1Average WeekdayNovember21</v>
      </c>
      <c r="B9142" t="s">
        <v>2234</v>
      </c>
      <c r="C9142" t="s">
        <v>2254</v>
      </c>
      <c r="D9142" t="s">
        <v>2651</v>
      </c>
      <c r="E9142" t="s">
        <v>3211</v>
      </c>
      <c r="F9142" s="6">
        <v>21</v>
      </c>
      <c r="G9142" s="6">
        <v>0.69105911254882813</v>
      </c>
      <c r="H9142" s="6">
        <v>0.69105911254882813</v>
      </c>
      <c r="I9142" s="6">
        <v>4.7003477811813354E-2</v>
      </c>
      <c r="J9142" s="6">
        <v>55.48937500000001</v>
      </c>
      <c r="K9142">
        <f t="shared" si="284"/>
        <v>0</v>
      </c>
    </row>
    <row r="9143" spans="1:11" x14ac:dyDescent="0.25">
      <c r="A9143" s="5" t="str">
        <f t="shared" si="285"/>
        <v>Rate FamilyTOU-GS1Average WeekdayNovember22</v>
      </c>
      <c r="B9143" t="s">
        <v>2234</v>
      </c>
      <c r="C9143" t="s">
        <v>2254</v>
      </c>
      <c r="D9143" t="s">
        <v>2651</v>
      </c>
      <c r="E9143" t="s">
        <v>3211</v>
      </c>
      <c r="F9143" s="6">
        <v>22</v>
      </c>
      <c r="G9143" s="6">
        <v>0.70461851358413696</v>
      </c>
      <c r="H9143" s="6">
        <v>0.70461851358413696</v>
      </c>
      <c r="I9143" s="6">
        <v>4.3514575809240341E-2</v>
      </c>
      <c r="J9143" s="6">
        <v>54.455624999999998</v>
      </c>
      <c r="K9143">
        <f t="shared" si="284"/>
        <v>0</v>
      </c>
    </row>
    <row r="9144" spans="1:11" x14ac:dyDescent="0.25">
      <c r="A9144" s="5" t="str">
        <f t="shared" si="285"/>
        <v>Rate FamilyTOU-GS1Average WeekdayNovember23</v>
      </c>
      <c r="B9144" t="s">
        <v>2234</v>
      </c>
      <c r="C9144" t="s">
        <v>2254</v>
      </c>
      <c r="D9144" t="s">
        <v>2651</v>
      </c>
      <c r="E9144" t="s">
        <v>3211</v>
      </c>
      <c r="F9144" s="6">
        <v>23</v>
      </c>
      <c r="G9144" s="6">
        <v>0.69814932346343994</v>
      </c>
      <c r="H9144" s="6">
        <v>0.69814932346343994</v>
      </c>
      <c r="I9144" s="6">
        <v>4.8198457807302475E-2</v>
      </c>
      <c r="J9144" s="6">
        <v>53.229374999999997</v>
      </c>
      <c r="K9144">
        <f t="shared" si="284"/>
        <v>0</v>
      </c>
    </row>
    <row r="9145" spans="1:11" x14ac:dyDescent="0.25">
      <c r="A9145" s="5" t="str">
        <f t="shared" si="285"/>
        <v>Rate FamilyTOU-GS1Average WeekdayNovember24</v>
      </c>
      <c r="B9145" t="s">
        <v>2234</v>
      </c>
      <c r="C9145" t="s">
        <v>2254</v>
      </c>
      <c r="D9145" t="s">
        <v>2651</v>
      </c>
      <c r="E9145" t="s">
        <v>3211</v>
      </c>
      <c r="F9145" s="6">
        <v>24</v>
      </c>
      <c r="G9145" s="6">
        <v>0.68152469396591187</v>
      </c>
      <c r="H9145" s="6">
        <v>0.68152469396591187</v>
      </c>
      <c r="I9145" s="6">
        <v>4.8290040343999863E-2</v>
      </c>
      <c r="J9145" s="6">
        <v>51.809999999999995</v>
      </c>
      <c r="K9145">
        <f t="shared" si="284"/>
        <v>0</v>
      </c>
    </row>
    <row r="9146" spans="1:11" x14ac:dyDescent="0.25">
      <c r="A9146" s="5" t="str">
        <f t="shared" si="285"/>
        <v>Rate FamilyTOU-GS1Monthly Peak DayNovember1</v>
      </c>
      <c r="B9146" t="s">
        <v>2234</v>
      </c>
      <c r="C9146" t="s">
        <v>2254</v>
      </c>
      <c r="D9146" t="s">
        <v>2652</v>
      </c>
      <c r="E9146" t="s">
        <v>3211</v>
      </c>
      <c r="F9146" s="6">
        <v>1</v>
      </c>
      <c r="G9146" s="6">
        <v>0.72568428516387939</v>
      </c>
      <c r="H9146" s="6">
        <v>0.72568428516387939</v>
      </c>
      <c r="I9146" s="6">
        <v>5.5730406194925308E-2</v>
      </c>
      <c r="J9146" s="6">
        <v>61.483750000000001</v>
      </c>
      <c r="K9146">
        <f t="shared" si="284"/>
        <v>0</v>
      </c>
    </row>
    <row r="9147" spans="1:11" x14ac:dyDescent="0.25">
      <c r="A9147" s="5" t="str">
        <f t="shared" si="285"/>
        <v>Rate FamilyTOU-GS1Monthly Peak DayNovember2</v>
      </c>
      <c r="B9147" t="s">
        <v>2234</v>
      </c>
      <c r="C9147" t="s">
        <v>2254</v>
      </c>
      <c r="D9147" t="s">
        <v>2652</v>
      </c>
      <c r="E9147" t="s">
        <v>3211</v>
      </c>
      <c r="F9147" s="6">
        <v>2</v>
      </c>
      <c r="G9147" s="6">
        <v>0.67520707845687866</v>
      </c>
      <c r="H9147" s="6">
        <v>0.67520707845687866</v>
      </c>
      <c r="I9147" s="6">
        <v>4.9170799553394318E-2</v>
      </c>
      <c r="J9147" s="6">
        <v>60.224999999999987</v>
      </c>
      <c r="K9147">
        <f t="shared" si="284"/>
        <v>0</v>
      </c>
    </row>
    <row r="9148" spans="1:11" x14ac:dyDescent="0.25">
      <c r="A9148" s="5" t="str">
        <f t="shared" si="285"/>
        <v>Rate FamilyTOU-GS1Monthly Peak DayNovember3</v>
      </c>
      <c r="B9148" t="s">
        <v>2234</v>
      </c>
      <c r="C9148" t="s">
        <v>2254</v>
      </c>
      <c r="D9148" t="s">
        <v>2652</v>
      </c>
      <c r="E9148" t="s">
        <v>3211</v>
      </c>
      <c r="F9148" s="6">
        <v>3</v>
      </c>
      <c r="G9148" s="6">
        <v>0.69335329532623291</v>
      </c>
      <c r="H9148" s="6">
        <v>0.69335329532623291</v>
      </c>
      <c r="I9148" s="6">
        <v>4.9503006041049957E-2</v>
      </c>
      <c r="J9148" s="6">
        <v>59.411875000000002</v>
      </c>
      <c r="K9148">
        <f t="shared" si="284"/>
        <v>0</v>
      </c>
    </row>
    <row r="9149" spans="1:11" x14ac:dyDescent="0.25">
      <c r="A9149" s="5" t="str">
        <f t="shared" si="285"/>
        <v>Rate FamilyTOU-GS1Monthly Peak DayNovember4</v>
      </c>
      <c r="B9149" t="s">
        <v>2234</v>
      </c>
      <c r="C9149" t="s">
        <v>2254</v>
      </c>
      <c r="D9149" t="s">
        <v>2652</v>
      </c>
      <c r="E9149" t="s">
        <v>3211</v>
      </c>
      <c r="F9149" s="6">
        <v>4</v>
      </c>
      <c r="G9149" s="6">
        <v>0.73299884796142578</v>
      </c>
      <c r="H9149" s="6">
        <v>0.73299884796142578</v>
      </c>
      <c r="I9149" s="6">
        <v>4.9264688044786453E-2</v>
      </c>
      <c r="J9149" s="6">
        <v>58.071250000000006</v>
      </c>
      <c r="K9149">
        <f t="shared" si="284"/>
        <v>0</v>
      </c>
    </row>
    <row r="9150" spans="1:11" x14ac:dyDescent="0.25">
      <c r="A9150" s="5" t="str">
        <f t="shared" si="285"/>
        <v>Rate FamilyTOU-GS1Monthly Peak DayNovember5</v>
      </c>
      <c r="B9150" t="s">
        <v>2234</v>
      </c>
      <c r="C9150" t="s">
        <v>2254</v>
      </c>
      <c r="D9150" t="s">
        <v>2652</v>
      </c>
      <c r="E9150" t="s">
        <v>3211</v>
      </c>
      <c r="F9150" s="6">
        <v>5</v>
      </c>
      <c r="G9150" s="6">
        <v>0.71053093671798706</v>
      </c>
      <c r="H9150" s="6">
        <v>0.71053093671798706</v>
      </c>
      <c r="I9150" s="6">
        <v>4.8627212643623352E-2</v>
      </c>
      <c r="J9150" s="6">
        <v>57.637499999999982</v>
      </c>
      <c r="K9150">
        <f t="shared" si="284"/>
        <v>0</v>
      </c>
    </row>
    <row r="9151" spans="1:11" x14ac:dyDescent="0.25">
      <c r="A9151" s="5" t="str">
        <f t="shared" si="285"/>
        <v>Rate FamilyTOU-GS1Monthly Peak DayNovember6</v>
      </c>
      <c r="B9151" t="s">
        <v>2234</v>
      </c>
      <c r="C9151" t="s">
        <v>2254</v>
      </c>
      <c r="D9151" t="s">
        <v>2652</v>
      </c>
      <c r="E9151" t="s">
        <v>3211</v>
      </c>
      <c r="F9151" s="6">
        <v>6</v>
      </c>
      <c r="G9151" s="6">
        <v>0.72954034805297852</v>
      </c>
      <c r="H9151" s="6">
        <v>0.72954034805297852</v>
      </c>
      <c r="I9151" s="6">
        <v>4.886467382311821E-2</v>
      </c>
      <c r="J9151" s="6">
        <v>57.423749999999991</v>
      </c>
      <c r="K9151">
        <f t="shared" si="284"/>
        <v>0</v>
      </c>
    </row>
    <row r="9152" spans="1:11" x14ac:dyDescent="0.25">
      <c r="A9152" s="5" t="str">
        <f t="shared" si="285"/>
        <v>Rate FamilyTOU-GS1Monthly Peak DayNovember7</v>
      </c>
      <c r="B9152" t="s">
        <v>2234</v>
      </c>
      <c r="C9152" t="s">
        <v>2254</v>
      </c>
      <c r="D9152" t="s">
        <v>2652</v>
      </c>
      <c r="E9152" t="s">
        <v>3211</v>
      </c>
      <c r="F9152" s="6">
        <v>7</v>
      </c>
      <c r="G9152" s="6">
        <v>0.59017300605773926</v>
      </c>
      <c r="H9152" s="6">
        <v>0.59017300605773926</v>
      </c>
      <c r="I9152" s="6">
        <v>4.7694161534309387E-2</v>
      </c>
      <c r="J9152" s="6">
        <v>57.355625000000011</v>
      </c>
      <c r="K9152">
        <f t="shared" si="284"/>
        <v>0</v>
      </c>
    </row>
    <row r="9153" spans="1:11" x14ac:dyDescent="0.25">
      <c r="A9153" s="5" t="str">
        <f t="shared" si="285"/>
        <v>Rate FamilyTOU-GS1Monthly Peak DayNovember8</v>
      </c>
      <c r="B9153" t="s">
        <v>2234</v>
      </c>
      <c r="C9153" t="s">
        <v>2254</v>
      </c>
      <c r="D9153" t="s">
        <v>2652</v>
      </c>
      <c r="E9153" t="s">
        <v>3211</v>
      </c>
      <c r="F9153" s="6">
        <v>8</v>
      </c>
      <c r="G9153" s="6">
        <v>0.49002406001091003</v>
      </c>
      <c r="H9153" s="6">
        <v>0.49002406001091003</v>
      </c>
      <c r="I9153" s="6">
        <v>5.3797479718923569E-2</v>
      </c>
      <c r="J9153" s="6">
        <v>58.013750000000009</v>
      </c>
      <c r="K9153">
        <f t="shared" si="284"/>
        <v>0</v>
      </c>
    </row>
    <row r="9154" spans="1:11" x14ac:dyDescent="0.25">
      <c r="A9154" s="5" t="str">
        <f t="shared" si="285"/>
        <v>Rate FamilyTOU-GS1Monthly Peak DayNovember9</v>
      </c>
      <c r="B9154" t="s">
        <v>2234</v>
      </c>
      <c r="C9154" t="s">
        <v>2254</v>
      </c>
      <c r="D9154" t="s">
        <v>2652</v>
      </c>
      <c r="E9154" t="s">
        <v>3211</v>
      </c>
      <c r="F9154" s="6">
        <v>9</v>
      </c>
      <c r="G9154" s="6">
        <v>0.45999449491500854</v>
      </c>
      <c r="H9154" s="6">
        <v>0.45999449491500854</v>
      </c>
      <c r="I9154" s="6">
        <v>6.4325436949729919E-2</v>
      </c>
      <c r="J9154" s="6">
        <v>61.044999999999995</v>
      </c>
      <c r="K9154">
        <f t="shared" ref="K9154:K9217" si="286">INDEX(events, MATCH(CONCATENATE(B9154, C9154, D9154, E9154), events_y, 0), MATCH("Confidential", events_x, 0))</f>
        <v>0</v>
      </c>
    </row>
    <row r="9155" spans="1:11" x14ac:dyDescent="0.25">
      <c r="A9155" s="5" t="str">
        <f t="shared" ref="A9155:A9218" si="287">CONCATENATE(B9155, C9155, D9155, E9155, F9155)</f>
        <v>Rate FamilyTOU-GS1Monthly Peak DayNovember10</v>
      </c>
      <c r="B9155" t="s">
        <v>2234</v>
      </c>
      <c r="C9155" t="s">
        <v>2254</v>
      </c>
      <c r="D9155" t="s">
        <v>2652</v>
      </c>
      <c r="E9155" t="s">
        <v>3211</v>
      </c>
      <c r="F9155" s="6">
        <v>10</v>
      </c>
      <c r="G9155" s="6">
        <v>0.52933204174041748</v>
      </c>
      <c r="H9155" s="6">
        <v>0.52933204174041748</v>
      </c>
      <c r="I9155" s="6">
        <v>7.7968098223209381E-2</v>
      </c>
      <c r="J9155" s="6">
        <v>66.328749999999999</v>
      </c>
      <c r="K9155">
        <f t="shared" si="286"/>
        <v>0</v>
      </c>
    </row>
    <row r="9156" spans="1:11" x14ac:dyDescent="0.25">
      <c r="A9156" s="5" t="str">
        <f t="shared" si="287"/>
        <v>Rate FamilyTOU-GS1Monthly Peak DayNovember11</v>
      </c>
      <c r="B9156" t="s">
        <v>2234</v>
      </c>
      <c r="C9156" t="s">
        <v>2254</v>
      </c>
      <c r="D9156" t="s">
        <v>2652</v>
      </c>
      <c r="E9156" t="s">
        <v>3211</v>
      </c>
      <c r="F9156" s="6">
        <v>11</v>
      </c>
      <c r="G9156" s="6">
        <v>0.52700167894363403</v>
      </c>
      <c r="H9156" s="6">
        <v>0.52700167894363403</v>
      </c>
      <c r="I9156" s="6">
        <v>0.11328749358654022</v>
      </c>
      <c r="J9156" s="6">
        <v>73.187500000000014</v>
      </c>
      <c r="K9156">
        <f t="shared" si="286"/>
        <v>0</v>
      </c>
    </row>
    <row r="9157" spans="1:11" x14ac:dyDescent="0.25">
      <c r="A9157" s="5" t="str">
        <f t="shared" si="287"/>
        <v>Rate FamilyTOU-GS1Monthly Peak DayNovember12</v>
      </c>
      <c r="B9157" t="s">
        <v>2234</v>
      </c>
      <c r="C9157" t="s">
        <v>2254</v>
      </c>
      <c r="D9157" t="s">
        <v>2652</v>
      </c>
      <c r="E9157" t="s">
        <v>3211</v>
      </c>
      <c r="F9157" s="6">
        <v>12</v>
      </c>
      <c r="G9157" s="6">
        <v>0.52815014123916626</v>
      </c>
      <c r="H9157" s="6">
        <v>0.52815014123916626</v>
      </c>
      <c r="I9157" s="6">
        <v>9.4914235174655914E-2</v>
      </c>
      <c r="J9157" s="6">
        <v>77.840625000000003</v>
      </c>
      <c r="K9157">
        <f t="shared" si="286"/>
        <v>0</v>
      </c>
    </row>
    <row r="9158" spans="1:11" x14ac:dyDescent="0.25">
      <c r="A9158" s="5" t="str">
        <f t="shared" si="287"/>
        <v>Rate FamilyTOU-GS1Monthly Peak DayNovember13</v>
      </c>
      <c r="B9158" t="s">
        <v>2234</v>
      </c>
      <c r="C9158" t="s">
        <v>2254</v>
      </c>
      <c r="D9158" t="s">
        <v>2652</v>
      </c>
      <c r="E9158" t="s">
        <v>3211</v>
      </c>
      <c r="F9158" s="6">
        <v>13</v>
      </c>
      <c r="G9158" s="6">
        <v>0.57853400707244873</v>
      </c>
      <c r="H9158" s="6">
        <v>0.57853400707244873</v>
      </c>
      <c r="I9158" s="6">
        <v>0.10131435096263885</v>
      </c>
      <c r="J9158" s="6">
        <v>79.271875000000009</v>
      </c>
      <c r="K9158">
        <f t="shared" si="286"/>
        <v>0</v>
      </c>
    </row>
    <row r="9159" spans="1:11" x14ac:dyDescent="0.25">
      <c r="A9159" s="5" t="str">
        <f t="shared" si="287"/>
        <v>Rate FamilyTOU-GS1Monthly Peak DayNovember14</v>
      </c>
      <c r="B9159" t="s">
        <v>2234</v>
      </c>
      <c r="C9159" t="s">
        <v>2254</v>
      </c>
      <c r="D9159" t="s">
        <v>2652</v>
      </c>
      <c r="E9159" t="s">
        <v>3211</v>
      </c>
      <c r="F9159" s="6">
        <v>14</v>
      </c>
      <c r="G9159" s="6">
        <v>0.75715750455856323</v>
      </c>
      <c r="H9159" s="6">
        <v>0.75715750455856323</v>
      </c>
      <c r="I9159" s="6">
        <v>0.1149955689907074</v>
      </c>
      <c r="J9159" s="6">
        <v>82.880624999999981</v>
      </c>
      <c r="K9159">
        <f t="shared" si="286"/>
        <v>0</v>
      </c>
    </row>
    <row r="9160" spans="1:11" x14ac:dyDescent="0.25">
      <c r="A9160" s="5" t="str">
        <f t="shared" si="287"/>
        <v>Rate FamilyTOU-GS1Monthly Peak DayNovember15</v>
      </c>
      <c r="B9160" t="s">
        <v>2234</v>
      </c>
      <c r="C9160" t="s">
        <v>2254</v>
      </c>
      <c r="D9160" t="s">
        <v>2652</v>
      </c>
      <c r="E9160" t="s">
        <v>3211</v>
      </c>
      <c r="F9160" s="6">
        <v>15</v>
      </c>
      <c r="G9160" s="6">
        <v>0.82027298212051392</v>
      </c>
      <c r="H9160" s="6">
        <v>0.82027298212051392</v>
      </c>
      <c r="I9160" s="6">
        <v>0.16969822347164154</v>
      </c>
      <c r="J9160" s="6">
        <v>84.458749999999995</v>
      </c>
      <c r="K9160">
        <f t="shared" si="286"/>
        <v>0</v>
      </c>
    </row>
    <row r="9161" spans="1:11" x14ac:dyDescent="0.25">
      <c r="A9161" s="5" t="str">
        <f t="shared" si="287"/>
        <v>Rate FamilyTOU-GS1Monthly Peak DayNovember16</v>
      </c>
      <c r="B9161" t="s">
        <v>2234</v>
      </c>
      <c r="C9161" t="s">
        <v>2254</v>
      </c>
      <c r="D9161" t="s">
        <v>2652</v>
      </c>
      <c r="E9161" t="s">
        <v>3211</v>
      </c>
      <c r="F9161" s="6">
        <v>16</v>
      </c>
      <c r="G9161" s="6">
        <v>0.81292301416397095</v>
      </c>
      <c r="H9161" s="6">
        <v>0.81292301416397095</v>
      </c>
      <c r="I9161" s="6">
        <v>0.12068771570920944</v>
      </c>
      <c r="J9161" s="6">
        <v>84.079374999999999</v>
      </c>
      <c r="K9161">
        <f t="shared" si="286"/>
        <v>0</v>
      </c>
    </row>
    <row r="9162" spans="1:11" x14ac:dyDescent="0.25">
      <c r="A9162" s="5" t="str">
        <f t="shared" si="287"/>
        <v>Rate FamilyTOU-GS1Monthly Peak DayNovember17</v>
      </c>
      <c r="B9162" t="s">
        <v>2234</v>
      </c>
      <c r="C9162" t="s">
        <v>2254</v>
      </c>
      <c r="D9162" t="s">
        <v>2652</v>
      </c>
      <c r="E9162" t="s">
        <v>3211</v>
      </c>
      <c r="F9162" s="6">
        <v>17</v>
      </c>
      <c r="G9162" s="6">
        <v>0.78512442111968994</v>
      </c>
      <c r="H9162" s="6">
        <v>0.78512442111968994</v>
      </c>
      <c r="I9162" s="6">
        <v>0.11403761804103851</v>
      </c>
      <c r="J9162" s="6">
        <v>81.243750000000006</v>
      </c>
      <c r="K9162">
        <f t="shared" si="286"/>
        <v>0</v>
      </c>
    </row>
    <row r="9163" spans="1:11" x14ac:dyDescent="0.25">
      <c r="A9163" s="5" t="str">
        <f t="shared" si="287"/>
        <v>Rate FamilyTOU-GS1Monthly Peak DayNovember18</v>
      </c>
      <c r="B9163" t="s">
        <v>2234</v>
      </c>
      <c r="C9163" t="s">
        <v>2254</v>
      </c>
      <c r="D9163" t="s">
        <v>2652</v>
      </c>
      <c r="E9163" t="s">
        <v>3211</v>
      </c>
      <c r="F9163" s="6">
        <v>18</v>
      </c>
      <c r="G9163" s="6">
        <v>1.1674501895904541</v>
      </c>
      <c r="H9163" s="6">
        <v>1.1674501895904541</v>
      </c>
      <c r="I9163" s="6">
        <v>0.12384994328022003</v>
      </c>
      <c r="J9163" s="6">
        <v>79.371875000000003</v>
      </c>
      <c r="K9163">
        <f t="shared" si="286"/>
        <v>0</v>
      </c>
    </row>
    <row r="9164" spans="1:11" x14ac:dyDescent="0.25">
      <c r="A9164" s="5" t="str">
        <f t="shared" si="287"/>
        <v>Rate FamilyTOU-GS1Monthly Peak DayNovember19</v>
      </c>
      <c r="B9164" t="s">
        <v>2234</v>
      </c>
      <c r="C9164" t="s">
        <v>2254</v>
      </c>
      <c r="D9164" t="s">
        <v>2652</v>
      </c>
      <c r="E9164" t="s">
        <v>3211</v>
      </c>
      <c r="F9164" s="6">
        <v>19</v>
      </c>
      <c r="G9164" s="6">
        <v>0.75967484712600708</v>
      </c>
      <c r="H9164" s="6">
        <v>0.75967484712600708</v>
      </c>
      <c r="I9164" s="6">
        <v>0.11470354348421097</v>
      </c>
      <c r="J9164" s="6">
        <v>77.071875000000006</v>
      </c>
      <c r="K9164">
        <f t="shared" si="286"/>
        <v>0</v>
      </c>
    </row>
    <row r="9165" spans="1:11" x14ac:dyDescent="0.25">
      <c r="A9165" s="5" t="str">
        <f t="shared" si="287"/>
        <v>Rate FamilyTOU-GS1Monthly Peak DayNovember20</v>
      </c>
      <c r="B9165" t="s">
        <v>2234</v>
      </c>
      <c r="C9165" t="s">
        <v>2254</v>
      </c>
      <c r="D9165" t="s">
        <v>2652</v>
      </c>
      <c r="E9165" t="s">
        <v>3211</v>
      </c>
      <c r="F9165" s="6">
        <v>20</v>
      </c>
      <c r="G9165" s="6">
        <v>0.71976292133331299</v>
      </c>
      <c r="H9165" s="6">
        <v>0.71976292133331299</v>
      </c>
      <c r="I9165" s="6">
        <v>6.4515598118305206E-2</v>
      </c>
      <c r="J9165" s="6">
        <v>74.06</v>
      </c>
      <c r="K9165">
        <f t="shared" si="286"/>
        <v>0</v>
      </c>
    </row>
    <row r="9166" spans="1:11" x14ac:dyDescent="0.25">
      <c r="A9166" s="5" t="str">
        <f t="shared" si="287"/>
        <v>Rate FamilyTOU-GS1Monthly Peak DayNovember21</v>
      </c>
      <c r="B9166" t="s">
        <v>2234</v>
      </c>
      <c r="C9166" t="s">
        <v>2254</v>
      </c>
      <c r="D9166" t="s">
        <v>2652</v>
      </c>
      <c r="E9166" t="s">
        <v>3211</v>
      </c>
      <c r="F9166" s="6">
        <v>21</v>
      </c>
      <c r="G9166" s="6">
        <v>0.73836052417755127</v>
      </c>
      <c r="H9166" s="6">
        <v>0.73836052417755127</v>
      </c>
      <c r="I9166" s="6">
        <v>7.1745455265045166E-2</v>
      </c>
      <c r="J9166" s="6">
        <v>71.801874999999995</v>
      </c>
      <c r="K9166">
        <f t="shared" si="286"/>
        <v>0</v>
      </c>
    </row>
    <row r="9167" spans="1:11" x14ac:dyDescent="0.25">
      <c r="A9167" s="5" t="str">
        <f t="shared" si="287"/>
        <v>Rate FamilyTOU-GS1Monthly Peak DayNovember22</v>
      </c>
      <c r="B9167" t="s">
        <v>2234</v>
      </c>
      <c r="C9167" t="s">
        <v>2254</v>
      </c>
      <c r="D9167" t="s">
        <v>2652</v>
      </c>
      <c r="E9167" t="s">
        <v>3211</v>
      </c>
      <c r="F9167" s="6">
        <v>22</v>
      </c>
      <c r="G9167" s="6">
        <v>0.74506080150604248</v>
      </c>
      <c r="H9167" s="6">
        <v>0.74506080150604248</v>
      </c>
      <c r="I9167" s="6">
        <v>6.8885840475559235E-2</v>
      </c>
      <c r="J9167" s="6">
        <v>70.828125</v>
      </c>
      <c r="K9167">
        <f t="shared" si="286"/>
        <v>0</v>
      </c>
    </row>
    <row r="9168" spans="1:11" x14ac:dyDescent="0.25">
      <c r="A9168" s="5" t="str">
        <f t="shared" si="287"/>
        <v>Rate FamilyTOU-GS1Monthly Peak DayNovember23</v>
      </c>
      <c r="B9168" t="s">
        <v>2234</v>
      </c>
      <c r="C9168" t="s">
        <v>2254</v>
      </c>
      <c r="D9168" t="s">
        <v>2652</v>
      </c>
      <c r="E9168" t="s">
        <v>3211</v>
      </c>
      <c r="F9168" s="6">
        <v>23</v>
      </c>
      <c r="G9168" s="6">
        <v>0.71863186359405518</v>
      </c>
      <c r="H9168" s="6">
        <v>0.71863186359405518</v>
      </c>
      <c r="I9168" s="6">
        <v>7.3471188545227051E-2</v>
      </c>
      <c r="J9168" s="6">
        <v>69.555624999999992</v>
      </c>
      <c r="K9168">
        <f t="shared" si="286"/>
        <v>0</v>
      </c>
    </row>
    <row r="9169" spans="1:11" x14ac:dyDescent="0.25">
      <c r="A9169" s="5" t="str">
        <f t="shared" si="287"/>
        <v>Rate FamilyTOU-GS1Monthly Peak DayNovember24</v>
      </c>
      <c r="B9169" t="s">
        <v>2234</v>
      </c>
      <c r="C9169" t="s">
        <v>2254</v>
      </c>
      <c r="D9169" t="s">
        <v>2652</v>
      </c>
      <c r="E9169" t="s">
        <v>3211</v>
      </c>
      <c r="F9169" s="6">
        <v>24</v>
      </c>
      <c r="G9169" s="6">
        <v>0.70152741670608521</v>
      </c>
      <c r="H9169" s="6">
        <v>0.70152741670608521</v>
      </c>
      <c r="I9169" s="6">
        <v>5.5505014955997467E-2</v>
      </c>
      <c r="J9169" s="6">
        <v>67.158124999999984</v>
      </c>
      <c r="K9169">
        <f t="shared" si="286"/>
        <v>0</v>
      </c>
    </row>
    <row r="9170" spans="1:11" x14ac:dyDescent="0.25">
      <c r="A9170" s="5" t="str">
        <f t="shared" si="287"/>
        <v>Rate FamilyTOU-GS1Average WeekdayDecember1</v>
      </c>
      <c r="B9170" t="s">
        <v>2234</v>
      </c>
      <c r="C9170" t="s">
        <v>2254</v>
      </c>
      <c r="D9170" t="s">
        <v>2653</v>
      </c>
      <c r="E9170" t="s">
        <v>3212</v>
      </c>
      <c r="F9170" s="6">
        <v>1</v>
      </c>
      <c r="G9170" s="6">
        <v>0.74858272075653076</v>
      </c>
      <c r="H9170" s="6">
        <v>0.74858272075653076</v>
      </c>
      <c r="I9170" s="6">
        <v>5.0270229578018188E-2</v>
      </c>
      <c r="J9170" s="6">
        <v>48.104999999999997</v>
      </c>
      <c r="K9170">
        <f t="shared" si="286"/>
        <v>0</v>
      </c>
    </row>
    <row r="9171" spans="1:11" x14ac:dyDescent="0.25">
      <c r="A9171" s="5" t="str">
        <f t="shared" si="287"/>
        <v>Rate FamilyTOU-GS1Average WeekdayDecember2</v>
      </c>
      <c r="B9171" t="s">
        <v>2234</v>
      </c>
      <c r="C9171" t="s">
        <v>2254</v>
      </c>
      <c r="D9171" t="s">
        <v>2653</v>
      </c>
      <c r="E9171" t="s">
        <v>3212</v>
      </c>
      <c r="F9171" s="6">
        <v>2</v>
      </c>
      <c r="G9171" s="6">
        <v>0.77499693632125854</v>
      </c>
      <c r="H9171" s="6">
        <v>0.77499693632125854</v>
      </c>
      <c r="I9171" s="6">
        <v>5.5101644247770309E-2</v>
      </c>
      <c r="J9171" s="6">
        <v>47.226875</v>
      </c>
      <c r="K9171">
        <f t="shared" si="286"/>
        <v>0</v>
      </c>
    </row>
    <row r="9172" spans="1:11" x14ac:dyDescent="0.25">
      <c r="A9172" s="5" t="str">
        <f t="shared" si="287"/>
        <v>Rate FamilyTOU-GS1Average WeekdayDecember3</v>
      </c>
      <c r="B9172" t="s">
        <v>2234</v>
      </c>
      <c r="C9172" t="s">
        <v>2254</v>
      </c>
      <c r="D9172" t="s">
        <v>2653</v>
      </c>
      <c r="E9172" t="s">
        <v>3212</v>
      </c>
      <c r="F9172" s="6">
        <v>3</v>
      </c>
      <c r="G9172" s="6">
        <v>0.75923800468444824</v>
      </c>
      <c r="H9172" s="6">
        <v>0.75923800468444824</v>
      </c>
      <c r="I9172" s="6">
        <v>5.8459896594285965E-2</v>
      </c>
      <c r="J9172" s="6">
        <v>46.97</v>
      </c>
      <c r="K9172">
        <f t="shared" si="286"/>
        <v>0</v>
      </c>
    </row>
    <row r="9173" spans="1:11" x14ac:dyDescent="0.25">
      <c r="A9173" s="5" t="str">
        <f t="shared" si="287"/>
        <v>Rate FamilyTOU-GS1Average WeekdayDecember4</v>
      </c>
      <c r="B9173" t="s">
        <v>2234</v>
      </c>
      <c r="C9173" t="s">
        <v>2254</v>
      </c>
      <c r="D9173" t="s">
        <v>2653</v>
      </c>
      <c r="E9173" t="s">
        <v>3212</v>
      </c>
      <c r="F9173" s="6">
        <v>4</v>
      </c>
      <c r="G9173" s="6">
        <v>0.75528585910797119</v>
      </c>
      <c r="H9173" s="6">
        <v>0.75528585910797119</v>
      </c>
      <c r="I9173" s="6">
        <v>5.7363104075193405E-2</v>
      </c>
      <c r="J9173" s="6">
        <v>45.949374999999996</v>
      </c>
      <c r="K9173">
        <f t="shared" si="286"/>
        <v>0</v>
      </c>
    </row>
    <row r="9174" spans="1:11" x14ac:dyDescent="0.25">
      <c r="A9174" s="5" t="str">
        <f t="shared" si="287"/>
        <v>Rate FamilyTOU-GS1Average WeekdayDecember5</v>
      </c>
      <c r="B9174" t="s">
        <v>2234</v>
      </c>
      <c r="C9174" t="s">
        <v>2254</v>
      </c>
      <c r="D9174" t="s">
        <v>2653</v>
      </c>
      <c r="E9174" t="s">
        <v>3212</v>
      </c>
      <c r="F9174" s="6">
        <v>5</v>
      </c>
      <c r="G9174" s="6">
        <v>0.75973331928253174</v>
      </c>
      <c r="H9174" s="6">
        <v>0.75973331928253174</v>
      </c>
      <c r="I9174" s="6">
        <v>4.618849977850914E-2</v>
      </c>
      <c r="J9174" s="6">
        <v>45.12</v>
      </c>
      <c r="K9174">
        <f t="shared" si="286"/>
        <v>0</v>
      </c>
    </row>
    <row r="9175" spans="1:11" x14ac:dyDescent="0.25">
      <c r="A9175" s="5" t="str">
        <f t="shared" si="287"/>
        <v>Rate FamilyTOU-GS1Average WeekdayDecember6</v>
      </c>
      <c r="B9175" t="s">
        <v>2234</v>
      </c>
      <c r="C9175" t="s">
        <v>2254</v>
      </c>
      <c r="D9175" t="s">
        <v>2653</v>
      </c>
      <c r="E9175" t="s">
        <v>3212</v>
      </c>
      <c r="F9175" s="6">
        <v>6</v>
      </c>
      <c r="G9175" s="6">
        <v>0.78257673978805542</v>
      </c>
      <c r="H9175" s="6">
        <v>0.78257673978805542</v>
      </c>
      <c r="I9175" s="6">
        <v>4.8213496804237366E-2</v>
      </c>
      <c r="J9175" s="6">
        <v>45.075625000000002</v>
      </c>
      <c r="K9175">
        <f t="shared" si="286"/>
        <v>0</v>
      </c>
    </row>
    <row r="9176" spans="1:11" x14ac:dyDescent="0.25">
      <c r="A9176" s="5" t="str">
        <f t="shared" si="287"/>
        <v>Rate FamilyTOU-GS1Average WeekdayDecember7</v>
      </c>
      <c r="B9176" t="s">
        <v>2234</v>
      </c>
      <c r="C9176" t="s">
        <v>2254</v>
      </c>
      <c r="D9176" t="s">
        <v>2653</v>
      </c>
      <c r="E9176" t="s">
        <v>3212</v>
      </c>
      <c r="F9176" s="6">
        <v>7</v>
      </c>
      <c r="G9176" s="6">
        <v>0.81226623058319092</v>
      </c>
      <c r="H9176" s="6">
        <v>0.81226623058319092</v>
      </c>
      <c r="I9176" s="6">
        <v>5.1124017685651779E-2</v>
      </c>
      <c r="J9176" s="6">
        <v>44.756249999999994</v>
      </c>
      <c r="K9176">
        <f t="shared" si="286"/>
        <v>0</v>
      </c>
    </row>
    <row r="9177" spans="1:11" x14ac:dyDescent="0.25">
      <c r="A9177" s="5" t="str">
        <f t="shared" si="287"/>
        <v>Rate FamilyTOU-GS1Average WeekdayDecember8</v>
      </c>
      <c r="B9177" t="s">
        <v>2234</v>
      </c>
      <c r="C9177" t="s">
        <v>2254</v>
      </c>
      <c r="D9177" t="s">
        <v>2653</v>
      </c>
      <c r="E9177" t="s">
        <v>3212</v>
      </c>
      <c r="F9177" s="6">
        <v>8</v>
      </c>
      <c r="G9177" s="6">
        <v>0.65214794874191284</v>
      </c>
      <c r="H9177" s="6">
        <v>0.65214794874191284</v>
      </c>
      <c r="I9177" s="6">
        <v>8.1746727228164673E-2</v>
      </c>
      <c r="J9177" s="6">
        <v>44.584375000000009</v>
      </c>
      <c r="K9177">
        <f t="shared" si="286"/>
        <v>0</v>
      </c>
    </row>
    <row r="9178" spans="1:11" x14ac:dyDescent="0.25">
      <c r="A9178" s="5" t="str">
        <f t="shared" si="287"/>
        <v>Rate FamilyTOU-GS1Average WeekdayDecember9</v>
      </c>
      <c r="B9178" t="s">
        <v>2234</v>
      </c>
      <c r="C9178" t="s">
        <v>2254</v>
      </c>
      <c r="D9178" t="s">
        <v>2653</v>
      </c>
      <c r="E9178" t="s">
        <v>3212</v>
      </c>
      <c r="F9178" s="6">
        <v>9</v>
      </c>
      <c r="G9178" s="6">
        <v>0.61723870038986206</v>
      </c>
      <c r="H9178" s="6">
        <v>0.61723870038986206</v>
      </c>
      <c r="I9178" s="6">
        <v>5.927623063325882E-2</v>
      </c>
      <c r="J9178" s="6">
        <v>45.431249999999999</v>
      </c>
      <c r="K9178">
        <f t="shared" si="286"/>
        <v>0</v>
      </c>
    </row>
    <row r="9179" spans="1:11" x14ac:dyDescent="0.25">
      <c r="A9179" s="5" t="str">
        <f t="shared" si="287"/>
        <v>Rate FamilyTOU-GS1Average WeekdayDecember10</v>
      </c>
      <c r="B9179" t="s">
        <v>2234</v>
      </c>
      <c r="C9179" t="s">
        <v>2254</v>
      </c>
      <c r="D9179" t="s">
        <v>2653</v>
      </c>
      <c r="E9179" t="s">
        <v>3212</v>
      </c>
      <c r="F9179" s="6">
        <v>10</v>
      </c>
      <c r="G9179" s="6">
        <v>0.74947679042816162</v>
      </c>
      <c r="H9179" s="6">
        <v>0.74947679042816162</v>
      </c>
      <c r="I9179" s="6">
        <v>8.6985133588314056E-2</v>
      </c>
      <c r="J9179" s="6">
        <v>48.849375000000002</v>
      </c>
      <c r="K9179">
        <f t="shared" si="286"/>
        <v>0</v>
      </c>
    </row>
    <row r="9180" spans="1:11" x14ac:dyDescent="0.25">
      <c r="A9180" s="5" t="str">
        <f t="shared" si="287"/>
        <v>Rate FamilyTOU-GS1Average WeekdayDecember11</v>
      </c>
      <c r="B9180" t="s">
        <v>2234</v>
      </c>
      <c r="C9180" t="s">
        <v>2254</v>
      </c>
      <c r="D9180" t="s">
        <v>2653</v>
      </c>
      <c r="E9180" t="s">
        <v>3212</v>
      </c>
      <c r="F9180" s="6">
        <v>11</v>
      </c>
      <c r="G9180" s="6">
        <v>0.76227009296417236</v>
      </c>
      <c r="H9180" s="6">
        <v>0.76227009296417236</v>
      </c>
      <c r="I9180" s="6">
        <v>9.6761055290699005E-2</v>
      </c>
      <c r="J9180" s="6">
        <v>53.281874999999992</v>
      </c>
      <c r="K9180">
        <f t="shared" si="286"/>
        <v>0</v>
      </c>
    </row>
    <row r="9181" spans="1:11" x14ac:dyDescent="0.25">
      <c r="A9181" s="5" t="str">
        <f t="shared" si="287"/>
        <v>Rate FamilyTOU-GS1Average WeekdayDecember12</v>
      </c>
      <c r="B9181" t="s">
        <v>2234</v>
      </c>
      <c r="C9181" t="s">
        <v>2254</v>
      </c>
      <c r="D9181" t="s">
        <v>2653</v>
      </c>
      <c r="E9181" t="s">
        <v>3212</v>
      </c>
      <c r="F9181" s="6">
        <v>12</v>
      </c>
      <c r="G9181" s="6">
        <v>0.72275185585021973</v>
      </c>
      <c r="H9181" s="6">
        <v>0.72275185585021973</v>
      </c>
      <c r="I9181" s="6">
        <v>0.10126207768917084</v>
      </c>
      <c r="J9181" s="6">
        <v>57.883749999999992</v>
      </c>
      <c r="K9181">
        <f t="shared" si="286"/>
        <v>0</v>
      </c>
    </row>
    <row r="9182" spans="1:11" x14ac:dyDescent="0.25">
      <c r="A9182" s="5" t="str">
        <f t="shared" si="287"/>
        <v>Rate FamilyTOU-GS1Average WeekdayDecember13</v>
      </c>
      <c r="B9182" t="s">
        <v>2234</v>
      </c>
      <c r="C9182" t="s">
        <v>2254</v>
      </c>
      <c r="D9182" t="s">
        <v>2653</v>
      </c>
      <c r="E9182" t="s">
        <v>3212</v>
      </c>
      <c r="F9182" s="6">
        <v>13</v>
      </c>
      <c r="G9182" s="6">
        <v>0.66884595155715942</v>
      </c>
      <c r="H9182" s="6">
        <v>0.66884595155715942</v>
      </c>
      <c r="I9182" s="6">
        <v>9.4876095652580261E-2</v>
      </c>
      <c r="J9182" s="6">
        <v>61.375624999999992</v>
      </c>
      <c r="K9182">
        <f t="shared" si="286"/>
        <v>0</v>
      </c>
    </row>
    <row r="9183" spans="1:11" x14ac:dyDescent="0.25">
      <c r="A9183" s="5" t="str">
        <f t="shared" si="287"/>
        <v>Rate FamilyTOU-GS1Average WeekdayDecember14</v>
      </c>
      <c r="B9183" t="s">
        <v>2234</v>
      </c>
      <c r="C9183" t="s">
        <v>2254</v>
      </c>
      <c r="D9183" t="s">
        <v>2653</v>
      </c>
      <c r="E9183" t="s">
        <v>3212</v>
      </c>
      <c r="F9183" s="6">
        <v>14</v>
      </c>
      <c r="G9183" s="6">
        <v>0.66837847232818604</v>
      </c>
      <c r="H9183" s="6">
        <v>0.66837847232818604</v>
      </c>
      <c r="I9183" s="6">
        <v>9.0954184532165527E-2</v>
      </c>
      <c r="J9183" s="6">
        <v>62.885000000000026</v>
      </c>
      <c r="K9183">
        <f t="shared" si="286"/>
        <v>0</v>
      </c>
    </row>
    <row r="9184" spans="1:11" x14ac:dyDescent="0.25">
      <c r="A9184" s="5" t="str">
        <f t="shared" si="287"/>
        <v>Rate FamilyTOU-GS1Average WeekdayDecember15</v>
      </c>
      <c r="B9184" t="s">
        <v>2234</v>
      </c>
      <c r="C9184" t="s">
        <v>2254</v>
      </c>
      <c r="D9184" t="s">
        <v>2653</v>
      </c>
      <c r="E9184" t="s">
        <v>3212</v>
      </c>
      <c r="F9184" s="6">
        <v>15</v>
      </c>
      <c r="G9184" s="6">
        <v>0.60184228420257568</v>
      </c>
      <c r="H9184" s="6">
        <v>0.60184228420257568</v>
      </c>
      <c r="I9184" s="6">
        <v>9.8582714796066284E-2</v>
      </c>
      <c r="J9184" s="6">
        <v>63.944375000000001</v>
      </c>
      <c r="K9184">
        <f t="shared" si="286"/>
        <v>0</v>
      </c>
    </row>
    <row r="9185" spans="1:11" x14ac:dyDescent="0.25">
      <c r="A9185" s="5" t="str">
        <f t="shared" si="287"/>
        <v>Rate FamilyTOU-GS1Average WeekdayDecember16</v>
      </c>
      <c r="B9185" t="s">
        <v>2234</v>
      </c>
      <c r="C9185" t="s">
        <v>2254</v>
      </c>
      <c r="D9185" t="s">
        <v>2653</v>
      </c>
      <c r="E9185" t="s">
        <v>3212</v>
      </c>
      <c r="F9185" s="6">
        <v>16</v>
      </c>
      <c r="G9185" s="6">
        <v>0.66063225269317627</v>
      </c>
      <c r="H9185" s="6">
        <v>0.66063225269317627</v>
      </c>
      <c r="I9185" s="6">
        <v>9.9483773112297058E-2</v>
      </c>
      <c r="J9185" s="6">
        <v>65.025624999999991</v>
      </c>
      <c r="K9185">
        <f t="shared" si="286"/>
        <v>0</v>
      </c>
    </row>
    <row r="9186" spans="1:11" x14ac:dyDescent="0.25">
      <c r="A9186" s="5" t="str">
        <f t="shared" si="287"/>
        <v>Rate FamilyTOU-GS1Average WeekdayDecember17</v>
      </c>
      <c r="B9186" t="s">
        <v>2234</v>
      </c>
      <c r="C9186" t="s">
        <v>2254</v>
      </c>
      <c r="D9186" t="s">
        <v>2653</v>
      </c>
      <c r="E9186" t="s">
        <v>3212</v>
      </c>
      <c r="F9186" s="6">
        <v>17</v>
      </c>
      <c r="G9186" s="6">
        <v>0.77885401248931885</v>
      </c>
      <c r="H9186" s="6">
        <v>0.77885401248931885</v>
      </c>
      <c r="I9186" s="6">
        <v>0.11226753145456314</v>
      </c>
      <c r="J9186" s="6">
        <v>64.713750000000005</v>
      </c>
      <c r="K9186">
        <f t="shared" si="286"/>
        <v>0</v>
      </c>
    </row>
    <row r="9187" spans="1:11" x14ac:dyDescent="0.25">
      <c r="A9187" s="5" t="str">
        <f t="shared" si="287"/>
        <v>Rate FamilyTOU-GS1Average WeekdayDecember18</v>
      </c>
      <c r="B9187" t="s">
        <v>2234</v>
      </c>
      <c r="C9187" t="s">
        <v>2254</v>
      </c>
      <c r="D9187" t="s">
        <v>2653</v>
      </c>
      <c r="E9187" t="s">
        <v>3212</v>
      </c>
      <c r="F9187" s="6">
        <v>18</v>
      </c>
      <c r="G9187" s="6">
        <v>1.0307865142822266</v>
      </c>
      <c r="H9187" s="6">
        <v>1.0307865142822266</v>
      </c>
      <c r="I9187" s="6">
        <v>0.11499611288309097</v>
      </c>
      <c r="J9187" s="6">
        <v>62.316249999999997</v>
      </c>
      <c r="K9187">
        <f t="shared" si="286"/>
        <v>0</v>
      </c>
    </row>
    <row r="9188" spans="1:11" x14ac:dyDescent="0.25">
      <c r="A9188" s="5" t="str">
        <f t="shared" si="287"/>
        <v>Rate FamilyTOU-GS1Average WeekdayDecember19</v>
      </c>
      <c r="B9188" t="s">
        <v>2234</v>
      </c>
      <c r="C9188" t="s">
        <v>2254</v>
      </c>
      <c r="D9188" t="s">
        <v>2653</v>
      </c>
      <c r="E9188" t="s">
        <v>3212</v>
      </c>
      <c r="F9188" s="6">
        <v>19</v>
      </c>
      <c r="G9188" s="6">
        <v>0.86472558975219727</v>
      </c>
      <c r="H9188" s="6">
        <v>0.86472558975219727</v>
      </c>
      <c r="I9188" s="6">
        <v>6.4051248133182526E-2</v>
      </c>
      <c r="J9188" s="6">
        <v>58.293125000000003</v>
      </c>
      <c r="K9188">
        <f t="shared" si="286"/>
        <v>0</v>
      </c>
    </row>
    <row r="9189" spans="1:11" x14ac:dyDescent="0.25">
      <c r="A9189" s="5" t="str">
        <f t="shared" si="287"/>
        <v>Rate FamilyTOU-GS1Average WeekdayDecember20</v>
      </c>
      <c r="B9189" t="s">
        <v>2234</v>
      </c>
      <c r="C9189" t="s">
        <v>2254</v>
      </c>
      <c r="D9189" t="s">
        <v>2653</v>
      </c>
      <c r="E9189" t="s">
        <v>3212</v>
      </c>
      <c r="F9189" s="6">
        <v>20</v>
      </c>
      <c r="G9189" s="6">
        <v>0.7648504376411438</v>
      </c>
      <c r="H9189" s="6">
        <v>0.7648504376411438</v>
      </c>
      <c r="I9189" s="6">
        <v>5.4247666150331497E-2</v>
      </c>
      <c r="J9189" s="6">
        <v>55.790000000000006</v>
      </c>
      <c r="K9189">
        <f t="shared" si="286"/>
        <v>0</v>
      </c>
    </row>
    <row r="9190" spans="1:11" x14ac:dyDescent="0.25">
      <c r="A9190" s="5" t="str">
        <f t="shared" si="287"/>
        <v>Rate FamilyTOU-GS1Average WeekdayDecember21</v>
      </c>
      <c r="B9190" t="s">
        <v>2234</v>
      </c>
      <c r="C9190" t="s">
        <v>2254</v>
      </c>
      <c r="D9190" t="s">
        <v>2653</v>
      </c>
      <c r="E9190" t="s">
        <v>3212</v>
      </c>
      <c r="F9190" s="6">
        <v>21</v>
      </c>
      <c r="G9190" s="6">
        <v>0.79890209436416626</v>
      </c>
      <c r="H9190" s="6">
        <v>0.79890209436416626</v>
      </c>
      <c r="I9190" s="6">
        <v>5.2193488925695419E-2</v>
      </c>
      <c r="J9190" s="6">
        <v>53.508124999999986</v>
      </c>
      <c r="K9190">
        <f t="shared" si="286"/>
        <v>0</v>
      </c>
    </row>
    <row r="9191" spans="1:11" x14ac:dyDescent="0.25">
      <c r="A9191" s="5" t="str">
        <f t="shared" si="287"/>
        <v>Rate FamilyTOU-GS1Average WeekdayDecember22</v>
      </c>
      <c r="B9191" t="s">
        <v>2234</v>
      </c>
      <c r="C9191" t="s">
        <v>2254</v>
      </c>
      <c r="D9191" t="s">
        <v>2653</v>
      </c>
      <c r="E9191" t="s">
        <v>3212</v>
      </c>
      <c r="F9191" s="6">
        <v>22</v>
      </c>
      <c r="G9191" s="6">
        <v>0.80217313766479492</v>
      </c>
      <c r="H9191" s="6">
        <v>0.80217313766479492</v>
      </c>
      <c r="I9191" s="6">
        <v>5.9197932481765747E-2</v>
      </c>
      <c r="J9191" s="6">
        <v>51.595000000000006</v>
      </c>
      <c r="K9191">
        <f t="shared" si="286"/>
        <v>0</v>
      </c>
    </row>
    <row r="9192" spans="1:11" x14ac:dyDescent="0.25">
      <c r="A9192" s="5" t="str">
        <f t="shared" si="287"/>
        <v>Rate FamilyTOU-GS1Average WeekdayDecember23</v>
      </c>
      <c r="B9192" t="s">
        <v>2234</v>
      </c>
      <c r="C9192" t="s">
        <v>2254</v>
      </c>
      <c r="D9192" t="s">
        <v>2653</v>
      </c>
      <c r="E9192" t="s">
        <v>3212</v>
      </c>
      <c r="F9192" s="6">
        <v>23</v>
      </c>
      <c r="G9192" s="6">
        <v>0.78118312358856201</v>
      </c>
      <c r="H9192" s="6">
        <v>0.78118312358856201</v>
      </c>
      <c r="I9192" s="6">
        <v>4.8958797007799149E-2</v>
      </c>
      <c r="J9192" s="6">
        <v>50.163125000000008</v>
      </c>
      <c r="K9192">
        <f t="shared" si="286"/>
        <v>0</v>
      </c>
    </row>
    <row r="9193" spans="1:11" x14ac:dyDescent="0.25">
      <c r="A9193" s="5" t="str">
        <f t="shared" si="287"/>
        <v>Rate FamilyTOU-GS1Average WeekdayDecember24</v>
      </c>
      <c r="B9193" t="s">
        <v>2234</v>
      </c>
      <c r="C9193" t="s">
        <v>2254</v>
      </c>
      <c r="D9193" t="s">
        <v>2653</v>
      </c>
      <c r="E9193" t="s">
        <v>3212</v>
      </c>
      <c r="F9193" s="6">
        <v>24</v>
      </c>
      <c r="G9193" s="6">
        <v>0.76973932981491089</v>
      </c>
      <c r="H9193" s="6">
        <v>0.76973932981491089</v>
      </c>
      <c r="I9193" s="6">
        <v>4.9192804843187332E-2</v>
      </c>
      <c r="J9193" s="6">
        <v>52.779375000000009</v>
      </c>
      <c r="K9193">
        <f t="shared" si="286"/>
        <v>0</v>
      </c>
    </row>
    <row r="9194" spans="1:11" x14ac:dyDescent="0.25">
      <c r="A9194" s="5" t="str">
        <f t="shared" si="287"/>
        <v>Rate FamilyTOU-GS1Monthly Peak DayDecember1</v>
      </c>
      <c r="B9194" t="s">
        <v>2234</v>
      </c>
      <c r="C9194" t="s">
        <v>2254</v>
      </c>
      <c r="D9194" t="s">
        <v>2654</v>
      </c>
      <c r="E9194" t="s">
        <v>3212</v>
      </c>
      <c r="F9194" s="6">
        <v>1</v>
      </c>
      <c r="G9194" s="6">
        <v>0.76520037651062012</v>
      </c>
      <c r="H9194" s="6">
        <v>0.76520037651062012</v>
      </c>
      <c r="I9194" s="6">
        <v>4.4283200055360794E-2</v>
      </c>
      <c r="J9194" s="6">
        <v>46.460624999999993</v>
      </c>
      <c r="K9194">
        <f t="shared" si="286"/>
        <v>0</v>
      </c>
    </row>
    <row r="9195" spans="1:11" x14ac:dyDescent="0.25">
      <c r="A9195" s="5" t="str">
        <f t="shared" si="287"/>
        <v>Rate FamilyTOU-GS1Monthly Peak DayDecember2</v>
      </c>
      <c r="B9195" t="s">
        <v>2234</v>
      </c>
      <c r="C9195" t="s">
        <v>2254</v>
      </c>
      <c r="D9195" t="s">
        <v>2654</v>
      </c>
      <c r="E9195" t="s">
        <v>3212</v>
      </c>
      <c r="F9195" s="6">
        <v>2</v>
      </c>
      <c r="G9195" s="6">
        <v>0.76201260089874268</v>
      </c>
      <c r="H9195" s="6">
        <v>0.76201260089874268</v>
      </c>
      <c r="I9195" s="6">
        <v>4.5450475066900253E-2</v>
      </c>
      <c r="J9195" s="6">
        <v>45.813124999999999</v>
      </c>
      <c r="K9195">
        <f t="shared" si="286"/>
        <v>0</v>
      </c>
    </row>
    <row r="9196" spans="1:11" x14ac:dyDescent="0.25">
      <c r="A9196" s="5" t="str">
        <f t="shared" si="287"/>
        <v>Rate FamilyTOU-GS1Monthly Peak DayDecember3</v>
      </c>
      <c r="B9196" t="s">
        <v>2234</v>
      </c>
      <c r="C9196" t="s">
        <v>2254</v>
      </c>
      <c r="D9196" t="s">
        <v>2654</v>
      </c>
      <c r="E9196" t="s">
        <v>3212</v>
      </c>
      <c r="F9196" s="6">
        <v>3</v>
      </c>
      <c r="G9196" s="6">
        <v>0.75446504354476929</v>
      </c>
      <c r="H9196" s="6">
        <v>0.75446504354476929</v>
      </c>
      <c r="I9196" s="6">
        <v>4.6657934784889221E-2</v>
      </c>
      <c r="J9196" s="6">
        <v>44.37812499999999</v>
      </c>
      <c r="K9196">
        <f t="shared" si="286"/>
        <v>0</v>
      </c>
    </row>
    <row r="9197" spans="1:11" x14ac:dyDescent="0.25">
      <c r="A9197" s="5" t="str">
        <f t="shared" si="287"/>
        <v>Rate FamilyTOU-GS1Monthly Peak DayDecember4</v>
      </c>
      <c r="B9197" t="s">
        <v>2234</v>
      </c>
      <c r="C9197" t="s">
        <v>2254</v>
      </c>
      <c r="D9197" t="s">
        <v>2654</v>
      </c>
      <c r="E9197" t="s">
        <v>3212</v>
      </c>
      <c r="F9197" s="6">
        <v>4</v>
      </c>
      <c r="G9197" s="6">
        <v>0.76633036136627197</v>
      </c>
      <c r="H9197" s="6">
        <v>0.76633036136627197</v>
      </c>
      <c r="I9197" s="6">
        <v>4.1611842811107635E-2</v>
      </c>
      <c r="J9197" s="6">
        <v>43.824375000000003</v>
      </c>
      <c r="K9197">
        <f t="shared" si="286"/>
        <v>0</v>
      </c>
    </row>
    <row r="9198" spans="1:11" x14ac:dyDescent="0.25">
      <c r="A9198" s="5" t="str">
        <f t="shared" si="287"/>
        <v>Rate FamilyTOU-GS1Monthly Peak DayDecember5</v>
      </c>
      <c r="B9198" t="s">
        <v>2234</v>
      </c>
      <c r="C9198" t="s">
        <v>2254</v>
      </c>
      <c r="D9198" t="s">
        <v>2654</v>
      </c>
      <c r="E9198" t="s">
        <v>3212</v>
      </c>
      <c r="F9198" s="6">
        <v>5</v>
      </c>
      <c r="G9198" s="6">
        <v>0.76093065738677979</v>
      </c>
      <c r="H9198" s="6">
        <v>0.76093065738677979</v>
      </c>
      <c r="I9198" s="6">
        <v>5.1284361630678177E-2</v>
      </c>
      <c r="J9198" s="6">
        <v>43.410000000000004</v>
      </c>
      <c r="K9198">
        <f t="shared" si="286"/>
        <v>0</v>
      </c>
    </row>
    <row r="9199" spans="1:11" x14ac:dyDescent="0.25">
      <c r="A9199" s="5" t="str">
        <f t="shared" si="287"/>
        <v>Rate FamilyTOU-GS1Monthly Peak DayDecember6</v>
      </c>
      <c r="B9199" t="s">
        <v>2234</v>
      </c>
      <c r="C9199" t="s">
        <v>2254</v>
      </c>
      <c r="D9199" t="s">
        <v>2654</v>
      </c>
      <c r="E9199" t="s">
        <v>3212</v>
      </c>
      <c r="F9199" s="6">
        <v>6</v>
      </c>
      <c r="G9199" s="6">
        <v>0.78298681974411011</v>
      </c>
      <c r="H9199" s="6">
        <v>0.78298681974411011</v>
      </c>
      <c r="I9199" s="6">
        <v>4.5166037976741791E-2</v>
      </c>
      <c r="J9199" s="6">
        <v>42.477499999999999</v>
      </c>
      <c r="K9199">
        <f t="shared" si="286"/>
        <v>0</v>
      </c>
    </row>
    <row r="9200" spans="1:11" x14ac:dyDescent="0.25">
      <c r="A9200" s="5" t="str">
        <f t="shared" si="287"/>
        <v>Rate FamilyTOU-GS1Monthly Peak DayDecember7</v>
      </c>
      <c r="B9200" t="s">
        <v>2234</v>
      </c>
      <c r="C9200" t="s">
        <v>2254</v>
      </c>
      <c r="D9200" t="s">
        <v>2654</v>
      </c>
      <c r="E9200" t="s">
        <v>3212</v>
      </c>
      <c r="F9200" s="6">
        <v>7</v>
      </c>
      <c r="G9200" s="6">
        <v>0.83353286981582642</v>
      </c>
      <c r="H9200" s="6">
        <v>0.83353286981582642</v>
      </c>
      <c r="I9200" s="6">
        <v>4.5050933957099915E-2</v>
      </c>
      <c r="J9200" s="6">
        <v>42.019374999999997</v>
      </c>
      <c r="K9200">
        <f t="shared" si="286"/>
        <v>0</v>
      </c>
    </row>
    <row r="9201" spans="1:11" x14ac:dyDescent="0.25">
      <c r="A9201" s="5" t="str">
        <f t="shared" si="287"/>
        <v>Rate FamilyTOU-GS1Monthly Peak DayDecember8</v>
      </c>
      <c r="B9201" t="s">
        <v>2234</v>
      </c>
      <c r="C9201" t="s">
        <v>2254</v>
      </c>
      <c r="D9201" t="s">
        <v>2654</v>
      </c>
      <c r="E9201" t="s">
        <v>3212</v>
      </c>
      <c r="F9201" s="6">
        <v>8</v>
      </c>
      <c r="G9201" s="6">
        <v>0.72000819444656372</v>
      </c>
      <c r="H9201" s="6">
        <v>0.72000819444656372</v>
      </c>
      <c r="I9201" s="6">
        <v>5.7012595236301422E-2</v>
      </c>
      <c r="J9201" s="6">
        <v>42.012499999999996</v>
      </c>
      <c r="K9201">
        <f t="shared" si="286"/>
        <v>0</v>
      </c>
    </row>
    <row r="9202" spans="1:11" x14ac:dyDescent="0.25">
      <c r="A9202" s="5" t="str">
        <f t="shared" si="287"/>
        <v>Rate FamilyTOU-GS1Monthly Peak DayDecember9</v>
      </c>
      <c r="B9202" t="s">
        <v>2234</v>
      </c>
      <c r="C9202" t="s">
        <v>2254</v>
      </c>
      <c r="D9202" t="s">
        <v>2654</v>
      </c>
      <c r="E9202" t="s">
        <v>3212</v>
      </c>
      <c r="F9202" s="6">
        <v>9</v>
      </c>
      <c r="G9202" s="6">
        <v>0.6893121600151062</v>
      </c>
      <c r="H9202" s="6">
        <v>0.6893121600151062</v>
      </c>
      <c r="I9202" s="6">
        <v>5.5467277765274048E-2</v>
      </c>
      <c r="J9202" s="6">
        <v>43.385625000000012</v>
      </c>
      <c r="K9202">
        <f t="shared" si="286"/>
        <v>0</v>
      </c>
    </row>
    <row r="9203" spans="1:11" x14ac:dyDescent="0.25">
      <c r="A9203" s="5" t="str">
        <f t="shared" si="287"/>
        <v>Rate FamilyTOU-GS1Monthly Peak DayDecember10</v>
      </c>
      <c r="B9203" t="s">
        <v>2234</v>
      </c>
      <c r="C9203" t="s">
        <v>2254</v>
      </c>
      <c r="D9203" t="s">
        <v>2654</v>
      </c>
      <c r="E9203" t="s">
        <v>3212</v>
      </c>
      <c r="F9203" s="6">
        <v>10</v>
      </c>
      <c r="G9203" s="6">
        <v>0.94959580898284912</v>
      </c>
      <c r="H9203" s="6">
        <v>0.94959580898284912</v>
      </c>
      <c r="I9203" s="6">
        <v>8.6186587810516357E-2</v>
      </c>
      <c r="J9203" s="6">
        <v>48.048625000000001</v>
      </c>
      <c r="K9203">
        <f t="shared" si="286"/>
        <v>0</v>
      </c>
    </row>
    <row r="9204" spans="1:11" x14ac:dyDescent="0.25">
      <c r="A9204" s="5" t="str">
        <f t="shared" si="287"/>
        <v>Rate FamilyTOU-GS1Monthly Peak DayDecember11</v>
      </c>
      <c r="B9204" t="s">
        <v>2234</v>
      </c>
      <c r="C9204" t="s">
        <v>2254</v>
      </c>
      <c r="D9204" t="s">
        <v>2654</v>
      </c>
      <c r="E9204" t="s">
        <v>3212</v>
      </c>
      <c r="F9204" s="6">
        <v>11</v>
      </c>
      <c r="G9204" s="6">
        <v>0.96757727861404419</v>
      </c>
      <c r="H9204" s="6">
        <v>0.96757727861404419</v>
      </c>
      <c r="I9204" s="6">
        <v>8.4543712437152863E-2</v>
      </c>
      <c r="J9204" s="6">
        <v>53.478250000000003</v>
      </c>
      <c r="K9204">
        <f t="shared" si="286"/>
        <v>0</v>
      </c>
    </row>
    <row r="9205" spans="1:11" x14ac:dyDescent="0.25">
      <c r="A9205" s="5" t="str">
        <f t="shared" si="287"/>
        <v>Rate FamilyTOU-GS1Monthly Peak DayDecember12</v>
      </c>
      <c r="B9205" t="s">
        <v>2234</v>
      </c>
      <c r="C9205" t="s">
        <v>2254</v>
      </c>
      <c r="D9205" t="s">
        <v>2654</v>
      </c>
      <c r="E9205" t="s">
        <v>3212</v>
      </c>
      <c r="F9205" s="6">
        <v>12</v>
      </c>
      <c r="G9205" s="6">
        <v>0.90086352825164795</v>
      </c>
      <c r="H9205" s="6">
        <v>0.90086352825164795</v>
      </c>
      <c r="I9205" s="6">
        <v>7.8303411602973938E-2</v>
      </c>
      <c r="J9205" s="6">
        <v>58.007875000000006</v>
      </c>
      <c r="K9205">
        <f t="shared" si="286"/>
        <v>0</v>
      </c>
    </row>
    <row r="9206" spans="1:11" x14ac:dyDescent="0.25">
      <c r="A9206" s="5" t="str">
        <f t="shared" si="287"/>
        <v>Rate FamilyTOU-GS1Monthly Peak DayDecember13</v>
      </c>
      <c r="B9206" t="s">
        <v>2234</v>
      </c>
      <c r="C9206" t="s">
        <v>2254</v>
      </c>
      <c r="D9206" t="s">
        <v>2654</v>
      </c>
      <c r="E9206" t="s">
        <v>3212</v>
      </c>
      <c r="F9206" s="6">
        <v>13</v>
      </c>
      <c r="G9206" s="6">
        <v>0.79258865118026733</v>
      </c>
      <c r="H9206" s="6">
        <v>0.79258865118026733</v>
      </c>
      <c r="I9206" s="6">
        <v>7.3949187994003296E-2</v>
      </c>
      <c r="J9206" s="6">
        <v>61.185624999999995</v>
      </c>
      <c r="K9206">
        <f t="shared" si="286"/>
        <v>0</v>
      </c>
    </row>
    <row r="9207" spans="1:11" x14ac:dyDescent="0.25">
      <c r="A9207" s="5" t="str">
        <f t="shared" si="287"/>
        <v>Rate FamilyTOU-GS1Monthly Peak DayDecember14</v>
      </c>
      <c r="B9207" t="s">
        <v>2234</v>
      </c>
      <c r="C9207" t="s">
        <v>2254</v>
      </c>
      <c r="D9207" t="s">
        <v>2654</v>
      </c>
      <c r="E9207" t="s">
        <v>3212</v>
      </c>
      <c r="F9207" s="6">
        <v>14</v>
      </c>
      <c r="G9207" s="6">
        <v>0.76683974266052246</v>
      </c>
      <c r="H9207" s="6">
        <v>0.76683974266052246</v>
      </c>
      <c r="I9207" s="6">
        <v>7.5548917055130005E-2</v>
      </c>
      <c r="J9207" s="6">
        <v>62.795999999999999</v>
      </c>
      <c r="K9207">
        <f t="shared" si="286"/>
        <v>0</v>
      </c>
    </row>
    <row r="9208" spans="1:11" x14ac:dyDescent="0.25">
      <c r="A9208" s="5" t="str">
        <f t="shared" si="287"/>
        <v>Rate FamilyTOU-GS1Monthly Peak DayDecember15</v>
      </c>
      <c r="B9208" t="s">
        <v>2234</v>
      </c>
      <c r="C9208" t="s">
        <v>2254</v>
      </c>
      <c r="D9208" t="s">
        <v>2654</v>
      </c>
      <c r="E9208" t="s">
        <v>3212</v>
      </c>
      <c r="F9208" s="6">
        <v>15</v>
      </c>
      <c r="G9208" s="6">
        <v>0.75084102153778076</v>
      </c>
      <c r="H9208" s="6">
        <v>0.75084102153778076</v>
      </c>
      <c r="I9208" s="6">
        <v>7.3632389307022095E-2</v>
      </c>
      <c r="J9208" s="6">
        <v>63.695999999999998</v>
      </c>
      <c r="K9208">
        <f t="shared" si="286"/>
        <v>0</v>
      </c>
    </row>
    <row r="9209" spans="1:11" x14ac:dyDescent="0.25">
      <c r="A9209" s="5" t="str">
        <f t="shared" si="287"/>
        <v>Rate FamilyTOU-GS1Monthly Peak DayDecember16</v>
      </c>
      <c r="B9209" t="s">
        <v>2234</v>
      </c>
      <c r="C9209" t="s">
        <v>2254</v>
      </c>
      <c r="D9209" t="s">
        <v>2654</v>
      </c>
      <c r="E9209" t="s">
        <v>3212</v>
      </c>
      <c r="F9209" s="6">
        <v>16</v>
      </c>
      <c r="G9209" s="6">
        <v>0.71176403760910034</v>
      </c>
      <c r="H9209" s="6">
        <v>0.71176403760910034</v>
      </c>
      <c r="I9209" s="6">
        <v>7.3528178036212921E-2</v>
      </c>
      <c r="J9209" s="6">
        <v>63.900666666666666</v>
      </c>
      <c r="K9209">
        <f t="shared" si="286"/>
        <v>0</v>
      </c>
    </row>
    <row r="9210" spans="1:11" x14ac:dyDescent="0.25">
      <c r="A9210" s="5" t="str">
        <f t="shared" si="287"/>
        <v>Rate FamilyTOU-GS1Monthly Peak DayDecember17</v>
      </c>
      <c r="B9210" t="s">
        <v>2234</v>
      </c>
      <c r="C9210" t="s">
        <v>2254</v>
      </c>
      <c r="D9210" t="s">
        <v>2654</v>
      </c>
      <c r="E9210" t="s">
        <v>3212</v>
      </c>
      <c r="F9210" s="6">
        <v>17</v>
      </c>
      <c r="G9210" s="6">
        <v>0.94075000286102295</v>
      </c>
      <c r="H9210" s="6">
        <v>0.94075000286102295</v>
      </c>
      <c r="I9210" s="6">
        <v>0.11552365124225616</v>
      </c>
      <c r="J9210" s="6">
        <v>63.595999999999997</v>
      </c>
      <c r="K9210">
        <f t="shared" si="286"/>
        <v>0</v>
      </c>
    </row>
    <row r="9211" spans="1:11" x14ac:dyDescent="0.25">
      <c r="A9211" s="5" t="str">
        <f t="shared" si="287"/>
        <v>Rate FamilyTOU-GS1Monthly Peak DayDecember18</v>
      </c>
      <c r="B9211" t="s">
        <v>2234</v>
      </c>
      <c r="C9211" t="s">
        <v>2254</v>
      </c>
      <c r="D9211" t="s">
        <v>2654</v>
      </c>
      <c r="E9211" t="s">
        <v>3212</v>
      </c>
      <c r="F9211" s="6">
        <v>18</v>
      </c>
      <c r="G9211" s="6">
        <v>1.0423283576965332</v>
      </c>
      <c r="H9211" s="6">
        <v>1.0423283576965332</v>
      </c>
      <c r="I9211" s="6">
        <v>8.103691041469574E-2</v>
      </c>
      <c r="J9211" s="6">
        <v>61.13333333333334</v>
      </c>
      <c r="K9211">
        <f t="shared" si="286"/>
        <v>0</v>
      </c>
    </row>
    <row r="9212" spans="1:11" x14ac:dyDescent="0.25">
      <c r="A9212" s="5" t="str">
        <f t="shared" si="287"/>
        <v>Rate FamilyTOU-GS1Monthly Peak DayDecember19</v>
      </c>
      <c r="B9212" t="s">
        <v>2234</v>
      </c>
      <c r="C9212" t="s">
        <v>2254</v>
      </c>
      <c r="D9212" t="s">
        <v>2654</v>
      </c>
      <c r="E9212" t="s">
        <v>3212</v>
      </c>
      <c r="F9212" s="6">
        <v>19</v>
      </c>
      <c r="G9212" s="6">
        <v>0.7415391206741333</v>
      </c>
      <c r="H9212" s="6">
        <v>0.7415391206741333</v>
      </c>
      <c r="I9212" s="6">
        <v>5.7917151600122452E-2</v>
      </c>
      <c r="J9212" s="6">
        <v>58.17133333333333</v>
      </c>
      <c r="K9212">
        <f t="shared" si="286"/>
        <v>0</v>
      </c>
    </row>
    <row r="9213" spans="1:11" x14ac:dyDescent="0.25">
      <c r="A9213" s="5" t="str">
        <f t="shared" si="287"/>
        <v>Rate FamilyTOU-GS1Monthly Peak DayDecember20</v>
      </c>
      <c r="B9213" t="s">
        <v>2234</v>
      </c>
      <c r="C9213" t="s">
        <v>2254</v>
      </c>
      <c r="D9213" t="s">
        <v>2654</v>
      </c>
      <c r="E9213" t="s">
        <v>3212</v>
      </c>
      <c r="F9213" s="6">
        <v>20</v>
      </c>
      <c r="G9213" s="6">
        <v>0.7443397045135498</v>
      </c>
      <c r="H9213" s="6">
        <v>0.7443397045135498</v>
      </c>
      <c r="I9213" s="6">
        <v>4.0949743241071701E-2</v>
      </c>
      <c r="J9213" s="6">
        <v>56.622499999999995</v>
      </c>
      <c r="K9213">
        <f t="shared" si="286"/>
        <v>0</v>
      </c>
    </row>
    <row r="9214" spans="1:11" x14ac:dyDescent="0.25">
      <c r="A9214" s="5" t="str">
        <f t="shared" si="287"/>
        <v>Rate FamilyTOU-GS1Monthly Peak DayDecember21</v>
      </c>
      <c r="B9214" t="s">
        <v>2234</v>
      </c>
      <c r="C9214" t="s">
        <v>2254</v>
      </c>
      <c r="D9214" t="s">
        <v>2654</v>
      </c>
      <c r="E9214" t="s">
        <v>3212</v>
      </c>
      <c r="F9214" s="6">
        <v>21</v>
      </c>
      <c r="G9214" s="6">
        <v>0.74171614646911621</v>
      </c>
      <c r="H9214" s="6">
        <v>0.74171614646911621</v>
      </c>
      <c r="I9214" s="6">
        <v>4.277564212679863E-2</v>
      </c>
      <c r="J9214" s="6">
        <v>54.356249999999989</v>
      </c>
      <c r="K9214">
        <f t="shared" si="286"/>
        <v>0</v>
      </c>
    </row>
    <row r="9215" spans="1:11" x14ac:dyDescent="0.25">
      <c r="A9215" s="5" t="str">
        <f t="shared" si="287"/>
        <v>Rate FamilyTOU-GS1Monthly Peak DayDecember22</v>
      </c>
      <c r="B9215" t="s">
        <v>2234</v>
      </c>
      <c r="C9215" t="s">
        <v>2254</v>
      </c>
      <c r="D9215" t="s">
        <v>2654</v>
      </c>
      <c r="E9215" t="s">
        <v>3212</v>
      </c>
      <c r="F9215" s="6">
        <v>22</v>
      </c>
      <c r="G9215" s="6">
        <v>0.77240175008773804</v>
      </c>
      <c r="H9215" s="6">
        <v>0.77240175008773804</v>
      </c>
      <c r="I9215" s="6">
        <v>4.3499458581209183E-2</v>
      </c>
      <c r="J9215" s="6">
        <v>52.141249999999999</v>
      </c>
      <c r="K9215">
        <f t="shared" si="286"/>
        <v>0</v>
      </c>
    </row>
    <row r="9216" spans="1:11" x14ac:dyDescent="0.25">
      <c r="A9216" s="5" t="str">
        <f t="shared" si="287"/>
        <v>Rate FamilyTOU-GS1Monthly Peak DayDecember23</v>
      </c>
      <c r="B9216" t="s">
        <v>2234</v>
      </c>
      <c r="C9216" t="s">
        <v>2254</v>
      </c>
      <c r="D9216" t="s">
        <v>2654</v>
      </c>
      <c r="E9216" t="s">
        <v>3212</v>
      </c>
      <c r="F9216" s="6">
        <v>23</v>
      </c>
      <c r="G9216" s="6">
        <v>0.79377228021621704</v>
      </c>
      <c r="H9216" s="6">
        <v>0.79377228021621704</v>
      </c>
      <c r="I9216" s="6">
        <v>4.1436366736888885E-2</v>
      </c>
      <c r="J9216" s="6">
        <v>50.910000000000004</v>
      </c>
      <c r="K9216">
        <f t="shared" si="286"/>
        <v>0</v>
      </c>
    </row>
    <row r="9217" spans="1:11" x14ac:dyDescent="0.25">
      <c r="A9217" s="5" t="str">
        <f t="shared" si="287"/>
        <v>Rate FamilyTOU-GS1Monthly Peak DayDecember24</v>
      </c>
      <c r="B9217" t="s">
        <v>2234</v>
      </c>
      <c r="C9217" t="s">
        <v>2254</v>
      </c>
      <c r="D9217" t="s">
        <v>2654</v>
      </c>
      <c r="E9217" t="s">
        <v>3212</v>
      </c>
      <c r="F9217" s="6">
        <v>24</v>
      </c>
      <c r="G9217" s="6">
        <v>0.76421546936035156</v>
      </c>
      <c r="H9217" s="6">
        <v>0.76421546936035156</v>
      </c>
      <c r="I9217" s="6">
        <v>4.3524689972400665E-2</v>
      </c>
      <c r="J9217" s="6">
        <v>49.16375</v>
      </c>
      <c r="K9217">
        <f t="shared" si="286"/>
        <v>0</v>
      </c>
    </row>
    <row r="9218" spans="1:11" x14ac:dyDescent="0.25">
      <c r="A9218" s="5" t="str">
        <f t="shared" si="287"/>
        <v>Rate FamilyTOU-GS2Average WeekdayJanuary1</v>
      </c>
      <c r="B9218" t="s">
        <v>2234</v>
      </c>
      <c r="C9218" t="s">
        <v>2255</v>
      </c>
      <c r="D9218" t="s">
        <v>2655</v>
      </c>
      <c r="E9218" t="s">
        <v>3213</v>
      </c>
      <c r="F9218" s="6">
        <v>1</v>
      </c>
      <c r="G9218" s="6"/>
      <c r="H9218" s="6"/>
      <c r="I9218" s="6"/>
      <c r="J9218" s="6">
        <v>48.035714285714285</v>
      </c>
      <c r="K9218">
        <f t="shared" ref="K9218:K9281" si="288">INDEX(events, MATCH(CONCATENATE(B9218, C9218, D9218, E9218), events_y, 0), MATCH("Confidential", events_x, 0))</f>
        <v>1</v>
      </c>
    </row>
    <row r="9219" spans="1:11" x14ac:dyDescent="0.25">
      <c r="A9219" s="5" t="str">
        <f t="shared" ref="A9219:A9282" si="289">CONCATENATE(B9219, C9219, D9219, E9219, F9219)</f>
        <v>Rate FamilyTOU-GS2Average WeekdayJanuary2</v>
      </c>
      <c r="B9219" t="s">
        <v>2234</v>
      </c>
      <c r="C9219" t="s">
        <v>2255</v>
      </c>
      <c r="D9219" t="s">
        <v>2655</v>
      </c>
      <c r="E9219" t="s">
        <v>3213</v>
      </c>
      <c r="F9219" s="6">
        <v>2</v>
      </c>
      <c r="G9219" s="6"/>
      <c r="H9219" s="6"/>
      <c r="I9219" s="6"/>
      <c r="J9219" s="6">
        <v>46.725714285714282</v>
      </c>
      <c r="K9219">
        <f t="shared" si="288"/>
        <v>1</v>
      </c>
    </row>
    <row r="9220" spans="1:11" x14ac:dyDescent="0.25">
      <c r="A9220" s="5" t="str">
        <f t="shared" si="289"/>
        <v>Rate FamilyTOU-GS2Average WeekdayJanuary3</v>
      </c>
      <c r="B9220" t="s">
        <v>2234</v>
      </c>
      <c r="C9220" t="s">
        <v>2255</v>
      </c>
      <c r="D9220" t="s">
        <v>2655</v>
      </c>
      <c r="E9220" t="s">
        <v>3213</v>
      </c>
      <c r="F9220" s="6">
        <v>3</v>
      </c>
      <c r="G9220" s="6"/>
      <c r="H9220" s="6"/>
      <c r="I9220" s="6"/>
      <c r="J9220" s="6">
        <v>46.774285714285718</v>
      </c>
      <c r="K9220">
        <f t="shared" si="288"/>
        <v>1</v>
      </c>
    </row>
    <row r="9221" spans="1:11" x14ac:dyDescent="0.25">
      <c r="A9221" s="5" t="str">
        <f t="shared" si="289"/>
        <v>Rate FamilyTOU-GS2Average WeekdayJanuary4</v>
      </c>
      <c r="B9221" t="s">
        <v>2234</v>
      </c>
      <c r="C9221" t="s">
        <v>2255</v>
      </c>
      <c r="D9221" t="s">
        <v>2655</v>
      </c>
      <c r="E9221" t="s">
        <v>3213</v>
      </c>
      <c r="F9221" s="6">
        <v>4</v>
      </c>
      <c r="G9221" s="6"/>
      <c r="H9221" s="6"/>
      <c r="I9221" s="6"/>
      <c r="J9221" s="6">
        <v>46.195714285714288</v>
      </c>
      <c r="K9221">
        <f t="shared" si="288"/>
        <v>1</v>
      </c>
    </row>
    <row r="9222" spans="1:11" x14ac:dyDescent="0.25">
      <c r="A9222" s="5" t="str">
        <f t="shared" si="289"/>
        <v>Rate FamilyTOU-GS2Average WeekdayJanuary5</v>
      </c>
      <c r="B9222" t="s">
        <v>2234</v>
      </c>
      <c r="C9222" t="s">
        <v>2255</v>
      </c>
      <c r="D9222" t="s">
        <v>2655</v>
      </c>
      <c r="E9222" t="s">
        <v>3213</v>
      </c>
      <c r="F9222" s="6">
        <v>5</v>
      </c>
      <c r="G9222" s="6"/>
      <c r="H9222" s="6"/>
      <c r="I9222" s="6"/>
      <c r="J9222" s="6">
        <v>45.74285714285714</v>
      </c>
      <c r="K9222">
        <f t="shared" si="288"/>
        <v>1</v>
      </c>
    </row>
    <row r="9223" spans="1:11" x14ac:dyDescent="0.25">
      <c r="A9223" s="5" t="str">
        <f t="shared" si="289"/>
        <v>Rate FamilyTOU-GS2Average WeekdayJanuary6</v>
      </c>
      <c r="B9223" t="s">
        <v>2234</v>
      </c>
      <c r="C9223" t="s">
        <v>2255</v>
      </c>
      <c r="D9223" t="s">
        <v>2655</v>
      </c>
      <c r="E9223" t="s">
        <v>3213</v>
      </c>
      <c r="F9223" s="6">
        <v>6</v>
      </c>
      <c r="G9223" s="6"/>
      <c r="H9223" s="6"/>
      <c r="I9223" s="6"/>
      <c r="J9223" s="6">
        <v>45.947142857142858</v>
      </c>
      <c r="K9223">
        <f t="shared" si="288"/>
        <v>1</v>
      </c>
    </row>
    <row r="9224" spans="1:11" x14ac:dyDescent="0.25">
      <c r="A9224" s="5" t="str">
        <f t="shared" si="289"/>
        <v>Rate FamilyTOU-GS2Average WeekdayJanuary7</v>
      </c>
      <c r="B9224" t="s">
        <v>2234</v>
      </c>
      <c r="C9224" t="s">
        <v>2255</v>
      </c>
      <c r="D9224" t="s">
        <v>2655</v>
      </c>
      <c r="E9224" t="s">
        <v>3213</v>
      </c>
      <c r="F9224" s="6">
        <v>7</v>
      </c>
      <c r="G9224" s="6"/>
      <c r="H9224" s="6"/>
      <c r="I9224" s="6"/>
      <c r="J9224" s="6">
        <v>45.902857142857151</v>
      </c>
      <c r="K9224">
        <f t="shared" si="288"/>
        <v>1</v>
      </c>
    </row>
    <row r="9225" spans="1:11" x14ac:dyDescent="0.25">
      <c r="A9225" s="5" t="str">
        <f t="shared" si="289"/>
        <v>Rate FamilyTOU-GS2Average WeekdayJanuary8</v>
      </c>
      <c r="B9225" t="s">
        <v>2234</v>
      </c>
      <c r="C9225" t="s">
        <v>2255</v>
      </c>
      <c r="D9225" t="s">
        <v>2655</v>
      </c>
      <c r="E9225" t="s">
        <v>3213</v>
      </c>
      <c r="F9225" s="6">
        <v>8</v>
      </c>
      <c r="G9225" s="6"/>
      <c r="H9225" s="6"/>
      <c r="I9225" s="6"/>
      <c r="J9225" s="6">
        <v>45.87</v>
      </c>
      <c r="K9225">
        <f t="shared" si="288"/>
        <v>1</v>
      </c>
    </row>
    <row r="9226" spans="1:11" x14ac:dyDescent="0.25">
      <c r="A9226" s="5" t="str">
        <f t="shared" si="289"/>
        <v>Rate FamilyTOU-GS2Average WeekdayJanuary9</v>
      </c>
      <c r="B9226" t="s">
        <v>2234</v>
      </c>
      <c r="C9226" t="s">
        <v>2255</v>
      </c>
      <c r="D9226" t="s">
        <v>2655</v>
      </c>
      <c r="E9226" t="s">
        <v>3213</v>
      </c>
      <c r="F9226" s="6">
        <v>9</v>
      </c>
      <c r="G9226" s="6"/>
      <c r="H9226" s="6"/>
      <c r="I9226" s="6"/>
      <c r="J9226" s="6">
        <v>45.761428571428567</v>
      </c>
      <c r="K9226">
        <f t="shared" si="288"/>
        <v>1</v>
      </c>
    </row>
    <row r="9227" spans="1:11" x14ac:dyDescent="0.25">
      <c r="A9227" s="5" t="str">
        <f t="shared" si="289"/>
        <v>Rate FamilyTOU-GS2Average WeekdayJanuary10</v>
      </c>
      <c r="B9227" t="s">
        <v>2234</v>
      </c>
      <c r="C9227" t="s">
        <v>2255</v>
      </c>
      <c r="D9227" t="s">
        <v>2655</v>
      </c>
      <c r="E9227" t="s">
        <v>3213</v>
      </c>
      <c r="F9227" s="6">
        <v>10</v>
      </c>
      <c r="G9227" s="6"/>
      <c r="H9227" s="6"/>
      <c r="I9227" s="6"/>
      <c r="J9227" s="6">
        <v>46.688571428571429</v>
      </c>
      <c r="K9227">
        <f t="shared" si="288"/>
        <v>1</v>
      </c>
    </row>
    <row r="9228" spans="1:11" x14ac:dyDescent="0.25">
      <c r="A9228" s="5" t="str">
        <f t="shared" si="289"/>
        <v>Rate FamilyTOU-GS2Average WeekdayJanuary11</v>
      </c>
      <c r="B9228" t="s">
        <v>2234</v>
      </c>
      <c r="C9228" t="s">
        <v>2255</v>
      </c>
      <c r="D9228" t="s">
        <v>2655</v>
      </c>
      <c r="E9228" t="s">
        <v>3213</v>
      </c>
      <c r="F9228" s="6">
        <v>11</v>
      </c>
      <c r="G9228" s="6"/>
      <c r="H9228" s="6"/>
      <c r="I9228" s="6"/>
      <c r="J9228" s="6">
        <v>48.27428571428571</v>
      </c>
      <c r="K9228">
        <f t="shared" si="288"/>
        <v>1</v>
      </c>
    </row>
    <row r="9229" spans="1:11" x14ac:dyDescent="0.25">
      <c r="A9229" s="5" t="str">
        <f t="shared" si="289"/>
        <v>Rate FamilyTOU-GS2Average WeekdayJanuary12</v>
      </c>
      <c r="B9229" t="s">
        <v>2234</v>
      </c>
      <c r="C9229" t="s">
        <v>2255</v>
      </c>
      <c r="D9229" t="s">
        <v>2655</v>
      </c>
      <c r="E9229" t="s">
        <v>3213</v>
      </c>
      <c r="F9229" s="6">
        <v>12</v>
      </c>
      <c r="G9229" s="6"/>
      <c r="H9229" s="6"/>
      <c r="I9229" s="6"/>
      <c r="J9229" s="6">
        <v>48.521428571428579</v>
      </c>
      <c r="K9229">
        <f t="shared" si="288"/>
        <v>1</v>
      </c>
    </row>
    <row r="9230" spans="1:11" x14ac:dyDescent="0.25">
      <c r="A9230" s="5" t="str">
        <f t="shared" si="289"/>
        <v>Rate FamilyTOU-GS2Average WeekdayJanuary13</v>
      </c>
      <c r="B9230" t="s">
        <v>2234</v>
      </c>
      <c r="C9230" t="s">
        <v>2255</v>
      </c>
      <c r="D9230" t="s">
        <v>2655</v>
      </c>
      <c r="E9230" t="s">
        <v>3213</v>
      </c>
      <c r="F9230" s="6">
        <v>13</v>
      </c>
      <c r="G9230" s="6"/>
      <c r="H9230" s="6"/>
      <c r="I9230" s="6"/>
      <c r="J9230" s="6">
        <v>49.03142857142857</v>
      </c>
      <c r="K9230">
        <f t="shared" si="288"/>
        <v>1</v>
      </c>
    </row>
    <row r="9231" spans="1:11" x14ac:dyDescent="0.25">
      <c r="A9231" s="5" t="str">
        <f t="shared" si="289"/>
        <v>Rate FamilyTOU-GS2Average WeekdayJanuary14</v>
      </c>
      <c r="B9231" t="s">
        <v>2234</v>
      </c>
      <c r="C9231" t="s">
        <v>2255</v>
      </c>
      <c r="D9231" t="s">
        <v>2655</v>
      </c>
      <c r="E9231" t="s">
        <v>3213</v>
      </c>
      <c r="F9231" s="6">
        <v>14</v>
      </c>
      <c r="G9231" s="6"/>
      <c r="H9231" s="6"/>
      <c r="I9231" s="6"/>
      <c r="J9231" s="6">
        <v>47.954285714285717</v>
      </c>
      <c r="K9231">
        <f t="shared" si="288"/>
        <v>1</v>
      </c>
    </row>
    <row r="9232" spans="1:11" x14ac:dyDescent="0.25">
      <c r="A9232" s="5" t="str">
        <f t="shared" si="289"/>
        <v>Rate FamilyTOU-GS2Average WeekdayJanuary15</v>
      </c>
      <c r="B9232" t="s">
        <v>2234</v>
      </c>
      <c r="C9232" t="s">
        <v>2255</v>
      </c>
      <c r="D9232" t="s">
        <v>2655</v>
      </c>
      <c r="E9232" t="s">
        <v>3213</v>
      </c>
      <c r="F9232" s="6">
        <v>15</v>
      </c>
      <c r="G9232" s="6"/>
      <c r="H9232" s="6"/>
      <c r="I9232" s="6"/>
      <c r="J9232" s="6">
        <v>47.987142857142864</v>
      </c>
      <c r="K9232">
        <f t="shared" si="288"/>
        <v>1</v>
      </c>
    </row>
    <row r="9233" spans="1:11" x14ac:dyDescent="0.25">
      <c r="A9233" s="5" t="str">
        <f t="shared" si="289"/>
        <v>Rate FamilyTOU-GS2Average WeekdayJanuary16</v>
      </c>
      <c r="B9233" t="s">
        <v>2234</v>
      </c>
      <c r="C9233" t="s">
        <v>2255</v>
      </c>
      <c r="D9233" t="s">
        <v>2655</v>
      </c>
      <c r="E9233" t="s">
        <v>3213</v>
      </c>
      <c r="F9233" s="6">
        <v>16</v>
      </c>
      <c r="G9233" s="6"/>
      <c r="H9233" s="6"/>
      <c r="I9233" s="6"/>
      <c r="J9233" s="6">
        <v>48.075714285714291</v>
      </c>
      <c r="K9233">
        <f t="shared" si="288"/>
        <v>1</v>
      </c>
    </row>
    <row r="9234" spans="1:11" x14ac:dyDescent="0.25">
      <c r="A9234" s="5" t="str">
        <f t="shared" si="289"/>
        <v>Rate FamilyTOU-GS2Average WeekdayJanuary17</v>
      </c>
      <c r="B9234" t="s">
        <v>2234</v>
      </c>
      <c r="C9234" t="s">
        <v>2255</v>
      </c>
      <c r="D9234" t="s">
        <v>2655</v>
      </c>
      <c r="E9234" t="s">
        <v>3213</v>
      </c>
      <c r="F9234" s="6">
        <v>17</v>
      </c>
      <c r="G9234" s="6"/>
      <c r="H9234" s="6"/>
      <c r="I9234" s="6"/>
      <c r="J9234" s="6">
        <v>48.424285714285709</v>
      </c>
      <c r="K9234">
        <f t="shared" si="288"/>
        <v>1</v>
      </c>
    </row>
    <row r="9235" spans="1:11" x14ac:dyDescent="0.25">
      <c r="A9235" s="5" t="str">
        <f t="shared" si="289"/>
        <v>Rate FamilyTOU-GS2Average WeekdayJanuary18</v>
      </c>
      <c r="B9235" t="s">
        <v>2234</v>
      </c>
      <c r="C9235" t="s">
        <v>2255</v>
      </c>
      <c r="D9235" t="s">
        <v>2655</v>
      </c>
      <c r="E9235" t="s">
        <v>3213</v>
      </c>
      <c r="F9235" s="6">
        <v>18</v>
      </c>
      <c r="G9235" s="6"/>
      <c r="H9235" s="6"/>
      <c r="I9235" s="6"/>
      <c r="J9235" s="6">
        <v>48.542857142857137</v>
      </c>
      <c r="K9235">
        <f t="shared" si="288"/>
        <v>1</v>
      </c>
    </row>
    <row r="9236" spans="1:11" x14ac:dyDescent="0.25">
      <c r="A9236" s="5" t="str">
        <f t="shared" si="289"/>
        <v>Rate FamilyTOU-GS2Average WeekdayJanuary19</v>
      </c>
      <c r="B9236" t="s">
        <v>2234</v>
      </c>
      <c r="C9236" t="s">
        <v>2255</v>
      </c>
      <c r="D9236" t="s">
        <v>2655</v>
      </c>
      <c r="E9236" t="s">
        <v>3213</v>
      </c>
      <c r="F9236" s="6">
        <v>19</v>
      </c>
      <c r="G9236" s="6"/>
      <c r="H9236" s="6"/>
      <c r="I9236" s="6"/>
      <c r="J9236" s="6">
        <v>47.552857142857142</v>
      </c>
      <c r="K9236">
        <f t="shared" si="288"/>
        <v>1</v>
      </c>
    </row>
    <row r="9237" spans="1:11" x14ac:dyDescent="0.25">
      <c r="A9237" s="5" t="str">
        <f t="shared" si="289"/>
        <v>Rate FamilyTOU-GS2Average WeekdayJanuary20</v>
      </c>
      <c r="B9237" t="s">
        <v>2234</v>
      </c>
      <c r="C9237" t="s">
        <v>2255</v>
      </c>
      <c r="D9237" t="s">
        <v>2655</v>
      </c>
      <c r="E9237" t="s">
        <v>3213</v>
      </c>
      <c r="F9237" s="6">
        <v>20</v>
      </c>
      <c r="G9237" s="6"/>
      <c r="H9237" s="6"/>
      <c r="I9237" s="6"/>
      <c r="J9237" s="6">
        <v>46.774285714285718</v>
      </c>
      <c r="K9237">
        <f t="shared" si="288"/>
        <v>1</v>
      </c>
    </row>
    <row r="9238" spans="1:11" x14ac:dyDescent="0.25">
      <c r="A9238" s="5" t="str">
        <f t="shared" si="289"/>
        <v>Rate FamilyTOU-GS2Average WeekdayJanuary21</v>
      </c>
      <c r="B9238" t="s">
        <v>2234</v>
      </c>
      <c r="C9238" t="s">
        <v>2255</v>
      </c>
      <c r="D9238" t="s">
        <v>2655</v>
      </c>
      <c r="E9238" t="s">
        <v>3213</v>
      </c>
      <c r="F9238" s="6">
        <v>21</v>
      </c>
      <c r="G9238" s="6"/>
      <c r="H9238" s="6"/>
      <c r="I9238" s="6"/>
      <c r="J9238" s="6">
        <v>46.25714285714286</v>
      </c>
      <c r="K9238">
        <f t="shared" si="288"/>
        <v>1</v>
      </c>
    </row>
    <row r="9239" spans="1:11" x14ac:dyDescent="0.25">
      <c r="A9239" s="5" t="str">
        <f t="shared" si="289"/>
        <v>Rate FamilyTOU-GS2Average WeekdayJanuary22</v>
      </c>
      <c r="B9239" t="s">
        <v>2234</v>
      </c>
      <c r="C9239" t="s">
        <v>2255</v>
      </c>
      <c r="D9239" t="s">
        <v>2655</v>
      </c>
      <c r="E9239" t="s">
        <v>3213</v>
      </c>
      <c r="F9239" s="6">
        <v>22</v>
      </c>
      <c r="G9239" s="6"/>
      <c r="H9239" s="6"/>
      <c r="I9239" s="6"/>
      <c r="J9239" s="6">
        <v>45.732857142857142</v>
      </c>
      <c r="K9239">
        <f t="shared" si="288"/>
        <v>1</v>
      </c>
    </row>
    <row r="9240" spans="1:11" x14ac:dyDescent="0.25">
      <c r="A9240" s="5" t="str">
        <f t="shared" si="289"/>
        <v>Rate FamilyTOU-GS2Average WeekdayJanuary23</v>
      </c>
      <c r="B9240" t="s">
        <v>2234</v>
      </c>
      <c r="C9240" t="s">
        <v>2255</v>
      </c>
      <c r="D9240" t="s">
        <v>2655</v>
      </c>
      <c r="E9240" t="s">
        <v>3213</v>
      </c>
      <c r="F9240" s="6">
        <v>23</v>
      </c>
      <c r="G9240" s="6"/>
      <c r="H9240" s="6"/>
      <c r="I9240" s="6"/>
      <c r="J9240" s="6">
        <v>45.134285714285717</v>
      </c>
      <c r="K9240">
        <f t="shared" si="288"/>
        <v>1</v>
      </c>
    </row>
    <row r="9241" spans="1:11" x14ac:dyDescent="0.25">
      <c r="A9241" s="5" t="str">
        <f t="shared" si="289"/>
        <v>Rate FamilyTOU-GS2Average WeekdayJanuary24</v>
      </c>
      <c r="B9241" t="s">
        <v>2234</v>
      </c>
      <c r="C9241" t="s">
        <v>2255</v>
      </c>
      <c r="D9241" t="s">
        <v>2655</v>
      </c>
      <c r="E9241" t="s">
        <v>3213</v>
      </c>
      <c r="F9241" s="6">
        <v>24</v>
      </c>
      <c r="G9241" s="6"/>
      <c r="H9241" s="6"/>
      <c r="I9241" s="6"/>
      <c r="J9241" s="6">
        <v>44.278571428571425</v>
      </c>
      <c r="K9241">
        <f t="shared" si="288"/>
        <v>1</v>
      </c>
    </row>
    <row r="9242" spans="1:11" x14ac:dyDescent="0.25">
      <c r="A9242" s="5" t="str">
        <f t="shared" si="289"/>
        <v>Rate FamilyTOU-GS2Monthly Peak DayJanuary1</v>
      </c>
      <c r="B9242" t="s">
        <v>2234</v>
      </c>
      <c r="C9242" t="s">
        <v>2255</v>
      </c>
      <c r="D9242" t="s">
        <v>2656</v>
      </c>
      <c r="E9242" t="s">
        <v>3213</v>
      </c>
      <c r="F9242" s="6">
        <v>1</v>
      </c>
      <c r="G9242" s="6"/>
      <c r="H9242" s="6"/>
      <c r="I9242" s="6"/>
      <c r="J9242" s="6">
        <v>47.669999999999995</v>
      </c>
      <c r="K9242">
        <f t="shared" si="288"/>
        <v>1</v>
      </c>
    </row>
    <row r="9243" spans="1:11" x14ac:dyDescent="0.25">
      <c r="A9243" s="5" t="str">
        <f t="shared" si="289"/>
        <v>Rate FamilyTOU-GS2Monthly Peak DayJanuary2</v>
      </c>
      <c r="B9243" t="s">
        <v>2234</v>
      </c>
      <c r="C9243" t="s">
        <v>2255</v>
      </c>
      <c r="D9243" t="s">
        <v>2656</v>
      </c>
      <c r="E9243" t="s">
        <v>3213</v>
      </c>
      <c r="F9243" s="6">
        <v>2</v>
      </c>
      <c r="G9243" s="6"/>
      <c r="H9243" s="6"/>
      <c r="I9243" s="6"/>
      <c r="J9243" s="6">
        <v>47.284999999999997</v>
      </c>
      <c r="K9243">
        <f t="shared" si="288"/>
        <v>1</v>
      </c>
    </row>
    <row r="9244" spans="1:11" x14ac:dyDescent="0.25">
      <c r="A9244" s="5" t="str">
        <f t="shared" si="289"/>
        <v>Rate FamilyTOU-GS2Monthly Peak DayJanuary3</v>
      </c>
      <c r="B9244" t="s">
        <v>2234</v>
      </c>
      <c r="C9244" t="s">
        <v>2255</v>
      </c>
      <c r="D9244" t="s">
        <v>2656</v>
      </c>
      <c r="E9244" t="s">
        <v>3213</v>
      </c>
      <c r="F9244" s="6">
        <v>3</v>
      </c>
      <c r="G9244" s="6"/>
      <c r="H9244" s="6"/>
      <c r="I9244" s="6"/>
      <c r="J9244" s="6">
        <v>46.786666666666662</v>
      </c>
      <c r="K9244">
        <f t="shared" si="288"/>
        <v>1</v>
      </c>
    </row>
    <row r="9245" spans="1:11" x14ac:dyDescent="0.25">
      <c r="A9245" s="5" t="str">
        <f t="shared" si="289"/>
        <v>Rate FamilyTOU-GS2Monthly Peak DayJanuary4</v>
      </c>
      <c r="B9245" t="s">
        <v>2234</v>
      </c>
      <c r="C9245" t="s">
        <v>2255</v>
      </c>
      <c r="D9245" t="s">
        <v>2656</v>
      </c>
      <c r="E9245" t="s">
        <v>3213</v>
      </c>
      <c r="F9245" s="6">
        <v>4</v>
      </c>
      <c r="G9245" s="6"/>
      <c r="H9245" s="6"/>
      <c r="I9245" s="6"/>
      <c r="J9245" s="6">
        <v>45.884285714285703</v>
      </c>
      <c r="K9245">
        <f t="shared" si="288"/>
        <v>1</v>
      </c>
    </row>
    <row r="9246" spans="1:11" x14ac:dyDescent="0.25">
      <c r="A9246" s="5" t="str">
        <f t="shared" si="289"/>
        <v>Rate FamilyTOU-GS2Monthly Peak DayJanuary5</v>
      </c>
      <c r="B9246" t="s">
        <v>2234</v>
      </c>
      <c r="C9246" t="s">
        <v>2255</v>
      </c>
      <c r="D9246" t="s">
        <v>2656</v>
      </c>
      <c r="E9246" t="s">
        <v>3213</v>
      </c>
      <c r="F9246" s="6">
        <v>5</v>
      </c>
      <c r="G9246" s="6"/>
      <c r="H9246" s="6"/>
      <c r="I9246" s="6"/>
      <c r="J9246" s="6">
        <v>44.937142857142859</v>
      </c>
      <c r="K9246">
        <f t="shared" si="288"/>
        <v>1</v>
      </c>
    </row>
    <row r="9247" spans="1:11" x14ac:dyDescent="0.25">
      <c r="A9247" s="5" t="str">
        <f t="shared" si="289"/>
        <v>Rate FamilyTOU-GS2Monthly Peak DayJanuary6</v>
      </c>
      <c r="B9247" t="s">
        <v>2234</v>
      </c>
      <c r="C9247" t="s">
        <v>2255</v>
      </c>
      <c r="D9247" t="s">
        <v>2656</v>
      </c>
      <c r="E9247" t="s">
        <v>3213</v>
      </c>
      <c r="F9247" s="6">
        <v>6</v>
      </c>
      <c r="G9247" s="6"/>
      <c r="H9247" s="6"/>
      <c r="I9247" s="6"/>
      <c r="J9247" s="6">
        <v>43.541428571428575</v>
      </c>
      <c r="K9247">
        <f t="shared" si="288"/>
        <v>1</v>
      </c>
    </row>
    <row r="9248" spans="1:11" x14ac:dyDescent="0.25">
      <c r="A9248" s="5" t="str">
        <f t="shared" si="289"/>
        <v>Rate FamilyTOU-GS2Monthly Peak DayJanuary7</v>
      </c>
      <c r="B9248" t="s">
        <v>2234</v>
      </c>
      <c r="C9248" t="s">
        <v>2255</v>
      </c>
      <c r="D9248" t="s">
        <v>2656</v>
      </c>
      <c r="E9248" t="s">
        <v>3213</v>
      </c>
      <c r="F9248" s="6">
        <v>7</v>
      </c>
      <c r="G9248" s="6"/>
      <c r="H9248" s="6"/>
      <c r="I9248" s="6"/>
      <c r="J9248" s="6">
        <v>43.392857142857146</v>
      </c>
      <c r="K9248">
        <f t="shared" si="288"/>
        <v>1</v>
      </c>
    </row>
    <row r="9249" spans="1:11" x14ac:dyDescent="0.25">
      <c r="A9249" s="5" t="str">
        <f t="shared" si="289"/>
        <v>Rate FamilyTOU-GS2Monthly Peak DayJanuary8</v>
      </c>
      <c r="B9249" t="s">
        <v>2234</v>
      </c>
      <c r="C9249" t="s">
        <v>2255</v>
      </c>
      <c r="D9249" t="s">
        <v>2656</v>
      </c>
      <c r="E9249" t="s">
        <v>3213</v>
      </c>
      <c r="F9249" s="6">
        <v>8</v>
      </c>
      <c r="G9249" s="6"/>
      <c r="H9249" s="6"/>
      <c r="I9249" s="6"/>
      <c r="J9249" s="6">
        <v>42.301428571428573</v>
      </c>
      <c r="K9249">
        <f t="shared" si="288"/>
        <v>1</v>
      </c>
    </row>
    <row r="9250" spans="1:11" x14ac:dyDescent="0.25">
      <c r="A9250" s="5" t="str">
        <f t="shared" si="289"/>
        <v>Rate FamilyTOU-GS2Monthly Peak DayJanuary9</v>
      </c>
      <c r="B9250" t="s">
        <v>2234</v>
      </c>
      <c r="C9250" t="s">
        <v>2255</v>
      </c>
      <c r="D9250" t="s">
        <v>2656</v>
      </c>
      <c r="E9250" t="s">
        <v>3213</v>
      </c>
      <c r="F9250" s="6">
        <v>9</v>
      </c>
      <c r="G9250" s="6"/>
      <c r="H9250" s="6"/>
      <c r="I9250" s="6"/>
      <c r="J9250" s="6">
        <v>42.213333333333331</v>
      </c>
      <c r="K9250">
        <f t="shared" si="288"/>
        <v>1</v>
      </c>
    </row>
    <row r="9251" spans="1:11" x14ac:dyDescent="0.25">
      <c r="A9251" s="5" t="str">
        <f t="shared" si="289"/>
        <v>Rate FamilyTOU-GS2Monthly Peak DayJanuary10</v>
      </c>
      <c r="B9251" t="s">
        <v>2234</v>
      </c>
      <c r="C9251" t="s">
        <v>2255</v>
      </c>
      <c r="D9251" t="s">
        <v>2656</v>
      </c>
      <c r="E9251" t="s">
        <v>3213</v>
      </c>
      <c r="F9251" s="6">
        <v>10</v>
      </c>
      <c r="G9251" s="6"/>
      <c r="H9251" s="6"/>
      <c r="I9251" s="6"/>
      <c r="J9251" s="6">
        <v>43.738333333333337</v>
      </c>
      <c r="K9251">
        <f t="shared" si="288"/>
        <v>1</v>
      </c>
    </row>
    <row r="9252" spans="1:11" x14ac:dyDescent="0.25">
      <c r="A9252" s="5" t="str">
        <f t="shared" si="289"/>
        <v>Rate FamilyTOU-GS2Monthly Peak DayJanuary11</v>
      </c>
      <c r="B9252" t="s">
        <v>2234</v>
      </c>
      <c r="C9252" t="s">
        <v>2255</v>
      </c>
      <c r="D9252" t="s">
        <v>2656</v>
      </c>
      <c r="E9252" t="s">
        <v>3213</v>
      </c>
      <c r="F9252" s="6">
        <v>11</v>
      </c>
      <c r="G9252" s="6"/>
      <c r="H9252" s="6"/>
      <c r="I9252" s="6"/>
      <c r="J9252" s="6">
        <v>45.889999999999993</v>
      </c>
      <c r="K9252">
        <f t="shared" si="288"/>
        <v>1</v>
      </c>
    </row>
    <row r="9253" spans="1:11" x14ac:dyDescent="0.25">
      <c r="A9253" s="5" t="str">
        <f t="shared" si="289"/>
        <v>Rate FamilyTOU-GS2Monthly Peak DayJanuary12</v>
      </c>
      <c r="B9253" t="s">
        <v>2234</v>
      </c>
      <c r="C9253" t="s">
        <v>2255</v>
      </c>
      <c r="D9253" t="s">
        <v>2656</v>
      </c>
      <c r="E9253" t="s">
        <v>3213</v>
      </c>
      <c r="F9253" s="6">
        <v>12</v>
      </c>
      <c r="G9253" s="6"/>
      <c r="H9253" s="6"/>
      <c r="I9253" s="6"/>
      <c r="J9253" s="6">
        <v>47.588333333333331</v>
      </c>
      <c r="K9253">
        <f t="shared" si="288"/>
        <v>1</v>
      </c>
    </row>
    <row r="9254" spans="1:11" x14ac:dyDescent="0.25">
      <c r="A9254" s="5" t="str">
        <f t="shared" si="289"/>
        <v>Rate FamilyTOU-GS2Monthly Peak DayJanuary13</v>
      </c>
      <c r="B9254" t="s">
        <v>2234</v>
      </c>
      <c r="C9254" t="s">
        <v>2255</v>
      </c>
      <c r="D9254" t="s">
        <v>2656</v>
      </c>
      <c r="E9254" t="s">
        <v>3213</v>
      </c>
      <c r="F9254" s="6">
        <v>13</v>
      </c>
      <c r="G9254" s="6"/>
      <c r="H9254" s="6"/>
      <c r="I9254" s="6"/>
      <c r="J9254" s="6">
        <v>48.638333333333343</v>
      </c>
      <c r="K9254">
        <f t="shared" si="288"/>
        <v>1</v>
      </c>
    </row>
    <row r="9255" spans="1:11" x14ac:dyDescent="0.25">
      <c r="A9255" s="5" t="str">
        <f t="shared" si="289"/>
        <v>Rate FamilyTOU-GS2Monthly Peak DayJanuary14</v>
      </c>
      <c r="B9255" t="s">
        <v>2234</v>
      </c>
      <c r="C9255" t="s">
        <v>2255</v>
      </c>
      <c r="D9255" t="s">
        <v>2656</v>
      </c>
      <c r="E9255" t="s">
        <v>3213</v>
      </c>
      <c r="F9255" s="6">
        <v>14</v>
      </c>
      <c r="G9255" s="6"/>
      <c r="H9255" s="6"/>
      <c r="I9255" s="6"/>
      <c r="J9255" s="6">
        <v>49.24</v>
      </c>
      <c r="K9255">
        <f t="shared" si="288"/>
        <v>1</v>
      </c>
    </row>
    <row r="9256" spans="1:11" x14ac:dyDescent="0.25">
      <c r="A9256" s="5" t="str">
        <f t="shared" si="289"/>
        <v>Rate FamilyTOU-GS2Monthly Peak DayJanuary15</v>
      </c>
      <c r="B9256" t="s">
        <v>2234</v>
      </c>
      <c r="C9256" t="s">
        <v>2255</v>
      </c>
      <c r="D9256" t="s">
        <v>2656</v>
      </c>
      <c r="E9256" t="s">
        <v>3213</v>
      </c>
      <c r="F9256" s="6">
        <v>15</v>
      </c>
      <c r="G9256" s="6"/>
      <c r="H9256" s="6"/>
      <c r="I9256" s="6"/>
      <c r="J9256" s="6">
        <v>48.721666666666671</v>
      </c>
      <c r="K9256">
        <f t="shared" si="288"/>
        <v>1</v>
      </c>
    </row>
    <row r="9257" spans="1:11" x14ac:dyDescent="0.25">
      <c r="A9257" s="5" t="str">
        <f t="shared" si="289"/>
        <v>Rate FamilyTOU-GS2Monthly Peak DayJanuary16</v>
      </c>
      <c r="B9257" t="s">
        <v>2234</v>
      </c>
      <c r="C9257" t="s">
        <v>2255</v>
      </c>
      <c r="D9257" t="s">
        <v>2656</v>
      </c>
      <c r="E9257" t="s">
        <v>3213</v>
      </c>
      <c r="F9257" s="6">
        <v>16</v>
      </c>
      <c r="G9257" s="6"/>
      <c r="H9257" s="6"/>
      <c r="I9257" s="6"/>
      <c r="J9257" s="6">
        <v>47.75333333333333</v>
      </c>
      <c r="K9257">
        <f t="shared" si="288"/>
        <v>1</v>
      </c>
    </row>
    <row r="9258" spans="1:11" x14ac:dyDescent="0.25">
      <c r="A9258" s="5" t="str">
        <f t="shared" si="289"/>
        <v>Rate FamilyTOU-GS2Monthly Peak DayJanuary17</v>
      </c>
      <c r="B9258" t="s">
        <v>2234</v>
      </c>
      <c r="C9258" t="s">
        <v>2255</v>
      </c>
      <c r="D9258" t="s">
        <v>2656</v>
      </c>
      <c r="E9258" t="s">
        <v>3213</v>
      </c>
      <c r="F9258" s="6">
        <v>17</v>
      </c>
      <c r="G9258" s="6"/>
      <c r="H9258" s="6"/>
      <c r="I9258" s="6"/>
      <c r="J9258" s="6">
        <v>46.176666666666669</v>
      </c>
      <c r="K9258">
        <f t="shared" si="288"/>
        <v>1</v>
      </c>
    </row>
    <row r="9259" spans="1:11" x14ac:dyDescent="0.25">
      <c r="A9259" s="5" t="str">
        <f t="shared" si="289"/>
        <v>Rate FamilyTOU-GS2Monthly Peak DayJanuary18</v>
      </c>
      <c r="B9259" t="s">
        <v>2234</v>
      </c>
      <c r="C9259" t="s">
        <v>2255</v>
      </c>
      <c r="D9259" t="s">
        <v>2656</v>
      </c>
      <c r="E9259" t="s">
        <v>3213</v>
      </c>
      <c r="F9259" s="6">
        <v>18</v>
      </c>
      <c r="G9259" s="6"/>
      <c r="H9259" s="6"/>
      <c r="I9259" s="6"/>
      <c r="J9259" s="6">
        <v>44.018333333333338</v>
      </c>
      <c r="K9259">
        <f t="shared" si="288"/>
        <v>1</v>
      </c>
    </row>
    <row r="9260" spans="1:11" x14ac:dyDescent="0.25">
      <c r="A9260" s="5" t="str">
        <f t="shared" si="289"/>
        <v>Rate FamilyTOU-GS2Monthly Peak DayJanuary19</v>
      </c>
      <c r="B9260" t="s">
        <v>2234</v>
      </c>
      <c r="C9260" t="s">
        <v>2255</v>
      </c>
      <c r="D9260" t="s">
        <v>2656</v>
      </c>
      <c r="E9260" t="s">
        <v>3213</v>
      </c>
      <c r="F9260" s="6">
        <v>19</v>
      </c>
      <c r="G9260" s="6"/>
      <c r="H9260" s="6"/>
      <c r="I9260" s="6"/>
      <c r="J9260" s="6">
        <v>42.21</v>
      </c>
      <c r="K9260">
        <f t="shared" si="288"/>
        <v>1</v>
      </c>
    </row>
    <row r="9261" spans="1:11" x14ac:dyDescent="0.25">
      <c r="A9261" s="5" t="str">
        <f t="shared" si="289"/>
        <v>Rate FamilyTOU-GS2Monthly Peak DayJanuary20</v>
      </c>
      <c r="B9261" t="s">
        <v>2234</v>
      </c>
      <c r="C9261" t="s">
        <v>2255</v>
      </c>
      <c r="D9261" t="s">
        <v>2656</v>
      </c>
      <c r="E9261" t="s">
        <v>3213</v>
      </c>
      <c r="F9261" s="6">
        <v>20</v>
      </c>
      <c r="G9261" s="6"/>
      <c r="H9261" s="6"/>
      <c r="I9261" s="6"/>
      <c r="J9261" s="6">
        <v>42.318333333333335</v>
      </c>
      <c r="K9261">
        <f t="shared" si="288"/>
        <v>1</v>
      </c>
    </row>
    <row r="9262" spans="1:11" x14ac:dyDescent="0.25">
      <c r="A9262" s="5" t="str">
        <f t="shared" si="289"/>
        <v>Rate FamilyTOU-GS2Monthly Peak DayJanuary21</v>
      </c>
      <c r="B9262" t="s">
        <v>2234</v>
      </c>
      <c r="C9262" t="s">
        <v>2255</v>
      </c>
      <c r="D9262" t="s">
        <v>2656</v>
      </c>
      <c r="E9262" t="s">
        <v>3213</v>
      </c>
      <c r="F9262" s="6">
        <v>21</v>
      </c>
      <c r="G9262" s="6"/>
      <c r="H9262" s="6"/>
      <c r="I9262" s="6"/>
      <c r="J9262" s="6">
        <v>41.333333333333336</v>
      </c>
      <c r="K9262">
        <f t="shared" si="288"/>
        <v>1</v>
      </c>
    </row>
    <row r="9263" spans="1:11" x14ac:dyDescent="0.25">
      <c r="A9263" s="5" t="str">
        <f t="shared" si="289"/>
        <v>Rate FamilyTOU-GS2Monthly Peak DayJanuary22</v>
      </c>
      <c r="B9263" t="s">
        <v>2234</v>
      </c>
      <c r="C9263" t="s">
        <v>2255</v>
      </c>
      <c r="D9263" t="s">
        <v>2656</v>
      </c>
      <c r="E9263" t="s">
        <v>3213</v>
      </c>
      <c r="F9263" s="6">
        <v>22</v>
      </c>
      <c r="G9263" s="6"/>
      <c r="H9263" s="6"/>
      <c r="I9263" s="6"/>
      <c r="J9263" s="6">
        <v>41.113333333333337</v>
      </c>
      <c r="K9263">
        <f t="shared" si="288"/>
        <v>1</v>
      </c>
    </row>
    <row r="9264" spans="1:11" x14ac:dyDescent="0.25">
      <c r="A9264" s="5" t="str">
        <f t="shared" si="289"/>
        <v>Rate FamilyTOU-GS2Monthly Peak DayJanuary23</v>
      </c>
      <c r="B9264" t="s">
        <v>2234</v>
      </c>
      <c r="C9264" t="s">
        <v>2255</v>
      </c>
      <c r="D9264" t="s">
        <v>2656</v>
      </c>
      <c r="E9264" t="s">
        <v>3213</v>
      </c>
      <c r="F9264" s="6">
        <v>23</v>
      </c>
      <c r="G9264" s="6"/>
      <c r="H9264" s="6"/>
      <c r="I9264" s="6"/>
      <c r="J9264" s="6">
        <v>41.008333333333333</v>
      </c>
      <c r="K9264">
        <f t="shared" si="288"/>
        <v>1</v>
      </c>
    </row>
    <row r="9265" spans="1:11" x14ac:dyDescent="0.25">
      <c r="A9265" s="5" t="str">
        <f t="shared" si="289"/>
        <v>Rate FamilyTOU-GS2Monthly Peak DayJanuary24</v>
      </c>
      <c r="B9265" t="s">
        <v>2234</v>
      </c>
      <c r="C9265" t="s">
        <v>2255</v>
      </c>
      <c r="D9265" t="s">
        <v>2656</v>
      </c>
      <c r="E9265" t="s">
        <v>3213</v>
      </c>
      <c r="F9265" s="6">
        <v>24</v>
      </c>
      <c r="G9265" s="6"/>
      <c r="H9265" s="6"/>
      <c r="I9265" s="6"/>
      <c r="J9265" s="6">
        <v>40.274999999999999</v>
      </c>
      <c r="K9265">
        <f t="shared" si="288"/>
        <v>1</v>
      </c>
    </row>
    <row r="9266" spans="1:11" x14ac:dyDescent="0.25">
      <c r="A9266" s="5" t="str">
        <f t="shared" si="289"/>
        <v>Rate FamilyTOU-GS2Average WeekdayFebruary1</v>
      </c>
      <c r="B9266" t="s">
        <v>2234</v>
      </c>
      <c r="C9266" t="s">
        <v>2255</v>
      </c>
      <c r="D9266" t="s">
        <v>2657</v>
      </c>
      <c r="E9266" t="s">
        <v>3214</v>
      </c>
      <c r="F9266" s="6">
        <v>1</v>
      </c>
      <c r="G9266" s="6"/>
      <c r="H9266" s="6"/>
      <c r="I9266" s="6"/>
      <c r="J9266" s="6">
        <v>51.877499999999998</v>
      </c>
      <c r="K9266">
        <f t="shared" si="288"/>
        <v>1</v>
      </c>
    </row>
    <row r="9267" spans="1:11" x14ac:dyDescent="0.25">
      <c r="A9267" s="5" t="str">
        <f t="shared" si="289"/>
        <v>Rate FamilyTOU-GS2Average WeekdayFebruary2</v>
      </c>
      <c r="B9267" t="s">
        <v>2234</v>
      </c>
      <c r="C9267" t="s">
        <v>2255</v>
      </c>
      <c r="D9267" t="s">
        <v>2657</v>
      </c>
      <c r="E9267" t="s">
        <v>3214</v>
      </c>
      <c r="F9267" s="6">
        <v>2</v>
      </c>
      <c r="G9267" s="6"/>
      <c r="H9267" s="6"/>
      <c r="I9267" s="6"/>
      <c r="J9267" s="6">
        <v>50.508749999999999</v>
      </c>
      <c r="K9267">
        <f t="shared" si="288"/>
        <v>1</v>
      </c>
    </row>
    <row r="9268" spans="1:11" x14ac:dyDescent="0.25">
      <c r="A9268" s="5" t="str">
        <f t="shared" si="289"/>
        <v>Rate FamilyTOU-GS2Average WeekdayFebruary3</v>
      </c>
      <c r="B9268" t="s">
        <v>2234</v>
      </c>
      <c r="C9268" t="s">
        <v>2255</v>
      </c>
      <c r="D9268" t="s">
        <v>2657</v>
      </c>
      <c r="E9268" t="s">
        <v>3214</v>
      </c>
      <c r="F9268" s="6">
        <v>3</v>
      </c>
      <c r="G9268" s="6"/>
      <c r="H9268" s="6"/>
      <c r="I9268" s="6"/>
      <c r="J9268" s="6">
        <v>49.448749999999997</v>
      </c>
      <c r="K9268">
        <f t="shared" si="288"/>
        <v>1</v>
      </c>
    </row>
    <row r="9269" spans="1:11" x14ac:dyDescent="0.25">
      <c r="A9269" s="5" t="str">
        <f t="shared" si="289"/>
        <v>Rate FamilyTOU-GS2Average WeekdayFebruary4</v>
      </c>
      <c r="B9269" t="s">
        <v>2234</v>
      </c>
      <c r="C9269" t="s">
        <v>2255</v>
      </c>
      <c r="D9269" t="s">
        <v>2657</v>
      </c>
      <c r="E9269" t="s">
        <v>3214</v>
      </c>
      <c r="F9269" s="6">
        <v>4</v>
      </c>
      <c r="G9269" s="6"/>
      <c r="H9269" s="6"/>
      <c r="I9269" s="6"/>
      <c r="J9269" s="6">
        <v>48.344999999999999</v>
      </c>
      <c r="K9269">
        <f t="shared" si="288"/>
        <v>1</v>
      </c>
    </row>
    <row r="9270" spans="1:11" x14ac:dyDescent="0.25">
      <c r="A9270" s="5" t="str">
        <f t="shared" si="289"/>
        <v>Rate FamilyTOU-GS2Average WeekdayFebruary5</v>
      </c>
      <c r="B9270" t="s">
        <v>2234</v>
      </c>
      <c r="C9270" t="s">
        <v>2255</v>
      </c>
      <c r="D9270" t="s">
        <v>2657</v>
      </c>
      <c r="E9270" t="s">
        <v>3214</v>
      </c>
      <c r="F9270" s="6">
        <v>5</v>
      </c>
      <c r="G9270" s="6"/>
      <c r="H9270" s="6"/>
      <c r="I9270" s="6"/>
      <c r="J9270" s="6">
        <v>48.277500000000003</v>
      </c>
      <c r="K9270">
        <f t="shared" si="288"/>
        <v>1</v>
      </c>
    </row>
    <row r="9271" spans="1:11" x14ac:dyDescent="0.25">
      <c r="A9271" s="5" t="str">
        <f t="shared" si="289"/>
        <v>Rate FamilyTOU-GS2Average WeekdayFebruary6</v>
      </c>
      <c r="B9271" t="s">
        <v>2234</v>
      </c>
      <c r="C9271" t="s">
        <v>2255</v>
      </c>
      <c r="D9271" t="s">
        <v>2657</v>
      </c>
      <c r="E9271" t="s">
        <v>3214</v>
      </c>
      <c r="F9271" s="6">
        <v>6</v>
      </c>
      <c r="G9271" s="6"/>
      <c r="H9271" s="6"/>
      <c r="I9271" s="6"/>
      <c r="J9271" s="6">
        <v>47.84</v>
      </c>
      <c r="K9271">
        <f t="shared" si="288"/>
        <v>1</v>
      </c>
    </row>
    <row r="9272" spans="1:11" x14ac:dyDescent="0.25">
      <c r="A9272" s="5" t="str">
        <f t="shared" si="289"/>
        <v>Rate FamilyTOU-GS2Average WeekdayFebruary7</v>
      </c>
      <c r="B9272" t="s">
        <v>2234</v>
      </c>
      <c r="C9272" t="s">
        <v>2255</v>
      </c>
      <c r="D9272" t="s">
        <v>2657</v>
      </c>
      <c r="E9272" t="s">
        <v>3214</v>
      </c>
      <c r="F9272" s="6">
        <v>7</v>
      </c>
      <c r="G9272" s="6"/>
      <c r="H9272" s="6"/>
      <c r="I9272" s="6"/>
      <c r="J9272" s="6">
        <v>48.443750000000001</v>
      </c>
      <c r="K9272">
        <f t="shared" si="288"/>
        <v>1</v>
      </c>
    </row>
    <row r="9273" spans="1:11" x14ac:dyDescent="0.25">
      <c r="A9273" s="5" t="str">
        <f t="shared" si="289"/>
        <v>Rate FamilyTOU-GS2Average WeekdayFebruary8</v>
      </c>
      <c r="B9273" t="s">
        <v>2234</v>
      </c>
      <c r="C9273" t="s">
        <v>2255</v>
      </c>
      <c r="D9273" t="s">
        <v>2657</v>
      </c>
      <c r="E9273" t="s">
        <v>3214</v>
      </c>
      <c r="F9273" s="6">
        <v>8</v>
      </c>
      <c r="G9273" s="6"/>
      <c r="H9273" s="6"/>
      <c r="I9273" s="6"/>
      <c r="J9273" s="6">
        <v>47.738750000000003</v>
      </c>
      <c r="K9273">
        <f t="shared" si="288"/>
        <v>1</v>
      </c>
    </row>
    <row r="9274" spans="1:11" x14ac:dyDescent="0.25">
      <c r="A9274" s="5" t="str">
        <f t="shared" si="289"/>
        <v>Rate FamilyTOU-GS2Average WeekdayFebruary9</v>
      </c>
      <c r="B9274" t="s">
        <v>2234</v>
      </c>
      <c r="C9274" t="s">
        <v>2255</v>
      </c>
      <c r="D9274" t="s">
        <v>2657</v>
      </c>
      <c r="E9274" t="s">
        <v>3214</v>
      </c>
      <c r="F9274" s="6">
        <v>9</v>
      </c>
      <c r="G9274" s="6"/>
      <c r="H9274" s="6"/>
      <c r="I9274" s="6"/>
      <c r="J9274" s="6">
        <v>48.410000000000004</v>
      </c>
      <c r="K9274">
        <f t="shared" si="288"/>
        <v>1</v>
      </c>
    </row>
    <row r="9275" spans="1:11" x14ac:dyDescent="0.25">
      <c r="A9275" s="5" t="str">
        <f t="shared" si="289"/>
        <v>Rate FamilyTOU-GS2Average WeekdayFebruary10</v>
      </c>
      <c r="B9275" t="s">
        <v>2234</v>
      </c>
      <c r="C9275" t="s">
        <v>2255</v>
      </c>
      <c r="D9275" t="s">
        <v>2657</v>
      </c>
      <c r="E9275" t="s">
        <v>3214</v>
      </c>
      <c r="F9275" s="6">
        <v>10</v>
      </c>
      <c r="G9275" s="6"/>
      <c r="H9275" s="6"/>
      <c r="I9275" s="6"/>
      <c r="J9275" s="6">
        <v>50.820000000000007</v>
      </c>
      <c r="K9275">
        <f t="shared" si="288"/>
        <v>1</v>
      </c>
    </row>
    <row r="9276" spans="1:11" x14ac:dyDescent="0.25">
      <c r="A9276" s="5" t="str">
        <f t="shared" si="289"/>
        <v>Rate FamilyTOU-GS2Average WeekdayFebruary11</v>
      </c>
      <c r="B9276" t="s">
        <v>2234</v>
      </c>
      <c r="C9276" t="s">
        <v>2255</v>
      </c>
      <c r="D9276" t="s">
        <v>2657</v>
      </c>
      <c r="E9276" t="s">
        <v>3214</v>
      </c>
      <c r="F9276" s="6">
        <v>11</v>
      </c>
      <c r="G9276" s="6"/>
      <c r="H9276" s="6"/>
      <c r="I9276" s="6"/>
      <c r="J9276" s="6">
        <v>53.768750000000004</v>
      </c>
      <c r="K9276">
        <f t="shared" si="288"/>
        <v>1</v>
      </c>
    </row>
    <row r="9277" spans="1:11" x14ac:dyDescent="0.25">
      <c r="A9277" s="5" t="str">
        <f t="shared" si="289"/>
        <v>Rate FamilyTOU-GS2Average WeekdayFebruary12</v>
      </c>
      <c r="B9277" t="s">
        <v>2234</v>
      </c>
      <c r="C9277" t="s">
        <v>2255</v>
      </c>
      <c r="D9277" t="s">
        <v>2657</v>
      </c>
      <c r="E9277" t="s">
        <v>3214</v>
      </c>
      <c r="F9277" s="6">
        <v>12</v>
      </c>
      <c r="G9277" s="6"/>
      <c r="H9277" s="6"/>
      <c r="I9277" s="6"/>
      <c r="J9277" s="6">
        <v>55.844999999999999</v>
      </c>
      <c r="K9277">
        <f t="shared" si="288"/>
        <v>1</v>
      </c>
    </row>
    <row r="9278" spans="1:11" x14ac:dyDescent="0.25">
      <c r="A9278" s="5" t="str">
        <f t="shared" si="289"/>
        <v>Rate FamilyTOU-GS2Average WeekdayFebruary13</v>
      </c>
      <c r="B9278" t="s">
        <v>2234</v>
      </c>
      <c r="C9278" t="s">
        <v>2255</v>
      </c>
      <c r="D9278" t="s">
        <v>2657</v>
      </c>
      <c r="E9278" t="s">
        <v>3214</v>
      </c>
      <c r="F9278" s="6">
        <v>13</v>
      </c>
      <c r="G9278" s="6"/>
      <c r="H9278" s="6"/>
      <c r="I9278" s="6"/>
      <c r="J9278" s="6">
        <v>57.643750000000004</v>
      </c>
      <c r="K9278">
        <f t="shared" si="288"/>
        <v>1</v>
      </c>
    </row>
    <row r="9279" spans="1:11" x14ac:dyDescent="0.25">
      <c r="A9279" s="5" t="str">
        <f t="shared" si="289"/>
        <v>Rate FamilyTOU-GS2Average WeekdayFebruary14</v>
      </c>
      <c r="B9279" t="s">
        <v>2234</v>
      </c>
      <c r="C9279" t="s">
        <v>2255</v>
      </c>
      <c r="D9279" t="s">
        <v>2657</v>
      </c>
      <c r="E9279" t="s">
        <v>3214</v>
      </c>
      <c r="F9279" s="6">
        <v>14</v>
      </c>
      <c r="G9279" s="6"/>
      <c r="H9279" s="6"/>
      <c r="I9279" s="6"/>
      <c r="J9279" s="6">
        <v>59.508749999999992</v>
      </c>
      <c r="K9279">
        <f t="shared" si="288"/>
        <v>1</v>
      </c>
    </row>
    <row r="9280" spans="1:11" x14ac:dyDescent="0.25">
      <c r="A9280" s="5" t="str">
        <f t="shared" si="289"/>
        <v>Rate FamilyTOU-GS2Average WeekdayFebruary15</v>
      </c>
      <c r="B9280" t="s">
        <v>2234</v>
      </c>
      <c r="C9280" t="s">
        <v>2255</v>
      </c>
      <c r="D9280" t="s">
        <v>2657</v>
      </c>
      <c r="E9280" t="s">
        <v>3214</v>
      </c>
      <c r="F9280" s="6">
        <v>15</v>
      </c>
      <c r="G9280" s="6"/>
      <c r="H9280" s="6"/>
      <c r="I9280" s="6"/>
      <c r="J9280" s="6">
        <v>60.947499999999991</v>
      </c>
      <c r="K9280">
        <f t="shared" si="288"/>
        <v>1</v>
      </c>
    </row>
    <row r="9281" spans="1:11" x14ac:dyDescent="0.25">
      <c r="A9281" s="5" t="str">
        <f t="shared" si="289"/>
        <v>Rate FamilyTOU-GS2Average WeekdayFebruary16</v>
      </c>
      <c r="B9281" t="s">
        <v>2234</v>
      </c>
      <c r="C9281" t="s">
        <v>2255</v>
      </c>
      <c r="D9281" t="s">
        <v>2657</v>
      </c>
      <c r="E9281" t="s">
        <v>3214</v>
      </c>
      <c r="F9281" s="6">
        <v>16</v>
      </c>
      <c r="G9281" s="6"/>
      <c r="H9281" s="6"/>
      <c r="I9281" s="6"/>
      <c r="J9281" s="6">
        <v>61.315000000000005</v>
      </c>
      <c r="K9281">
        <f t="shared" si="288"/>
        <v>1</v>
      </c>
    </row>
    <row r="9282" spans="1:11" x14ac:dyDescent="0.25">
      <c r="A9282" s="5" t="str">
        <f t="shared" si="289"/>
        <v>Rate FamilyTOU-GS2Average WeekdayFebruary17</v>
      </c>
      <c r="B9282" t="s">
        <v>2234</v>
      </c>
      <c r="C9282" t="s">
        <v>2255</v>
      </c>
      <c r="D9282" t="s">
        <v>2657</v>
      </c>
      <c r="E9282" t="s">
        <v>3214</v>
      </c>
      <c r="F9282" s="6">
        <v>17</v>
      </c>
      <c r="G9282" s="6"/>
      <c r="H9282" s="6"/>
      <c r="I9282" s="6"/>
      <c r="J9282" s="6">
        <v>61.053750000000001</v>
      </c>
      <c r="K9282">
        <f t="shared" ref="K9282:K9345" si="290">INDEX(events, MATCH(CONCATENATE(B9282, C9282, D9282, E9282), events_y, 0), MATCH("Confidential", events_x, 0))</f>
        <v>1</v>
      </c>
    </row>
    <row r="9283" spans="1:11" x14ac:dyDescent="0.25">
      <c r="A9283" s="5" t="str">
        <f t="shared" ref="A9283:A9346" si="291">CONCATENATE(B9283, C9283, D9283, E9283, F9283)</f>
        <v>Rate FamilyTOU-GS2Average WeekdayFebruary18</v>
      </c>
      <c r="B9283" t="s">
        <v>2234</v>
      </c>
      <c r="C9283" t="s">
        <v>2255</v>
      </c>
      <c r="D9283" t="s">
        <v>2657</v>
      </c>
      <c r="E9283" t="s">
        <v>3214</v>
      </c>
      <c r="F9283" s="6">
        <v>18</v>
      </c>
      <c r="G9283" s="6"/>
      <c r="H9283" s="6"/>
      <c r="I9283" s="6"/>
      <c r="J9283" s="6">
        <v>59.85</v>
      </c>
      <c r="K9283">
        <f t="shared" si="290"/>
        <v>1</v>
      </c>
    </row>
    <row r="9284" spans="1:11" x14ac:dyDescent="0.25">
      <c r="A9284" s="5" t="str">
        <f t="shared" si="291"/>
        <v>Rate FamilyTOU-GS2Average WeekdayFebruary19</v>
      </c>
      <c r="B9284" t="s">
        <v>2234</v>
      </c>
      <c r="C9284" t="s">
        <v>2255</v>
      </c>
      <c r="D9284" t="s">
        <v>2657</v>
      </c>
      <c r="E9284" t="s">
        <v>3214</v>
      </c>
      <c r="F9284" s="6">
        <v>19</v>
      </c>
      <c r="G9284" s="6"/>
      <c r="H9284" s="6"/>
      <c r="I9284" s="6"/>
      <c r="J9284" s="6">
        <v>58.401250000000005</v>
      </c>
      <c r="K9284">
        <f t="shared" si="290"/>
        <v>1</v>
      </c>
    </row>
    <row r="9285" spans="1:11" x14ac:dyDescent="0.25">
      <c r="A9285" s="5" t="str">
        <f t="shared" si="291"/>
        <v>Rate FamilyTOU-GS2Average WeekdayFebruary20</v>
      </c>
      <c r="B9285" t="s">
        <v>2234</v>
      </c>
      <c r="C9285" t="s">
        <v>2255</v>
      </c>
      <c r="D9285" t="s">
        <v>2657</v>
      </c>
      <c r="E9285" t="s">
        <v>3214</v>
      </c>
      <c r="F9285" s="6">
        <v>20</v>
      </c>
      <c r="G9285" s="6"/>
      <c r="H9285" s="6"/>
      <c r="I9285" s="6"/>
      <c r="J9285" s="6">
        <v>57.038750000000007</v>
      </c>
      <c r="K9285">
        <f t="shared" si="290"/>
        <v>1</v>
      </c>
    </row>
    <row r="9286" spans="1:11" x14ac:dyDescent="0.25">
      <c r="A9286" s="5" t="str">
        <f t="shared" si="291"/>
        <v>Rate FamilyTOU-GS2Average WeekdayFebruary21</v>
      </c>
      <c r="B9286" t="s">
        <v>2234</v>
      </c>
      <c r="C9286" t="s">
        <v>2255</v>
      </c>
      <c r="D9286" t="s">
        <v>2657</v>
      </c>
      <c r="E9286" t="s">
        <v>3214</v>
      </c>
      <c r="F9286" s="6">
        <v>21</v>
      </c>
      <c r="G9286" s="6"/>
      <c r="H9286" s="6"/>
      <c r="I9286" s="6"/>
      <c r="J9286" s="6">
        <v>55.481249999999996</v>
      </c>
      <c r="K9286">
        <f t="shared" si="290"/>
        <v>1</v>
      </c>
    </row>
    <row r="9287" spans="1:11" x14ac:dyDescent="0.25">
      <c r="A9287" s="5" t="str">
        <f t="shared" si="291"/>
        <v>Rate FamilyTOU-GS2Average WeekdayFebruary22</v>
      </c>
      <c r="B9287" t="s">
        <v>2234</v>
      </c>
      <c r="C9287" t="s">
        <v>2255</v>
      </c>
      <c r="D9287" t="s">
        <v>2657</v>
      </c>
      <c r="E9287" t="s">
        <v>3214</v>
      </c>
      <c r="F9287" s="6">
        <v>22</v>
      </c>
      <c r="G9287" s="6"/>
      <c r="H9287" s="6"/>
      <c r="I9287" s="6"/>
      <c r="J9287" s="6">
        <v>54.388750000000002</v>
      </c>
      <c r="K9287">
        <f t="shared" si="290"/>
        <v>1</v>
      </c>
    </row>
    <row r="9288" spans="1:11" x14ac:dyDescent="0.25">
      <c r="A9288" s="5" t="str">
        <f t="shared" si="291"/>
        <v>Rate FamilyTOU-GS2Average WeekdayFebruary23</v>
      </c>
      <c r="B9288" t="s">
        <v>2234</v>
      </c>
      <c r="C9288" t="s">
        <v>2255</v>
      </c>
      <c r="D9288" t="s">
        <v>2657</v>
      </c>
      <c r="E9288" t="s">
        <v>3214</v>
      </c>
      <c r="F9288" s="6">
        <v>23</v>
      </c>
      <c r="G9288" s="6"/>
      <c r="H9288" s="6"/>
      <c r="I9288" s="6"/>
      <c r="J9288" s="6">
        <v>53.716249999999988</v>
      </c>
      <c r="K9288">
        <f t="shared" si="290"/>
        <v>1</v>
      </c>
    </row>
    <row r="9289" spans="1:11" x14ac:dyDescent="0.25">
      <c r="A9289" s="5" t="str">
        <f t="shared" si="291"/>
        <v>Rate FamilyTOU-GS2Average WeekdayFebruary24</v>
      </c>
      <c r="B9289" t="s">
        <v>2234</v>
      </c>
      <c r="C9289" t="s">
        <v>2255</v>
      </c>
      <c r="D9289" t="s">
        <v>2657</v>
      </c>
      <c r="E9289" t="s">
        <v>3214</v>
      </c>
      <c r="F9289" s="6">
        <v>24</v>
      </c>
      <c r="G9289" s="6"/>
      <c r="H9289" s="6"/>
      <c r="I9289" s="6"/>
      <c r="J9289" s="6">
        <v>53.21</v>
      </c>
      <c r="K9289">
        <f t="shared" si="290"/>
        <v>1</v>
      </c>
    </row>
    <row r="9290" spans="1:11" x14ac:dyDescent="0.25">
      <c r="A9290" s="5" t="str">
        <f t="shared" si="291"/>
        <v>Rate FamilyTOU-GS2Monthly Peak DayFebruary1</v>
      </c>
      <c r="B9290" t="s">
        <v>2234</v>
      </c>
      <c r="C9290" t="s">
        <v>2255</v>
      </c>
      <c r="D9290" t="s">
        <v>2658</v>
      </c>
      <c r="E9290" t="s">
        <v>3214</v>
      </c>
      <c r="F9290" s="6">
        <v>1</v>
      </c>
      <c r="G9290" s="6"/>
      <c r="H9290" s="6"/>
      <c r="I9290" s="6"/>
      <c r="J9290" s="6">
        <v>52.38</v>
      </c>
      <c r="K9290">
        <f t="shared" si="290"/>
        <v>1</v>
      </c>
    </row>
    <row r="9291" spans="1:11" x14ac:dyDescent="0.25">
      <c r="A9291" s="5" t="str">
        <f t="shared" si="291"/>
        <v>Rate FamilyTOU-GS2Monthly Peak DayFebruary2</v>
      </c>
      <c r="B9291" t="s">
        <v>2234</v>
      </c>
      <c r="C9291" t="s">
        <v>2255</v>
      </c>
      <c r="D9291" t="s">
        <v>2658</v>
      </c>
      <c r="E9291" t="s">
        <v>3214</v>
      </c>
      <c r="F9291" s="6">
        <v>2</v>
      </c>
      <c r="G9291" s="6"/>
      <c r="H9291" s="6"/>
      <c r="I9291" s="6"/>
      <c r="J9291" s="6">
        <v>51.820000000000007</v>
      </c>
      <c r="K9291">
        <f t="shared" si="290"/>
        <v>1</v>
      </c>
    </row>
    <row r="9292" spans="1:11" x14ac:dyDescent="0.25">
      <c r="A9292" s="5" t="str">
        <f t="shared" si="291"/>
        <v>Rate FamilyTOU-GS2Monthly Peak DayFebruary3</v>
      </c>
      <c r="B9292" t="s">
        <v>2234</v>
      </c>
      <c r="C9292" t="s">
        <v>2255</v>
      </c>
      <c r="D9292" t="s">
        <v>2658</v>
      </c>
      <c r="E9292" t="s">
        <v>3214</v>
      </c>
      <c r="F9292" s="6">
        <v>3</v>
      </c>
      <c r="G9292" s="6"/>
      <c r="H9292" s="6"/>
      <c r="I9292" s="6"/>
      <c r="J9292" s="6">
        <v>51.402500000000003</v>
      </c>
      <c r="K9292">
        <f t="shared" si="290"/>
        <v>1</v>
      </c>
    </row>
    <row r="9293" spans="1:11" x14ac:dyDescent="0.25">
      <c r="A9293" s="5" t="str">
        <f t="shared" si="291"/>
        <v>Rate FamilyTOU-GS2Monthly Peak DayFebruary4</v>
      </c>
      <c r="B9293" t="s">
        <v>2234</v>
      </c>
      <c r="C9293" t="s">
        <v>2255</v>
      </c>
      <c r="D9293" t="s">
        <v>2658</v>
      </c>
      <c r="E9293" t="s">
        <v>3214</v>
      </c>
      <c r="F9293" s="6">
        <v>4</v>
      </c>
      <c r="G9293" s="6"/>
      <c r="H9293" s="6"/>
      <c r="I9293" s="6"/>
      <c r="J9293" s="6">
        <v>51.352499999999999</v>
      </c>
      <c r="K9293">
        <f t="shared" si="290"/>
        <v>1</v>
      </c>
    </row>
    <row r="9294" spans="1:11" x14ac:dyDescent="0.25">
      <c r="A9294" s="5" t="str">
        <f t="shared" si="291"/>
        <v>Rate FamilyTOU-GS2Monthly Peak DayFebruary5</v>
      </c>
      <c r="B9294" t="s">
        <v>2234</v>
      </c>
      <c r="C9294" t="s">
        <v>2255</v>
      </c>
      <c r="D9294" t="s">
        <v>2658</v>
      </c>
      <c r="E9294" t="s">
        <v>3214</v>
      </c>
      <c r="F9294" s="6">
        <v>5</v>
      </c>
      <c r="G9294" s="6"/>
      <c r="H9294" s="6"/>
      <c r="I9294" s="6"/>
      <c r="J9294" s="6">
        <v>50.84375</v>
      </c>
      <c r="K9294">
        <f t="shared" si="290"/>
        <v>1</v>
      </c>
    </row>
    <row r="9295" spans="1:11" x14ac:dyDescent="0.25">
      <c r="A9295" s="5" t="str">
        <f t="shared" si="291"/>
        <v>Rate FamilyTOU-GS2Monthly Peak DayFebruary6</v>
      </c>
      <c r="B9295" t="s">
        <v>2234</v>
      </c>
      <c r="C9295" t="s">
        <v>2255</v>
      </c>
      <c r="D9295" t="s">
        <v>2658</v>
      </c>
      <c r="E9295" t="s">
        <v>3214</v>
      </c>
      <c r="F9295" s="6">
        <v>6</v>
      </c>
      <c r="G9295" s="6"/>
      <c r="H9295" s="6"/>
      <c r="I9295" s="6"/>
      <c r="J9295" s="6">
        <v>50.72625</v>
      </c>
      <c r="K9295">
        <f t="shared" si="290"/>
        <v>1</v>
      </c>
    </row>
    <row r="9296" spans="1:11" x14ac:dyDescent="0.25">
      <c r="A9296" s="5" t="str">
        <f t="shared" si="291"/>
        <v>Rate FamilyTOU-GS2Monthly Peak DayFebruary7</v>
      </c>
      <c r="B9296" t="s">
        <v>2234</v>
      </c>
      <c r="C9296" t="s">
        <v>2255</v>
      </c>
      <c r="D9296" t="s">
        <v>2658</v>
      </c>
      <c r="E9296" t="s">
        <v>3214</v>
      </c>
      <c r="F9296" s="6">
        <v>7</v>
      </c>
      <c r="G9296" s="6"/>
      <c r="H9296" s="6"/>
      <c r="I9296" s="6"/>
      <c r="J9296" s="6">
        <v>50.519999999999996</v>
      </c>
      <c r="K9296">
        <f t="shared" si="290"/>
        <v>1</v>
      </c>
    </row>
    <row r="9297" spans="1:11" x14ac:dyDescent="0.25">
      <c r="A9297" s="5" t="str">
        <f t="shared" si="291"/>
        <v>Rate FamilyTOU-GS2Monthly Peak DayFebruary8</v>
      </c>
      <c r="B9297" t="s">
        <v>2234</v>
      </c>
      <c r="C9297" t="s">
        <v>2255</v>
      </c>
      <c r="D9297" t="s">
        <v>2658</v>
      </c>
      <c r="E9297" t="s">
        <v>3214</v>
      </c>
      <c r="F9297" s="6">
        <v>8</v>
      </c>
      <c r="G9297" s="6"/>
      <c r="H9297" s="6"/>
      <c r="I9297" s="6"/>
      <c r="J9297" s="6">
        <v>50.298749999999998</v>
      </c>
      <c r="K9297">
        <f t="shared" si="290"/>
        <v>1</v>
      </c>
    </row>
    <row r="9298" spans="1:11" x14ac:dyDescent="0.25">
      <c r="A9298" s="5" t="str">
        <f t="shared" si="291"/>
        <v>Rate FamilyTOU-GS2Monthly Peak DayFebruary9</v>
      </c>
      <c r="B9298" t="s">
        <v>2234</v>
      </c>
      <c r="C9298" t="s">
        <v>2255</v>
      </c>
      <c r="D9298" t="s">
        <v>2658</v>
      </c>
      <c r="E9298" t="s">
        <v>3214</v>
      </c>
      <c r="F9298" s="6">
        <v>9</v>
      </c>
      <c r="G9298" s="6"/>
      <c r="H9298" s="6"/>
      <c r="I9298" s="6"/>
      <c r="J9298" s="6">
        <v>51.017499999999998</v>
      </c>
      <c r="K9298">
        <f t="shared" si="290"/>
        <v>1</v>
      </c>
    </row>
    <row r="9299" spans="1:11" x14ac:dyDescent="0.25">
      <c r="A9299" s="5" t="str">
        <f t="shared" si="291"/>
        <v>Rate FamilyTOU-GS2Monthly Peak DayFebruary10</v>
      </c>
      <c r="B9299" t="s">
        <v>2234</v>
      </c>
      <c r="C9299" t="s">
        <v>2255</v>
      </c>
      <c r="D9299" t="s">
        <v>2658</v>
      </c>
      <c r="E9299" t="s">
        <v>3214</v>
      </c>
      <c r="F9299" s="6">
        <v>10</v>
      </c>
      <c r="G9299" s="6"/>
      <c r="H9299" s="6"/>
      <c r="I9299" s="6"/>
      <c r="J9299" s="6">
        <v>52.465000000000003</v>
      </c>
      <c r="K9299">
        <f t="shared" si="290"/>
        <v>1</v>
      </c>
    </row>
    <row r="9300" spans="1:11" x14ac:dyDescent="0.25">
      <c r="A9300" s="5" t="str">
        <f t="shared" si="291"/>
        <v>Rate FamilyTOU-GS2Monthly Peak DayFebruary11</v>
      </c>
      <c r="B9300" t="s">
        <v>2234</v>
      </c>
      <c r="C9300" t="s">
        <v>2255</v>
      </c>
      <c r="D9300" t="s">
        <v>2658</v>
      </c>
      <c r="E9300" t="s">
        <v>3214</v>
      </c>
      <c r="F9300" s="6">
        <v>11</v>
      </c>
      <c r="G9300" s="6"/>
      <c r="H9300" s="6"/>
      <c r="I9300" s="6"/>
      <c r="J9300" s="6">
        <v>53.669999999999995</v>
      </c>
      <c r="K9300">
        <f t="shared" si="290"/>
        <v>1</v>
      </c>
    </row>
    <row r="9301" spans="1:11" x14ac:dyDescent="0.25">
      <c r="A9301" s="5" t="str">
        <f t="shared" si="291"/>
        <v>Rate FamilyTOU-GS2Monthly Peak DayFebruary12</v>
      </c>
      <c r="B9301" t="s">
        <v>2234</v>
      </c>
      <c r="C9301" t="s">
        <v>2255</v>
      </c>
      <c r="D9301" t="s">
        <v>2658</v>
      </c>
      <c r="E9301" t="s">
        <v>3214</v>
      </c>
      <c r="F9301" s="6">
        <v>12</v>
      </c>
      <c r="G9301" s="6"/>
      <c r="H9301" s="6"/>
      <c r="I9301" s="6"/>
      <c r="J9301" s="6">
        <v>55.005000000000003</v>
      </c>
      <c r="K9301">
        <f t="shared" si="290"/>
        <v>1</v>
      </c>
    </row>
    <row r="9302" spans="1:11" x14ac:dyDescent="0.25">
      <c r="A9302" s="5" t="str">
        <f t="shared" si="291"/>
        <v>Rate FamilyTOU-GS2Monthly Peak DayFebruary13</v>
      </c>
      <c r="B9302" t="s">
        <v>2234</v>
      </c>
      <c r="C9302" t="s">
        <v>2255</v>
      </c>
      <c r="D9302" t="s">
        <v>2658</v>
      </c>
      <c r="E9302" t="s">
        <v>3214</v>
      </c>
      <c r="F9302" s="6">
        <v>13</v>
      </c>
      <c r="G9302" s="6"/>
      <c r="H9302" s="6"/>
      <c r="I9302" s="6"/>
      <c r="J9302" s="6">
        <v>56.67499999999999</v>
      </c>
      <c r="K9302">
        <f t="shared" si="290"/>
        <v>1</v>
      </c>
    </row>
    <row r="9303" spans="1:11" x14ac:dyDescent="0.25">
      <c r="A9303" s="5" t="str">
        <f t="shared" si="291"/>
        <v>Rate FamilyTOU-GS2Monthly Peak DayFebruary14</v>
      </c>
      <c r="B9303" t="s">
        <v>2234</v>
      </c>
      <c r="C9303" t="s">
        <v>2255</v>
      </c>
      <c r="D9303" t="s">
        <v>2658</v>
      </c>
      <c r="E9303" t="s">
        <v>3214</v>
      </c>
      <c r="F9303" s="6">
        <v>14</v>
      </c>
      <c r="G9303" s="6"/>
      <c r="H9303" s="6"/>
      <c r="I9303" s="6"/>
      <c r="J9303" s="6">
        <v>57.653750000000002</v>
      </c>
      <c r="K9303">
        <f t="shared" si="290"/>
        <v>1</v>
      </c>
    </row>
    <row r="9304" spans="1:11" x14ac:dyDescent="0.25">
      <c r="A9304" s="5" t="str">
        <f t="shared" si="291"/>
        <v>Rate FamilyTOU-GS2Monthly Peak DayFebruary15</v>
      </c>
      <c r="B9304" t="s">
        <v>2234</v>
      </c>
      <c r="C9304" t="s">
        <v>2255</v>
      </c>
      <c r="D9304" t="s">
        <v>2658</v>
      </c>
      <c r="E9304" t="s">
        <v>3214</v>
      </c>
      <c r="F9304" s="6">
        <v>15</v>
      </c>
      <c r="G9304" s="6"/>
      <c r="H9304" s="6"/>
      <c r="I9304" s="6"/>
      <c r="J9304" s="6">
        <v>58.881249999999994</v>
      </c>
      <c r="K9304">
        <f t="shared" si="290"/>
        <v>1</v>
      </c>
    </row>
    <row r="9305" spans="1:11" x14ac:dyDescent="0.25">
      <c r="A9305" s="5" t="str">
        <f t="shared" si="291"/>
        <v>Rate FamilyTOU-GS2Monthly Peak DayFebruary16</v>
      </c>
      <c r="B9305" t="s">
        <v>2234</v>
      </c>
      <c r="C9305" t="s">
        <v>2255</v>
      </c>
      <c r="D9305" t="s">
        <v>2658</v>
      </c>
      <c r="E9305" t="s">
        <v>3214</v>
      </c>
      <c r="F9305" s="6">
        <v>16</v>
      </c>
      <c r="G9305" s="6"/>
      <c r="H9305" s="6"/>
      <c r="I9305" s="6"/>
      <c r="J9305" s="6">
        <v>60.64</v>
      </c>
      <c r="K9305">
        <f t="shared" si="290"/>
        <v>1</v>
      </c>
    </row>
    <row r="9306" spans="1:11" x14ac:dyDescent="0.25">
      <c r="A9306" s="5" t="str">
        <f t="shared" si="291"/>
        <v>Rate FamilyTOU-GS2Monthly Peak DayFebruary17</v>
      </c>
      <c r="B9306" t="s">
        <v>2234</v>
      </c>
      <c r="C9306" t="s">
        <v>2255</v>
      </c>
      <c r="D9306" t="s">
        <v>2658</v>
      </c>
      <c r="E9306" t="s">
        <v>3214</v>
      </c>
      <c r="F9306" s="6">
        <v>17</v>
      </c>
      <c r="G9306" s="6"/>
      <c r="H9306" s="6"/>
      <c r="I9306" s="6"/>
      <c r="J9306" s="6">
        <v>61.071249999999999</v>
      </c>
      <c r="K9306">
        <f t="shared" si="290"/>
        <v>1</v>
      </c>
    </row>
    <row r="9307" spans="1:11" x14ac:dyDescent="0.25">
      <c r="A9307" s="5" t="str">
        <f t="shared" si="291"/>
        <v>Rate FamilyTOU-GS2Monthly Peak DayFebruary18</v>
      </c>
      <c r="B9307" t="s">
        <v>2234</v>
      </c>
      <c r="C9307" t="s">
        <v>2255</v>
      </c>
      <c r="D9307" t="s">
        <v>2658</v>
      </c>
      <c r="E9307" t="s">
        <v>3214</v>
      </c>
      <c r="F9307" s="6">
        <v>18</v>
      </c>
      <c r="G9307" s="6"/>
      <c r="H9307" s="6"/>
      <c r="I9307" s="6"/>
      <c r="J9307" s="6">
        <v>59.816250000000004</v>
      </c>
      <c r="K9307">
        <f t="shared" si="290"/>
        <v>1</v>
      </c>
    </row>
    <row r="9308" spans="1:11" x14ac:dyDescent="0.25">
      <c r="A9308" s="5" t="str">
        <f t="shared" si="291"/>
        <v>Rate FamilyTOU-GS2Monthly Peak DayFebruary19</v>
      </c>
      <c r="B9308" t="s">
        <v>2234</v>
      </c>
      <c r="C9308" t="s">
        <v>2255</v>
      </c>
      <c r="D9308" t="s">
        <v>2658</v>
      </c>
      <c r="E9308" t="s">
        <v>3214</v>
      </c>
      <c r="F9308" s="6">
        <v>19</v>
      </c>
      <c r="G9308" s="6"/>
      <c r="H9308" s="6"/>
      <c r="I9308" s="6"/>
      <c r="J9308" s="6">
        <v>57.596249999999998</v>
      </c>
      <c r="K9308">
        <f t="shared" si="290"/>
        <v>1</v>
      </c>
    </row>
    <row r="9309" spans="1:11" x14ac:dyDescent="0.25">
      <c r="A9309" s="5" t="str">
        <f t="shared" si="291"/>
        <v>Rate FamilyTOU-GS2Monthly Peak DayFebruary20</v>
      </c>
      <c r="B9309" t="s">
        <v>2234</v>
      </c>
      <c r="C9309" t="s">
        <v>2255</v>
      </c>
      <c r="D9309" t="s">
        <v>2658</v>
      </c>
      <c r="E9309" t="s">
        <v>3214</v>
      </c>
      <c r="F9309" s="6">
        <v>20</v>
      </c>
      <c r="G9309" s="6"/>
      <c r="H9309" s="6"/>
      <c r="I9309" s="6"/>
      <c r="J9309" s="6">
        <v>56.284999999999997</v>
      </c>
      <c r="K9309">
        <f t="shared" si="290"/>
        <v>1</v>
      </c>
    </row>
    <row r="9310" spans="1:11" x14ac:dyDescent="0.25">
      <c r="A9310" s="5" t="str">
        <f t="shared" si="291"/>
        <v>Rate FamilyTOU-GS2Monthly Peak DayFebruary21</v>
      </c>
      <c r="B9310" t="s">
        <v>2234</v>
      </c>
      <c r="C9310" t="s">
        <v>2255</v>
      </c>
      <c r="D9310" t="s">
        <v>2658</v>
      </c>
      <c r="E9310" t="s">
        <v>3214</v>
      </c>
      <c r="F9310" s="6">
        <v>21</v>
      </c>
      <c r="G9310" s="6"/>
      <c r="H9310" s="6"/>
      <c r="I9310" s="6"/>
      <c r="J9310" s="6">
        <v>55.342500000000001</v>
      </c>
      <c r="K9310">
        <f t="shared" si="290"/>
        <v>1</v>
      </c>
    </row>
    <row r="9311" spans="1:11" x14ac:dyDescent="0.25">
      <c r="A9311" s="5" t="str">
        <f t="shared" si="291"/>
        <v>Rate FamilyTOU-GS2Monthly Peak DayFebruary22</v>
      </c>
      <c r="B9311" t="s">
        <v>2234</v>
      </c>
      <c r="C9311" t="s">
        <v>2255</v>
      </c>
      <c r="D9311" t="s">
        <v>2658</v>
      </c>
      <c r="E9311" t="s">
        <v>3214</v>
      </c>
      <c r="F9311" s="6">
        <v>22</v>
      </c>
      <c r="G9311" s="6"/>
      <c r="H9311" s="6"/>
      <c r="I9311" s="6"/>
      <c r="J9311" s="6">
        <v>54.204999999999998</v>
      </c>
      <c r="K9311">
        <f t="shared" si="290"/>
        <v>1</v>
      </c>
    </row>
    <row r="9312" spans="1:11" x14ac:dyDescent="0.25">
      <c r="A9312" s="5" t="str">
        <f t="shared" si="291"/>
        <v>Rate FamilyTOU-GS2Monthly Peak DayFebruary23</v>
      </c>
      <c r="B9312" t="s">
        <v>2234</v>
      </c>
      <c r="C9312" t="s">
        <v>2255</v>
      </c>
      <c r="D9312" t="s">
        <v>2658</v>
      </c>
      <c r="E9312" t="s">
        <v>3214</v>
      </c>
      <c r="F9312" s="6">
        <v>23</v>
      </c>
      <c r="G9312" s="6"/>
      <c r="H9312" s="6"/>
      <c r="I9312" s="6"/>
      <c r="J9312" s="6">
        <v>53.555</v>
      </c>
      <c r="K9312">
        <f t="shared" si="290"/>
        <v>1</v>
      </c>
    </row>
    <row r="9313" spans="1:11" x14ac:dyDescent="0.25">
      <c r="A9313" s="5" t="str">
        <f t="shared" si="291"/>
        <v>Rate FamilyTOU-GS2Monthly Peak DayFebruary24</v>
      </c>
      <c r="B9313" t="s">
        <v>2234</v>
      </c>
      <c r="C9313" t="s">
        <v>2255</v>
      </c>
      <c r="D9313" t="s">
        <v>2658</v>
      </c>
      <c r="E9313" t="s">
        <v>3214</v>
      </c>
      <c r="F9313" s="6">
        <v>24</v>
      </c>
      <c r="G9313" s="6"/>
      <c r="H9313" s="6"/>
      <c r="I9313" s="6"/>
      <c r="J9313" s="6">
        <v>53.154999999999994</v>
      </c>
      <c r="K9313">
        <f t="shared" si="290"/>
        <v>1</v>
      </c>
    </row>
    <row r="9314" spans="1:11" x14ac:dyDescent="0.25">
      <c r="A9314" s="5" t="str">
        <f t="shared" si="291"/>
        <v>Rate FamilyTOU-GS2Average WeekdayMarch1</v>
      </c>
      <c r="B9314" t="s">
        <v>2234</v>
      </c>
      <c r="C9314" t="s">
        <v>2255</v>
      </c>
      <c r="D9314" t="s">
        <v>2659</v>
      </c>
      <c r="E9314" t="s">
        <v>3215</v>
      </c>
      <c r="F9314" s="6">
        <v>1</v>
      </c>
      <c r="G9314" s="6"/>
      <c r="H9314" s="6"/>
      <c r="I9314" s="6"/>
      <c r="J9314" s="6">
        <v>48.081249999999997</v>
      </c>
      <c r="K9314">
        <f t="shared" si="290"/>
        <v>1</v>
      </c>
    </row>
    <row r="9315" spans="1:11" x14ac:dyDescent="0.25">
      <c r="A9315" s="5" t="str">
        <f t="shared" si="291"/>
        <v>Rate FamilyTOU-GS2Average WeekdayMarch2</v>
      </c>
      <c r="B9315" t="s">
        <v>2234</v>
      </c>
      <c r="C9315" t="s">
        <v>2255</v>
      </c>
      <c r="D9315" t="s">
        <v>2659</v>
      </c>
      <c r="E9315" t="s">
        <v>3215</v>
      </c>
      <c r="F9315" s="6">
        <v>2</v>
      </c>
      <c r="G9315" s="6"/>
      <c r="H9315" s="6"/>
      <c r="I9315" s="6"/>
      <c r="J9315" s="6">
        <v>46.887499999999996</v>
      </c>
      <c r="K9315">
        <f t="shared" si="290"/>
        <v>1</v>
      </c>
    </row>
    <row r="9316" spans="1:11" x14ac:dyDescent="0.25">
      <c r="A9316" s="5" t="str">
        <f t="shared" si="291"/>
        <v>Rate FamilyTOU-GS2Average WeekdayMarch3</v>
      </c>
      <c r="B9316" t="s">
        <v>2234</v>
      </c>
      <c r="C9316" t="s">
        <v>2255</v>
      </c>
      <c r="D9316" t="s">
        <v>2659</v>
      </c>
      <c r="E9316" t="s">
        <v>3215</v>
      </c>
      <c r="F9316" s="6">
        <v>3</v>
      </c>
      <c r="G9316" s="6"/>
      <c r="H9316" s="6"/>
      <c r="I9316" s="6"/>
      <c r="J9316" s="6">
        <v>45.733749999999993</v>
      </c>
      <c r="K9316">
        <f t="shared" si="290"/>
        <v>1</v>
      </c>
    </row>
    <row r="9317" spans="1:11" x14ac:dyDescent="0.25">
      <c r="A9317" s="5" t="str">
        <f t="shared" si="291"/>
        <v>Rate FamilyTOU-GS2Average WeekdayMarch4</v>
      </c>
      <c r="B9317" t="s">
        <v>2234</v>
      </c>
      <c r="C9317" t="s">
        <v>2255</v>
      </c>
      <c r="D9317" t="s">
        <v>2659</v>
      </c>
      <c r="E9317" t="s">
        <v>3215</v>
      </c>
      <c r="F9317" s="6">
        <v>4</v>
      </c>
      <c r="G9317" s="6"/>
      <c r="H9317" s="6"/>
      <c r="I9317" s="6"/>
      <c r="J9317" s="6">
        <v>44.133749999999999</v>
      </c>
      <c r="K9317">
        <f t="shared" si="290"/>
        <v>1</v>
      </c>
    </row>
    <row r="9318" spans="1:11" x14ac:dyDescent="0.25">
      <c r="A9318" s="5" t="str">
        <f t="shared" si="291"/>
        <v>Rate FamilyTOU-GS2Average WeekdayMarch5</v>
      </c>
      <c r="B9318" t="s">
        <v>2234</v>
      </c>
      <c r="C9318" t="s">
        <v>2255</v>
      </c>
      <c r="D9318" t="s">
        <v>2659</v>
      </c>
      <c r="E9318" t="s">
        <v>3215</v>
      </c>
      <c r="F9318" s="6">
        <v>5</v>
      </c>
      <c r="G9318" s="6"/>
      <c r="H9318" s="6"/>
      <c r="I9318" s="6"/>
      <c r="J9318" s="6">
        <v>43.056249999999991</v>
      </c>
      <c r="K9318">
        <f t="shared" si="290"/>
        <v>1</v>
      </c>
    </row>
    <row r="9319" spans="1:11" x14ac:dyDescent="0.25">
      <c r="A9319" s="5" t="str">
        <f t="shared" si="291"/>
        <v>Rate FamilyTOU-GS2Average WeekdayMarch6</v>
      </c>
      <c r="B9319" t="s">
        <v>2234</v>
      </c>
      <c r="C9319" t="s">
        <v>2255</v>
      </c>
      <c r="D9319" t="s">
        <v>2659</v>
      </c>
      <c r="E9319" t="s">
        <v>3215</v>
      </c>
      <c r="F9319" s="6">
        <v>6</v>
      </c>
      <c r="G9319" s="6"/>
      <c r="H9319" s="6"/>
      <c r="I9319" s="6"/>
      <c r="J9319" s="6">
        <v>42.470000000000006</v>
      </c>
      <c r="K9319">
        <f t="shared" si="290"/>
        <v>1</v>
      </c>
    </row>
    <row r="9320" spans="1:11" x14ac:dyDescent="0.25">
      <c r="A9320" s="5" t="str">
        <f t="shared" si="291"/>
        <v>Rate FamilyTOU-GS2Average WeekdayMarch7</v>
      </c>
      <c r="B9320" t="s">
        <v>2234</v>
      </c>
      <c r="C9320" t="s">
        <v>2255</v>
      </c>
      <c r="D9320" t="s">
        <v>2659</v>
      </c>
      <c r="E9320" t="s">
        <v>3215</v>
      </c>
      <c r="F9320" s="6">
        <v>7</v>
      </c>
      <c r="G9320" s="6"/>
      <c r="H9320" s="6"/>
      <c r="I9320" s="6"/>
      <c r="J9320" s="6">
        <v>41.887499999999996</v>
      </c>
      <c r="K9320">
        <f t="shared" si="290"/>
        <v>1</v>
      </c>
    </row>
    <row r="9321" spans="1:11" x14ac:dyDescent="0.25">
      <c r="A9321" s="5" t="str">
        <f t="shared" si="291"/>
        <v>Rate FamilyTOU-GS2Average WeekdayMarch8</v>
      </c>
      <c r="B9321" t="s">
        <v>2234</v>
      </c>
      <c r="C9321" t="s">
        <v>2255</v>
      </c>
      <c r="D9321" t="s">
        <v>2659</v>
      </c>
      <c r="E9321" t="s">
        <v>3215</v>
      </c>
      <c r="F9321" s="6">
        <v>8</v>
      </c>
      <c r="G9321" s="6"/>
      <c r="H9321" s="6"/>
      <c r="I9321" s="6"/>
      <c r="J9321" s="6">
        <v>41.865000000000002</v>
      </c>
      <c r="K9321">
        <f t="shared" si="290"/>
        <v>1</v>
      </c>
    </row>
    <row r="9322" spans="1:11" x14ac:dyDescent="0.25">
      <c r="A9322" s="5" t="str">
        <f t="shared" si="291"/>
        <v>Rate FamilyTOU-GS2Average WeekdayMarch9</v>
      </c>
      <c r="B9322" t="s">
        <v>2234</v>
      </c>
      <c r="C9322" t="s">
        <v>2255</v>
      </c>
      <c r="D9322" t="s">
        <v>2659</v>
      </c>
      <c r="E9322" t="s">
        <v>3215</v>
      </c>
      <c r="F9322" s="6">
        <v>9</v>
      </c>
      <c r="G9322" s="6"/>
      <c r="H9322" s="6"/>
      <c r="I9322" s="6"/>
      <c r="J9322" s="6">
        <v>42.3825</v>
      </c>
      <c r="K9322">
        <f t="shared" si="290"/>
        <v>1</v>
      </c>
    </row>
    <row r="9323" spans="1:11" x14ac:dyDescent="0.25">
      <c r="A9323" s="5" t="str">
        <f t="shared" si="291"/>
        <v>Rate FamilyTOU-GS2Average WeekdayMarch10</v>
      </c>
      <c r="B9323" t="s">
        <v>2234</v>
      </c>
      <c r="C9323" t="s">
        <v>2255</v>
      </c>
      <c r="D9323" t="s">
        <v>2659</v>
      </c>
      <c r="E9323" t="s">
        <v>3215</v>
      </c>
      <c r="F9323" s="6">
        <v>10</v>
      </c>
      <c r="G9323" s="6"/>
      <c r="H9323" s="6"/>
      <c r="I9323" s="6"/>
      <c r="J9323" s="6">
        <v>46.018749999999997</v>
      </c>
      <c r="K9323">
        <f t="shared" si="290"/>
        <v>1</v>
      </c>
    </row>
    <row r="9324" spans="1:11" x14ac:dyDescent="0.25">
      <c r="A9324" s="5" t="str">
        <f t="shared" si="291"/>
        <v>Rate FamilyTOU-GS2Average WeekdayMarch11</v>
      </c>
      <c r="B9324" t="s">
        <v>2234</v>
      </c>
      <c r="C9324" t="s">
        <v>2255</v>
      </c>
      <c r="D9324" t="s">
        <v>2659</v>
      </c>
      <c r="E9324" t="s">
        <v>3215</v>
      </c>
      <c r="F9324" s="6">
        <v>11</v>
      </c>
      <c r="G9324" s="6"/>
      <c r="H9324" s="6"/>
      <c r="I9324" s="6"/>
      <c r="J9324" s="6">
        <v>50.612499999999997</v>
      </c>
      <c r="K9324">
        <f t="shared" si="290"/>
        <v>1</v>
      </c>
    </row>
    <row r="9325" spans="1:11" x14ac:dyDescent="0.25">
      <c r="A9325" s="5" t="str">
        <f t="shared" si="291"/>
        <v>Rate FamilyTOU-GS2Average WeekdayMarch12</v>
      </c>
      <c r="B9325" t="s">
        <v>2234</v>
      </c>
      <c r="C9325" t="s">
        <v>2255</v>
      </c>
      <c r="D9325" t="s">
        <v>2659</v>
      </c>
      <c r="E9325" t="s">
        <v>3215</v>
      </c>
      <c r="F9325" s="6">
        <v>12</v>
      </c>
      <c r="G9325" s="6"/>
      <c r="H9325" s="6"/>
      <c r="I9325" s="6"/>
      <c r="J9325" s="6">
        <v>54.747500000000002</v>
      </c>
      <c r="K9325">
        <f t="shared" si="290"/>
        <v>1</v>
      </c>
    </row>
    <row r="9326" spans="1:11" x14ac:dyDescent="0.25">
      <c r="A9326" s="5" t="str">
        <f t="shared" si="291"/>
        <v>Rate FamilyTOU-GS2Average WeekdayMarch13</v>
      </c>
      <c r="B9326" t="s">
        <v>2234</v>
      </c>
      <c r="C9326" t="s">
        <v>2255</v>
      </c>
      <c r="D9326" t="s">
        <v>2659</v>
      </c>
      <c r="E9326" t="s">
        <v>3215</v>
      </c>
      <c r="F9326" s="6">
        <v>13</v>
      </c>
      <c r="G9326" s="6"/>
      <c r="H9326" s="6"/>
      <c r="I9326" s="6"/>
      <c r="J9326" s="6">
        <v>58.338749999999997</v>
      </c>
      <c r="K9326">
        <f t="shared" si="290"/>
        <v>1</v>
      </c>
    </row>
    <row r="9327" spans="1:11" x14ac:dyDescent="0.25">
      <c r="A9327" s="5" t="str">
        <f t="shared" si="291"/>
        <v>Rate FamilyTOU-GS2Average WeekdayMarch14</v>
      </c>
      <c r="B9327" t="s">
        <v>2234</v>
      </c>
      <c r="C9327" t="s">
        <v>2255</v>
      </c>
      <c r="D9327" t="s">
        <v>2659</v>
      </c>
      <c r="E9327" t="s">
        <v>3215</v>
      </c>
      <c r="F9327" s="6">
        <v>14</v>
      </c>
      <c r="G9327" s="6"/>
      <c r="H9327" s="6"/>
      <c r="I9327" s="6"/>
      <c r="J9327" s="6">
        <v>61.52624999999999</v>
      </c>
      <c r="K9327">
        <f t="shared" si="290"/>
        <v>1</v>
      </c>
    </row>
    <row r="9328" spans="1:11" x14ac:dyDescent="0.25">
      <c r="A9328" s="5" t="str">
        <f t="shared" si="291"/>
        <v>Rate FamilyTOU-GS2Average WeekdayMarch15</v>
      </c>
      <c r="B9328" t="s">
        <v>2234</v>
      </c>
      <c r="C9328" t="s">
        <v>2255</v>
      </c>
      <c r="D9328" t="s">
        <v>2659</v>
      </c>
      <c r="E9328" t="s">
        <v>3215</v>
      </c>
      <c r="F9328" s="6">
        <v>15</v>
      </c>
      <c r="G9328" s="6"/>
      <c r="H9328" s="6"/>
      <c r="I9328" s="6"/>
      <c r="J9328" s="6">
        <v>64.078749999999999</v>
      </c>
      <c r="K9328">
        <f t="shared" si="290"/>
        <v>1</v>
      </c>
    </row>
    <row r="9329" spans="1:11" x14ac:dyDescent="0.25">
      <c r="A9329" s="5" t="str">
        <f t="shared" si="291"/>
        <v>Rate FamilyTOU-GS2Average WeekdayMarch16</v>
      </c>
      <c r="B9329" t="s">
        <v>2234</v>
      </c>
      <c r="C9329" t="s">
        <v>2255</v>
      </c>
      <c r="D9329" t="s">
        <v>2659</v>
      </c>
      <c r="E9329" t="s">
        <v>3215</v>
      </c>
      <c r="F9329" s="6">
        <v>16</v>
      </c>
      <c r="G9329" s="6"/>
      <c r="H9329" s="6"/>
      <c r="I9329" s="6"/>
      <c r="J9329" s="6">
        <v>65.433750000000003</v>
      </c>
      <c r="K9329">
        <f t="shared" si="290"/>
        <v>1</v>
      </c>
    </row>
    <row r="9330" spans="1:11" x14ac:dyDescent="0.25">
      <c r="A9330" s="5" t="str">
        <f t="shared" si="291"/>
        <v>Rate FamilyTOU-GS2Average WeekdayMarch17</v>
      </c>
      <c r="B9330" t="s">
        <v>2234</v>
      </c>
      <c r="C9330" t="s">
        <v>2255</v>
      </c>
      <c r="D9330" t="s">
        <v>2659</v>
      </c>
      <c r="E9330" t="s">
        <v>3215</v>
      </c>
      <c r="F9330" s="6">
        <v>17</v>
      </c>
      <c r="G9330" s="6"/>
      <c r="H9330" s="6"/>
      <c r="I9330" s="6"/>
      <c r="J9330" s="6">
        <v>67.040000000000006</v>
      </c>
      <c r="K9330">
        <f t="shared" si="290"/>
        <v>1</v>
      </c>
    </row>
    <row r="9331" spans="1:11" x14ac:dyDescent="0.25">
      <c r="A9331" s="5" t="str">
        <f t="shared" si="291"/>
        <v>Rate FamilyTOU-GS2Average WeekdayMarch18</v>
      </c>
      <c r="B9331" t="s">
        <v>2234</v>
      </c>
      <c r="C9331" t="s">
        <v>2255</v>
      </c>
      <c r="D9331" t="s">
        <v>2659</v>
      </c>
      <c r="E9331" t="s">
        <v>3215</v>
      </c>
      <c r="F9331" s="6">
        <v>18</v>
      </c>
      <c r="G9331" s="6"/>
      <c r="H9331" s="6"/>
      <c r="I9331" s="6"/>
      <c r="J9331" s="6">
        <v>66.353749999999991</v>
      </c>
      <c r="K9331">
        <f t="shared" si="290"/>
        <v>1</v>
      </c>
    </row>
    <row r="9332" spans="1:11" x14ac:dyDescent="0.25">
      <c r="A9332" s="5" t="str">
        <f t="shared" si="291"/>
        <v>Rate FamilyTOU-GS2Average WeekdayMarch19</v>
      </c>
      <c r="B9332" t="s">
        <v>2234</v>
      </c>
      <c r="C9332" t="s">
        <v>2255</v>
      </c>
      <c r="D9332" t="s">
        <v>2659</v>
      </c>
      <c r="E9332" t="s">
        <v>3215</v>
      </c>
      <c r="F9332" s="6">
        <v>19</v>
      </c>
      <c r="G9332" s="6"/>
      <c r="H9332" s="6"/>
      <c r="I9332" s="6"/>
      <c r="J9332" s="6">
        <v>65.332499999999996</v>
      </c>
      <c r="K9332">
        <f t="shared" si="290"/>
        <v>1</v>
      </c>
    </row>
    <row r="9333" spans="1:11" x14ac:dyDescent="0.25">
      <c r="A9333" s="5" t="str">
        <f t="shared" si="291"/>
        <v>Rate FamilyTOU-GS2Average WeekdayMarch20</v>
      </c>
      <c r="B9333" t="s">
        <v>2234</v>
      </c>
      <c r="C9333" t="s">
        <v>2255</v>
      </c>
      <c r="D9333" t="s">
        <v>2659</v>
      </c>
      <c r="E9333" t="s">
        <v>3215</v>
      </c>
      <c r="F9333" s="6">
        <v>20</v>
      </c>
      <c r="G9333" s="6"/>
      <c r="H9333" s="6"/>
      <c r="I9333" s="6"/>
      <c r="J9333" s="6">
        <v>63.224999999999994</v>
      </c>
      <c r="K9333">
        <f t="shared" si="290"/>
        <v>1</v>
      </c>
    </row>
    <row r="9334" spans="1:11" x14ac:dyDescent="0.25">
      <c r="A9334" s="5" t="str">
        <f t="shared" si="291"/>
        <v>Rate FamilyTOU-GS2Average WeekdayMarch21</v>
      </c>
      <c r="B9334" t="s">
        <v>2234</v>
      </c>
      <c r="C9334" t="s">
        <v>2255</v>
      </c>
      <c r="D9334" t="s">
        <v>2659</v>
      </c>
      <c r="E9334" t="s">
        <v>3215</v>
      </c>
      <c r="F9334" s="6">
        <v>21</v>
      </c>
      <c r="G9334" s="6"/>
      <c r="H9334" s="6"/>
      <c r="I9334" s="6"/>
      <c r="J9334" s="6">
        <v>59.355000000000004</v>
      </c>
      <c r="K9334">
        <f t="shared" si="290"/>
        <v>1</v>
      </c>
    </row>
    <row r="9335" spans="1:11" x14ac:dyDescent="0.25">
      <c r="A9335" s="5" t="str">
        <f t="shared" si="291"/>
        <v>Rate FamilyTOU-GS2Average WeekdayMarch22</v>
      </c>
      <c r="B9335" t="s">
        <v>2234</v>
      </c>
      <c r="C9335" t="s">
        <v>2255</v>
      </c>
      <c r="D9335" t="s">
        <v>2659</v>
      </c>
      <c r="E9335" t="s">
        <v>3215</v>
      </c>
      <c r="F9335" s="6">
        <v>22</v>
      </c>
      <c r="G9335" s="6"/>
      <c r="H9335" s="6"/>
      <c r="I9335" s="6"/>
      <c r="J9335" s="6">
        <v>57.103750000000005</v>
      </c>
      <c r="K9335">
        <f t="shared" si="290"/>
        <v>1</v>
      </c>
    </row>
    <row r="9336" spans="1:11" x14ac:dyDescent="0.25">
      <c r="A9336" s="5" t="str">
        <f t="shared" si="291"/>
        <v>Rate FamilyTOU-GS2Average WeekdayMarch23</v>
      </c>
      <c r="B9336" t="s">
        <v>2234</v>
      </c>
      <c r="C9336" t="s">
        <v>2255</v>
      </c>
      <c r="D9336" t="s">
        <v>2659</v>
      </c>
      <c r="E9336" t="s">
        <v>3215</v>
      </c>
      <c r="F9336" s="6">
        <v>23</v>
      </c>
      <c r="G9336" s="6"/>
      <c r="H9336" s="6"/>
      <c r="I9336" s="6"/>
      <c r="J9336" s="6">
        <v>54.988750000000003</v>
      </c>
      <c r="K9336">
        <f t="shared" si="290"/>
        <v>1</v>
      </c>
    </row>
    <row r="9337" spans="1:11" x14ac:dyDescent="0.25">
      <c r="A9337" s="5" t="str">
        <f t="shared" si="291"/>
        <v>Rate FamilyTOU-GS2Average WeekdayMarch24</v>
      </c>
      <c r="B9337" t="s">
        <v>2234</v>
      </c>
      <c r="C9337" t="s">
        <v>2255</v>
      </c>
      <c r="D9337" t="s">
        <v>2659</v>
      </c>
      <c r="E9337" t="s">
        <v>3215</v>
      </c>
      <c r="F9337" s="6">
        <v>24</v>
      </c>
      <c r="G9337" s="6"/>
      <c r="H9337" s="6"/>
      <c r="I9337" s="6"/>
      <c r="J9337" s="6">
        <v>53.50500000000001</v>
      </c>
      <c r="K9337">
        <f t="shared" si="290"/>
        <v>1</v>
      </c>
    </row>
    <row r="9338" spans="1:11" x14ac:dyDescent="0.25">
      <c r="A9338" s="5" t="str">
        <f t="shared" si="291"/>
        <v>Rate FamilyTOU-GS2Monthly Peak DayMarch1</v>
      </c>
      <c r="B9338" t="s">
        <v>2234</v>
      </c>
      <c r="C9338" t="s">
        <v>2255</v>
      </c>
      <c r="D9338" t="s">
        <v>2660</v>
      </c>
      <c r="E9338" t="s">
        <v>3215</v>
      </c>
      <c r="F9338" s="6">
        <v>1</v>
      </c>
      <c r="G9338" s="6"/>
      <c r="H9338" s="6"/>
      <c r="I9338" s="6"/>
      <c r="J9338" s="6">
        <v>50.097500000000004</v>
      </c>
      <c r="K9338">
        <f t="shared" si="290"/>
        <v>1</v>
      </c>
    </row>
    <row r="9339" spans="1:11" x14ac:dyDescent="0.25">
      <c r="A9339" s="5" t="str">
        <f t="shared" si="291"/>
        <v>Rate FamilyTOU-GS2Monthly Peak DayMarch2</v>
      </c>
      <c r="B9339" t="s">
        <v>2234</v>
      </c>
      <c r="C9339" t="s">
        <v>2255</v>
      </c>
      <c r="D9339" t="s">
        <v>2660</v>
      </c>
      <c r="E9339" t="s">
        <v>3215</v>
      </c>
      <c r="F9339" s="6">
        <v>2</v>
      </c>
      <c r="G9339" s="6"/>
      <c r="H9339" s="6"/>
      <c r="I9339" s="6"/>
      <c r="J9339" s="6">
        <v>49.647500000000001</v>
      </c>
      <c r="K9339">
        <f t="shared" si="290"/>
        <v>1</v>
      </c>
    </row>
    <row r="9340" spans="1:11" x14ac:dyDescent="0.25">
      <c r="A9340" s="5" t="str">
        <f t="shared" si="291"/>
        <v>Rate FamilyTOU-GS2Monthly Peak DayMarch3</v>
      </c>
      <c r="B9340" t="s">
        <v>2234</v>
      </c>
      <c r="C9340" t="s">
        <v>2255</v>
      </c>
      <c r="D9340" t="s">
        <v>2660</v>
      </c>
      <c r="E9340" t="s">
        <v>3215</v>
      </c>
      <c r="F9340" s="6">
        <v>3</v>
      </c>
      <c r="G9340" s="6"/>
      <c r="H9340" s="6"/>
      <c r="I9340" s="6"/>
      <c r="J9340" s="6">
        <v>48.856249999999996</v>
      </c>
      <c r="K9340">
        <f t="shared" si="290"/>
        <v>1</v>
      </c>
    </row>
    <row r="9341" spans="1:11" x14ac:dyDescent="0.25">
      <c r="A9341" s="5" t="str">
        <f t="shared" si="291"/>
        <v>Rate FamilyTOU-GS2Monthly Peak DayMarch4</v>
      </c>
      <c r="B9341" t="s">
        <v>2234</v>
      </c>
      <c r="C9341" t="s">
        <v>2255</v>
      </c>
      <c r="D9341" t="s">
        <v>2660</v>
      </c>
      <c r="E9341" t="s">
        <v>3215</v>
      </c>
      <c r="F9341" s="6">
        <v>4</v>
      </c>
      <c r="G9341" s="6"/>
      <c r="H9341" s="6"/>
      <c r="I9341" s="6"/>
      <c r="J9341" s="6">
        <v>47.617500000000007</v>
      </c>
      <c r="K9341">
        <f t="shared" si="290"/>
        <v>1</v>
      </c>
    </row>
    <row r="9342" spans="1:11" x14ac:dyDescent="0.25">
      <c r="A9342" s="5" t="str">
        <f t="shared" si="291"/>
        <v>Rate FamilyTOU-GS2Monthly Peak DayMarch5</v>
      </c>
      <c r="B9342" t="s">
        <v>2234</v>
      </c>
      <c r="C9342" t="s">
        <v>2255</v>
      </c>
      <c r="D9342" t="s">
        <v>2660</v>
      </c>
      <c r="E9342" t="s">
        <v>3215</v>
      </c>
      <c r="F9342" s="6">
        <v>5</v>
      </c>
      <c r="G9342" s="6"/>
      <c r="H9342" s="6"/>
      <c r="I9342" s="6"/>
      <c r="J9342" s="6">
        <v>46.651250000000005</v>
      </c>
      <c r="K9342">
        <f t="shared" si="290"/>
        <v>1</v>
      </c>
    </row>
    <row r="9343" spans="1:11" x14ac:dyDescent="0.25">
      <c r="A9343" s="5" t="str">
        <f t="shared" si="291"/>
        <v>Rate FamilyTOU-GS2Monthly Peak DayMarch6</v>
      </c>
      <c r="B9343" t="s">
        <v>2234</v>
      </c>
      <c r="C9343" t="s">
        <v>2255</v>
      </c>
      <c r="D9343" t="s">
        <v>2660</v>
      </c>
      <c r="E9343" t="s">
        <v>3215</v>
      </c>
      <c r="F9343" s="6">
        <v>6</v>
      </c>
      <c r="G9343" s="6"/>
      <c r="H9343" s="6"/>
      <c r="I9343" s="6"/>
      <c r="J9343" s="6">
        <v>46.143749999999997</v>
      </c>
      <c r="K9343">
        <f t="shared" si="290"/>
        <v>1</v>
      </c>
    </row>
    <row r="9344" spans="1:11" x14ac:dyDescent="0.25">
      <c r="A9344" s="5" t="str">
        <f t="shared" si="291"/>
        <v>Rate FamilyTOU-GS2Monthly Peak DayMarch7</v>
      </c>
      <c r="B9344" t="s">
        <v>2234</v>
      </c>
      <c r="C9344" t="s">
        <v>2255</v>
      </c>
      <c r="D9344" t="s">
        <v>2660</v>
      </c>
      <c r="E9344" t="s">
        <v>3215</v>
      </c>
      <c r="F9344" s="6">
        <v>7</v>
      </c>
      <c r="G9344" s="6"/>
      <c r="H9344" s="6"/>
      <c r="I9344" s="6"/>
      <c r="J9344" s="6">
        <v>45.841249999999995</v>
      </c>
      <c r="K9344">
        <f t="shared" si="290"/>
        <v>1</v>
      </c>
    </row>
    <row r="9345" spans="1:11" x14ac:dyDescent="0.25">
      <c r="A9345" s="5" t="str">
        <f t="shared" si="291"/>
        <v>Rate FamilyTOU-GS2Monthly Peak DayMarch8</v>
      </c>
      <c r="B9345" t="s">
        <v>2234</v>
      </c>
      <c r="C9345" t="s">
        <v>2255</v>
      </c>
      <c r="D9345" t="s">
        <v>2660</v>
      </c>
      <c r="E9345" t="s">
        <v>3215</v>
      </c>
      <c r="F9345" s="6">
        <v>8</v>
      </c>
      <c r="G9345" s="6"/>
      <c r="H9345" s="6"/>
      <c r="I9345" s="6"/>
      <c r="J9345" s="6">
        <v>45.892499999999998</v>
      </c>
      <c r="K9345">
        <f t="shared" si="290"/>
        <v>1</v>
      </c>
    </row>
    <row r="9346" spans="1:11" x14ac:dyDescent="0.25">
      <c r="A9346" s="5" t="str">
        <f t="shared" si="291"/>
        <v>Rate FamilyTOU-GS2Monthly Peak DayMarch9</v>
      </c>
      <c r="B9346" t="s">
        <v>2234</v>
      </c>
      <c r="C9346" t="s">
        <v>2255</v>
      </c>
      <c r="D9346" t="s">
        <v>2660</v>
      </c>
      <c r="E9346" t="s">
        <v>3215</v>
      </c>
      <c r="F9346" s="6">
        <v>9</v>
      </c>
      <c r="G9346" s="6"/>
      <c r="H9346" s="6"/>
      <c r="I9346" s="6"/>
      <c r="J9346" s="6">
        <v>46.86</v>
      </c>
      <c r="K9346">
        <f t="shared" ref="K9346:K9409" si="292">INDEX(events, MATCH(CONCATENATE(B9346, C9346, D9346, E9346), events_y, 0), MATCH("Confidential", events_x, 0))</f>
        <v>1</v>
      </c>
    </row>
    <row r="9347" spans="1:11" x14ac:dyDescent="0.25">
      <c r="A9347" s="5" t="str">
        <f t="shared" ref="A9347:A9410" si="293">CONCATENATE(B9347, C9347, D9347, E9347, F9347)</f>
        <v>Rate FamilyTOU-GS2Monthly Peak DayMarch10</v>
      </c>
      <c r="B9347" t="s">
        <v>2234</v>
      </c>
      <c r="C9347" t="s">
        <v>2255</v>
      </c>
      <c r="D9347" t="s">
        <v>2660</v>
      </c>
      <c r="E9347" t="s">
        <v>3215</v>
      </c>
      <c r="F9347" s="6">
        <v>10</v>
      </c>
      <c r="G9347" s="6"/>
      <c r="H9347" s="6"/>
      <c r="I9347" s="6"/>
      <c r="J9347" s="6">
        <v>48.684999999999988</v>
      </c>
      <c r="K9347">
        <f t="shared" si="292"/>
        <v>1</v>
      </c>
    </row>
    <row r="9348" spans="1:11" x14ac:dyDescent="0.25">
      <c r="A9348" s="5" t="str">
        <f t="shared" si="293"/>
        <v>Rate FamilyTOU-GS2Monthly Peak DayMarch11</v>
      </c>
      <c r="B9348" t="s">
        <v>2234</v>
      </c>
      <c r="C9348" t="s">
        <v>2255</v>
      </c>
      <c r="D9348" t="s">
        <v>2660</v>
      </c>
      <c r="E9348" t="s">
        <v>3215</v>
      </c>
      <c r="F9348" s="6">
        <v>11</v>
      </c>
      <c r="G9348" s="6"/>
      <c r="H9348" s="6"/>
      <c r="I9348" s="6"/>
      <c r="J9348" s="6">
        <v>51.627500000000005</v>
      </c>
      <c r="K9348">
        <f t="shared" si="292"/>
        <v>1</v>
      </c>
    </row>
    <row r="9349" spans="1:11" x14ac:dyDescent="0.25">
      <c r="A9349" s="5" t="str">
        <f t="shared" si="293"/>
        <v>Rate FamilyTOU-GS2Monthly Peak DayMarch12</v>
      </c>
      <c r="B9349" t="s">
        <v>2234</v>
      </c>
      <c r="C9349" t="s">
        <v>2255</v>
      </c>
      <c r="D9349" t="s">
        <v>2660</v>
      </c>
      <c r="E9349" t="s">
        <v>3215</v>
      </c>
      <c r="F9349" s="6">
        <v>12</v>
      </c>
      <c r="G9349" s="6"/>
      <c r="H9349" s="6"/>
      <c r="I9349" s="6"/>
      <c r="J9349" s="6">
        <v>52.3125</v>
      </c>
      <c r="K9349">
        <f t="shared" si="292"/>
        <v>1</v>
      </c>
    </row>
    <row r="9350" spans="1:11" x14ac:dyDescent="0.25">
      <c r="A9350" s="5" t="str">
        <f t="shared" si="293"/>
        <v>Rate FamilyTOU-GS2Monthly Peak DayMarch13</v>
      </c>
      <c r="B9350" t="s">
        <v>2234</v>
      </c>
      <c r="C9350" t="s">
        <v>2255</v>
      </c>
      <c r="D9350" t="s">
        <v>2660</v>
      </c>
      <c r="E9350" t="s">
        <v>3215</v>
      </c>
      <c r="F9350" s="6">
        <v>13</v>
      </c>
      <c r="G9350" s="6"/>
      <c r="H9350" s="6"/>
      <c r="I9350" s="6"/>
      <c r="J9350" s="6">
        <v>53.6325</v>
      </c>
      <c r="K9350">
        <f t="shared" si="292"/>
        <v>1</v>
      </c>
    </row>
    <row r="9351" spans="1:11" x14ac:dyDescent="0.25">
      <c r="A9351" s="5" t="str">
        <f t="shared" si="293"/>
        <v>Rate FamilyTOU-GS2Monthly Peak DayMarch14</v>
      </c>
      <c r="B9351" t="s">
        <v>2234</v>
      </c>
      <c r="C9351" t="s">
        <v>2255</v>
      </c>
      <c r="D9351" t="s">
        <v>2660</v>
      </c>
      <c r="E9351" t="s">
        <v>3215</v>
      </c>
      <c r="F9351" s="6">
        <v>14</v>
      </c>
      <c r="G9351" s="6"/>
      <c r="H9351" s="6"/>
      <c r="I9351" s="6"/>
      <c r="J9351" s="6">
        <v>53.160000000000011</v>
      </c>
      <c r="K9351">
        <f t="shared" si="292"/>
        <v>1</v>
      </c>
    </row>
    <row r="9352" spans="1:11" x14ac:dyDescent="0.25">
      <c r="A9352" s="5" t="str">
        <f t="shared" si="293"/>
        <v>Rate FamilyTOU-GS2Monthly Peak DayMarch15</v>
      </c>
      <c r="B9352" t="s">
        <v>2234</v>
      </c>
      <c r="C9352" t="s">
        <v>2255</v>
      </c>
      <c r="D9352" t="s">
        <v>2660</v>
      </c>
      <c r="E9352" t="s">
        <v>3215</v>
      </c>
      <c r="F9352" s="6">
        <v>15</v>
      </c>
      <c r="G9352" s="6"/>
      <c r="H9352" s="6"/>
      <c r="I9352" s="6"/>
      <c r="J9352" s="6">
        <v>53.414999999999992</v>
      </c>
      <c r="K9352">
        <f t="shared" si="292"/>
        <v>1</v>
      </c>
    </row>
    <row r="9353" spans="1:11" x14ac:dyDescent="0.25">
      <c r="A9353" s="5" t="str">
        <f t="shared" si="293"/>
        <v>Rate FamilyTOU-GS2Monthly Peak DayMarch16</v>
      </c>
      <c r="B9353" t="s">
        <v>2234</v>
      </c>
      <c r="C9353" t="s">
        <v>2255</v>
      </c>
      <c r="D9353" t="s">
        <v>2660</v>
      </c>
      <c r="E9353" t="s">
        <v>3215</v>
      </c>
      <c r="F9353" s="6">
        <v>16</v>
      </c>
      <c r="G9353" s="6"/>
      <c r="H9353" s="6"/>
      <c r="I9353" s="6"/>
      <c r="J9353" s="6">
        <v>52.432500000000005</v>
      </c>
      <c r="K9353">
        <f t="shared" si="292"/>
        <v>1</v>
      </c>
    </row>
    <row r="9354" spans="1:11" x14ac:dyDescent="0.25">
      <c r="A9354" s="5" t="str">
        <f t="shared" si="293"/>
        <v>Rate FamilyTOU-GS2Monthly Peak DayMarch17</v>
      </c>
      <c r="B9354" t="s">
        <v>2234</v>
      </c>
      <c r="C9354" t="s">
        <v>2255</v>
      </c>
      <c r="D9354" t="s">
        <v>2660</v>
      </c>
      <c r="E9354" t="s">
        <v>3215</v>
      </c>
      <c r="F9354" s="6">
        <v>17</v>
      </c>
      <c r="G9354" s="6"/>
      <c r="H9354" s="6"/>
      <c r="I9354" s="6"/>
      <c r="J9354" s="6">
        <v>52.155000000000008</v>
      </c>
      <c r="K9354">
        <f t="shared" si="292"/>
        <v>1</v>
      </c>
    </row>
    <row r="9355" spans="1:11" x14ac:dyDescent="0.25">
      <c r="A9355" s="5" t="str">
        <f t="shared" si="293"/>
        <v>Rate FamilyTOU-GS2Monthly Peak DayMarch18</v>
      </c>
      <c r="B9355" t="s">
        <v>2234</v>
      </c>
      <c r="C9355" t="s">
        <v>2255</v>
      </c>
      <c r="D9355" t="s">
        <v>2660</v>
      </c>
      <c r="E9355" t="s">
        <v>3215</v>
      </c>
      <c r="F9355" s="6">
        <v>18</v>
      </c>
      <c r="G9355" s="6"/>
      <c r="H9355" s="6"/>
      <c r="I9355" s="6"/>
      <c r="J9355" s="6">
        <v>51.287500000000009</v>
      </c>
      <c r="K9355">
        <f t="shared" si="292"/>
        <v>1</v>
      </c>
    </row>
    <row r="9356" spans="1:11" x14ac:dyDescent="0.25">
      <c r="A9356" s="5" t="str">
        <f t="shared" si="293"/>
        <v>Rate FamilyTOU-GS2Monthly Peak DayMarch19</v>
      </c>
      <c r="B9356" t="s">
        <v>2234</v>
      </c>
      <c r="C9356" t="s">
        <v>2255</v>
      </c>
      <c r="D9356" t="s">
        <v>2660</v>
      </c>
      <c r="E9356" t="s">
        <v>3215</v>
      </c>
      <c r="F9356" s="6">
        <v>19</v>
      </c>
      <c r="G9356" s="6"/>
      <c r="H9356" s="6"/>
      <c r="I9356" s="6"/>
      <c r="J9356" s="6">
        <v>50.226249999999993</v>
      </c>
      <c r="K9356">
        <f t="shared" si="292"/>
        <v>1</v>
      </c>
    </row>
    <row r="9357" spans="1:11" x14ac:dyDescent="0.25">
      <c r="A9357" s="5" t="str">
        <f t="shared" si="293"/>
        <v>Rate FamilyTOU-GS2Monthly Peak DayMarch20</v>
      </c>
      <c r="B9357" t="s">
        <v>2234</v>
      </c>
      <c r="C9357" t="s">
        <v>2255</v>
      </c>
      <c r="D9357" t="s">
        <v>2660</v>
      </c>
      <c r="E9357" t="s">
        <v>3215</v>
      </c>
      <c r="F9357" s="6">
        <v>20</v>
      </c>
      <c r="G9357" s="6"/>
      <c r="H9357" s="6"/>
      <c r="I9357" s="6"/>
      <c r="J9357" s="6">
        <v>48.883749999999999</v>
      </c>
      <c r="K9357">
        <f t="shared" si="292"/>
        <v>1</v>
      </c>
    </row>
    <row r="9358" spans="1:11" x14ac:dyDescent="0.25">
      <c r="A9358" s="5" t="str">
        <f t="shared" si="293"/>
        <v>Rate FamilyTOU-GS2Monthly Peak DayMarch21</v>
      </c>
      <c r="B9358" t="s">
        <v>2234</v>
      </c>
      <c r="C9358" t="s">
        <v>2255</v>
      </c>
      <c r="D9358" t="s">
        <v>2660</v>
      </c>
      <c r="E9358" t="s">
        <v>3215</v>
      </c>
      <c r="F9358" s="6">
        <v>21</v>
      </c>
      <c r="G9358" s="6"/>
      <c r="H9358" s="6"/>
      <c r="I9358" s="6"/>
      <c r="J9358" s="6">
        <v>47.72</v>
      </c>
      <c r="K9358">
        <f t="shared" si="292"/>
        <v>1</v>
      </c>
    </row>
    <row r="9359" spans="1:11" x14ac:dyDescent="0.25">
      <c r="A9359" s="5" t="str">
        <f t="shared" si="293"/>
        <v>Rate FamilyTOU-GS2Monthly Peak DayMarch22</v>
      </c>
      <c r="B9359" t="s">
        <v>2234</v>
      </c>
      <c r="C9359" t="s">
        <v>2255</v>
      </c>
      <c r="D9359" t="s">
        <v>2660</v>
      </c>
      <c r="E9359" t="s">
        <v>3215</v>
      </c>
      <c r="F9359" s="6">
        <v>22</v>
      </c>
      <c r="G9359" s="6"/>
      <c r="H9359" s="6"/>
      <c r="I9359" s="6"/>
      <c r="J9359" s="6">
        <v>47.491250000000008</v>
      </c>
      <c r="K9359">
        <f t="shared" si="292"/>
        <v>1</v>
      </c>
    </row>
    <row r="9360" spans="1:11" x14ac:dyDescent="0.25">
      <c r="A9360" s="5" t="str">
        <f t="shared" si="293"/>
        <v>Rate FamilyTOU-GS2Monthly Peak DayMarch23</v>
      </c>
      <c r="B9360" t="s">
        <v>2234</v>
      </c>
      <c r="C9360" t="s">
        <v>2255</v>
      </c>
      <c r="D9360" t="s">
        <v>2660</v>
      </c>
      <c r="E9360" t="s">
        <v>3215</v>
      </c>
      <c r="F9360" s="6">
        <v>23</v>
      </c>
      <c r="G9360" s="6"/>
      <c r="H9360" s="6"/>
      <c r="I9360" s="6"/>
      <c r="J9360" s="6">
        <v>46.462499999999999</v>
      </c>
      <c r="K9360">
        <f t="shared" si="292"/>
        <v>1</v>
      </c>
    </row>
    <row r="9361" spans="1:11" x14ac:dyDescent="0.25">
      <c r="A9361" s="5" t="str">
        <f t="shared" si="293"/>
        <v>Rate FamilyTOU-GS2Monthly Peak DayMarch24</v>
      </c>
      <c r="B9361" t="s">
        <v>2234</v>
      </c>
      <c r="C9361" t="s">
        <v>2255</v>
      </c>
      <c r="D9361" t="s">
        <v>2660</v>
      </c>
      <c r="E9361" t="s">
        <v>3215</v>
      </c>
      <c r="F9361" s="6">
        <v>24</v>
      </c>
      <c r="G9361" s="6"/>
      <c r="H9361" s="6"/>
      <c r="I9361" s="6"/>
      <c r="J9361" s="6">
        <v>44.983750000000001</v>
      </c>
      <c r="K9361">
        <f t="shared" si="292"/>
        <v>1</v>
      </c>
    </row>
    <row r="9362" spans="1:11" x14ac:dyDescent="0.25">
      <c r="A9362" s="5" t="str">
        <f t="shared" si="293"/>
        <v>Rate FamilyTOU-GS2Average WeekdayApril1</v>
      </c>
      <c r="B9362" t="s">
        <v>2234</v>
      </c>
      <c r="C9362" t="s">
        <v>2255</v>
      </c>
      <c r="D9362" t="s">
        <v>2661</v>
      </c>
      <c r="E9362" t="s">
        <v>3216</v>
      </c>
      <c r="F9362" s="6">
        <v>1</v>
      </c>
      <c r="G9362" s="6"/>
      <c r="H9362" s="6"/>
      <c r="I9362" s="6"/>
      <c r="J9362" s="6">
        <v>65.188749999999999</v>
      </c>
      <c r="K9362">
        <f t="shared" si="292"/>
        <v>1</v>
      </c>
    </row>
    <row r="9363" spans="1:11" x14ac:dyDescent="0.25">
      <c r="A9363" s="5" t="str">
        <f t="shared" si="293"/>
        <v>Rate FamilyTOU-GS2Average WeekdayApril2</v>
      </c>
      <c r="B9363" t="s">
        <v>2234</v>
      </c>
      <c r="C9363" t="s">
        <v>2255</v>
      </c>
      <c r="D9363" t="s">
        <v>2661</v>
      </c>
      <c r="E9363" t="s">
        <v>3216</v>
      </c>
      <c r="F9363" s="6">
        <v>2</v>
      </c>
      <c r="G9363" s="6"/>
      <c r="H9363" s="6"/>
      <c r="I9363" s="6"/>
      <c r="J9363" s="6">
        <v>63.273750000000007</v>
      </c>
      <c r="K9363">
        <f t="shared" si="292"/>
        <v>1</v>
      </c>
    </row>
    <row r="9364" spans="1:11" x14ac:dyDescent="0.25">
      <c r="A9364" s="5" t="str">
        <f t="shared" si="293"/>
        <v>Rate FamilyTOU-GS2Average WeekdayApril3</v>
      </c>
      <c r="B9364" t="s">
        <v>2234</v>
      </c>
      <c r="C9364" t="s">
        <v>2255</v>
      </c>
      <c r="D9364" t="s">
        <v>2661</v>
      </c>
      <c r="E9364" t="s">
        <v>3216</v>
      </c>
      <c r="F9364" s="6">
        <v>3</v>
      </c>
      <c r="G9364" s="6"/>
      <c r="H9364" s="6"/>
      <c r="I9364" s="6"/>
      <c r="J9364" s="6">
        <v>62.38</v>
      </c>
      <c r="K9364">
        <f t="shared" si="292"/>
        <v>1</v>
      </c>
    </row>
    <row r="9365" spans="1:11" x14ac:dyDescent="0.25">
      <c r="A9365" s="5" t="str">
        <f t="shared" si="293"/>
        <v>Rate FamilyTOU-GS2Average WeekdayApril4</v>
      </c>
      <c r="B9365" t="s">
        <v>2234</v>
      </c>
      <c r="C9365" t="s">
        <v>2255</v>
      </c>
      <c r="D9365" t="s">
        <v>2661</v>
      </c>
      <c r="E9365" t="s">
        <v>3216</v>
      </c>
      <c r="F9365" s="6">
        <v>4</v>
      </c>
      <c r="G9365" s="6"/>
      <c r="H9365" s="6"/>
      <c r="I9365" s="6"/>
      <c r="J9365" s="6">
        <v>60.88</v>
      </c>
      <c r="K9365">
        <f t="shared" si="292"/>
        <v>1</v>
      </c>
    </row>
    <row r="9366" spans="1:11" x14ac:dyDescent="0.25">
      <c r="A9366" s="5" t="str">
        <f t="shared" si="293"/>
        <v>Rate FamilyTOU-GS2Average WeekdayApril5</v>
      </c>
      <c r="B9366" t="s">
        <v>2234</v>
      </c>
      <c r="C9366" t="s">
        <v>2255</v>
      </c>
      <c r="D9366" t="s">
        <v>2661</v>
      </c>
      <c r="E9366" t="s">
        <v>3216</v>
      </c>
      <c r="F9366" s="6">
        <v>5</v>
      </c>
      <c r="G9366" s="6"/>
      <c r="H9366" s="6"/>
      <c r="I9366" s="6"/>
      <c r="J9366" s="6">
        <v>59.118749999999999</v>
      </c>
      <c r="K9366">
        <f t="shared" si="292"/>
        <v>1</v>
      </c>
    </row>
    <row r="9367" spans="1:11" x14ac:dyDescent="0.25">
      <c r="A9367" s="5" t="str">
        <f t="shared" si="293"/>
        <v>Rate FamilyTOU-GS2Average WeekdayApril6</v>
      </c>
      <c r="B9367" t="s">
        <v>2234</v>
      </c>
      <c r="C9367" t="s">
        <v>2255</v>
      </c>
      <c r="D9367" t="s">
        <v>2661</v>
      </c>
      <c r="E9367" t="s">
        <v>3216</v>
      </c>
      <c r="F9367" s="6">
        <v>6</v>
      </c>
      <c r="G9367" s="6"/>
      <c r="H9367" s="6"/>
      <c r="I9367" s="6"/>
      <c r="J9367" s="6">
        <v>58.19</v>
      </c>
      <c r="K9367">
        <f t="shared" si="292"/>
        <v>1</v>
      </c>
    </row>
    <row r="9368" spans="1:11" x14ac:dyDescent="0.25">
      <c r="A9368" s="5" t="str">
        <f t="shared" si="293"/>
        <v>Rate FamilyTOU-GS2Average WeekdayApril7</v>
      </c>
      <c r="B9368" t="s">
        <v>2234</v>
      </c>
      <c r="C9368" t="s">
        <v>2255</v>
      </c>
      <c r="D9368" t="s">
        <v>2661</v>
      </c>
      <c r="E9368" t="s">
        <v>3216</v>
      </c>
      <c r="F9368" s="6">
        <v>7</v>
      </c>
      <c r="G9368" s="6"/>
      <c r="H9368" s="6"/>
      <c r="I9368" s="6"/>
      <c r="J9368" s="6">
        <v>56.930000000000007</v>
      </c>
      <c r="K9368">
        <f t="shared" si="292"/>
        <v>1</v>
      </c>
    </row>
    <row r="9369" spans="1:11" x14ac:dyDescent="0.25">
      <c r="A9369" s="5" t="str">
        <f t="shared" si="293"/>
        <v>Rate FamilyTOU-GS2Average WeekdayApril8</v>
      </c>
      <c r="B9369" t="s">
        <v>2234</v>
      </c>
      <c r="C9369" t="s">
        <v>2255</v>
      </c>
      <c r="D9369" t="s">
        <v>2661</v>
      </c>
      <c r="E9369" t="s">
        <v>3216</v>
      </c>
      <c r="F9369" s="6">
        <v>8</v>
      </c>
      <c r="G9369" s="6"/>
      <c r="H9369" s="6"/>
      <c r="I9369" s="6"/>
      <c r="J9369" s="6">
        <v>56.24</v>
      </c>
      <c r="K9369">
        <f t="shared" si="292"/>
        <v>1</v>
      </c>
    </row>
    <row r="9370" spans="1:11" x14ac:dyDescent="0.25">
      <c r="A9370" s="5" t="str">
        <f t="shared" si="293"/>
        <v>Rate FamilyTOU-GS2Average WeekdayApril9</v>
      </c>
      <c r="B9370" t="s">
        <v>2234</v>
      </c>
      <c r="C9370" t="s">
        <v>2255</v>
      </c>
      <c r="D9370" t="s">
        <v>2661</v>
      </c>
      <c r="E9370" t="s">
        <v>3216</v>
      </c>
      <c r="F9370" s="6">
        <v>9</v>
      </c>
      <c r="G9370" s="6"/>
      <c r="H9370" s="6"/>
      <c r="I9370" s="6"/>
      <c r="J9370" s="6">
        <v>58.875000000000007</v>
      </c>
      <c r="K9370">
        <f t="shared" si="292"/>
        <v>1</v>
      </c>
    </row>
    <row r="9371" spans="1:11" x14ac:dyDescent="0.25">
      <c r="A9371" s="5" t="str">
        <f t="shared" si="293"/>
        <v>Rate FamilyTOU-GS2Average WeekdayApril10</v>
      </c>
      <c r="B9371" t="s">
        <v>2234</v>
      </c>
      <c r="C9371" t="s">
        <v>2255</v>
      </c>
      <c r="D9371" t="s">
        <v>2661</v>
      </c>
      <c r="E9371" t="s">
        <v>3216</v>
      </c>
      <c r="F9371" s="6">
        <v>10</v>
      </c>
      <c r="G9371" s="6"/>
      <c r="H9371" s="6"/>
      <c r="I9371" s="6"/>
      <c r="J9371" s="6">
        <v>62.917499999999997</v>
      </c>
      <c r="K9371">
        <f t="shared" si="292"/>
        <v>1</v>
      </c>
    </row>
    <row r="9372" spans="1:11" x14ac:dyDescent="0.25">
      <c r="A9372" s="5" t="str">
        <f t="shared" si="293"/>
        <v>Rate FamilyTOU-GS2Average WeekdayApril11</v>
      </c>
      <c r="B9372" t="s">
        <v>2234</v>
      </c>
      <c r="C9372" t="s">
        <v>2255</v>
      </c>
      <c r="D9372" t="s">
        <v>2661</v>
      </c>
      <c r="E9372" t="s">
        <v>3216</v>
      </c>
      <c r="F9372" s="6">
        <v>11</v>
      </c>
      <c r="G9372" s="6"/>
      <c r="H9372" s="6"/>
      <c r="I9372" s="6"/>
      <c r="J9372" s="6">
        <v>67.651250000000005</v>
      </c>
      <c r="K9372">
        <f t="shared" si="292"/>
        <v>1</v>
      </c>
    </row>
    <row r="9373" spans="1:11" x14ac:dyDescent="0.25">
      <c r="A9373" s="5" t="str">
        <f t="shared" si="293"/>
        <v>Rate FamilyTOU-GS2Average WeekdayApril12</v>
      </c>
      <c r="B9373" t="s">
        <v>2234</v>
      </c>
      <c r="C9373" t="s">
        <v>2255</v>
      </c>
      <c r="D9373" t="s">
        <v>2661</v>
      </c>
      <c r="E9373" t="s">
        <v>3216</v>
      </c>
      <c r="F9373" s="6">
        <v>12</v>
      </c>
      <c r="G9373" s="6"/>
      <c r="H9373" s="6"/>
      <c r="I9373" s="6"/>
      <c r="J9373" s="6">
        <v>71.506249999999994</v>
      </c>
      <c r="K9373">
        <f t="shared" si="292"/>
        <v>1</v>
      </c>
    </row>
    <row r="9374" spans="1:11" x14ac:dyDescent="0.25">
      <c r="A9374" s="5" t="str">
        <f t="shared" si="293"/>
        <v>Rate FamilyTOU-GS2Average WeekdayApril13</v>
      </c>
      <c r="B9374" t="s">
        <v>2234</v>
      </c>
      <c r="C9374" t="s">
        <v>2255</v>
      </c>
      <c r="D9374" t="s">
        <v>2661</v>
      </c>
      <c r="E9374" t="s">
        <v>3216</v>
      </c>
      <c r="F9374" s="6">
        <v>13</v>
      </c>
      <c r="G9374" s="6"/>
      <c r="H9374" s="6"/>
      <c r="I9374" s="6"/>
      <c r="J9374" s="6">
        <v>73.383750000000006</v>
      </c>
      <c r="K9374">
        <f t="shared" si="292"/>
        <v>1</v>
      </c>
    </row>
    <row r="9375" spans="1:11" x14ac:dyDescent="0.25">
      <c r="A9375" s="5" t="str">
        <f t="shared" si="293"/>
        <v>Rate FamilyTOU-GS2Average WeekdayApril14</v>
      </c>
      <c r="B9375" t="s">
        <v>2234</v>
      </c>
      <c r="C9375" t="s">
        <v>2255</v>
      </c>
      <c r="D9375" t="s">
        <v>2661</v>
      </c>
      <c r="E9375" t="s">
        <v>3216</v>
      </c>
      <c r="F9375" s="6">
        <v>14</v>
      </c>
      <c r="G9375" s="6"/>
      <c r="H9375" s="6"/>
      <c r="I9375" s="6"/>
      <c r="J9375" s="6">
        <v>75.337499999999991</v>
      </c>
      <c r="K9375">
        <f t="shared" si="292"/>
        <v>1</v>
      </c>
    </row>
    <row r="9376" spans="1:11" x14ac:dyDescent="0.25">
      <c r="A9376" s="5" t="str">
        <f t="shared" si="293"/>
        <v>Rate FamilyTOU-GS2Average WeekdayApril15</v>
      </c>
      <c r="B9376" t="s">
        <v>2234</v>
      </c>
      <c r="C9376" t="s">
        <v>2255</v>
      </c>
      <c r="D9376" t="s">
        <v>2661</v>
      </c>
      <c r="E9376" t="s">
        <v>3216</v>
      </c>
      <c r="F9376" s="6">
        <v>15</v>
      </c>
      <c r="G9376" s="6"/>
      <c r="H9376" s="6"/>
      <c r="I9376" s="6"/>
      <c r="J9376" s="6">
        <v>76.635000000000005</v>
      </c>
      <c r="K9376">
        <f t="shared" si="292"/>
        <v>1</v>
      </c>
    </row>
    <row r="9377" spans="1:11" x14ac:dyDescent="0.25">
      <c r="A9377" s="5" t="str">
        <f t="shared" si="293"/>
        <v>Rate FamilyTOU-GS2Average WeekdayApril16</v>
      </c>
      <c r="B9377" t="s">
        <v>2234</v>
      </c>
      <c r="C9377" t="s">
        <v>2255</v>
      </c>
      <c r="D9377" t="s">
        <v>2661</v>
      </c>
      <c r="E9377" t="s">
        <v>3216</v>
      </c>
      <c r="F9377" s="6">
        <v>16</v>
      </c>
      <c r="G9377" s="6"/>
      <c r="H9377" s="6"/>
      <c r="I9377" s="6"/>
      <c r="J9377" s="6">
        <v>76.967500000000001</v>
      </c>
      <c r="K9377">
        <f t="shared" si="292"/>
        <v>1</v>
      </c>
    </row>
    <row r="9378" spans="1:11" x14ac:dyDescent="0.25">
      <c r="A9378" s="5" t="str">
        <f t="shared" si="293"/>
        <v>Rate FamilyTOU-GS2Average WeekdayApril17</v>
      </c>
      <c r="B9378" t="s">
        <v>2234</v>
      </c>
      <c r="C9378" t="s">
        <v>2255</v>
      </c>
      <c r="D9378" t="s">
        <v>2661</v>
      </c>
      <c r="E9378" t="s">
        <v>3216</v>
      </c>
      <c r="F9378" s="6">
        <v>17</v>
      </c>
      <c r="G9378" s="6"/>
      <c r="H9378" s="6"/>
      <c r="I9378" s="6"/>
      <c r="J9378" s="6">
        <v>76.682500000000005</v>
      </c>
      <c r="K9378">
        <f t="shared" si="292"/>
        <v>1</v>
      </c>
    </row>
    <row r="9379" spans="1:11" x14ac:dyDescent="0.25">
      <c r="A9379" s="5" t="str">
        <f t="shared" si="293"/>
        <v>Rate FamilyTOU-GS2Average WeekdayApril18</v>
      </c>
      <c r="B9379" t="s">
        <v>2234</v>
      </c>
      <c r="C9379" t="s">
        <v>2255</v>
      </c>
      <c r="D9379" t="s">
        <v>2661</v>
      </c>
      <c r="E9379" t="s">
        <v>3216</v>
      </c>
      <c r="F9379" s="6">
        <v>18</v>
      </c>
      <c r="G9379" s="6"/>
      <c r="H9379" s="6"/>
      <c r="I9379" s="6"/>
      <c r="J9379" s="6">
        <v>74.92</v>
      </c>
      <c r="K9379">
        <f t="shared" si="292"/>
        <v>1</v>
      </c>
    </row>
    <row r="9380" spans="1:11" x14ac:dyDescent="0.25">
      <c r="A9380" s="5" t="str">
        <f t="shared" si="293"/>
        <v>Rate FamilyTOU-GS2Average WeekdayApril19</v>
      </c>
      <c r="B9380" t="s">
        <v>2234</v>
      </c>
      <c r="C9380" t="s">
        <v>2255</v>
      </c>
      <c r="D9380" t="s">
        <v>2661</v>
      </c>
      <c r="E9380" t="s">
        <v>3216</v>
      </c>
      <c r="F9380" s="6">
        <v>19</v>
      </c>
      <c r="G9380" s="6"/>
      <c r="H9380" s="6"/>
      <c r="I9380" s="6"/>
      <c r="J9380" s="6">
        <v>72.881249999999994</v>
      </c>
      <c r="K9380">
        <f t="shared" si="292"/>
        <v>1</v>
      </c>
    </row>
    <row r="9381" spans="1:11" x14ac:dyDescent="0.25">
      <c r="A9381" s="5" t="str">
        <f t="shared" si="293"/>
        <v>Rate FamilyTOU-GS2Average WeekdayApril20</v>
      </c>
      <c r="B9381" t="s">
        <v>2234</v>
      </c>
      <c r="C9381" t="s">
        <v>2255</v>
      </c>
      <c r="D9381" t="s">
        <v>2661</v>
      </c>
      <c r="E9381" t="s">
        <v>3216</v>
      </c>
      <c r="F9381" s="6">
        <v>20</v>
      </c>
      <c r="G9381" s="6"/>
      <c r="H9381" s="6"/>
      <c r="I9381" s="6"/>
      <c r="J9381" s="6">
        <v>69.621250000000003</v>
      </c>
      <c r="K9381">
        <f t="shared" si="292"/>
        <v>1</v>
      </c>
    </row>
    <row r="9382" spans="1:11" x14ac:dyDescent="0.25">
      <c r="A9382" s="5" t="str">
        <f t="shared" si="293"/>
        <v>Rate FamilyTOU-GS2Average WeekdayApril21</v>
      </c>
      <c r="B9382" t="s">
        <v>2234</v>
      </c>
      <c r="C9382" t="s">
        <v>2255</v>
      </c>
      <c r="D9382" t="s">
        <v>2661</v>
      </c>
      <c r="E9382" t="s">
        <v>3216</v>
      </c>
      <c r="F9382" s="6">
        <v>21</v>
      </c>
      <c r="G9382" s="6"/>
      <c r="H9382" s="6"/>
      <c r="I9382" s="6"/>
      <c r="J9382" s="6">
        <v>64.882499999999993</v>
      </c>
      <c r="K9382">
        <f t="shared" si="292"/>
        <v>1</v>
      </c>
    </row>
    <row r="9383" spans="1:11" x14ac:dyDescent="0.25">
      <c r="A9383" s="5" t="str">
        <f t="shared" si="293"/>
        <v>Rate FamilyTOU-GS2Average WeekdayApril22</v>
      </c>
      <c r="B9383" t="s">
        <v>2234</v>
      </c>
      <c r="C9383" t="s">
        <v>2255</v>
      </c>
      <c r="D9383" t="s">
        <v>2661</v>
      </c>
      <c r="E9383" t="s">
        <v>3216</v>
      </c>
      <c r="F9383" s="6">
        <v>22</v>
      </c>
      <c r="G9383" s="6"/>
      <c r="H9383" s="6"/>
      <c r="I9383" s="6"/>
      <c r="J9383" s="6">
        <v>61.245000000000005</v>
      </c>
      <c r="K9383">
        <f t="shared" si="292"/>
        <v>1</v>
      </c>
    </row>
    <row r="9384" spans="1:11" x14ac:dyDescent="0.25">
      <c r="A9384" s="5" t="str">
        <f t="shared" si="293"/>
        <v>Rate FamilyTOU-GS2Average WeekdayApril23</v>
      </c>
      <c r="B9384" t="s">
        <v>2234</v>
      </c>
      <c r="C9384" t="s">
        <v>2255</v>
      </c>
      <c r="D9384" t="s">
        <v>2661</v>
      </c>
      <c r="E9384" t="s">
        <v>3216</v>
      </c>
      <c r="F9384" s="6">
        <v>23</v>
      </c>
      <c r="G9384" s="6"/>
      <c r="H9384" s="6"/>
      <c r="I9384" s="6"/>
      <c r="J9384" s="6">
        <v>59.157499999999992</v>
      </c>
      <c r="K9384">
        <f t="shared" si="292"/>
        <v>1</v>
      </c>
    </row>
    <row r="9385" spans="1:11" x14ac:dyDescent="0.25">
      <c r="A9385" s="5" t="str">
        <f t="shared" si="293"/>
        <v>Rate FamilyTOU-GS2Average WeekdayApril24</v>
      </c>
      <c r="B9385" t="s">
        <v>2234</v>
      </c>
      <c r="C9385" t="s">
        <v>2255</v>
      </c>
      <c r="D9385" t="s">
        <v>2661</v>
      </c>
      <c r="E9385" t="s">
        <v>3216</v>
      </c>
      <c r="F9385" s="6">
        <v>24</v>
      </c>
      <c r="G9385" s="6"/>
      <c r="H9385" s="6"/>
      <c r="I9385" s="6"/>
      <c r="J9385" s="6">
        <v>58.089999999999996</v>
      </c>
      <c r="K9385">
        <f t="shared" si="292"/>
        <v>1</v>
      </c>
    </row>
    <row r="9386" spans="1:11" x14ac:dyDescent="0.25">
      <c r="A9386" s="5" t="str">
        <f t="shared" si="293"/>
        <v>Rate FamilyTOU-GS2Monthly Peak DayApril1</v>
      </c>
      <c r="B9386" t="s">
        <v>2234</v>
      </c>
      <c r="C9386" t="s">
        <v>2255</v>
      </c>
      <c r="D9386" t="s">
        <v>2662</v>
      </c>
      <c r="E9386" t="s">
        <v>3216</v>
      </c>
      <c r="F9386" s="6">
        <v>1</v>
      </c>
      <c r="G9386" s="6"/>
      <c r="H9386" s="6"/>
      <c r="I9386" s="6"/>
      <c r="J9386" s="6">
        <v>70.914999999999992</v>
      </c>
      <c r="K9386">
        <f t="shared" si="292"/>
        <v>1</v>
      </c>
    </row>
    <row r="9387" spans="1:11" x14ac:dyDescent="0.25">
      <c r="A9387" s="5" t="str">
        <f t="shared" si="293"/>
        <v>Rate FamilyTOU-GS2Monthly Peak DayApril2</v>
      </c>
      <c r="B9387" t="s">
        <v>2234</v>
      </c>
      <c r="C9387" t="s">
        <v>2255</v>
      </c>
      <c r="D9387" t="s">
        <v>2662</v>
      </c>
      <c r="E9387" t="s">
        <v>3216</v>
      </c>
      <c r="F9387" s="6">
        <v>2</v>
      </c>
      <c r="G9387" s="6"/>
      <c r="H9387" s="6"/>
      <c r="I9387" s="6"/>
      <c r="J9387" s="6">
        <v>69.013750000000002</v>
      </c>
      <c r="K9387">
        <f t="shared" si="292"/>
        <v>1</v>
      </c>
    </row>
    <row r="9388" spans="1:11" x14ac:dyDescent="0.25">
      <c r="A9388" s="5" t="str">
        <f t="shared" si="293"/>
        <v>Rate FamilyTOU-GS2Monthly Peak DayApril3</v>
      </c>
      <c r="B9388" t="s">
        <v>2234</v>
      </c>
      <c r="C9388" t="s">
        <v>2255</v>
      </c>
      <c r="D9388" t="s">
        <v>2662</v>
      </c>
      <c r="E9388" t="s">
        <v>3216</v>
      </c>
      <c r="F9388" s="6">
        <v>3</v>
      </c>
      <c r="G9388" s="6"/>
      <c r="H9388" s="6"/>
      <c r="I9388" s="6"/>
      <c r="J9388" s="6">
        <v>66.8</v>
      </c>
      <c r="K9388">
        <f t="shared" si="292"/>
        <v>1</v>
      </c>
    </row>
    <row r="9389" spans="1:11" x14ac:dyDescent="0.25">
      <c r="A9389" s="5" t="str">
        <f t="shared" si="293"/>
        <v>Rate FamilyTOU-GS2Monthly Peak DayApril4</v>
      </c>
      <c r="B9389" t="s">
        <v>2234</v>
      </c>
      <c r="C9389" t="s">
        <v>2255</v>
      </c>
      <c r="D9389" t="s">
        <v>2662</v>
      </c>
      <c r="E9389" t="s">
        <v>3216</v>
      </c>
      <c r="F9389" s="6">
        <v>4</v>
      </c>
      <c r="G9389" s="6"/>
      <c r="H9389" s="6"/>
      <c r="I9389" s="6"/>
      <c r="J9389" s="6">
        <v>65.73875000000001</v>
      </c>
      <c r="K9389">
        <f t="shared" si="292"/>
        <v>1</v>
      </c>
    </row>
    <row r="9390" spans="1:11" x14ac:dyDescent="0.25">
      <c r="A9390" s="5" t="str">
        <f t="shared" si="293"/>
        <v>Rate FamilyTOU-GS2Monthly Peak DayApril5</v>
      </c>
      <c r="B9390" t="s">
        <v>2234</v>
      </c>
      <c r="C9390" t="s">
        <v>2255</v>
      </c>
      <c r="D9390" t="s">
        <v>2662</v>
      </c>
      <c r="E9390" t="s">
        <v>3216</v>
      </c>
      <c r="F9390" s="6">
        <v>5</v>
      </c>
      <c r="G9390" s="6"/>
      <c r="H9390" s="6"/>
      <c r="I9390" s="6"/>
      <c r="J9390" s="6">
        <v>64.795000000000002</v>
      </c>
      <c r="K9390">
        <f t="shared" si="292"/>
        <v>1</v>
      </c>
    </row>
    <row r="9391" spans="1:11" x14ac:dyDescent="0.25">
      <c r="A9391" s="5" t="str">
        <f t="shared" si="293"/>
        <v>Rate FamilyTOU-GS2Monthly Peak DayApril6</v>
      </c>
      <c r="B9391" t="s">
        <v>2234</v>
      </c>
      <c r="C9391" t="s">
        <v>2255</v>
      </c>
      <c r="D9391" t="s">
        <v>2662</v>
      </c>
      <c r="E9391" t="s">
        <v>3216</v>
      </c>
      <c r="F9391" s="6">
        <v>6</v>
      </c>
      <c r="G9391" s="6"/>
      <c r="H9391" s="6"/>
      <c r="I9391" s="6"/>
      <c r="J9391" s="6">
        <v>64.032499999999999</v>
      </c>
      <c r="K9391">
        <f t="shared" si="292"/>
        <v>1</v>
      </c>
    </row>
    <row r="9392" spans="1:11" x14ac:dyDescent="0.25">
      <c r="A9392" s="5" t="str">
        <f t="shared" si="293"/>
        <v>Rate FamilyTOU-GS2Monthly Peak DayApril7</v>
      </c>
      <c r="B9392" t="s">
        <v>2234</v>
      </c>
      <c r="C9392" t="s">
        <v>2255</v>
      </c>
      <c r="D9392" t="s">
        <v>2662</v>
      </c>
      <c r="E9392" t="s">
        <v>3216</v>
      </c>
      <c r="F9392" s="6">
        <v>7</v>
      </c>
      <c r="G9392" s="6"/>
      <c r="H9392" s="6"/>
      <c r="I9392" s="6"/>
      <c r="J9392" s="6">
        <v>64.191249999999997</v>
      </c>
      <c r="K9392">
        <f t="shared" si="292"/>
        <v>1</v>
      </c>
    </row>
    <row r="9393" spans="1:11" x14ac:dyDescent="0.25">
      <c r="A9393" s="5" t="str">
        <f t="shared" si="293"/>
        <v>Rate FamilyTOU-GS2Monthly Peak DayApril8</v>
      </c>
      <c r="B9393" t="s">
        <v>2234</v>
      </c>
      <c r="C9393" t="s">
        <v>2255</v>
      </c>
      <c r="D9393" t="s">
        <v>2662</v>
      </c>
      <c r="E9393" t="s">
        <v>3216</v>
      </c>
      <c r="F9393" s="6">
        <v>8</v>
      </c>
      <c r="G9393" s="6"/>
      <c r="H9393" s="6"/>
      <c r="I9393" s="6"/>
      <c r="J9393" s="6">
        <v>64.366250000000008</v>
      </c>
      <c r="K9393">
        <f t="shared" si="292"/>
        <v>1</v>
      </c>
    </row>
    <row r="9394" spans="1:11" x14ac:dyDescent="0.25">
      <c r="A9394" s="5" t="str">
        <f t="shared" si="293"/>
        <v>Rate FamilyTOU-GS2Monthly Peak DayApril9</v>
      </c>
      <c r="B9394" t="s">
        <v>2234</v>
      </c>
      <c r="C9394" t="s">
        <v>2255</v>
      </c>
      <c r="D9394" t="s">
        <v>2662</v>
      </c>
      <c r="E9394" t="s">
        <v>3216</v>
      </c>
      <c r="F9394" s="6">
        <v>9</v>
      </c>
      <c r="G9394" s="6"/>
      <c r="H9394" s="6"/>
      <c r="I9394" s="6"/>
      <c r="J9394" s="6">
        <v>68.142499999999998</v>
      </c>
      <c r="K9394">
        <f t="shared" si="292"/>
        <v>1</v>
      </c>
    </row>
    <row r="9395" spans="1:11" x14ac:dyDescent="0.25">
      <c r="A9395" s="5" t="str">
        <f t="shared" si="293"/>
        <v>Rate FamilyTOU-GS2Monthly Peak DayApril10</v>
      </c>
      <c r="B9395" t="s">
        <v>2234</v>
      </c>
      <c r="C9395" t="s">
        <v>2255</v>
      </c>
      <c r="D9395" t="s">
        <v>2662</v>
      </c>
      <c r="E9395" t="s">
        <v>3216</v>
      </c>
      <c r="F9395" s="6">
        <v>10</v>
      </c>
      <c r="G9395" s="6"/>
      <c r="H9395" s="6"/>
      <c r="I9395" s="6"/>
      <c r="J9395" s="6">
        <v>74.637500000000003</v>
      </c>
      <c r="K9395">
        <f t="shared" si="292"/>
        <v>1</v>
      </c>
    </row>
    <row r="9396" spans="1:11" x14ac:dyDescent="0.25">
      <c r="A9396" s="5" t="str">
        <f t="shared" si="293"/>
        <v>Rate FamilyTOU-GS2Monthly Peak DayApril11</v>
      </c>
      <c r="B9396" t="s">
        <v>2234</v>
      </c>
      <c r="C9396" t="s">
        <v>2255</v>
      </c>
      <c r="D9396" t="s">
        <v>2662</v>
      </c>
      <c r="E9396" t="s">
        <v>3216</v>
      </c>
      <c r="F9396" s="6">
        <v>11</v>
      </c>
      <c r="G9396" s="6"/>
      <c r="H9396" s="6"/>
      <c r="I9396" s="6"/>
      <c r="J9396" s="6">
        <v>81.862500000000011</v>
      </c>
      <c r="K9396">
        <f t="shared" si="292"/>
        <v>1</v>
      </c>
    </row>
    <row r="9397" spans="1:11" x14ac:dyDescent="0.25">
      <c r="A9397" s="5" t="str">
        <f t="shared" si="293"/>
        <v>Rate FamilyTOU-GS2Monthly Peak DayApril12</v>
      </c>
      <c r="B9397" t="s">
        <v>2234</v>
      </c>
      <c r="C9397" t="s">
        <v>2255</v>
      </c>
      <c r="D9397" t="s">
        <v>2662</v>
      </c>
      <c r="E9397" t="s">
        <v>3216</v>
      </c>
      <c r="F9397" s="6">
        <v>12</v>
      </c>
      <c r="G9397" s="6"/>
      <c r="H9397" s="6"/>
      <c r="I9397" s="6"/>
      <c r="J9397" s="6">
        <v>88.0625</v>
      </c>
      <c r="K9397">
        <f t="shared" si="292"/>
        <v>1</v>
      </c>
    </row>
    <row r="9398" spans="1:11" x14ac:dyDescent="0.25">
      <c r="A9398" s="5" t="str">
        <f t="shared" si="293"/>
        <v>Rate FamilyTOU-GS2Monthly Peak DayApril13</v>
      </c>
      <c r="B9398" t="s">
        <v>2234</v>
      </c>
      <c r="C9398" t="s">
        <v>2255</v>
      </c>
      <c r="D9398" t="s">
        <v>2662</v>
      </c>
      <c r="E9398" t="s">
        <v>3216</v>
      </c>
      <c r="F9398" s="6">
        <v>13</v>
      </c>
      <c r="G9398" s="6"/>
      <c r="H9398" s="6"/>
      <c r="I9398" s="6"/>
      <c r="J9398" s="6">
        <v>91.187499999999986</v>
      </c>
      <c r="K9398">
        <f t="shared" si="292"/>
        <v>1</v>
      </c>
    </row>
    <row r="9399" spans="1:11" x14ac:dyDescent="0.25">
      <c r="A9399" s="5" t="str">
        <f t="shared" si="293"/>
        <v>Rate FamilyTOU-GS2Monthly Peak DayApril14</v>
      </c>
      <c r="B9399" t="s">
        <v>2234</v>
      </c>
      <c r="C9399" t="s">
        <v>2255</v>
      </c>
      <c r="D9399" t="s">
        <v>2662</v>
      </c>
      <c r="E9399" t="s">
        <v>3216</v>
      </c>
      <c r="F9399" s="6">
        <v>14</v>
      </c>
      <c r="G9399" s="6"/>
      <c r="H9399" s="6"/>
      <c r="I9399" s="6"/>
      <c r="J9399" s="6">
        <v>93.274999999999991</v>
      </c>
      <c r="K9399">
        <f t="shared" si="292"/>
        <v>1</v>
      </c>
    </row>
    <row r="9400" spans="1:11" x14ac:dyDescent="0.25">
      <c r="A9400" s="5" t="str">
        <f t="shared" si="293"/>
        <v>Rate FamilyTOU-GS2Monthly Peak DayApril15</v>
      </c>
      <c r="B9400" t="s">
        <v>2234</v>
      </c>
      <c r="C9400" t="s">
        <v>2255</v>
      </c>
      <c r="D9400" t="s">
        <v>2662</v>
      </c>
      <c r="E9400" t="s">
        <v>3216</v>
      </c>
      <c r="F9400" s="6">
        <v>15</v>
      </c>
      <c r="G9400" s="6"/>
      <c r="H9400" s="6"/>
      <c r="I9400" s="6"/>
      <c r="J9400" s="6">
        <v>94.112500000000011</v>
      </c>
      <c r="K9400">
        <f t="shared" si="292"/>
        <v>1</v>
      </c>
    </row>
    <row r="9401" spans="1:11" x14ac:dyDescent="0.25">
      <c r="A9401" s="5" t="str">
        <f t="shared" si="293"/>
        <v>Rate FamilyTOU-GS2Monthly Peak DayApril16</v>
      </c>
      <c r="B9401" t="s">
        <v>2234</v>
      </c>
      <c r="C9401" t="s">
        <v>2255</v>
      </c>
      <c r="D9401" t="s">
        <v>2662</v>
      </c>
      <c r="E9401" t="s">
        <v>3216</v>
      </c>
      <c r="F9401" s="6">
        <v>16</v>
      </c>
      <c r="G9401" s="6"/>
      <c r="H9401" s="6"/>
      <c r="I9401" s="6"/>
      <c r="J9401" s="6">
        <v>94.262500000000003</v>
      </c>
      <c r="K9401">
        <f t="shared" si="292"/>
        <v>1</v>
      </c>
    </row>
    <row r="9402" spans="1:11" x14ac:dyDescent="0.25">
      <c r="A9402" s="5" t="str">
        <f t="shared" si="293"/>
        <v>Rate FamilyTOU-GS2Monthly Peak DayApril17</v>
      </c>
      <c r="B9402" t="s">
        <v>2234</v>
      </c>
      <c r="C9402" t="s">
        <v>2255</v>
      </c>
      <c r="D9402" t="s">
        <v>2662</v>
      </c>
      <c r="E9402" t="s">
        <v>3216</v>
      </c>
      <c r="F9402" s="6">
        <v>17</v>
      </c>
      <c r="G9402" s="6"/>
      <c r="H9402" s="6"/>
      <c r="I9402" s="6"/>
      <c r="J9402" s="6">
        <v>93.6</v>
      </c>
      <c r="K9402">
        <f t="shared" si="292"/>
        <v>1</v>
      </c>
    </row>
    <row r="9403" spans="1:11" x14ac:dyDescent="0.25">
      <c r="A9403" s="5" t="str">
        <f t="shared" si="293"/>
        <v>Rate FamilyTOU-GS2Monthly Peak DayApril18</v>
      </c>
      <c r="B9403" t="s">
        <v>2234</v>
      </c>
      <c r="C9403" t="s">
        <v>2255</v>
      </c>
      <c r="D9403" t="s">
        <v>2662</v>
      </c>
      <c r="E9403" t="s">
        <v>3216</v>
      </c>
      <c r="F9403" s="6">
        <v>18</v>
      </c>
      <c r="G9403" s="6"/>
      <c r="H9403" s="6"/>
      <c r="I9403" s="6"/>
      <c r="J9403" s="6">
        <v>92.925000000000011</v>
      </c>
      <c r="K9403">
        <f t="shared" si="292"/>
        <v>1</v>
      </c>
    </row>
    <row r="9404" spans="1:11" x14ac:dyDescent="0.25">
      <c r="A9404" s="5" t="str">
        <f t="shared" si="293"/>
        <v>Rate FamilyTOU-GS2Monthly Peak DayApril19</v>
      </c>
      <c r="B9404" t="s">
        <v>2234</v>
      </c>
      <c r="C9404" t="s">
        <v>2255</v>
      </c>
      <c r="D9404" t="s">
        <v>2662</v>
      </c>
      <c r="E9404" t="s">
        <v>3216</v>
      </c>
      <c r="F9404" s="6">
        <v>19</v>
      </c>
      <c r="G9404" s="6"/>
      <c r="H9404" s="6"/>
      <c r="I9404" s="6"/>
      <c r="J9404" s="6">
        <v>90.912499999999994</v>
      </c>
      <c r="K9404">
        <f t="shared" si="292"/>
        <v>1</v>
      </c>
    </row>
    <row r="9405" spans="1:11" x14ac:dyDescent="0.25">
      <c r="A9405" s="5" t="str">
        <f t="shared" si="293"/>
        <v>Rate FamilyTOU-GS2Monthly Peak DayApril20</v>
      </c>
      <c r="B9405" t="s">
        <v>2234</v>
      </c>
      <c r="C9405" t="s">
        <v>2255</v>
      </c>
      <c r="D9405" t="s">
        <v>2662</v>
      </c>
      <c r="E9405" t="s">
        <v>3216</v>
      </c>
      <c r="F9405" s="6">
        <v>20</v>
      </c>
      <c r="G9405" s="6"/>
      <c r="H9405" s="6"/>
      <c r="I9405" s="6"/>
      <c r="J9405" s="6">
        <v>87.3</v>
      </c>
      <c r="K9405">
        <f t="shared" si="292"/>
        <v>1</v>
      </c>
    </row>
    <row r="9406" spans="1:11" x14ac:dyDescent="0.25">
      <c r="A9406" s="5" t="str">
        <f t="shared" si="293"/>
        <v>Rate FamilyTOU-GS2Monthly Peak DayApril21</v>
      </c>
      <c r="B9406" t="s">
        <v>2234</v>
      </c>
      <c r="C9406" t="s">
        <v>2255</v>
      </c>
      <c r="D9406" t="s">
        <v>2662</v>
      </c>
      <c r="E9406" t="s">
        <v>3216</v>
      </c>
      <c r="F9406" s="6">
        <v>21</v>
      </c>
      <c r="G9406" s="6"/>
      <c r="H9406" s="6"/>
      <c r="I9406" s="6"/>
      <c r="J9406" s="6">
        <v>81.862499999999997</v>
      </c>
      <c r="K9406">
        <f t="shared" si="292"/>
        <v>1</v>
      </c>
    </row>
    <row r="9407" spans="1:11" x14ac:dyDescent="0.25">
      <c r="A9407" s="5" t="str">
        <f t="shared" si="293"/>
        <v>Rate FamilyTOU-GS2Monthly Peak DayApril22</v>
      </c>
      <c r="B9407" t="s">
        <v>2234</v>
      </c>
      <c r="C9407" t="s">
        <v>2255</v>
      </c>
      <c r="D9407" t="s">
        <v>2662</v>
      </c>
      <c r="E9407" t="s">
        <v>3216</v>
      </c>
      <c r="F9407" s="6">
        <v>22</v>
      </c>
      <c r="G9407" s="6"/>
      <c r="H9407" s="6"/>
      <c r="I9407" s="6"/>
      <c r="J9407" s="6">
        <v>77.765000000000001</v>
      </c>
      <c r="K9407">
        <f t="shared" si="292"/>
        <v>1</v>
      </c>
    </row>
    <row r="9408" spans="1:11" x14ac:dyDescent="0.25">
      <c r="A9408" s="5" t="str">
        <f t="shared" si="293"/>
        <v>Rate FamilyTOU-GS2Monthly Peak DayApril23</v>
      </c>
      <c r="B9408" t="s">
        <v>2234</v>
      </c>
      <c r="C9408" t="s">
        <v>2255</v>
      </c>
      <c r="D9408" t="s">
        <v>2662</v>
      </c>
      <c r="E9408" t="s">
        <v>3216</v>
      </c>
      <c r="F9408" s="6">
        <v>23</v>
      </c>
      <c r="G9408" s="6"/>
      <c r="H9408" s="6"/>
      <c r="I9408" s="6"/>
      <c r="J9408" s="6">
        <v>75.846249999999998</v>
      </c>
      <c r="K9408">
        <f t="shared" si="292"/>
        <v>1</v>
      </c>
    </row>
    <row r="9409" spans="1:11" x14ac:dyDescent="0.25">
      <c r="A9409" s="5" t="str">
        <f t="shared" si="293"/>
        <v>Rate FamilyTOU-GS2Monthly Peak DayApril24</v>
      </c>
      <c r="B9409" t="s">
        <v>2234</v>
      </c>
      <c r="C9409" t="s">
        <v>2255</v>
      </c>
      <c r="D9409" t="s">
        <v>2662</v>
      </c>
      <c r="E9409" t="s">
        <v>3216</v>
      </c>
      <c r="F9409" s="6">
        <v>24</v>
      </c>
      <c r="G9409" s="6"/>
      <c r="H9409" s="6"/>
      <c r="I9409" s="6"/>
      <c r="J9409" s="6">
        <v>73.987499999999997</v>
      </c>
      <c r="K9409">
        <f t="shared" si="292"/>
        <v>1</v>
      </c>
    </row>
    <row r="9410" spans="1:11" x14ac:dyDescent="0.25">
      <c r="A9410" s="5" t="str">
        <f t="shared" si="293"/>
        <v>Rate FamilyTOU-GS2Average WeekdayMay1</v>
      </c>
      <c r="B9410" t="s">
        <v>2234</v>
      </c>
      <c r="C9410" t="s">
        <v>2255</v>
      </c>
      <c r="D9410" t="s">
        <v>2663</v>
      </c>
      <c r="E9410" t="s">
        <v>3217</v>
      </c>
      <c r="F9410" s="6">
        <v>1</v>
      </c>
      <c r="G9410" s="6"/>
      <c r="H9410" s="6"/>
      <c r="I9410" s="6"/>
      <c r="J9410" s="6">
        <v>64.174999999999997</v>
      </c>
      <c r="K9410">
        <f t="shared" ref="K9410:K9473" si="294">INDEX(events, MATCH(CONCATENATE(B9410, C9410, D9410, E9410), events_y, 0), MATCH("Confidential", events_x, 0))</f>
        <v>1</v>
      </c>
    </row>
    <row r="9411" spans="1:11" x14ac:dyDescent="0.25">
      <c r="A9411" s="5" t="str">
        <f t="shared" ref="A9411:A9474" si="295">CONCATENATE(B9411, C9411, D9411, E9411, F9411)</f>
        <v>Rate FamilyTOU-GS2Average WeekdayMay2</v>
      </c>
      <c r="B9411" t="s">
        <v>2234</v>
      </c>
      <c r="C9411" t="s">
        <v>2255</v>
      </c>
      <c r="D9411" t="s">
        <v>2663</v>
      </c>
      <c r="E9411" t="s">
        <v>3217</v>
      </c>
      <c r="F9411" s="6">
        <v>2</v>
      </c>
      <c r="G9411" s="6"/>
      <c r="H9411" s="6"/>
      <c r="I9411" s="6"/>
      <c r="J9411" s="6">
        <v>63.078749999999999</v>
      </c>
      <c r="K9411">
        <f t="shared" si="294"/>
        <v>1</v>
      </c>
    </row>
    <row r="9412" spans="1:11" x14ac:dyDescent="0.25">
      <c r="A9412" s="5" t="str">
        <f t="shared" si="295"/>
        <v>Rate FamilyTOU-GS2Average WeekdayMay3</v>
      </c>
      <c r="B9412" t="s">
        <v>2234</v>
      </c>
      <c r="C9412" t="s">
        <v>2255</v>
      </c>
      <c r="D9412" t="s">
        <v>2663</v>
      </c>
      <c r="E9412" t="s">
        <v>3217</v>
      </c>
      <c r="F9412" s="6">
        <v>3</v>
      </c>
      <c r="G9412" s="6"/>
      <c r="H9412" s="6"/>
      <c r="I9412" s="6"/>
      <c r="J9412" s="6">
        <v>62.103749999999991</v>
      </c>
      <c r="K9412">
        <f t="shared" si="294"/>
        <v>1</v>
      </c>
    </row>
    <row r="9413" spans="1:11" x14ac:dyDescent="0.25">
      <c r="A9413" s="5" t="str">
        <f t="shared" si="295"/>
        <v>Rate FamilyTOU-GS2Average WeekdayMay4</v>
      </c>
      <c r="B9413" t="s">
        <v>2234</v>
      </c>
      <c r="C9413" t="s">
        <v>2255</v>
      </c>
      <c r="D9413" t="s">
        <v>2663</v>
      </c>
      <c r="E9413" t="s">
        <v>3217</v>
      </c>
      <c r="F9413" s="6">
        <v>4</v>
      </c>
      <c r="G9413" s="6"/>
      <c r="H9413" s="6"/>
      <c r="I9413" s="6"/>
      <c r="J9413" s="6">
        <v>61.293750000000003</v>
      </c>
      <c r="K9413">
        <f t="shared" si="294"/>
        <v>1</v>
      </c>
    </row>
    <row r="9414" spans="1:11" x14ac:dyDescent="0.25">
      <c r="A9414" s="5" t="str">
        <f t="shared" si="295"/>
        <v>Rate FamilyTOU-GS2Average WeekdayMay5</v>
      </c>
      <c r="B9414" t="s">
        <v>2234</v>
      </c>
      <c r="C9414" t="s">
        <v>2255</v>
      </c>
      <c r="D9414" t="s">
        <v>2663</v>
      </c>
      <c r="E9414" t="s">
        <v>3217</v>
      </c>
      <c r="F9414" s="6">
        <v>5</v>
      </c>
      <c r="G9414" s="6"/>
      <c r="H9414" s="6"/>
      <c r="I9414" s="6"/>
      <c r="J9414" s="6">
        <v>60.716250000000002</v>
      </c>
      <c r="K9414">
        <f t="shared" si="294"/>
        <v>1</v>
      </c>
    </row>
    <row r="9415" spans="1:11" x14ac:dyDescent="0.25">
      <c r="A9415" s="5" t="str">
        <f t="shared" si="295"/>
        <v>Rate FamilyTOU-GS2Average WeekdayMay6</v>
      </c>
      <c r="B9415" t="s">
        <v>2234</v>
      </c>
      <c r="C9415" t="s">
        <v>2255</v>
      </c>
      <c r="D9415" t="s">
        <v>2663</v>
      </c>
      <c r="E9415" t="s">
        <v>3217</v>
      </c>
      <c r="F9415" s="6">
        <v>6</v>
      </c>
      <c r="G9415" s="6"/>
      <c r="H9415" s="6"/>
      <c r="I9415" s="6"/>
      <c r="J9415" s="6">
        <v>60.307500000000005</v>
      </c>
      <c r="K9415">
        <f t="shared" si="294"/>
        <v>1</v>
      </c>
    </row>
    <row r="9416" spans="1:11" x14ac:dyDescent="0.25">
      <c r="A9416" s="5" t="str">
        <f t="shared" si="295"/>
        <v>Rate FamilyTOU-GS2Average WeekdayMay7</v>
      </c>
      <c r="B9416" t="s">
        <v>2234</v>
      </c>
      <c r="C9416" t="s">
        <v>2255</v>
      </c>
      <c r="D9416" t="s">
        <v>2663</v>
      </c>
      <c r="E9416" t="s">
        <v>3217</v>
      </c>
      <c r="F9416" s="6">
        <v>7</v>
      </c>
      <c r="G9416" s="6"/>
      <c r="H9416" s="6"/>
      <c r="I9416" s="6"/>
      <c r="J9416" s="6">
        <v>59.827500000000001</v>
      </c>
      <c r="K9416">
        <f t="shared" si="294"/>
        <v>1</v>
      </c>
    </row>
    <row r="9417" spans="1:11" x14ac:dyDescent="0.25">
      <c r="A9417" s="5" t="str">
        <f t="shared" si="295"/>
        <v>Rate FamilyTOU-GS2Average WeekdayMay8</v>
      </c>
      <c r="B9417" t="s">
        <v>2234</v>
      </c>
      <c r="C9417" t="s">
        <v>2255</v>
      </c>
      <c r="D9417" t="s">
        <v>2663</v>
      </c>
      <c r="E9417" t="s">
        <v>3217</v>
      </c>
      <c r="F9417" s="6">
        <v>8</v>
      </c>
      <c r="G9417" s="6"/>
      <c r="H9417" s="6"/>
      <c r="I9417" s="6"/>
      <c r="J9417" s="6">
        <v>60.372500000000002</v>
      </c>
      <c r="K9417">
        <f t="shared" si="294"/>
        <v>1</v>
      </c>
    </row>
    <row r="9418" spans="1:11" x14ac:dyDescent="0.25">
      <c r="A9418" s="5" t="str">
        <f t="shared" si="295"/>
        <v>Rate FamilyTOU-GS2Average WeekdayMay9</v>
      </c>
      <c r="B9418" t="s">
        <v>2234</v>
      </c>
      <c r="C9418" t="s">
        <v>2255</v>
      </c>
      <c r="D9418" t="s">
        <v>2663</v>
      </c>
      <c r="E9418" t="s">
        <v>3217</v>
      </c>
      <c r="F9418" s="6">
        <v>9</v>
      </c>
      <c r="G9418" s="6"/>
      <c r="H9418" s="6"/>
      <c r="I9418" s="6"/>
      <c r="J9418" s="6">
        <v>62.420000000000009</v>
      </c>
      <c r="K9418">
        <f t="shared" si="294"/>
        <v>1</v>
      </c>
    </row>
    <row r="9419" spans="1:11" x14ac:dyDescent="0.25">
      <c r="A9419" s="5" t="str">
        <f t="shared" si="295"/>
        <v>Rate FamilyTOU-GS2Average WeekdayMay10</v>
      </c>
      <c r="B9419" t="s">
        <v>2234</v>
      </c>
      <c r="C9419" t="s">
        <v>2255</v>
      </c>
      <c r="D9419" t="s">
        <v>2663</v>
      </c>
      <c r="E9419" t="s">
        <v>3217</v>
      </c>
      <c r="F9419" s="6">
        <v>10</v>
      </c>
      <c r="G9419" s="6"/>
      <c r="H9419" s="6"/>
      <c r="I9419" s="6"/>
      <c r="J9419" s="6">
        <v>65.758749999999992</v>
      </c>
      <c r="K9419">
        <f t="shared" si="294"/>
        <v>1</v>
      </c>
    </row>
    <row r="9420" spans="1:11" x14ac:dyDescent="0.25">
      <c r="A9420" s="5" t="str">
        <f t="shared" si="295"/>
        <v>Rate FamilyTOU-GS2Average WeekdayMay11</v>
      </c>
      <c r="B9420" t="s">
        <v>2234</v>
      </c>
      <c r="C9420" t="s">
        <v>2255</v>
      </c>
      <c r="D9420" t="s">
        <v>2663</v>
      </c>
      <c r="E9420" t="s">
        <v>3217</v>
      </c>
      <c r="F9420" s="6">
        <v>11</v>
      </c>
      <c r="G9420" s="6"/>
      <c r="H9420" s="6"/>
      <c r="I9420" s="6"/>
      <c r="J9420" s="6">
        <v>69.943750000000009</v>
      </c>
      <c r="K9420">
        <f t="shared" si="294"/>
        <v>1</v>
      </c>
    </row>
    <row r="9421" spans="1:11" x14ac:dyDescent="0.25">
      <c r="A9421" s="5" t="str">
        <f t="shared" si="295"/>
        <v>Rate FamilyTOU-GS2Average WeekdayMay12</v>
      </c>
      <c r="B9421" t="s">
        <v>2234</v>
      </c>
      <c r="C9421" t="s">
        <v>2255</v>
      </c>
      <c r="D9421" t="s">
        <v>2663</v>
      </c>
      <c r="E9421" t="s">
        <v>3217</v>
      </c>
      <c r="F9421" s="6">
        <v>12</v>
      </c>
      <c r="G9421" s="6"/>
      <c r="H9421" s="6"/>
      <c r="I9421" s="6"/>
      <c r="J9421" s="6">
        <v>74.27000000000001</v>
      </c>
      <c r="K9421">
        <f t="shared" si="294"/>
        <v>1</v>
      </c>
    </row>
    <row r="9422" spans="1:11" x14ac:dyDescent="0.25">
      <c r="A9422" s="5" t="str">
        <f t="shared" si="295"/>
        <v>Rate FamilyTOU-GS2Average WeekdayMay13</v>
      </c>
      <c r="B9422" t="s">
        <v>2234</v>
      </c>
      <c r="C9422" t="s">
        <v>2255</v>
      </c>
      <c r="D9422" t="s">
        <v>2663</v>
      </c>
      <c r="E9422" t="s">
        <v>3217</v>
      </c>
      <c r="F9422" s="6">
        <v>13</v>
      </c>
      <c r="G9422" s="6"/>
      <c r="H9422" s="6"/>
      <c r="I9422" s="6"/>
      <c r="J9422" s="6">
        <v>77.21374999999999</v>
      </c>
      <c r="K9422">
        <f t="shared" si="294"/>
        <v>1</v>
      </c>
    </row>
    <row r="9423" spans="1:11" x14ac:dyDescent="0.25">
      <c r="A9423" s="5" t="str">
        <f t="shared" si="295"/>
        <v>Rate FamilyTOU-GS2Average WeekdayMay14</v>
      </c>
      <c r="B9423" t="s">
        <v>2234</v>
      </c>
      <c r="C9423" t="s">
        <v>2255</v>
      </c>
      <c r="D9423" t="s">
        <v>2663</v>
      </c>
      <c r="E9423" t="s">
        <v>3217</v>
      </c>
      <c r="F9423" s="6">
        <v>14</v>
      </c>
      <c r="G9423" s="6"/>
      <c r="H9423" s="6"/>
      <c r="I9423" s="6"/>
      <c r="J9423" s="6">
        <v>79.497500000000002</v>
      </c>
      <c r="K9423">
        <f t="shared" si="294"/>
        <v>1</v>
      </c>
    </row>
    <row r="9424" spans="1:11" x14ac:dyDescent="0.25">
      <c r="A9424" s="5" t="str">
        <f t="shared" si="295"/>
        <v>Rate FamilyTOU-GS2Average WeekdayMay15</v>
      </c>
      <c r="B9424" t="s">
        <v>2234</v>
      </c>
      <c r="C9424" t="s">
        <v>2255</v>
      </c>
      <c r="D9424" t="s">
        <v>2663</v>
      </c>
      <c r="E9424" t="s">
        <v>3217</v>
      </c>
      <c r="F9424" s="6">
        <v>15</v>
      </c>
      <c r="G9424" s="6"/>
      <c r="H9424" s="6"/>
      <c r="I9424" s="6"/>
      <c r="J9424" s="6">
        <v>81.362500000000011</v>
      </c>
      <c r="K9424">
        <f t="shared" si="294"/>
        <v>1</v>
      </c>
    </row>
    <row r="9425" spans="1:11" x14ac:dyDescent="0.25">
      <c r="A9425" s="5" t="str">
        <f t="shared" si="295"/>
        <v>Rate FamilyTOU-GS2Average WeekdayMay16</v>
      </c>
      <c r="B9425" t="s">
        <v>2234</v>
      </c>
      <c r="C9425" t="s">
        <v>2255</v>
      </c>
      <c r="D9425" t="s">
        <v>2663</v>
      </c>
      <c r="E9425" t="s">
        <v>3217</v>
      </c>
      <c r="F9425" s="6">
        <v>16</v>
      </c>
      <c r="G9425" s="6"/>
      <c r="H9425" s="6"/>
      <c r="I9425" s="6"/>
      <c r="J9425" s="6">
        <v>82.651250000000005</v>
      </c>
      <c r="K9425">
        <f t="shared" si="294"/>
        <v>1</v>
      </c>
    </row>
    <row r="9426" spans="1:11" x14ac:dyDescent="0.25">
      <c r="A9426" s="5" t="str">
        <f t="shared" si="295"/>
        <v>Rate FamilyTOU-GS2Average WeekdayMay17</v>
      </c>
      <c r="B9426" t="s">
        <v>2234</v>
      </c>
      <c r="C9426" t="s">
        <v>2255</v>
      </c>
      <c r="D9426" t="s">
        <v>2663</v>
      </c>
      <c r="E9426" t="s">
        <v>3217</v>
      </c>
      <c r="F9426" s="6">
        <v>17</v>
      </c>
      <c r="G9426" s="6"/>
      <c r="H9426" s="6"/>
      <c r="I9426" s="6"/>
      <c r="J9426" s="6">
        <v>82.350000000000009</v>
      </c>
      <c r="K9426">
        <f t="shared" si="294"/>
        <v>1</v>
      </c>
    </row>
    <row r="9427" spans="1:11" x14ac:dyDescent="0.25">
      <c r="A9427" s="5" t="str">
        <f t="shared" si="295"/>
        <v>Rate FamilyTOU-GS2Average WeekdayMay18</v>
      </c>
      <c r="B9427" t="s">
        <v>2234</v>
      </c>
      <c r="C9427" t="s">
        <v>2255</v>
      </c>
      <c r="D9427" t="s">
        <v>2663</v>
      </c>
      <c r="E9427" t="s">
        <v>3217</v>
      </c>
      <c r="F9427" s="6">
        <v>18</v>
      </c>
      <c r="G9427" s="6"/>
      <c r="H9427" s="6"/>
      <c r="I9427" s="6"/>
      <c r="J9427" s="6">
        <v>81.487499999999997</v>
      </c>
      <c r="K9427">
        <f t="shared" si="294"/>
        <v>1</v>
      </c>
    </row>
    <row r="9428" spans="1:11" x14ac:dyDescent="0.25">
      <c r="A9428" s="5" t="str">
        <f t="shared" si="295"/>
        <v>Rate FamilyTOU-GS2Average WeekdayMay19</v>
      </c>
      <c r="B9428" t="s">
        <v>2234</v>
      </c>
      <c r="C9428" t="s">
        <v>2255</v>
      </c>
      <c r="D9428" t="s">
        <v>2663</v>
      </c>
      <c r="E9428" t="s">
        <v>3217</v>
      </c>
      <c r="F9428" s="6">
        <v>19</v>
      </c>
      <c r="G9428" s="6"/>
      <c r="H9428" s="6"/>
      <c r="I9428" s="6"/>
      <c r="J9428" s="6">
        <v>79.349999999999994</v>
      </c>
      <c r="K9428">
        <f t="shared" si="294"/>
        <v>1</v>
      </c>
    </row>
    <row r="9429" spans="1:11" x14ac:dyDescent="0.25">
      <c r="A9429" s="5" t="str">
        <f t="shared" si="295"/>
        <v>Rate FamilyTOU-GS2Average WeekdayMay20</v>
      </c>
      <c r="B9429" t="s">
        <v>2234</v>
      </c>
      <c r="C9429" t="s">
        <v>2255</v>
      </c>
      <c r="D9429" t="s">
        <v>2663</v>
      </c>
      <c r="E9429" t="s">
        <v>3217</v>
      </c>
      <c r="F9429" s="6">
        <v>20</v>
      </c>
      <c r="G9429" s="6"/>
      <c r="H9429" s="6"/>
      <c r="I9429" s="6"/>
      <c r="J9429" s="6">
        <v>76.827500000000001</v>
      </c>
      <c r="K9429">
        <f t="shared" si="294"/>
        <v>1</v>
      </c>
    </row>
    <row r="9430" spans="1:11" x14ac:dyDescent="0.25">
      <c r="A9430" s="5" t="str">
        <f t="shared" si="295"/>
        <v>Rate FamilyTOU-GS2Average WeekdayMay21</v>
      </c>
      <c r="B9430" t="s">
        <v>2234</v>
      </c>
      <c r="C9430" t="s">
        <v>2255</v>
      </c>
      <c r="D9430" t="s">
        <v>2663</v>
      </c>
      <c r="E9430" t="s">
        <v>3217</v>
      </c>
      <c r="F9430" s="6">
        <v>21</v>
      </c>
      <c r="G9430" s="6"/>
      <c r="H9430" s="6"/>
      <c r="I9430" s="6"/>
      <c r="J9430" s="6">
        <v>73.123750000000001</v>
      </c>
      <c r="K9430">
        <f t="shared" si="294"/>
        <v>1</v>
      </c>
    </row>
    <row r="9431" spans="1:11" x14ac:dyDescent="0.25">
      <c r="A9431" s="5" t="str">
        <f t="shared" si="295"/>
        <v>Rate FamilyTOU-GS2Average WeekdayMay22</v>
      </c>
      <c r="B9431" t="s">
        <v>2234</v>
      </c>
      <c r="C9431" t="s">
        <v>2255</v>
      </c>
      <c r="D9431" t="s">
        <v>2663</v>
      </c>
      <c r="E9431" t="s">
        <v>3217</v>
      </c>
      <c r="F9431" s="6">
        <v>22</v>
      </c>
      <c r="G9431" s="6"/>
      <c r="H9431" s="6"/>
      <c r="I9431" s="6"/>
      <c r="J9431" s="6">
        <v>69.346249999999998</v>
      </c>
      <c r="K9431">
        <f t="shared" si="294"/>
        <v>1</v>
      </c>
    </row>
    <row r="9432" spans="1:11" x14ac:dyDescent="0.25">
      <c r="A9432" s="5" t="str">
        <f t="shared" si="295"/>
        <v>Rate FamilyTOU-GS2Average WeekdayMay23</v>
      </c>
      <c r="B9432" t="s">
        <v>2234</v>
      </c>
      <c r="C9432" t="s">
        <v>2255</v>
      </c>
      <c r="D9432" t="s">
        <v>2663</v>
      </c>
      <c r="E9432" t="s">
        <v>3217</v>
      </c>
      <c r="F9432" s="6">
        <v>23</v>
      </c>
      <c r="G9432" s="6"/>
      <c r="H9432" s="6"/>
      <c r="I9432" s="6"/>
      <c r="J9432" s="6">
        <v>67.038750000000007</v>
      </c>
      <c r="K9432">
        <f t="shared" si="294"/>
        <v>1</v>
      </c>
    </row>
    <row r="9433" spans="1:11" x14ac:dyDescent="0.25">
      <c r="A9433" s="5" t="str">
        <f t="shared" si="295"/>
        <v>Rate FamilyTOU-GS2Average WeekdayMay24</v>
      </c>
      <c r="B9433" t="s">
        <v>2234</v>
      </c>
      <c r="C9433" t="s">
        <v>2255</v>
      </c>
      <c r="D9433" t="s">
        <v>2663</v>
      </c>
      <c r="E9433" t="s">
        <v>3217</v>
      </c>
      <c r="F9433" s="6">
        <v>24</v>
      </c>
      <c r="G9433" s="6"/>
      <c r="H9433" s="6"/>
      <c r="I9433" s="6"/>
      <c r="J9433" s="6">
        <v>65.320000000000007</v>
      </c>
      <c r="K9433">
        <f t="shared" si="294"/>
        <v>1</v>
      </c>
    </row>
    <row r="9434" spans="1:11" x14ac:dyDescent="0.25">
      <c r="A9434" s="5" t="str">
        <f t="shared" si="295"/>
        <v>Rate FamilyTOU-GS2Monthly Peak DayMay1</v>
      </c>
      <c r="B9434" t="s">
        <v>2234</v>
      </c>
      <c r="C9434" t="s">
        <v>2255</v>
      </c>
      <c r="D9434" t="s">
        <v>2664</v>
      </c>
      <c r="E9434" t="s">
        <v>3217</v>
      </c>
      <c r="F9434" s="6">
        <v>1</v>
      </c>
      <c r="G9434" s="6"/>
      <c r="H9434" s="6"/>
      <c r="I9434" s="6"/>
      <c r="J9434" s="6">
        <v>65.148749999999993</v>
      </c>
      <c r="K9434">
        <f t="shared" si="294"/>
        <v>1</v>
      </c>
    </row>
    <row r="9435" spans="1:11" x14ac:dyDescent="0.25">
      <c r="A9435" s="5" t="str">
        <f t="shared" si="295"/>
        <v>Rate FamilyTOU-GS2Monthly Peak DayMay2</v>
      </c>
      <c r="B9435" t="s">
        <v>2234</v>
      </c>
      <c r="C9435" t="s">
        <v>2255</v>
      </c>
      <c r="D9435" t="s">
        <v>2664</v>
      </c>
      <c r="E9435" t="s">
        <v>3217</v>
      </c>
      <c r="F9435" s="6">
        <v>2</v>
      </c>
      <c r="G9435" s="6"/>
      <c r="H9435" s="6"/>
      <c r="I9435" s="6"/>
      <c r="J9435" s="6">
        <v>64.512499999999989</v>
      </c>
      <c r="K9435">
        <f t="shared" si="294"/>
        <v>1</v>
      </c>
    </row>
    <row r="9436" spans="1:11" x14ac:dyDescent="0.25">
      <c r="A9436" s="5" t="str">
        <f t="shared" si="295"/>
        <v>Rate FamilyTOU-GS2Monthly Peak DayMay3</v>
      </c>
      <c r="B9436" t="s">
        <v>2234</v>
      </c>
      <c r="C9436" t="s">
        <v>2255</v>
      </c>
      <c r="D9436" t="s">
        <v>2664</v>
      </c>
      <c r="E9436" t="s">
        <v>3217</v>
      </c>
      <c r="F9436" s="6">
        <v>3</v>
      </c>
      <c r="G9436" s="6"/>
      <c r="H9436" s="6"/>
      <c r="I9436" s="6"/>
      <c r="J9436" s="6">
        <v>63.761250000000004</v>
      </c>
      <c r="K9436">
        <f t="shared" si="294"/>
        <v>1</v>
      </c>
    </row>
    <row r="9437" spans="1:11" x14ac:dyDescent="0.25">
      <c r="A9437" s="5" t="str">
        <f t="shared" si="295"/>
        <v>Rate FamilyTOU-GS2Monthly Peak DayMay4</v>
      </c>
      <c r="B9437" t="s">
        <v>2234</v>
      </c>
      <c r="C9437" t="s">
        <v>2255</v>
      </c>
      <c r="D9437" t="s">
        <v>2664</v>
      </c>
      <c r="E9437" t="s">
        <v>3217</v>
      </c>
      <c r="F9437" s="6">
        <v>4</v>
      </c>
      <c r="G9437" s="6"/>
      <c r="H9437" s="6"/>
      <c r="I9437" s="6"/>
      <c r="J9437" s="6">
        <v>63.017499999999998</v>
      </c>
      <c r="K9437">
        <f t="shared" si="294"/>
        <v>1</v>
      </c>
    </row>
    <row r="9438" spans="1:11" x14ac:dyDescent="0.25">
      <c r="A9438" s="5" t="str">
        <f t="shared" si="295"/>
        <v>Rate FamilyTOU-GS2Monthly Peak DayMay5</v>
      </c>
      <c r="B9438" t="s">
        <v>2234</v>
      </c>
      <c r="C9438" t="s">
        <v>2255</v>
      </c>
      <c r="D9438" t="s">
        <v>2664</v>
      </c>
      <c r="E9438" t="s">
        <v>3217</v>
      </c>
      <c r="F9438" s="6">
        <v>5</v>
      </c>
      <c r="G9438" s="6"/>
      <c r="H9438" s="6"/>
      <c r="I9438" s="6"/>
      <c r="J9438" s="6">
        <v>62.447499999999998</v>
      </c>
      <c r="K9438">
        <f t="shared" si="294"/>
        <v>1</v>
      </c>
    </row>
    <row r="9439" spans="1:11" x14ac:dyDescent="0.25">
      <c r="A9439" s="5" t="str">
        <f t="shared" si="295"/>
        <v>Rate FamilyTOU-GS2Monthly Peak DayMay6</v>
      </c>
      <c r="B9439" t="s">
        <v>2234</v>
      </c>
      <c r="C9439" t="s">
        <v>2255</v>
      </c>
      <c r="D9439" t="s">
        <v>2664</v>
      </c>
      <c r="E9439" t="s">
        <v>3217</v>
      </c>
      <c r="F9439" s="6">
        <v>6</v>
      </c>
      <c r="G9439" s="6"/>
      <c r="H9439" s="6"/>
      <c r="I9439" s="6"/>
      <c r="J9439" s="6">
        <v>62.057499999999997</v>
      </c>
      <c r="K9439">
        <f t="shared" si="294"/>
        <v>1</v>
      </c>
    </row>
    <row r="9440" spans="1:11" x14ac:dyDescent="0.25">
      <c r="A9440" s="5" t="str">
        <f t="shared" si="295"/>
        <v>Rate FamilyTOU-GS2Monthly Peak DayMay7</v>
      </c>
      <c r="B9440" t="s">
        <v>2234</v>
      </c>
      <c r="C9440" t="s">
        <v>2255</v>
      </c>
      <c r="D9440" t="s">
        <v>2664</v>
      </c>
      <c r="E9440" t="s">
        <v>3217</v>
      </c>
      <c r="F9440" s="6">
        <v>7</v>
      </c>
      <c r="G9440" s="6"/>
      <c r="H9440" s="6"/>
      <c r="I9440" s="6"/>
      <c r="J9440" s="6">
        <v>61.372499999999995</v>
      </c>
      <c r="K9440">
        <f t="shared" si="294"/>
        <v>1</v>
      </c>
    </row>
    <row r="9441" spans="1:11" x14ac:dyDescent="0.25">
      <c r="A9441" s="5" t="str">
        <f t="shared" si="295"/>
        <v>Rate FamilyTOU-GS2Monthly Peak DayMay8</v>
      </c>
      <c r="B9441" t="s">
        <v>2234</v>
      </c>
      <c r="C9441" t="s">
        <v>2255</v>
      </c>
      <c r="D9441" t="s">
        <v>2664</v>
      </c>
      <c r="E9441" t="s">
        <v>3217</v>
      </c>
      <c r="F9441" s="6">
        <v>8</v>
      </c>
      <c r="G9441" s="6"/>
      <c r="H9441" s="6"/>
      <c r="I9441" s="6"/>
      <c r="J9441" s="6">
        <v>61.282499999999999</v>
      </c>
      <c r="K9441">
        <f t="shared" si="294"/>
        <v>1</v>
      </c>
    </row>
    <row r="9442" spans="1:11" x14ac:dyDescent="0.25">
      <c r="A9442" s="5" t="str">
        <f t="shared" si="295"/>
        <v>Rate FamilyTOU-GS2Monthly Peak DayMay9</v>
      </c>
      <c r="B9442" t="s">
        <v>2234</v>
      </c>
      <c r="C9442" t="s">
        <v>2255</v>
      </c>
      <c r="D9442" t="s">
        <v>2664</v>
      </c>
      <c r="E9442" t="s">
        <v>3217</v>
      </c>
      <c r="F9442" s="6">
        <v>9</v>
      </c>
      <c r="G9442" s="6"/>
      <c r="H9442" s="6"/>
      <c r="I9442" s="6"/>
      <c r="J9442" s="6">
        <v>63.292500000000004</v>
      </c>
      <c r="K9442">
        <f t="shared" si="294"/>
        <v>1</v>
      </c>
    </row>
    <row r="9443" spans="1:11" x14ac:dyDescent="0.25">
      <c r="A9443" s="5" t="str">
        <f t="shared" si="295"/>
        <v>Rate FamilyTOU-GS2Monthly Peak DayMay10</v>
      </c>
      <c r="B9443" t="s">
        <v>2234</v>
      </c>
      <c r="C9443" t="s">
        <v>2255</v>
      </c>
      <c r="D9443" t="s">
        <v>2664</v>
      </c>
      <c r="E9443" t="s">
        <v>3217</v>
      </c>
      <c r="F9443" s="6">
        <v>10</v>
      </c>
      <c r="G9443" s="6"/>
      <c r="H9443" s="6"/>
      <c r="I9443" s="6"/>
      <c r="J9443" s="6">
        <v>65.81</v>
      </c>
      <c r="K9443">
        <f t="shared" si="294"/>
        <v>1</v>
      </c>
    </row>
    <row r="9444" spans="1:11" x14ac:dyDescent="0.25">
      <c r="A9444" s="5" t="str">
        <f t="shared" si="295"/>
        <v>Rate FamilyTOU-GS2Monthly Peak DayMay11</v>
      </c>
      <c r="B9444" t="s">
        <v>2234</v>
      </c>
      <c r="C9444" t="s">
        <v>2255</v>
      </c>
      <c r="D9444" t="s">
        <v>2664</v>
      </c>
      <c r="E9444" t="s">
        <v>3217</v>
      </c>
      <c r="F9444" s="6">
        <v>11</v>
      </c>
      <c r="G9444" s="6"/>
      <c r="H9444" s="6"/>
      <c r="I9444" s="6"/>
      <c r="J9444" s="6">
        <v>69.012500000000003</v>
      </c>
      <c r="K9444">
        <f t="shared" si="294"/>
        <v>1</v>
      </c>
    </row>
    <row r="9445" spans="1:11" x14ac:dyDescent="0.25">
      <c r="A9445" s="5" t="str">
        <f t="shared" si="295"/>
        <v>Rate FamilyTOU-GS2Monthly Peak DayMay12</v>
      </c>
      <c r="B9445" t="s">
        <v>2234</v>
      </c>
      <c r="C9445" t="s">
        <v>2255</v>
      </c>
      <c r="D9445" t="s">
        <v>2664</v>
      </c>
      <c r="E9445" t="s">
        <v>3217</v>
      </c>
      <c r="F9445" s="6">
        <v>12</v>
      </c>
      <c r="G9445" s="6"/>
      <c r="H9445" s="6"/>
      <c r="I9445" s="6"/>
      <c r="J9445" s="6">
        <v>72.917500000000004</v>
      </c>
      <c r="K9445">
        <f t="shared" si="294"/>
        <v>1</v>
      </c>
    </row>
    <row r="9446" spans="1:11" x14ac:dyDescent="0.25">
      <c r="A9446" s="5" t="str">
        <f t="shared" si="295"/>
        <v>Rate FamilyTOU-GS2Monthly Peak DayMay13</v>
      </c>
      <c r="B9446" t="s">
        <v>2234</v>
      </c>
      <c r="C9446" t="s">
        <v>2255</v>
      </c>
      <c r="D9446" t="s">
        <v>2664</v>
      </c>
      <c r="E9446" t="s">
        <v>3217</v>
      </c>
      <c r="F9446" s="6">
        <v>13</v>
      </c>
      <c r="G9446" s="6"/>
      <c r="H9446" s="6"/>
      <c r="I9446" s="6"/>
      <c r="J9446" s="6">
        <v>77.038749999999993</v>
      </c>
      <c r="K9446">
        <f t="shared" si="294"/>
        <v>1</v>
      </c>
    </row>
    <row r="9447" spans="1:11" x14ac:dyDescent="0.25">
      <c r="A9447" s="5" t="str">
        <f t="shared" si="295"/>
        <v>Rate FamilyTOU-GS2Monthly Peak DayMay14</v>
      </c>
      <c r="B9447" t="s">
        <v>2234</v>
      </c>
      <c r="C9447" t="s">
        <v>2255</v>
      </c>
      <c r="D9447" t="s">
        <v>2664</v>
      </c>
      <c r="E9447" t="s">
        <v>3217</v>
      </c>
      <c r="F9447" s="6">
        <v>14</v>
      </c>
      <c r="G9447" s="6"/>
      <c r="H9447" s="6"/>
      <c r="I9447" s="6"/>
      <c r="J9447" s="6">
        <v>80.471249999999998</v>
      </c>
      <c r="K9447">
        <f t="shared" si="294"/>
        <v>1</v>
      </c>
    </row>
    <row r="9448" spans="1:11" x14ac:dyDescent="0.25">
      <c r="A9448" s="5" t="str">
        <f t="shared" si="295"/>
        <v>Rate FamilyTOU-GS2Monthly Peak DayMay15</v>
      </c>
      <c r="B9448" t="s">
        <v>2234</v>
      </c>
      <c r="C9448" t="s">
        <v>2255</v>
      </c>
      <c r="D9448" t="s">
        <v>2664</v>
      </c>
      <c r="E9448" t="s">
        <v>3217</v>
      </c>
      <c r="F9448" s="6">
        <v>15</v>
      </c>
      <c r="G9448" s="6"/>
      <c r="H9448" s="6"/>
      <c r="I9448" s="6"/>
      <c r="J9448" s="6">
        <v>83.174999999999997</v>
      </c>
      <c r="K9448">
        <f t="shared" si="294"/>
        <v>1</v>
      </c>
    </row>
    <row r="9449" spans="1:11" x14ac:dyDescent="0.25">
      <c r="A9449" s="5" t="str">
        <f t="shared" si="295"/>
        <v>Rate FamilyTOU-GS2Monthly Peak DayMay16</v>
      </c>
      <c r="B9449" t="s">
        <v>2234</v>
      </c>
      <c r="C9449" t="s">
        <v>2255</v>
      </c>
      <c r="D9449" t="s">
        <v>2664</v>
      </c>
      <c r="E9449" t="s">
        <v>3217</v>
      </c>
      <c r="F9449" s="6">
        <v>16</v>
      </c>
      <c r="G9449" s="6"/>
      <c r="H9449" s="6"/>
      <c r="I9449" s="6"/>
      <c r="J9449" s="6">
        <v>85.487499999999997</v>
      </c>
      <c r="K9449">
        <f t="shared" si="294"/>
        <v>1</v>
      </c>
    </row>
    <row r="9450" spans="1:11" x14ac:dyDescent="0.25">
      <c r="A9450" s="5" t="str">
        <f t="shared" si="295"/>
        <v>Rate FamilyTOU-GS2Monthly Peak DayMay17</v>
      </c>
      <c r="B9450" t="s">
        <v>2234</v>
      </c>
      <c r="C9450" t="s">
        <v>2255</v>
      </c>
      <c r="D9450" t="s">
        <v>2664</v>
      </c>
      <c r="E9450" t="s">
        <v>3217</v>
      </c>
      <c r="F9450" s="6">
        <v>17</v>
      </c>
      <c r="G9450" s="6"/>
      <c r="H9450" s="6"/>
      <c r="I9450" s="6"/>
      <c r="J9450" s="6">
        <v>86.3125</v>
      </c>
      <c r="K9450">
        <f t="shared" si="294"/>
        <v>1</v>
      </c>
    </row>
    <row r="9451" spans="1:11" x14ac:dyDescent="0.25">
      <c r="A9451" s="5" t="str">
        <f t="shared" si="295"/>
        <v>Rate FamilyTOU-GS2Monthly Peak DayMay18</v>
      </c>
      <c r="B9451" t="s">
        <v>2234</v>
      </c>
      <c r="C9451" t="s">
        <v>2255</v>
      </c>
      <c r="D9451" t="s">
        <v>2664</v>
      </c>
      <c r="E9451" t="s">
        <v>3217</v>
      </c>
      <c r="F9451" s="6">
        <v>18</v>
      </c>
      <c r="G9451" s="6"/>
      <c r="H9451" s="6"/>
      <c r="I9451" s="6"/>
      <c r="J9451" s="6">
        <v>85.537499999999994</v>
      </c>
      <c r="K9451">
        <f t="shared" si="294"/>
        <v>1</v>
      </c>
    </row>
    <row r="9452" spans="1:11" x14ac:dyDescent="0.25">
      <c r="A9452" s="5" t="str">
        <f t="shared" si="295"/>
        <v>Rate FamilyTOU-GS2Monthly Peak DayMay19</v>
      </c>
      <c r="B9452" t="s">
        <v>2234</v>
      </c>
      <c r="C9452" t="s">
        <v>2255</v>
      </c>
      <c r="D9452" t="s">
        <v>2664</v>
      </c>
      <c r="E9452" t="s">
        <v>3217</v>
      </c>
      <c r="F9452" s="6">
        <v>19</v>
      </c>
      <c r="G9452" s="6"/>
      <c r="H9452" s="6"/>
      <c r="I9452" s="6"/>
      <c r="J9452" s="6">
        <v>83.316250000000011</v>
      </c>
      <c r="K9452">
        <f t="shared" si="294"/>
        <v>1</v>
      </c>
    </row>
    <row r="9453" spans="1:11" x14ac:dyDescent="0.25">
      <c r="A9453" s="5" t="str">
        <f t="shared" si="295"/>
        <v>Rate FamilyTOU-GS2Monthly Peak DayMay20</v>
      </c>
      <c r="B9453" t="s">
        <v>2234</v>
      </c>
      <c r="C9453" t="s">
        <v>2255</v>
      </c>
      <c r="D9453" t="s">
        <v>2664</v>
      </c>
      <c r="E9453" t="s">
        <v>3217</v>
      </c>
      <c r="F9453" s="6">
        <v>20</v>
      </c>
      <c r="G9453" s="6"/>
      <c r="H9453" s="6"/>
      <c r="I9453" s="6"/>
      <c r="J9453" s="6">
        <v>80.341249999999988</v>
      </c>
      <c r="K9453">
        <f t="shared" si="294"/>
        <v>1</v>
      </c>
    </row>
    <row r="9454" spans="1:11" x14ac:dyDescent="0.25">
      <c r="A9454" s="5" t="str">
        <f t="shared" si="295"/>
        <v>Rate FamilyTOU-GS2Monthly Peak DayMay21</v>
      </c>
      <c r="B9454" t="s">
        <v>2234</v>
      </c>
      <c r="C9454" t="s">
        <v>2255</v>
      </c>
      <c r="D9454" t="s">
        <v>2664</v>
      </c>
      <c r="E9454" t="s">
        <v>3217</v>
      </c>
      <c r="F9454" s="6">
        <v>21</v>
      </c>
      <c r="G9454" s="6"/>
      <c r="H9454" s="6"/>
      <c r="I9454" s="6"/>
      <c r="J9454" s="6">
        <v>76.267500000000013</v>
      </c>
      <c r="K9454">
        <f t="shared" si="294"/>
        <v>1</v>
      </c>
    </row>
    <row r="9455" spans="1:11" x14ac:dyDescent="0.25">
      <c r="A9455" s="5" t="str">
        <f t="shared" si="295"/>
        <v>Rate FamilyTOU-GS2Monthly Peak DayMay22</v>
      </c>
      <c r="B9455" t="s">
        <v>2234</v>
      </c>
      <c r="C9455" t="s">
        <v>2255</v>
      </c>
      <c r="D9455" t="s">
        <v>2664</v>
      </c>
      <c r="E9455" t="s">
        <v>3217</v>
      </c>
      <c r="F9455" s="6">
        <v>22</v>
      </c>
      <c r="G9455" s="6"/>
      <c r="H9455" s="6"/>
      <c r="I9455" s="6"/>
      <c r="J9455" s="6">
        <v>72.949999999999989</v>
      </c>
      <c r="K9455">
        <f t="shared" si="294"/>
        <v>1</v>
      </c>
    </row>
    <row r="9456" spans="1:11" x14ac:dyDescent="0.25">
      <c r="A9456" s="5" t="str">
        <f t="shared" si="295"/>
        <v>Rate FamilyTOU-GS2Monthly Peak DayMay23</v>
      </c>
      <c r="B9456" t="s">
        <v>2234</v>
      </c>
      <c r="C9456" t="s">
        <v>2255</v>
      </c>
      <c r="D9456" t="s">
        <v>2664</v>
      </c>
      <c r="E9456" t="s">
        <v>3217</v>
      </c>
      <c r="F9456" s="6">
        <v>23</v>
      </c>
      <c r="G9456" s="6"/>
      <c r="H9456" s="6"/>
      <c r="I9456" s="6"/>
      <c r="J9456" s="6">
        <v>70.935000000000002</v>
      </c>
      <c r="K9456">
        <f t="shared" si="294"/>
        <v>1</v>
      </c>
    </row>
    <row r="9457" spans="1:11" x14ac:dyDescent="0.25">
      <c r="A9457" s="5" t="str">
        <f t="shared" si="295"/>
        <v>Rate FamilyTOU-GS2Monthly Peak DayMay24</v>
      </c>
      <c r="B9457" t="s">
        <v>2234</v>
      </c>
      <c r="C9457" t="s">
        <v>2255</v>
      </c>
      <c r="D9457" t="s">
        <v>2664</v>
      </c>
      <c r="E9457" t="s">
        <v>3217</v>
      </c>
      <c r="F9457" s="6">
        <v>24</v>
      </c>
      <c r="G9457" s="6"/>
      <c r="H9457" s="6"/>
      <c r="I9457" s="6"/>
      <c r="J9457" s="6">
        <v>69.31</v>
      </c>
      <c r="K9457">
        <f t="shared" si="294"/>
        <v>1</v>
      </c>
    </row>
    <row r="9458" spans="1:11" x14ac:dyDescent="0.25">
      <c r="A9458" s="5" t="str">
        <f t="shared" si="295"/>
        <v>Rate FamilyTOU-GS2Average WeekdayJune1</v>
      </c>
      <c r="B9458" t="s">
        <v>2234</v>
      </c>
      <c r="C9458" t="s">
        <v>2255</v>
      </c>
      <c r="D9458" t="s">
        <v>2665</v>
      </c>
      <c r="E9458" t="s">
        <v>3218</v>
      </c>
      <c r="F9458" s="6">
        <v>1</v>
      </c>
      <c r="G9458" s="6"/>
      <c r="H9458" s="6"/>
      <c r="I9458" s="6"/>
      <c r="J9458" s="6">
        <v>68.421250000000001</v>
      </c>
      <c r="K9458">
        <f t="shared" si="294"/>
        <v>1</v>
      </c>
    </row>
    <row r="9459" spans="1:11" x14ac:dyDescent="0.25">
      <c r="A9459" s="5" t="str">
        <f t="shared" si="295"/>
        <v>Rate FamilyTOU-GS2Average WeekdayJune2</v>
      </c>
      <c r="B9459" t="s">
        <v>2234</v>
      </c>
      <c r="C9459" t="s">
        <v>2255</v>
      </c>
      <c r="D9459" t="s">
        <v>2665</v>
      </c>
      <c r="E9459" t="s">
        <v>3218</v>
      </c>
      <c r="F9459" s="6">
        <v>2</v>
      </c>
      <c r="G9459" s="6"/>
      <c r="H9459" s="6"/>
      <c r="I9459" s="6"/>
      <c r="J9459" s="6">
        <v>68.004999818801878</v>
      </c>
      <c r="K9459">
        <f t="shared" si="294"/>
        <v>1</v>
      </c>
    </row>
    <row r="9460" spans="1:11" x14ac:dyDescent="0.25">
      <c r="A9460" s="5" t="str">
        <f t="shared" si="295"/>
        <v>Rate FamilyTOU-GS2Average WeekdayJune3</v>
      </c>
      <c r="B9460" t="s">
        <v>2234</v>
      </c>
      <c r="C9460" t="s">
        <v>2255</v>
      </c>
      <c r="D9460" t="s">
        <v>2665</v>
      </c>
      <c r="E9460" t="s">
        <v>3218</v>
      </c>
      <c r="F9460" s="6">
        <v>3</v>
      </c>
      <c r="G9460" s="6"/>
      <c r="H9460" s="6"/>
      <c r="I9460" s="6"/>
      <c r="J9460" s="6">
        <v>66.995000400543205</v>
      </c>
      <c r="K9460">
        <f t="shared" si="294"/>
        <v>1</v>
      </c>
    </row>
    <row r="9461" spans="1:11" x14ac:dyDescent="0.25">
      <c r="A9461" s="5" t="str">
        <f t="shared" si="295"/>
        <v>Rate FamilyTOU-GS2Average WeekdayJune4</v>
      </c>
      <c r="B9461" t="s">
        <v>2234</v>
      </c>
      <c r="C9461" t="s">
        <v>2255</v>
      </c>
      <c r="D9461" t="s">
        <v>2665</v>
      </c>
      <c r="E9461" t="s">
        <v>3218</v>
      </c>
      <c r="F9461" s="6">
        <v>4</v>
      </c>
      <c r="G9461" s="6"/>
      <c r="H9461" s="6"/>
      <c r="I9461" s="6"/>
      <c r="J9461" s="6">
        <v>65.83124948501586</v>
      </c>
      <c r="K9461">
        <f t="shared" si="294"/>
        <v>1</v>
      </c>
    </row>
    <row r="9462" spans="1:11" x14ac:dyDescent="0.25">
      <c r="A9462" s="5" t="str">
        <f t="shared" si="295"/>
        <v>Rate FamilyTOU-GS2Average WeekdayJune5</v>
      </c>
      <c r="B9462" t="s">
        <v>2234</v>
      </c>
      <c r="C9462" t="s">
        <v>2255</v>
      </c>
      <c r="D9462" t="s">
        <v>2665</v>
      </c>
      <c r="E9462" t="s">
        <v>3218</v>
      </c>
      <c r="F9462" s="6">
        <v>5</v>
      </c>
      <c r="G9462" s="6"/>
      <c r="H9462" s="6"/>
      <c r="I9462" s="6"/>
      <c r="J9462" s="6">
        <v>64.386249942779543</v>
      </c>
      <c r="K9462">
        <f t="shared" si="294"/>
        <v>1</v>
      </c>
    </row>
    <row r="9463" spans="1:11" x14ac:dyDescent="0.25">
      <c r="A9463" s="5" t="str">
        <f t="shared" si="295"/>
        <v>Rate FamilyTOU-GS2Average WeekdayJune6</v>
      </c>
      <c r="B9463" t="s">
        <v>2234</v>
      </c>
      <c r="C9463" t="s">
        <v>2255</v>
      </c>
      <c r="D9463" t="s">
        <v>2665</v>
      </c>
      <c r="E9463" t="s">
        <v>3218</v>
      </c>
      <c r="F9463" s="6">
        <v>6</v>
      </c>
      <c r="G9463" s="6"/>
      <c r="H9463" s="6"/>
      <c r="I9463" s="6"/>
      <c r="J9463" s="6">
        <v>64.077499599456786</v>
      </c>
      <c r="K9463">
        <f t="shared" si="294"/>
        <v>1</v>
      </c>
    </row>
    <row r="9464" spans="1:11" x14ac:dyDescent="0.25">
      <c r="A9464" s="5" t="str">
        <f t="shared" si="295"/>
        <v>Rate FamilyTOU-GS2Average WeekdayJune7</v>
      </c>
      <c r="B9464" t="s">
        <v>2234</v>
      </c>
      <c r="C9464" t="s">
        <v>2255</v>
      </c>
      <c r="D9464" t="s">
        <v>2665</v>
      </c>
      <c r="E9464" t="s">
        <v>3218</v>
      </c>
      <c r="F9464" s="6">
        <v>7</v>
      </c>
      <c r="G9464" s="6"/>
      <c r="H9464" s="6"/>
      <c r="I9464" s="6"/>
      <c r="J9464" s="6">
        <v>63.36749973297119</v>
      </c>
      <c r="K9464">
        <f t="shared" si="294"/>
        <v>1</v>
      </c>
    </row>
    <row r="9465" spans="1:11" x14ac:dyDescent="0.25">
      <c r="A9465" s="5" t="str">
        <f t="shared" si="295"/>
        <v>Rate FamilyTOU-GS2Average WeekdayJune8</v>
      </c>
      <c r="B9465" t="s">
        <v>2234</v>
      </c>
      <c r="C9465" t="s">
        <v>2255</v>
      </c>
      <c r="D9465" t="s">
        <v>2665</v>
      </c>
      <c r="E9465" t="s">
        <v>3218</v>
      </c>
      <c r="F9465" s="6">
        <v>8</v>
      </c>
      <c r="G9465" s="6"/>
      <c r="H9465" s="6"/>
      <c r="I9465" s="6"/>
      <c r="J9465" s="6">
        <v>64.287498989105217</v>
      </c>
      <c r="K9465">
        <f t="shared" si="294"/>
        <v>1</v>
      </c>
    </row>
    <row r="9466" spans="1:11" x14ac:dyDescent="0.25">
      <c r="A9466" s="5" t="str">
        <f t="shared" si="295"/>
        <v>Rate FamilyTOU-GS2Average WeekdayJune9</v>
      </c>
      <c r="B9466" t="s">
        <v>2234</v>
      </c>
      <c r="C9466" t="s">
        <v>2255</v>
      </c>
      <c r="D9466" t="s">
        <v>2665</v>
      </c>
      <c r="E9466" t="s">
        <v>3218</v>
      </c>
      <c r="F9466" s="6">
        <v>9</v>
      </c>
      <c r="G9466" s="6"/>
      <c r="H9466" s="6"/>
      <c r="I9466" s="6"/>
      <c r="J9466" s="6">
        <v>67.19874992370606</v>
      </c>
      <c r="K9466">
        <f t="shared" si="294"/>
        <v>1</v>
      </c>
    </row>
    <row r="9467" spans="1:11" x14ac:dyDescent="0.25">
      <c r="A9467" s="5" t="str">
        <f t="shared" si="295"/>
        <v>Rate FamilyTOU-GS2Average WeekdayJune10</v>
      </c>
      <c r="B9467" t="s">
        <v>2234</v>
      </c>
      <c r="C9467" t="s">
        <v>2255</v>
      </c>
      <c r="D9467" t="s">
        <v>2665</v>
      </c>
      <c r="E9467" t="s">
        <v>3218</v>
      </c>
      <c r="F9467" s="6">
        <v>10</v>
      </c>
      <c r="G9467" s="6"/>
      <c r="H9467" s="6"/>
      <c r="I9467" s="6"/>
      <c r="J9467" s="6">
        <v>71.02124996185303</v>
      </c>
      <c r="K9467">
        <f t="shared" si="294"/>
        <v>1</v>
      </c>
    </row>
    <row r="9468" spans="1:11" x14ac:dyDescent="0.25">
      <c r="A9468" s="5" t="str">
        <f t="shared" si="295"/>
        <v>Rate FamilyTOU-GS2Average WeekdayJune11</v>
      </c>
      <c r="B9468" t="s">
        <v>2234</v>
      </c>
      <c r="C9468" t="s">
        <v>2255</v>
      </c>
      <c r="D9468" t="s">
        <v>2665</v>
      </c>
      <c r="E9468" t="s">
        <v>3218</v>
      </c>
      <c r="F9468" s="6">
        <v>11</v>
      </c>
      <c r="G9468" s="6"/>
      <c r="H9468" s="6"/>
      <c r="I9468" s="6"/>
      <c r="J9468" s="6">
        <v>75.33374996185303</v>
      </c>
      <c r="K9468">
        <f t="shared" si="294"/>
        <v>1</v>
      </c>
    </row>
    <row r="9469" spans="1:11" x14ac:dyDescent="0.25">
      <c r="A9469" s="5" t="str">
        <f t="shared" si="295"/>
        <v>Rate FamilyTOU-GS2Average WeekdayJune12</v>
      </c>
      <c r="B9469" t="s">
        <v>2234</v>
      </c>
      <c r="C9469" t="s">
        <v>2255</v>
      </c>
      <c r="D9469" t="s">
        <v>2665</v>
      </c>
      <c r="E9469" t="s">
        <v>3218</v>
      </c>
      <c r="F9469" s="6">
        <v>12</v>
      </c>
      <c r="G9469" s="6"/>
      <c r="H9469" s="6"/>
      <c r="I9469" s="6"/>
      <c r="J9469" s="6">
        <v>79.760000991821286</v>
      </c>
      <c r="K9469">
        <f t="shared" si="294"/>
        <v>1</v>
      </c>
    </row>
    <row r="9470" spans="1:11" x14ac:dyDescent="0.25">
      <c r="A9470" s="5" t="str">
        <f t="shared" si="295"/>
        <v>Rate FamilyTOU-GS2Average WeekdayJune13</v>
      </c>
      <c r="B9470" t="s">
        <v>2234</v>
      </c>
      <c r="C9470" t="s">
        <v>2255</v>
      </c>
      <c r="D9470" t="s">
        <v>2665</v>
      </c>
      <c r="E9470" t="s">
        <v>3218</v>
      </c>
      <c r="F9470" s="6">
        <v>13</v>
      </c>
      <c r="G9470" s="6"/>
      <c r="H9470" s="6"/>
      <c r="I9470" s="6"/>
      <c r="J9470" s="6">
        <v>83.801249694824222</v>
      </c>
      <c r="K9470">
        <f t="shared" si="294"/>
        <v>1</v>
      </c>
    </row>
    <row r="9471" spans="1:11" x14ac:dyDescent="0.25">
      <c r="A9471" s="5" t="str">
        <f t="shared" si="295"/>
        <v>Rate FamilyTOU-GS2Average WeekdayJune14</v>
      </c>
      <c r="B9471" t="s">
        <v>2234</v>
      </c>
      <c r="C9471" t="s">
        <v>2255</v>
      </c>
      <c r="D9471" t="s">
        <v>2665</v>
      </c>
      <c r="E9471" t="s">
        <v>3218</v>
      </c>
      <c r="F9471" s="6">
        <v>14</v>
      </c>
      <c r="G9471" s="6"/>
      <c r="H9471" s="6"/>
      <c r="I9471" s="6"/>
      <c r="J9471" s="6">
        <v>86.799999237060547</v>
      </c>
      <c r="K9471">
        <f t="shared" si="294"/>
        <v>1</v>
      </c>
    </row>
    <row r="9472" spans="1:11" x14ac:dyDescent="0.25">
      <c r="A9472" s="5" t="str">
        <f t="shared" si="295"/>
        <v>Rate FamilyTOU-GS2Average WeekdayJune15</v>
      </c>
      <c r="B9472" t="s">
        <v>2234</v>
      </c>
      <c r="C9472" t="s">
        <v>2255</v>
      </c>
      <c r="D9472" t="s">
        <v>2665</v>
      </c>
      <c r="E9472" t="s">
        <v>3218</v>
      </c>
      <c r="F9472" s="6">
        <v>15</v>
      </c>
      <c r="G9472" s="6"/>
      <c r="H9472" s="6"/>
      <c r="I9472" s="6"/>
      <c r="J9472" s="6">
        <v>88.699999713897711</v>
      </c>
      <c r="K9472">
        <f t="shared" si="294"/>
        <v>1</v>
      </c>
    </row>
    <row r="9473" spans="1:11" x14ac:dyDescent="0.25">
      <c r="A9473" s="5" t="str">
        <f t="shared" si="295"/>
        <v>Rate FamilyTOU-GS2Average WeekdayJune16</v>
      </c>
      <c r="B9473" t="s">
        <v>2234</v>
      </c>
      <c r="C9473" t="s">
        <v>2255</v>
      </c>
      <c r="D9473" t="s">
        <v>2665</v>
      </c>
      <c r="E9473" t="s">
        <v>3218</v>
      </c>
      <c r="F9473" s="6">
        <v>16</v>
      </c>
      <c r="G9473" s="6"/>
      <c r="H9473" s="6"/>
      <c r="I9473" s="6"/>
      <c r="J9473" s="6">
        <v>89.375000095367426</v>
      </c>
      <c r="K9473">
        <f t="shared" si="294"/>
        <v>1</v>
      </c>
    </row>
    <row r="9474" spans="1:11" x14ac:dyDescent="0.25">
      <c r="A9474" s="5" t="str">
        <f t="shared" si="295"/>
        <v>Rate FamilyTOU-GS2Average WeekdayJune17</v>
      </c>
      <c r="B9474" t="s">
        <v>2234</v>
      </c>
      <c r="C9474" t="s">
        <v>2255</v>
      </c>
      <c r="D9474" t="s">
        <v>2665</v>
      </c>
      <c r="E9474" t="s">
        <v>3218</v>
      </c>
      <c r="F9474" s="6">
        <v>17</v>
      </c>
      <c r="G9474" s="6"/>
      <c r="H9474" s="6"/>
      <c r="I9474" s="6"/>
      <c r="J9474" s="6">
        <v>88.549999332427973</v>
      </c>
      <c r="K9474">
        <f t="shared" ref="K9474:K9537" si="296">INDEX(events, MATCH(CONCATENATE(B9474, C9474, D9474, E9474), events_y, 0), MATCH("Confidential", events_x, 0))</f>
        <v>1</v>
      </c>
    </row>
    <row r="9475" spans="1:11" x14ac:dyDescent="0.25">
      <c r="A9475" s="5" t="str">
        <f t="shared" ref="A9475:A9538" si="297">CONCATENATE(B9475, C9475, D9475, E9475, F9475)</f>
        <v>Rate FamilyTOU-GS2Average WeekdayJune18</v>
      </c>
      <c r="B9475" t="s">
        <v>2234</v>
      </c>
      <c r="C9475" t="s">
        <v>2255</v>
      </c>
      <c r="D9475" t="s">
        <v>2665</v>
      </c>
      <c r="E9475" t="s">
        <v>3218</v>
      </c>
      <c r="F9475" s="6">
        <v>18</v>
      </c>
      <c r="G9475" s="6"/>
      <c r="H9475" s="6"/>
      <c r="I9475" s="6"/>
      <c r="J9475" s="6">
        <v>86.099999618530276</v>
      </c>
      <c r="K9475">
        <f t="shared" si="296"/>
        <v>1</v>
      </c>
    </row>
    <row r="9476" spans="1:11" x14ac:dyDescent="0.25">
      <c r="A9476" s="5" t="str">
        <f t="shared" si="297"/>
        <v>Rate FamilyTOU-GS2Average WeekdayJune19</v>
      </c>
      <c r="B9476" t="s">
        <v>2234</v>
      </c>
      <c r="C9476" t="s">
        <v>2255</v>
      </c>
      <c r="D9476" t="s">
        <v>2665</v>
      </c>
      <c r="E9476" t="s">
        <v>3218</v>
      </c>
      <c r="F9476" s="6">
        <v>19</v>
      </c>
      <c r="G9476" s="6"/>
      <c r="H9476" s="6"/>
      <c r="I9476" s="6"/>
      <c r="J9476" s="6">
        <v>83.582500362396246</v>
      </c>
      <c r="K9476">
        <f t="shared" si="296"/>
        <v>1</v>
      </c>
    </row>
    <row r="9477" spans="1:11" x14ac:dyDescent="0.25">
      <c r="A9477" s="5" t="str">
        <f t="shared" si="297"/>
        <v>Rate FamilyTOU-GS2Average WeekdayJune20</v>
      </c>
      <c r="B9477" t="s">
        <v>2234</v>
      </c>
      <c r="C9477" t="s">
        <v>2255</v>
      </c>
      <c r="D9477" t="s">
        <v>2665</v>
      </c>
      <c r="E9477" t="s">
        <v>3218</v>
      </c>
      <c r="F9477" s="6">
        <v>20</v>
      </c>
      <c r="G9477" s="6"/>
      <c r="H9477" s="6"/>
      <c r="I9477" s="6"/>
      <c r="J9477" s="6">
        <v>80.902499198913574</v>
      </c>
      <c r="K9477">
        <f t="shared" si="296"/>
        <v>1</v>
      </c>
    </row>
    <row r="9478" spans="1:11" x14ac:dyDescent="0.25">
      <c r="A9478" s="5" t="str">
        <f t="shared" si="297"/>
        <v>Rate FamilyTOU-GS2Average WeekdayJune21</v>
      </c>
      <c r="B9478" t="s">
        <v>2234</v>
      </c>
      <c r="C9478" t="s">
        <v>2255</v>
      </c>
      <c r="D9478" t="s">
        <v>2665</v>
      </c>
      <c r="E9478" t="s">
        <v>3218</v>
      </c>
      <c r="F9478" s="6">
        <v>21</v>
      </c>
      <c r="G9478" s="6"/>
      <c r="H9478" s="6"/>
      <c r="I9478" s="6"/>
      <c r="J9478" s="6">
        <v>76.806249771118161</v>
      </c>
      <c r="K9478">
        <f t="shared" si="296"/>
        <v>1</v>
      </c>
    </row>
    <row r="9479" spans="1:11" x14ac:dyDescent="0.25">
      <c r="A9479" s="5" t="str">
        <f t="shared" si="297"/>
        <v>Rate FamilyTOU-GS2Average WeekdayJune22</v>
      </c>
      <c r="B9479" t="s">
        <v>2234</v>
      </c>
      <c r="C9479" t="s">
        <v>2255</v>
      </c>
      <c r="D9479" t="s">
        <v>2665</v>
      </c>
      <c r="E9479" t="s">
        <v>3218</v>
      </c>
      <c r="F9479" s="6">
        <v>22</v>
      </c>
      <c r="G9479" s="6"/>
      <c r="H9479" s="6"/>
      <c r="I9479" s="6"/>
      <c r="J9479" s="6">
        <v>74.009999637603755</v>
      </c>
      <c r="K9479">
        <f t="shared" si="296"/>
        <v>1</v>
      </c>
    </row>
    <row r="9480" spans="1:11" x14ac:dyDescent="0.25">
      <c r="A9480" s="5" t="str">
        <f t="shared" si="297"/>
        <v>Rate FamilyTOU-GS2Average WeekdayJune23</v>
      </c>
      <c r="B9480" t="s">
        <v>2234</v>
      </c>
      <c r="C9480" t="s">
        <v>2255</v>
      </c>
      <c r="D9480" t="s">
        <v>2665</v>
      </c>
      <c r="E9480" t="s">
        <v>3218</v>
      </c>
      <c r="F9480" s="6">
        <v>23</v>
      </c>
      <c r="G9480" s="6"/>
      <c r="H9480" s="6"/>
      <c r="I9480" s="6"/>
      <c r="J9480" s="6">
        <v>72.241250152587895</v>
      </c>
      <c r="K9480">
        <f t="shared" si="296"/>
        <v>1</v>
      </c>
    </row>
    <row r="9481" spans="1:11" x14ac:dyDescent="0.25">
      <c r="A9481" s="5" t="str">
        <f t="shared" si="297"/>
        <v>Rate FamilyTOU-GS2Average WeekdayJune24</v>
      </c>
      <c r="B9481" t="s">
        <v>2234</v>
      </c>
      <c r="C9481" t="s">
        <v>2255</v>
      </c>
      <c r="D9481" t="s">
        <v>2665</v>
      </c>
      <c r="E9481" t="s">
        <v>3218</v>
      </c>
      <c r="F9481" s="6">
        <v>24</v>
      </c>
      <c r="G9481" s="6"/>
      <c r="H9481" s="6"/>
      <c r="I9481" s="6"/>
      <c r="J9481" s="6">
        <v>70.921249847412113</v>
      </c>
      <c r="K9481">
        <f t="shared" si="296"/>
        <v>1</v>
      </c>
    </row>
    <row r="9482" spans="1:11" x14ac:dyDescent="0.25">
      <c r="A9482" s="5" t="str">
        <f t="shared" si="297"/>
        <v>Rate FamilyTOU-GS2Monthly Peak DayJune1</v>
      </c>
      <c r="B9482" t="s">
        <v>2234</v>
      </c>
      <c r="C9482" t="s">
        <v>2255</v>
      </c>
      <c r="D9482" t="s">
        <v>2666</v>
      </c>
      <c r="E9482" t="s">
        <v>3218</v>
      </c>
      <c r="F9482" s="6">
        <v>1</v>
      </c>
      <c r="G9482" s="6"/>
      <c r="H9482" s="6"/>
      <c r="I9482" s="6"/>
      <c r="J9482" s="6">
        <v>76.821250686645499</v>
      </c>
      <c r="K9482">
        <f t="shared" si="296"/>
        <v>1</v>
      </c>
    </row>
    <row r="9483" spans="1:11" x14ac:dyDescent="0.25">
      <c r="A9483" s="5" t="str">
        <f t="shared" si="297"/>
        <v>Rate FamilyTOU-GS2Monthly Peak DayJune2</v>
      </c>
      <c r="B9483" t="s">
        <v>2234</v>
      </c>
      <c r="C9483" t="s">
        <v>2255</v>
      </c>
      <c r="D9483" t="s">
        <v>2666</v>
      </c>
      <c r="E9483" t="s">
        <v>3218</v>
      </c>
      <c r="F9483" s="6">
        <v>2</v>
      </c>
      <c r="G9483" s="6"/>
      <c r="H9483" s="6"/>
      <c r="I9483" s="6"/>
      <c r="J9483" s="6">
        <v>75.505000190734862</v>
      </c>
      <c r="K9483">
        <f t="shared" si="296"/>
        <v>1</v>
      </c>
    </row>
    <row r="9484" spans="1:11" x14ac:dyDescent="0.25">
      <c r="A9484" s="5" t="str">
        <f t="shared" si="297"/>
        <v>Rate FamilyTOU-GS2Monthly Peak DayJune3</v>
      </c>
      <c r="B9484" t="s">
        <v>2234</v>
      </c>
      <c r="C9484" t="s">
        <v>2255</v>
      </c>
      <c r="D9484" t="s">
        <v>2666</v>
      </c>
      <c r="E9484" t="s">
        <v>3218</v>
      </c>
      <c r="F9484" s="6">
        <v>3</v>
      </c>
      <c r="G9484" s="6"/>
      <c r="H9484" s="6"/>
      <c r="I9484" s="6"/>
      <c r="J9484" s="6">
        <v>74.216249675750731</v>
      </c>
      <c r="K9484">
        <f t="shared" si="296"/>
        <v>1</v>
      </c>
    </row>
    <row r="9485" spans="1:11" x14ac:dyDescent="0.25">
      <c r="A9485" s="5" t="str">
        <f t="shared" si="297"/>
        <v>Rate FamilyTOU-GS2Monthly Peak DayJune4</v>
      </c>
      <c r="B9485" t="s">
        <v>2234</v>
      </c>
      <c r="C9485" t="s">
        <v>2255</v>
      </c>
      <c r="D9485" t="s">
        <v>2666</v>
      </c>
      <c r="E9485" t="s">
        <v>3218</v>
      </c>
      <c r="F9485" s="6">
        <v>4</v>
      </c>
      <c r="G9485" s="6"/>
      <c r="H9485" s="6"/>
      <c r="I9485" s="6"/>
      <c r="J9485" s="6">
        <v>73.437499275207529</v>
      </c>
      <c r="K9485">
        <f t="shared" si="296"/>
        <v>1</v>
      </c>
    </row>
    <row r="9486" spans="1:11" x14ac:dyDescent="0.25">
      <c r="A9486" s="5" t="str">
        <f t="shared" si="297"/>
        <v>Rate FamilyTOU-GS2Monthly Peak DayJune5</v>
      </c>
      <c r="B9486" t="s">
        <v>2234</v>
      </c>
      <c r="C9486" t="s">
        <v>2255</v>
      </c>
      <c r="D9486" t="s">
        <v>2666</v>
      </c>
      <c r="E9486" t="s">
        <v>3218</v>
      </c>
      <c r="F9486" s="6">
        <v>5</v>
      </c>
      <c r="G9486" s="6"/>
      <c r="H9486" s="6"/>
      <c r="I9486" s="6"/>
      <c r="J9486" s="6">
        <v>72.843751678466788</v>
      </c>
      <c r="K9486">
        <f t="shared" si="296"/>
        <v>1</v>
      </c>
    </row>
    <row r="9487" spans="1:11" x14ac:dyDescent="0.25">
      <c r="A9487" s="5" t="str">
        <f t="shared" si="297"/>
        <v>Rate FamilyTOU-GS2Monthly Peak DayJune6</v>
      </c>
      <c r="B9487" t="s">
        <v>2234</v>
      </c>
      <c r="C9487" t="s">
        <v>2255</v>
      </c>
      <c r="D9487" t="s">
        <v>2666</v>
      </c>
      <c r="E9487" t="s">
        <v>3218</v>
      </c>
      <c r="F9487" s="6">
        <v>6</v>
      </c>
      <c r="G9487" s="6"/>
      <c r="H9487" s="6"/>
      <c r="I9487" s="6"/>
      <c r="J9487" s="6">
        <v>71.99499959945679</v>
      </c>
      <c r="K9487">
        <f t="shared" si="296"/>
        <v>1</v>
      </c>
    </row>
    <row r="9488" spans="1:11" x14ac:dyDescent="0.25">
      <c r="A9488" s="5" t="str">
        <f t="shared" si="297"/>
        <v>Rate FamilyTOU-GS2Monthly Peak DayJune7</v>
      </c>
      <c r="B9488" t="s">
        <v>2234</v>
      </c>
      <c r="C9488" t="s">
        <v>2255</v>
      </c>
      <c r="D9488" t="s">
        <v>2666</v>
      </c>
      <c r="E9488" t="s">
        <v>3218</v>
      </c>
      <c r="F9488" s="6">
        <v>7</v>
      </c>
      <c r="G9488" s="6"/>
      <c r="H9488" s="6"/>
      <c r="I9488" s="6"/>
      <c r="J9488" s="6">
        <v>71.094999313354492</v>
      </c>
      <c r="K9488">
        <f t="shared" si="296"/>
        <v>1</v>
      </c>
    </row>
    <row r="9489" spans="1:11" x14ac:dyDescent="0.25">
      <c r="A9489" s="5" t="str">
        <f t="shared" si="297"/>
        <v>Rate FamilyTOU-GS2Monthly Peak DayJune8</v>
      </c>
      <c r="B9489" t="s">
        <v>2234</v>
      </c>
      <c r="C9489" t="s">
        <v>2255</v>
      </c>
      <c r="D9489" t="s">
        <v>2666</v>
      </c>
      <c r="E9489" t="s">
        <v>3218</v>
      </c>
      <c r="F9489" s="6">
        <v>8</v>
      </c>
      <c r="G9489" s="6"/>
      <c r="H9489" s="6"/>
      <c r="I9489" s="6"/>
      <c r="J9489" s="6">
        <v>71.691250705719</v>
      </c>
      <c r="K9489">
        <f t="shared" si="296"/>
        <v>1</v>
      </c>
    </row>
    <row r="9490" spans="1:11" x14ac:dyDescent="0.25">
      <c r="A9490" s="5" t="str">
        <f t="shared" si="297"/>
        <v>Rate FamilyTOU-GS2Monthly Peak DayJune9</v>
      </c>
      <c r="B9490" t="s">
        <v>2234</v>
      </c>
      <c r="C9490" t="s">
        <v>2255</v>
      </c>
      <c r="D9490" t="s">
        <v>2666</v>
      </c>
      <c r="E9490" t="s">
        <v>3218</v>
      </c>
      <c r="F9490" s="6">
        <v>9</v>
      </c>
      <c r="G9490" s="6"/>
      <c r="H9490" s="6"/>
      <c r="I9490" s="6"/>
      <c r="J9490" s="6">
        <v>76.409999656677243</v>
      </c>
      <c r="K9490">
        <f t="shared" si="296"/>
        <v>1</v>
      </c>
    </row>
    <row r="9491" spans="1:11" x14ac:dyDescent="0.25">
      <c r="A9491" s="5" t="str">
        <f t="shared" si="297"/>
        <v>Rate FamilyTOU-GS2Monthly Peak DayJune10</v>
      </c>
      <c r="B9491" t="s">
        <v>2234</v>
      </c>
      <c r="C9491" t="s">
        <v>2255</v>
      </c>
      <c r="D9491" t="s">
        <v>2666</v>
      </c>
      <c r="E9491" t="s">
        <v>3218</v>
      </c>
      <c r="F9491" s="6">
        <v>10</v>
      </c>
      <c r="G9491" s="6"/>
      <c r="H9491" s="6"/>
      <c r="I9491" s="6"/>
      <c r="J9491" s="6">
        <v>80.580000877380371</v>
      </c>
      <c r="K9491">
        <f t="shared" si="296"/>
        <v>1</v>
      </c>
    </row>
    <row r="9492" spans="1:11" x14ac:dyDescent="0.25">
      <c r="A9492" s="5" t="str">
        <f t="shared" si="297"/>
        <v>Rate FamilyTOU-GS2Monthly Peak DayJune11</v>
      </c>
      <c r="B9492" t="s">
        <v>2234</v>
      </c>
      <c r="C9492" t="s">
        <v>2255</v>
      </c>
      <c r="D9492" t="s">
        <v>2666</v>
      </c>
      <c r="E9492" t="s">
        <v>3218</v>
      </c>
      <c r="F9492" s="6">
        <v>11</v>
      </c>
      <c r="G9492" s="6"/>
      <c r="H9492" s="6"/>
      <c r="I9492" s="6"/>
      <c r="J9492" s="6">
        <v>83.456249999999997</v>
      </c>
      <c r="K9492">
        <f t="shared" si="296"/>
        <v>1</v>
      </c>
    </row>
    <row r="9493" spans="1:11" x14ac:dyDescent="0.25">
      <c r="A9493" s="5" t="str">
        <f t="shared" si="297"/>
        <v>Rate FamilyTOU-GS2Monthly Peak DayJune12</v>
      </c>
      <c r="B9493" t="s">
        <v>2234</v>
      </c>
      <c r="C9493" t="s">
        <v>2255</v>
      </c>
      <c r="D9493" t="s">
        <v>2666</v>
      </c>
      <c r="E9493" t="s">
        <v>3218</v>
      </c>
      <c r="F9493" s="6">
        <v>12</v>
      </c>
      <c r="G9493" s="6"/>
      <c r="H9493" s="6"/>
      <c r="I9493" s="6"/>
      <c r="J9493" s="6">
        <v>88.474999618530276</v>
      </c>
      <c r="K9493">
        <f t="shared" si="296"/>
        <v>1</v>
      </c>
    </row>
    <row r="9494" spans="1:11" x14ac:dyDescent="0.25">
      <c r="A9494" s="5" t="str">
        <f t="shared" si="297"/>
        <v>Rate FamilyTOU-GS2Monthly Peak DayJune13</v>
      </c>
      <c r="B9494" t="s">
        <v>2234</v>
      </c>
      <c r="C9494" t="s">
        <v>2255</v>
      </c>
      <c r="D9494" t="s">
        <v>2666</v>
      </c>
      <c r="E9494" t="s">
        <v>3218</v>
      </c>
      <c r="F9494" s="6">
        <v>13</v>
      </c>
      <c r="G9494" s="6"/>
      <c r="H9494" s="6"/>
      <c r="I9494" s="6"/>
      <c r="J9494" s="6">
        <v>92.712498855590823</v>
      </c>
      <c r="K9494">
        <f t="shared" si="296"/>
        <v>1</v>
      </c>
    </row>
    <row r="9495" spans="1:11" x14ac:dyDescent="0.25">
      <c r="A9495" s="5" t="str">
        <f t="shared" si="297"/>
        <v>Rate FamilyTOU-GS2Monthly Peak DayJune14</v>
      </c>
      <c r="B9495" t="s">
        <v>2234</v>
      </c>
      <c r="C9495" t="s">
        <v>2255</v>
      </c>
      <c r="D9495" t="s">
        <v>2666</v>
      </c>
      <c r="E9495" t="s">
        <v>3218</v>
      </c>
      <c r="F9495" s="6">
        <v>14</v>
      </c>
      <c r="G9495" s="6"/>
      <c r="H9495" s="6"/>
      <c r="I9495" s="6"/>
      <c r="J9495" s="6">
        <v>95.649999618530273</v>
      </c>
      <c r="K9495">
        <f t="shared" si="296"/>
        <v>1</v>
      </c>
    </row>
    <row r="9496" spans="1:11" x14ac:dyDescent="0.25">
      <c r="A9496" s="5" t="str">
        <f t="shared" si="297"/>
        <v>Rate FamilyTOU-GS2Monthly Peak DayJune15</v>
      </c>
      <c r="B9496" t="s">
        <v>2234</v>
      </c>
      <c r="C9496" t="s">
        <v>2255</v>
      </c>
      <c r="D9496" t="s">
        <v>2666</v>
      </c>
      <c r="E9496" t="s">
        <v>3218</v>
      </c>
      <c r="F9496" s="6">
        <v>15</v>
      </c>
      <c r="G9496" s="6"/>
      <c r="H9496" s="6"/>
      <c r="I9496" s="6"/>
      <c r="J9496" s="6">
        <v>97.925000095367437</v>
      </c>
      <c r="K9496">
        <f t="shared" si="296"/>
        <v>1</v>
      </c>
    </row>
    <row r="9497" spans="1:11" x14ac:dyDescent="0.25">
      <c r="A9497" s="5" t="str">
        <f t="shared" si="297"/>
        <v>Rate FamilyTOU-GS2Monthly Peak DayJune16</v>
      </c>
      <c r="B9497" t="s">
        <v>2234</v>
      </c>
      <c r="C9497" t="s">
        <v>2255</v>
      </c>
      <c r="D9497" t="s">
        <v>2666</v>
      </c>
      <c r="E9497" t="s">
        <v>3218</v>
      </c>
      <c r="F9497" s="6">
        <v>16</v>
      </c>
      <c r="G9497" s="6"/>
      <c r="H9497" s="6"/>
      <c r="I9497" s="6"/>
      <c r="J9497" s="6">
        <v>97.787499523162836</v>
      </c>
      <c r="K9497">
        <f t="shared" si="296"/>
        <v>1</v>
      </c>
    </row>
    <row r="9498" spans="1:11" x14ac:dyDescent="0.25">
      <c r="A9498" s="5" t="str">
        <f t="shared" si="297"/>
        <v>Rate FamilyTOU-GS2Monthly Peak DayJune17</v>
      </c>
      <c r="B9498" t="s">
        <v>2234</v>
      </c>
      <c r="C9498" t="s">
        <v>2255</v>
      </c>
      <c r="D9498" t="s">
        <v>2666</v>
      </c>
      <c r="E9498" t="s">
        <v>3218</v>
      </c>
      <c r="F9498" s="6">
        <v>17</v>
      </c>
      <c r="G9498" s="6"/>
      <c r="H9498" s="6"/>
      <c r="I9498" s="6"/>
      <c r="J9498" s="6">
        <v>96.737499141693121</v>
      </c>
      <c r="K9498">
        <f t="shared" si="296"/>
        <v>1</v>
      </c>
    </row>
    <row r="9499" spans="1:11" x14ac:dyDescent="0.25">
      <c r="A9499" s="5" t="str">
        <f t="shared" si="297"/>
        <v>Rate FamilyTOU-GS2Monthly Peak DayJune18</v>
      </c>
      <c r="B9499" t="s">
        <v>2234</v>
      </c>
      <c r="C9499" t="s">
        <v>2255</v>
      </c>
      <c r="D9499" t="s">
        <v>2666</v>
      </c>
      <c r="E9499" t="s">
        <v>3218</v>
      </c>
      <c r="F9499" s="6">
        <v>18</v>
      </c>
      <c r="G9499" s="6"/>
      <c r="H9499" s="6"/>
      <c r="I9499" s="6"/>
      <c r="J9499" s="6">
        <v>95.024998760223383</v>
      </c>
      <c r="K9499">
        <f t="shared" si="296"/>
        <v>1</v>
      </c>
    </row>
    <row r="9500" spans="1:11" x14ac:dyDescent="0.25">
      <c r="A9500" s="5" t="str">
        <f t="shared" si="297"/>
        <v>Rate FamilyTOU-GS2Monthly Peak DayJune19</v>
      </c>
      <c r="B9500" t="s">
        <v>2234</v>
      </c>
      <c r="C9500" t="s">
        <v>2255</v>
      </c>
      <c r="D9500" t="s">
        <v>2666</v>
      </c>
      <c r="E9500" t="s">
        <v>3218</v>
      </c>
      <c r="F9500" s="6">
        <v>19</v>
      </c>
      <c r="G9500" s="6"/>
      <c r="H9500" s="6"/>
      <c r="I9500" s="6"/>
      <c r="J9500" s="6">
        <v>93</v>
      </c>
      <c r="K9500">
        <f t="shared" si="296"/>
        <v>1</v>
      </c>
    </row>
    <row r="9501" spans="1:11" x14ac:dyDescent="0.25">
      <c r="A9501" s="5" t="str">
        <f t="shared" si="297"/>
        <v>Rate FamilyTOU-GS2Monthly Peak DayJune20</v>
      </c>
      <c r="B9501" t="s">
        <v>2234</v>
      </c>
      <c r="C9501" t="s">
        <v>2255</v>
      </c>
      <c r="D9501" t="s">
        <v>2666</v>
      </c>
      <c r="E9501" t="s">
        <v>3218</v>
      </c>
      <c r="F9501" s="6">
        <v>20</v>
      </c>
      <c r="G9501" s="6"/>
      <c r="H9501" s="6"/>
      <c r="I9501" s="6"/>
      <c r="J9501" s="6">
        <v>90.025000381469724</v>
      </c>
      <c r="K9501">
        <f t="shared" si="296"/>
        <v>1</v>
      </c>
    </row>
    <row r="9502" spans="1:11" x14ac:dyDescent="0.25">
      <c r="A9502" s="5" t="str">
        <f t="shared" si="297"/>
        <v>Rate FamilyTOU-GS2Monthly Peak DayJune21</v>
      </c>
      <c r="B9502" t="s">
        <v>2234</v>
      </c>
      <c r="C9502" t="s">
        <v>2255</v>
      </c>
      <c r="D9502" t="s">
        <v>2666</v>
      </c>
      <c r="E9502" t="s">
        <v>3218</v>
      </c>
      <c r="F9502" s="6">
        <v>21</v>
      </c>
      <c r="G9502" s="6"/>
      <c r="H9502" s="6"/>
      <c r="I9502" s="6"/>
      <c r="J9502" s="6">
        <v>86.226248931884768</v>
      </c>
      <c r="K9502">
        <f t="shared" si="296"/>
        <v>1</v>
      </c>
    </row>
    <row r="9503" spans="1:11" x14ac:dyDescent="0.25">
      <c r="A9503" s="5" t="str">
        <f t="shared" si="297"/>
        <v>Rate FamilyTOU-GS2Monthly Peak DayJune22</v>
      </c>
      <c r="B9503" t="s">
        <v>2234</v>
      </c>
      <c r="C9503" t="s">
        <v>2255</v>
      </c>
      <c r="D9503" t="s">
        <v>2666</v>
      </c>
      <c r="E9503" t="s">
        <v>3218</v>
      </c>
      <c r="F9503" s="6">
        <v>22</v>
      </c>
      <c r="G9503" s="6"/>
      <c r="H9503" s="6"/>
      <c r="I9503" s="6"/>
      <c r="J9503" s="6">
        <v>82.557499790191656</v>
      </c>
      <c r="K9503">
        <f t="shared" si="296"/>
        <v>1</v>
      </c>
    </row>
    <row r="9504" spans="1:11" x14ac:dyDescent="0.25">
      <c r="A9504" s="5" t="str">
        <f t="shared" si="297"/>
        <v>Rate FamilyTOU-GS2Monthly Peak DayJune23</v>
      </c>
      <c r="B9504" t="s">
        <v>2234</v>
      </c>
      <c r="C9504" t="s">
        <v>2255</v>
      </c>
      <c r="D9504" t="s">
        <v>2666</v>
      </c>
      <c r="E9504" t="s">
        <v>3218</v>
      </c>
      <c r="F9504" s="6">
        <v>23</v>
      </c>
      <c r="G9504" s="6"/>
      <c r="H9504" s="6"/>
      <c r="I9504" s="6"/>
      <c r="J9504" s="6">
        <v>80.802499561309816</v>
      </c>
      <c r="K9504">
        <f t="shared" si="296"/>
        <v>1</v>
      </c>
    </row>
    <row r="9505" spans="1:11" x14ac:dyDescent="0.25">
      <c r="A9505" s="5" t="str">
        <f t="shared" si="297"/>
        <v>Rate FamilyTOU-GS2Monthly Peak DayJune24</v>
      </c>
      <c r="B9505" t="s">
        <v>2234</v>
      </c>
      <c r="C9505" t="s">
        <v>2255</v>
      </c>
      <c r="D9505" t="s">
        <v>2666</v>
      </c>
      <c r="E9505" t="s">
        <v>3218</v>
      </c>
      <c r="F9505" s="6">
        <v>24</v>
      </c>
      <c r="G9505" s="6"/>
      <c r="H9505" s="6"/>
      <c r="I9505" s="6"/>
      <c r="J9505" s="6">
        <v>78.340000209808352</v>
      </c>
      <c r="K9505">
        <f t="shared" si="296"/>
        <v>1</v>
      </c>
    </row>
    <row r="9506" spans="1:11" x14ac:dyDescent="0.25">
      <c r="A9506" s="5" t="str">
        <f t="shared" si="297"/>
        <v>Rate FamilyTOU-GS2Average WeekdayJuly1</v>
      </c>
      <c r="B9506" t="s">
        <v>2234</v>
      </c>
      <c r="C9506" t="s">
        <v>2255</v>
      </c>
      <c r="D9506" t="s">
        <v>2667</v>
      </c>
      <c r="E9506" t="s">
        <v>3219</v>
      </c>
      <c r="F9506" s="6">
        <v>1</v>
      </c>
      <c r="G9506" s="6"/>
      <c r="H9506" s="6"/>
      <c r="I9506" s="6"/>
      <c r="J9506" s="6">
        <v>75.007499999999993</v>
      </c>
      <c r="K9506">
        <f t="shared" si="296"/>
        <v>1</v>
      </c>
    </row>
    <row r="9507" spans="1:11" x14ac:dyDescent="0.25">
      <c r="A9507" s="5" t="str">
        <f t="shared" si="297"/>
        <v>Rate FamilyTOU-GS2Average WeekdayJuly2</v>
      </c>
      <c r="B9507" t="s">
        <v>2234</v>
      </c>
      <c r="C9507" t="s">
        <v>2255</v>
      </c>
      <c r="D9507" t="s">
        <v>2667</v>
      </c>
      <c r="E9507" t="s">
        <v>3219</v>
      </c>
      <c r="F9507" s="6">
        <v>2</v>
      </c>
      <c r="G9507" s="6"/>
      <c r="H9507" s="6"/>
      <c r="I9507" s="6"/>
      <c r="J9507" s="6">
        <v>74.471250000000012</v>
      </c>
      <c r="K9507">
        <f t="shared" si="296"/>
        <v>1</v>
      </c>
    </row>
    <row r="9508" spans="1:11" x14ac:dyDescent="0.25">
      <c r="A9508" s="5" t="str">
        <f t="shared" si="297"/>
        <v>Rate FamilyTOU-GS2Average WeekdayJuly3</v>
      </c>
      <c r="B9508" t="s">
        <v>2234</v>
      </c>
      <c r="C9508" t="s">
        <v>2255</v>
      </c>
      <c r="D9508" t="s">
        <v>2667</v>
      </c>
      <c r="E9508" t="s">
        <v>3219</v>
      </c>
      <c r="F9508" s="6">
        <v>3</v>
      </c>
      <c r="G9508" s="6"/>
      <c r="H9508" s="6"/>
      <c r="I9508" s="6"/>
      <c r="J9508" s="6">
        <v>74.021250000000009</v>
      </c>
      <c r="K9508">
        <f t="shared" si="296"/>
        <v>1</v>
      </c>
    </row>
    <row r="9509" spans="1:11" x14ac:dyDescent="0.25">
      <c r="A9509" s="5" t="str">
        <f t="shared" si="297"/>
        <v>Rate FamilyTOU-GS2Average WeekdayJuly4</v>
      </c>
      <c r="B9509" t="s">
        <v>2234</v>
      </c>
      <c r="C9509" t="s">
        <v>2255</v>
      </c>
      <c r="D9509" t="s">
        <v>2667</v>
      </c>
      <c r="E9509" t="s">
        <v>3219</v>
      </c>
      <c r="F9509" s="6">
        <v>4</v>
      </c>
      <c r="G9509" s="6"/>
      <c r="H9509" s="6"/>
      <c r="I9509" s="6"/>
      <c r="J9509" s="6">
        <v>73.481249999999989</v>
      </c>
      <c r="K9509">
        <f t="shared" si="296"/>
        <v>1</v>
      </c>
    </row>
    <row r="9510" spans="1:11" x14ac:dyDescent="0.25">
      <c r="A9510" s="5" t="str">
        <f t="shared" si="297"/>
        <v>Rate FamilyTOU-GS2Average WeekdayJuly5</v>
      </c>
      <c r="B9510" t="s">
        <v>2234</v>
      </c>
      <c r="C9510" t="s">
        <v>2255</v>
      </c>
      <c r="D9510" t="s">
        <v>2667</v>
      </c>
      <c r="E9510" t="s">
        <v>3219</v>
      </c>
      <c r="F9510" s="6">
        <v>5</v>
      </c>
      <c r="G9510" s="6"/>
      <c r="H9510" s="6"/>
      <c r="I9510" s="6"/>
      <c r="J9510" s="6">
        <v>72.623750000000001</v>
      </c>
      <c r="K9510">
        <f t="shared" si="296"/>
        <v>1</v>
      </c>
    </row>
    <row r="9511" spans="1:11" x14ac:dyDescent="0.25">
      <c r="A9511" s="5" t="str">
        <f t="shared" si="297"/>
        <v>Rate FamilyTOU-GS2Average WeekdayJuly6</v>
      </c>
      <c r="B9511" t="s">
        <v>2234</v>
      </c>
      <c r="C9511" t="s">
        <v>2255</v>
      </c>
      <c r="D9511" t="s">
        <v>2667</v>
      </c>
      <c r="E9511" t="s">
        <v>3219</v>
      </c>
      <c r="F9511" s="6">
        <v>6</v>
      </c>
      <c r="G9511" s="6"/>
      <c r="H9511" s="6"/>
      <c r="I9511" s="6"/>
      <c r="J9511" s="6">
        <v>72.15625</v>
      </c>
      <c r="K9511">
        <f t="shared" si="296"/>
        <v>1</v>
      </c>
    </row>
    <row r="9512" spans="1:11" x14ac:dyDescent="0.25">
      <c r="A9512" s="5" t="str">
        <f t="shared" si="297"/>
        <v>Rate FamilyTOU-GS2Average WeekdayJuly7</v>
      </c>
      <c r="B9512" t="s">
        <v>2234</v>
      </c>
      <c r="C9512" t="s">
        <v>2255</v>
      </c>
      <c r="D9512" t="s">
        <v>2667</v>
      </c>
      <c r="E9512" t="s">
        <v>3219</v>
      </c>
      <c r="F9512" s="6">
        <v>7</v>
      </c>
      <c r="G9512" s="6"/>
      <c r="H9512" s="6"/>
      <c r="I9512" s="6"/>
      <c r="J9512" s="6">
        <v>71.766249999999999</v>
      </c>
      <c r="K9512">
        <f t="shared" si="296"/>
        <v>1</v>
      </c>
    </row>
    <row r="9513" spans="1:11" x14ac:dyDescent="0.25">
      <c r="A9513" s="5" t="str">
        <f t="shared" si="297"/>
        <v>Rate FamilyTOU-GS2Average WeekdayJuly8</v>
      </c>
      <c r="B9513" t="s">
        <v>2234</v>
      </c>
      <c r="C9513" t="s">
        <v>2255</v>
      </c>
      <c r="D9513" t="s">
        <v>2667</v>
      </c>
      <c r="E9513" t="s">
        <v>3219</v>
      </c>
      <c r="F9513" s="6">
        <v>8</v>
      </c>
      <c r="G9513" s="6"/>
      <c r="H9513" s="6"/>
      <c r="I9513" s="6"/>
      <c r="J9513" s="6">
        <v>72.096249999999998</v>
      </c>
      <c r="K9513">
        <f t="shared" si="296"/>
        <v>1</v>
      </c>
    </row>
    <row r="9514" spans="1:11" x14ac:dyDescent="0.25">
      <c r="A9514" s="5" t="str">
        <f t="shared" si="297"/>
        <v>Rate FamilyTOU-GS2Average WeekdayJuly9</v>
      </c>
      <c r="B9514" t="s">
        <v>2234</v>
      </c>
      <c r="C9514" t="s">
        <v>2255</v>
      </c>
      <c r="D9514" t="s">
        <v>2667</v>
      </c>
      <c r="E9514" t="s">
        <v>3219</v>
      </c>
      <c r="F9514" s="6">
        <v>9</v>
      </c>
      <c r="G9514" s="6"/>
      <c r="H9514" s="6"/>
      <c r="I9514" s="6"/>
      <c r="J9514" s="6">
        <v>74.094999999999999</v>
      </c>
      <c r="K9514">
        <f t="shared" si="296"/>
        <v>1</v>
      </c>
    </row>
    <row r="9515" spans="1:11" x14ac:dyDescent="0.25">
      <c r="A9515" s="5" t="str">
        <f t="shared" si="297"/>
        <v>Rate FamilyTOU-GS2Average WeekdayJuly10</v>
      </c>
      <c r="B9515" t="s">
        <v>2234</v>
      </c>
      <c r="C9515" t="s">
        <v>2255</v>
      </c>
      <c r="D9515" t="s">
        <v>2667</v>
      </c>
      <c r="E9515" t="s">
        <v>3219</v>
      </c>
      <c r="F9515" s="6">
        <v>10</v>
      </c>
      <c r="G9515" s="6"/>
      <c r="H9515" s="6"/>
      <c r="I9515" s="6"/>
      <c r="J9515" s="6">
        <v>77.149999999999991</v>
      </c>
      <c r="K9515">
        <f t="shared" si="296"/>
        <v>1</v>
      </c>
    </row>
    <row r="9516" spans="1:11" x14ac:dyDescent="0.25">
      <c r="A9516" s="5" t="str">
        <f t="shared" si="297"/>
        <v>Rate FamilyTOU-GS2Average WeekdayJuly11</v>
      </c>
      <c r="B9516" t="s">
        <v>2234</v>
      </c>
      <c r="C9516" t="s">
        <v>2255</v>
      </c>
      <c r="D9516" t="s">
        <v>2667</v>
      </c>
      <c r="E9516" t="s">
        <v>3219</v>
      </c>
      <c r="F9516" s="6">
        <v>11</v>
      </c>
      <c r="G9516" s="6"/>
      <c r="H9516" s="6"/>
      <c r="I9516" s="6"/>
      <c r="J9516" s="6">
        <v>81.287499999999994</v>
      </c>
      <c r="K9516">
        <f t="shared" si="296"/>
        <v>1</v>
      </c>
    </row>
    <row r="9517" spans="1:11" x14ac:dyDescent="0.25">
      <c r="A9517" s="5" t="str">
        <f t="shared" si="297"/>
        <v>Rate FamilyTOU-GS2Average WeekdayJuly12</v>
      </c>
      <c r="B9517" t="s">
        <v>2234</v>
      </c>
      <c r="C9517" t="s">
        <v>2255</v>
      </c>
      <c r="D9517" t="s">
        <v>2667</v>
      </c>
      <c r="E9517" t="s">
        <v>3219</v>
      </c>
      <c r="F9517" s="6">
        <v>12</v>
      </c>
      <c r="G9517" s="6"/>
      <c r="H9517" s="6"/>
      <c r="I9517" s="6"/>
      <c r="J9517" s="6">
        <v>84.924999999999997</v>
      </c>
      <c r="K9517">
        <f t="shared" si="296"/>
        <v>1</v>
      </c>
    </row>
    <row r="9518" spans="1:11" x14ac:dyDescent="0.25">
      <c r="A9518" s="5" t="str">
        <f t="shared" si="297"/>
        <v>Rate FamilyTOU-GS2Average WeekdayJuly13</v>
      </c>
      <c r="B9518" t="s">
        <v>2234</v>
      </c>
      <c r="C9518" t="s">
        <v>2255</v>
      </c>
      <c r="D9518" t="s">
        <v>2667</v>
      </c>
      <c r="E9518" t="s">
        <v>3219</v>
      </c>
      <c r="F9518" s="6">
        <v>13</v>
      </c>
      <c r="G9518" s="6"/>
      <c r="H9518" s="6"/>
      <c r="I9518" s="6"/>
      <c r="J9518" s="6">
        <v>87.500000000000014</v>
      </c>
      <c r="K9518">
        <f t="shared" si="296"/>
        <v>1</v>
      </c>
    </row>
    <row r="9519" spans="1:11" x14ac:dyDescent="0.25">
      <c r="A9519" s="5" t="str">
        <f t="shared" si="297"/>
        <v>Rate FamilyTOU-GS2Average WeekdayJuly14</v>
      </c>
      <c r="B9519" t="s">
        <v>2234</v>
      </c>
      <c r="C9519" t="s">
        <v>2255</v>
      </c>
      <c r="D9519" t="s">
        <v>2667</v>
      </c>
      <c r="E9519" t="s">
        <v>3219</v>
      </c>
      <c r="F9519" s="6">
        <v>14</v>
      </c>
      <c r="G9519" s="6"/>
      <c r="H9519" s="6"/>
      <c r="I9519" s="6"/>
      <c r="J9519" s="6">
        <v>90.15</v>
      </c>
      <c r="K9519">
        <f t="shared" si="296"/>
        <v>1</v>
      </c>
    </row>
    <row r="9520" spans="1:11" x14ac:dyDescent="0.25">
      <c r="A9520" s="5" t="str">
        <f t="shared" si="297"/>
        <v>Rate FamilyTOU-GS2Average WeekdayJuly15</v>
      </c>
      <c r="B9520" t="s">
        <v>2234</v>
      </c>
      <c r="C9520" t="s">
        <v>2255</v>
      </c>
      <c r="D9520" t="s">
        <v>2667</v>
      </c>
      <c r="E9520" t="s">
        <v>3219</v>
      </c>
      <c r="F9520" s="6">
        <v>15</v>
      </c>
      <c r="G9520" s="6"/>
      <c r="H9520" s="6"/>
      <c r="I9520" s="6"/>
      <c r="J9520" s="6">
        <v>92.162500000000009</v>
      </c>
      <c r="K9520">
        <f t="shared" si="296"/>
        <v>1</v>
      </c>
    </row>
    <row r="9521" spans="1:11" x14ac:dyDescent="0.25">
      <c r="A9521" s="5" t="str">
        <f t="shared" si="297"/>
        <v>Rate FamilyTOU-GS2Average WeekdayJuly16</v>
      </c>
      <c r="B9521" t="s">
        <v>2234</v>
      </c>
      <c r="C9521" t="s">
        <v>2255</v>
      </c>
      <c r="D9521" t="s">
        <v>2667</v>
      </c>
      <c r="E9521" t="s">
        <v>3219</v>
      </c>
      <c r="F9521" s="6">
        <v>16</v>
      </c>
      <c r="G9521" s="6"/>
      <c r="H9521" s="6"/>
      <c r="I9521" s="6"/>
      <c r="J9521" s="6">
        <v>92.424999999999997</v>
      </c>
      <c r="K9521">
        <f t="shared" si="296"/>
        <v>1</v>
      </c>
    </row>
    <row r="9522" spans="1:11" x14ac:dyDescent="0.25">
      <c r="A9522" s="5" t="str">
        <f t="shared" si="297"/>
        <v>Rate FamilyTOU-GS2Average WeekdayJuly17</v>
      </c>
      <c r="B9522" t="s">
        <v>2234</v>
      </c>
      <c r="C9522" t="s">
        <v>2255</v>
      </c>
      <c r="D9522" t="s">
        <v>2667</v>
      </c>
      <c r="E9522" t="s">
        <v>3219</v>
      </c>
      <c r="F9522" s="6">
        <v>17</v>
      </c>
      <c r="G9522" s="6"/>
      <c r="H9522" s="6"/>
      <c r="I9522" s="6"/>
      <c r="J9522" s="6">
        <v>91.512500000000003</v>
      </c>
      <c r="K9522">
        <f t="shared" si="296"/>
        <v>1</v>
      </c>
    </row>
    <row r="9523" spans="1:11" x14ac:dyDescent="0.25">
      <c r="A9523" s="5" t="str">
        <f t="shared" si="297"/>
        <v>Rate FamilyTOU-GS2Average WeekdayJuly18</v>
      </c>
      <c r="B9523" t="s">
        <v>2234</v>
      </c>
      <c r="C9523" t="s">
        <v>2255</v>
      </c>
      <c r="D9523" t="s">
        <v>2667</v>
      </c>
      <c r="E9523" t="s">
        <v>3219</v>
      </c>
      <c r="F9523" s="6">
        <v>18</v>
      </c>
      <c r="G9523" s="6"/>
      <c r="H9523" s="6"/>
      <c r="I9523" s="6"/>
      <c r="J9523" s="6">
        <v>91.224999999999994</v>
      </c>
      <c r="K9523">
        <f t="shared" si="296"/>
        <v>1</v>
      </c>
    </row>
    <row r="9524" spans="1:11" x14ac:dyDescent="0.25">
      <c r="A9524" s="5" t="str">
        <f t="shared" si="297"/>
        <v>Rate FamilyTOU-GS2Average WeekdayJuly19</v>
      </c>
      <c r="B9524" t="s">
        <v>2234</v>
      </c>
      <c r="C9524" t="s">
        <v>2255</v>
      </c>
      <c r="D9524" t="s">
        <v>2667</v>
      </c>
      <c r="E9524" t="s">
        <v>3219</v>
      </c>
      <c r="F9524" s="6">
        <v>19</v>
      </c>
      <c r="G9524" s="6"/>
      <c r="H9524" s="6"/>
      <c r="I9524" s="6"/>
      <c r="J9524" s="6">
        <v>88.774999999999991</v>
      </c>
      <c r="K9524">
        <f t="shared" si="296"/>
        <v>1</v>
      </c>
    </row>
    <row r="9525" spans="1:11" x14ac:dyDescent="0.25">
      <c r="A9525" s="5" t="str">
        <f t="shared" si="297"/>
        <v>Rate FamilyTOU-GS2Average WeekdayJuly20</v>
      </c>
      <c r="B9525" t="s">
        <v>2234</v>
      </c>
      <c r="C9525" t="s">
        <v>2255</v>
      </c>
      <c r="D9525" t="s">
        <v>2667</v>
      </c>
      <c r="E9525" t="s">
        <v>3219</v>
      </c>
      <c r="F9525" s="6">
        <v>20</v>
      </c>
      <c r="G9525" s="6"/>
      <c r="H9525" s="6"/>
      <c r="I9525" s="6"/>
      <c r="J9525" s="6">
        <v>85.537500000000009</v>
      </c>
      <c r="K9525">
        <f t="shared" si="296"/>
        <v>1</v>
      </c>
    </row>
    <row r="9526" spans="1:11" x14ac:dyDescent="0.25">
      <c r="A9526" s="5" t="str">
        <f t="shared" si="297"/>
        <v>Rate FamilyTOU-GS2Average WeekdayJuly21</v>
      </c>
      <c r="B9526" t="s">
        <v>2234</v>
      </c>
      <c r="C9526" t="s">
        <v>2255</v>
      </c>
      <c r="D9526" t="s">
        <v>2667</v>
      </c>
      <c r="E9526" t="s">
        <v>3219</v>
      </c>
      <c r="F9526" s="6">
        <v>21</v>
      </c>
      <c r="G9526" s="6"/>
      <c r="H9526" s="6"/>
      <c r="I9526" s="6"/>
      <c r="J9526" s="6">
        <v>81.725000000000009</v>
      </c>
      <c r="K9526">
        <f t="shared" si="296"/>
        <v>1</v>
      </c>
    </row>
    <row r="9527" spans="1:11" x14ac:dyDescent="0.25">
      <c r="A9527" s="5" t="str">
        <f t="shared" si="297"/>
        <v>Rate FamilyTOU-GS2Average WeekdayJuly22</v>
      </c>
      <c r="B9527" t="s">
        <v>2234</v>
      </c>
      <c r="C9527" t="s">
        <v>2255</v>
      </c>
      <c r="D9527" t="s">
        <v>2667</v>
      </c>
      <c r="E9527" t="s">
        <v>3219</v>
      </c>
      <c r="F9527" s="6">
        <v>22</v>
      </c>
      <c r="G9527" s="6"/>
      <c r="H9527" s="6"/>
      <c r="I9527" s="6"/>
      <c r="J9527" s="6">
        <v>78.187500000000014</v>
      </c>
      <c r="K9527">
        <f t="shared" si="296"/>
        <v>1</v>
      </c>
    </row>
    <row r="9528" spans="1:11" x14ac:dyDescent="0.25">
      <c r="A9528" s="5" t="str">
        <f t="shared" si="297"/>
        <v>Rate FamilyTOU-GS2Average WeekdayJuly23</v>
      </c>
      <c r="B9528" t="s">
        <v>2234</v>
      </c>
      <c r="C9528" t="s">
        <v>2255</v>
      </c>
      <c r="D9528" t="s">
        <v>2667</v>
      </c>
      <c r="E9528" t="s">
        <v>3219</v>
      </c>
      <c r="F9528" s="6">
        <v>23</v>
      </c>
      <c r="G9528" s="6"/>
      <c r="H9528" s="6"/>
      <c r="I9528" s="6"/>
      <c r="J9528" s="6">
        <v>76.2</v>
      </c>
      <c r="K9528">
        <f t="shared" si="296"/>
        <v>1</v>
      </c>
    </row>
    <row r="9529" spans="1:11" x14ac:dyDescent="0.25">
      <c r="A9529" s="5" t="str">
        <f t="shared" si="297"/>
        <v>Rate FamilyTOU-GS2Average WeekdayJuly24</v>
      </c>
      <c r="B9529" t="s">
        <v>2234</v>
      </c>
      <c r="C9529" t="s">
        <v>2255</v>
      </c>
      <c r="D9529" t="s">
        <v>2667</v>
      </c>
      <c r="E9529" t="s">
        <v>3219</v>
      </c>
      <c r="F9529" s="6">
        <v>24</v>
      </c>
      <c r="G9529" s="6"/>
      <c r="H9529" s="6"/>
      <c r="I9529" s="6"/>
      <c r="J9529" s="6">
        <v>74.677500000000009</v>
      </c>
      <c r="K9529">
        <f t="shared" si="296"/>
        <v>1</v>
      </c>
    </row>
    <row r="9530" spans="1:11" x14ac:dyDescent="0.25">
      <c r="A9530" s="5" t="str">
        <f t="shared" si="297"/>
        <v>Rate FamilyTOU-GS2Monthly Peak DayJuly1</v>
      </c>
      <c r="B9530" t="s">
        <v>2234</v>
      </c>
      <c r="C9530" t="s">
        <v>2255</v>
      </c>
      <c r="D9530" t="s">
        <v>2668</v>
      </c>
      <c r="E9530" t="s">
        <v>3219</v>
      </c>
      <c r="F9530" s="6">
        <v>1</v>
      </c>
      <c r="G9530" s="6"/>
      <c r="H9530" s="6"/>
      <c r="I9530" s="6"/>
      <c r="J9530" s="6">
        <v>79.168571428571425</v>
      </c>
      <c r="K9530">
        <f t="shared" si="296"/>
        <v>1</v>
      </c>
    </row>
    <row r="9531" spans="1:11" x14ac:dyDescent="0.25">
      <c r="A9531" s="5" t="str">
        <f t="shared" si="297"/>
        <v>Rate FamilyTOU-GS2Monthly Peak DayJuly2</v>
      </c>
      <c r="B9531" t="s">
        <v>2234</v>
      </c>
      <c r="C9531" t="s">
        <v>2255</v>
      </c>
      <c r="D9531" t="s">
        <v>2668</v>
      </c>
      <c r="E9531" t="s">
        <v>3219</v>
      </c>
      <c r="F9531" s="6">
        <v>2</v>
      </c>
      <c r="G9531" s="6"/>
      <c r="H9531" s="6"/>
      <c r="I9531" s="6"/>
      <c r="J9531" s="6">
        <v>78.37</v>
      </c>
      <c r="K9531">
        <f t="shared" si="296"/>
        <v>1</v>
      </c>
    </row>
    <row r="9532" spans="1:11" x14ac:dyDescent="0.25">
      <c r="A9532" s="5" t="str">
        <f t="shared" si="297"/>
        <v>Rate FamilyTOU-GS2Monthly Peak DayJuly3</v>
      </c>
      <c r="B9532" t="s">
        <v>2234</v>
      </c>
      <c r="C9532" t="s">
        <v>2255</v>
      </c>
      <c r="D9532" t="s">
        <v>2668</v>
      </c>
      <c r="E9532" t="s">
        <v>3219</v>
      </c>
      <c r="F9532" s="6">
        <v>3</v>
      </c>
      <c r="G9532" s="6"/>
      <c r="H9532" s="6"/>
      <c r="I9532" s="6"/>
      <c r="J9532" s="6">
        <v>77.20714285714287</v>
      </c>
      <c r="K9532">
        <f t="shared" si="296"/>
        <v>1</v>
      </c>
    </row>
    <row r="9533" spans="1:11" x14ac:dyDescent="0.25">
      <c r="A9533" s="5" t="str">
        <f t="shared" si="297"/>
        <v>Rate FamilyTOU-GS2Monthly Peak DayJuly4</v>
      </c>
      <c r="B9533" t="s">
        <v>2234</v>
      </c>
      <c r="C9533" t="s">
        <v>2255</v>
      </c>
      <c r="D9533" t="s">
        <v>2668</v>
      </c>
      <c r="E9533" t="s">
        <v>3219</v>
      </c>
      <c r="F9533" s="6">
        <v>4</v>
      </c>
      <c r="G9533" s="6"/>
      <c r="H9533" s="6"/>
      <c r="I9533" s="6"/>
      <c r="J9533" s="6">
        <v>76.605714285714285</v>
      </c>
      <c r="K9533">
        <f t="shared" si="296"/>
        <v>1</v>
      </c>
    </row>
    <row r="9534" spans="1:11" x14ac:dyDescent="0.25">
      <c r="A9534" s="5" t="str">
        <f t="shared" si="297"/>
        <v>Rate FamilyTOU-GS2Monthly Peak DayJuly5</v>
      </c>
      <c r="B9534" t="s">
        <v>2234</v>
      </c>
      <c r="C9534" t="s">
        <v>2255</v>
      </c>
      <c r="D9534" t="s">
        <v>2668</v>
      </c>
      <c r="E9534" t="s">
        <v>3219</v>
      </c>
      <c r="F9534" s="6">
        <v>5</v>
      </c>
      <c r="G9534" s="6"/>
      <c r="H9534" s="6"/>
      <c r="I9534" s="6"/>
      <c r="J9534" s="6">
        <v>75.978571428571428</v>
      </c>
      <c r="K9534">
        <f t="shared" si="296"/>
        <v>1</v>
      </c>
    </row>
    <row r="9535" spans="1:11" x14ac:dyDescent="0.25">
      <c r="A9535" s="5" t="str">
        <f t="shared" si="297"/>
        <v>Rate FamilyTOU-GS2Monthly Peak DayJuly6</v>
      </c>
      <c r="B9535" t="s">
        <v>2234</v>
      </c>
      <c r="C9535" t="s">
        <v>2255</v>
      </c>
      <c r="D9535" t="s">
        <v>2668</v>
      </c>
      <c r="E9535" t="s">
        <v>3219</v>
      </c>
      <c r="F9535" s="6">
        <v>6</v>
      </c>
      <c r="G9535" s="6"/>
      <c r="H9535" s="6"/>
      <c r="I9535" s="6"/>
      <c r="J9535" s="6">
        <v>75.274285714285725</v>
      </c>
      <c r="K9535">
        <f t="shared" si="296"/>
        <v>1</v>
      </c>
    </row>
    <row r="9536" spans="1:11" x14ac:dyDescent="0.25">
      <c r="A9536" s="5" t="str">
        <f t="shared" si="297"/>
        <v>Rate FamilyTOU-GS2Monthly Peak DayJuly7</v>
      </c>
      <c r="B9536" t="s">
        <v>2234</v>
      </c>
      <c r="C9536" t="s">
        <v>2255</v>
      </c>
      <c r="D9536" t="s">
        <v>2668</v>
      </c>
      <c r="E9536" t="s">
        <v>3219</v>
      </c>
      <c r="F9536" s="6">
        <v>7</v>
      </c>
      <c r="G9536" s="6"/>
      <c r="H9536" s="6"/>
      <c r="I9536" s="6"/>
      <c r="J9536" s="6">
        <v>74.675714285714292</v>
      </c>
      <c r="K9536">
        <f t="shared" si="296"/>
        <v>1</v>
      </c>
    </row>
    <row r="9537" spans="1:11" x14ac:dyDescent="0.25">
      <c r="A9537" s="5" t="str">
        <f t="shared" si="297"/>
        <v>Rate FamilyTOU-GS2Monthly Peak DayJuly8</v>
      </c>
      <c r="B9537" t="s">
        <v>2234</v>
      </c>
      <c r="C9537" t="s">
        <v>2255</v>
      </c>
      <c r="D9537" t="s">
        <v>2668</v>
      </c>
      <c r="E9537" t="s">
        <v>3219</v>
      </c>
      <c r="F9537" s="6">
        <v>8</v>
      </c>
      <c r="G9537" s="6"/>
      <c r="H9537" s="6"/>
      <c r="I9537" s="6"/>
      <c r="J9537" s="6">
        <v>75.325714285714284</v>
      </c>
      <c r="K9537">
        <f t="shared" si="296"/>
        <v>1</v>
      </c>
    </row>
    <row r="9538" spans="1:11" x14ac:dyDescent="0.25">
      <c r="A9538" s="5" t="str">
        <f t="shared" si="297"/>
        <v>Rate FamilyTOU-GS2Monthly Peak DayJuly9</v>
      </c>
      <c r="B9538" t="s">
        <v>2234</v>
      </c>
      <c r="C9538" t="s">
        <v>2255</v>
      </c>
      <c r="D9538" t="s">
        <v>2668</v>
      </c>
      <c r="E9538" t="s">
        <v>3219</v>
      </c>
      <c r="F9538" s="6">
        <v>9</v>
      </c>
      <c r="G9538" s="6"/>
      <c r="H9538" s="6"/>
      <c r="I9538" s="6"/>
      <c r="J9538" s="6">
        <v>77.841428571428565</v>
      </c>
      <c r="K9538">
        <f t="shared" ref="K9538:K9601" si="298">INDEX(events, MATCH(CONCATENATE(B9538, C9538, D9538, E9538), events_y, 0), MATCH("Confidential", events_x, 0))</f>
        <v>1</v>
      </c>
    </row>
    <row r="9539" spans="1:11" x14ac:dyDescent="0.25">
      <c r="A9539" s="5" t="str">
        <f t="shared" ref="A9539:A9602" si="299">CONCATENATE(B9539, C9539, D9539, E9539, F9539)</f>
        <v>Rate FamilyTOU-GS2Monthly Peak DayJuly10</v>
      </c>
      <c r="B9539" t="s">
        <v>2234</v>
      </c>
      <c r="C9539" t="s">
        <v>2255</v>
      </c>
      <c r="D9539" t="s">
        <v>2668</v>
      </c>
      <c r="E9539" t="s">
        <v>3219</v>
      </c>
      <c r="F9539" s="6">
        <v>10</v>
      </c>
      <c r="G9539" s="6"/>
      <c r="H9539" s="6"/>
      <c r="I9539" s="6"/>
      <c r="J9539" s="6">
        <v>80.857142857142861</v>
      </c>
      <c r="K9539">
        <f t="shared" si="298"/>
        <v>1</v>
      </c>
    </row>
    <row r="9540" spans="1:11" x14ac:dyDescent="0.25">
      <c r="A9540" s="5" t="str">
        <f t="shared" si="299"/>
        <v>Rate FamilyTOU-GS2Monthly Peak DayJuly11</v>
      </c>
      <c r="B9540" t="s">
        <v>2234</v>
      </c>
      <c r="C9540" t="s">
        <v>2255</v>
      </c>
      <c r="D9540" t="s">
        <v>2668</v>
      </c>
      <c r="E9540" t="s">
        <v>3219</v>
      </c>
      <c r="F9540" s="6">
        <v>11</v>
      </c>
      <c r="G9540" s="6"/>
      <c r="H9540" s="6"/>
      <c r="I9540" s="6"/>
      <c r="J9540" s="6">
        <v>84.987500000000011</v>
      </c>
      <c r="K9540">
        <f t="shared" si="298"/>
        <v>1</v>
      </c>
    </row>
    <row r="9541" spans="1:11" x14ac:dyDescent="0.25">
      <c r="A9541" s="5" t="str">
        <f t="shared" si="299"/>
        <v>Rate FamilyTOU-GS2Monthly Peak DayJuly12</v>
      </c>
      <c r="B9541" t="s">
        <v>2234</v>
      </c>
      <c r="C9541" t="s">
        <v>2255</v>
      </c>
      <c r="D9541" t="s">
        <v>2668</v>
      </c>
      <c r="E9541" t="s">
        <v>3219</v>
      </c>
      <c r="F9541" s="6">
        <v>12</v>
      </c>
      <c r="G9541" s="6"/>
      <c r="H9541" s="6"/>
      <c r="I9541" s="6"/>
      <c r="J9541" s="6">
        <v>88.374999999999986</v>
      </c>
      <c r="K9541">
        <f t="shared" si="298"/>
        <v>1</v>
      </c>
    </row>
    <row r="9542" spans="1:11" x14ac:dyDescent="0.25">
      <c r="A9542" s="5" t="str">
        <f t="shared" si="299"/>
        <v>Rate FamilyTOU-GS2Monthly Peak DayJuly13</v>
      </c>
      <c r="B9542" t="s">
        <v>2234</v>
      </c>
      <c r="C9542" t="s">
        <v>2255</v>
      </c>
      <c r="D9542" t="s">
        <v>2668</v>
      </c>
      <c r="E9542" t="s">
        <v>3219</v>
      </c>
      <c r="F9542" s="6">
        <v>13</v>
      </c>
      <c r="G9542" s="6"/>
      <c r="H9542" s="6"/>
      <c r="I9542" s="6"/>
      <c r="J9542" s="6">
        <v>91.587500000000006</v>
      </c>
      <c r="K9542">
        <f t="shared" si="298"/>
        <v>1</v>
      </c>
    </row>
    <row r="9543" spans="1:11" x14ac:dyDescent="0.25">
      <c r="A9543" s="5" t="str">
        <f t="shared" si="299"/>
        <v>Rate FamilyTOU-GS2Monthly Peak DayJuly14</v>
      </c>
      <c r="B9543" t="s">
        <v>2234</v>
      </c>
      <c r="C9543" t="s">
        <v>2255</v>
      </c>
      <c r="D9543" t="s">
        <v>2668</v>
      </c>
      <c r="E9543" t="s">
        <v>3219</v>
      </c>
      <c r="F9543" s="6">
        <v>14</v>
      </c>
      <c r="G9543" s="6"/>
      <c r="H9543" s="6"/>
      <c r="I9543" s="6"/>
      <c r="J9543" s="6">
        <v>94.325000000000003</v>
      </c>
      <c r="K9543">
        <f t="shared" si="298"/>
        <v>1</v>
      </c>
    </row>
    <row r="9544" spans="1:11" x14ac:dyDescent="0.25">
      <c r="A9544" s="5" t="str">
        <f t="shared" si="299"/>
        <v>Rate FamilyTOU-GS2Monthly Peak DayJuly15</v>
      </c>
      <c r="B9544" t="s">
        <v>2234</v>
      </c>
      <c r="C9544" t="s">
        <v>2255</v>
      </c>
      <c r="D9544" t="s">
        <v>2668</v>
      </c>
      <c r="E9544" t="s">
        <v>3219</v>
      </c>
      <c r="F9544" s="6">
        <v>15</v>
      </c>
      <c r="G9544" s="6"/>
      <c r="H9544" s="6"/>
      <c r="I9544" s="6"/>
      <c r="J9544" s="6">
        <v>95.625000000000014</v>
      </c>
      <c r="K9544">
        <f t="shared" si="298"/>
        <v>1</v>
      </c>
    </row>
    <row r="9545" spans="1:11" x14ac:dyDescent="0.25">
      <c r="A9545" s="5" t="str">
        <f t="shared" si="299"/>
        <v>Rate FamilyTOU-GS2Monthly Peak DayJuly16</v>
      </c>
      <c r="B9545" t="s">
        <v>2234</v>
      </c>
      <c r="C9545" t="s">
        <v>2255</v>
      </c>
      <c r="D9545" t="s">
        <v>2668</v>
      </c>
      <c r="E9545" t="s">
        <v>3219</v>
      </c>
      <c r="F9545" s="6">
        <v>16</v>
      </c>
      <c r="G9545" s="6"/>
      <c r="H9545" s="6"/>
      <c r="I9545" s="6"/>
      <c r="J9545" s="6">
        <v>97.037500000000009</v>
      </c>
      <c r="K9545">
        <f t="shared" si="298"/>
        <v>1</v>
      </c>
    </row>
    <row r="9546" spans="1:11" x14ac:dyDescent="0.25">
      <c r="A9546" s="5" t="str">
        <f t="shared" si="299"/>
        <v>Rate FamilyTOU-GS2Monthly Peak DayJuly17</v>
      </c>
      <c r="B9546" t="s">
        <v>2234</v>
      </c>
      <c r="C9546" t="s">
        <v>2255</v>
      </c>
      <c r="D9546" t="s">
        <v>2668</v>
      </c>
      <c r="E9546" t="s">
        <v>3219</v>
      </c>
      <c r="F9546" s="6">
        <v>17</v>
      </c>
      <c r="G9546" s="6"/>
      <c r="H9546" s="6"/>
      <c r="I9546" s="6"/>
      <c r="J9546" s="6">
        <v>97.9</v>
      </c>
      <c r="K9546">
        <f t="shared" si="298"/>
        <v>1</v>
      </c>
    </row>
    <row r="9547" spans="1:11" x14ac:dyDescent="0.25">
      <c r="A9547" s="5" t="str">
        <f t="shared" si="299"/>
        <v>Rate FamilyTOU-GS2Monthly Peak DayJuly18</v>
      </c>
      <c r="B9547" t="s">
        <v>2234</v>
      </c>
      <c r="C9547" t="s">
        <v>2255</v>
      </c>
      <c r="D9547" t="s">
        <v>2668</v>
      </c>
      <c r="E9547" t="s">
        <v>3219</v>
      </c>
      <c r="F9547" s="6">
        <v>18</v>
      </c>
      <c r="G9547" s="6"/>
      <c r="H9547" s="6"/>
      <c r="I9547" s="6"/>
      <c r="J9547" s="6">
        <v>97.100000000000009</v>
      </c>
      <c r="K9547">
        <f t="shared" si="298"/>
        <v>1</v>
      </c>
    </row>
    <row r="9548" spans="1:11" x14ac:dyDescent="0.25">
      <c r="A9548" s="5" t="str">
        <f t="shared" si="299"/>
        <v>Rate FamilyTOU-GS2Monthly Peak DayJuly19</v>
      </c>
      <c r="B9548" t="s">
        <v>2234</v>
      </c>
      <c r="C9548" t="s">
        <v>2255</v>
      </c>
      <c r="D9548" t="s">
        <v>2668</v>
      </c>
      <c r="E9548" t="s">
        <v>3219</v>
      </c>
      <c r="F9548" s="6">
        <v>19</v>
      </c>
      <c r="G9548" s="6"/>
      <c r="H9548" s="6"/>
      <c r="I9548" s="6"/>
      <c r="J9548" s="6">
        <v>95.15</v>
      </c>
      <c r="K9548">
        <f t="shared" si="298"/>
        <v>1</v>
      </c>
    </row>
    <row r="9549" spans="1:11" x14ac:dyDescent="0.25">
      <c r="A9549" s="5" t="str">
        <f t="shared" si="299"/>
        <v>Rate FamilyTOU-GS2Monthly Peak DayJuly20</v>
      </c>
      <c r="B9549" t="s">
        <v>2234</v>
      </c>
      <c r="C9549" t="s">
        <v>2255</v>
      </c>
      <c r="D9549" t="s">
        <v>2668</v>
      </c>
      <c r="E9549" t="s">
        <v>3219</v>
      </c>
      <c r="F9549" s="6">
        <v>20</v>
      </c>
      <c r="G9549" s="6"/>
      <c r="H9549" s="6"/>
      <c r="I9549" s="6"/>
      <c r="J9549" s="6">
        <v>92.687500000000014</v>
      </c>
      <c r="K9549">
        <f t="shared" si="298"/>
        <v>1</v>
      </c>
    </row>
    <row r="9550" spans="1:11" x14ac:dyDescent="0.25">
      <c r="A9550" s="5" t="str">
        <f t="shared" si="299"/>
        <v>Rate FamilyTOU-GS2Monthly Peak DayJuly21</v>
      </c>
      <c r="B9550" t="s">
        <v>2234</v>
      </c>
      <c r="C9550" t="s">
        <v>2255</v>
      </c>
      <c r="D9550" t="s">
        <v>2668</v>
      </c>
      <c r="E9550" t="s">
        <v>3219</v>
      </c>
      <c r="F9550" s="6">
        <v>21</v>
      </c>
      <c r="G9550" s="6"/>
      <c r="H9550" s="6"/>
      <c r="I9550" s="6"/>
      <c r="J9550" s="6">
        <v>89.3125</v>
      </c>
      <c r="K9550">
        <f t="shared" si="298"/>
        <v>1</v>
      </c>
    </row>
    <row r="9551" spans="1:11" x14ac:dyDescent="0.25">
      <c r="A9551" s="5" t="str">
        <f t="shared" si="299"/>
        <v>Rate FamilyTOU-GS2Monthly Peak DayJuly22</v>
      </c>
      <c r="B9551" t="s">
        <v>2234</v>
      </c>
      <c r="C9551" t="s">
        <v>2255</v>
      </c>
      <c r="D9551" t="s">
        <v>2668</v>
      </c>
      <c r="E9551" t="s">
        <v>3219</v>
      </c>
      <c r="F9551" s="6">
        <v>22</v>
      </c>
      <c r="G9551" s="6"/>
      <c r="H9551" s="6"/>
      <c r="I9551" s="6"/>
      <c r="J9551" s="6">
        <v>85.512500000000003</v>
      </c>
      <c r="K9551">
        <f t="shared" si="298"/>
        <v>1</v>
      </c>
    </row>
    <row r="9552" spans="1:11" x14ac:dyDescent="0.25">
      <c r="A9552" s="5" t="str">
        <f t="shared" si="299"/>
        <v>Rate FamilyTOU-GS2Monthly Peak DayJuly23</v>
      </c>
      <c r="B9552" t="s">
        <v>2234</v>
      </c>
      <c r="C9552" t="s">
        <v>2255</v>
      </c>
      <c r="D9552" t="s">
        <v>2668</v>
      </c>
      <c r="E9552" t="s">
        <v>3219</v>
      </c>
      <c r="F9552" s="6">
        <v>23</v>
      </c>
      <c r="G9552" s="6"/>
      <c r="H9552" s="6"/>
      <c r="I9552" s="6"/>
      <c r="J9552" s="6">
        <v>83.337500000000006</v>
      </c>
      <c r="K9552">
        <f t="shared" si="298"/>
        <v>1</v>
      </c>
    </row>
    <row r="9553" spans="1:11" x14ac:dyDescent="0.25">
      <c r="A9553" s="5" t="str">
        <f t="shared" si="299"/>
        <v>Rate FamilyTOU-GS2Monthly Peak DayJuly24</v>
      </c>
      <c r="B9553" t="s">
        <v>2234</v>
      </c>
      <c r="C9553" t="s">
        <v>2255</v>
      </c>
      <c r="D9553" t="s">
        <v>2668</v>
      </c>
      <c r="E9553" t="s">
        <v>3219</v>
      </c>
      <c r="F9553" s="6">
        <v>24</v>
      </c>
      <c r="G9553" s="6"/>
      <c r="H9553" s="6"/>
      <c r="I9553" s="6"/>
      <c r="J9553" s="6">
        <v>81.625</v>
      </c>
      <c r="K9553">
        <f t="shared" si="298"/>
        <v>1</v>
      </c>
    </row>
    <row r="9554" spans="1:11" x14ac:dyDescent="0.25">
      <c r="A9554" s="5" t="str">
        <f t="shared" si="299"/>
        <v>Rate FamilyTOU-GS2Average WeekdayAugust1</v>
      </c>
      <c r="B9554" t="s">
        <v>2234</v>
      </c>
      <c r="C9554" t="s">
        <v>2255</v>
      </c>
      <c r="D9554" t="s">
        <v>2669</v>
      </c>
      <c r="E9554" t="s">
        <v>3220</v>
      </c>
      <c r="F9554" s="6">
        <v>1</v>
      </c>
      <c r="G9554" s="6"/>
      <c r="H9554" s="6"/>
      <c r="I9554" s="6"/>
      <c r="J9554" s="6">
        <v>79.435000000000002</v>
      </c>
      <c r="K9554">
        <f t="shared" si="298"/>
        <v>1</v>
      </c>
    </row>
    <row r="9555" spans="1:11" x14ac:dyDescent="0.25">
      <c r="A9555" s="5" t="str">
        <f t="shared" si="299"/>
        <v>Rate FamilyTOU-GS2Average WeekdayAugust2</v>
      </c>
      <c r="B9555" t="s">
        <v>2234</v>
      </c>
      <c r="C9555" t="s">
        <v>2255</v>
      </c>
      <c r="D9555" t="s">
        <v>2669</v>
      </c>
      <c r="E9555" t="s">
        <v>3220</v>
      </c>
      <c r="F9555" s="6">
        <v>2</v>
      </c>
      <c r="G9555" s="6"/>
      <c r="H9555" s="6"/>
      <c r="I9555" s="6"/>
      <c r="J9555" s="6">
        <v>78.472499999999997</v>
      </c>
      <c r="K9555">
        <f t="shared" si="298"/>
        <v>1</v>
      </c>
    </row>
    <row r="9556" spans="1:11" x14ac:dyDescent="0.25">
      <c r="A9556" s="5" t="str">
        <f t="shared" si="299"/>
        <v>Rate FamilyTOU-GS2Average WeekdayAugust3</v>
      </c>
      <c r="B9556" t="s">
        <v>2234</v>
      </c>
      <c r="C9556" t="s">
        <v>2255</v>
      </c>
      <c r="D9556" t="s">
        <v>2669</v>
      </c>
      <c r="E9556" t="s">
        <v>3220</v>
      </c>
      <c r="F9556" s="6">
        <v>3</v>
      </c>
      <c r="G9556" s="6"/>
      <c r="H9556" s="6"/>
      <c r="I9556" s="6"/>
      <c r="J9556" s="6">
        <v>77.082499999999996</v>
      </c>
      <c r="K9556">
        <f t="shared" si="298"/>
        <v>1</v>
      </c>
    </row>
    <row r="9557" spans="1:11" x14ac:dyDescent="0.25">
      <c r="A9557" s="5" t="str">
        <f t="shared" si="299"/>
        <v>Rate FamilyTOU-GS2Average WeekdayAugust4</v>
      </c>
      <c r="B9557" t="s">
        <v>2234</v>
      </c>
      <c r="C9557" t="s">
        <v>2255</v>
      </c>
      <c r="D9557" t="s">
        <v>2669</v>
      </c>
      <c r="E9557" t="s">
        <v>3220</v>
      </c>
      <c r="F9557" s="6">
        <v>4</v>
      </c>
      <c r="G9557" s="6"/>
      <c r="H9557" s="6"/>
      <c r="I9557" s="6"/>
      <c r="J9557" s="6">
        <v>75.864999999999995</v>
      </c>
      <c r="K9557">
        <f t="shared" si="298"/>
        <v>1</v>
      </c>
    </row>
    <row r="9558" spans="1:11" x14ac:dyDescent="0.25">
      <c r="A9558" s="5" t="str">
        <f t="shared" si="299"/>
        <v>Rate FamilyTOU-GS2Average WeekdayAugust5</v>
      </c>
      <c r="B9558" t="s">
        <v>2234</v>
      </c>
      <c r="C9558" t="s">
        <v>2255</v>
      </c>
      <c r="D9558" t="s">
        <v>2669</v>
      </c>
      <c r="E9558" t="s">
        <v>3220</v>
      </c>
      <c r="F9558" s="6">
        <v>5</v>
      </c>
      <c r="G9558" s="6"/>
      <c r="H9558" s="6"/>
      <c r="I9558" s="6"/>
      <c r="J9558" s="6">
        <v>75.16</v>
      </c>
      <c r="K9558">
        <f t="shared" si="298"/>
        <v>1</v>
      </c>
    </row>
    <row r="9559" spans="1:11" x14ac:dyDescent="0.25">
      <c r="A9559" s="5" t="str">
        <f t="shared" si="299"/>
        <v>Rate FamilyTOU-GS2Average WeekdayAugust6</v>
      </c>
      <c r="B9559" t="s">
        <v>2234</v>
      </c>
      <c r="C9559" t="s">
        <v>2255</v>
      </c>
      <c r="D9559" t="s">
        <v>2669</v>
      </c>
      <c r="E9559" t="s">
        <v>3220</v>
      </c>
      <c r="F9559" s="6">
        <v>6</v>
      </c>
      <c r="G9559" s="6"/>
      <c r="H9559" s="6"/>
      <c r="I9559" s="6"/>
      <c r="J9559" s="6">
        <v>73.956249999999997</v>
      </c>
      <c r="K9559">
        <f t="shared" si="298"/>
        <v>1</v>
      </c>
    </row>
    <row r="9560" spans="1:11" x14ac:dyDescent="0.25">
      <c r="A9560" s="5" t="str">
        <f t="shared" si="299"/>
        <v>Rate FamilyTOU-GS2Average WeekdayAugust7</v>
      </c>
      <c r="B9560" t="s">
        <v>2234</v>
      </c>
      <c r="C9560" t="s">
        <v>2255</v>
      </c>
      <c r="D9560" t="s">
        <v>2669</v>
      </c>
      <c r="E9560" t="s">
        <v>3220</v>
      </c>
      <c r="F9560" s="6">
        <v>7</v>
      </c>
      <c r="G9560" s="6"/>
      <c r="H9560" s="6"/>
      <c r="I9560" s="6"/>
      <c r="J9560" s="6">
        <v>73.393749999999997</v>
      </c>
      <c r="K9560">
        <f t="shared" si="298"/>
        <v>1</v>
      </c>
    </row>
    <row r="9561" spans="1:11" x14ac:dyDescent="0.25">
      <c r="A9561" s="5" t="str">
        <f t="shared" si="299"/>
        <v>Rate FamilyTOU-GS2Average WeekdayAugust8</v>
      </c>
      <c r="B9561" t="s">
        <v>2234</v>
      </c>
      <c r="C9561" t="s">
        <v>2255</v>
      </c>
      <c r="D9561" t="s">
        <v>2669</v>
      </c>
      <c r="E9561" t="s">
        <v>3220</v>
      </c>
      <c r="F9561" s="6">
        <v>8</v>
      </c>
      <c r="G9561" s="6"/>
      <c r="H9561" s="6"/>
      <c r="I9561" s="6"/>
      <c r="J9561" s="6">
        <v>73.186250000000001</v>
      </c>
      <c r="K9561">
        <f t="shared" si="298"/>
        <v>1</v>
      </c>
    </row>
    <row r="9562" spans="1:11" x14ac:dyDescent="0.25">
      <c r="A9562" s="5" t="str">
        <f t="shared" si="299"/>
        <v>Rate FamilyTOU-GS2Average WeekdayAugust9</v>
      </c>
      <c r="B9562" t="s">
        <v>2234</v>
      </c>
      <c r="C9562" t="s">
        <v>2255</v>
      </c>
      <c r="D9562" t="s">
        <v>2669</v>
      </c>
      <c r="E9562" t="s">
        <v>3220</v>
      </c>
      <c r="F9562" s="6">
        <v>9</v>
      </c>
      <c r="G9562" s="6"/>
      <c r="H9562" s="6"/>
      <c r="I9562" s="6"/>
      <c r="J9562" s="6">
        <v>75.3</v>
      </c>
      <c r="K9562">
        <f t="shared" si="298"/>
        <v>1</v>
      </c>
    </row>
    <row r="9563" spans="1:11" x14ac:dyDescent="0.25">
      <c r="A9563" s="5" t="str">
        <f t="shared" si="299"/>
        <v>Rate FamilyTOU-GS2Average WeekdayAugust10</v>
      </c>
      <c r="B9563" t="s">
        <v>2234</v>
      </c>
      <c r="C9563" t="s">
        <v>2255</v>
      </c>
      <c r="D9563" t="s">
        <v>2669</v>
      </c>
      <c r="E9563" t="s">
        <v>3220</v>
      </c>
      <c r="F9563" s="6">
        <v>10</v>
      </c>
      <c r="G9563" s="6"/>
      <c r="H9563" s="6"/>
      <c r="I9563" s="6"/>
      <c r="J9563" s="6">
        <v>79.724999999999994</v>
      </c>
      <c r="K9563">
        <f t="shared" si="298"/>
        <v>1</v>
      </c>
    </row>
    <row r="9564" spans="1:11" x14ac:dyDescent="0.25">
      <c r="A9564" s="5" t="str">
        <f t="shared" si="299"/>
        <v>Rate FamilyTOU-GS2Average WeekdayAugust11</v>
      </c>
      <c r="B9564" t="s">
        <v>2234</v>
      </c>
      <c r="C9564" t="s">
        <v>2255</v>
      </c>
      <c r="D9564" t="s">
        <v>2669</v>
      </c>
      <c r="E9564" t="s">
        <v>3220</v>
      </c>
      <c r="F9564" s="6">
        <v>11</v>
      </c>
      <c r="G9564" s="6"/>
      <c r="H9564" s="6"/>
      <c r="I9564" s="6"/>
      <c r="J9564" s="6">
        <v>84.55</v>
      </c>
      <c r="K9564">
        <f t="shared" si="298"/>
        <v>1</v>
      </c>
    </row>
    <row r="9565" spans="1:11" x14ac:dyDescent="0.25">
      <c r="A9565" s="5" t="str">
        <f t="shared" si="299"/>
        <v>Rate FamilyTOU-GS2Average WeekdayAugust12</v>
      </c>
      <c r="B9565" t="s">
        <v>2234</v>
      </c>
      <c r="C9565" t="s">
        <v>2255</v>
      </c>
      <c r="D9565" t="s">
        <v>2669</v>
      </c>
      <c r="E9565" t="s">
        <v>3220</v>
      </c>
      <c r="F9565" s="6">
        <v>12</v>
      </c>
      <c r="G9565" s="6"/>
      <c r="H9565" s="6"/>
      <c r="I9565" s="6"/>
      <c r="J9565" s="6">
        <v>89</v>
      </c>
      <c r="K9565">
        <f t="shared" si="298"/>
        <v>1</v>
      </c>
    </row>
    <row r="9566" spans="1:11" x14ac:dyDescent="0.25">
      <c r="A9566" s="5" t="str">
        <f t="shared" si="299"/>
        <v>Rate FamilyTOU-GS2Average WeekdayAugust13</v>
      </c>
      <c r="B9566" t="s">
        <v>2234</v>
      </c>
      <c r="C9566" t="s">
        <v>2255</v>
      </c>
      <c r="D9566" t="s">
        <v>2669</v>
      </c>
      <c r="E9566" t="s">
        <v>3220</v>
      </c>
      <c r="F9566" s="6">
        <v>13</v>
      </c>
      <c r="G9566" s="6"/>
      <c r="H9566" s="6"/>
      <c r="I9566" s="6"/>
      <c r="J9566" s="6">
        <v>92.537499999999994</v>
      </c>
      <c r="K9566">
        <f t="shared" si="298"/>
        <v>1</v>
      </c>
    </row>
    <row r="9567" spans="1:11" x14ac:dyDescent="0.25">
      <c r="A9567" s="5" t="str">
        <f t="shared" si="299"/>
        <v>Rate FamilyTOU-GS2Average WeekdayAugust14</v>
      </c>
      <c r="B9567" t="s">
        <v>2234</v>
      </c>
      <c r="C9567" t="s">
        <v>2255</v>
      </c>
      <c r="D9567" t="s">
        <v>2669</v>
      </c>
      <c r="E9567" t="s">
        <v>3220</v>
      </c>
      <c r="F9567" s="6">
        <v>14</v>
      </c>
      <c r="G9567" s="6"/>
      <c r="H9567" s="6"/>
      <c r="I9567" s="6"/>
      <c r="J9567" s="6">
        <v>94.924999999999997</v>
      </c>
      <c r="K9567">
        <f t="shared" si="298"/>
        <v>1</v>
      </c>
    </row>
    <row r="9568" spans="1:11" x14ac:dyDescent="0.25">
      <c r="A9568" s="5" t="str">
        <f t="shared" si="299"/>
        <v>Rate FamilyTOU-GS2Average WeekdayAugust15</v>
      </c>
      <c r="B9568" t="s">
        <v>2234</v>
      </c>
      <c r="C9568" t="s">
        <v>2255</v>
      </c>
      <c r="D9568" t="s">
        <v>2669</v>
      </c>
      <c r="E9568" t="s">
        <v>3220</v>
      </c>
      <c r="F9568" s="6">
        <v>15</v>
      </c>
      <c r="G9568" s="6"/>
      <c r="H9568" s="6"/>
      <c r="I9568" s="6"/>
      <c r="J9568" s="6">
        <v>95.449999999999989</v>
      </c>
      <c r="K9568">
        <f t="shared" si="298"/>
        <v>1</v>
      </c>
    </row>
    <row r="9569" spans="1:11" x14ac:dyDescent="0.25">
      <c r="A9569" s="5" t="str">
        <f t="shared" si="299"/>
        <v>Rate FamilyTOU-GS2Average WeekdayAugust16</v>
      </c>
      <c r="B9569" t="s">
        <v>2234</v>
      </c>
      <c r="C9569" t="s">
        <v>2255</v>
      </c>
      <c r="D9569" t="s">
        <v>2669</v>
      </c>
      <c r="E9569" t="s">
        <v>3220</v>
      </c>
      <c r="F9569" s="6">
        <v>16</v>
      </c>
      <c r="G9569" s="6"/>
      <c r="H9569" s="6"/>
      <c r="I9569" s="6"/>
      <c r="J9569" s="6">
        <v>95.612499999999997</v>
      </c>
      <c r="K9569">
        <f t="shared" si="298"/>
        <v>1</v>
      </c>
    </row>
    <row r="9570" spans="1:11" x14ac:dyDescent="0.25">
      <c r="A9570" s="5" t="str">
        <f t="shared" si="299"/>
        <v>Rate FamilyTOU-GS2Average WeekdayAugust17</v>
      </c>
      <c r="B9570" t="s">
        <v>2234</v>
      </c>
      <c r="C9570" t="s">
        <v>2255</v>
      </c>
      <c r="D9570" t="s">
        <v>2669</v>
      </c>
      <c r="E9570" t="s">
        <v>3220</v>
      </c>
      <c r="F9570" s="6">
        <v>17</v>
      </c>
      <c r="G9570" s="6"/>
      <c r="H9570" s="6"/>
      <c r="I9570" s="6"/>
      <c r="J9570" s="6">
        <v>96.137500000000003</v>
      </c>
      <c r="K9570">
        <f t="shared" si="298"/>
        <v>1</v>
      </c>
    </row>
    <row r="9571" spans="1:11" x14ac:dyDescent="0.25">
      <c r="A9571" s="5" t="str">
        <f t="shared" si="299"/>
        <v>Rate FamilyTOU-GS2Average WeekdayAugust18</v>
      </c>
      <c r="B9571" t="s">
        <v>2234</v>
      </c>
      <c r="C9571" t="s">
        <v>2255</v>
      </c>
      <c r="D9571" t="s">
        <v>2669</v>
      </c>
      <c r="E9571" t="s">
        <v>3220</v>
      </c>
      <c r="F9571" s="6">
        <v>18</v>
      </c>
      <c r="G9571" s="6"/>
      <c r="H9571" s="6"/>
      <c r="I9571" s="6"/>
      <c r="J9571" s="6">
        <v>95.4</v>
      </c>
      <c r="K9571">
        <f t="shared" si="298"/>
        <v>1</v>
      </c>
    </row>
    <row r="9572" spans="1:11" x14ac:dyDescent="0.25">
      <c r="A9572" s="5" t="str">
        <f t="shared" si="299"/>
        <v>Rate FamilyTOU-GS2Average WeekdayAugust19</v>
      </c>
      <c r="B9572" t="s">
        <v>2234</v>
      </c>
      <c r="C9572" t="s">
        <v>2255</v>
      </c>
      <c r="D9572" t="s">
        <v>2669</v>
      </c>
      <c r="E9572" t="s">
        <v>3220</v>
      </c>
      <c r="F9572" s="6">
        <v>19</v>
      </c>
      <c r="G9572" s="6"/>
      <c r="H9572" s="6"/>
      <c r="I9572" s="6"/>
      <c r="J9572" s="6">
        <v>94.025000000000006</v>
      </c>
      <c r="K9572">
        <f t="shared" si="298"/>
        <v>1</v>
      </c>
    </row>
    <row r="9573" spans="1:11" x14ac:dyDescent="0.25">
      <c r="A9573" s="5" t="str">
        <f t="shared" si="299"/>
        <v>Rate FamilyTOU-GS2Average WeekdayAugust20</v>
      </c>
      <c r="B9573" t="s">
        <v>2234</v>
      </c>
      <c r="C9573" t="s">
        <v>2255</v>
      </c>
      <c r="D9573" t="s">
        <v>2669</v>
      </c>
      <c r="E9573" t="s">
        <v>3220</v>
      </c>
      <c r="F9573" s="6">
        <v>20</v>
      </c>
      <c r="G9573" s="6"/>
      <c r="H9573" s="6"/>
      <c r="I9573" s="6"/>
      <c r="J9573" s="6">
        <v>91.824999999999989</v>
      </c>
      <c r="K9573">
        <f t="shared" si="298"/>
        <v>1</v>
      </c>
    </row>
    <row r="9574" spans="1:11" x14ac:dyDescent="0.25">
      <c r="A9574" s="5" t="str">
        <f t="shared" si="299"/>
        <v>Rate FamilyTOU-GS2Average WeekdayAugust21</v>
      </c>
      <c r="B9574" t="s">
        <v>2234</v>
      </c>
      <c r="C9574" t="s">
        <v>2255</v>
      </c>
      <c r="D9574" t="s">
        <v>2669</v>
      </c>
      <c r="E9574" t="s">
        <v>3220</v>
      </c>
      <c r="F9574" s="6">
        <v>21</v>
      </c>
      <c r="G9574" s="6"/>
      <c r="H9574" s="6"/>
      <c r="I9574" s="6"/>
      <c r="J9574" s="6">
        <v>88.075000000000003</v>
      </c>
      <c r="K9574">
        <f t="shared" si="298"/>
        <v>1</v>
      </c>
    </row>
    <row r="9575" spans="1:11" x14ac:dyDescent="0.25">
      <c r="A9575" s="5" t="str">
        <f t="shared" si="299"/>
        <v>Rate FamilyTOU-GS2Average WeekdayAugust22</v>
      </c>
      <c r="B9575" t="s">
        <v>2234</v>
      </c>
      <c r="C9575" t="s">
        <v>2255</v>
      </c>
      <c r="D9575" t="s">
        <v>2669</v>
      </c>
      <c r="E9575" t="s">
        <v>3220</v>
      </c>
      <c r="F9575" s="6">
        <v>22</v>
      </c>
      <c r="G9575" s="6"/>
      <c r="H9575" s="6"/>
      <c r="I9575" s="6"/>
      <c r="J9575" s="6">
        <v>83.887499999999989</v>
      </c>
      <c r="K9575">
        <f t="shared" si="298"/>
        <v>1</v>
      </c>
    </row>
    <row r="9576" spans="1:11" x14ac:dyDescent="0.25">
      <c r="A9576" s="5" t="str">
        <f t="shared" si="299"/>
        <v>Rate FamilyTOU-GS2Average WeekdayAugust23</v>
      </c>
      <c r="B9576" t="s">
        <v>2234</v>
      </c>
      <c r="C9576" t="s">
        <v>2255</v>
      </c>
      <c r="D9576" t="s">
        <v>2669</v>
      </c>
      <c r="E9576" t="s">
        <v>3220</v>
      </c>
      <c r="F9576" s="6">
        <v>23</v>
      </c>
      <c r="G9576" s="6"/>
      <c r="H9576" s="6"/>
      <c r="I9576" s="6"/>
      <c r="J9576" s="6">
        <v>81.121250000000003</v>
      </c>
      <c r="K9576">
        <f t="shared" si="298"/>
        <v>1</v>
      </c>
    </row>
    <row r="9577" spans="1:11" x14ac:dyDescent="0.25">
      <c r="A9577" s="5" t="str">
        <f t="shared" si="299"/>
        <v>Rate FamilyTOU-GS2Average WeekdayAugust24</v>
      </c>
      <c r="B9577" t="s">
        <v>2234</v>
      </c>
      <c r="C9577" t="s">
        <v>2255</v>
      </c>
      <c r="D9577" t="s">
        <v>2669</v>
      </c>
      <c r="E9577" t="s">
        <v>3220</v>
      </c>
      <c r="F9577" s="6">
        <v>24</v>
      </c>
      <c r="G9577" s="6"/>
      <c r="H9577" s="6"/>
      <c r="I9577" s="6"/>
      <c r="J9577" s="6">
        <v>78.576250000000002</v>
      </c>
      <c r="K9577">
        <f t="shared" si="298"/>
        <v>1</v>
      </c>
    </row>
    <row r="9578" spans="1:11" x14ac:dyDescent="0.25">
      <c r="A9578" s="5" t="str">
        <f t="shared" si="299"/>
        <v>Rate FamilyTOU-GS2Monthly Peak DayAugust1</v>
      </c>
      <c r="B9578" t="s">
        <v>2234</v>
      </c>
      <c r="C9578" t="s">
        <v>2255</v>
      </c>
      <c r="D9578" t="s">
        <v>2670</v>
      </c>
      <c r="E9578" t="s">
        <v>3220</v>
      </c>
      <c r="F9578" s="6">
        <v>1</v>
      </c>
      <c r="G9578" s="6"/>
      <c r="H9578" s="6"/>
      <c r="I9578" s="6"/>
      <c r="J9578" s="6">
        <v>78.612499999999997</v>
      </c>
      <c r="K9578">
        <f t="shared" si="298"/>
        <v>1</v>
      </c>
    </row>
    <row r="9579" spans="1:11" x14ac:dyDescent="0.25">
      <c r="A9579" s="5" t="str">
        <f t="shared" si="299"/>
        <v>Rate FamilyTOU-GS2Monthly Peak DayAugust2</v>
      </c>
      <c r="B9579" t="s">
        <v>2234</v>
      </c>
      <c r="C9579" t="s">
        <v>2255</v>
      </c>
      <c r="D9579" t="s">
        <v>2670</v>
      </c>
      <c r="E9579" t="s">
        <v>3220</v>
      </c>
      <c r="F9579" s="6">
        <v>2</v>
      </c>
      <c r="G9579" s="6"/>
      <c r="H9579" s="6"/>
      <c r="I9579" s="6"/>
      <c r="J9579" s="6">
        <v>77.475000000000009</v>
      </c>
      <c r="K9579">
        <f t="shared" si="298"/>
        <v>1</v>
      </c>
    </row>
    <row r="9580" spans="1:11" x14ac:dyDescent="0.25">
      <c r="A9580" s="5" t="str">
        <f t="shared" si="299"/>
        <v>Rate FamilyTOU-GS2Monthly Peak DayAugust3</v>
      </c>
      <c r="B9580" t="s">
        <v>2234</v>
      </c>
      <c r="C9580" t="s">
        <v>2255</v>
      </c>
      <c r="D9580" t="s">
        <v>2670</v>
      </c>
      <c r="E9580" t="s">
        <v>3220</v>
      </c>
      <c r="F9580" s="6">
        <v>3</v>
      </c>
      <c r="G9580" s="6"/>
      <c r="H9580" s="6"/>
      <c r="I9580" s="6"/>
      <c r="J9580" s="6">
        <v>76.497500000000002</v>
      </c>
      <c r="K9580">
        <f t="shared" si="298"/>
        <v>1</v>
      </c>
    </row>
    <row r="9581" spans="1:11" x14ac:dyDescent="0.25">
      <c r="A9581" s="5" t="str">
        <f t="shared" si="299"/>
        <v>Rate FamilyTOU-GS2Monthly Peak DayAugust4</v>
      </c>
      <c r="B9581" t="s">
        <v>2234</v>
      </c>
      <c r="C9581" t="s">
        <v>2255</v>
      </c>
      <c r="D9581" t="s">
        <v>2670</v>
      </c>
      <c r="E9581" t="s">
        <v>3220</v>
      </c>
      <c r="F9581" s="6">
        <v>4</v>
      </c>
      <c r="G9581" s="6"/>
      <c r="H9581" s="6"/>
      <c r="I9581" s="6"/>
      <c r="J9581" s="6">
        <v>75.635000000000005</v>
      </c>
      <c r="K9581">
        <f t="shared" si="298"/>
        <v>1</v>
      </c>
    </row>
    <row r="9582" spans="1:11" x14ac:dyDescent="0.25">
      <c r="A9582" s="5" t="str">
        <f t="shared" si="299"/>
        <v>Rate FamilyTOU-GS2Monthly Peak DayAugust5</v>
      </c>
      <c r="B9582" t="s">
        <v>2234</v>
      </c>
      <c r="C9582" t="s">
        <v>2255</v>
      </c>
      <c r="D9582" t="s">
        <v>2670</v>
      </c>
      <c r="E9582" t="s">
        <v>3220</v>
      </c>
      <c r="F9582" s="6">
        <v>5</v>
      </c>
      <c r="G9582" s="6"/>
      <c r="H9582" s="6"/>
      <c r="I9582" s="6"/>
      <c r="J9582" s="6">
        <v>74.548750000000013</v>
      </c>
      <c r="K9582">
        <f t="shared" si="298"/>
        <v>1</v>
      </c>
    </row>
    <row r="9583" spans="1:11" x14ac:dyDescent="0.25">
      <c r="A9583" s="5" t="str">
        <f t="shared" si="299"/>
        <v>Rate FamilyTOU-GS2Monthly Peak DayAugust6</v>
      </c>
      <c r="B9583" t="s">
        <v>2234</v>
      </c>
      <c r="C9583" t="s">
        <v>2255</v>
      </c>
      <c r="D9583" t="s">
        <v>2670</v>
      </c>
      <c r="E9583" t="s">
        <v>3220</v>
      </c>
      <c r="F9583" s="6">
        <v>6</v>
      </c>
      <c r="G9583" s="6"/>
      <c r="H9583" s="6"/>
      <c r="I9583" s="6"/>
      <c r="J9583" s="6">
        <v>73.952500000000001</v>
      </c>
      <c r="K9583">
        <f t="shared" si="298"/>
        <v>1</v>
      </c>
    </row>
    <row r="9584" spans="1:11" x14ac:dyDescent="0.25">
      <c r="A9584" s="5" t="str">
        <f t="shared" si="299"/>
        <v>Rate FamilyTOU-GS2Monthly Peak DayAugust7</v>
      </c>
      <c r="B9584" t="s">
        <v>2234</v>
      </c>
      <c r="C9584" t="s">
        <v>2255</v>
      </c>
      <c r="D9584" t="s">
        <v>2670</v>
      </c>
      <c r="E9584" t="s">
        <v>3220</v>
      </c>
      <c r="F9584" s="6">
        <v>7</v>
      </c>
      <c r="G9584" s="6"/>
      <c r="H9584" s="6"/>
      <c r="I9584" s="6"/>
      <c r="J9584" s="6">
        <v>73.575000000000003</v>
      </c>
      <c r="K9584">
        <f t="shared" si="298"/>
        <v>1</v>
      </c>
    </row>
    <row r="9585" spans="1:11" x14ac:dyDescent="0.25">
      <c r="A9585" s="5" t="str">
        <f t="shared" si="299"/>
        <v>Rate FamilyTOU-GS2Monthly Peak DayAugust8</v>
      </c>
      <c r="B9585" t="s">
        <v>2234</v>
      </c>
      <c r="C9585" t="s">
        <v>2255</v>
      </c>
      <c r="D9585" t="s">
        <v>2670</v>
      </c>
      <c r="E9585" t="s">
        <v>3220</v>
      </c>
      <c r="F9585" s="6">
        <v>8</v>
      </c>
      <c r="G9585" s="6"/>
      <c r="H9585" s="6"/>
      <c r="I9585" s="6"/>
      <c r="J9585" s="6">
        <v>73.844999999999985</v>
      </c>
      <c r="K9585">
        <f t="shared" si="298"/>
        <v>1</v>
      </c>
    </row>
    <row r="9586" spans="1:11" x14ac:dyDescent="0.25">
      <c r="A9586" s="5" t="str">
        <f t="shared" si="299"/>
        <v>Rate FamilyTOU-GS2Monthly Peak DayAugust9</v>
      </c>
      <c r="B9586" t="s">
        <v>2234</v>
      </c>
      <c r="C9586" t="s">
        <v>2255</v>
      </c>
      <c r="D9586" t="s">
        <v>2670</v>
      </c>
      <c r="E9586" t="s">
        <v>3220</v>
      </c>
      <c r="F9586" s="6">
        <v>9</v>
      </c>
      <c r="G9586" s="6"/>
      <c r="H9586" s="6"/>
      <c r="I9586" s="6"/>
      <c r="J9586" s="6">
        <v>76.3125</v>
      </c>
      <c r="K9586">
        <f t="shared" si="298"/>
        <v>1</v>
      </c>
    </row>
    <row r="9587" spans="1:11" x14ac:dyDescent="0.25">
      <c r="A9587" s="5" t="str">
        <f t="shared" si="299"/>
        <v>Rate FamilyTOU-GS2Monthly Peak DayAugust10</v>
      </c>
      <c r="B9587" t="s">
        <v>2234</v>
      </c>
      <c r="C9587" t="s">
        <v>2255</v>
      </c>
      <c r="D9587" t="s">
        <v>2670</v>
      </c>
      <c r="E9587" t="s">
        <v>3220</v>
      </c>
      <c r="F9587" s="6">
        <v>10</v>
      </c>
      <c r="G9587" s="6"/>
      <c r="H9587" s="6"/>
      <c r="I9587" s="6"/>
      <c r="J9587" s="6">
        <v>79.962500000000006</v>
      </c>
      <c r="K9587">
        <f t="shared" si="298"/>
        <v>1</v>
      </c>
    </row>
    <row r="9588" spans="1:11" x14ac:dyDescent="0.25">
      <c r="A9588" s="5" t="str">
        <f t="shared" si="299"/>
        <v>Rate FamilyTOU-GS2Monthly Peak DayAugust11</v>
      </c>
      <c r="B9588" t="s">
        <v>2234</v>
      </c>
      <c r="C9588" t="s">
        <v>2255</v>
      </c>
      <c r="D9588" t="s">
        <v>2670</v>
      </c>
      <c r="E9588" t="s">
        <v>3220</v>
      </c>
      <c r="F9588" s="6">
        <v>11</v>
      </c>
      <c r="G9588" s="6"/>
      <c r="H9588" s="6"/>
      <c r="I9588" s="6"/>
      <c r="J9588" s="6">
        <v>83.712499999999991</v>
      </c>
      <c r="K9588">
        <f t="shared" si="298"/>
        <v>1</v>
      </c>
    </row>
    <row r="9589" spans="1:11" x14ac:dyDescent="0.25">
      <c r="A9589" s="5" t="str">
        <f t="shared" si="299"/>
        <v>Rate FamilyTOU-GS2Monthly Peak DayAugust12</v>
      </c>
      <c r="B9589" t="s">
        <v>2234</v>
      </c>
      <c r="C9589" t="s">
        <v>2255</v>
      </c>
      <c r="D9589" t="s">
        <v>2670</v>
      </c>
      <c r="E9589" t="s">
        <v>3220</v>
      </c>
      <c r="F9589" s="6">
        <v>12</v>
      </c>
      <c r="G9589" s="6"/>
      <c r="H9589" s="6"/>
      <c r="I9589" s="6"/>
      <c r="J9589" s="6">
        <v>88.000000000000014</v>
      </c>
      <c r="K9589">
        <f t="shared" si="298"/>
        <v>1</v>
      </c>
    </row>
    <row r="9590" spans="1:11" x14ac:dyDescent="0.25">
      <c r="A9590" s="5" t="str">
        <f t="shared" si="299"/>
        <v>Rate FamilyTOU-GS2Monthly Peak DayAugust13</v>
      </c>
      <c r="B9590" t="s">
        <v>2234</v>
      </c>
      <c r="C9590" t="s">
        <v>2255</v>
      </c>
      <c r="D9590" t="s">
        <v>2670</v>
      </c>
      <c r="E9590" t="s">
        <v>3220</v>
      </c>
      <c r="F9590" s="6">
        <v>13</v>
      </c>
      <c r="G9590" s="6"/>
      <c r="H9590" s="6"/>
      <c r="I9590" s="6"/>
      <c r="J9590" s="6">
        <v>91.162499999999994</v>
      </c>
      <c r="K9590">
        <f t="shared" si="298"/>
        <v>1</v>
      </c>
    </row>
    <row r="9591" spans="1:11" x14ac:dyDescent="0.25">
      <c r="A9591" s="5" t="str">
        <f t="shared" si="299"/>
        <v>Rate FamilyTOU-GS2Monthly Peak DayAugust14</v>
      </c>
      <c r="B9591" t="s">
        <v>2234</v>
      </c>
      <c r="C9591" t="s">
        <v>2255</v>
      </c>
      <c r="D9591" t="s">
        <v>2670</v>
      </c>
      <c r="E9591" t="s">
        <v>3220</v>
      </c>
      <c r="F9591" s="6">
        <v>14</v>
      </c>
      <c r="G9591" s="6"/>
      <c r="H9591" s="6"/>
      <c r="I9591" s="6"/>
      <c r="J9591" s="6">
        <v>93.66249999999998</v>
      </c>
      <c r="K9591">
        <f t="shared" si="298"/>
        <v>1</v>
      </c>
    </row>
    <row r="9592" spans="1:11" x14ac:dyDescent="0.25">
      <c r="A9592" s="5" t="str">
        <f t="shared" si="299"/>
        <v>Rate FamilyTOU-GS2Monthly Peak DayAugust15</v>
      </c>
      <c r="B9592" t="s">
        <v>2234</v>
      </c>
      <c r="C9592" t="s">
        <v>2255</v>
      </c>
      <c r="D9592" t="s">
        <v>2670</v>
      </c>
      <c r="E9592" t="s">
        <v>3220</v>
      </c>
      <c r="F9592" s="6">
        <v>15</v>
      </c>
      <c r="G9592" s="6"/>
      <c r="H9592" s="6"/>
      <c r="I9592" s="6"/>
      <c r="J9592" s="6">
        <v>94.824999999999989</v>
      </c>
      <c r="K9592">
        <f t="shared" si="298"/>
        <v>1</v>
      </c>
    </row>
    <row r="9593" spans="1:11" x14ac:dyDescent="0.25">
      <c r="A9593" s="5" t="str">
        <f t="shared" si="299"/>
        <v>Rate FamilyTOU-GS2Monthly Peak DayAugust16</v>
      </c>
      <c r="B9593" t="s">
        <v>2234</v>
      </c>
      <c r="C9593" t="s">
        <v>2255</v>
      </c>
      <c r="D9593" t="s">
        <v>2670</v>
      </c>
      <c r="E9593" t="s">
        <v>3220</v>
      </c>
      <c r="F9593" s="6">
        <v>16</v>
      </c>
      <c r="G9593" s="6"/>
      <c r="H9593" s="6"/>
      <c r="I9593" s="6"/>
      <c r="J9593" s="6">
        <v>95.162500000000009</v>
      </c>
      <c r="K9593">
        <f t="shared" si="298"/>
        <v>1</v>
      </c>
    </row>
    <row r="9594" spans="1:11" x14ac:dyDescent="0.25">
      <c r="A9594" s="5" t="str">
        <f t="shared" si="299"/>
        <v>Rate FamilyTOU-GS2Monthly Peak DayAugust17</v>
      </c>
      <c r="B9594" t="s">
        <v>2234</v>
      </c>
      <c r="C9594" t="s">
        <v>2255</v>
      </c>
      <c r="D9594" t="s">
        <v>2670</v>
      </c>
      <c r="E9594" t="s">
        <v>3220</v>
      </c>
      <c r="F9594" s="6">
        <v>17</v>
      </c>
      <c r="G9594" s="6"/>
      <c r="H9594" s="6"/>
      <c r="I9594" s="6"/>
      <c r="J9594" s="6">
        <v>94.500000000000014</v>
      </c>
      <c r="K9594">
        <f t="shared" si="298"/>
        <v>1</v>
      </c>
    </row>
    <row r="9595" spans="1:11" x14ac:dyDescent="0.25">
      <c r="A9595" s="5" t="str">
        <f t="shared" si="299"/>
        <v>Rate FamilyTOU-GS2Monthly Peak DayAugust18</v>
      </c>
      <c r="B9595" t="s">
        <v>2234</v>
      </c>
      <c r="C9595" t="s">
        <v>2255</v>
      </c>
      <c r="D9595" t="s">
        <v>2670</v>
      </c>
      <c r="E9595" t="s">
        <v>3220</v>
      </c>
      <c r="F9595" s="6">
        <v>18</v>
      </c>
      <c r="G9595" s="6"/>
      <c r="H9595" s="6"/>
      <c r="I9595" s="6"/>
      <c r="J9595" s="6">
        <v>92.637500000000003</v>
      </c>
      <c r="K9595">
        <f t="shared" si="298"/>
        <v>1</v>
      </c>
    </row>
    <row r="9596" spans="1:11" x14ac:dyDescent="0.25">
      <c r="A9596" s="5" t="str">
        <f t="shared" si="299"/>
        <v>Rate FamilyTOU-GS2Monthly Peak DayAugust19</v>
      </c>
      <c r="B9596" t="s">
        <v>2234</v>
      </c>
      <c r="C9596" t="s">
        <v>2255</v>
      </c>
      <c r="D9596" t="s">
        <v>2670</v>
      </c>
      <c r="E9596" t="s">
        <v>3220</v>
      </c>
      <c r="F9596" s="6">
        <v>19</v>
      </c>
      <c r="G9596" s="6"/>
      <c r="H9596" s="6"/>
      <c r="I9596" s="6"/>
      <c r="J9596" s="6">
        <v>89.75</v>
      </c>
      <c r="K9596">
        <f t="shared" si="298"/>
        <v>1</v>
      </c>
    </row>
    <row r="9597" spans="1:11" x14ac:dyDescent="0.25">
      <c r="A9597" s="5" t="str">
        <f t="shared" si="299"/>
        <v>Rate FamilyTOU-GS2Monthly Peak DayAugust20</v>
      </c>
      <c r="B9597" t="s">
        <v>2234</v>
      </c>
      <c r="C9597" t="s">
        <v>2255</v>
      </c>
      <c r="D9597" t="s">
        <v>2670</v>
      </c>
      <c r="E9597" t="s">
        <v>3220</v>
      </c>
      <c r="F9597" s="6">
        <v>20</v>
      </c>
      <c r="G9597" s="6"/>
      <c r="H9597" s="6"/>
      <c r="I9597" s="6"/>
      <c r="J9597" s="6">
        <v>86.537499999999994</v>
      </c>
      <c r="K9597">
        <f t="shared" si="298"/>
        <v>1</v>
      </c>
    </row>
    <row r="9598" spans="1:11" x14ac:dyDescent="0.25">
      <c r="A9598" s="5" t="str">
        <f t="shared" si="299"/>
        <v>Rate FamilyTOU-GS2Monthly Peak DayAugust21</v>
      </c>
      <c r="B9598" t="s">
        <v>2234</v>
      </c>
      <c r="C9598" t="s">
        <v>2255</v>
      </c>
      <c r="D9598" t="s">
        <v>2670</v>
      </c>
      <c r="E9598" t="s">
        <v>3220</v>
      </c>
      <c r="F9598" s="6">
        <v>21</v>
      </c>
      <c r="G9598" s="6"/>
      <c r="H9598" s="6"/>
      <c r="I9598" s="6"/>
      <c r="J9598" s="6">
        <v>83.1</v>
      </c>
      <c r="K9598">
        <f t="shared" si="298"/>
        <v>1</v>
      </c>
    </row>
    <row r="9599" spans="1:11" x14ac:dyDescent="0.25">
      <c r="A9599" s="5" t="str">
        <f t="shared" si="299"/>
        <v>Rate FamilyTOU-GS2Monthly Peak DayAugust22</v>
      </c>
      <c r="B9599" t="s">
        <v>2234</v>
      </c>
      <c r="C9599" t="s">
        <v>2255</v>
      </c>
      <c r="D9599" t="s">
        <v>2670</v>
      </c>
      <c r="E9599" t="s">
        <v>3220</v>
      </c>
      <c r="F9599" s="6">
        <v>22</v>
      </c>
      <c r="G9599" s="6"/>
      <c r="H9599" s="6"/>
      <c r="I9599" s="6"/>
      <c r="J9599" s="6">
        <v>80.5</v>
      </c>
      <c r="K9599">
        <f t="shared" si="298"/>
        <v>1</v>
      </c>
    </row>
    <row r="9600" spans="1:11" x14ac:dyDescent="0.25">
      <c r="A9600" s="5" t="str">
        <f t="shared" si="299"/>
        <v>Rate FamilyTOU-GS2Monthly Peak DayAugust23</v>
      </c>
      <c r="B9600" t="s">
        <v>2234</v>
      </c>
      <c r="C9600" t="s">
        <v>2255</v>
      </c>
      <c r="D9600" t="s">
        <v>2670</v>
      </c>
      <c r="E9600" t="s">
        <v>3220</v>
      </c>
      <c r="F9600" s="6">
        <v>23</v>
      </c>
      <c r="G9600" s="6"/>
      <c r="H9600" s="6"/>
      <c r="I9600" s="6"/>
      <c r="J9600" s="6">
        <v>78.862499999999997</v>
      </c>
      <c r="K9600">
        <f t="shared" si="298"/>
        <v>1</v>
      </c>
    </row>
    <row r="9601" spans="1:11" x14ac:dyDescent="0.25">
      <c r="A9601" s="5" t="str">
        <f t="shared" si="299"/>
        <v>Rate FamilyTOU-GS2Monthly Peak DayAugust24</v>
      </c>
      <c r="B9601" t="s">
        <v>2234</v>
      </c>
      <c r="C9601" t="s">
        <v>2255</v>
      </c>
      <c r="D9601" t="s">
        <v>2670</v>
      </c>
      <c r="E9601" t="s">
        <v>3220</v>
      </c>
      <c r="F9601" s="6">
        <v>24</v>
      </c>
      <c r="G9601" s="6"/>
      <c r="H9601" s="6"/>
      <c r="I9601" s="6"/>
      <c r="J9601" s="6">
        <v>78.050000000000011</v>
      </c>
      <c r="K9601">
        <f t="shared" si="298"/>
        <v>1</v>
      </c>
    </row>
    <row r="9602" spans="1:11" x14ac:dyDescent="0.25">
      <c r="A9602" s="5" t="str">
        <f t="shared" si="299"/>
        <v>Rate FamilyTOU-GS2Average WeekdaySeptember1</v>
      </c>
      <c r="B9602" t="s">
        <v>2234</v>
      </c>
      <c r="C9602" t="s">
        <v>2255</v>
      </c>
      <c r="D9602" t="s">
        <v>2671</v>
      </c>
      <c r="E9602" t="s">
        <v>3221</v>
      </c>
      <c r="F9602" s="6">
        <v>1</v>
      </c>
      <c r="G9602" s="6"/>
      <c r="H9602" s="6"/>
      <c r="I9602" s="6"/>
      <c r="J9602" s="6">
        <v>77.587500000000006</v>
      </c>
      <c r="K9602">
        <f t="shared" ref="K9602:K9665" si="300">INDEX(events, MATCH(CONCATENATE(B9602, C9602, D9602, E9602), events_y, 0), MATCH("Confidential", events_x, 0))</f>
        <v>1</v>
      </c>
    </row>
    <row r="9603" spans="1:11" x14ac:dyDescent="0.25">
      <c r="A9603" s="5" t="str">
        <f t="shared" ref="A9603:A9666" si="301">CONCATENATE(B9603, C9603, D9603, E9603, F9603)</f>
        <v>Rate FamilyTOU-GS2Average WeekdaySeptember2</v>
      </c>
      <c r="B9603" t="s">
        <v>2234</v>
      </c>
      <c r="C9603" t="s">
        <v>2255</v>
      </c>
      <c r="D9603" t="s">
        <v>2671</v>
      </c>
      <c r="E9603" t="s">
        <v>3221</v>
      </c>
      <c r="F9603" s="6">
        <v>2</v>
      </c>
      <c r="G9603" s="6"/>
      <c r="H9603" s="6"/>
      <c r="I9603" s="6"/>
      <c r="J9603" s="6">
        <v>75.981250000000003</v>
      </c>
      <c r="K9603">
        <f t="shared" si="300"/>
        <v>1</v>
      </c>
    </row>
    <row r="9604" spans="1:11" x14ac:dyDescent="0.25">
      <c r="A9604" s="5" t="str">
        <f t="shared" si="301"/>
        <v>Rate FamilyTOU-GS2Average WeekdaySeptember3</v>
      </c>
      <c r="B9604" t="s">
        <v>2234</v>
      </c>
      <c r="C9604" t="s">
        <v>2255</v>
      </c>
      <c r="D9604" t="s">
        <v>2671</v>
      </c>
      <c r="E9604" t="s">
        <v>3221</v>
      </c>
      <c r="F9604" s="6">
        <v>3</v>
      </c>
      <c r="G9604" s="6"/>
      <c r="H9604" s="6"/>
      <c r="I9604" s="6"/>
      <c r="J9604" s="6">
        <v>75.111249999999998</v>
      </c>
      <c r="K9604">
        <f t="shared" si="300"/>
        <v>1</v>
      </c>
    </row>
    <row r="9605" spans="1:11" x14ac:dyDescent="0.25">
      <c r="A9605" s="5" t="str">
        <f t="shared" si="301"/>
        <v>Rate FamilyTOU-GS2Average WeekdaySeptember4</v>
      </c>
      <c r="B9605" t="s">
        <v>2234</v>
      </c>
      <c r="C9605" t="s">
        <v>2255</v>
      </c>
      <c r="D9605" t="s">
        <v>2671</v>
      </c>
      <c r="E9605" t="s">
        <v>3221</v>
      </c>
      <c r="F9605" s="6">
        <v>4</v>
      </c>
      <c r="G9605" s="6"/>
      <c r="H9605" s="6"/>
      <c r="I9605" s="6"/>
      <c r="J9605" s="6">
        <v>74.200000000000017</v>
      </c>
      <c r="K9605">
        <f t="shared" si="300"/>
        <v>1</v>
      </c>
    </row>
    <row r="9606" spans="1:11" x14ac:dyDescent="0.25">
      <c r="A9606" s="5" t="str">
        <f t="shared" si="301"/>
        <v>Rate FamilyTOU-GS2Average WeekdaySeptember5</v>
      </c>
      <c r="B9606" t="s">
        <v>2234</v>
      </c>
      <c r="C9606" t="s">
        <v>2255</v>
      </c>
      <c r="D9606" t="s">
        <v>2671</v>
      </c>
      <c r="E9606" t="s">
        <v>3221</v>
      </c>
      <c r="F9606" s="6">
        <v>5</v>
      </c>
      <c r="G9606" s="6"/>
      <c r="H9606" s="6"/>
      <c r="I9606" s="6"/>
      <c r="J9606" s="6">
        <v>72.961250000000007</v>
      </c>
      <c r="K9606">
        <f t="shared" si="300"/>
        <v>1</v>
      </c>
    </row>
    <row r="9607" spans="1:11" x14ac:dyDescent="0.25">
      <c r="A9607" s="5" t="str">
        <f t="shared" si="301"/>
        <v>Rate FamilyTOU-GS2Average WeekdaySeptember6</v>
      </c>
      <c r="B9607" t="s">
        <v>2234</v>
      </c>
      <c r="C9607" t="s">
        <v>2255</v>
      </c>
      <c r="D9607" t="s">
        <v>2671</v>
      </c>
      <c r="E9607" t="s">
        <v>3221</v>
      </c>
      <c r="F9607" s="6">
        <v>6</v>
      </c>
      <c r="G9607" s="6"/>
      <c r="H9607" s="6"/>
      <c r="I9607" s="6"/>
      <c r="J9607" s="6">
        <v>72.161249999999995</v>
      </c>
      <c r="K9607">
        <f t="shared" si="300"/>
        <v>1</v>
      </c>
    </row>
    <row r="9608" spans="1:11" x14ac:dyDescent="0.25">
      <c r="A9608" s="5" t="str">
        <f t="shared" si="301"/>
        <v>Rate FamilyTOU-GS2Average WeekdaySeptember7</v>
      </c>
      <c r="B9608" t="s">
        <v>2234</v>
      </c>
      <c r="C9608" t="s">
        <v>2255</v>
      </c>
      <c r="D9608" t="s">
        <v>2671</v>
      </c>
      <c r="E9608" t="s">
        <v>3221</v>
      </c>
      <c r="F9608" s="6">
        <v>7</v>
      </c>
      <c r="G9608" s="6"/>
      <c r="H9608" s="6"/>
      <c r="I9608" s="6"/>
      <c r="J9608" s="6">
        <v>71.216250000000002</v>
      </c>
      <c r="K9608">
        <f t="shared" si="300"/>
        <v>1</v>
      </c>
    </row>
    <row r="9609" spans="1:11" x14ac:dyDescent="0.25">
      <c r="A9609" s="5" t="str">
        <f t="shared" si="301"/>
        <v>Rate FamilyTOU-GS2Average WeekdaySeptember8</v>
      </c>
      <c r="B9609" t="s">
        <v>2234</v>
      </c>
      <c r="C9609" t="s">
        <v>2255</v>
      </c>
      <c r="D9609" t="s">
        <v>2671</v>
      </c>
      <c r="E9609" t="s">
        <v>3221</v>
      </c>
      <c r="F9609" s="6">
        <v>8</v>
      </c>
      <c r="G9609" s="6"/>
      <c r="H9609" s="6"/>
      <c r="I9609" s="6"/>
      <c r="J9609" s="6">
        <v>70.227500000000006</v>
      </c>
      <c r="K9609">
        <f t="shared" si="300"/>
        <v>1</v>
      </c>
    </row>
    <row r="9610" spans="1:11" x14ac:dyDescent="0.25">
      <c r="A9610" s="5" t="str">
        <f t="shared" si="301"/>
        <v>Rate FamilyTOU-GS2Average WeekdaySeptember9</v>
      </c>
      <c r="B9610" t="s">
        <v>2234</v>
      </c>
      <c r="C9610" t="s">
        <v>2255</v>
      </c>
      <c r="D9610" t="s">
        <v>2671</v>
      </c>
      <c r="E9610" t="s">
        <v>3221</v>
      </c>
      <c r="F9610" s="6">
        <v>9</v>
      </c>
      <c r="G9610" s="6"/>
      <c r="H9610" s="6"/>
      <c r="I9610" s="6"/>
      <c r="J9610" s="6">
        <v>71.513750000000002</v>
      </c>
      <c r="K9610">
        <f t="shared" si="300"/>
        <v>1</v>
      </c>
    </row>
    <row r="9611" spans="1:11" x14ac:dyDescent="0.25">
      <c r="A9611" s="5" t="str">
        <f t="shared" si="301"/>
        <v>Rate FamilyTOU-GS2Average WeekdaySeptember10</v>
      </c>
      <c r="B9611" t="s">
        <v>2234</v>
      </c>
      <c r="C9611" t="s">
        <v>2255</v>
      </c>
      <c r="D9611" t="s">
        <v>2671</v>
      </c>
      <c r="E9611" t="s">
        <v>3221</v>
      </c>
      <c r="F9611" s="6">
        <v>10</v>
      </c>
      <c r="G9611" s="6"/>
      <c r="H9611" s="6"/>
      <c r="I9611" s="6"/>
      <c r="J9611" s="6">
        <v>76.113749999999996</v>
      </c>
      <c r="K9611">
        <f t="shared" si="300"/>
        <v>1</v>
      </c>
    </row>
    <row r="9612" spans="1:11" x14ac:dyDescent="0.25">
      <c r="A9612" s="5" t="str">
        <f t="shared" si="301"/>
        <v>Rate FamilyTOU-GS2Average WeekdaySeptember11</v>
      </c>
      <c r="B9612" t="s">
        <v>2234</v>
      </c>
      <c r="C9612" t="s">
        <v>2255</v>
      </c>
      <c r="D9612" t="s">
        <v>2671</v>
      </c>
      <c r="E9612" t="s">
        <v>3221</v>
      </c>
      <c r="F9612" s="6">
        <v>11</v>
      </c>
      <c r="G9612" s="6"/>
      <c r="H9612" s="6"/>
      <c r="I9612" s="6"/>
      <c r="J9612" s="6">
        <v>80.162500000000009</v>
      </c>
      <c r="K9612">
        <f t="shared" si="300"/>
        <v>1</v>
      </c>
    </row>
    <row r="9613" spans="1:11" x14ac:dyDescent="0.25">
      <c r="A9613" s="5" t="str">
        <f t="shared" si="301"/>
        <v>Rate FamilyTOU-GS2Average WeekdaySeptember12</v>
      </c>
      <c r="B9613" t="s">
        <v>2234</v>
      </c>
      <c r="C9613" t="s">
        <v>2255</v>
      </c>
      <c r="D9613" t="s">
        <v>2671</v>
      </c>
      <c r="E9613" t="s">
        <v>3221</v>
      </c>
      <c r="F9613" s="6">
        <v>12</v>
      </c>
      <c r="G9613" s="6"/>
      <c r="H9613" s="6"/>
      <c r="I9613" s="6"/>
      <c r="J9613" s="6">
        <v>84</v>
      </c>
      <c r="K9613">
        <f t="shared" si="300"/>
        <v>1</v>
      </c>
    </row>
    <row r="9614" spans="1:11" x14ac:dyDescent="0.25">
      <c r="A9614" s="5" t="str">
        <f t="shared" si="301"/>
        <v>Rate FamilyTOU-GS2Average WeekdaySeptember13</v>
      </c>
      <c r="B9614" t="s">
        <v>2234</v>
      </c>
      <c r="C9614" t="s">
        <v>2255</v>
      </c>
      <c r="D9614" t="s">
        <v>2671</v>
      </c>
      <c r="E9614" t="s">
        <v>3221</v>
      </c>
      <c r="F9614" s="6">
        <v>13</v>
      </c>
      <c r="G9614" s="6"/>
      <c r="H9614" s="6"/>
      <c r="I9614" s="6"/>
      <c r="J9614" s="6">
        <v>87.137500000000003</v>
      </c>
      <c r="K9614">
        <f t="shared" si="300"/>
        <v>1</v>
      </c>
    </row>
    <row r="9615" spans="1:11" x14ac:dyDescent="0.25">
      <c r="A9615" s="5" t="str">
        <f t="shared" si="301"/>
        <v>Rate FamilyTOU-GS2Average WeekdaySeptember14</v>
      </c>
      <c r="B9615" t="s">
        <v>2234</v>
      </c>
      <c r="C9615" t="s">
        <v>2255</v>
      </c>
      <c r="D9615" t="s">
        <v>2671</v>
      </c>
      <c r="E9615" t="s">
        <v>3221</v>
      </c>
      <c r="F9615" s="6">
        <v>14</v>
      </c>
      <c r="G9615" s="6"/>
      <c r="H9615" s="6"/>
      <c r="I9615" s="6"/>
      <c r="J9615" s="6">
        <v>89.0625</v>
      </c>
      <c r="K9615">
        <f t="shared" si="300"/>
        <v>1</v>
      </c>
    </row>
    <row r="9616" spans="1:11" x14ac:dyDescent="0.25">
      <c r="A9616" s="5" t="str">
        <f t="shared" si="301"/>
        <v>Rate FamilyTOU-GS2Average WeekdaySeptember15</v>
      </c>
      <c r="B9616" t="s">
        <v>2234</v>
      </c>
      <c r="C9616" t="s">
        <v>2255</v>
      </c>
      <c r="D9616" t="s">
        <v>2671</v>
      </c>
      <c r="E9616" t="s">
        <v>3221</v>
      </c>
      <c r="F9616" s="6">
        <v>15</v>
      </c>
      <c r="G9616" s="6"/>
      <c r="H9616" s="6"/>
      <c r="I9616" s="6"/>
      <c r="J9616" s="6">
        <v>89.737499999999997</v>
      </c>
      <c r="K9616">
        <f t="shared" si="300"/>
        <v>1</v>
      </c>
    </row>
    <row r="9617" spans="1:11" x14ac:dyDescent="0.25">
      <c r="A9617" s="5" t="str">
        <f t="shared" si="301"/>
        <v>Rate FamilyTOU-GS2Average WeekdaySeptember16</v>
      </c>
      <c r="B9617" t="s">
        <v>2234</v>
      </c>
      <c r="C9617" t="s">
        <v>2255</v>
      </c>
      <c r="D9617" t="s">
        <v>2671</v>
      </c>
      <c r="E9617" t="s">
        <v>3221</v>
      </c>
      <c r="F9617" s="6">
        <v>16</v>
      </c>
      <c r="G9617" s="6"/>
      <c r="H9617" s="6"/>
      <c r="I9617" s="6"/>
      <c r="J9617" s="6">
        <v>88.687500000000014</v>
      </c>
      <c r="K9617">
        <f t="shared" si="300"/>
        <v>1</v>
      </c>
    </row>
    <row r="9618" spans="1:11" x14ac:dyDescent="0.25">
      <c r="A9618" s="5" t="str">
        <f t="shared" si="301"/>
        <v>Rate FamilyTOU-GS2Average WeekdaySeptember17</v>
      </c>
      <c r="B9618" t="s">
        <v>2234</v>
      </c>
      <c r="C9618" t="s">
        <v>2255</v>
      </c>
      <c r="D9618" t="s">
        <v>2671</v>
      </c>
      <c r="E9618" t="s">
        <v>3221</v>
      </c>
      <c r="F9618" s="6">
        <v>17</v>
      </c>
      <c r="G9618" s="6"/>
      <c r="H9618" s="6"/>
      <c r="I9618" s="6"/>
      <c r="J9618" s="6">
        <v>87.024999999999991</v>
      </c>
      <c r="K9618">
        <f t="shared" si="300"/>
        <v>1</v>
      </c>
    </row>
    <row r="9619" spans="1:11" x14ac:dyDescent="0.25">
      <c r="A9619" s="5" t="str">
        <f t="shared" si="301"/>
        <v>Rate FamilyTOU-GS2Average WeekdaySeptember18</v>
      </c>
      <c r="B9619" t="s">
        <v>2234</v>
      </c>
      <c r="C9619" t="s">
        <v>2255</v>
      </c>
      <c r="D9619" t="s">
        <v>2671</v>
      </c>
      <c r="E9619" t="s">
        <v>3221</v>
      </c>
      <c r="F9619" s="6">
        <v>18</v>
      </c>
      <c r="G9619" s="6"/>
      <c r="H9619" s="6"/>
      <c r="I9619" s="6"/>
      <c r="J9619" s="6">
        <v>85.337500000000006</v>
      </c>
      <c r="K9619">
        <f t="shared" si="300"/>
        <v>1</v>
      </c>
    </row>
    <row r="9620" spans="1:11" x14ac:dyDescent="0.25">
      <c r="A9620" s="5" t="str">
        <f t="shared" si="301"/>
        <v>Rate FamilyTOU-GS2Average WeekdaySeptember19</v>
      </c>
      <c r="B9620" t="s">
        <v>2234</v>
      </c>
      <c r="C9620" t="s">
        <v>2255</v>
      </c>
      <c r="D9620" t="s">
        <v>2671</v>
      </c>
      <c r="E9620" t="s">
        <v>3221</v>
      </c>
      <c r="F9620" s="6">
        <v>19</v>
      </c>
      <c r="G9620" s="6"/>
      <c r="H9620" s="6"/>
      <c r="I9620" s="6"/>
      <c r="J9620" s="6">
        <v>82.974999999999994</v>
      </c>
      <c r="K9620">
        <f t="shared" si="300"/>
        <v>1</v>
      </c>
    </row>
    <row r="9621" spans="1:11" x14ac:dyDescent="0.25">
      <c r="A9621" s="5" t="str">
        <f t="shared" si="301"/>
        <v>Rate FamilyTOU-GS2Average WeekdaySeptember20</v>
      </c>
      <c r="B9621" t="s">
        <v>2234</v>
      </c>
      <c r="C9621" t="s">
        <v>2255</v>
      </c>
      <c r="D9621" t="s">
        <v>2671</v>
      </c>
      <c r="E9621" t="s">
        <v>3221</v>
      </c>
      <c r="F9621" s="6">
        <v>20</v>
      </c>
      <c r="G9621" s="6"/>
      <c r="H9621" s="6"/>
      <c r="I9621" s="6"/>
      <c r="J9621" s="6">
        <v>80.099999999999994</v>
      </c>
      <c r="K9621">
        <f t="shared" si="300"/>
        <v>1</v>
      </c>
    </row>
    <row r="9622" spans="1:11" x14ac:dyDescent="0.25">
      <c r="A9622" s="5" t="str">
        <f t="shared" si="301"/>
        <v>Rate FamilyTOU-GS2Average WeekdaySeptember21</v>
      </c>
      <c r="B9622" t="s">
        <v>2234</v>
      </c>
      <c r="C9622" t="s">
        <v>2255</v>
      </c>
      <c r="D9622" t="s">
        <v>2671</v>
      </c>
      <c r="E9622" t="s">
        <v>3221</v>
      </c>
      <c r="F9622" s="6">
        <v>21</v>
      </c>
      <c r="G9622" s="6"/>
      <c r="H9622" s="6"/>
      <c r="I9622" s="6"/>
      <c r="J9622" s="6">
        <v>77.137500000000003</v>
      </c>
      <c r="K9622">
        <f t="shared" si="300"/>
        <v>1</v>
      </c>
    </row>
    <row r="9623" spans="1:11" x14ac:dyDescent="0.25">
      <c r="A9623" s="5" t="str">
        <f t="shared" si="301"/>
        <v>Rate FamilyTOU-GS2Average WeekdaySeptember22</v>
      </c>
      <c r="B9623" t="s">
        <v>2234</v>
      </c>
      <c r="C9623" t="s">
        <v>2255</v>
      </c>
      <c r="D9623" t="s">
        <v>2671</v>
      </c>
      <c r="E9623" t="s">
        <v>3221</v>
      </c>
      <c r="F9623" s="6">
        <v>22</v>
      </c>
      <c r="G9623" s="6"/>
      <c r="H9623" s="6"/>
      <c r="I9623" s="6"/>
      <c r="J9623" s="6">
        <v>75.477500000000006</v>
      </c>
      <c r="K9623">
        <f t="shared" si="300"/>
        <v>1</v>
      </c>
    </row>
    <row r="9624" spans="1:11" x14ac:dyDescent="0.25">
      <c r="A9624" s="5" t="str">
        <f t="shared" si="301"/>
        <v>Rate FamilyTOU-GS2Average WeekdaySeptember23</v>
      </c>
      <c r="B9624" t="s">
        <v>2234</v>
      </c>
      <c r="C9624" t="s">
        <v>2255</v>
      </c>
      <c r="D9624" t="s">
        <v>2671</v>
      </c>
      <c r="E9624" t="s">
        <v>3221</v>
      </c>
      <c r="F9624" s="6">
        <v>23</v>
      </c>
      <c r="G9624" s="6"/>
      <c r="H9624" s="6"/>
      <c r="I9624" s="6"/>
      <c r="J9624" s="6">
        <v>73.7</v>
      </c>
      <c r="K9624">
        <f t="shared" si="300"/>
        <v>1</v>
      </c>
    </row>
    <row r="9625" spans="1:11" x14ac:dyDescent="0.25">
      <c r="A9625" s="5" t="str">
        <f t="shared" si="301"/>
        <v>Rate FamilyTOU-GS2Average WeekdaySeptember24</v>
      </c>
      <c r="B9625" t="s">
        <v>2234</v>
      </c>
      <c r="C9625" t="s">
        <v>2255</v>
      </c>
      <c r="D9625" t="s">
        <v>2671</v>
      </c>
      <c r="E9625" t="s">
        <v>3221</v>
      </c>
      <c r="F9625" s="6">
        <v>24</v>
      </c>
      <c r="G9625" s="6"/>
      <c r="H9625" s="6"/>
      <c r="I9625" s="6"/>
      <c r="J9625" s="6">
        <v>72.59</v>
      </c>
      <c r="K9625">
        <f t="shared" si="300"/>
        <v>1</v>
      </c>
    </row>
    <row r="9626" spans="1:11" x14ac:dyDescent="0.25">
      <c r="A9626" s="5" t="str">
        <f t="shared" si="301"/>
        <v>Rate FamilyTOU-GS2Monthly Peak DaySeptember1</v>
      </c>
      <c r="B9626" t="s">
        <v>2234</v>
      </c>
      <c r="C9626" t="s">
        <v>2255</v>
      </c>
      <c r="D9626" t="s">
        <v>2672</v>
      </c>
      <c r="E9626" t="s">
        <v>3221</v>
      </c>
      <c r="F9626" s="6">
        <v>1</v>
      </c>
      <c r="G9626" s="6"/>
      <c r="H9626" s="6"/>
      <c r="I9626" s="6"/>
      <c r="J9626" s="6">
        <v>76.442499999999995</v>
      </c>
      <c r="K9626">
        <f t="shared" si="300"/>
        <v>1</v>
      </c>
    </row>
    <row r="9627" spans="1:11" x14ac:dyDescent="0.25">
      <c r="A9627" s="5" t="str">
        <f t="shared" si="301"/>
        <v>Rate FamilyTOU-GS2Monthly Peak DaySeptember2</v>
      </c>
      <c r="B9627" t="s">
        <v>2234</v>
      </c>
      <c r="C9627" t="s">
        <v>2255</v>
      </c>
      <c r="D9627" t="s">
        <v>2672</v>
      </c>
      <c r="E9627" t="s">
        <v>3221</v>
      </c>
      <c r="F9627" s="6">
        <v>2</v>
      </c>
      <c r="G9627" s="6"/>
      <c r="H9627" s="6"/>
      <c r="I9627" s="6"/>
      <c r="J9627" s="6">
        <v>75.803749999999994</v>
      </c>
      <c r="K9627">
        <f t="shared" si="300"/>
        <v>1</v>
      </c>
    </row>
    <row r="9628" spans="1:11" x14ac:dyDescent="0.25">
      <c r="A9628" s="5" t="str">
        <f t="shared" si="301"/>
        <v>Rate FamilyTOU-GS2Monthly Peak DaySeptember3</v>
      </c>
      <c r="B9628" t="s">
        <v>2234</v>
      </c>
      <c r="C9628" t="s">
        <v>2255</v>
      </c>
      <c r="D9628" t="s">
        <v>2672</v>
      </c>
      <c r="E9628" t="s">
        <v>3221</v>
      </c>
      <c r="F9628" s="6">
        <v>3</v>
      </c>
      <c r="G9628" s="6"/>
      <c r="H9628" s="6"/>
      <c r="I9628" s="6"/>
      <c r="J9628" s="6">
        <v>75.28125</v>
      </c>
      <c r="K9628">
        <f t="shared" si="300"/>
        <v>1</v>
      </c>
    </row>
    <row r="9629" spans="1:11" x14ac:dyDescent="0.25">
      <c r="A9629" s="5" t="str">
        <f t="shared" si="301"/>
        <v>Rate FamilyTOU-GS2Monthly Peak DaySeptember4</v>
      </c>
      <c r="B9629" t="s">
        <v>2234</v>
      </c>
      <c r="C9629" t="s">
        <v>2255</v>
      </c>
      <c r="D9629" t="s">
        <v>2672</v>
      </c>
      <c r="E9629" t="s">
        <v>3221</v>
      </c>
      <c r="F9629" s="6">
        <v>4</v>
      </c>
      <c r="G9629" s="6"/>
      <c r="H9629" s="6"/>
      <c r="I9629" s="6"/>
      <c r="J9629" s="6">
        <v>74.766249999999999</v>
      </c>
      <c r="K9629">
        <f t="shared" si="300"/>
        <v>1</v>
      </c>
    </row>
    <row r="9630" spans="1:11" x14ac:dyDescent="0.25">
      <c r="A9630" s="5" t="str">
        <f t="shared" si="301"/>
        <v>Rate FamilyTOU-GS2Monthly Peak DaySeptember5</v>
      </c>
      <c r="B9630" t="s">
        <v>2234</v>
      </c>
      <c r="C9630" t="s">
        <v>2255</v>
      </c>
      <c r="D9630" t="s">
        <v>2672</v>
      </c>
      <c r="E9630" t="s">
        <v>3221</v>
      </c>
      <c r="F9630" s="6">
        <v>5</v>
      </c>
      <c r="G9630" s="6"/>
      <c r="H9630" s="6"/>
      <c r="I9630" s="6"/>
      <c r="J9630" s="6">
        <v>74.62</v>
      </c>
      <c r="K9630">
        <f t="shared" si="300"/>
        <v>1</v>
      </c>
    </row>
    <row r="9631" spans="1:11" x14ac:dyDescent="0.25">
      <c r="A9631" s="5" t="str">
        <f t="shared" si="301"/>
        <v>Rate FamilyTOU-GS2Monthly Peak DaySeptember6</v>
      </c>
      <c r="B9631" t="s">
        <v>2234</v>
      </c>
      <c r="C9631" t="s">
        <v>2255</v>
      </c>
      <c r="D9631" t="s">
        <v>2672</v>
      </c>
      <c r="E9631" t="s">
        <v>3221</v>
      </c>
      <c r="F9631" s="6">
        <v>6</v>
      </c>
      <c r="G9631" s="6"/>
      <c r="H9631" s="6"/>
      <c r="I9631" s="6"/>
      <c r="J9631" s="6">
        <v>74.443750000000009</v>
      </c>
      <c r="K9631">
        <f t="shared" si="300"/>
        <v>1</v>
      </c>
    </row>
    <row r="9632" spans="1:11" x14ac:dyDescent="0.25">
      <c r="A9632" s="5" t="str">
        <f t="shared" si="301"/>
        <v>Rate FamilyTOU-GS2Monthly Peak DaySeptember7</v>
      </c>
      <c r="B9632" t="s">
        <v>2234</v>
      </c>
      <c r="C9632" t="s">
        <v>2255</v>
      </c>
      <c r="D9632" t="s">
        <v>2672</v>
      </c>
      <c r="E9632" t="s">
        <v>3221</v>
      </c>
      <c r="F9632" s="6">
        <v>7</v>
      </c>
      <c r="G9632" s="6"/>
      <c r="H9632" s="6"/>
      <c r="I9632" s="6"/>
      <c r="J9632" s="6">
        <v>74.606249999999989</v>
      </c>
      <c r="K9632">
        <f t="shared" si="300"/>
        <v>1</v>
      </c>
    </row>
    <row r="9633" spans="1:11" x14ac:dyDescent="0.25">
      <c r="A9633" s="5" t="str">
        <f t="shared" si="301"/>
        <v>Rate FamilyTOU-GS2Monthly Peak DaySeptember8</v>
      </c>
      <c r="B9633" t="s">
        <v>2234</v>
      </c>
      <c r="C9633" t="s">
        <v>2255</v>
      </c>
      <c r="D9633" t="s">
        <v>2672</v>
      </c>
      <c r="E9633" t="s">
        <v>3221</v>
      </c>
      <c r="F9633" s="6">
        <v>8</v>
      </c>
      <c r="G9633" s="6"/>
      <c r="H9633" s="6"/>
      <c r="I9633" s="6"/>
      <c r="J9633" s="6">
        <v>74.048749999999998</v>
      </c>
      <c r="K9633">
        <f t="shared" si="300"/>
        <v>1</v>
      </c>
    </row>
    <row r="9634" spans="1:11" x14ac:dyDescent="0.25">
      <c r="A9634" s="5" t="str">
        <f t="shared" si="301"/>
        <v>Rate FamilyTOU-GS2Monthly Peak DaySeptember9</v>
      </c>
      <c r="B9634" t="s">
        <v>2234</v>
      </c>
      <c r="C9634" t="s">
        <v>2255</v>
      </c>
      <c r="D9634" t="s">
        <v>2672</v>
      </c>
      <c r="E9634" t="s">
        <v>3221</v>
      </c>
      <c r="F9634" s="6">
        <v>9</v>
      </c>
      <c r="G9634" s="6"/>
      <c r="H9634" s="6"/>
      <c r="I9634" s="6"/>
      <c r="J9634" s="6">
        <v>75.542500000000004</v>
      </c>
      <c r="K9634">
        <f t="shared" si="300"/>
        <v>1</v>
      </c>
    </row>
    <row r="9635" spans="1:11" x14ac:dyDescent="0.25">
      <c r="A9635" s="5" t="str">
        <f t="shared" si="301"/>
        <v>Rate FamilyTOU-GS2Monthly Peak DaySeptember10</v>
      </c>
      <c r="B9635" t="s">
        <v>2234</v>
      </c>
      <c r="C9635" t="s">
        <v>2255</v>
      </c>
      <c r="D9635" t="s">
        <v>2672</v>
      </c>
      <c r="E9635" t="s">
        <v>3221</v>
      </c>
      <c r="F9635" s="6">
        <v>10</v>
      </c>
      <c r="G9635" s="6"/>
      <c r="H9635" s="6"/>
      <c r="I9635" s="6"/>
      <c r="J9635" s="6">
        <v>79.525000000000006</v>
      </c>
      <c r="K9635">
        <f t="shared" si="300"/>
        <v>1</v>
      </c>
    </row>
    <row r="9636" spans="1:11" x14ac:dyDescent="0.25">
      <c r="A9636" s="5" t="str">
        <f t="shared" si="301"/>
        <v>Rate FamilyTOU-GS2Monthly Peak DaySeptember11</v>
      </c>
      <c r="B9636" t="s">
        <v>2234</v>
      </c>
      <c r="C9636" t="s">
        <v>2255</v>
      </c>
      <c r="D9636" t="s">
        <v>2672</v>
      </c>
      <c r="E9636" t="s">
        <v>3221</v>
      </c>
      <c r="F9636" s="6">
        <v>11</v>
      </c>
      <c r="G9636" s="6"/>
      <c r="H9636" s="6"/>
      <c r="I9636" s="6"/>
      <c r="J9636" s="6">
        <v>83.95</v>
      </c>
      <c r="K9636">
        <f t="shared" si="300"/>
        <v>1</v>
      </c>
    </row>
    <row r="9637" spans="1:11" x14ac:dyDescent="0.25">
      <c r="A9637" s="5" t="str">
        <f t="shared" si="301"/>
        <v>Rate FamilyTOU-GS2Monthly Peak DaySeptember12</v>
      </c>
      <c r="B9637" t="s">
        <v>2234</v>
      </c>
      <c r="C9637" t="s">
        <v>2255</v>
      </c>
      <c r="D9637" t="s">
        <v>2672</v>
      </c>
      <c r="E9637" t="s">
        <v>3221</v>
      </c>
      <c r="F9637" s="6">
        <v>12</v>
      </c>
      <c r="G9637" s="6"/>
      <c r="H9637" s="6"/>
      <c r="I9637" s="6"/>
      <c r="J9637" s="6">
        <v>87.862499999999997</v>
      </c>
      <c r="K9637">
        <f t="shared" si="300"/>
        <v>1</v>
      </c>
    </row>
    <row r="9638" spans="1:11" x14ac:dyDescent="0.25">
      <c r="A9638" s="5" t="str">
        <f t="shared" si="301"/>
        <v>Rate FamilyTOU-GS2Monthly Peak DaySeptember13</v>
      </c>
      <c r="B9638" t="s">
        <v>2234</v>
      </c>
      <c r="C9638" t="s">
        <v>2255</v>
      </c>
      <c r="D9638" t="s">
        <v>2672</v>
      </c>
      <c r="E9638" t="s">
        <v>3221</v>
      </c>
      <c r="F9638" s="6">
        <v>13</v>
      </c>
      <c r="G9638" s="6"/>
      <c r="H9638" s="6"/>
      <c r="I9638" s="6"/>
      <c r="J9638" s="6">
        <v>91.137499999999989</v>
      </c>
      <c r="K9638">
        <f t="shared" si="300"/>
        <v>1</v>
      </c>
    </row>
    <row r="9639" spans="1:11" x14ac:dyDescent="0.25">
      <c r="A9639" s="5" t="str">
        <f t="shared" si="301"/>
        <v>Rate FamilyTOU-GS2Monthly Peak DaySeptember14</v>
      </c>
      <c r="B9639" t="s">
        <v>2234</v>
      </c>
      <c r="C9639" t="s">
        <v>2255</v>
      </c>
      <c r="D9639" t="s">
        <v>2672</v>
      </c>
      <c r="E9639" t="s">
        <v>3221</v>
      </c>
      <c r="F9639" s="6">
        <v>14</v>
      </c>
      <c r="G9639" s="6"/>
      <c r="H9639" s="6"/>
      <c r="I9639" s="6"/>
      <c r="J9639" s="6">
        <v>94.125</v>
      </c>
      <c r="K9639">
        <f t="shared" si="300"/>
        <v>1</v>
      </c>
    </row>
    <row r="9640" spans="1:11" x14ac:dyDescent="0.25">
      <c r="A9640" s="5" t="str">
        <f t="shared" si="301"/>
        <v>Rate FamilyTOU-GS2Monthly Peak DaySeptember15</v>
      </c>
      <c r="B9640" t="s">
        <v>2234</v>
      </c>
      <c r="C9640" t="s">
        <v>2255</v>
      </c>
      <c r="D9640" t="s">
        <v>2672</v>
      </c>
      <c r="E9640" t="s">
        <v>3221</v>
      </c>
      <c r="F9640" s="6">
        <v>15</v>
      </c>
      <c r="G9640" s="6"/>
      <c r="H9640" s="6"/>
      <c r="I9640" s="6"/>
      <c r="J9640" s="6">
        <v>95.862499999999997</v>
      </c>
      <c r="K9640">
        <f t="shared" si="300"/>
        <v>1</v>
      </c>
    </row>
    <row r="9641" spans="1:11" x14ac:dyDescent="0.25">
      <c r="A9641" s="5" t="str">
        <f t="shared" si="301"/>
        <v>Rate FamilyTOU-GS2Monthly Peak DaySeptember16</v>
      </c>
      <c r="B9641" t="s">
        <v>2234</v>
      </c>
      <c r="C9641" t="s">
        <v>2255</v>
      </c>
      <c r="D9641" t="s">
        <v>2672</v>
      </c>
      <c r="E9641" t="s">
        <v>3221</v>
      </c>
      <c r="F9641" s="6">
        <v>16</v>
      </c>
      <c r="G9641" s="6"/>
      <c r="H9641" s="6"/>
      <c r="I9641" s="6"/>
      <c r="J9641" s="6">
        <v>97.375</v>
      </c>
      <c r="K9641">
        <f t="shared" si="300"/>
        <v>1</v>
      </c>
    </row>
    <row r="9642" spans="1:11" x14ac:dyDescent="0.25">
      <c r="A9642" s="5" t="str">
        <f t="shared" si="301"/>
        <v>Rate FamilyTOU-GS2Monthly Peak DaySeptember17</v>
      </c>
      <c r="B9642" t="s">
        <v>2234</v>
      </c>
      <c r="C9642" t="s">
        <v>2255</v>
      </c>
      <c r="D9642" t="s">
        <v>2672</v>
      </c>
      <c r="E9642" t="s">
        <v>3221</v>
      </c>
      <c r="F9642" s="6">
        <v>17</v>
      </c>
      <c r="G9642" s="6"/>
      <c r="H9642" s="6"/>
      <c r="I9642" s="6"/>
      <c r="J9642" s="6">
        <v>97.475000000000009</v>
      </c>
      <c r="K9642">
        <f t="shared" si="300"/>
        <v>1</v>
      </c>
    </row>
    <row r="9643" spans="1:11" x14ac:dyDescent="0.25">
      <c r="A9643" s="5" t="str">
        <f t="shared" si="301"/>
        <v>Rate FamilyTOU-GS2Monthly Peak DaySeptember18</v>
      </c>
      <c r="B9643" t="s">
        <v>2234</v>
      </c>
      <c r="C9643" t="s">
        <v>2255</v>
      </c>
      <c r="D9643" t="s">
        <v>2672</v>
      </c>
      <c r="E9643" t="s">
        <v>3221</v>
      </c>
      <c r="F9643" s="6">
        <v>18</v>
      </c>
      <c r="G9643" s="6"/>
      <c r="H9643" s="6"/>
      <c r="I9643" s="6"/>
      <c r="J9643" s="6">
        <v>96.449999999999989</v>
      </c>
      <c r="K9643">
        <f t="shared" si="300"/>
        <v>1</v>
      </c>
    </row>
    <row r="9644" spans="1:11" x14ac:dyDescent="0.25">
      <c r="A9644" s="5" t="str">
        <f t="shared" si="301"/>
        <v>Rate FamilyTOU-GS2Monthly Peak DaySeptember19</v>
      </c>
      <c r="B9644" t="s">
        <v>2234</v>
      </c>
      <c r="C9644" t="s">
        <v>2255</v>
      </c>
      <c r="D9644" t="s">
        <v>2672</v>
      </c>
      <c r="E9644" t="s">
        <v>3221</v>
      </c>
      <c r="F9644" s="6">
        <v>19</v>
      </c>
      <c r="G9644" s="6"/>
      <c r="H9644" s="6"/>
      <c r="I9644" s="6"/>
      <c r="J9644" s="6">
        <v>93.875</v>
      </c>
      <c r="K9644">
        <f t="shared" si="300"/>
        <v>1</v>
      </c>
    </row>
    <row r="9645" spans="1:11" x14ac:dyDescent="0.25">
      <c r="A9645" s="5" t="str">
        <f t="shared" si="301"/>
        <v>Rate FamilyTOU-GS2Monthly Peak DaySeptember20</v>
      </c>
      <c r="B9645" t="s">
        <v>2234</v>
      </c>
      <c r="C9645" t="s">
        <v>2255</v>
      </c>
      <c r="D9645" t="s">
        <v>2672</v>
      </c>
      <c r="E9645" t="s">
        <v>3221</v>
      </c>
      <c r="F9645" s="6">
        <v>20</v>
      </c>
      <c r="G9645" s="6"/>
      <c r="H9645" s="6"/>
      <c r="I9645" s="6"/>
      <c r="J9645" s="6">
        <v>90.012500000000003</v>
      </c>
      <c r="K9645">
        <f t="shared" si="300"/>
        <v>1</v>
      </c>
    </row>
    <row r="9646" spans="1:11" x14ac:dyDescent="0.25">
      <c r="A9646" s="5" t="str">
        <f t="shared" si="301"/>
        <v>Rate FamilyTOU-GS2Monthly Peak DaySeptember21</v>
      </c>
      <c r="B9646" t="s">
        <v>2234</v>
      </c>
      <c r="C9646" t="s">
        <v>2255</v>
      </c>
      <c r="D9646" t="s">
        <v>2672</v>
      </c>
      <c r="E9646" t="s">
        <v>3221</v>
      </c>
      <c r="F9646" s="6">
        <v>21</v>
      </c>
      <c r="G9646" s="6"/>
      <c r="H9646" s="6"/>
      <c r="I9646" s="6"/>
      <c r="J9646" s="6">
        <v>86.1875</v>
      </c>
      <c r="K9646">
        <f t="shared" si="300"/>
        <v>1</v>
      </c>
    </row>
    <row r="9647" spans="1:11" x14ac:dyDescent="0.25">
      <c r="A9647" s="5" t="str">
        <f t="shared" si="301"/>
        <v>Rate FamilyTOU-GS2Monthly Peak DaySeptember22</v>
      </c>
      <c r="B9647" t="s">
        <v>2234</v>
      </c>
      <c r="C9647" t="s">
        <v>2255</v>
      </c>
      <c r="D9647" t="s">
        <v>2672</v>
      </c>
      <c r="E9647" t="s">
        <v>3221</v>
      </c>
      <c r="F9647" s="6">
        <v>22</v>
      </c>
      <c r="G9647" s="6"/>
      <c r="H9647" s="6"/>
      <c r="I9647" s="6"/>
      <c r="J9647" s="6">
        <v>83.612499999999997</v>
      </c>
      <c r="K9647">
        <f t="shared" si="300"/>
        <v>1</v>
      </c>
    </row>
    <row r="9648" spans="1:11" x14ac:dyDescent="0.25">
      <c r="A9648" s="5" t="str">
        <f t="shared" si="301"/>
        <v>Rate FamilyTOU-GS2Monthly Peak DaySeptember23</v>
      </c>
      <c r="B9648" t="s">
        <v>2234</v>
      </c>
      <c r="C9648" t="s">
        <v>2255</v>
      </c>
      <c r="D9648" t="s">
        <v>2672</v>
      </c>
      <c r="E9648" t="s">
        <v>3221</v>
      </c>
      <c r="F9648" s="6">
        <v>23</v>
      </c>
      <c r="G9648" s="6"/>
      <c r="H9648" s="6"/>
      <c r="I9648" s="6"/>
      <c r="J9648" s="6">
        <v>81.375</v>
      </c>
      <c r="K9648">
        <f t="shared" si="300"/>
        <v>1</v>
      </c>
    </row>
    <row r="9649" spans="1:11" x14ac:dyDescent="0.25">
      <c r="A9649" s="5" t="str">
        <f t="shared" si="301"/>
        <v>Rate FamilyTOU-GS2Monthly Peak DaySeptember24</v>
      </c>
      <c r="B9649" t="s">
        <v>2234</v>
      </c>
      <c r="C9649" t="s">
        <v>2255</v>
      </c>
      <c r="D9649" t="s">
        <v>2672</v>
      </c>
      <c r="E9649" t="s">
        <v>3221</v>
      </c>
      <c r="F9649" s="6">
        <v>24</v>
      </c>
      <c r="G9649" s="6"/>
      <c r="H9649" s="6"/>
      <c r="I9649" s="6"/>
      <c r="J9649" s="6">
        <v>79.612500000000011</v>
      </c>
      <c r="K9649">
        <f t="shared" si="300"/>
        <v>1</v>
      </c>
    </row>
    <row r="9650" spans="1:11" x14ac:dyDescent="0.25">
      <c r="A9650" s="5" t="str">
        <f t="shared" si="301"/>
        <v>Rate FamilyTOU-GS2Average WeekdayOctober1</v>
      </c>
      <c r="B9650" t="s">
        <v>2234</v>
      </c>
      <c r="C9650" t="s">
        <v>2255</v>
      </c>
      <c r="D9650" t="s">
        <v>2673</v>
      </c>
      <c r="E9650" t="s">
        <v>3222</v>
      </c>
      <c r="F9650" s="6">
        <v>1</v>
      </c>
      <c r="G9650" s="6"/>
      <c r="H9650" s="6"/>
      <c r="I9650" s="6"/>
      <c r="J9650" s="6">
        <v>71.316000000000003</v>
      </c>
      <c r="K9650">
        <f t="shared" si="300"/>
        <v>1</v>
      </c>
    </row>
    <row r="9651" spans="1:11" x14ac:dyDescent="0.25">
      <c r="A9651" s="5" t="str">
        <f t="shared" si="301"/>
        <v>Rate FamilyTOU-GS2Average WeekdayOctober2</v>
      </c>
      <c r="B9651" t="s">
        <v>2234</v>
      </c>
      <c r="C9651" t="s">
        <v>2255</v>
      </c>
      <c r="D9651" t="s">
        <v>2673</v>
      </c>
      <c r="E9651" t="s">
        <v>3222</v>
      </c>
      <c r="F9651" s="6">
        <v>2</v>
      </c>
      <c r="G9651" s="6"/>
      <c r="H9651" s="6"/>
      <c r="I9651" s="6"/>
      <c r="J9651" s="6">
        <v>70.218000000000004</v>
      </c>
      <c r="K9651">
        <f t="shared" si="300"/>
        <v>1</v>
      </c>
    </row>
    <row r="9652" spans="1:11" x14ac:dyDescent="0.25">
      <c r="A9652" s="5" t="str">
        <f t="shared" si="301"/>
        <v>Rate FamilyTOU-GS2Average WeekdayOctober3</v>
      </c>
      <c r="B9652" t="s">
        <v>2234</v>
      </c>
      <c r="C9652" t="s">
        <v>2255</v>
      </c>
      <c r="D9652" t="s">
        <v>2673</v>
      </c>
      <c r="E9652" t="s">
        <v>3222</v>
      </c>
      <c r="F9652" s="6">
        <v>3</v>
      </c>
      <c r="G9652" s="6"/>
      <c r="H9652" s="6"/>
      <c r="I9652" s="6"/>
      <c r="J9652" s="6">
        <v>68.964000000000013</v>
      </c>
      <c r="K9652">
        <f t="shared" si="300"/>
        <v>1</v>
      </c>
    </row>
    <row r="9653" spans="1:11" x14ac:dyDescent="0.25">
      <c r="A9653" s="5" t="str">
        <f t="shared" si="301"/>
        <v>Rate FamilyTOU-GS2Average WeekdayOctober4</v>
      </c>
      <c r="B9653" t="s">
        <v>2234</v>
      </c>
      <c r="C9653" t="s">
        <v>2255</v>
      </c>
      <c r="D9653" t="s">
        <v>2673</v>
      </c>
      <c r="E9653" t="s">
        <v>3222</v>
      </c>
      <c r="F9653" s="6">
        <v>4</v>
      </c>
      <c r="G9653" s="6"/>
      <c r="H9653" s="6"/>
      <c r="I9653" s="6"/>
      <c r="J9653" s="6">
        <v>68.260000000000005</v>
      </c>
      <c r="K9653">
        <f t="shared" si="300"/>
        <v>1</v>
      </c>
    </row>
    <row r="9654" spans="1:11" x14ac:dyDescent="0.25">
      <c r="A9654" s="5" t="str">
        <f t="shared" si="301"/>
        <v>Rate FamilyTOU-GS2Average WeekdayOctober5</v>
      </c>
      <c r="B9654" t="s">
        <v>2234</v>
      </c>
      <c r="C9654" t="s">
        <v>2255</v>
      </c>
      <c r="D9654" t="s">
        <v>2673</v>
      </c>
      <c r="E9654" t="s">
        <v>3222</v>
      </c>
      <c r="F9654" s="6">
        <v>5</v>
      </c>
      <c r="G9654" s="6"/>
      <c r="H9654" s="6"/>
      <c r="I9654" s="6"/>
      <c r="J9654" s="6">
        <v>67.294000000000011</v>
      </c>
      <c r="K9654">
        <f t="shared" si="300"/>
        <v>1</v>
      </c>
    </row>
    <row r="9655" spans="1:11" x14ac:dyDescent="0.25">
      <c r="A9655" s="5" t="str">
        <f t="shared" si="301"/>
        <v>Rate FamilyTOU-GS2Average WeekdayOctober6</v>
      </c>
      <c r="B9655" t="s">
        <v>2234</v>
      </c>
      <c r="C9655" t="s">
        <v>2255</v>
      </c>
      <c r="D9655" t="s">
        <v>2673</v>
      </c>
      <c r="E9655" t="s">
        <v>3222</v>
      </c>
      <c r="F9655" s="6">
        <v>6</v>
      </c>
      <c r="G9655" s="6"/>
      <c r="H9655" s="6"/>
      <c r="I9655" s="6"/>
      <c r="J9655" s="6">
        <v>66.587999999999994</v>
      </c>
      <c r="K9655">
        <f t="shared" si="300"/>
        <v>1</v>
      </c>
    </row>
    <row r="9656" spans="1:11" x14ac:dyDescent="0.25">
      <c r="A9656" s="5" t="str">
        <f t="shared" si="301"/>
        <v>Rate FamilyTOU-GS2Average WeekdayOctober7</v>
      </c>
      <c r="B9656" t="s">
        <v>2234</v>
      </c>
      <c r="C9656" t="s">
        <v>2255</v>
      </c>
      <c r="D9656" t="s">
        <v>2673</v>
      </c>
      <c r="E9656" t="s">
        <v>3222</v>
      </c>
      <c r="F9656" s="6">
        <v>7</v>
      </c>
      <c r="G9656" s="6"/>
      <c r="H9656" s="6"/>
      <c r="I9656" s="6"/>
      <c r="J9656" s="6">
        <v>65.474000000000004</v>
      </c>
      <c r="K9656">
        <f t="shared" si="300"/>
        <v>1</v>
      </c>
    </row>
    <row r="9657" spans="1:11" x14ac:dyDescent="0.25">
      <c r="A9657" s="5" t="str">
        <f t="shared" si="301"/>
        <v>Rate FamilyTOU-GS2Average WeekdayOctober8</v>
      </c>
      <c r="B9657" t="s">
        <v>2234</v>
      </c>
      <c r="C9657" t="s">
        <v>2255</v>
      </c>
      <c r="D9657" t="s">
        <v>2673</v>
      </c>
      <c r="E9657" t="s">
        <v>3222</v>
      </c>
      <c r="F9657" s="6">
        <v>8</v>
      </c>
      <c r="G9657" s="6"/>
      <c r="H9657" s="6"/>
      <c r="I9657" s="6"/>
      <c r="J9657" s="6">
        <v>64.902000000000001</v>
      </c>
      <c r="K9657">
        <f t="shared" si="300"/>
        <v>1</v>
      </c>
    </row>
    <row r="9658" spans="1:11" x14ac:dyDescent="0.25">
      <c r="A9658" s="5" t="str">
        <f t="shared" si="301"/>
        <v>Rate FamilyTOU-GS2Average WeekdayOctober9</v>
      </c>
      <c r="B9658" t="s">
        <v>2234</v>
      </c>
      <c r="C9658" t="s">
        <v>2255</v>
      </c>
      <c r="D9658" t="s">
        <v>2673</v>
      </c>
      <c r="E9658" t="s">
        <v>3222</v>
      </c>
      <c r="F9658" s="6">
        <v>9</v>
      </c>
      <c r="G9658" s="6"/>
      <c r="H9658" s="6"/>
      <c r="I9658" s="6"/>
      <c r="J9658" s="6">
        <v>65.010000000000005</v>
      </c>
      <c r="K9658">
        <f t="shared" si="300"/>
        <v>1</v>
      </c>
    </row>
    <row r="9659" spans="1:11" x14ac:dyDescent="0.25">
      <c r="A9659" s="5" t="str">
        <f t="shared" si="301"/>
        <v>Rate FamilyTOU-GS2Average WeekdayOctober10</v>
      </c>
      <c r="B9659" t="s">
        <v>2234</v>
      </c>
      <c r="C9659" t="s">
        <v>2255</v>
      </c>
      <c r="D9659" t="s">
        <v>2673</v>
      </c>
      <c r="E9659" t="s">
        <v>3222</v>
      </c>
      <c r="F9659" s="6">
        <v>10</v>
      </c>
      <c r="G9659" s="6"/>
      <c r="H9659" s="6"/>
      <c r="I9659" s="6"/>
      <c r="J9659" s="6">
        <v>69.268000000000001</v>
      </c>
      <c r="K9659">
        <f t="shared" si="300"/>
        <v>1</v>
      </c>
    </row>
    <row r="9660" spans="1:11" x14ac:dyDescent="0.25">
      <c r="A9660" s="5" t="str">
        <f t="shared" si="301"/>
        <v>Rate FamilyTOU-GS2Average WeekdayOctober11</v>
      </c>
      <c r="B9660" t="s">
        <v>2234</v>
      </c>
      <c r="C9660" t="s">
        <v>2255</v>
      </c>
      <c r="D9660" t="s">
        <v>2673</v>
      </c>
      <c r="E9660" t="s">
        <v>3222</v>
      </c>
      <c r="F9660" s="6">
        <v>11</v>
      </c>
      <c r="G9660" s="6"/>
      <c r="H9660" s="6"/>
      <c r="I9660" s="6"/>
      <c r="J9660" s="6">
        <v>74.852000000000004</v>
      </c>
      <c r="K9660">
        <f t="shared" si="300"/>
        <v>1</v>
      </c>
    </row>
    <row r="9661" spans="1:11" x14ac:dyDescent="0.25">
      <c r="A9661" s="5" t="str">
        <f t="shared" si="301"/>
        <v>Rate FamilyTOU-GS2Average WeekdayOctober12</v>
      </c>
      <c r="B9661" t="s">
        <v>2234</v>
      </c>
      <c r="C9661" t="s">
        <v>2255</v>
      </c>
      <c r="D9661" t="s">
        <v>2673</v>
      </c>
      <c r="E9661" t="s">
        <v>3222</v>
      </c>
      <c r="F9661" s="6">
        <v>12</v>
      </c>
      <c r="G9661" s="6"/>
      <c r="H9661" s="6"/>
      <c r="I9661" s="6"/>
      <c r="J9661" s="6">
        <v>77.362857142857138</v>
      </c>
      <c r="K9661">
        <f t="shared" si="300"/>
        <v>1</v>
      </c>
    </row>
    <row r="9662" spans="1:11" x14ac:dyDescent="0.25">
      <c r="A9662" s="5" t="str">
        <f t="shared" si="301"/>
        <v>Rate FamilyTOU-GS2Average WeekdayOctober13</v>
      </c>
      <c r="B9662" t="s">
        <v>2234</v>
      </c>
      <c r="C9662" t="s">
        <v>2255</v>
      </c>
      <c r="D9662" t="s">
        <v>2673</v>
      </c>
      <c r="E9662" t="s">
        <v>3222</v>
      </c>
      <c r="F9662" s="6">
        <v>13</v>
      </c>
      <c r="G9662" s="6"/>
      <c r="H9662" s="6"/>
      <c r="I9662" s="6"/>
      <c r="J9662" s="6">
        <v>81.757142857142867</v>
      </c>
      <c r="K9662">
        <f t="shared" si="300"/>
        <v>1</v>
      </c>
    </row>
    <row r="9663" spans="1:11" x14ac:dyDescent="0.25">
      <c r="A9663" s="5" t="str">
        <f t="shared" si="301"/>
        <v>Rate FamilyTOU-GS2Average WeekdayOctober14</v>
      </c>
      <c r="B9663" t="s">
        <v>2234</v>
      </c>
      <c r="C9663" t="s">
        <v>2255</v>
      </c>
      <c r="D9663" t="s">
        <v>2673</v>
      </c>
      <c r="E9663" t="s">
        <v>3222</v>
      </c>
      <c r="F9663" s="6">
        <v>14</v>
      </c>
      <c r="G9663" s="6"/>
      <c r="H9663" s="6"/>
      <c r="I9663" s="6"/>
      <c r="J9663" s="6">
        <v>84.885714285714286</v>
      </c>
      <c r="K9663">
        <f t="shared" si="300"/>
        <v>1</v>
      </c>
    </row>
    <row r="9664" spans="1:11" x14ac:dyDescent="0.25">
      <c r="A9664" s="5" t="str">
        <f t="shared" si="301"/>
        <v>Rate FamilyTOU-GS2Average WeekdayOctober15</v>
      </c>
      <c r="B9664" t="s">
        <v>2234</v>
      </c>
      <c r="C9664" t="s">
        <v>2255</v>
      </c>
      <c r="D9664" t="s">
        <v>2673</v>
      </c>
      <c r="E9664" t="s">
        <v>3222</v>
      </c>
      <c r="F9664" s="6">
        <v>15</v>
      </c>
      <c r="G9664" s="6"/>
      <c r="H9664" s="6"/>
      <c r="I9664" s="6"/>
      <c r="J9664" s="6">
        <v>86.5</v>
      </c>
      <c r="K9664">
        <f t="shared" si="300"/>
        <v>1</v>
      </c>
    </row>
    <row r="9665" spans="1:11" x14ac:dyDescent="0.25">
      <c r="A9665" s="5" t="str">
        <f t="shared" si="301"/>
        <v>Rate FamilyTOU-GS2Average WeekdayOctober16</v>
      </c>
      <c r="B9665" t="s">
        <v>2234</v>
      </c>
      <c r="C9665" t="s">
        <v>2255</v>
      </c>
      <c r="D9665" t="s">
        <v>2673</v>
      </c>
      <c r="E9665" t="s">
        <v>3222</v>
      </c>
      <c r="F9665" s="6">
        <v>16</v>
      </c>
      <c r="G9665" s="6"/>
      <c r="H9665" s="6"/>
      <c r="I9665" s="6"/>
      <c r="J9665" s="6">
        <v>87.657142857142844</v>
      </c>
      <c r="K9665">
        <f t="shared" si="300"/>
        <v>1</v>
      </c>
    </row>
    <row r="9666" spans="1:11" x14ac:dyDescent="0.25">
      <c r="A9666" s="5" t="str">
        <f t="shared" si="301"/>
        <v>Rate FamilyTOU-GS2Average WeekdayOctober17</v>
      </c>
      <c r="B9666" t="s">
        <v>2234</v>
      </c>
      <c r="C9666" t="s">
        <v>2255</v>
      </c>
      <c r="D9666" t="s">
        <v>2673</v>
      </c>
      <c r="E9666" t="s">
        <v>3222</v>
      </c>
      <c r="F9666" s="6">
        <v>17</v>
      </c>
      <c r="G9666" s="6"/>
      <c r="H9666" s="6"/>
      <c r="I9666" s="6"/>
      <c r="J9666" s="6">
        <v>87.357142857142847</v>
      </c>
      <c r="K9666">
        <f t="shared" ref="K9666:K9729" si="302">INDEX(events, MATCH(CONCATENATE(B9666, C9666, D9666, E9666), events_y, 0), MATCH("Confidential", events_x, 0))</f>
        <v>1</v>
      </c>
    </row>
    <row r="9667" spans="1:11" x14ac:dyDescent="0.25">
      <c r="A9667" s="5" t="str">
        <f t="shared" ref="A9667:A9730" si="303">CONCATENATE(B9667, C9667, D9667, E9667, F9667)</f>
        <v>Rate FamilyTOU-GS2Average WeekdayOctober18</v>
      </c>
      <c r="B9667" t="s">
        <v>2234</v>
      </c>
      <c r="C9667" t="s">
        <v>2255</v>
      </c>
      <c r="D9667" t="s">
        <v>2673</v>
      </c>
      <c r="E9667" t="s">
        <v>3222</v>
      </c>
      <c r="F9667" s="6">
        <v>18</v>
      </c>
      <c r="G9667" s="6"/>
      <c r="H9667" s="6"/>
      <c r="I9667" s="6"/>
      <c r="J9667" s="6">
        <v>85.885714285714272</v>
      </c>
      <c r="K9667">
        <f t="shared" si="302"/>
        <v>1</v>
      </c>
    </row>
    <row r="9668" spans="1:11" x14ac:dyDescent="0.25">
      <c r="A9668" s="5" t="str">
        <f t="shared" si="303"/>
        <v>Rate FamilyTOU-GS2Average WeekdayOctober19</v>
      </c>
      <c r="B9668" t="s">
        <v>2234</v>
      </c>
      <c r="C9668" t="s">
        <v>2255</v>
      </c>
      <c r="D9668" t="s">
        <v>2673</v>
      </c>
      <c r="E9668" t="s">
        <v>3222</v>
      </c>
      <c r="F9668" s="6">
        <v>19</v>
      </c>
      <c r="G9668" s="6"/>
      <c r="H9668" s="6"/>
      <c r="I9668" s="6"/>
      <c r="J9668" s="6">
        <v>83.200000000000017</v>
      </c>
      <c r="K9668">
        <f t="shared" si="302"/>
        <v>1</v>
      </c>
    </row>
    <row r="9669" spans="1:11" x14ac:dyDescent="0.25">
      <c r="A9669" s="5" t="str">
        <f t="shared" si="303"/>
        <v>Rate FamilyTOU-GS2Average WeekdayOctober20</v>
      </c>
      <c r="B9669" t="s">
        <v>2234</v>
      </c>
      <c r="C9669" t="s">
        <v>2255</v>
      </c>
      <c r="D9669" t="s">
        <v>2673</v>
      </c>
      <c r="E9669" t="s">
        <v>3222</v>
      </c>
      <c r="F9669" s="6">
        <v>20</v>
      </c>
      <c r="G9669" s="6"/>
      <c r="H9669" s="6"/>
      <c r="I9669" s="6"/>
      <c r="J9669" s="6">
        <v>78.01428571428572</v>
      </c>
      <c r="K9669">
        <f t="shared" si="302"/>
        <v>1</v>
      </c>
    </row>
    <row r="9670" spans="1:11" x14ac:dyDescent="0.25">
      <c r="A9670" s="5" t="str">
        <f t="shared" si="303"/>
        <v>Rate FamilyTOU-GS2Average WeekdayOctober21</v>
      </c>
      <c r="B9670" t="s">
        <v>2234</v>
      </c>
      <c r="C9670" t="s">
        <v>2255</v>
      </c>
      <c r="D9670" t="s">
        <v>2673</v>
      </c>
      <c r="E9670" t="s">
        <v>3222</v>
      </c>
      <c r="F9670" s="6">
        <v>21</v>
      </c>
      <c r="G9670" s="6"/>
      <c r="H9670" s="6"/>
      <c r="I9670" s="6"/>
      <c r="J9670" s="6">
        <v>74.704285714285703</v>
      </c>
      <c r="K9670">
        <f t="shared" si="302"/>
        <v>1</v>
      </c>
    </row>
    <row r="9671" spans="1:11" x14ac:dyDescent="0.25">
      <c r="A9671" s="5" t="str">
        <f t="shared" si="303"/>
        <v>Rate FamilyTOU-GS2Average WeekdayOctober22</v>
      </c>
      <c r="B9671" t="s">
        <v>2234</v>
      </c>
      <c r="C9671" t="s">
        <v>2255</v>
      </c>
      <c r="D9671" t="s">
        <v>2673</v>
      </c>
      <c r="E9671" t="s">
        <v>3222</v>
      </c>
      <c r="F9671" s="6">
        <v>22</v>
      </c>
      <c r="G9671" s="6"/>
      <c r="H9671" s="6"/>
      <c r="I9671" s="6"/>
      <c r="J9671" s="6">
        <v>72.194285714285712</v>
      </c>
      <c r="K9671">
        <f t="shared" si="302"/>
        <v>1</v>
      </c>
    </row>
    <row r="9672" spans="1:11" x14ac:dyDescent="0.25">
      <c r="A9672" s="5" t="str">
        <f t="shared" si="303"/>
        <v>Rate FamilyTOU-GS2Average WeekdayOctober23</v>
      </c>
      <c r="B9672" t="s">
        <v>2234</v>
      </c>
      <c r="C9672" t="s">
        <v>2255</v>
      </c>
      <c r="D9672" t="s">
        <v>2673</v>
      </c>
      <c r="E9672" t="s">
        <v>3222</v>
      </c>
      <c r="F9672" s="6">
        <v>23</v>
      </c>
      <c r="G9672" s="6"/>
      <c r="H9672" s="6"/>
      <c r="I9672" s="6"/>
      <c r="J9672" s="6">
        <v>70.09</v>
      </c>
      <c r="K9672">
        <f t="shared" si="302"/>
        <v>1</v>
      </c>
    </row>
    <row r="9673" spans="1:11" x14ac:dyDescent="0.25">
      <c r="A9673" s="5" t="str">
        <f t="shared" si="303"/>
        <v>Rate FamilyTOU-GS2Average WeekdayOctober24</v>
      </c>
      <c r="B9673" t="s">
        <v>2234</v>
      </c>
      <c r="C9673" t="s">
        <v>2255</v>
      </c>
      <c r="D9673" t="s">
        <v>2673</v>
      </c>
      <c r="E9673" t="s">
        <v>3222</v>
      </c>
      <c r="F9673" s="6">
        <v>24</v>
      </c>
      <c r="G9673" s="6"/>
      <c r="H9673" s="6"/>
      <c r="I9673" s="6"/>
      <c r="J9673" s="6">
        <v>68.442857142857136</v>
      </c>
      <c r="K9673">
        <f t="shared" si="302"/>
        <v>1</v>
      </c>
    </row>
    <row r="9674" spans="1:11" x14ac:dyDescent="0.25">
      <c r="A9674" s="5" t="str">
        <f t="shared" si="303"/>
        <v>Rate FamilyTOU-GS2Monthly Peak DayOctober1</v>
      </c>
      <c r="B9674" t="s">
        <v>2234</v>
      </c>
      <c r="C9674" t="s">
        <v>2255</v>
      </c>
      <c r="D9674" t="s">
        <v>2674</v>
      </c>
      <c r="E9674" t="s">
        <v>3222</v>
      </c>
      <c r="F9674" s="6">
        <v>1</v>
      </c>
      <c r="G9674" s="6"/>
      <c r="H9674" s="6"/>
      <c r="I9674" s="6"/>
      <c r="J9674" s="6">
        <v>77.385714285714286</v>
      </c>
      <c r="K9674">
        <f t="shared" si="302"/>
        <v>1</v>
      </c>
    </row>
    <row r="9675" spans="1:11" x14ac:dyDescent="0.25">
      <c r="A9675" s="5" t="str">
        <f t="shared" si="303"/>
        <v>Rate FamilyTOU-GS2Monthly Peak DayOctober2</v>
      </c>
      <c r="B9675" t="s">
        <v>2234</v>
      </c>
      <c r="C9675" t="s">
        <v>2255</v>
      </c>
      <c r="D9675" t="s">
        <v>2674</v>
      </c>
      <c r="E9675" t="s">
        <v>3222</v>
      </c>
      <c r="F9675" s="6">
        <v>2</v>
      </c>
      <c r="G9675" s="6"/>
      <c r="H9675" s="6"/>
      <c r="I9675" s="6"/>
      <c r="J9675" s="6">
        <v>75.600000000000009</v>
      </c>
      <c r="K9675">
        <f t="shared" si="302"/>
        <v>1</v>
      </c>
    </row>
    <row r="9676" spans="1:11" x14ac:dyDescent="0.25">
      <c r="A9676" s="5" t="str">
        <f t="shared" si="303"/>
        <v>Rate FamilyTOU-GS2Monthly Peak DayOctober3</v>
      </c>
      <c r="B9676" t="s">
        <v>2234</v>
      </c>
      <c r="C9676" t="s">
        <v>2255</v>
      </c>
      <c r="D9676" t="s">
        <v>2674</v>
      </c>
      <c r="E9676" t="s">
        <v>3222</v>
      </c>
      <c r="F9676" s="6">
        <v>3</v>
      </c>
      <c r="G9676" s="6"/>
      <c r="H9676" s="6"/>
      <c r="I9676" s="6"/>
      <c r="J9676" s="6">
        <v>74.638571428571439</v>
      </c>
      <c r="K9676">
        <f t="shared" si="302"/>
        <v>1</v>
      </c>
    </row>
    <row r="9677" spans="1:11" x14ac:dyDescent="0.25">
      <c r="A9677" s="5" t="str">
        <f t="shared" si="303"/>
        <v>Rate FamilyTOU-GS2Monthly Peak DayOctober4</v>
      </c>
      <c r="B9677" t="s">
        <v>2234</v>
      </c>
      <c r="C9677" t="s">
        <v>2255</v>
      </c>
      <c r="D9677" t="s">
        <v>2674</v>
      </c>
      <c r="E9677" t="s">
        <v>3222</v>
      </c>
      <c r="F9677" s="6">
        <v>4</v>
      </c>
      <c r="G9677" s="6"/>
      <c r="H9677" s="6"/>
      <c r="I9677" s="6"/>
      <c r="J9677" s="6">
        <v>72.802857142857135</v>
      </c>
      <c r="K9677">
        <f t="shared" si="302"/>
        <v>1</v>
      </c>
    </row>
    <row r="9678" spans="1:11" x14ac:dyDescent="0.25">
      <c r="A9678" s="5" t="str">
        <f t="shared" si="303"/>
        <v>Rate FamilyTOU-GS2Monthly Peak DayOctober5</v>
      </c>
      <c r="B9678" t="s">
        <v>2234</v>
      </c>
      <c r="C9678" t="s">
        <v>2255</v>
      </c>
      <c r="D9678" t="s">
        <v>2674</v>
      </c>
      <c r="E9678" t="s">
        <v>3222</v>
      </c>
      <c r="F9678" s="6">
        <v>5</v>
      </c>
      <c r="G9678" s="6"/>
      <c r="H9678" s="6"/>
      <c r="I9678" s="6"/>
      <c r="J9678" s="6">
        <v>71.925714285714278</v>
      </c>
      <c r="K9678">
        <f t="shared" si="302"/>
        <v>1</v>
      </c>
    </row>
    <row r="9679" spans="1:11" x14ac:dyDescent="0.25">
      <c r="A9679" s="5" t="str">
        <f t="shared" si="303"/>
        <v>Rate FamilyTOU-GS2Monthly Peak DayOctober6</v>
      </c>
      <c r="B9679" t="s">
        <v>2234</v>
      </c>
      <c r="C9679" t="s">
        <v>2255</v>
      </c>
      <c r="D9679" t="s">
        <v>2674</v>
      </c>
      <c r="E9679" t="s">
        <v>3222</v>
      </c>
      <c r="F9679" s="6">
        <v>6</v>
      </c>
      <c r="G9679" s="6"/>
      <c r="H9679" s="6"/>
      <c r="I9679" s="6"/>
      <c r="J9679" s="6">
        <v>69.992857142857133</v>
      </c>
      <c r="K9679">
        <f t="shared" si="302"/>
        <v>1</v>
      </c>
    </row>
    <row r="9680" spans="1:11" x14ac:dyDescent="0.25">
      <c r="A9680" s="5" t="str">
        <f t="shared" si="303"/>
        <v>Rate FamilyTOU-GS2Monthly Peak DayOctober7</v>
      </c>
      <c r="B9680" t="s">
        <v>2234</v>
      </c>
      <c r="C9680" t="s">
        <v>2255</v>
      </c>
      <c r="D9680" t="s">
        <v>2674</v>
      </c>
      <c r="E9680" t="s">
        <v>3222</v>
      </c>
      <c r="F9680" s="6">
        <v>7</v>
      </c>
      <c r="G9680" s="6"/>
      <c r="H9680" s="6"/>
      <c r="I9680" s="6"/>
      <c r="J9680" s="6">
        <v>69.487142857142857</v>
      </c>
      <c r="K9680">
        <f t="shared" si="302"/>
        <v>1</v>
      </c>
    </row>
    <row r="9681" spans="1:11" x14ac:dyDescent="0.25">
      <c r="A9681" s="5" t="str">
        <f t="shared" si="303"/>
        <v>Rate FamilyTOU-GS2Monthly Peak DayOctober8</v>
      </c>
      <c r="B9681" t="s">
        <v>2234</v>
      </c>
      <c r="C9681" t="s">
        <v>2255</v>
      </c>
      <c r="D9681" t="s">
        <v>2674</v>
      </c>
      <c r="E9681" t="s">
        <v>3222</v>
      </c>
      <c r="F9681" s="6">
        <v>8</v>
      </c>
      <c r="G9681" s="6"/>
      <c r="H9681" s="6"/>
      <c r="I9681" s="6"/>
      <c r="J9681" s="6">
        <v>68.19285714285715</v>
      </c>
      <c r="K9681">
        <f t="shared" si="302"/>
        <v>1</v>
      </c>
    </row>
    <row r="9682" spans="1:11" x14ac:dyDescent="0.25">
      <c r="A9682" s="5" t="str">
        <f t="shared" si="303"/>
        <v>Rate FamilyTOU-GS2Monthly Peak DayOctober9</v>
      </c>
      <c r="B9682" t="s">
        <v>2234</v>
      </c>
      <c r="C9682" t="s">
        <v>2255</v>
      </c>
      <c r="D9682" t="s">
        <v>2674</v>
      </c>
      <c r="E9682" t="s">
        <v>3222</v>
      </c>
      <c r="F9682" s="6">
        <v>9</v>
      </c>
      <c r="G9682" s="6"/>
      <c r="H9682" s="6"/>
      <c r="I9682" s="6"/>
      <c r="J9682" s="6">
        <v>70.90285714285713</v>
      </c>
      <c r="K9682">
        <f t="shared" si="302"/>
        <v>1</v>
      </c>
    </row>
    <row r="9683" spans="1:11" x14ac:dyDescent="0.25">
      <c r="A9683" s="5" t="str">
        <f t="shared" si="303"/>
        <v>Rate FamilyTOU-GS2Monthly Peak DayOctober10</v>
      </c>
      <c r="B9683" t="s">
        <v>2234</v>
      </c>
      <c r="C9683" t="s">
        <v>2255</v>
      </c>
      <c r="D9683" t="s">
        <v>2674</v>
      </c>
      <c r="E9683" t="s">
        <v>3222</v>
      </c>
      <c r="F9683" s="6">
        <v>10</v>
      </c>
      <c r="G9683" s="6"/>
      <c r="H9683" s="6"/>
      <c r="I9683" s="6"/>
      <c r="J9683" s="6">
        <v>76.48571428571428</v>
      </c>
      <c r="K9683">
        <f t="shared" si="302"/>
        <v>1</v>
      </c>
    </row>
    <row r="9684" spans="1:11" x14ac:dyDescent="0.25">
      <c r="A9684" s="5" t="str">
        <f t="shared" si="303"/>
        <v>Rate FamilyTOU-GS2Monthly Peak DayOctober11</v>
      </c>
      <c r="B9684" t="s">
        <v>2234</v>
      </c>
      <c r="C9684" t="s">
        <v>2255</v>
      </c>
      <c r="D9684" t="s">
        <v>2674</v>
      </c>
      <c r="E9684" t="s">
        <v>3222</v>
      </c>
      <c r="F9684" s="6">
        <v>11</v>
      </c>
      <c r="G9684" s="6"/>
      <c r="H9684" s="6"/>
      <c r="I9684" s="6"/>
      <c r="J9684" s="6">
        <v>83.757142857142867</v>
      </c>
      <c r="K9684">
        <f t="shared" si="302"/>
        <v>1</v>
      </c>
    </row>
    <row r="9685" spans="1:11" x14ac:dyDescent="0.25">
      <c r="A9685" s="5" t="str">
        <f t="shared" si="303"/>
        <v>Rate FamilyTOU-GS2Monthly Peak DayOctober12</v>
      </c>
      <c r="B9685" t="s">
        <v>2234</v>
      </c>
      <c r="C9685" t="s">
        <v>2255</v>
      </c>
      <c r="D9685" t="s">
        <v>2674</v>
      </c>
      <c r="E9685" t="s">
        <v>3222</v>
      </c>
      <c r="F9685" s="6">
        <v>12</v>
      </c>
      <c r="G9685" s="6"/>
      <c r="H9685" s="6"/>
      <c r="I9685" s="6"/>
      <c r="J9685" s="6">
        <v>90.6</v>
      </c>
      <c r="K9685">
        <f t="shared" si="302"/>
        <v>1</v>
      </c>
    </row>
    <row r="9686" spans="1:11" x14ac:dyDescent="0.25">
      <c r="A9686" s="5" t="str">
        <f t="shared" si="303"/>
        <v>Rate FamilyTOU-GS2Monthly Peak DayOctober13</v>
      </c>
      <c r="B9686" t="s">
        <v>2234</v>
      </c>
      <c r="C9686" t="s">
        <v>2255</v>
      </c>
      <c r="D9686" t="s">
        <v>2674</v>
      </c>
      <c r="E9686" t="s">
        <v>3222</v>
      </c>
      <c r="F9686" s="6">
        <v>13</v>
      </c>
      <c r="G9686" s="6"/>
      <c r="H9686" s="6"/>
      <c r="I9686" s="6"/>
      <c r="J9686" s="6">
        <v>94.98571428571428</v>
      </c>
      <c r="K9686">
        <f t="shared" si="302"/>
        <v>1</v>
      </c>
    </row>
    <row r="9687" spans="1:11" x14ac:dyDescent="0.25">
      <c r="A9687" s="5" t="str">
        <f t="shared" si="303"/>
        <v>Rate FamilyTOU-GS2Monthly Peak DayOctober14</v>
      </c>
      <c r="B9687" t="s">
        <v>2234</v>
      </c>
      <c r="C9687" t="s">
        <v>2255</v>
      </c>
      <c r="D9687" t="s">
        <v>2674</v>
      </c>
      <c r="E9687" t="s">
        <v>3222</v>
      </c>
      <c r="F9687" s="6">
        <v>14</v>
      </c>
      <c r="G9687" s="6"/>
      <c r="H9687" s="6"/>
      <c r="I9687" s="6"/>
      <c r="J9687" s="6">
        <v>98.242857142857133</v>
      </c>
      <c r="K9687">
        <f t="shared" si="302"/>
        <v>1</v>
      </c>
    </row>
    <row r="9688" spans="1:11" x14ac:dyDescent="0.25">
      <c r="A9688" s="5" t="str">
        <f t="shared" si="303"/>
        <v>Rate FamilyTOU-GS2Monthly Peak DayOctober15</v>
      </c>
      <c r="B9688" t="s">
        <v>2234</v>
      </c>
      <c r="C9688" t="s">
        <v>2255</v>
      </c>
      <c r="D9688" t="s">
        <v>2674</v>
      </c>
      <c r="E9688" t="s">
        <v>3222</v>
      </c>
      <c r="F9688" s="6">
        <v>15</v>
      </c>
      <c r="G9688" s="6"/>
      <c r="H9688" s="6"/>
      <c r="I9688" s="6"/>
      <c r="J9688" s="6">
        <v>100.29999999999998</v>
      </c>
      <c r="K9688">
        <f t="shared" si="302"/>
        <v>1</v>
      </c>
    </row>
    <row r="9689" spans="1:11" x14ac:dyDescent="0.25">
      <c r="A9689" s="5" t="str">
        <f t="shared" si="303"/>
        <v>Rate FamilyTOU-GS2Monthly Peak DayOctober16</v>
      </c>
      <c r="B9689" t="s">
        <v>2234</v>
      </c>
      <c r="C9689" t="s">
        <v>2255</v>
      </c>
      <c r="D9689" t="s">
        <v>2674</v>
      </c>
      <c r="E9689" t="s">
        <v>3222</v>
      </c>
      <c r="F9689" s="6">
        <v>16</v>
      </c>
      <c r="G9689" s="6"/>
      <c r="H9689" s="6"/>
      <c r="I9689" s="6"/>
      <c r="J9689" s="6">
        <v>101.5285714285714</v>
      </c>
      <c r="K9689">
        <f t="shared" si="302"/>
        <v>1</v>
      </c>
    </row>
    <row r="9690" spans="1:11" x14ac:dyDescent="0.25">
      <c r="A9690" s="5" t="str">
        <f t="shared" si="303"/>
        <v>Rate FamilyTOU-GS2Monthly Peak DayOctober17</v>
      </c>
      <c r="B9690" t="s">
        <v>2234</v>
      </c>
      <c r="C9690" t="s">
        <v>2255</v>
      </c>
      <c r="D9690" t="s">
        <v>2674</v>
      </c>
      <c r="E9690" t="s">
        <v>3222</v>
      </c>
      <c r="F9690" s="6">
        <v>17</v>
      </c>
      <c r="G9690" s="6"/>
      <c r="H9690" s="6"/>
      <c r="I9690" s="6"/>
      <c r="J9690" s="6">
        <v>101.61428571428573</v>
      </c>
      <c r="K9690">
        <f t="shared" si="302"/>
        <v>1</v>
      </c>
    </row>
    <row r="9691" spans="1:11" x14ac:dyDescent="0.25">
      <c r="A9691" s="5" t="str">
        <f t="shared" si="303"/>
        <v>Rate FamilyTOU-GS2Monthly Peak DayOctober18</v>
      </c>
      <c r="B9691" t="s">
        <v>2234</v>
      </c>
      <c r="C9691" t="s">
        <v>2255</v>
      </c>
      <c r="D9691" t="s">
        <v>2674</v>
      </c>
      <c r="E9691" t="s">
        <v>3222</v>
      </c>
      <c r="F9691" s="6">
        <v>18</v>
      </c>
      <c r="G9691" s="6"/>
      <c r="H9691" s="6"/>
      <c r="I9691" s="6"/>
      <c r="J9691" s="6">
        <v>100.84285714285716</v>
      </c>
      <c r="K9691">
        <f t="shared" si="302"/>
        <v>1</v>
      </c>
    </row>
    <row r="9692" spans="1:11" x14ac:dyDescent="0.25">
      <c r="A9692" s="5" t="str">
        <f t="shared" si="303"/>
        <v>Rate FamilyTOU-GS2Monthly Peak DayOctober19</v>
      </c>
      <c r="B9692" t="s">
        <v>2234</v>
      </c>
      <c r="C9692" t="s">
        <v>2255</v>
      </c>
      <c r="D9692" t="s">
        <v>2674</v>
      </c>
      <c r="E9692" t="s">
        <v>3222</v>
      </c>
      <c r="F9692" s="6">
        <v>19</v>
      </c>
      <c r="G9692" s="6"/>
      <c r="H9692" s="6"/>
      <c r="I9692" s="6"/>
      <c r="J9692" s="6">
        <v>96.685714285714297</v>
      </c>
      <c r="K9692">
        <f t="shared" si="302"/>
        <v>1</v>
      </c>
    </row>
    <row r="9693" spans="1:11" x14ac:dyDescent="0.25">
      <c r="A9693" s="5" t="str">
        <f t="shared" si="303"/>
        <v>Rate FamilyTOU-GS2Monthly Peak DayOctober20</v>
      </c>
      <c r="B9693" t="s">
        <v>2234</v>
      </c>
      <c r="C9693" t="s">
        <v>2255</v>
      </c>
      <c r="D9693" t="s">
        <v>2674</v>
      </c>
      <c r="E9693" t="s">
        <v>3222</v>
      </c>
      <c r="F9693" s="6">
        <v>20</v>
      </c>
      <c r="G9693" s="6"/>
      <c r="H9693" s="6"/>
      <c r="I9693" s="6"/>
      <c r="J9693" s="6">
        <v>90.757142857142853</v>
      </c>
      <c r="K9693">
        <f t="shared" si="302"/>
        <v>1</v>
      </c>
    </row>
    <row r="9694" spans="1:11" x14ac:dyDescent="0.25">
      <c r="A9694" s="5" t="str">
        <f t="shared" si="303"/>
        <v>Rate FamilyTOU-GS2Monthly Peak DayOctober21</v>
      </c>
      <c r="B9694" t="s">
        <v>2234</v>
      </c>
      <c r="C9694" t="s">
        <v>2255</v>
      </c>
      <c r="D9694" t="s">
        <v>2674</v>
      </c>
      <c r="E9694" t="s">
        <v>3222</v>
      </c>
      <c r="F9694" s="6">
        <v>21</v>
      </c>
      <c r="G9694" s="6"/>
      <c r="H9694" s="6"/>
      <c r="I9694" s="6"/>
      <c r="J9694" s="6">
        <v>86.571428571428569</v>
      </c>
      <c r="K9694">
        <f t="shared" si="302"/>
        <v>1</v>
      </c>
    </row>
    <row r="9695" spans="1:11" x14ac:dyDescent="0.25">
      <c r="A9695" s="5" t="str">
        <f t="shared" si="303"/>
        <v>Rate FamilyTOU-GS2Monthly Peak DayOctober22</v>
      </c>
      <c r="B9695" t="s">
        <v>2234</v>
      </c>
      <c r="C9695" t="s">
        <v>2255</v>
      </c>
      <c r="D9695" t="s">
        <v>2674</v>
      </c>
      <c r="E9695" t="s">
        <v>3222</v>
      </c>
      <c r="F9695" s="6">
        <v>22</v>
      </c>
      <c r="G9695" s="6"/>
      <c r="H9695" s="6"/>
      <c r="I9695" s="6"/>
      <c r="J9695" s="6">
        <v>83.928571428571431</v>
      </c>
      <c r="K9695">
        <f t="shared" si="302"/>
        <v>1</v>
      </c>
    </row>
    <row r="9696" spans="1:11" x14ac:dyDescent="0.25">
      <c r="A9696" s="5" t="str">
        <f t="shared" si="303"/>
        <v>Rate FamilyTOU-GS2Monthly Peak DayOctober23</v>
      </c>
      <c r="B9696" t="s">
        <v>2234</v>
      </c>
      <c r="C9696" t="s">
        <v>2255</v>
      </c>
      <c r="D9696" t="s">
        <v>2674</v>
      </c>
      <c r="E9696" t="s">
        <v>3222</v>
      </c>
      <c r="F9696" s="6">
        <v>23</v>
      </c>
      <c r="G9696" s="6"/>
      <c r="H9696" s="6"/>
      <c r="I9696" s="6"/>
      <c r="J9696" s="6">
        <v>80.728571428571428</v>
      </c>
      <c r="K9696">
        <f t="shared" si="302"/>
        <v>1</v>
      </c>
    </row>
    <row r="9697" spans="1:11" x14ac:dyDescent="0.25">
      <c r="A9697" s="5" t="str">
        <f t="shared" si="303"/>
        <v>Rate FamilyTOU-GS2Monthly Peak DayOctober24</v>
      </c>
      <c r="B9697" t="s">
        <v>2234</v>
      </c>
      <c r="C9697" t="s">
        <v>2255</v>
      </c>
      <c r="D9697" t="s">
        <v>2674</v>
      </c>
      <c r="E9697" t="s">
        <v>3222</v>
      </c>
      <c r="F9697" s="6">
        <v>24</v>
      </c>
      <c r="G9697" s="6"/>
      <c r="H9697" s="6"/>
      <c r="I9697" s="6"/>
      <c r="J9697" s="6">
        <v>78.157142857142844</v>
      </c>
      <c r="K9697">
        <f t="shared" si="302"/>
        <v>1</v>
      </c>
    </row>
    <row r="9698" spans="1:11" x14ac:dyDescent="0.25">
      <c r="A9698" s="5" t="str">
        <f t="shared" si="303"/>
        <v>Rate FamilyTOU-GS2Average WeekdayNovember1</v>
      </c>
      <c r="B9698" t="s">
        <v>2234</v>
      </c>
      <c r="C9698" t="s">
        <v>2255</v>
      </c>
      <c r="D9698" t="s">
        <v>2675</v>
      </c>
      <c r="E9698" t="s">
        <v>3223</v>
      </c>
      <c r="F9698" s="6">
        <v>1</v>
      </c>
      <c r="G9698" s="6"/>
      <c r="H9698" s="6"/>
      <c r="I9698" s="6"/>
      <c r="J9698" s="6">
        <v>50.668571428571433</v>
      </c>
      <c r="K9698">
        <f t="shared" si="302"/>
        <v>1</v>
      </c>
    </row>
    <row r="9699" spans="1:11" x14ac:dyDescent="0.25">
      <c r="A9699" s="5" t="str">
        <f t="shared" si="303"/>
        <v>Rate FamilyTOU-GS2Average WeekdayNovember2</v>
      </c>
      <c r="B9699" t="s">
        <v>2234</v>
      </c>
      <c r="C9699" t="s">
        <v>2255</v>
      </c>
      <c r="D9699" t="s">
        <v>2675</v>
      </c>
      <c r="E9699" t="s">
        <v>3223</v>
      </c>
      <c r="F9699" s="6">
        <v>2</v>
      </c>
      <c r="G9699" s="6"/>
      <c r="H9699" s="6"/>
      <c r="I9699" s="6"/>
      <c r="J9699" s="6">
        <v>49.160000000000004</v>
      </c>
      <c r="K9699">
        <f t="shared" si="302"/>
        <v>1</v>
      </c>
    </row>
    <row r="9700" spans="1:11" x14ac:dyDescent="0.25">
      <c r="A9700" s="5" t="str">
        <f t="shared" si="303"/>
        <v>Rate FamilyTOU-GS2Average WeekdayNovember3</v>
      </c>
      <c r="B9700" t="s">
        <v>2234</v>
      </c>
      <c r="C9700" t="s">
        <v>2255</v>
      </c>
      <c r="D9700" t="s">
        <v>2675</v>
      </c>
      <c r="E9700" t="s">
        <v>3223</v>
      </c>
      <c r="F9700" s="6">
        <v>3</v>
      </c>
      <c r="G9700" s="6"/>
      <c r="H9700" s="6"/>
      <c r="I9700" s="6"/>
      <c r="J9700" s="6">
        <v>48.777142857142856</v>
      </c>
      <c r="K9700">
        <f t="shared" si="302"/>
        <v>1</v>
      </c>
    </row>
    <row r="9701" spans="1:11" x14ac:dyDescent="0.25">
      <c r="A9701" s="5" t="str">
        <f t="shared" si="303"/>
        <v>Rate FamilyTOU-GS2Average WeekdayNovember4</v>
      </c>
      <c r="B9701" t="s">
        <v>2234</v>
      </c>
      <c r="C9701" t="s">
        <v>2255</v>
      </c>
      <c r="D9701" t="s">
        <v>2675</v>
      </c>
      <c r="E9701" t="s">
        <v>3223</v>
      </c>
      <c r="F9701" s="6">
        <v>4</v>
      </c>
      <c r="G9701" s="6"/>
      <c r="H9701" s="6"/>
      <c r="I9701" s="6"/>
      <c r="J9701" s="6">
        <v>47.828571428571429</v>
      </c>
      <c r="K9701">
        <f t="shared" si="302"/>
        <v>1</v>
      </c>
    </row>
    <row r="9702" spans="1:11" x14ac:dyDescent="0.25">
      <c r="A9702" s="5" t="str">
        <f t="shared" si="303"/>
        <v>Rate FamilyTOU-GS2Average WeekdayNovember5</v>
      </c>
      <c r="B9702" t="s">
        <v>2234</v>
      </c>
      <c r="C9702" t="s">
        <v>2255</v>
      </c>
      <c r="D9702" t="s">
        <v>2675</v>
      </c>
      <c r="E9702" t="s">
        <v>3223</v>
      </c>
      <c r="F9702" s="6">
        <v>5</v>
      </c>
      <c r="G9702" s="6"/>
      <c r="H9702" s="6"/>
      <c r="I9702" s="6"/>
      <c r="J9702" s="6">
        <v>46.845714285714287</v>
      </c>
      <c r="K9702">
        <f t="shared" si="302"/>
        <v>1</v>
      </c>
    </row>
    <row r="9703" spans="1:11" x14ac:dyDescent="0.25">
      <c r="A9703" s="5" t="str">
        <f t="shared" si="303"/>
        <v>Rate FamilyTOU-GS2Average WeekdayNovember6</v>
      </c>
      <c r="B9703" t="s">
        <v>2234</v>
      </c>
      <c r="C9703" t="s">
        <v>2255</v>
      </c>
      <c r="D9703" t="s">
        <v>2675</v>
      </c>
      <c r="E9703" t="s">
        <v>3223</v>
      </c>
      <c r="F9703" s="6">
        <v>6</v>
      </c>
      <c r="G9703" s="6"/>
      <c r="H9703" s="6"/>
      <c r="I9703" s="6"/>
      <c r="J9703" s="6">
        <v>46.010000000000005</v>
      </c>
      <c r="K9703">
        <f t="shared" si="302"/>
        <v>1</v>
      </c>
    </row>
    <row r="9704" spans="1:11" x14ac:dyDescent="0.25">
      <c r="A9704" s="5" t="str">
        <f t="shared" si="303"/>
        <v>Rate FamilyTOU-GS2Average WeekdayNovember7</v>
      </c>
      <c r="B9704" t="s">
        <v>2234</v>
      </c>
      <c r="C9704" t="s">
        <v>2255</v>
      </c>
      <c r="D9704" t="s">
        <v>2675</v>
      </c>
      <c r="E9704" t="s">
        <v>3223</v>
      </c>
      <c r="F9704" s="6">
        <v>7</v>
      </c>
      <c r="G9704" s="6"/>
      <c r="H9704" s="6"/>
      <c r="I9704" s="6"/>
      <c r="J9704" s="6">
        <v>45.701428571428565</v>
      </c>
      <c r="K9704">
        <f t="shared" si="302"/>
        <v>1</v>
      </c>
    </row>
    <row r="9705" spans="1:11" x14ac:dyDescent="0.25">
      <c r="A9705" s="5" t="str">
        <f t="shared" si="303"/>
        <v>Rate FamilyTOU-GS2Average WeekdayNovember8</v>
      </c>
      <c r="B9705" t="s">
        <v>2234</v>
      </c>
      <c r="C9705" t="s">
        <v>2255</v>
      </c>
      <c r="D9705" t="s">
        <v>2675</v>
      </c>
      <c r="E9705" t="s">
        <v>3223</v>
      </c>
      <c r="F9705" s="6">
        <v>8</v>
      </c>
      <c r="G9705" s="6"/>
      <c r="H9705" s="6"/>
      <c r="I9705" s="6"/>
      <c r="J9705" s="6">
        <v>44.697142857142858</v>
      </c>
      <c r="K9705">
        <f t="shared" si="302"/>
        <v>1</v>
      </c>
    </row>
    <row r="9706" spans="1:11" x14ac:dyDescent="0.25">
      <c r="A9706" s="5" t="str">
        <f t="shared" si="303"/>
        <v>Rate FamilyTOU-GS2Average WeekdayNovember9</v>
      </c>
      <c r="B9706" t="s">
        <v>2234</v>
      </c>
      <c r="C9706" t="s">
        <v>2255</v>
      </c>
      <c r="D9706" t="s">
        <v>2675</v>
      </c>
      <c r="E9706" t="s">
        <v>3223</v>
      </c>
      <c r="F9706" s="6">
        <v>9</v>
      </c>
      <c r="G9706" s="6"/>
      <c r="H9706" s="6"/>
      <c r="I9706" s="6"/>
      <c r="J9706" s="6">
        <v>47.958571428571432</v>
      </c>
      <c r="K9706">
        <f t="shared" si="302"/>
        <v>1</v>
      </c>
    </row>
    <row r="9707" spans="1:11" x14ac:dyDescent="0.25">
      <c r="A9707" s="5" t="str">
        <f t="shared" si="303"/>
        <v>Rate FamilyTOU-GS2Average WeekdayNovember10</v>
      </c>
      <c r="B9707" t="s">
        <v>2234</v>
      </c>
      <c r="C9707" t="s">
        <v>2255</v>
      </c>
      <c r="D9707" t="s">
        <v>2675</v>
      </c>
      <c r="E9707" t="s">
        <v>3223</v>
      </c>
      <c r="F9707" s="6">
        <v>10</v>
      </c>
      <c r="G9707" s="6"/>
      <c r="H9707" s="6"/>
      <c r="I9707" s="6"/>
      <c r="J9707" s="6">
        <v>53.572857142857139</v>
      </c>
      <c r="K9707">
        <f t="shared" si="302"/>
        <v>1</v>
      </c>
    </row>
    <row r="9708" spans="1:11" x14ac:dyDescent="0.25">
      <c r="A9708" s="5" t="str">
        <f t="shared" si="303"/>
        <v>Rate FamilyTOU-GS2Average WeekdayNovember11</v>
      </c>
      <c r="B9708" t="s">
        <v>2234</v>
      </c>
      <c r="C9708" t="s">
        <v>2255</v>
      </c>
      <c r="D9708" t="s">
        <v>2675</v>
      </c>
      <c r="E9708" t="s">
        <v>3223</v>
      </c>
      <c r="F9708" s="6">
        <v>11</v>
      </c>
      <c r="G9708" s="6"/>
      <c r="H9708" s="6"/>
      <c r="I9708" s="6"/>
      <c r="J9708" s="6">
        <v>59.862857142857145</v>
      </c>
      <c r="K9708">
        <f t="shared" si="302"/>
        <v>1</v>
      </c>
    </row>
    <row r="9709" spans="1:11" x14ac:dyDescent="0.25">
      <c r="A9709" s="5" t="str">
        <f t="shared" si="303"/>
        <v>Rate FamilyTOU-GS2Average WeekdayNovember12</v>
      </c>
      <c r="B9709" t="s">
        <v>2234</v>
      </c>
      <c r="C9709" t="s">
        <v>2255</v>
      </c>
      <c r="D9709" t="s">
        <v>2675</v>
      </c>
      <c r="E9709" t="s">
        <v>3223</v>
      </c>
      <c r="F9709" s="6">
        <v>12</v>
      </c>
      <c r="G9709" s="6"/>
      <c r="H9709" s="6"/>
      <c r="I9709" s="6"/>
      <c r="J9709" s="6">
        <v>63.884285714285703</v>
      </c>
      <c r="K9709">
        <f t="shared" si="302"/>
        <v>1</v>
      </c>
    </row>
    <row r="9710" spans="1:11" x14ac:dyDescent="0.25">
      <c r="A9710" s="5" t="str">
        <f t="shared" si="303"/>
        <v>Rate FamilyTOU-GS2Average WeekdayNovember13</v>
      </c>
      <c r="B9710" t="s">
        <v>2234</v>
      </c>
      <c r="C9710" t="s">
        <v>2255</v>
      </c>
      <c r="D9710" t="s">
        <v>2675</v>
      </c>
      <c r="E9710" t="s">
        <v>3223</v>
      </c>
      <c r="F9710" s="6">
        <v>13</v>
      </c>
      <c r="G9710" s="6"/>
      <c r="H9710" s="6"/>
      <c r="I9710" s="6"/>
      <c r="J9710" s="6">
        <v>65.46142857142857</v>
      </c>
      <c r="K9710">
        <f t="shared" si="302"/>
        <v>1</v>
      </c>
    </row>
    <row r="9711" spans="1:11" x14ac:dyDescent="0.25">
      <c r="A9711" s="5" t="str">
        <f t="shared" si="303"/>
        <v>Rate FamilyTOU-GS2Average WeekdayNovember14</v>
      </c>
      <c r="B9711" t="s">
        <v>2234</v>
      </c>
      <c r="C9711" t="s">
        <v>2255</v>
      </c>
      <c r="D9711" t="s">
        <v>2675</v>
      </c>
      <c r="E9711" t="s">
        <v>3223</v>
      </c>
      <c r="F9711" s="6">
        <v>14</v>
      </c>
      <c r="G9711" s="6"/>
      <c r="H9711" s="6"/>
      <c r="I9711" s="6"/>
      <c r="J9711" s="6">
        <v>66.751428571428576</v>
      </c>
      <c r="K9711">
        <f t="shared" si="302"/>
        <v>1</v>
      </c>
    </row>
    <row r="9712" spans="1:11" x14ac:dyDescent="0.25">
      <c r="A9712" s="5" t="str">
        <f t="shared" si="303"/>
        <v>Rate FamilyTOU-GS2Average WeekdayNovember15</v>
      </c>
      <c r="B9712" t="s">
        <v>2234</v>
      </c>
      <c r="C9712" t="s">
        <v>2255</v>
      </c>
      <c r="D9712" t="s">
        <v>2675</v>
      </c>
      <c r="E9712" t="s">
        <v>3223</v>
      </c>
      <c r="F9712" s="6">
        <v>15</v>
      </c>
      <c r="G9712" s="6"/>
      <c r="H9712" s="6"/>
      <c r="I9712" s="6"/>
      <c r="J9712" s="6">
        <v>67.678571428571431</v>
      </c>
      <c r="K9712">
        <f t="shared" si="302"/>
        <v>1</v>
      </c>
    </row>
    <row r="9713" spans="1:11" x14ac:dyDescent="0.25">
      <c r="A9713" s="5" t="str">
        <f t="shared" si="303"/>
        <v>Rate FamilyTOU-GS2Average WeekdayNovember16</v>
      </c>
      <c r="B9713" t="s">
        <v>2234</v>
      </c>
      <c r="C9713" t="s">
        <v>2255</v>
      </c>
      <c r="D9713" t="s">
        <v>2675</v>
      </c>
      <c r="E9713" t="s">
        <v>3223</v>
      </c>
      <c r="F9713" s="6">
        <v>16</v>
      </c>
      <c r="G9713" s="6"/>
      <c r="H9713" s="6"/>
      <c r="I9713" s="6"/>
      <c r="J9713" s="6">
        <v>67.637142857142862</v>
      </c>
      <c r="K9713">
        <f t="shared" si="302"/>
        <v>1</v>
      </c>
    </row>
    <row r="9714" spans="1:11" x14ac:dyDescent="0.25">
      <c r="A9714" s="5" t="str">
        <f t="shared" si="303"/>
        <v>Rate FamilyTOU-GS2Average WeekdayNovember17</v>
      </c>
      <c r="B9714" t="s">
        <v>2234</v>
      </c>
      <c r="C9714" t="s">
        <v>2255</v>
      </c>
      <c r="D9714" t="s">
        <v>2675</v>
      </c>
      <c r="E9714" t="s">
        <v>3223</v>
      </c>
      <c r="F9714" s="6">
        <v>17</v>
      </c>
      <c r="G9714" s="6"/>
      <c r="H9714" s="6"/>
      <c r="I9714" s="6"/>
      <c r="J9714" s="6">
        <v>66.424285714285716</v>
      </c>
      <c r="K9714">
        <f t="shared" si="302"/>
        <v>1</v>
      </c>
    </row>
    <row r="9715" spans="1:11" x14ac:dyDescent="0.25">
      <c r="A9715" s="5" t="str">
        <f t="shared" si="303"/>
        <v>Rate FamilyTOU-GS2Average WeekdayNovember18</v>
      </c>
      <c r="B9715" t="s">
        <v>2234</v>
      </c>
      <c r="C9715" t="s">
        <v>2255</v>
      </c>
      <c r="D9715" t="s">
        <v>2675</v>
      </c>
      <c r="E9715" t="s">
        <v>3223</v>
      </c>
      <c r="F9715" s="6">
        <v>18</v>
      </c>
      <c r="G9715" s="6"/>
      <c r="H9715" s="6"/>
      <c r="I9715" s="6"/>
      <c r="J9715" s="6">
        <v>63.525714285714294</v>
      </c>
      <c r="K9715">
        <f t="shared" si="302"/>
        <v>1</v>
      </c>
    </row>
    <row r="9716" spans="1:11" x14ac:dyDescent="0.25">
      <c r="A9716" s="5" t="str">
        <f t="shared" si="303"/>
        <v>Rate FamilyTOU-GS2Average WeekdayNovember19</v>
      </c>
      <c r="B9716" t="s">
        <v>2234</v>
      </c>
      <c r="C9716" t="s">
        <v>2255</v>
      </c>
      <c r="D9716" t="s">
        <v>2675</v>
      </c>
      <c r="E9716" t="s">
        <v>3223</v>
      </c>
      <c r="F9716" s="6">
        <v>19</v>
      </c>
      <c r="G9716" s="6"/>
      <c r="H9716" s="6"/>
      <c r="I9716" s="6"/>
      <c r="J9716" s="6">
        <v>60.167142857142849</v>
      </c>
      <c r="K9716">
        <f t="shared" si="302"/>
        <v>1</v>
      </c>
    </row>
    <row r="9717" spans="1:11" x14ac:dyDescent="0.25">
      <c r="A9717" s="5" t="str">
        <f t="shared" si="303"/>
        <v>Rate FamilyTOU-GS2Average WeekdayNovember20</v>
      </c>
      <c r="B9717" t="s">
        <v>2234</v>
      </c>
      <c r="C9717" t="s">
        <v>2255</v>
      </c>
      <c r="D9717" t="s">
        <v>2675</v>
      </c>
      <c r="E9717" t="s">
        <v>3223</v>
      </c>
      <c r="F9717" s="6">
        <v>20</v>
      </c>
      <c r="G9717" s="6"/>
      <c r="H9717" s="6"/>
      <c r="I9717" s="6"/>
      <c r="J9717" s="6">
        <v>57.712857142857146</v>
      </c>
      <c r="K9717">
        <f t="shared" si="302"/>
        <v>1</v>
      </c>
    </row>
    <row r="9718" spans="1:11" x14ac:dyDescent="0.25">
      <c r="A9718" s="5" t="str">
        <f t="shared" si="303"/>
        <v>Rate FamilyTOU-GS2Average WeekdayNovember21</v>
      </c>
      <c r="B9718" t="s">
        <v>2234</v>
      </c>
      <c r="C9718" t="s">
        <v>2255</v>
      </c>
      <c r="D9718" t="s">
        <v>2675</v>
      </c>
      <c r="E9718" t="s">
        <v>3223</v>
      </c>
      <c r="F9718" s="6">
        <v>21</v>
      </c>
      <c r="G9718" s="6"/>
      <c r="H9718" s="6"/>
      <c r="I9718" s="6"/>
      <c r="J9718" s="6">
        <v>55.594285714285711</v>
      </c>
      <c r="K9718">
        <f t="shared" si="302"/>
        <v>1</v>
      </c>
    </row>
    <row r="9719" spans="1:11" x14ac:dyDescent="0.25">
      <c r="A9719" s="5" t="str">
        <f t="shared" si="303"/>
        <v>Rate FamilyTOU-GS2Average WeekdayNovember22</v>
      </c>
      <c r="B9719" t="s">
        <v>2234</v>
      </c>
      <c r="C9719" t="s">
        <v>2255</v>
      </c>
      <c r="D9719" t="s">
        <v>2675</v>
      </c>
      <c r="E9719" t="s">
        <v>3223</v>
      </c>
      <c r="F9719" s="6">
        <v>22</v>
      </c>
      <c r="G9719" s="6"/>
      <c r="H9719" s="6"/>
      <c r="I9719" s="6"/>
      <c r="J9719" s="6">
        <v>54.124285714285712</v>
      </c>
      <c r="K9719">
        <f t="shared" si="302"/>
        <v>1</v>
      </c>
    </row>
    <row r="9720" spans="1:11" x14ac:dyDescent="0.25">
      <c r="A9720" s="5" t="str">
        <f t="shared" si="303"/>
        <v>Rate FamilyTOU-GS2Average WeekdayNovember23</v>
      </c>
      <c r="B9720" t="s">
        <v>2234</v>
      </c>
      <c r="C9720" t="s">
        <v>2255</v>
      </c>
      <c r="D9720" t="s">
        <v>2675</v>
      </c>
      <c r="E9720" t="s">
        <v>3223</v>
      </c>
      <c r="F9720" s="6">
        <v>23</v>
      </c>
      <c r="G9720" s="6"/>
      <c r="H9720" s="6"/>
      <c r="I9720" s="6"/>
      <c r="J9720" s="6">
        <v>53.377142857142864</v>
      </c>
      <c r="K9720">
        <f t="shared" si="302"/>
        <v>1</v>
      </c>
    </row>
    <row r="9721" spans="1:11" x14ac:dyDescent="0.25">
      <c r="A9721" s="5" t="str">
        <f t="shared" si="303"/>
        <v>Rate FamilyTOU-GS2Average WeekdayNovember24</v>
      </c>
      <c r="B9721" t="s">
        <v>2234</v>
      </c>
      <c r="C9721" t="s">
        <v>2255</v>
      </c>
      <c r="D9721" t="s">
        <v>2675</v>
      </c>
      <c r="E9721" t="s">
        <v>3223</v>
      </c>
      <c r="F9721" s="6">
        <v>24</v>
      </c>
      <c r="G9721" s="6"/>
      <c r="H9721" s="6"/>
      <c r="I9721" s="6"/>
      <c r="J9721" s="6">
        <v>51.721428571428575</v>
      </c>
      <c r="K9721">
        <f t="shared" si="302"/>
        <v>1</v>
      </c>
    </row>
    <row r="9722" spans="1:11" x14ac:dyDescent="0.25">
      <c r="A9722" s="5" t="str">
        <f t="shared" si="303"/>
        <v>Rate FamilyTOU-GS2Monthly Peak DayNovember1</v>
      </c>
      <c r="B9722" t="s">
        <v>2234</v>
      </c>
      <c r="C9722" t="s">
        <v>2255</v>
      </c>
      <c r="D9722" t="s">
        <v>2676</v>
      </c>
      <c r="E9722" t="s">
        <v>3223</v>
      </c>
      <c r="F9722" s="6">
        <v>1</v>
      </c>
      <c r="G9722" s="6"/>
      <c r="H9722" s="6"/>
      <c r="I9722" s="6"/>
      <c r="J9722" s="6">
        <v>65.811428571428578</v>
      </c>
      <c r="K9722">
        <f t="shared" si="302"/>
        <v>1</v>
      </c>
    </row>
    <row r="9723" spans="1:11" x14ac:dyDescent="0.25">
      <c r="A9723" s="5" t="str">
        <f t="shared" si="303"/>
        <v>Rate FamilyTOU-GS2Monthly Peak DayNovember2</v>
      </c>
      <c r="B9723" t="s">
        <v>2234</v>
      </c>
      <c r="C9723" t="s">
        <v>2255</v>
      </c>
      <c r="D9723" t="s">
        <v>2676</v>
      </c>
      <c r="E9723" t="s">
        <v>3223</v>
      </c>
      <c r="F9723" s="6">
        <v>2</v>
      </c>
      <c r="G9723" s="6"/>
      <c r="H9723" s="6"/>
      <c r="I9723" s="6"/>
      <c r="J9723" s="6">
        <v>64.317142857142869</v>
      </c>
      <c r="K9723">
        <f t="shared" si="302"/>
        <v>1</v>
      </c>
    </row>
    <row r="9724" spans="1:11" x14ac:dyDescent="0.25">
      <c r="A9724" s="5" t="str">
        <f t="shared" si="303"/>
        <v>Rate FamilyTOU-GS2Monthly Peak DayNovember3</v>
      </c>
      <c r="B9724" t="s">
        <v>2234</v>
      </c>
      <c r="C9724" t="s">
        <v>2255</v>
      </c>
      <c r="D9724" t="s">
        <v>2676</v>
      </c>
      <c r="E9724" t="s">
        <v>3223</v>
      </c>
      <c r="F9724" s="6">
        <v>3</v>
      </c>
      <c r="G9724" s="6"/>
      <c r="H9724" s="6"/>
      <c r="I9724" s="6"/>
      <c r="J9724" s="6">
        <v>63.501428571428569</v>
      </c>
      <c r="K9724">
        <f t="shared" si="302"/>
        <v>1</v>
      </c>
    </row>
    <row r="9725" spans="1:11" x14ac:dyDescent="0.25">
      <c r="A9725" s="5" t="str">
        <f t="shared" si="303"/>
        <v>Rate FamilyTOU-GS2Monthly Peak DayNovember4</v>
      </c>
      <c r="B9725" t="s">
        <v>2234</v>
      </c>
      <c r="C9725" t="s">
        <v>2255</v>
      </c>
      <c r="D9725" t="s">
        <v>2676</v>
      </c>
      <c r="E9725" t="s">
        <v>3223</v>
      </c>
      <c r="F9725" s="6">
        <v>4</v>
      </c>
      <c r="G9725" s="6"/>
      <c r="H9725" s="6"/>
      <c r="I9725" s="6"/>
      <c r="J9725" s="6">
        <v>62.441428571428567</v>
      </c>
      <c r="K9725">
        <f t="shared" si="302"/>
        <v>1</v>
      </c>
    </row>
    <row r="9726" spans="1:11" x14ac:dyDescent="0.25">
      <c r="A9726" s="5" t="str">
        <f t="shared" si="303"/>
        <v>Rate FamilyTOU-GS2Monthly Peak DayNovember5</v>
      </c>
      <c r="B9726" t="s">
        <v>2234</v>
      </c>
      <c r="C9726" t="s">
        <v>2255</v>
      </c>
      <c r="D9726" t="s">
        <v>2676</v>
      </c>
      <c r="E9726" t="s">
        <v>3223</v>
      </c>
      <c r="F9726" s="6">
        <v>5</v>
      </c>
      <c r="G9726" s="6"/>
      <c r="H9726" s="6"/>
      <c r="I9726" s="6"/>
      <c r="J9726" s="6">
        <v>61.745714285714293</v>
      </c>
      <c r="K9726">
        <f t="shared" si="302"/>
        <v>1</v>
      </c>
    </row>
    <row r="9727" spans="1:11" x14ac:dyDescent="0.25">
      <c r="A9727" s="5" t="str">
        <f t="shared" si="303"/>
        <v>Rate FamilyTOU-GS2Monthly Peak DayNovember6</v>
      </c>
      <c r="B9727" t="s">
        <v>2234</v>
      </c>
      <c r="C9727" t="s">
        <v>2255</v>
      </c>
      <c r="D9727" t="s">
        <v>2676</v>
      </c>
      <c r="E9727" t="s">
        <v>3223</v>
      </c>
      <c r="F9727" s="6">
        <v>6</v>
      </c>
      <c r="G9727" s="6"/>
      <c r="H9727" s="6"/>
      <c r="I9727" s="6"/>
      <c r="J9727" s="6">
        <v>60.562857142857141</v>
      </c>
      <c r="K9727">
        <f t="shared" si="302"/>
        <v>1</v>
      </c>
    </row>
    <row r="9728" spans="1:11" x14ac:dyDescent="0.25">
      <c r="A9728" s="5" t="str">
        <f t="shared" si="303"/>
        <v>Rate FamilyTOU-GS2Monthly Peak DayNovember7</v>
      </c>
      <c r="B9728" t="s">
        <v>2234</v>
      </c>
      <c r="C9728" t="s">
        <v>2255</v>
      </c>
      <c r="D9728" t="s">
        <v>2676</v>
      </c>
      <c r="E9728" t="s">
        <v>3223</v>
      </c>
      <c r="F9728" s="6">
        <v>7</v>
      </c>
      <c r="G9728" s="6"/>
      <c r="H9728" s="6"/>
      <c r="I9728" s="6"/>
      <c r="J9728" s="6">
        <v>60.70428571428571</v>
      </c>
      <c r="K9728">
        <f t="shared" si="302"/>
        <v>1</v>
      </c>
    </row>
    <row r="9729" spans="1:11" x14ac:dyDescent="0.25">
      <c r="A9729" s="5" t="str">
        <f t="shared" si="303"/>
        <v>Rate FamilyTOU-GS2Monthly Peak DayNovember8</v>
      </c>
      <c r="B9729" t="s">
        <v>2234</v>
      </c>
      <c r="C9729" t="s">
        <v>2255</v>
      </c>
      <c r="D9729" t="s">
        <v>2676</v>
      </c>
      <c r="E9729" t="s">
        <v>3223</v>
      </c>
      <c r="F9729" s="6">
        <v>8</v>
      </c>
      <c r="G9729" s="6"/>
      <c r="H9729" s="6"/>
      <c r="I9729" s="6"/>
      <c r="J9729" s="6">
        <v>61.205714285714279</v>
      </c>
      <c r="K9729">
        <f t="shared" si="302"/>
        <v>1</v>
      </c>
    </row>
    <row r="9730" spans="1:11" x14ac:dyDescent="0.25">
      <c r="A9730" s="5" t="str">
        <f t="shared" si="303"/>
        <v>Rate FamilyTOU-GS2Monthly Peak DayNovember9</v>
      </c>
      <c r="B9730" t="s">
        <v>2234</v>
      </c>
      <c r="C9730" t="s">
        <v>2255</v>
      </c>
      <c r="D9730" t="s">
        <v>2676</v>
      </c>
      <c r="E9730" t="s">
        <v>3223</v>
      </c>
      <c r="F9730" s="6">
        <v>9</v>
      </c>
      <c r="G9730" s="6"/>
      <c r="H9730" s="6"/>
      <c r="I9730" s="6"/>
      <c r="J9730" s="6">
        <v>65.332857142857137</v>
      </c>
      <c r="K9730">
        <f t="shared" ref="K9730:K9793" si="304">INDEX(events, MATCH(CONCATENATE(B9730, C9730, D9730, E9730), events_y, 0), MATCH("Confidential", events_x, 0))</f>
        <v>1</v>
      </c>
    </row>
    <row r="9731" spans="1:11" x14ac:dyDescent="0.25">
      <c r="A9731" s="5" t="str">
        <f t="shared" ref="A9731:A9794" si="305">CONCATENATE(B9731, C9731, D9731, E9731, F9731)</f>
        <v>Rate FamilyTOU-GS2Monthly Peak DayNovember10</v>
      </c>
      <c r="B9731" t="s">
        <v>2234</v>
      </c>
      <c r="C9731" t="s">
        <v>2255</v>
      </c>
      <c r="D9731" t="s">
        <v>2676</v>
      </c>
      <c r="E9731" t="s">
        <v>3223</v>
      </c>
      <c r="F9731" s="6">
        <v>10</v>
      </c>
      <c r="G9731" s="6"/>
      <c r="H9731" s="6"/>
      <c r="I9731" s="6"/>
      <c r="J9731" s="6">
        <v>70.244285714285724</v>
      </c>
      <c r="K9731">
        <f t="shared" si="304"/>
        <v>1</v>
      </c>
    </row>
    <row r="9732" spans="1:11" x14ac:dyDescent="0.25">
      <c r="A9732" s="5" t="str">
        <f t="shared" si="305"/>
        <v>Rate FamilyTOU-GS2Monthly Peak DayNovember11</v>
      </c>
      <c r="B9732" t="s">
        <v>2234</v>
      </c>
      <c r="C9732" t="s">
        <v>2255</v>
      </c>
      <c r="D9732" t="s">
        <v>2676</v>
      </c>
      <c r="E9732" t="s">
        <v>3223</v>
      </c>
      <c r="F9732" s="6">
        <v>11</v>
      </c>
      <c r="G9732" s="6"/>
      <c r="H9732" s="6"/>
      <c r="I9732" s="6"/>
      <c r="J9732" s="6">
        <v>76.59</v>
      </c>
      <c r="K9732">
        <f t="shared" si="304"/>
        <v>1</v>
      </c>
    </row>
    <row r="9733" spans="1:11" x14ac:dyDescent="0.25">
      <c r="A9733" s="5" t="str">
        <f t="shared" si="305"/>
        <v>Rate FamilyTOU-GS2Monthly Peak DayNovember12</v>
      </c>
      <c r="B9733" t="s">
        <v>2234</v>
      </c>
      <c r="C9733" t="s">
        <v>2255</v>
      </c>
      <c r="D9733" t="s">
        <v>2676</v>
      </c>
      <c r="E9733" t="s">
        <v>3223</v>
      </c>
      <c r="F9733" s="6">
        <v>12</v>
      </c>
      <c r="G9733" s="6"/>
      <c r="H9733" s="6"/>
      <c r="I9733" s="6"/>
      <c r="J9733" s="6">
        <v>82.45714285714287</v>
      </c>
      <c r="K9733">
        <f t="shared" si="304"/>
        <v>1</v>
      </c>
    </row>
    <row r="9734" spans="1:11" x14ac:dyDescent="0.25">
      <c r="A9734" s="5" t="str">
        <f t="shared" si="305"/>
        <v>Rate FamilyTOU-GS2Monthly Peak DayNovember13</v>
      </c>
      <c r="B9734" t="s">
        <v>2234</v>
      </c>
      <c r="C9734" t="s">
        <v>2255</v>
      </c>
      <c r="D9734" t="s">
        <v>2676</v>
      </c>
      <c r="E9734" t="s">
        <v>3223</v>
      </c>
      <c r="F9734" s="6">
        <v>13</v>
      </c>
      <c r="G9734" s="6"/>
      <c r="H9734" s="6"/>
      <c r="I9734" s="6"/>
      <c r="J9734" s="6">
        <v>85.928571428571431</v>
      </c>
      <c r="K9734">
        <f t="shared" si="304"/>
        <v>1</v>
      </c>
    </row>
    <row r="9735" spans="1:11" x14ac:dyDescent="0.25">
      <c r="A9735" s="5" t="str">
        <f t="shared" si="305"/>
        <v>Rate FamilyTOU-GS2Monthly Peak DayNovember14</v>
      </c>
      <c r="B9735" t="s">
        <v>2234</v>
      </c>
      <c r="C9735" t="s">
        <v>2255</v>
      </c>
      <c r="D9735" t="s">
        <v>2676</v>
      </c>
      <c r="E9735" t="s">
        <v>3223</v>
      </c>
      <c r="F9735" s="6">
        <v>14</v>
      </c>
      <c r="G9735" s="6"/>
      <c r="H9735" s="6"/>
      <c r="I9735" s="6"/>
      <c r="J9735" s="6">
        <v>87.314285714285717</v>
      </c>
      <c r="K9735">
        <f t="shared" si="304"/>
        <v>1</v>
      </c>
    </row>
    <row r="9736" spans="1:11" x14ac:dyDescent="0.25">
      <c r="A9736" s="5" t="str">
        <f t="shared" si="305"/>
        <v>Rate FamilyTOU-GS2Monthly Peak DayNovember15</v>
      </c>
      <c r="B9736" t="s">
        <v>2234</v>
      </c>
      <c r="C9736" t="s">
        <v>2255</v>
      </c>
      <c r="D9736" t="s">
        <v>2676</v>
      </c>
      <c r="E9736" t="s">
        <v>3223</v>
      </c>
      <c r="F9736" s="6">
        <v>15</v>
      </c>
      <c r="G9736" s="6"/>
      <c r="H9736" s="6"/>
      <c r="I9736" s="6"/>
      <c r="J9736" s="6">
        <v>88.914285714285725</v>
      </c>
      <c r="K9736">
        <f t="shared" si="304"/>
        <v>1</v>
      </c>
    </row>
    <row r="9737" spans="1:11" x14ac:dyDescent="0.25">
      <c r="A9737" s="5" t="str">
        <f t="shared" si="305"/>
        <v>Rate FamilyTOU-GS2Monthly Peak DayNovember16</v>
      </c>
      <c r="B9737" t="s">
        <v>2234</v>
      </c>
      <c r="C9737" t="s">
        <v>2255</v>
      </c>
      <c r="D9737" t="s">
        <v>2676</v>
      </c>
      <c r="E9737" t="s">
        <v>3223</v>
      </c>
      <c r="F9737" s="6">
        <v>16</v>
      </c>
      <c r="G9737" s="6"/>
      <c r="H9737" s="6"/>
      <c r="I9737" s="6"/>
      <c r="J9737" s="6">
        <v>88.914285714285711</v>
      </c>
      <c r="K9737">
        <f t="shared" si="304"/>
        <v>1</v>
      </c>
    </row>
    <row r="9738" spans="1:11" x14ac:dyDescent="0.25">
      <c r="A9738" s="5" t="str">
        <f t="shared" si="305"/>
        <v>Rate FamilyTOU-GS2Monthly Peak DayNovember17</v>
      </c>
      <c r="B9738" t="s">
        <v>2234</v>
      </c>
      <c r="C9738" t="s">
        <v>2255</v>
      </c>
      <c r="D9738" t="s">
        <v>2676</v>
      </c>
      <c r="E9738" t="s">
        <v>3223</v>
      </c>
      <c r="F9738" s="6">
        <v>17</v>
      </c>
      <c r="G9738" s="6"/>
      <c r="H9738" s="6"/>
      <c r="I9738" s="6"/>
      <c r="J9738" s="6">
        <v>87.257142857142853</v>
      </c>
      <c r="K9738">
        <f t="shared" si="304"/>
        <v>1</v>
      </c>
    </row>
    <row r="9739" spans="1:11" x14ac:dyDescent="0.25">
      <c r="A9739" s="5" t="str">
        <f t="shared" si="305"/>
        <v>Rate FamilyTOU-GS2Monthly Peak DayNovember18</v>
      </c>
      <c r="B9739" t="s">
        <v>2234</v>
      </c>
      <c r="C9739" t="s">
        <v>2255</v>
      </c>
      <c r="D9739" t="s">
        <v>2676</v>
      </c>
      <c r="E9739" t="s">
        <v>3223</v>
      </c>
      <c r="F9739" s="6">
        <v>18</v>
      </c>
      <c r="G9739" s="6"/>
      <c r="H9739" s="6"/>
      <c r="I9739" s="6"/>
      <c r="J9739" s="6">
        <v>84.514285714285705</v>
      </c>
      <c r="K9739">
        <f t="shared" si="304"/>
        <v>1</v>
      </c>
    </row>
    <row r="9740" spans="1:11" x14ac:dyDescent="0.25">
      <c r="A9740" s="5" t="str">
        <f t="shared" si="305"/>
        <v>Rate FamilyTOU-GS2Monthly Peak DayNovember19</v>
      </c>
      <c r="B9740" t="s">
        <v>2234</v>
      </c>
      <c r="C9740" t="s">
        <v>2255</v>
      </c>
      <c r="D9740" t="s">
        <v>2676</v>
      </c>
      <c r="E9740" t="s">
        <v>3223</v>
      </c>
      <c r="F9740" s="6">
        <v>19</v>
      </c>
      <c r="G9740" s="6"/>
      <c r="H9740" s="6"/>
      <c r="I9740" s="6"/>
      <c r="J9740" s="6">
        <v>81.671428571428578</v>
      </c>
      <c r="K9740">
        <f t="shared" si="304"/>
        <v>1</v>
      </c>
    </row>
    <row r="9741" spans="1:11" x14ac:dyDescent="0.25">
      <c r="A9741" s="5" t="str">
        <f t="shared" si="305"/>
        <v>Rate FamilyTOU-GS2Monthly Peak DayNovember20</v>
      </c>
      <c r="B9741" t="s">
        <v>2234</v>
      </c>
      <c r="C9741" t="s">
        <v>2255</v>
      </c>
      <c r="D9741" t="s">
        <v>2676</v>
      </c>
      <c r="E9741" t="s">
        <v>3223</v>
      </c>
      <c r="F9741" s="6">
        <v>20</v>
      </c>
      <c r="G9741" s="6"/>
      <c r="H9741" s="6"/>
      <c r="I9741" s="6"/>
      <c r="J9741" s="6">
        <v>78.257142857142853</v>
      </c>
      <c r="K9741">
        <f t="shared" si="304"/>
        <v>1</v>
      </c>
    </row>
    <row r="9742" spans="1:11" x14ac:dyDescent="0.25">
      <c r="A9742" s="5" t="str">
        <f t="shared" si="305"/>
        <v>Rate FamilyTOU-GS2Monthly Peak DayNovember21</v>
      </c>
      <c r="B9742" t="s">
        <v>2234</v>
      </c>
      <c r="C9742" t="s">
        <v>2255</v>
      </c>
      <c r="D9742" t="s">
        <v>2676</v>
      </c>
      <c r="E9742" t="s">
        <v>3223</v>
      </c>
      <c r="F9742" s="6">
        <v>21</v>
      </c>
      <c r="G9742" s="6"/>
      <c r="H9742" s="6"/>
      <c r="I9742" s="6"/>
      <c r="J9742" s="6">
        <v>76.185714285714283</v>
      </c>
      <c r="K9742">
        <f t="shared" si="304"/>
        <v>1</v>
      </c>
    </row>
    <row r="9743" spans="1:11" x14ac:dyDescent="0.25">
      <c r="A9743" s="5" t="str">
        <f t="shared" si="305"/>
        <v>Rate FamilyTOU-GS2Monthly Peak DayNovember22</v>
      </c>
      <c r="B9743" t="s">
        <v>2234</v>
      </c>
      <c r="C9743" t="s">
        <v>2255</v>
      </c>
      <c r="D9743" t="s">
        <v>2676</v>
      </c>
      <c r="E9743" t="s">
        <v>3223</v>
      </c>
      <c r="F9743" s="6">
        <v>22</v>
      </c>
      <c r="G9743" s="6"/>
      <c r="H9743" s="6"/>
      <c r="I9743" s="6"/>
      <c r="J9743" s="6">
        <v>75.028571428571439</v>
      </c>
      <c r="K9743">
        <f t="shared" si="304"/>
        <v>1</v>
      </c>
    </row>
    <row r="9744" spans="1:11" x14ac:dyDescent="0.25">
      <c r="A9744" s="5" t="str">
        <f t="shared" si="305"/>
        <v>Rate FamilyTOU-GS2Monthly Peak DayNovember23</v>
      </c>
      <c r="B9744" t="s">
        <v>2234</v>
      </c>
      <c r="C9744" t="s">
        <v>2255</v>
      </c>
      <c r="D9744" t="s">
        <v>2676</v>
      </c>
      <c r="E9744" t="s">
        <v>3223</v>
      </c>
      <c r="F9744" s="6">
        <v>23</v>
      </c>
      <c r="G9744" s="6"/>
      <c r="H9744" s="6"/>
      <c r="I9744" s="6"/>
      <c r="J9744" s="6">
        <v>73.54285714285713</v>
      </c>
      <c r="K9744">
        <f t="shared" si="304"/>
        <v>1</v>
      </c>
    </row>
    <row r="9745" spans="1:11" x14ac:dyDescent="0.25">
      <c r="A9745" s="5" t="str">
        <f t="shared" si="305"/>
        <v>Rate FamilyTOU-GS2Monthly Peak DayNovember24</v>
      </c>
      <c r="B9745" t="s">
        <v>2234</v>
      </c>
      <c r="C9745" t="s">
        <v>2255</v>
      </c>
      <c r="D9745" t="s">
        <v>2676</v>
      </c>
      <c r="E9745" t="s">
        <v>3223</v>
      </c>
      <c r="F9745" s="6">
        <v>24</v>
      </c>
      <c r="G9745" s="6"/>
      <c r="H9745" s="6"/>
      <c r="I9745" s="6"/>
      <c r="J9745" s="6">
        <v>71.998571428571424</v>
      </c>
      <c r="K9745">
        <f t="shared" si="304"/>
        <v>1</v>
      </c>
    </row>
    <row r="9746" spans="1:11" x14ac:dyDescent="0.25">
      <c r="A9746" s="5" t="str">
        <f t="shared" si="305"/>
        <v>Rate FamilyTOU-GS2Average WeekdayDecember1</v>
      </c>
      <c r="B9746" t="s">
        <v>2234</v>
      </c>
      <c r="C9746" t="s">
        <v>2255</v>
      </c>
      <c r="D9746" t="s">
        <v>2677</v>
      </c>
      <c r="E9746" t="s">
        <v>3224</v>
      </c>
      <c r="F9746" s="6">
        <v>1</v>
      </c>
      <c r="G9746" s="6"/>
      <c r="H9746" s="6"/>
      <c r="I9746" s="6"/>
      <c r="J9746" s="6">
        <v>48.231428571428573</v>
      </c>
      <c r="K9746">
        <f t="shared" si="304"/>
        <v>1</v>
      </c>
    </row>
    <row r="9747" spans="1:11" x14ac:dyDescent="0.25">
      <c r="A9747" s="5" t="str">
        <f t="shared" si="305"/>
        <v>Rate FamilyTOU-GS2Average WeekdayDecember2</v>
      </c>
      <c r="B9747" t="s">
        <v>2234</v>
      </c>
      <c r="C9747" t="s">
        <v>2255</v>
      </c>
      <c r="D9747" t="s">
        <v>2677</v>
      </c>
      <c r="E9747" t="s">
        <v>3224</v>
      </c>
      <c r="F9747" s="6">
        <v>2</v>
      </c>
      <c r="G9747" s="6"/>
      <c r="H9747" s="6"/>
      <c r="I9747" s="6"/>
      <c r="J9747" s="6">
        <v>47.42285714285714</v>
      </c>
      <c r="K9747">
        <f t="shared" si="304"/>
        <v>1</v>
      </c>
    </row>
    <row r="9748" spans="1:11" x14ac:dyDescent="0.25">
      <c r="A9748" s="5" t="str">
        <f t="shared" si="305"/>
        <v>Rate FamilyTOU-GS2Average WeekdayDecember3</v>
      </c>
      <c r="B9748" t="s">
        <v>2234</v>
      </c>
      <c r="C9748" t="s">
        <v>2255</v>
      </c>
      <c r="D9748" t="s">
        <v>2677</v>
      </c>
      <c r="E9748" t="s">
        <v>3224</v>
      </c>
      <c r="F9748" s="6">
        <v>3</v>
      </c>
      <c r="G9748" s="6"/>
      <c r="H9748" s="6"/>
      <c r="I9748" s="6"/>
      <c r="J9748" s="6">
        <v>47.699999999999996</v>
      </c>
      <c r="K9748">
        <f t="shared" si="304"/>
        <v>1</v>
      </c>
    </row>
    <row r="9749" spans="1:11" x14ac:dyDescent="0.25">
      <c r="A9749" s="5" t="str">
        <f t="shared" si="305"/>
        <v>Rate FamilyTOU-GS2Average WeekdayDecember4</v>
      </c>
      <c r="B9749" t="s">
        <v>2234</v>
      </c>
      <c r="C9749" t="s">
        <v>2255</v>
      </c>
      <c r="D9749" t="s">
        <v>2677</v>
      </c>
      <c r="E9749" t="s">
        <v>3224</v>
      </c>
      <c r="F9749" s="6">
        <v>4</v>
      </c>
      <c r="G9749" s="6"/>
      <c r="H9749" s="6"/>
      <c r="I9749" s="6"/>
      <c r="J9749" s="6">
        <v>46.552857142857142</v>
      </c>
      <c r="K9749">
        <f t="shared" si="304"/>
        <v>1</v>
      </c>
    </row>
    <row r="9750" spans="1:11" x14ac:dyDescent="0.25">
      <c r="A9750" s="5" t="str">
        <f t="shared" si="305"/>
        <v>Rate FamilyTOU-GS2Average WeekdayDecember5</v>
      </c>
      <c r="B9750" t="s">
        <v>2234</v>
      </c>
      <c r="C9750" t="s">
        <v>2255</v>
      </c>
      <c r="D9750" t="s">
        <v>2677</v>
      </c>
      <c r="E9750" t="s">
        <v>3224</v>
      </c>
      <c r="F9750" s="6">
        <v>5</v>
      </c>
      <c r="G9750" s="6"/>
      <c r="H9750" s="6"/>
      <c r="I9750" s="6"/>
      <c r="J9750" s="6">
        <v>46.35</v>
      </c>
      <c r="K9750">
        <f t="shared" si="304"/>
        <v>1</v>
      </c>
    </row>
    <row r="9751" spans="1:11" x14ac:dyDescent="0.25">
      <c r="A9751" s="5" t="str">
        <f t="shared" si="305"/>
        <v>Rate FamilyTOU-GS2Average WeekdayDecember6</v>
      </c>
      <c r="B9751" t="s">
        <v>2234</v>
      </c>
      <c r="C9751" t="s">
        <v>2255</v>
      </c>
      <c r="D9751" t="s">
        <v>2677</v>
      </c>
      <c r="E9751" t="s">
        <v>3224</v>
      </c>
      <c r="F9751" s="6">
        <v>6</v>
      </c>
      <c r="G9751" s="6"/>
      <c r="H9751" s="6"/>
      <c r="I9751" s="6"/>
      <c r="J9751" s="6">
        <v>46.855714285714285</v>
      </c>
      <c r="K9751">
        <f t="shared" si="304"/>
        <v>1</v>
      </c>
    </row>
    <row r="9752" spans="1:11" x14ac:dyDescent="0.25">
      <c r="A9752" s="5" t="str">
        <f t="shared" si="305"/>
        <v>Rate FamilyTOU-GS2Average WeekdayDecember7</v>
      </c>
      <c r="B9752" t="s">
        <v>2234</v>
      </c>
      <c r="C9752" t="s">
        <v>2255</v>
      </c>
      <c r="D9752" t="s">
        <v>2677</v>
      </c>
      <c r="E9752" t="s">
        <v>3224</v>
      </c>
      <c r="F9752" s="6">
        <v>7</v>
      </c>
      <c r="G9752" s="6"/>
      <c r="H9752" s="6"/>
      <c r="I9752" s="6"/>
      <c r="J9752" s="6">
        <v>46.655714285714282</v>
      </c>
      <c r="K9752">
        <f t="shared" si="304"/>
        <v>1</v>
      </c>
    </row>
    <row r="9753" spans="1:11" x14ac:dyDescent="0.25">
      <c r="A9753" s="5" t="str">
        <f t="shared" si="305"/>
        <v>Rate FamilyTOU-GS2Average WeekdayDecember8</v>
      </c>
      <c r="B9753" t="s">
        <v>2234</v>
      </c>
      <c r="C9753" t="s">
        <v>2255</v>
      </c>
      <c r="D9753" t="s">
        <v>2677</v>
      </c>
      <c r="E9753" t="s">
        <v>3224</v>
      </c>
      <c r="F9753" s="6">
        <v>8</v>
      </c>
      <c r="G9753" s="6"/>
      <c r="H9753" s="6"/>
      <c r="I9753" s="6"/>
      <c r="J9753" s="6">
        <v>46.122857142857136</v>
      </c>
      <c r="K9753">
        <f t="shared" si="304"/>
        <v>1</v>
      </c>
    </row>
    <row r="9754" spans="1:11" x14ac:dyDescent="0.25">
      <c r="A9754" s="5" t="str">
        <f t="shared" si="305"/>
        <v>Rate FamilyTOU-GS2Average WeekdayDecember9</v>
      </c>
      <c r="B9754" t="s">
        <v>2234</v>
      </c>
      <c r="C9754" t="s">
        <v>2255</v>
      </c>
      <c r="D9754" t="s">
        <v>2677</v>
      </c>
      <c r="E9754" t="s">
        <v>3224</v>
      </c>
      <c r="F9754" s="6">
        <v>9</v>
      </c>
      <c r="G9754" s="6"/>
      <c r="H9754" s="6"/>
      <c r="I9754" s="6"/>
      <c r="J9754" s="6">
        <v>47.675714285714285</v>
      </c>
      <c r="K9754">
        <f t="shared" si="304"/>
        <v>1</v>
      </c>
    </row>
    <row r="9755" spans="1:11" x14ac:dyDescent="0.25">
      <c r="A9755" s="5" t="str">
        <f t="shared" si="305"/>
        <v>Rate FamilyTOU-GS2Average WeekdayDecember10</v>
      </c>
      <c r="B9755" t="s">
        <v>2234</v>
      </c>
      <c r="C9755" t="s">
        <v>2255</v>
      </c>
      <c r="D9755" t="s">
        <v>2677</v>
      </c>
      <c r="E9755" t="s">
        <v>3224</v>
      </c>
      <c r="F9755" s="6">
        <v>10</v>
      </c>
      <c r="G9755" s="6"/>
      <c r="H9755" s="6"/>
      <c r="I9755" s="6"/>
      <c r="J9755" s="6">
        <v>51.271428571428565</v>
      </c>
      <c r="K9755">
        <f t="shared" si="304"/>
        <v>1</v>
      </c>
    </row>
    <row r="9756" spans="1:11" x14ac:dyDescent="0.25">
      <c r="A9756" s="5" t="str">
        <f t="shared" si="305"/>
        <v>Rate FamilyTOU-GS2Average WeekdayDecember11</v>
      </c>
      <c r="B9756" t="s">
        <v>2234</v>
      </c>
      <c r="C9756" t="s">
        <v>2255</v>
      </c>
      <c r="D9756" t="s">
        <v>2677</v>
      </c>
      <c r="E9756" t="s">
        <v>3224</v>
      </c>
      <c r="F9756" s="6">
        <v>11</v>
      </c>
      <c r="G9756" s="6"/>
      <c r="H9756" s="6"/>
      <c r="I9756" s="6"/>
      <c r="J9756" s="6">
        <v>54.505285714285719</v>
      </c>
      <c r="K9756">
        <f t="shared" si="304"/>
        <v>1</v>
      </c>
    </row>
    <row r="9757" spans="1:11" x14ac:dyDescent="0.25">
      <c r="A9757" s="5" t="str">
        <f t="shared" si="305"/>
        <v>Rate FamilyTOU-GS2Average WeekdayDecember12</v>
      </c>
      <c r="B9757" t="s">
        <v>2234</v>
      </c>
      <c r="C9757" t="s">
        <v>2255</v>
      </c>
      <c r="D9757" t="s">
        <v>2677</v>
      </c>
      <c r="E9757" t="s">
        <v>3224</v>
      </c>
      <c r="F9757" s="6">
        <v>12</v>
      </c>
      <c r="G9757" s="6"/>
      <c r="H9757" s="6"/>
      <c r="I9757" s="6"/>
      <c r="J9757" s="6">
        <v>57.874714285714283</v>
      </c>
      <c r="K9757">
        <f t="shared" si="304"/>
        <v>1</v>
      </c>
    </row>
    <row r="9758" spans="1:11" x14ac:dyDescent="0.25">
      <c r="A9758" s="5" t="str">
        <f t="shared" si="305"/>
        <v>Rate FamilyTOU-GS2Average WeekdayDecember13</v>
      </c>
      <c r="B9758" t="s">
        <v>2234</v>
      </c>
      <c r="C9758" t="s">
        <v>2255</v>
      </c>
      <c r="D9758" t="s">
        <v>2677</v>
      </c>
      <c r="E9758" t="s">
        <v>3224</v>
      </c>
      <c r="F9758" s="6">
        <v>13</v>
      </c>
      <c r="G9758" s="6"/>
      <c r="H9758" s="6"/>
      <c r="I9758" s="6"/>
      <c r="J9758" s="6">
        <v>61.881428571428572</v>
      </c>
      <c r="K9758">
        <f t="shared" si="304"/>
        <v>1</v>
      </c>
    </row>
    <row r="9759" spans="1:11" x14ac:dyDescent="0.25">
      <c r="A9759" s="5" t="str">
        <f t="shared" si="305"/>
        <v>Rate FamilyTOU-GS2Average WeekdayDecember14</v>
      </c>
      <c r="B9759" t="s">
        <v>2234</v>
      </c>
      <c r="C9759" t="s">
        <v>2255</v>
      </c>
      <c r="D9759" t="s">
        <v>2677</v>
      </c>
      <c r="E9759" t="s">
        <v>3224</v>
      </c>
      <c r="F9759" s="6">
        <v>14</v>
      </c>
      <c r="G9759" s="6"/>
      <c r="H9759" s="6"/>
      <c r="I9759" s="6"/>
      <c r="J9759" s="6">
        <v>64.045714285714297</v>
      </c>
      <c r="K9759">
        <f t="shared" si="304"/>
        <v>1</v>
      </c>
    </row>
    <row r="9760" spans="1:11" x14ac:dyDescent="0.25">
      <c r="A9760" s="5" t="str">
        <f t="shared" si="305"/>
        <v>Rate FamilyTOU-GS2Average WeekdayDecember15</v>
      </c>
      <c r="B9760" t="s">
        <v>2234</v>
      </c>
      <c r="C9760" t="s">
        <v>2255</v>
      </c>
      <c r="D9760" t="s">
        <v>2677</v>
      </c>
      <c r="E9760" t="s">
        <v>3224</v>
      </c>
      <c r="F9760" s="6">
        <v>15</v>
      </c>
      <c r="G9760" s="6"/>
      <c r="H9760" s="6"/>
      <c r="I9760" s="6"/>
      <c r="J9760" s="6">
        <v>64.98</v>
      </c>
      <c r="K9760">
        <f t="shared" si="304"/>
        <v>1</v>
      </c>
    </row>
    <row r="9761" spans="1:11" x14ac:dyDescent="0.25">
      <c r="A9761" s="5" t="str">
        <f t="shared" si="305"/>
        <v>Rate FamilyTOU-GS2Average WeekdayDecember16</v>
      </c>
      <c r="B9761" t="s">
        <v>2234</v>
      </c>
      <c r="C9761" t="s">
        <v>2255</v>
      </c>
      <c r="D9761" t="s">
        <v>2677</v>
      </c>
      <c r="E9761" t="s">
        <v>3224</v>
      </c>
      <c r="F9761" s="6">
        <v>16</v>
      </c>
      <c r="G9761" s="6"/>
      <c r="H9761" s="6"/>
      <c r="I9761" s="6"/>
      <c r="J9761" s="6">
        <v>65.605714285714285</v>
      </c>
      <c r="K9761">
        <f t="shared" si="304"/>
        <v>1</v>
      </c>
    </row>
    <row r="9762" spans="1:11" x14ac:dyDescent="0.25">
      <c r="A9762" s="5" t="str">
        <f t="shared" si="305"/>
        <v>Rate FamilyTOU-GS2Average WeekdayDecember17</v>
      </c>
      <c r="B9762" t="s">
        <v>2234</v>
      </c>
      <c r="C9762" t="s">
        <v>2255</v>
      </c>
      <c r="D9762" t="s">
        <v>2677</v>
      </c>
      <c r="E9762" t="s">
        <v>3224</v>
      </c>
      <c r="F9762" s="6">
        <v>17</v>
      </c>
      <c r="G9762" s="6"/>
      <c r="H9762" s="6"/>
      <c r="I9762" s="6"/>
      <c r="J9762" s="6">
        <v>65.23571428571428</v>
      </c>
      <c r="K9762">
        <f t="shared" si="304"/>
        <v>1</v>
      </c>
    </row>
    <row r="9763" spans="1:11" x14ac:dyDescent="0.25">
      <c r="A9763" s="5" t="str">
        <f t="shared" si="305"/>
        <v>Rate FamilyTOU-GS2Average WeekdayDecember18</v>
      </c>
      <c r="B9763" t="s">
        <v>2234</v>
      </c>
      <c r="C9763" t="s">
        <v>2255</v>
      </c>
      <c r="D9763" t="s">
        <v>2677</v>
      </c>
      <c r="E9763" t="s">
        <v>3224</v>
      </c>
      <c r="F9763" s="6">
        <v>18</v>
      </c>
      <c r="G9763" s="6"/>
      <c r="H9763" s="6"/>
      <c r="I9763" s="6"/>
      <c r="J9763" s="6">
        <v>63.294285714285714</v>
      </c>
      <c r="K9763">
        <f t="shared" si="304"/>
        <v>1</v>
      </c>
    </row>
    <row r="9764" spans="1:11" x14ac:dyDescent="0.25">
      <c r="A9764" s="5" t="str">
        <f t="shared" si="305"/>
        <v>Rate FamilyTOU-GS2Average WeekdayDecember19</v>
      </c>
      <c r="B9764" t="s">
        <v>2234</v>
      </c>
      <c r="C9764" t="s">
        <v>2255</v>
      </c>
      <c r="D9764" t="s">
        <v>2677</v>
      </c>
      <c r="E9764" t="s">
        <v>3224</v>
      </c>
      <c r="F9764" s="6">
        <v>19</v>
      </c>
      <c r="G9764" s="6"/>
      <c r="H9764" s="6"/>
      <c r="I9764" s="6"/>
      <c r="J9764" s="6">
        <v>59.788571428571423</v>
      </c>
      <c r="K9764">
        <f t="shared" si="304"/>
        <v>1</v>
      </c>
    </row>
    <row r="9765" spans="1:11" x14ac:dyDescent="0.25">
      <c r="A9765" s="5" t="str">
        <f t="shared" si="305"/>
        <v>Rate FamilyTOU-GS2Average WeekdayDecember20</v>
      </c>
      <c r="B9765" t="s">
        <v>2234</v>
      </c>
      <c r="C9765" t="s">
        <v>2255</v>
      </c>
      <c r="D9765" t="s">
        <v>2677</v>
      </c>
      <c r="E9765" t="s">
        <v>3224</v>
      </c>
      <c r="F9765" s="6">
        <v>20</v>
      </c>
      <c r="G9765" s="6"/>
      <c r="H9765" s="6"/>
      <c r="I9765" s="6"/>
      <c r="J9765" s="6">
        <v>56.764285714285712</v>
      </c>
      <c r="K9765">
        <f t="shared" si="304"/>
        <v>1</v>
      </c>
    </row>
    <row r="9766" spans="1:11" x14ac:dyDescent="0.25">
      <c r="A9766" s="5" t="str">
        <f t="shared" si="305"/>
        <v>Rate FamilyTOU-GS2Average WeekdayDecember21</v>
      </c>
      <c r="B9766" t="s">
        <v>2234</v>
      </c>
      <c r="C9766" t="s">
        <v>2255</v>
      </c>
      <c r="D9766" t="s">
        <v>2677</v>
      </c>
      <c r="E9766" t="s">
        <v>3224</v>
      </c>
      <c r="F9766" s="6">
        <v>21</v>
      </c>
      <c r="G9766" s="6"/>
      <c r="H9766" s="6"/>
      <c r="I9766" s="6"/>
      <c r="J9766" s="6">
        <v>54.405714285714289</v>
      </c>
      <c r="K9766">
        <f t="shared" si="304"/>
        <v>1</v>
      </c>
    </row>
    <row r="9767" spans="1:11" x14ac:dyDescent="0.25">
      <c r="A9767" s="5" t="str">
        <f t="shared" si="305"/>
        <v>Rate FamilyTOU-GS2Average WeekdayDecember22</v>
      </c>
      <c r="B9767" t="s">
        <v>2234</v>
      </c>
      <c r="C9767" t="s">
        <v>2255</v>
      </c>
      <c r="D9767" t="s">
        <v>2677</v>
      </c>
      <c r="E9767" t="s">
        <v>3224</v>
      </c>
      <c r="F9767" s="6">
        <v>22</v>
      </c>
      <c r="G9767" s="6"/>
      <c r="H9767" s="6"/>
      <c r="I9767" s="6"/>
      <c r="J9767" s="6">
        <v>53.107142857142854</v>
      </c>
      <c r="K9767">
        <f t="shared" si="304"/>
        <v>1</v>
      </c>
    </row>
    <row r="9768" spans="1:11" x14ac:dyDescent="0.25">
      <c r="A9768" s="5" t="str">
        <f t="shared" si="305"/>
        <v>Rate FamilyTOU-GS2Average WeekdayDecember23</v>
      </c>
      <c r="B9768" t="s">
        <v>2234</v>
      </c>
      <c r="C9768" t="s">
        <v>2255</v>
      </c>
      <c r="D9768" t="s">
        <v>2677</v>
      </c>
      <c r="E9768" t="s">
        <v>3224</v>
      </c>
      <c r="F9768" s="6">
        <v>23</v>
      </c>
      <c r="G9768" s="6"/>
      <c r="H9768" s="6"/>
      <c r="I9768" s="6"/>
      <c r="J9768" s="6">
        <v>51.284285714285716</v>
      </c>
      <c r="K9768">
        <f t="shared" si="304"/>
        <v>1</v>
      </c>
    </row>
    <row r="9769" spans="1:11" x14ac:dyDescent="0.25">
      <c r="A9769" s="5" t="str">
        <f t="shared" si="305"/>
        <v>Rate FamilyTOU-GS2Average WeekdayDecember24</v>
      </c>
      <c r="B9769" t="s">
        <v>2234</v>
      </c>
      <c r="C9769" t="s">
        <v>2255</v>
      </c>
      <c r="D9769" t="s">
        <v>2677</v>
      </c>
      <c r="E9769" t="s">
        <v>3224</v>
      </c>
      <c r="F9769" s="6">
        <v>24</v>
      </c>
      <c r="G9769" s="6"/>
      <c r="H9769" s="6"/>
      <c r="I9769" s="6"/>
      <c r="J9769" s="6">
        <v>51.861428571428576</v>
      </c>
      <c r="K9769">
        <f t="shared" si="304"/>
        <v>1</v>
      </c>
    </row>
    <row r="9770" spans="1:11" x14ac:dyDescent="0.25">
      <c r="A9770" s="5" t="str">
        <f t="shared" si="305"/>
        <v>Rate FamilyTOU-GS2Monthly Peak DayDecember1</v>
      </c>
      <c r="B9770" t="s">
        <v>2234</v>
      </c>
      <c r="C9770" t="s">
        <v>2255</v>
      </c>
      <c r="D9770" t="s">
        <v>2678</v>
      </c>
      <c r="E9770" t="s">
        <v>3224</v>
      </c>
      <c r="F9770" s="6">
        <v>1</v>
      </c>
      <c r="G9770" s="6"/>
      <c r="H9770" s="6"/>
      <c r="I9770" s="6"/>
      <c r="J9770" s="6">
        <v>46.807142857142857</v>
      </c>
      <c r="K9770">
        <f t="shared" si="304"/>
        <v>1</v>
      </c>
    </row>
    <row r="9771" spans="1:11" x14ac:dyDescent="0.25">
      <c r="A9771" s="5" t="str">
        <f t="shared" si="305"/>
        <v>Rate FamilyTOU-GS2Monthly Peak DayDecember2</v>
      </c>
      <c r="B9771" t="s">
        <v>2234</v>
      </c>
      <c r="C9771" t="s">
        <v>2255</v>
      </c>
      <c r="D9771" t="s">
        <v>2678</v>
      </c>
      <c r="E9771" t="s">
        <v>3224</v>
      </c>
      <c r="F9771" s="6">
        <v>2</v>
      </c>
      <c r="G9771" s="6"/>
      <c r="H9771" s="6"/>
      <c r="I9771" s="6"/>
      <c r="J9771" s="6">
        <v>45.860000000000007</v>
      </c>
      <c r="K9771">
        <f t="shared" si="304"/>
        <v>1</v>
      </c>
    </row>
    <row r="9772" spans="1:11" x14ac:dyDescent="0.25">
      <c r="A9772" s="5" t="str">
        <f t="shared" si="305"/>
        <v>Rate FamilyTOU-GS2Monthly Peak DayDecember3</v>
      </c>
      <c r="B9772" t="s">
        <v>2234</v>
      </c>
      <c r="C9772" t="s">
        <v>2255</v>
      </c>
      <c r="D9772" t="s">
        <v>2678</v>
      </c>
      <c r="E9772" t="s">
        <v>3224</v>
      </c>
      <c r="F9772" s="6">
        <v>3</v>
      </c>
      <c r="G9772" s="6"/>
      <c r="H9772" s="6"/>
      <c r="I9772" s="6"/>
      <c r="J9772" s="6">
        <v>44.480000000000004</v>
      </c>
      <c r="K9772">
        <f t="shared" si="304"/>
        <v>1</v>
      </c>
    </row>
    <row r="9773" spans="1:11" x14ac:dyDescent="0.25">
      <c r="A9773" s="5" t="str">
        <f t="shared" si="305"/>
        <v>Rate FamilyTOU-GS2Monthly Peak DayDecember4</v>
      </c>
      <c r="B9773" t="s">
        <v>2234</v>
      </c>
      <c r="C9773" t="s">
        <v>2255</v>
      </c>
      <c r="D9773" t="s">
        <v>2678</v>
      </c>
      <c r="E9773" t="s">
        <v>3224</v>
      </c>
      <c r="F9773" s="6">
        <v>4</v>
      </c>
      <c r="G9773" s="6"/>
      <c r="H9773" s="6"/>
      <c r="I9773" s="6"/>
      <c r="J9773" s="6">
        <v>44.614285714285707</v>
      </c>
      <c r="K9773">
        <f t="shared" si="304"/>
        <v>1</v>
      </c>
    </row>
    <row r="9774" spans="1:11" x14ac:dyDescent="0.25">
      <c r="A9774" s="5" t="str">
        <f t="shared" si="305"/>
        <v>Rate FamilyTOU-GS2Monthly Peak DayDecember5</v>
      </c>
      <c r="B9774" t="s">
        <v>2234</v>
      </c>
      <c r="C9774" t="s">
        <v>2255</v>
      </c>
      <c r="D9774" t="s">
        <v>2678</v>
      </c>
      <c r="E9774" t="s">
        <v>3224</v>
      </c>
      <c r="F9774" s="6">
        <v>5</v>
      </c>
      <c r="G9774" s="6"/>
      <c r="H9774" s="6"/>
      <c r="I9774" s="6"/>
      <c r="J9774" s="6">
        <v>44.125714285714288</v>
      </c>
      <c r="K9774">
        <f t="shared" si="304"/>
        <v>1</v>
      </c>
    </row>
    <row r="9775" spans="1:11" x14ac:dyDescent="0.25">
      <c r="A9775" s="5" t="str">
        <f t="shared" si="305"/>
        <v>Rate FamilyTOU-GS2Monthly Peak DayDecember6</v>
      </c>
      <c r="B9775" t="s">
        <v>2234</v>
      </c>
      <c r="C9775" t="s">
        <v>2255</v>
      </c>
      <c r="D9775" t="s">
        <v>2678</v>
      </c>
      <c r="E9775" t="s">
        <v>3224</v>
      </c>
      <c r="F9775" s="6">
        <v>6</v>
      </c>
      <c r="G9775" s="6"/>
      <c r="H9775" s="6"/>
      <c r="I9775" s="6"/>
      <c r="J9775" s="6">
        <v>43.504285714285707</v>
      </c>
      <c r="K9775">
        <f t="shared" si="304"/>
        <v>1</v>
      </c>
    </row>
    <row r="9776" spans="1:11" x14ac:dyDescent="0.25">
      <c r="A9776" s="5" t="str">
        <f t="shared" si="305"/>
        <v>Rate FamilyTOU-GS2Monthly Peak DayDecember7</v>
      </c>
      <c r="B9776" t="s">
        <v>2234</v>
      </c>
      <c r="C9776" t="s">
        <v>2255</v>
      </c>
      <c r="D9776" t="s">
        <v>2678</v>
      </c>
      <c r="E9776" t="s">
        <v>3224</v>
      </c>
      <c r="F9776" s="6">
        <v>7</v>
      </c>
      <c r="G9776" s="6"/>
      <c r="H9776" s="6"/>
      <c r="I9776" s="6"/>
      <c r="J9776" s="6">
        <v>42.588571428571427</v>
      </c>
      <c r="K9776">
        <f t="shared" si="304"/>
        <v>1</v>
      </c>
    </row>
    <row r="9777" spans="1:11" x14ac:dyDescent="0.25">
      <c r="A9777" s="5" t="str">
        <f t="shared" si="305"/>
        <v>Rate FamilyTOU-GS2Monthly Peak DayDecember8</v>
      </c>
      <c r="B9777" t="s">
        <v>2234</v>
      </c>
      <c r="C9777" t="s">
        <v>2255</v>
      </c>
      <c r="D9777" t="s">
        <v>2678</v>
      </c>
      <c r="E9777" t="s">
        <v>3224</v>
      </c>
      <c r="F9777" s="6">
        <v>8</v>
      </c>
      <c r="G9777" s="6"/>
      <c r="H9777" s="6"/>
      <c r="I9777" s="6"/>
      <c r="J9777" s="6">
        <v>42.402857142857144</v>
      </c>
      <c r="K9777">
        <f t="shared" si="304"/>
        <v>1</v>
      </c>
    </row>
    <row r="9778" spans="1:11" x14ac:dyDescent="0.25">
      <c r="A9778" s="5" t="str">
        <f t="shared" si="305"/>
        <v>Rate FamilyTOU-GS2Monthly Peak DayDecember9</v>
      </c>
      <c r="B9778" t="s">
        <v>2234</v>
      </c>
      <c r="C9778" t="s">
        <v>2255</v>
      </c>
      <c r="D9778" t="s">
        <v>2678</v>
      </c>
      <c r="E9778" t="s">
        <v>3224</v>
      </c>
      <c r="F9778" s="6">
        <v>9</v>
      </c>
      <c r="G9778" s="6"/>
      <c r="H9778" s="6"/>
      <c r="I9778" s="6"/>
      <c r="J9778" s="6">
        <v>44.115714285714283</v>
      </c>
      <c r="K9778">
        <f t="shared" si="304"/>
        <v>1</v>
      </c>
    </row>
    <row r="9779" spans="1:11" x14ac:dyDescent="0.25">
      <c r="A9779" s="5" t="str">
        <f t="shared" si="305"/>
        <v>Rate FamilyTOU-GS2Monthly Peak DayDecember10</v>
      </c>
      <c r="B9779" t="s">
        <v>2234</v>
      </c>
      <c r="C9779" t="s">
        <v>2255</v>
      </c>
      <c r="D9779" t="s">
        <v>2678</v>
      </c>
      <c r="E9779" t="s">
        <v>3224</v>
      </c>
      <c r="F9779" s="6">
        <v>10</v>
      </c>
      <c r="G9779" s="6"/>
      <c r="H9779" s="6"/>
      <c r="I9779" s="6"/>
      <c r="J9779" s="6">
        <v>48.566857142857145</v>
      </c>
      <c r="K9779">
        <f t="shared" si="304"/>
        <v>1</v>
      </c>
    </row>
    <row r="9780" spans="1:11" x14ac:dyDescent="0.25">
      <c r="A9780" s="5" t="str">
        <f t="shared" si="305"/>
        <v>Rate FamilyTOU-GS2Monthly Peak DayDecember11</v>
      </c>
      <c r="B9780" t="s">
        <v>2234</v>
      </c>
      <c r="C9780" t="s">
        <v>2255</v>
      </c>
      <c r="D9780" t="s">
        <v>2678</v>
      </c>
      <c r="E9780" t="s">
        <v>3224</v>
      </c>
      <c r="F9780" s="6">
        <v>11</v>
      </c>
      <c r="G9780" s="6"/>
      <c r="H9780" s="6"/>
      <c r="I9780" s="6"/>
      <c r="J9780" s="6">
        <v>52.696714285714279</v>
      </c>
      <c r="K9780">
        <f t="shared" si="304"/>
        <v>1</v>
      </c>
    </row>
    <row r="9781" spans="1:11" x14ac:dyDescent="0.25">
      <c r="A9781" s="5" t="str">
        <f t="shared" si="305"/>
        <v>Rate FamilyTOU-GS2Monthly Peak DayDecember12</v>
      </c>
      <c r="B9781" t="s">
        <v>2234</v>
      </c>
      <c r="C9781" t="s">
        <v>2255</v>
      </c>
      <c r="D9781" t="s">
        <v>2678</v>
      </c>
      <c r="E9781" t="s">
        <v>3224</v>
      </c>
      <c r="F9781" s="6">
        <v>12</v>
      </c>
      <c r="G9781" s="6"/>
      <c r="H9781" s="6"/>
      <c r="I9781" s="6"/>
      <c r="J9781" s="6">
        <v>56.860857142857135</v>
      </c>
      <c r="K9781">
        <f t="shared" si="304"/>
        <v>1</v>
      </c>
    </row>
    <row r="9782" spans="1:11" x14ac:dyDescent="0.25">
      <c r="A9782" s="5" t="str">
        <f t="shared" si="305"/>
        <v>Rate FamilyTOU-GS2Monthly Peak DayDecember13</v>
      </c>
      <c r="B9782" t="s">
        <v>2234</v>
      </c>
      <c r="C9782" t="s">
        <v>2255</v>
      </c>
      <c r="D9782" t="s">
        <v>2678</v>
      </c>
      <c r="E9782" t="s">
        <v>3224</v>
      </c>
      <c r="F9782" s="6">
        <v>13</v>
      </c>
      <c r="G9782" s="6"/>
      <c r="H9782" s="6"/>
      <c r="I9782" s="6"/>
      <c r="J9782" s="6">
        <v>60.577857142857148</v>
      </c>
      <c r="K9782">
        <f t="shared" si="304"/>
        <v>1</v>
      </c>
    </row>
    <row r="9783" spans="1:11" x14ac:dyDescent="0.25">
      <c r="A9783" s="5" t="str">
        <f t="shared" si="305"/>
        <v>Rate FamilyTOU-GS2Monthly Peak DayDecember14</v>
      </c>
      <c r="B9783" t="s">
        <v>2234</v>
      </c>
      <c r="C9783" t="s">
        <v>2255</v>
      </c>
      <c r="D9783" t="s">
        <v>2678</v>
      </c>
      <c r="E9783" t="s">
        <v>3224</v>
      </c>
      <c r="F9783" s="6">
        <v>14</v>
      </c>
      <c r="G9783" s="6"/>
      <c r="H9783" s="6"/>
      <c r="I9783" s="6"/>
      <c r="J9783" s="6">
        <v>62.598571428571439</v>
      </c>
      <c r="K9783">
        <f t="shared" si="304"/>
        <v>1</v>
      </c>
    </row>
    <row r="9784" spans="1:11" x14ac:dyDescent="0.25">
      <c r="A9784" s="5" t="str">
        <f t="shared" si="305"/>
        <v>Rate FamilyTOU-GS2Monthly Peak DayDecember15</v>
      </c>
      <c r="B9784" t="s">
        <v>2234</v>
      </c>
      <c r="C9784" t="s">
        <v>2255</v>
      </c>
      <c r="D9784" t="s">
        <v>2678</v>
      </c>
      <c r="E9784" t="s">
        <v>3224</v>
      </c>
      <c r="F9784" s="6">
        <v>15</v>
      </c>
      <c r="G9784" s="6"/>
      <c r="H9784" s="6"/>
      <c r="I9784" s="6"/>
      <c r="J9784" s="6">
        <v>63.58857142857142</v>
      </c>
      <c r="K9784">
        <f t="shared" si="304"/>
        <v>1</v>
      </c>
    </row>
    <row r="9785" spans="1:11" x14ac:dyDescent="0.25">
      <c r="A9785" s="5" t="str">
        <f t="shared" si="305"/>
        <v>Rate FamilyTOU-GS2Monthly Peak DayDecember16</v>
      </c>
      <c r="B9785" t="s">
        <v>2234</v>
      </c>
      <c r="C9785" t="s">
        <v>2255</v>
      </c>
      <c r="D9785" t="s">
        <v>2678</v>
      </c>
      <c r="E9785" t="s">
        <v>3224</v>
      </c>
      <c r="F9785" s="6">
        <v>16</v>
      </c>
      <c r="G9785" s="6"/>
      <c r="H9785" s="6"/>
      <c r="I9785" s="6"/>
      <c r="J9785" s="6">
        <v>64.318571428571417</v>
      </c>
      <c r="K9785">
        <f t="shared" si="304"/>
        <v>1</v>
      </c>
    </row>
    <row r="9786" spans="1:11" x14ac:dyDescent="0.25">
      <c r="A9786" s="5" t="str">
        <f t="shared" si="305"/>
        <v>Rate FamilyTOU-GS2Monthly Peak DayDecember17</v>
      </c>
      <c r="B9786" t="s">
        <v>2234</v>
      </c>
      <c r="C9786" t="s">
        <v>2255</v>
      </c>
      <c r="D9786" t="s">
        <v>2678</v>
      </c>
      <c r="E9786" t="s">
        <v>3224</v>
      </c>
      <c r="F9786" s="6">
        <v>17</v>
      </c>
      <c r="G9786" s="6"/>
      <c r="H9786" s="6"/>
      <c r="I9786" s="6"/>
      <c r="J9786" s="6">
        <v>64.334285714285699</v>
      </c>
      <c r="K9786">
        <f t="shared" si="304"/>
        <v>1</v>
      </c>
    </row>
    <row r="9787" spans="1:11" x14ac:dyDescent="0.25">
      <c r="A9787" s="5" t="str">
        <f t="shared" si="305"/>
        <v>Rate FamilyTOU-GS2Monthly Peak DayDecember18</v>
      </c>
      <c r="B9787" t="s">
        <v>2234</v>
      </c>
      <c r="C9787" t="s">
        <v>2255</v>
      </c>
      <c r="D9787" t="s">
        <v>2678</v>
      </c>
      <c r="E9787" t="s">
        <v>3224</v>
      </c>
      <c r="F9787" s="6">
        <v>18</v>
      </c>
      <c r="G9787" s="6"/>
      <c r="H9787" s="6"/>
      <c r="I9787" s="6"/>
      <c r="J9787" s="6">
        <v>61.98571428571428</v>
      </c>
      <c r="K9787">
        <f t="shared" si="304"/>
        <v>1</v>
      </c>
    </row>
    <row r="9788" spans="1:11" x14ac:dyDescent="0.25">
      <c r="A9788" s="5" t="str">
        <f t="shared" si="305"/>
        <v>Rate FamilyTOU-GS2Monthly Peak DayDecember19</v>
      </c>
      <c r="B9788" t="s">
        <v>2234</v>
      </c>
      <c r="C9788" t="s">
        <v>2255</v>
      </c>
      <c r="D9788" t="s">
        <v>2678</v>
      </c>
      <c r="E9788" t="s">
        <v>3224</v>
      </c>
      <c r="F9788" s="6">
        <v>19</v>
      </c>
      <c r="G9788" s="6"/>
      <c r="H9788" s="6"/>
      <c r="I9788" s="6"/>
      <c r="J9788" s="6">
        <v>58.908571428571427</v>
      </c>
      <c r="K9788">
        <f t="shared" si="304"/>
        <v>1</v>
      </c>
    </row>
    <row r="9789" spans="1:11" x14ac:dyDescent="0.25">
      <c r="A9789" s="5" t="str">
        <f t="shared" si="305"/>
        <v>Rate FamilyTOU-GS2Monthly Peak DayDecember20</v>
      </c>
      <c r="B9789" t="s">
        <v>2234</v>
      </c>
      <c r="C9789" t="s">
        <v>2255</v>
      </c>
      <c r="D9789" t="s">
        <v>2678</v>
      </c>
      <c r="E9789" t="s">
        <v>3224</v>
      </c>
      <c r="F9789" s="6">
        <v>20</v>
      </c>
      <c r="G9789" s="6"/>
      <c r="H9789" s="6"/>
      <c r="I9789" s="6"/>
      <c r="J9789" s="6">
        <v>56.758571428571429</v>
      </c>
      <c r="K9789">
        <f t="shared" si="304"/>
        <v>1</v>
      </c>
    </row>
    <row r="9790" spans="1:11" x14ac:dyDescent="0.25">
      <c r="A9790" s="5" t="str">
        <f t="shared" si="305"/>
        <v>Rate FamilyTOU-GS2Monthly Peak DayDecember21</v>
      </c>
      <c r="B9790" t="s">
        <v>2234</v>
      </c>
      <c r="C9790" t="s">
        <v>2255</v>
      </c>
      <c r="D9790" t="s">
        <v>2678</v>
      </c>
      <c r="E9790" t="s">
        <v>3224</v>
      </c>
      <c r="F9790" s="6">
        <v>21</v>
      </c>
      <c r="G9790" s="6"/>
      <c r="H9790" s="6"/>
      <c r="I9790" s="6"/>
      <c r="J9790" s="6">
        <v>54.305714285714302</v>
      </c>
      <c r="K9790">
        <f t="shared" si="304"/>
        <v>1</v>
      </c>
    </row>
    <row r="9791" spans="1:11" x14ac:dyDescent="0.25">
      <c r="A9791" s="5" t="str">
        <f t="shared" si="305"/>
        <v>Rate FamilyTOU-GS2Monthly Peak DayDecember22</v>
      </c>
      <c r="B9791" t="s">
        <v>2234</v>
      </c>
      <c r="C9791" t="s">
        <v>2255</v>
      </c>
      <c r="D9791" t="s">
        <v>2678</v>
      </c>
      <c r="E9791" t="s">
        <v>3224</v>
      </c>
      <c r="F9791" s="6">
        <v>22</v>
      </c>
      <c r="G9791" s="6"/>
      <c r="H9791" s="6"/>
      <c r="I9791" s="6"/>
      <c r="J9791" s="6">
        <v>52.667142857142856</v>
      </c>
      <c r="K9791">
        <f t="shared" si="304"/>
        <v>1</v>
      </c>
    </row>
    <row r="9792" spans="1:11" x14ac:dyDescent="0.25">
      <c r="A9792" s="5" t="str">
        <f t="shared" si="305"/>
        <v>Rate FamilyTOU-GS2Monthly Peak DayDecember23</v>
      </c>
      <c r="B9792" t="s">
        <v>2234</v>
      </c>
      <c r="C9792" t="s">
        <v>2255</v>
      </c>
      <c r="D9792" t="s">
        <v>2678</v>
      </c>
      <c r="E9792" t="s">
        <v>3224</v>
      </c>
      <c r="F9792" s="6">
        <v>23</v>
      </c>
      <c r="G9792" s="6"/>
      <c r="H9792" s="6"/>
      <c r="I9792" s="6"/>
      <c r="J9792" s="6">
        <v>50.801428571428573</v>
      </c>
      <c r="K9792">
        <f t="shared" si="304"/>
        <v>1</v>
      </c>
    </row>
    <row r="9793" spans="1:11" x14ac:dyDescent="0.25">
      <c r="A9793" s="5" t="str">
        <f t="shared" si="305"/>
        <v>Rate FamilyTOU-GS2Monthly Peak DayDecember24</v>
      </c>
      <c r="B9793" t="s">
        <v>2234</v>
      </c>
      <c r="C9793" t="s">
        <v>2255</v>
      </c>
      <c r="D9793" t="s">
        <v>2678</v>
      </c>
      <c r="E9793" t="s">
        <v>3224</v>
      </c>
      <c r="F9793" s="6">
        <v>24</v>
      </c>
      <c r="G9793" s="6"/>
      <c r="H9793" s="6"/>
      <c r="I9793" s="6"/>
      <c r="J9793" s="6">
        <v>48.874285714285712</v>
      </c>
      <c r="K9793">
        <f t="shared" si="304"/>
        <v>1</v>
      </c>
    </row>
    <row r="9794" spans="1:11" x14ac:dyDescent="0.25">
      <c r="A9794" s="5" t="str">
        <f t="shared" si="305"/>
        <v>Rate FamilyTOU-GS3Average WeekdayJanuary1</v>
      </c>
      <c r="B9794" t="s">
        <v>2234</v>
      </c>
      <c r="C9794" t="s">
        <v>2256</v>
      </c>
      <c r="D9794" t="s">
        <v>2679</v>
      </c>
      <c r="E9794" t="s">
        <v>3225</v>
      </c>
      <c r="F9794" s="6">
        <v>1</v>
      </c>
      <c r="G9794" s="6"/>
      <c r="H9794" s="6"/>
      <c r="I9794" s="6"/>
      <c r="J9794" s="6">
        <v>50.085454545454553</v>
      </c>
      <c r="K9794">
        <f t="shared" ref="K9794:K9857" si="306">INDEX(events, MATCH(CONCATENATE(B9794, C9794, D9794, E9794), events_y, 0), MATCH("Confidential", events_x, 0))</f>
        <v>1</v>
      </c>
    </row>
    <row r="9795" spans="1:11" x14ac:dyDescent="0.25">
      <c r="A9795" s="5" t="str">
        <f t="shared" ref="A9795:A9858" si="307">CONCATENATE(B9795, C9795, D9795, E9795, F9795)</f>
        <v>Rate FamilyTOU-GS3Average WeekdayJanuary2</v>
      </c>
      <c r="B9795" t="s">
        <v>2234</v>
      </c>
      <c r="C9795" t="s">
        <v>2256</v>
      </c>
      <c r="D9795" t="s">
        <v>2679</v>
      </c>
      <c r="E9795" t="s">
        <v>3225</v>
      </c>
      <c r="F9795" s="6">
        <v>2</v>
      </c>
      <c r="G9795" s="6"/>
      <c r="H9795" s="6"/>
      <c r="I9795" s="6"/>
      <c r="J9795" s="6">
        <v>49.52</v>
      </c>
      <c r="K9795">
        <f t="shared" si="306"/>
        <v>1</v>
      </c>
    </row>
    <row r="9796" spans="1:11" x14ac:dyDescent="0.25">
      <c r="A9796" s="5" t="str">
        <f t="shared" si="307"/>
        <v>Rate FamilyTOU-GS3Average WeekdayJanuary3</v>
      </c>
      <c r="B9796" t="s">
        <v>2234</v>
      </c>
      <c r="C9796" t="s">
        <v>2256</v>
      </c>
      <c r="D9796" t="s">
        <v>2679</v>
      </c>
      <c r="E9796" t="s">
        <v>3225</v>
      </c>
      <c r="F9796" s="6">
        <v>3</v>
      </c>
      <c r="G9796" s="6"/>
      <c r="H9796" s="6"/>
      <c r="I9796" s="6"/>
      <c r="J9796" s="6">
        <v>49.492727272727272</v>
      </c>
      <c r="K9796">
        <f t="shared" si="306"/>
        <v>1</v>
      </c>
    </row>
    <row r="9797" spans="1:11" x14ac:dyDescent="0.25">
      <c r="A9797" s="5" t="str">
        <f t="shared" si="307"/>
        <v>Rate FamilyTOU-GS3Average WeekdayJanuary4</v>
      </c>
      <c r="B9797" t="s">
        <v>2234</v>
      </c>
      <c r="C9797" t="s">
        <v>2256</v>
      </c>
      <c r="D9797" t="s">
        <v>2679</v>
      </c>
      <c r="E9797" t="s">
        <v>3225</v>
      </c>
      <c r="F9797" s="6">
        <v>4</v>
      </c>
      <c r="G9797" s="6"/>
      <c r="H9797" s="6"/>
      <c r="I9797" s="6"/>
      <c r="J9797" s="6">
        <v>48.911818181818177</v>
      </c>
      <c r="K9797">
        <f t="shared" si="306"/>
        <v>1</v>
      </c>
    </row>
    <row r="9798" spans="1:11" x14ac:dyDescent="0.25">
      <c r="A9798" s="5" t="str">
        <f t="shared" si="307"/>
        <v>Rate FamilyTOU-GS3Average WeekdayJanuary5</v>
      </c>
      <c r="B9798" t="s">
        <v>2234</v>
      </c>
      <c r="C9798" t="s">
        <v>2256</v>
      </c>
      <c r="D9798" t="s">
        <v>2679</v>
      </c>
      <c r="E9798" t="s">
        <v>3225</v>
      </c>
      <c r="F9798" s="6">
        <v>5</v>
      </c>
      <c r="G9798" s="6"/>
      <c r="H9798" s="6"/>
      <c r="I9798" s="6"/>
      <c r="J9798" s="6">
        <v>48.687272727272735</v>
      </c>
      <c r="K9798">
        <f t="shared" si="306"/>
        <v>1</v>
      </c>
    </row>
    <row r="9799" spans="1:11" x14ac:dyDescent="0.25">
      <c r="A9799" s="5" t="str">
        <f t="shared" si="307"/>
        <v>Rate FamilyTOU-GS3Average WeekdayJanuary6</v>
      </c>
      <c r="B9799" t="s">
        <v>2234</v>
      </c>
      <c r="C9799" t="s">
        <v>2256</v>
      </c>
      <c r="D9799" t="s">
        <v>2679</v>
      </c>
      <c r="E9799" t="s">
        <v>3225</v>
      </c>
      <c r="F9799" s="6">
        <v>6</v>
      </c>
      <c r="G9799" s="6"/>
      <c r="H9799" s="6"/>
      <c r="I9799" s="6"/>
      <c r="J9799" s="6">
        <v>49.334545454545463</v>
      </c>
      <c r="K9799">
        <f t="shared" si="306"/>
        <v>1</v>
      </c>
    </row>
    <row r="9800" spans="1:11" x14ac:dyDescent="0.25">
      <c r="A9800" s="5" t="str">
        <f t="shared" si="307"/>
        <v>Rate FamilyTOU-GS3Average WeekdayJanuary7</v>
      </c>
      <c r="B9800" t="s">
        <v>2234</v>
      </c>
      <c r="C9800" t="s">
        <v>2256</v>
      </c>
      <c r="D9800" t="s">
        <v>2679</v>
      </c>
      <c r="E9800" t="s">
        <v>3225</v>
      </c>
      <c r="F9800" s="6">
        <v>7</v>
      </c>
      <c r="G9800" s="6"/>
      <c r="H9800" s="6"/>
      <c r="I9800" s="6"/>
      <c r="J9800" s="6">
        <v>50.165454545454551</v>
      </c>
      <c r="K9800">
        <f t="shared" si="306"/>
        <v>1</v>
      </c>
    </row>
    <row r="9801" spans="1:11" x14ac:dyDescent="0.25">
      <c r="A9801" s="5" t="str">
        <f t="shared" si="307"/>
        <v>Rate FamilyTOU-GS3Average WeekdayJanuary8</v>
      </c>
      <c r="B9801" t="s">
        <v>2234</v>
      </c>
      <c r="C9801" t="s">
        <v>2256</v>
      </c>
      <c r="D9801" t="s">
        <v>2679</v>
      </c>
      <c r="E9801" t="s">
        <v>3225</v>
      </c>
      <c r="F9801" s="6">
        <v>8</v>
      </c>
      <c r="G9801" s="6"/>
      <c r="H9801" s="6"/>
      <c r="I9801" s="6"/>
      <c r="J9801" s="6">
        <v>49.632727272727273</v>
      </c>
      <c r="K9801">
        <f t="shared" si="306"/>
        <v>1</v>
      </c>
    </row>
    <row r="9802" spans="1:11" x14ac:dyDescent="0.25">
      <c r="A9802" s="5" t="str">
        <f t="shared" si="307"/>
        <v>Rate FamilyTOU-GS3Average WeekdayJanuary9</v>
      </c>
      <c r="B9802" t="s">
        <v>2234</v>
      </c>
      <c r="C9802" t="s">
        <v>2256</v>
      </c>
      <c r="D9802" t="s">
        <v>2679</v>
      </c>
      <c r="E9802" t="s">
        <v>3225</v>
      </c>
      <c r="F9802" s="6">
        <v>9</v>
      </c>
      <c r="G9802" s="6"/>
      <c r="H9802" s="6"/>
      <c r="I9802" s="6"/>
      <c r="J9802" s="6">
        <v>49.313636363636355</v>
      </c>
      <c r="K9802">
        <f t="shared" si="306"/>
        <v>1</v>
      </c>
    </row>
    <row r="9803" spans="1:11" x14ac:dyDescent="0.25">
      <c r="A9803" s="5" t="str">
        <f t="shared" si="307"/>
        <v>Rate FamilyTOU-GS3Average WeekdayJanuary10</v>
      </c>
      <c r="B9803" t="s">
        <v>2234</v>
      </c>
      <c r="C9803" t="s">
        <v>2256</v>
      </c>
      <c r="D9803" t="s">
        <v>2679</v>
      </c>
      <c r="E9803" t="s">
        <v>3225</v>
      </c>
      <c r="F9803" s="6">
        <v>10</v>
      </c>
      <c r="G9803" s="6"/>
      <c r="H9803" s="6"/>
      <c r="I9803" s="6"/>
      <c r="J9803" s="6">
        <v>49.413636363636357</v>
      </c>
      <c r="K9803">
        <f t="shared" si="306"/>
        <v>1</v>
      </c>
    </row>
    <row r="9804" spans="1:11" x14ac:dyDescent="0.25">
      <c r="A9804" s="5" t="str">
        <f t="shared" si="307"/>
        <v>Rate FamilyTOU-GS3Average WeekdayJanuary11</v>
      </c>
      <c r="B9804" t="s">
        <v>2234</v>
      </c>
      <c r="C9804" t="s">
        <v>2256</v>
      </c>
      <c r="D9804" t="s">
        <v>2679</v>
      </c>
      <c r="E9804" t="s">
        <v>3225</v>
      </c>
      <c r="F9804" s="6">
        <v>11</v>
      </c>
      <c r="G9804" s="6"/>
      <c r="H9804" s="6"/>
      <c r="I9804" s="6"/>
      <c r="J9804" s="6">
        <v>50.72272727272729</v>
      </c>
      <c r="K9804">
        <f t="shared" si="306"/>
        <v>1</v>
      </c>
    </row>
    <row r="9805" spans="1:11" x14ac:dyDescent="0.25">
      <c r="A9805" s="5" t="str">
        <f t="shared" si="307"/>
        <v>Rate FamilyTOU-GS3Average WeekdayJanuary12</v>
      </c>
      <c r="B9805" t="s">
        <v>2234</v>
      </c>
      <c r="C9805" t="s">
        <v>2256</v>
      </c>
      <c r="D9805" t="s">
        <v>2679</v>
      </c>
      <c r="E9805" t="s">
        <v>3225</v>
      </c>
      <c r="F9805" s="6">
        <v>12</v>
      </c>
      <c r="G9805" s="6"/>
      <c r="H9805" s="6"/>
      <c r="I9805" s="6"/>
      <c r="J9805" s="6">
        <v>52.56818181818182</v>
      </c>
      <c r="K9805">
        <f t="shared" si="306"/>
        <v>1</v>
      </c>
    </row>
    <row r="9806" spans="1:11" x14ac:dyDescent="0.25">
      <c r="A9806" s="5" t="str">
        <f t="shared" si="307"/>
        <v>Rate FamilyTOU-GS3Average WeekdayJanuary13</v>
      </c>
      <c r="B9806" t="s">
        <v>2234</v>
      </c>
      <c r="C9806" t="s">
        <v>2256</v>
      </c>
      <c r="D9806" t="s">
        <v>2679</v>
      </c>
      <c r="E9806" t="s">
        <v>3225</v>
      </c>
      <c r="F9806" s="6">
        <v>13</v>
      </c>
      <c r="G9806" s="6"/>
      <c r="H9806" s="6"/>
      <c r="I9806" s="6"/>
      <c r="J9806" s="6">
        <v>52.362727272727277</v>
      </c>
      <c r="K9806">
        <f t="shared" si="306"/>
        <v>1</v>
      </c>
    </row>
    <row r="9807" spans="1:11" x14ac:dyDescent="0.25">
      <c r="A9807" s="5" t="str">
        <f t="shared" si="307"/>
        <v>Rate FamilyTOU-GS3Average WeekdayJanuary14</v>
      </c>
      <c r="B9807" t="s">
        <v>2234</v>
      </c>
      <c r="C9807" t="s">
        <v>2256</v>
      </c>
      <c r="D9807" t="s">
        <v>2679</v>
      </c>
      <c r="E9807" t="s">
        <v>3225</v>
      </c>
      <c r="F9807" s="6">
        <v>14</v>
      </c>
      <c r="G9807" s="6"/>
      <c r="H9807" s="6"/>
      <c r="I9807" s="6"/>
      <c r="J9807" s="6">
        <v>50.097272727272731</v>
      </c>
      <c r="K9807">
        <f t="shared" si="306"/>
        <v>1</v>
      </c>
    </row>
    <row r="9808" spans="1:11" x14ac:dyDescent="0.25">
      <c r="A9808" s="5" t="str">
        <f t="shared" si="307"/>
        <v>Rate FamilyTOU-GS3Average WeekdayJanuary15</v>
      </c>
      <c r="B9808" t="s">
        <v>2234</v>
      </c>
      <c r="C9808" t="s">
        <v>2256</v>
      </c>
      <c r="D9808" t="s">
        <v>2679</v>
      </c>
      <c r="E9808" t="s">
        <v>3225</v>
      </c>
      <c r="F9808" s="6">
        <v>15</v>
      </c>
      <c r="G9808" s="6"/>
      <c r="H9808" s="6"/>
      <c r="I9808" s="6"/>
      <c r="J9808" s="6">
        <v>50.122727272727268</v>
      </c>
      <c r="K9808">
        <f t="shared" si="306"/>
        <v>1</v>
      </c>
    </row>
    <row r="9809" spans="1:11" x14ac:dyDescent="0.25">
      <c r="A9809" s="5" t="str">
        <f t="shared" si="307"/>
        <v>Rate FamilyTOU-GS3Average WeekdayJanuary16</v>
      </c>
      <c r="B9809" t="s">
        <v>2234</v>
      </c>
      <c r="C9809" t="s">
        <v>2256</v>
      </c>
      <c r="D9809" t="s">
        <v>2679</v>
      </c>
      <c r="E9809" t="s">
        <v>3225</v>
      </c>
      <c r="F9809" s="6">
        <v>16</v>
      </c>
      <c r="G9809" s="6"/>
      <c r="H9809" s="6"/>
      <c r="I9809" s="6"/>
      <c r="J9809" s="6">
        <v>49.618181818181817</v>
      </c>
      <c r="K9809">
        <f t="shared" si="306"/>
        <v>1</v>
      </c>
    </row>
    <row r="9810" spans="1:11" x14ac:dyDescent="0.25">
      <c r="A9810" s="5" t="str">
        <f t="shared" si="307"/>
        <v>Rate FamilyTOU-GS3Average WeekdayJanuary17</v>
      </c>
      <c r="B9810" t="s">
        <v>2234</v>
      </c>
      <c r="C9810" t="s">
        <v>2256</v>
      </c>
      <c r="D9810" t="s">
        <v>2679</v>
      </c>
      <c r="E9810" t="s">
        <v>3225</v>
      </c>
      <c r="F9810" s="6">
        <v>17</v>
      </c>
      <c r="G9810" s="6"/>
      <c r="H9810" s="6"/>
      <c r="I9810" s="6"/>
      <c r="J9810" s="6">
        <v>50.74909090909091</v>
      </c>
      <c r="K9810">
        <f t="shared" si="306"/>
        <v>1</v>
      </c>
    </row>
    <row r="9811" spans="1:11" x14ac:dyDescent="0.25">
      <c r="A9811" s="5" t="str">
        <f t="shared" si="307"/>
        <v>Rate FamilyTOU-GS3Average WeekdayJanuary18</v>
      </c>
      <c r="B9811" t="s">
        <v>2234</v>
      </c>
      <c r="C9811" t="s">
        <v>2256</v>
      </c>
      <c r="D9811" t="s">
        <v>2679</v>
      </c>
      <c r="E9811" t="s">
        <v>3225</v>
      </c>
      <c r="F9811" s="6">
        <v>18</v>
      </c>
      <c r="G9811" s="6"/>
      <c r="H9811" s="6"/>
      <c r="I9811" s="6"/>
      <c r="J9811" s="6">
        <v>51.449090909090906</v>
      </c>
      <c r="K9811">
        <f t="shared" si="306"/>
        <v>1</v>
      </c>
    </row>
    <row r="9812" spans="1:11" x14ac:dyDescent="0.25">
      <c r="A9812" s="5" t="str">
        <f t="shared" si="307"/>
        <v>Rate FamilyTOU-GS3Average WeekdayJanuary19</v>
      </c>
      <c r="B9812" t="s">
        <v>2234</v>
      </c>
      <c r="C9812" t="s">
        <v>2256</v>
      </c>
      <c r="D9812" t="s">
        <v>2679</v>
      </c>
      <c r="E9812" t="s">
        <v>3225</v>
      </c>
      <c r="F9812" s="6">
        <v>19</v>
      </c>
      <c r="G9812" s="6"/>
      <c r="H9812" s="6"/>
      <c r="I9812" s="6"/>
      <c r="J9812" s="6">
        <v>50.512727272727282</v>
      </c>
      <c r="K9812">
        <f t="shared" si="306"/>
        <v>1</v>
      </c>
    </row>
    <row r="9813" spans="1:11" x14ac:dyDescent="0.25">
      <c r="A9813" s="5" t="str">
        <f t="shared" si="307"/>
        <v>Rate FamilyTOU-GS3Average WeekdayJanuary20</v>
      </c>
      <c r="B9813" t="s">
        <v>2234</v>
      </c>
      <c r="C9813" t="s">
        <v>2256</v>
      </c>
      <c r="D9813" t="s">
        <v>2679</v>
      </c>
      <c r="E9813" t="s">
        <v>3225</v>
      </c>
      <c r="F9813" s="6">
        <v>20</v>
      </c>
      <c r="G9813" s="6"/>
      <c r="H9813" s="6"/>
      <c r="I9813" s="6"/>
      <c r="J9813" s="6">
        <v>49.629999999999995</v>
      </c>
      <c r="K9813">
        <f t="shared" si="306"/>
        <v>1</v>
      </c>
    </row>
    <row r="9814" spans="1:11" x14ac:dyDescent="0.25">
      <c r="A9814" s="5" t="str">
        <f t="shared" si="307"/>
        <v>Rate FamilyTOU-GS3Average WeekdayJanuary21</v>
      </c>
      <c r="B9814" t="s">
        <v>2234</v>
      </c>
      <c r="C9814" t="s">
        <v>2256</v>
      </c>
      <c r="D9814" t="s">
        <v>2679</v>
      </c>
      <c r="E9814" t="s">
        <v>3225</v>
      </c>
      <c r="F9814" s="6">
        <v>21</v>
      </c>
      <c r="G9814" s="6"/>
      <c r="H9814" s="6"/>
      <c r="I9814" s="6"/>
      <c r="J9814" s="6">
        <v>49.581818181818193</v>
      </c>
      <c r="K9814">
        <f t="shared" si="306"/>
        <v>1</v>
      </c>
    </row>
    <row r="9815" spans="1:11" x14ac:dyDescent="0.25">
      <c r="A9815" s="5" t="str">
        <f t="shared" si="307"/>
        <v>Rate FamilyTOU-GS3Average WeekdayJanuary22</v>
      </c>
      <c r="B9815" t="s">
        <v>2234</v>
      </c>
      <c r="C9815" t="s">
        <v>2256</v>
      </c>
      <c r="D9815" t="s">
        <v>2679</v>
      </c>
      <c r="E9815" t="s">
        <v>3225</v>
      </c>
      <c r="F9815" s="6">
        <v>22</v>
      </c>
      <c r="G9815" s="6"/>
      <c r="H9815" s="6"/>
      <c r="I9815" s="6"/>
      <c r="J9815" s="6">
        <v>49.02272727272728</v>
      </c>
      <c r="K9815">
        <f t="shared" si="306"/>
        <v>1</v>
      </c>
    </row>
    <row r="9816" spans="1:11" x14ac:dyDescent="0.25">
      <c r="A9816" s="5" t="str">
        <f t="shared" si="307"/>
        <v>Rate FamilyTOU-GS3Average WeekdayJanuary23</v>
      </c>
      <c r="B9816" t="s">
        <v>2234</v>
      </c>
      <c r="C9816" t="s">
        <v>2256</v>
      </c>
      <c r="D9816" t="s">
        <v>2679</v>
      </c>
      <c r="E9816" t="s">
        <v>3225</v>
      </c>
      <c r="F9816" s="6">
        <v>23</v>
      </c>
      <c r="G9816" s="6"/>
      <c r="H9816" s="6"/>
      <c r="I9816" s="6"/>
      <c r="J9816" s="6">
        <v>48.41</v>
      </c>
      <c r="K9816">
        <f t="shared" si="306"/>
        <v>1</v>
      </c>
    </row>
    <row r="9817" spans="1:11" x14ac:dyDescent="0.25">
      <c r="A9817" s="5" t="str">
        <f t="shared" si="307"/>
        <v>Rate FamilyTOU-GS3Average WeekdayJanuary24</v>
      </c>
      <c r="B9817" t="s">
        <v>2234</v>
      </c>
      <c r="C9817" t="s">
        <v>2256</v>
      </c>
      <c r="D9817" t="s">
        <v>2679</v>
      </c>
      <c r="E9817" t="s">
        <v>3225</v>
      </c>
      <c r="F9817" s="6">
        <v>24</v>
      </c>
      <c r="G9817" s="6"/>
      <c r="H9817" s="6"/>
      <c r="I9817" s="6"/>
      <c r="J9817" s="6">
        <v>47.459090909090904</v>
      </c>
      <c r="K9817">
        <f t="shared" si="306"/>
        <v>1</v>
      </c>
    </row>
    <row r="9818" spans="1:11" x14ac:dyDescent="0.25">
      <c r="A9818" s="5" t="str">
        <f t="shared" si="307"/>
        <v>Rate FamilyTOU-GS3Monthly Peak DayJanuary1</v>
      </c>
      <c r="B9818" t="s">
        <v>2234</v>
      </c>
      <c r="C9818" t="s">
        <v>2256</v>
      </c>
      <c r="D9818" t="s">
        <v>2680</v>
      </c>
      <c r="E9818" t="s">
        <v>3225</v>
      </c>
      <c r="F9818" s="6">
        <v>1</v>
      </c>
      <c r="G9818" s="6"/>
      <c r="H9818" s="6"/>
      <c r="I9818" s="6"/>
      <c r="J9818" s="6">
        <v>51.438888888888897</v>
      </c>
      <c r="K9818">
        <f t="shared" si="306"/>
        <v>1</v>
      </c>
    </row>
    <row r="9819" spans="1:11" x14ac:dyDescent="0.25">
      <c r="A9819" s="5" t="str">
        <f t="shared" si="307"/>
        <v>Rate FamilyTOU-GS3Monthly Peak DayJanuary2</v>
      </c>
      <c r="B9819" t="s">
        <v>2234</v>
      </c>
      <c r="C9819" t="s">
        <v>2256</v>
      </c>
      <c r="D9819" t="s">
        <v>2680</v>
      </c>
      <c r="E9819" t="s">
        <v>3225</v>
      </c>
      <c r="F9819" s="6">
        <v>2</v>
      </c>
      <c r="G9819" s="6"/>
      <c r="H9819" s="6"/>
      <c r="I9819" s="6"/>
      <c r="J9819" s="6">
        <v>50.843333333333334</v>
      </c>
      <c r="K9819">
        <f t="shared" si="306"/>
        <v>1</v>
      </c>
    </row>
    <row r="9820" spans="1:11" x14ac:dyDescent="0.25">
      <c r="A9820" s="5" t="str">
        <f t="shared" si="307"/>
        <v>Rate FamilyTOU-GS3Monthly Peak DayJanuary3</v>
      </c>
      <c r="B9820" t="s">
        <v>2234</v>
      </c>
      <c r="C9820" t="s">
        <v>2256</v>
      </c>
      <c r="D9820" t="s">
        <v>2680</v>
      </c>
      <c r="E9820" t="s">
        <v>3225</v>
      </c>
      <c r="F9820" s="6">
        <v>3</v>
      </c>
      <c r="G9820" s="6"/>
      <c r="H9820" s="6"/>
      <c r="I9820" s="6"/>
      <c r="J9820" s="6">
        <v>50.586666666666666</v>
      </c>
      <c r="K9820">
        <f t="shared" si="306"/>
        <v>1</v>
      </c>
    </row>
    <row r="9821" spans="1:11" x14ac:dyDescent="0.25">
      <c r="A9821" s="5" t="str">
        <f t="shared" si="307"/>
        <v>Rate FamilyTOU-GS3Monthly Peak DayJanuary4</v>
      </c>
      <c r="B9821" t="s">
        <v>2234</v>
      </c>
      <c r="C9821" t="s">
        <v>2256</v>
      </c>
      <c r="D9821" t="s">
        <v>2680</v>
      </c>
      <c r="E9821" t="s">
        <v>3225</v>
      </c>
      <c r="F9821" s="6">
        <v>4</v>
      </c>
      <c r="G9821" s="6"/>
      <c r="H9821" s="6"/>
      <c r="I9821" s="6"/>
      <c r="J9821" s="6">
        <v>48.268181818181809</v>
      </c>
      <c r="K9821">
        <f t="shared" si="306"/>
        <v>1</v>
      </c>
    </row>
    <row r="9822" spans="1:11" x14ac:dyDescent="0.25">
      <c r="A9822" s="5" t="str">
        <f t="shared" si="307"/>
        <v>Rate FamilyTOU-GS3Monthly Peak DayJanuary5</v>
      </c>
      <c r="B9822" t="s">
        <v>2234</v>
      </c>
      <c r="C9822" t="s">
        <v>2256</v>
      </c>
      <c r="D9822" t="s">
        <v>2680</v>
      </c>
      <c r="E9822" t="s">
        <v>3225</v>
      </c>
      <c r="F9822" s="6">
        <v>5</v>
      </c>
      <c r="G9822" s="6"/>
      <c r="H9822" s="6"/>
      <c r="I9822" s="6"/>
      <c r="J9822" s="6">
        <v>47.118181818181824</v>
      </c>
      <c r="K9822">
        <f t="shared" si="306"/>
        <v>1</v>
      </c>
    </row>
    <row r="9823" spans="1:11" x14ac:dyDescent="0.25">
      <c r="A9823" s="5" t="str">
        <f t="shared" si="307"/>
        <v>Rate FamilyTOU-GS3Monthly Peak DayJanuary6</v>
      </c>
      <c r="B9823" t="s">
        <v>2234</v>
      </c>
      <c r="C9823" t="s">
        <v>2256</v>
      </c>
      <c r="D9823" t="s">
        <v>2680</v>
      </c>
      <c r="E9823" t="s">
        <v>3225</v>
      </c>
      <c r="F9823" s="6">
        <v>6</v>
      </c>
      <c r="G9823" s="6"/>
      <c r="H9823" s="6"/>
      <c r="I9823" s="6"/>
      <c r="J9823" s="6">
        <v>46.231818181818177</v>
      </c>
      <c r="K9823">
        <f t="shared" si="306"/>
        <v>1</v>
      </c>
    </row>
    <row r="9824" spans="1:11" x14ac:dyDescent="0.25">
      <c r="A9824" s="5" t="str">
        <f t="shared" si="307"/>
        <v>Rate FamilyTOU-GS3Monthly Peak DayJanuary7</v>
      </c>
      <c r="B9824" t="s">
        <v>2234</v>
      </c>
      <c r="C9824" t="s">
        <v>2256</v>
      </c>
      <c r="D9824" t="s">
        <v>2680</v>
      </c>
      <c r="E9824" t="s">
        <v>3225</v>
      </c>
      <c r="F9824" s="6">
        <v>7</v>
      </c>
      <c r="G9824" s="6"/>
      <c r="H9824" s="6"/>
      <c r="I9824" s="6"/>
      <c r="J9824" s="6">
        <v>46.672727272727279</v>
      </c>
      <c r="K9824">
        <f t="shared" si="306"/>
        <v>1</v>
      </c>
    </row>
    <row r="9825" spans="1:11" x14ac:dyDescent="0.25">
      <c r="A9825" s="5" t="str">
        <f t="shared" si="307"/>
        <v>Rate FamilyTOU-GS3Monthly Peak DayJanuary8</v>
      </c>
      <c r="B9825" t="s">
        <v>2234</v>
      </c>
      <c r="C9825" t="s">
        <v>2256</v>
      </c>
      <c r="D9825" t="s">
        <v>2680</v>
      </c>
      <c r="E9825" t="s">
        <v>3225</v>
      </c>
      <c r="F9825" s="6">
        <v>8</v>
      </c>
      <c r="G9825" s="6"/>
      <c r="H9825" s="6"/>
      <c r="I9825" s="6"/>
      <c r="J9825" s="6">
        <v>46.040909090909089</v>
      </c>
      <c r="K9825">
        <f t="shared" si="306"/>
        <v>1</v>
      </c>
    </row>
    <row r="9826" spans="1:11" x14ac:dyDescent="0.25">
      <c r="A9826" s="5" t="str">
        <f t="shared" si="307"/>
        <v>Rate FamilyTOU-GS3Monthly Peak DayJanuary9</v>
      </c>
      <c r="B9826" t="s">
        <v>2234</v>
      </c>
      <c r="C9826" t="s">
        <v>2256</v>
      </c>
      <c r="D9826" t="s">
        <v>2680</v>
      </c>
      <c r="E9826" t="s">
        <v>3225</v>
      </c>
      <c r="F9826" s="6">
        <v>9</v>
      </c>
      <c r="G9826" s="6"/>
      <c r="H9826" s="6"/>
      <c r="I9826" s="6"/>
      <c r="J9826" s="6">
        <v>46.165555555555557</v>
      </c>
      <c r="K9826">
        <f t="shared" si="306"/>
        <v>1</v>
      </c>
    </row>
    <row r="9827" spans="1:11" x14ac:dyDescent="0.25">
      <c r="A9827" s="5" t="str">
        <f t="shared" si="307"/>
        <v>Rate FamilyTOU-GS3Monthly Peak DayJanuary10</v>
      </c>
      <c r="B9827" t="s">
        <v>2234</v>
      </c>
      <c r="C9827" t="s">
        <v>2256</v>
      </c>
      <c r="D9827" t="s">
        <v>2680</v>
      </c>
      <c r="E9827" t="s">
        <v>3225</v>
      </c>
      <c r="F9827" s="6">
        <v>10</v>
      </c>
      <c r="G9827" s="6"/>
      <c r="H9827" s="6"/>
      <c r="I9827" s="6"/>
      <c r="J9827" s="6">
        <v>47.74444444444444</v>
      </c>
      <c r="K9827">
        <f t="shared" si="306"/>
        <v>1</v>
      </c>
    </row>
    <row r="9828" spans="1:11" x14ac:dyDescent="0.25">
      <c r="A9828" s="5" t="str">
        <f t="shared" si="307"/>
        <v>Rate FamilyTOU-GS3Monthly Peak DayJanuary11</v>
      </c>
      <c r="B9828" t="s">
        <v>2234</v>
      </c>
      <c r="C9828" t="s">
        <v>2256</v>
      </c>
      <c r="D9828" t="s">
        <v>2680</v>
      </c>
      <c r="E9828" t="s">
        <v>3225</v>
      </c>
      <c r="F9828" s="6">
        <v>11</v>
      </c>
      <c r="G9828" s="6"/>
      <c r="H9828" s="6"/>
      <c r="I9828" s="6"/>
      <c r="J9828" s="6">
        <v>50.172222222222224</v>
      </c>
      <c r="K9828">
        <f t="shared" si="306"/>
        <v>1</v>
      </c>
    </row>
    <row r="9829" spans="1:11" x14ac:dyDescent="0.25">
      <c r="A9829" s="5" t="str">
        <f t="shared" si="307"/>
        <v>Rate FamilyTOU-GS3Monthly Peak DayJanuary12</v>
      </c>
      <c r="B9829" t="s">
        <v>2234</v>
      </c>
      <c r="C9829" t="s">
        <v>2256</v>
      </c>
      <c r="D9829" t="s">
        <v>2680</v>
      </c>
      <c r="E9829" t="s">
        <v>3225</v>
      </c>
      <c r="F9829" s="6">
        <v>12</v>
      </c>
      <c r="G9829" s="6"/>
      <c r="H9829" s="6"/>
      <c r="I9829" s="6"/>
      <c r="J9829" s="6">
        <v>51.318888888888893</v>
      </c>
      <c r="K9829">
        <f t="shared" si="306"/>
        <v>1</v>
      </c>
    </row>
    <row r="9830" spans="1:11" x14ac:dyDescent="0.25">
      <c r="A9830" s="5" t="str">
        <f t="shared" si="307"/>
        <v>Rate FamilyTOU-GS3Monthly Peak DayJanuary13</v>
      </c>
      <c r="B9830" t="s">
        <v>2234</v>
      </c>
      <c r="C9830" t="s">
        <v>2256</v>
      </c>
      <c r="D9830" t="s">
        <v>2680</v>
      </c>
      <c r="E9830" t="s">
        <v>3225</v>
      </c>
      <c r="F9830" s="6">
        <v>13</v>
      </c>
      <c r="G9830" s="6"/>
      <c r="H9830" s="6"/>
      <c r="I9830" s="6"/>
      <c r="J9830" s="6">
        <v>51.43333333333333</v>
      </c>
      <c r="K9830">
        <f t="shared" si="306"/>
        <v>1</v>
      </c>
    </row>
    <row r="9831" spans="1:11" x14ac:dyDescent="0.25">
      <c r="A9831" s="5" t="str">
        <f t="shared" si="307"/>
        <v>Rate FamilyTOU-GS3Monthly Peak DayJanuary14</v>
      </c>
      <c r="B9831" t="s">
        <v>2234</v>
      </c>
      <c r="C9831" t="s">
        <v>2256</v>
      </c>
      <c r="D9831" t="s">
        <v>2680</v>
      </c>
      <c r="E9831" t="s">
        <v>3225</v>
      </c>
      <c r="F9831" s="6">
        <v>14</v>
      </c>
      <c r="G9831" s="6"/>
      <c r="H9831" s="6"/>
      <c r="I9831" s="6"/>
      <c r="J9831" s="6">
        <v>52.446666666666665</v>
      </c>
      <c r="K9831">
        <f t="shared" si="306"/>
        <v>1</v>
      </c>
    </row>
    <row r="9832" spans="1:11" x14ac:dyDescent="0.25">
      <c r="A9832" s="5" t="str">
        <f t="shared" si="307"/>
        <v>Rate FamilyTOU-GS3Monthly Peak DayJanuary15</v>
      </c>
      <c r="B9832" t="s">
        <v>2234</v>
      </c>
      <c r="C9832" t="s">
        <v>2256</v>
      </c>
      <c r="D9832" t="s">
        <v>2680</v>
      </c>
      <c r="E9832" t="s">
        <v>3225</v>
      </c>
      <c r="F9832" s="6">
        <v>15</v>
      </c>
      <c r="G9832" s="6"/>
      <c r="H9832" s="6"/>
      <c r="I9832" s="6"/>
      <c r="J9832" s="6">
        <v>52.344444444444456</v>
      </c>
      <c r="K9832">
        <f t="shared" si="306"/>
        <v>1</v>
      </c>
    </row>
    <row r="9833" spans="1:11" x14ac:dyDescent="0.25">
      <c r="A9833" s="5" t="str">
        <f t="shared" si="307"/>
        <v>Rate FamilyTOU-GS3Monthly Peak DayJanuary16</v>
      </c>
      <c r="B9833" t="s">
        <v>2234</v>
      </c>
      <c r="C9833" t="s">
        <v>2256</v>
      </c>
      <c r="D9833" t="s">
        <v>2680</v>
      </c>
      <c r="E9833" t="s">
        <v>3225</v>
      </c>
      <c r="F9833" s="6">
        <v>16</v>
      </c>
      <c r="G9833" s="6"/>
      <c r="H9833" s="6"/>
      <c r="I9833" s="6"/>
      <c r="J9833" s="6">
        <v>52.238888888888887</v>
      </c>
      <c r="K9833">
        <f t="shared" si="306"/>
        <v>1</v>
      </c>
    </row>
    <row r="9834" spans="1:11" x14ac:dyDescent="0.25">
      <c r="A9834" s="5" t="str">
        <f t="shared" si="307"/>
        <v>Rate FamilyTOU-GS3Monthly Peak DayJanuary17</v>
      </c>
      <c r="B9834" t="s">
        <v>2234</v>
      </c>
      <c r="C9834" t="s">
        <v>2256</v>
      </c>
      <c r="D9834" t="s">
        <v>2680</v>
      </c>
      <c r="E9834" t="s">
        <v>3225</v>
      </c>
      <c r="F9834" s="6">
        <v>17</v>
      </c>
      <c r="G9834" s="6"/>
      <c r="H9834" s="6"/>
      <c r="I9834" s="6"/>
      <c r="J9834" s="6">
        <v>51.725555555555552</v>
      </c>
      <c r="K9834">
        <f t="shared" si="306"/>
        <v>1</v>
      </c>
    </row>
    <row r="9835" spans="1:11" x14ac:dyDescent="0.25">
      <c r="A9835" s="5" t="str">
        <f t="shared" si="307"/>
        <v>Rate FamilyTOU-GS3Monthly Peak DayJanuary18</v>
      </c>
      <c r="B9835" t="s">
        <v>2234</v>
      </c>
      <c r="C9835" t="s">
        <v>2256</v>
      </c>
      <c r="D9835" t="s">
        <v>2680</v>
      </c>
      <c r="E9835" t="s">
        <v>3225</v>
      </c>
      <c r="F9835" s="6">
        <v>18</v>
      </c>
      <c r="G9835" s="6"/>
      <c r="H9835" s="6"/>
      <c r="I9835" s="6"/>
      <c r="J9835" s="6">
        <v>50.169999999999995</v>
      </c>
      <c r="K9835">
        <f t="shared" si="306"/>
        <v>1</v>
      </c>
    </row>
    <row r="9836" spans="1:11" x14ac:dyDescent="0.25">
      <c r="A9836" s="5" t="str">
        <f t="shared" si="307"/>
        <v>Rate FamilyTOU-GS3Monthly Peak DayJanuary19</v>
      </c>
      <c r="B9836" t="s">
        <v>2234</v>
      </c>
      <c r="C9836" t="s">
        <v>2256</v>
      </c>
      <c r="D9836" t="s">
        <v>2680</v>
      </c>
      <c r="E9836" t="s">
        <v>3225</v>
      </c>
      <c r="F9836" s="6">
        <v>19</v>
      </c>
      <c r="G9836" s="6"/>
      <c r="H9836" s="6"/>
      <c r="I9836" s="6"/>
      <c r="J9836" s="6">
        <v>49.054444444444449</v>
      </c>
      <c r="K9836">
        <f t="shared" si="306"/>
        <v>1</v>
      </c>
    </row>
    <row r="9837" spans="1:11" x14ac:dyDescent="0.25">
      <c r="A9837" s="5" t="str">
        <f t="shared" si="307"/>
        <v>Rate FamilyTOU-GS3Monthly Peak DayJanuary20</v>
      </c>
      <c r="B9837" t="s">
        <v>2234</v>
      </c>
      <c r="C9837" t="s">
        <v>2256</v>
      </c>
      <c r="D9837" t="s">
        <v>2680</v>
      </c>
      <c r="E9837" t="s">
        <v>3225</v>
      </c>
      <c r="F9837" s="6">
        <v>20</v>
      </c>
      <c r="G9837" s="6"/>
      <c r="H9837" s="6"/>
      <c r="I9837" s="6"/>
      <c r="J9837" s="6">
        <v>48.827777777777776</v>
      </c>
      <c r="K9837">
        <f t="shared" si="306"/>
        <v>1</v>
      </c>
    </row>
    <row r="9838" spans="1:11" x14ac:dyDescent="0.25">
      <c r="A9838" s="5" t="str">
        <f t="shared" si="307"/>
        <v>Rate FamilyTOU-GS3Monthly Peak DayJanuary21</v>
      </c>
      <c r="B9838" t="s">
        <v>2234</v>
      </c>
      <c r="C9838" t="s">
        <v>2256</v>
      </c>
      <c r="D9838" t="s">
        <v>2680</v>
      </c>
      <c r="E9838" t="s">
        <v>3225</v>
      </c>
      <c r="F9838" s="6">
        <v>21</v>
      </c>
      <c r="G9838" s="6"/>
      <c r="H9838" s="6"/>
      <c r="I9838" s="6"/>
      <c r="J9838" s="6">
        <v>47.983333333333327</v>
      </c>
      <c r="K9838">
        <f t="shared" si="306"/>
        <v>1</v>
      </c>
    </row>
    <row r="9839" spans="1:11" x14ac:dyDescent="0.25">
      <c r="A9839" s="5" t="str">
        <f t="shared" si="307"/>
        <v>Rate FamilyTOU-GS3Monthly Peak DayJanuary22</v>
      </c>
      <c r="B9839" t="s">
        <v>2234</v>
      </c>
      <c r="C9839" t="s">
        <v>2256</v>
      </c>
      <c r="D9839" t="s">
        <v>2680</v>
      </c>
      <c r="E9839" t="s">
        <v>3225</v>
      </c>
      <c r="F9839" s="6">
        <v>22</v>
      </c>
      <c r="G9839" s="6"/>
      <c r="H9839" s="6"/>
      <c r="I9839" s="6"/>
      <c r="J9839" s="6">
        <v>46.626666666666672</v>
      </c>
      <c r="K9839">
        <f t="shared" si="306"/>
        <v>1</v>
      </c>
    </row>
    <row r="9840" spans="1:11" x14ac:dyDescent="0.25">
      <c r="A9840" s="5" t="str">
        <f t="shared" si="307"/>
        <v>Rate FamilyTOU-GS3Monthly Peak DayJanuary23</v>
      </c>
      <c r="B9840" t="s">
        <v>2234</v>
      </c>
      <c r="C9840" t="s">
        <v>2256</v>
      </c>
      <c r="D9840" t="s">
        <v>2680</v>
      </c>
      <c r="E9840" t="s">
        <v>3225</v>
      </c>
      <c r="F9840" s="6">
        <v>23</v>
      </c>
      <c r="G9840" s="6"/>
      <c r="H9840" s="6"/>
      <c r="I9840" s="6"/>
      <c r="J9840" s="6">
        <v>46.032222222222224</v>
      </c>
      <c r="K9840">
        <f t="shared" si="306"/>
        <v>1</v>
      </c>
    </row>
    <row r="9841" spans="1:11" x14ac:dyDescent="0.25">
      <c r="A9841" s="5" t="str">
        <f t="shared" si="307"/>
        <v>Rate FamilyTOU-GS3Monthly Peak DayJanuary24</v>
      </c>
      <c r="B9841" t="s">
        <v>2234</v>
      </c>
      <c r="C9841" t="s">
        <v>2256</v>
      </c>
      <c r="D9841" t="s">
        <v>2680</v>
      </c>
      <c r="E9841" t="s">
        <v>3225</v>
      </c>
      <c r="F9841" s="6">
        <v>24</v>
      </c>
      <c r="G9841" s="6"/>
      <c r="H9841" s="6"/>
      <c r="I9841" s="6"/>
      <c r="J9841" s="6">
        <v>44.887777777777778</v>
      </c>
      <c r="K9841">
        <f t="shared" si="306"/>
        <v>1</v>
      </c>
    </row>
    <row r="9842" spans="1:11" x14ac:dyDescent="0.25">
      <c r="A9842" s="5" t="str">
        <f t="shared" si="307"/>
        <v>Rate FamilyTOU-GS3Average WeekdayFebruary1</v>
      </c>
      <c r="B9842" t="s">
        <v>2234</v>
      </c>
      <c r="C9842" t="s">
        <v>2256</v>
      </c>
      <c r="D9842" t="s">
        <v>2681</v>
      </c>
      <c r="E9842" t="s">
        <v>3226</v>
      </c>
      <c r="F9842" s="6">
        <v>1</v>
      </c>
      <c r="G9842" s="6"/>
      <c r="H9842" s="6"/>
      <c r="I9842" s="6"/>
      <c r="J9842" s="6">
        <v>52.676363636363632</v>
      </c>
      <c r="K9842">
        <f t="shared" si="306"/>
        <v>1</v>
      </c>
    </row>
    <row r="9843" spans="1:11" x14ac:dyDescent="0.25">
      <c r="A9843" s="5" t="str">
        <f t="shared" si="307"/>
        <v>Rate FamilyTOU-GS3Average WeekdayFebruary2</v>
      </c>
      <c r="B9843" t="s">
        <v>2234</v>
      </c>
      <c r="C9843" t="s">
        <v>2256</v>
      </c>
      <c r="D9843" t="s">
        <v>2681</v>
      </c>
      <c r="E9843" t="s">
        <v>3226</v>
      </c>
      <c r="F9843" s="6">
        <v>2</v>
      </c>
      <c r="G9843" s="6"/>
      <c r="H9843" s="6"/>
      <c r="I9843" s="6"/>
      <c r="J9843" s="6">
        <v>51.68545454545454</v>
      </c>
      <c r="K9843">
        <f t="shared" si="306"/>
        <v>1</v>
      </c>
    </row>
    <row r="9844" spans="1:11" x14ac:dyDescent="0.25">
      <c r="A9844" s="5" t="str">
        <f t="shared" si="307"/>
        <v>Rate FamilyTOU-GS3Average WeekdayFebruary3</v>
      </c>
      <c r="B9844" t="s">
        <v>2234</v>
      </c>
      <c r="C9844" t="s">
        <v>2256</v>
      </c>
      <c r="D9844" t="s">
        <v>2681</v>
      </c>
      <c r="E9844" t="s">
        <v>3226</v>
      </c>
      <c r="F9844" s="6">
        <v>3</v>
      </c>
      <c r="G9844" s="6"/>
      <c r="H9844" s="6"/>
      <c r="I9844" s="6"/>
      <c r="J9844" s="6">
        <v>50.874545454545455</v>
      </c>
      <c r="K9844">
        <f t="shared" si="306"/>
        <v>1</v>
      </c>
    </row>
    <row r="9845" spans="1:11" x14ac:dyDescent="0.25">
      <c r="A9845" s="5" t="str">
        <f t="shared" si="307"/>
        <v>Rate FamilyTOU-GS3Average WeekdayFebruary4</v>
      </c>
      <c r="B9845" t="s">
        <v>2234</v>
      </c>
      <c r="C9845" t="s">
        <v>2256</v>
      </c>
      <c r="D9845" t="s">
        <v>2681</v>
      </c>
      <c r="E9845" t="s">
        <v>3226</v>
      </c>
      <c r="F9845" s="6">
        <v>4</v>
      </c>
      <c r="G9845" s="6"/>
      <c r="H9845" s="6"/>
      <c r="I9845" s="6"/>
      <c r="J9845" s="6">
        <v>50.25272727272727</v>
      </c>
      <c r="K9845">
        <f t="shared" si="306"/>
        <v>1</v>
      </c>
    </row>
    <row r="9846" spans="1:11" x14ac:dyDescent="0.25">
      <c r="A9846" s="5" t="str">
        <f t="shared" si="307"/>
        <v>Rate FamilyTOU-GS3Average WeekdayFebruary5</v>
      </c>
      <c r="B9846" t="s">
        <v>2234</v>
      </c>
      <c r="C9846" t="s">
        <v>2256</v>
      </c>
      <c r="D9846" t="s">
        <v>2681</v>
      </c>
      <c r="E9846" t="s">
        <v>3226</v>
      </c>
      <c r="F9846" s="6">
        <v>5</v>
      </c>
      <c r="G9846" s="6"/>
      <c r="H9846" s="6"/>
      <c r="I9846" s="6"/>
      <c r="J9846" s="6">
        <v>49.860909090909097</v>
      </c>
      <c r="K9846">
        <f t="shared" si="306"/>
        <v>1</v>
      </c>
    </row>
    <row r="9847" spans="1:11" x14ac:dyDescent="0.25">
      <c r="A9847" s="5" t="str">
        <f t="shared" si="307"/>
        <v>Rate FamilyTOU-GS3Average WeekdayFebruary6</v>
      </c>
      <c r="B9847" t="s">
        <v>2234</v>
      </c>
      <c r="C9847" t="s">
        <v>2256</v>
      </c>
      <c r="D9847" t="s">
        <v>2681</v>
      </c>
      <c r="E9847" t="s">
        <v>3226</v>
      </c>
      <c r="F9847" s="6">
        <v>6</v>
      </c>
      <c r="G9847" s="6"/>
      <c r="H9847" s="6"/>
      <c r="I9847" s="6"/>
      <c r="J9847" s="6">
        <v>49.595454545454551</v>
      </c>
      <c r="K9847">
        <f t="shared" si="306"/>
        <v>1</v>
      </c>
    </row>
    <row r="9848" spans="1:11" x14ac:dyDescent="0.25">
      <c r="A9848" s="5" t="str">
        <f t="shared" si="307"/>
        <v>Rate FamilyTOU-GS3Average WeekdayFebruary7</v>
      </c>
      <c r="B9848" t="s">
        <v>2234</v>
      </c>
      <c r="C9848" t="s">
        <v>2256</v>
      </c>
      <c r="D9848" t="s">
        <v>2681</v>
      </c>
      <c r="E9848" t="s">
        <v>3226</v>
      </c>
      <c r="F9848" s="6">
        <v>7</v>
      </c>
      <c r="G9848" s="6"/>
      <c r="H9848" s="6"/>
      <c r="I9848" s="6"/>
      <c r="J9848" s="6">
        <v>49.875454545454545</v>
      </c>
      <c r="K9848">
        <f t="shared" si="306"/>
        <v>1</v>
      </c>
    </row>
    <row r="9849" spans="1:11" x14ac:dyDescent="0.25">
      <c r="A9849" s="5" t="str">
        <f t="shared" si="307"/>
        <v>Rate FamilyTOU-GS3Average WeekdayFebruary8</v>
      </c>
      <c r="B9849" t="s">
        <v>2234</v>
      </c>
      <c r="C9849" t="s">
        <v>2256</v>
      </c>
      <c r="D9849" t="s">
        <v>2681</v>
      </c>
      <c r="E9849" t="s">
        <v>3226</v>
      </c>
      <c r="F9849" s="6">
        <v>8</v>
      </c>
      <c r="G9849" s="6"/>
      <c r="H9849" s="6"/>
      <c r="I9849" s="6"/>
      <c r="J9849" s="6">
        <v>49.785454545454542</v>
      </c>
      <c r="K9849">
        <f t="shared" si="306"/>
        <v>1</v>
      </c>
    </row>
    <row r="9850" spans="1:11" x14ac:dyDescent="0.25">
      <c r="A9850" s="5" t="str">
        <f t="shared" si="307"/>
        <v>Rate FamilyTOU-GS3Average WeekdayFebruary9</v>
      </c>
      <c r="B9850" t="s">
        <v>2234</v>
      </c>
      <c r="C9850" t="s">
        <v>2256</v>
      </c>
      <c r="D9850" t="s">
        <v>2681</v>
      </c>
      <c r="E9850" t="s">
        <v>3226</v>
      </c>
      <c r="F9850" s="6">
        <v>9</v>
      </c>
      <c r="G9850" s="6"/>
      <c r="H9850" s="6"/>
      <c r="I9850" s="6"/>
      <c r="J9850" s="6">
        <v>50.336363636363643</v>
      </c>
      <c r="K9850">
        <f t="shared" si="306"/>
        <v>1</v>
      </c>
    </row>
    <row r="9851" spans="1:11" x14ac:dyDescent="0.25">
      <c r="A9851" s="5" t="str">
        <f t="shared" si="307"/>
        <v>Rate FamilyTOU-GS3Average WeekdayFebruary10</v>
      </c>
      <c r="B9851" t="s">
        <v>2234</v>
      </c>
      <c r="C9851" t="s">
        <v>2256</v>
      </c>
      <c r="D9851" t="s">
        <v>2681</v>
      </c>
      <c r="E9851" t="s">
        <v>3226</v>
      </c>
      <c r="F9851" s="6">
        <v>10</v>
      </c>
      <c r="G9851" s="6"/>
      <c r="H9851" s="6"/>
      <c r="I9851" s="6"/>
      <c r="J9851" s="6">
        <v>52.369090909090914</v>
      </c>
      <c r="K9851">
        <f t="shared" si="306"/>
        <v>1</v>
      </c>
    </row>
    <row r="9852" spans="1:11" x14ac:dyDescent="0.25">
      <c r="A9852" s="5" t="str">
        <f t="shared" si="307"/>
        <v>Rate FamilyTOU-GS3Average WeekdayFebruary11</v>
      </c>
      <c r="B9852" t="s">
        <v>2234</v>
      </c>
      <c r="C9852" t="s">
        <v>2256</v>
      </c>
      <c r="D9852" t="s">
        <v>2681</v>
      </c>
      <c r="E9852" t="s">
        <v>3226</v>
      </c>
      <c r="F9852" s="6">
        <v>11</v>
      </c>
      <c r="G9852" s="6"/>
      <c r="H9852" s="6"/>
      <c r="I9852" s="6"/>
      <c r="J9852" s="6">
        <v>55.274545454545454</v>
      </c>
      <c r="K9852">
        <f t="shared" si="306"/>
        <v>1</v>
      </c>
    </row>
    <row r="9853" spans="1:11" x14ac:dyDescent="0.25">
      <c r="A9853" s="5" t="str">
        <f t="shared" si="307"/>
        <v>Rate FamilyTOU-GS3Average WeekdayFebruary12</v>
      </c>
      <c r="B9853" t="s">
        <v>2234</v>
      </c>
      <c r="C9853" t="s">
        <v>2256</v>
      </c>
      <c r="D9853" t="s">
        <v>2681</v>
      </c>
      <c r="E9853" t="s">
        <v>3226</v>
      </c>
      <c r="F9853" s="6">
        <v>12</v>
      </c>
      <c r="G9853" s="6"/>
      <c r="H9853" s="6"/>
      <c r="I9853" s="6"/>
      <c r="J9853" s="6">
        <v>57.591818181818184</v>
      </c>
      <c r="K9853">
        <f t="shared" si="306"/>
        <v>1</v>
      </c>
    </row>
    <row r="9854" spans="1:11" x14ac:dyDescent="0.25">
      <c r="A9854" s="5" t="str">
        <f t="shared" si="307"/>
        <v>Rate FamilyTOU-GS3Average WeekdayFebruary13</v>
      </c>
      <c r="B9854" t="s">
        <v>2234</v>
      </c>
      <c r="C9854" t="s">
        <v>2256</v>
      </c>
      <c r="D9854" t="s">
        <v>2681</v>
      </c>
      <c r="E9854" t="s">
        <v>3226</v>
      </c>
      <c r="F9854" s="6">
        <v>13</v>
      </c>
      <c r="G9854" s="6"/>
      <c r="H9854" s="6"/>
      <c r="I9854" s="6"/>
      <c r="J9854" s="6">
        <v>58.641818181818188</v>
      </c>
      <c r="K9854">
        <f t="shared" si="306"/>
        <v>1</v>
      </c>
    </row>
    <row r="9855" spans="1:11" x14ac:dyDescent="0.25">
      <c r="A9855" s="5" t="str">
        <f t="shared" si="307"/>
        <v>Rate FamilyTOU-GS3Average WeekdayFebruary14</v>
      </c>
      <c r="B9855" t="s">
        <v>2234</v>
      </c>
      <c r="C9855" t="s">
        <v>2256</v>
      </c>
      <c r="D9855" t="s">
        <v>2681</v>
      </c>
      <c r="E9855" t="s">
        <v>3226</v>
      </c>
      <c r="F9855" s="6">
        <v>14</v>
      </c>
      <c r="G9855" s="6"/>
      <c r="H9855" s="6"/>
      <c r="I9855" s="6"/>
      <c r="J9855" s="6">
        <v>59.508181818181811</v>
      </c>
      <c r="K9855">
        <f t="shared" si="306"/>
        <v>1</v>
      </c>
    </row>
    <row r="9856" spans="1:11" x14ac:dyDescent="0.25">
      <c r="A9856" s="5" t="str">
        <f t="shared" si="307"/>
        <v>Rate FamilyTOU-GS3Average WeekdayFebruary15</v>
      </c>
      <c r="B9856" t="s">
        <v>2234</v>
      </c>
      <c r="C9856" t="s">
        <v>2256</v>
      </c>
      <c r="D9856" t="s">
        <v>2681</v>
      </c>
      <c r="E9856" t="s">
        <v>3226</v>
      </c>
      <c r="F9856" s="6">
        <v>15</v>
      </c>
      <c r="G9856" s="6"/>
      <c r="H9856" s="6"/>
      <c r="I9856" s="6"/>
      <c r="J9856" s="6">
        <v>60.014545454545448</v>
      </c>
      <c r="K9856">
        <f t="shared" si="306"/>
        <v>1</v>
      </c>
    </row>
    <row r="9857" spans="1:11" x14ac:dyDescent="0.25">
      <c r="A9857" s="5" t="str">
        <f t="shared" si="307"/>
        <v>Rate FamilyTOU-GS3Average WeekdayFebruary16</v>
      </c>
      <c r="B9857" t="s">
        <v>2234</v>
      </c>
      <c r="C9857" t="s">
        <v>2256</v>
      </c>
      <c r="D9857" t="s">
        <v>2681</v>
      </c>
      <c r="E9857" t="s">
        <v>3226</v>
      </c>
      <c r="F9857" s="6">
        <v>16</v>
      </c>
      <c r="G9857" s="6"/>
      <c r="H9857" s="6"/>
      <c r="I9857" s="6"/>
      <c r="J9857" s="6">
        <v>60.389090909090903</v>
      </c>
      <c r="K9857">
        <f t="shared" si="306"/>
        <v>1</v>
      </c>
    </row>
    <row r="9858" spans="1:11" x14ac:dyDescent="0.25">
      <c r="A9858" s="5" t="str">
        <f t="shared" si="307"/>
        <v>Rate FamilyTOU-GS3Average WeekdayFebruary17</v>
      </c>
      <c r="B9858" t="s">
        <v>2234</v>
      </c>
      <c r="C9858" t="s">
        <v>2256</v>
      </c>
      <c r="D9858" t="s">
        <v>2681</v>
      </c>
      <c r="E9858" t="s">
        <v>3226</v>
      </c>
      <c r="F9858" s="6">
        <v>17</v>
      </c>
      <c r="G9858" s="6"/>
      <c r="H9858" s="6"/>
      <c r="I9858" s="6"/>
      <c r="J9858" s="6">
        <v>60.55</v>
      </c>
      <c r="K9858">
        <f t="shared" ref="K9858:K9921" si="308">INDEX(events, MATCH(CONCATENATE(B9858, C9858, D9858, E9858), events_y, 0), MATCH("Confidential", events_x, 0))</f>
        <v>1</v>
      </c>
    </row>
    <row r="9859" spans="1:11" x14ac:dyDescent="0.25">
      <c r="A9859" s="5" t="str">
        <f t="shared" ref="A9859:A9922" si="309">CONCATENATE(B9859, C9859, D9859, E9859, F9859)</f>
        <v>Rate FamilyTOU-GS3Average WeekdayFebruary18</v>
      </c>
      <c r="B9859" t="s">
        <v>2234</v>
      </c>
      <c r="C9859" t="s">
        <v>2256</v>
      </c>
      <c r="D9859" t="s">
        <v>2681</v>
      </c>
      <c r="E9859" t="s">
        <v>3226</v>
      </c>
      <c r="F9859" s="6">
        <v>18</v>
      </c>
      <c r="G9859" s="6"/>
      <c r="H9859" s="6"/>
      <c r="I9859" s="6"/>
      <c r="J9859" s="6">
        <v>60.097272727272724</v>
      </c>
      <c r="K9859">
        <f t="shared" si="308"/>
        <v>1</v>
      </c>
    </row>
    <row r="9860" spans="1:11" x14ac:dyDescent="0.25">
      <c r="A9860" s="5" t="str">
        <f t="shared" si="309"/>
        <v>Rate FamilyTOU-GS3Average WeekdayFebruary19</v>
      </c>
      <c r="B9860" t="s">
        <v>2234</v>
      </c>
      <c r="C9860" t="s">
        <v>2256</v>
      </c>
      <c r="D9860" t="s">
        <v>2681</v>
      </c>
      <c r="E9860" t="s">
        <v>3226</v>
      </c>
      <c r="F9860" s="6">
        <v>19</v>
      </c>
      <c r="G9860" s="6"/>
      <c r="H9860" s="6"/>
      <c r="I9860" s="6"/>
      <c r="J9860" s="6">
        <v>58.549090909090914</v>
      </c>
      <c r="K9860">
        <f t="shared" si="308"/>
        <v>1</v>
      </c>
    </row>
    <row r="9861" spans="1:11" x14ac:dyDescent="0.25">
      <c r="A9861" s="5" t="str">
        <f t="shared" si="309"/>
        <v>Rate FamilyTOU-GS3Average WeekdayFebruary20</v>
      </c>
      <c r="B9861" t="s">
        <v>2234</v>
      </c>
      <c r="C9861" t="s">
        <v>2256</v>
      </c>
      <c r="D9861" t="s">
        <v>2681</v>
      </c>
      <c r="E9861" t="s">
        <v>3226</v>
      </c>
      <c r="F9861" s="6">
        <v>20</v>
      </c>
      <c r="G9861" s="6"/>
      <c r="H9861" s="6"/>
      <c r="I9861" s="6"/>
      <c r="J9861" s="6">
        <v>57.342727272727281</v>
      </c>
      <c r="K9861">
        <f t="shared" si="308"/>
        <v>1</v>
      </c>
    </row>
    <row r="9862" spans="1:11" x14ac:dyDescent="0.25">
      <c r="A9862" s="5" t="str">
        <f t="shared" si="309"/>
        <v>Rate FamilyTOU-GS3Average WeekdayFebruary21</v>
      </c>
      <c r="B9862" t="s">
        <v>2234</v>
      </c>
      <c r="C9862" t="s">
        <v>2256</v>
      </c>
      <c r="D9862" t="s">
        <v>2681</v>
      </c>
      <c r="E9862" t="s">
        <v>3226</v>
      </c>
      <c r="F9862" s="6">
        <v>21</v>
      </c>
      <c r="G9862" s="6"/>
      <c r="H9862" s="6"/>
      <c r="I9862" s="6"/>
      <c r="J9862" s="6">
        <v>56.529999999999994</v>
      </c>
      <c r="K9862">
        <f t="shared" si="308"/>
        <v>1</v>
      </c>
    </row>
    <row r="9863" spans="1:11" x14ac:dyDescent="0.25">
      <c r="A9863" s="5" t="str">
        <f t="shared" si="309"/>
        <v>Rate FamilyTOU-GS3Average WeekdayFebruary22</v>
      </c>
      <c r="B9863" t="s">
        <v>2234</v>
      </c>
      <c r="C9863" t="s">
        <v>2256</v>
      </c>
      <c r="D9863" t="s">
        <v>2681</v>
      </c>
      <c r="E9863" t="s">
        <v>3226</v>
      </c>
      <c r="F9863" s="6">
        <v>22</v>
      </c>
      <c r="G9863" s="6"/>
      <c r="H9863" s="6"/>
      <c r="I9863" s="6"/>
      <c r="J9863" s="6">
        <v>55.695454545454545</v>
      </c>
      <c r="K9863">
        <f t="shared" si="308"/>
        <v>1</v>
      </c>
    </row>
    <row r="9864" spans="1:11" x14ac:dyDescent="0.25">
      <c r="A9864" s="5" t="str">
        <f t="shared" si="309"/>
        <v>Rate FamilyTOU-GS3Average WeekdayFebruary23</v>
      </c>
      <c r="B9864" t="s">
        <v>2234</v>
      </c>
      <c r="C9864" t="s">
        <v>2256</v>
      </c>
      <c r="D9864" t="s">
        <v>2681</v>
      </c>
      <c r="E9864" t="s">
        <v>3226</v>
      </c>
      <c r="F9864" s="6">
        <v>23</v>
      </c>
      <c r="G9864" s="6"/>
      <c r="H9864" s="6"/>
      <c r="I9864" s="6"/>
      <c r="J9864" s="6">
        <v>55.335454545454539</v>
      </c>
      <c r="K9864">
        <f t="shared" si="308"/>
        <v>1</v>
      </c>
    </row>
    <row r="9865" spans="1:11" x14ac:dyDescent="0.25">
      <c r="A9865" s="5" t="str">
        <f t="shared" si="309"/>
        <v>Rate FamilyTOU-GS3Average WeekdayFebruary24</v>
      </c>
      <c r="B9865" t="s">
        <v>2234</v>
      </c>
      <c r="C9865" t="s">
        <v>2256</v>
      </c>
      <c r="D9865" t="s">
        <v>2681</v>
      </c>
      <c r="E9865" t="s">
        <v>3226</v>
      </c>
      <c r="F9865" s="6">
        <v>24</v>
      </c>
      <c r="G9865" s="6"/>
      <c r="H9865" s="6"/>
      <c r="I9865" s="6"/>
      <c r="J9865" s="6">
        <v>54.93818181818181</v>
      </c>
      <c r="K9865">
        <f t="shared" si="308"/>
        <v>1</v>
      </c>
    </row>
    <row r="9866" spans="1:11" x14ac:dyDescent="0.25">
      <c r="A9866" s="5" t="str">
        <f t="shared" si="309"/>
        <v>Rate FamilyTOU-GS3Monthly Peak DayFebruary1</v>
      </c>
      <c r="B9866" t="s">
        <v>2234</v>
      </c>
      <c r="C9866" t="s">
        <v>2256</v>
      </c>
      <c r="D9866" t="s">
        <v>2682</v>
      </c>
      <c r="E9866" t="s">
        <v>3226</v>
      </c>
      <c r="F9866" s="6">
        <v>1</v>
      </c>
      <c r="G9866" s="6"/>
      <c r="H9866" s="6"/>
      <c r="I9866" s="6"/>
      <c r="J9866" s="6">
        <v>53.601818181818182</v>
      </c>
      <c r="K9866">
        <f t="shared" si="308"/>
        <v>1</v>
      </c>
    </row>
    <row r="9867" spans="1:11" x14ac:dyDescent="0.25">
      <c r="A9867" s="5" t="str">
        <f t="shared" si="309"/>
        <v>Rate FamilyTOU-GS3Monthly Peak DayFebruary2</v>
      </c>
      <c r="B9867" t="s">
        <v>2234</v>
      </c>
      <c r="C9867" t="s">
        <v>2256</v>
      </c>
      <c r="D9867" t="s">
        <v>2682</v>
      </c>
      <c r="E9867" t="s">
        <v>3226</v>
      </c>
      <c r="F9867" s="6">
        <v>2</v>
      </c>
      <c r="G9867" s="6"/>
      <c r="H9867" s="6"/>
      <c r="I9867" s="6"/>
      <c r="J9867" s="6">
        <v>53.205454545454543</v>
      </c>
      <c r="K9867">
        <f t="shared" si="308"/>
        <v>1</v>
      </c>
    </row>
    <row r="9868" spans="1:11" x14ac:dyDescent="0.25">
      <c r="A9868" s="5" t="str">
        <f t="shared" si="309"/>
        <v>Rate FamilyTOU-GS3Monthly Peak DayFebruary3</v>
      </c>
      <c r="B9868" t="s">
        <v>2234</v>
      </c>
      <c r="C9868" t="s">
        <v>2256</v>
      </c>
      <c r="D9868" t="s">
        <v>2682</v>
      </c>
      <c r="E9868" t="s">
        <v>3226</v>
      </c>
      <c r="F9868" s="6">
        <v>3</v>
      </c>
      <c r="G9868" s="6"/>
      <c r="H9868" s="6"/>
      <c r="I9868" s="6"/>
      <c r="J9868" s="6">
        <v>52.811818181818175</v>
      </c>
      <c r="K9868">
        <f t="shared" si="308"/>
        <v>1</v>
      </c>
    </row>
    <row r="9869" spans="1:11" x14ac:dyDescent="0.25">
      <c r="A9869" s="5" t="str">
        <f t="shared" si="309"/>
        <v>Rate FamilyTOU-GS3Monthly Peak DayFebruary4</v>
      </c>
      <c r="B9869" t="s">
        <v>2234</v>
      </c>
      <c r="C9869" t="s">
        <v>2256</v>
      </c>
      <c r="D9869" t="s">
        <v>2682</v>
      </c>
      <c r="E9869" t="s">
        <v>3226</v>
      </c>
      <c r="F9869" s="6">
        <v>4</v>
      </c>
      <c r="G9869" s="6"/>
      <c r="H9869" s="6"/>
      <c r="I9869" s="6"/>
      <c r="J9869" s="6">
        <v>52.613636363636367</v>
      </c>
      <c r="K9869">
        <f t="shared" si="308"/>
        <v>1</v>
      </c>
    </row>
    <row r="9870" spans="1:11" x14ac:dyDescent="0.25">
      <c r="A9870" s="5" t="str">
        <f t="shared" si="309"/>
        <v>Rate FamilyTOU-GS3Monthly Peak DayFebruary5</v>
      </c>
      <c r="B9870" t="s">
        <v>2234</v>
      </c>
      <c r="C9870" t="s">
        <v>2256</v>
      </c>
      <c r="D9870" t="s">
        <v>2682</v>
      </c>
      <c r="E9870" t="s">
        <v>3226</v>
      </c>
      <c r="F9870" s="6">
        <v>5</v>
      </c>
      <c r="G9870" s="6"/>
      <c r="H9870" s="6"/>
      <c r="I9870" s="6"/>
      <c r="J9870" s="6">
        <v>52.603636363636362</v>
      </c>
      <c r="K9870">
        <f t="shared" si="308"/>
        <v>1</v>
      </c>
    </row>
    <row r="9871" spans="1:11" x14ac:dyDescent="0.25">
      <c r="A9871" s="5" t="str">
        <f t="shared" si="309"/>
        <v>Rate FamilyTOU-GS3Monthly Peak DayFebruary6</v>
      </c>
      <c r="B9871" t="s">
        <v>2234</v>
      </c>
      <c r="C9871" t="s">
        <v>2256</v>
      </c>
      <c r="D9871" t="s">
        <v>2682</v>
      </c>
      <c r="E9871" t="s">
        <v>3226</v>
      </c>
      <c r="F9871" s="6">
        <v>6</v>
      </c>
      <c r="G9871" s="6"/>
      <c r="H9871" s="6"/>
      <c r="I9871" s="6"/>
      <c r="J9871" s="6">
        <v>52.759090909090901</v>
      </c>
      <c r="K9871">
        <f t="shared" si="308"/>
        <v>1</v>
      </c>
    </row>
    <row r="9872" spans="1:11" x14ac:dyDescent="0.25">
      <c r="A9872" s="5" t="str">
        <f t="shared" si="309"/>
        <v>Rate FamilyTOU-GS3Monthly Peak DayFebruary7</v>
      </c>
      <c r="B9872" t="s">
        <v>2234</v>
      </c>
      <c r="C9872" t="s">
        <v>2256</v>
      </c>
      <c r="D9872" t="s">
        <v>2682</v>
      </c>
      <c r="E9872" t="s">
        <v>3226</v>
      </c>
      <c r="F9872" s="6">
        <v>7</v>
      </c>
      <c r="G9872" s="6"/>
      <c r="H9872" s="6"/>
      <c r="I9872" s="6"/>
      <c r="J9872" s="6">
        <v>52.861818181818187</v>
      </c>
      <c r="K9872">
        <f t="shared" si="308"/>
        <v>1</v>
      </c>
    </row>
    <row r="9873" spans="1:11" x14ac:dyDescent="0.25">
      <c r="A9873" s="5" t="str">
        <f t="shared" si="309"/>
        <v>Rate FamilyTOU-GS3Monthly Peak DayFebruary8</v>
      </c>
      <c r="B9873" t="s">
        <v>2234</v>
      </c>
      <c r="C9873" t="s">
        <v>2256</v>
      </c>
      <c r="D9873" t="s">
        <v>2682</v>
      </c>
      <c r="E9873" t="s">
        <v>3226</v>
      </c>
      <c r="F9873" s="6">
        <v>8</v>
      </c>
      <c r="G9873" s="6"/>
      <c r="H9873" s="6"/>
      <c r="I9873" s="6"/>
      <c r="J9873" s="6">
        <v>52.820909090909097</v>
      </c>
      <c r="K9873">
        <f t="shared" si="308"/>
        <v>1</v>
      </c>
    </row>
    <row r="9874" spans="1:11" x14ac:dyDescent="0.25">
      <c r="A9874" s="5" t="str">
        <f t="shared" si="309"/>
        <v>Rate FamilyTOU-GS3Monthly Peak DayFebruary9</v>
      </c>
      <c r="B9874" t="s">
        <v>2234</v>
      </c>
      <c r="C9874" t="s">
        <v>2256</v>
      </c>
      <c r="D9874" t="s">
        <v>2682</v>
      </c>
      <c r="E9874" t="s">
        <v>3226</v>
      </c>
      <c r="F9874" s="6">
        <v>9</v>
      </c>
      <c r="G9874" s="6"/>
      <c r="H9874" s="6"/>
      <c r="I9874" s="6"/>
      <c r="J9874" s="6">
        <v>53.228181818181831</v>
      </c>
      <c r="K9874">
        <f t="shared" si="308"/>
        <v>1</v>
      </c>
    </row>
    <row r="9875" spans="1:11" x14ac:dyDescent="0.25">
      <c r="A9875" s="5" t="str">
        <f t="shared" si="309"/>
        <v>Rate FamilyTOU-GS3Monthly Peak DayFebruary10</v>
      </c>
      <c r="B9875" t="s">
        <v>2234</v>
      </c>
      <c r="C9875" t="s">
        <v>2256</v>
      </c>
      <c r="D9875" t="s">
        <v>2682</v>
      </c>
      <c r="E9875" t="s">
        <v>3226</v>
      </c>
      <c r="F9875" s="6">
        <v>10</v>
      </c>
      <c r="G9875" s="6"/>
      <c r="H9875" s="6"/>
      <c r="I9875" s="6"/>
      <c r="J9875" s="6">
        <v>53.787272727272722</v>
      </c>
      <c r="K9875">
        <f t="shared" si="308"/>
        <v>1</v>
      </c>
    </row>
    <row r="9876" spans="1:11" x14ac:dyDescent="0.25">
      <c r="A9876" s="5" t="str">
        <f t="shared" si="309"/>
        <v>Rate FamilyTOU-GS3Monthly Peak DayFebruary11</v>
      </c>
      <c r="B9876" t="s">
        <v>2234</v>
      </c>
      <c r="C9876" t="s">
        <v>2256</v>
      </c>
      <c r="D9876" t="s">
        <v>2682</v>
      </c>
      <c r="E9876" t="s">
        <v>3226</v>
      </c>
      <c r="F9876" s="6">
        <v>11</v>
      </c>
      <c r="G9876" s="6"/>
      <c r="H9876" s="6"/>
      <c r="I9876" s="6"/>
      <c r="J9876" s="6">
        <v>54.530909090909091</v>
      </c>
      <c r="K9876">
        <f t="shared" si="308"/>
        <v>1</v>
      </c>
    </row>
    <row r="9877" spans="1:11" x14ac:dyDescent="0.25">
      <c r="A9877" s="5" t="str">
        <f t="shared" si="309"/>
        <v>Rate FamilyTOU-GS3Monthly Peak DayFebruary12</v>
      </c>
      <c r="B9877" t="s">
        <v>2234</v>
      </c>
      <c r="C9877" t="s">
        <v>2256</v>
      </c>
      <c r="D9877" t="s">
        <v>2682</v>
      </c>
      <c r="E9877" t="s">
        <v>3226</v>
      </c>
      <c r="F9877" s="6">
        <v>12</v>
      </c>
      <c r="G9877" s="6"/>
      <c r="H9877" s="6"/>
      <c r="I9877" s="6"/>
      <c r="J9877" s="6">
        <v>55.470909090909089</v>
      </c>
      <c r="K9877">
        <f t="shared" si="308"/>
        <v>1</v>
      </c>
    </row>
    <row r="9878" spans="1:11" x14ac:dyDescent="0.25">
      <c r="A9878" s="5" t="str">
        <f t="shared" si="309"/>
        <v>Rate FamilyTOU-GS3Monthly Peak DayFebruary13</v>
      </c>
      <c r="B9878" t="s">
        <v>2234</v>
      </c>
      <c r="C9878" t="s">
        <v>2256</v>
      </c>
      <c r="D9878" t="s">
        <v>2682</v>
      </c>
      <c r="E9878" t="s">
        <v>3226</v>
      </c>
      <c r="F9878" s="6">
        <v>13</v>
      </c>
      <c r="G9878" s="6"/>
      <c r="H9878" s="6"/>
      <c r="I9878" s="6"/>
      <c r="J9878" s="6">
        <v>56.219090909090909</v>
      </c>
      <c r="K9878">
        <f t="shared" si="308"/>
        <v>1</v>
      </c>
    </row>
    <row r="9879" spans="1:11" x14ac:dyDescent="0.25">
      <c r="A9879" s="5" t="str">
        <f t="shared" si="309"/>
        <v>Rate FamilyTOU-GS3Monthly Peak DayFebruary14</v>
      </c>
      <c r="B9879" t="s">
        <v>2234</v>
      </c>
      <c r="C9879" t="s">
        <v>2256</v>
      </c>
      <c r="D9879" t="s">
        <v>2682</v>
      </c>
      <c r="E9879" t="s">
        <v>3226</v>
      </c>
      <c r="F9879" s="6">
        <v>14</v>
      </c>
      <c r="G9879" s="6"/>
      <c r="H9879" s="6"/>
      <c r="I9879" s="6"/>
      <c r="J9879" s="6">
        <v>57.191818181818171</v>
      </c>
      <c r="K9879">
        <f t="shared" si="308"/>
        <v>1</v>
      </c>
    </row>
    <row r="9880" spans="1:11" x14ac:dyDescent="0.25">
      <c r="A9880" s="5" t="str">
        <f t="shared" si="309"/>
        <v>Rate FamilyTOU-GS3Monthly Peak DayFebruary15</v>
      </c>
      <c r="B9880" t="s">
        <v>2234</v>
      </c>
      <c r="C9880" t="s">
        <v>2256</v>
      </c>
      <c r="D9880" t="s">
        <v>2682</v>
      </c>
      <c r="E9880" t="s">
        <v>3226</v>
      </c>
      <c r="F9880" s="6">
        <v>15</v>
      </c>
      <c r="G9880" s="6"/>
      <c r="H9880" s="6"/>
      <c r="I9880" s="6"/>
      <c r="J9880" s="6">
        <v>58.159999999999989</v>
      </c>
      <c r="K9880">
        <f t="shared" si="308"/>
        <v>1</v>
      </c>
    </row>
    <row r="9881" spans="1:11" x14ac:dyDescent="0.25">
      <c r="A9881" s="5" t="str">
        <f t="shared" si="309"/>
        <v>Rate FamilyTOU-GS3Monthly Peak DayFebruary16</v>
      </c>
      <c r="B9881" t="s">
        <v>2234</v>
      </c>
      <c r="C9881" t="s">
        <v>2256</v>
      </c>
      <c r="D9881" t="s">
        <v>2682</v>
      </c>
      <c r="E9881" t="s">
        <v>3226</v>
      </c>
      <c r="F9881" s="6">
        <v>16</v>
      </c>
      <c r="G9881" s="6"/>
      <c r="H9881" s="6"/>
      <c r="I9881" s="6"/>
      <c r="J9881" s="6">
        <v>59.536363636363646</v>
      </c>
      <c r="K9881">
        <f t="shared" si="308"/>
        <v>1</v>
      </c>
    </row>
    <row r="9882" spans="1:11" x14ac:dyDescent="0.25">
      <c r="A9882" s="5" t="str">
        <f t="shared" si="309"/>
        <v>Rate FamilyTOU-GS3Monthly Peak DayFebruary17</v>
      </c>
      <c r="B9882" t="s">
        <v>2234</v>
      </c>
      <c r="C9882" t="s">
        <v>2256</v>
      </c>
      <c r="D9882" t="s">
        <v>2682</v>
      </c>
      <c r="E9882" t="s">
        <v>3226</v>
      </c>
      <c r="F9882" s="6">
        <v>17</v>
      </c>
      <c r="G9882" s="6"/>
      <c r="H9882" s="6"/>
      <c r="I9882" s="6"/>
      <c r="J9882" s="6">
        <v>59.213636363636375</v>
      </c>
      <c r="K9882">
        <f t="shared" si="308"/>
        <v>1</v>
      </c>
    </row>
    <row r="9883" spans="1:11" x14ac:dyDescent="0.25">
      <c r="A9883" s="5" t="str">
        <f t="shared" si="309"/>
        <v>Rate FamilyTOU-GS3Monthly Peak DayFebruary18</v>
      </c>
      <c r="B9883" t="s">
        <v>2234</v>
      </c>
      <c r="C9883" t="s">
        <v>2256</v>
      </c>
      <c r="D9883" t="s">
        <v>2682</v>
      </c>
      <c r="E9883" t="s">
        <v>3226</v>
      </c>
      <c r="F9883" s="6">
        <v>18</v>
      </c>
      <c r="G9883" s="6"/>
      <c r="H9883" s="6"/>
      <c r="I9883" s="6"/>
      <c r="J9883" s="6">
        <v>58.357272727272743</v>
      </c>
      <c r="K9883">
        <f t="shared" si="308"/>
        <v>1</v>
      </c>
    </row>
    <row r="9884" spans="1:11" x14ac:dyDescent="0.25">
      <c r="A9884" s="5" t="str">
        <f t="shared" si="309"/>
        <v>Rate FamilyTOU-GS3Monthly Peak DayFebruary19</v>
      </c>
      <c r="B9884" t="s">
        <v>2234</v>
      </c>
      <c r="C9884" t="s">
        <v>2256</v>
      </c>
      <c r="D9884" t="s">
        <v>2682</v>
      </c>
      <c r="E9884" t="s">
        <v>3226</v>
      </c>
      <c r="F9884" s="6">
        <v>19</v>
      </c>
      <c r="G9884" s="6"/>
      <c r="H9884" s="6"/>
      <c r="I9884" s="6"/>
      <c r="J9884" s="6">
        <v>57.133636363636363</v>
      </c>
      <c r="K9884">
        <f t="shared" si="308"/>
        <v>1</v>
      </c>
    </row>
    <row r="9885" spans="1:11" x14ac:dyDescent="0.25">
      <c r="A9885" s="5" t="str">
        <f t="shared" si="309"/>
        <v>Rate FamilyTOU-GS3Monthly Peak DayFebruary20</v>
      </c>
      <c r="B9885" t="s">
        <v>2234</v>
      </c>
      <c r="C9885" t="s">
        <v>2256</v>
      </c>
      <c r="D9885" t="s">
        <v>2682</v>
      </c>
      <c r="E9885" t="s">
        <v>3226</v>
      </c>
      <c r="F9885" s="6">
        <v>20</v>
      </c>
      <c r="G9885" s="6"/>
      <c r="H9885" s="6"/>
      <c r="I9885" s="6"/>
      <c r="J9885" s="6">
        <v>56.072727272727278</v>
      </c>
      <c r="K9885">
        <f t="shared" si="308"/>
        <v>1</v>
      </c>
    </row>
    <row r="9886" spans="1:11" x14ac:dyDescent="0.25">
      <c r="A9886" s="5" t="str">
        <f t="shared" si="309"/>
        <v>Rate FamilyTOU-GS3Monthly Peak DayFebruary21</v>
      </c>
      <c r="B9886" t="s">
        <v>2234</v>
      </c>
      <c r="C9886" t="s">
        <v>2256</v>
      </c>
      <c r="D9886" t="s">
        <v>2682</v>
      </c>
      <c r="E9886" t="s">
        <v>3226</v>
      </c>
      <c r="F9886" s="6">
        <v>21</v>
      </c>
      <c r="G9886" s="6"/>
      <c r="H9886" s="6"/>
      <c r="I9886" s="6"/>
      <c r="J9886" s="6">
        <v>55.519999999999989</v>
      </c>
      <c r="K9886">
        <f t="shared" si="308"/>
        <v>1</v>
      </c>
    </row>
    <row r="9887" spans="1:11" x14ac:dyDescent="0.25">
      <c r="A9887" s="5" t="str">
        <f t="shared" si="309"/>
        <v>Rate FamilyTOU-GS3Monthly Peak DayFebruary22</v>
      </c>
      <c r="B9887" t="s">
        <v>2234</v>
      </c>
      <c r="C9887" t="s">
        <v>2256</v>
      </c>
      <c r="D9887" t="s">
        <v>2682</v>
      </c>
      <c r="E9887" t="s">
        <v>3226</v>
      </c>
      <c r="F9887" s="6">
        <v>22</v>
      </c>
      <c r="G9887" s="6"/>
      <c r="H9887" s="6"/>
      <c r="I9887" s="6"/>
      <c r="J9887" s="6">
        <v>55.076363636363631</v>
      </c>
      <c r="K9887">
        <f t="shared" si="308"/>
        <v>1</v>
      </c>
    </row>
    <row r="9888" spans="1:11" x14ac:dyDescent="0.25">
      <c r="A9888" s="5" t="str">
        <f t="shared" si="309"/>
        <v>Rate FamilyTOU-GS3Monthly Peak DayFebruary23</v>
      </c>
      <c r="B9888" t="s">
        <v>2234</v>
      </c>
      <c r="C9888" t="s">
        <v>2256</v>
      </c>
      <c r="D9888" t="s">
        <v>2682</v>
      </c>
      <c r="E9888" t="s">
        <v>3226</v>
      </c>
      <c r="F9888" s="6">
        <v>23</v>
      </c>
      <c r="G9888" s="6"/>
      <c r="H9888" s="6"/>
      <c r="I9888" s="6"/>
      <c r="J9888" s="6">
        <v>54.653636363636366</v>
      </c>
      <c r="K9888">
        <f t="shared" si="308"/>
        <v>1</v>
      </c>
    </row>
    <row r="9889" spans="1:11" x14ac:dyDescent="0.25">
      <c r="A9889" s="5" t="str">
        <f t="shared" si="309"/>
        <v>Rate FamilyTOU-GS3Monthly Peak DayFebruary24</v>
      </c>
      <c r="B9889" t="s">
        <v>2234</v>
      </c>
      <c r="C9889" t="s">
        <v>2256</v>
      </c>
      <c r="D9889" t="s">
        <v>2682</v>
      </c>
      <c r="E9889" t="s">
        <v>3226</v>
      </c>
      <c r="F9889" s="6">
        <v>24</v>
      </c>
      <c r="G9889" s="6"/>
      <c r="H9889" s="6"/>
      <c r="I9889" s="6"/>
      <c r="J9889" s="6">
        <v>54.219090909090909</v>
      </c>
      <c r="K9889">
        <f t="shared" si="308"/>
        <v>1</v>
      </c>
    </row>
    <row r="9890" spans="1:11" x14ac:dyDescent="0.25">
      <c r="A9890" s="5" t="str">
        <f t="shared" si="309"/>
        <v>Rate FamilyTOU-GS3Average WeekdayMarch1</v>
      </c>
      <c r="B9890" t="s">
        <v>2234</v>
      </c>
      <c r="C9890" t="s">
        <v>2256</v>
      </c>
      <c r="D9890" t="s">
        <v>2683</v>
      </c>
      <c r="E9890" t="s">
        <v>3227</v>
      </c>
      <c r="F9890" s="6">
        <v>1</v>
      </c>
      <c r="G9890" s="6"/>
      <c r="H9890" s="6"/>
      <c r="I9890" s="6"/>
      <c r="J9890" s="6">
        <v>49.569999999999986</v>
      </c>
      <c r="K9890">
        <f t="shared" si="308"/>
        <v>1</v>
      </c>
    </row>
    <row r="9891" spans="1:11" x14ac:dyDescent="0.25">
      <c r="A9891" s="5" t="str">
        <f t="shared" si="309"/>
        <v>Rate FamilyTOU-GS3Average WeekdayMarch2</v>
      </c>
      <c r="B9891" t="s">
        <v>2234</v>
      </c>
      <c r="C9891" t="s">
        <v>2256</v>
      </c>
      <c r="D9891" t="s">
        <v>2683</v>
      </c>
      <c r="E9891" t="s">
        <v>3227</v>
      </c>
      <c r="F9891" s="6">
        <v>2</v>
      </c>
      <c r="G9891" s="6"/>
      <c r="H9891" s="6"/>
      <c r="I9891" s="6"/>
      <c r="J9891" s="6">
        <v>48.314545454545446</v>
      </c>
      <c r="K9891">
        <f t="shared" si="308"/>
        <v>1</v>
      </c>
    </row>
    <row r="9892" spans="1:11" x14ac:dyDescent="0.25">
      <c r="A9892" s="5" t="str">
        <f t="shared" si="309"/>
        <v>Rate FamilyTOU-GS3Average WeekdayMarch3</v>
      </c>
      <c r="B9892" t="s">
        <v>2234</v>
      </c>
      <c r="C9892" t="s">
        <v>2256</v>
      </c>
      <c r="D9892" t="s">
        <v>2683</v>
      </c>
      <c r="E9892" t="s">
        <v>3227</v>
      </c>
      <c r="F9892" s="6">
        <v>3</v>
      </c>
      <c r="G9892" s="6"/>
      <c r="H9892" s="6"/>
      <c r="I9892" s="6"/>
      <c r="J9892" s="6">
        <v>47.285454545454556</v>
      </c>
      <c r="K9892">
        <f t="shared" si="308"/>
        <v>1</v>
      </c>
    </row>
    <row r="9893" spans="1:11" x14ac:dyDescent="0.25">
      <c r="A9893" s="5" t="str">
        <f t="shared" si="309"/>
        <v>Rate FamilyTOU-GS3Average WeekdayMarch4</v>
      </c>
      <c r="B9893" t="s">
        <v>2234</v>
      </c>
      <c r="C9893" t="s">
        <v>2256</v>
      </c>
      <c r="D9893" t="s">
        <v>2683</v>
      </c>
      <c r="E9893" t="s">
        <v>3227</v>
      </c>
      <c r="F9893" s="6">
        <v>4</v>
      </c>
      <c r="G9893" s="6"/>
      <c r="H9893" s="6"/>
      <c r="I9893" s="6"/>
      <c r="J9893" s="6">
        <v>45.689090909090901</v>
      </c>
      <c r="K9893">
        <f t="shared" si="308"/>
        <v>1</v>
      </c>
    </row>
    <row r="9894" spans="1:11" x14ac:dyDescent="0.25">
      <c r="A9894" s="5" t="str">
        <f t="shared" si="309"/>
        <v>Rate FamilyTOU-GS3Average WeekdayMarch5</v>
      </c>
      <c r="B9894" t="s">
        <v>2234</v>
      </c>
      <c r="C9894" t="s">
        <v>2256</v>
      </c>
      <c r="D9894" t="s">
        <v>2683</v>
      </c>
      <c r="E9894" t="s">
        <v>3227</v>
      </c>
      <c r="F9894" s="6">
        <v>5</v>
      </c>
      <c r="G9894" s="6"/>
      <c r="H9894" s="6"/>
      <c r="I9894" s="6"/>
      <c r="J9894" s="6">
        <v>44.763636363636351</v>
      </c>
      <c r="K9894">
        <f t="shared" si="308"/>
        <v>1</v>
      </c>
    </row>
    <row r="9895" spans="1:11" x14ac:dyDescent="0.25">
      <c r="A9895" s="5" t="str">
        <f t="shared" si="309"/>
        <v>Rate FamilyTOU-GS3Average WeekdayMarch6</v>
      </c>
      <c r="B9895" t="s">
        <v>2234</v>
      </c>
      <c r="C9895" t="s">
        <v>2256</v>
      </c>
      <c r="D9895" t="s">
        <v>2683</v>
      </c>
      <c r="E9895" t="s">
        <v>3227</v>
      </c>
      <c r="F9895" s="6">
        <v>6</v>
      </c>
      <c r="G9895" s="6"/>
      <c r="H9895" s="6"/>
      <c r="I9895" s="6"/>
      <c r="J9895" s="6">
        <v>44.329090909090915</v>
      </c>
      <c r="K9895">
        <f t="shared" si="308"/>
        <v>1</v>
      </c>
    </row>
    <row r="9896" spans="1:11" x14ac:dyDescent="0.25">
      <c r="A9896" s="5" t="str">
        <f t="shared" si="309"/>
        <v>Rate FamilyTOU-GS3Average WeekdayMarch7</v>
      </c>
      <c r="B9896" t="s">
        <v>2234</v>
      </c>
      <c r="C9896" t="s">
        <v>2256</v>
      </c>
      <c r="D9896" t="s">
        <v>2683</v>
      </c>
      <c r="E9896" t="s">
        <v>3227</v>
      </c>
      <c r="F9896" s="6">
        <v>7</v>
      </c>
      <c r="G9896" s="6"/>
      <c r="H9896" s="6"/>
      <c r="I9896" s="6"/>
      <c r="J9896" s="6">
        <v>44.058181818181815</v>
      </c>
      <c r="K9896">
        <f t="shared" si="308"/>
        <v>1</v>
      </c>
    </row>
    <row r="9897" spans="1:11" x14ac:dyDescent="0.25">
      <c r="A9897" s="5" t="str">
        <f t="shared" si="309"/>
        <v>Rate FamilyTOU-GS3Average WeekdayMarch8</v>
      </c>
      <c r="B9897" t="s">
        <v>2234</v>
      </c>
      <c r="C9897" t="s">
        <v>2256</v>
      </c>
      <c r="D9897" t="s">
        <v>2683</v>
      </c>
      <c r="E9897" t="s">
        <v>3227</v>
      </c>
      <c r="F9897" s="6">
        <v>8</v>
      </c>
      <c r="G9897" s="6"/>
      <c r="H9897" s="6"/>
      <c r="I9897" s="6"/>
      <c r="J9897" s="6">
        <v>44.219090909090916</v>
      </c>
      <c r="K9897">
        <f t="shared" si="308"/>
        <v>1</v>
      </c>
    </row>
    <row r="9898" spans="1:11" x14ac:dyDescent="0.25">
      <c r="A9898" s="5" t="str">
        <f t="shared" si="309"/>
        <v>Rate FamilyTOU-GS3Average WeekdayMarch9</v>
      </c>
      <c r="B9898" t="s">
        <v>2234</v>
      </c>
      <c r="C9898" t="s">
        <v>2256</v>
      </c>
      <c r="D9898" t="s">
        <v>2683</v>
      </c>
      <c r="E9898" t="s">
        <v>3227</v>
      </c>
      <c r="F9898" s="6">
        <v>9</v>
      </c>
      <c r="G9898" s="6"/>
      <c r="H9898" s="6"/>
      <c r="I9898" s="6"/>
      <c r="J9898" s="6">
        <v>44.851818181818174</v>
      </c>
      <c r="K9898">
        <f t="shared" si="308"/>
        <v>1</v>
      </c>
    </row>
    <row r="9899" spans="1:11" x14ac:dyDescent="0.25">
      <c r="A9899" s="5" t="str">
        <f t="shared" si="309"/>
        <v>Rate FamilyTOU-GS3Average WeekdayMarch10</v>
      </c>
      <c r="B9899" t="s">
        <v>2234</v>
      </c>
      <c r="C9899" t="s">
        <v>2256</v>
      </c>
      <c r="D9899" t="s">
        <v>2683</v>
      </c>
      <c r="E9899" t="s">
        <v>3227</v>
      </c>
      <c r="F9899" s="6">
        <v>10</v>
      </c>
      <c r="G9899" s="6"/>
      <c r="H9899" s="6"/>
      <c r="I9899" s="6"/>
      <c r="J9899" s="6">
        <v>47.805454545454545</v>
      </c>
      <c r="K9899">
        <f t="shared" si="308"/>
        <v>1</v>
      </c>
    </row>
    <row r="9900" spans="1:11" x14ac:dyDescent="0.25">
      <c r="A9900" s="5" t="str">
        <f t="shared" si="309"/>
        <v>Rate FamilyTOU-GS3Average WeekdayMarch11</v>
      </c>
      <c r="B9900" t="s">
        <v>2234</v>
      </c>
      <c r="C9900" t="s">
        <v>2256</v>
      </c>
      <c r="D9900" t="s">
        <v>2683</v>
      </c>
      <c r="E9900" t="s">
        <v>3227</v>
      </c>
      <c r="F9900" s="6">
        <v>11</v>
      </c>
      <c r="G9900" s="6"/>
      <c r="H9900" s="6"/>
      <c r="I9900" s="6"/>
      <c r="J9900" s="6">
        <v>51.680909090909083</v>
      </c>
      <c r="K9900">
        <f t="shared" si="308"/>
        <v>1</v>
      </c>
    </row>
    <row r="9901" spans="1:11" x14ac:dyDescent="0.25">
      <c r="A9901" s="5" t="str">
        <f t="shared" si="309"/>
        <v>Rate FamilyTOU-GS3Average WeekdayMarch12</v>
      </c>
      <c r="B9901" t="s">
        <v>2234</v>
      </c>
      <c r="C9901" t="s">
        <v>2256</v>
      </c>
      <c r="D9901" t="s">
        <v>2683</v>
      </c>
      <c r="E9901" t="s">
        <v>3227</v>
      </c>
      <c r="F9901" s="6">
        <v>12</v>
      </c>
      <c r="G9901" s="6"/>
      <c r="H9901" s="6"/>
      <c r="I9901" s="6"/>
      <c r="J9901" s="6">
        <v>55.209999999999994</v>
      </c>
      <c r="K9901">
        <f t="shared" si="308"/>
        <v>1</v>
      </c>
    </row>
    <row r="9902" spans="1:11" x14ac:dyDescent="0.25">
      <c r="A9902" s="5" t="str">
        <f t="shared" si="309"/>
        <v>Rate FamilyTOU-GS3Average WeekdayMarch13</v>
      </c>
      <c r="B9902" t="s">
        <v>2234</v>
      </c>
      <c r="C9902" t="s">
        <v>2256</v>
      </c>
      <c r="D9902" t="s">
        <v>2683</v>
      </c>
      <c r="E9902" t="s">
        <v>3227</v>
      </c>
      <c r="F9902" s="6">
        <v>13</v>
      </c>
      <c r="G9902" s="6"/>
      <c r="H9902" s="6"/>
      <c r="I9902" s="6"/>
      <c r="J9902" s="6">
        <v>58.17909090909091</v>
      </c>
      <c r="K9902">
        <f t="shared" si="308"/>
        <v>1</v>
      </c>
    </row>
    <row r="9903" spans="1:11" x14ac:dyDescent="0.25">
      <c r="A9903" s="5" t="str">
        <f t="shared" si="309"/>
        <v>Rate FamilyTOU-GS3Average WeekdayMarch14</v>
      </c>
      <c r="B9903" t="s">
        <v>2234</v>
      </c>
      <c r="C9903" t="s">
        <v>2256</v>
      </c>
      <c r="D9903" t="s">
        <v>2683</v>
      </c>
      <c r="E9903" t="s">
        <v>3227</v>
      </c>
      <c r="F9903" s="6">
        <v>14</v>
      </c>
      <c r="G9903" s="6"/>
      <c r="H9903" s="6"/>
      <c r="I9903" s="6"/>
      <c r="J9903" s="6">
        <v>61.099999999999994</v>
      </c>
      <c r="K9903">
        <f t="shared" si="308"/>
        <v>1</v>
      </c>
    </row>
    <row r="9904" spans="1:11" x14ac:dyDescent="0.25">
      <c r="A9904" s="5" t="str">
        <f t="shared" si="309"/>
        <v>Rate FamilyTOU-GS3Average WeekdayMarch15</v>
      </c>
      <c r="B9904" t="s">
        <v>2234</v>
      </c>
      <c r="C9904" t="s">
        <v>2256</v>
      </c>
      <c r="D9904" t="s">
        <v>2683</v>
      </c>
      <c r="E9904" t="s">
        <v>3227</v>
      </c>
      <c r="F9904" s="6">
        <v>15</v>
      </c>
      <c r="G9904" s="6"/>
      <c r="H9904" s="6"/>
      <c r="I9904" s="6"/>
      <c r="J9904" s="6">
        <v>63.051818181818184</v>
      </c>
      <c r="K9904">
        <f t="shared" si="308"/>
        <v>1</v>
      </c>
    </row>
    <row r="9905" spans="1:11" x14ac:dyDescent="0.25">
      <c r="A9905" s="5" t="str">
        <f t="shared" si="309"/>
        <v>Rate FamilyTOU-GS3Average WeekdayMarch16</v>
      </c>
      <c r="B9905" t="s">
        <v>2234</v>
      </c>
      <c r="C9905" t="s">
        <v>2256</v>
      </c>
      <c r="D9905" t="s">
        <v>2683</v>
      </c>
      <c r="E9905" t="s">
        <v>3227</v>
      </c>
      <c r="F9905" s="6">
        <v>16</v>
      </c>
      <c r="G9905" s="6"/>
      <c r="H9905" s="6"/>
      <c r="I9905" s="6"/>
      <c r="J9905" s="6">
        <v>63.865454545454547</v>
      </c>
      <c r="K9905">
        <f t="shared" si="308"/>
        <v>1</v>
      </c>
    </row>
    <row r="9906" spans="1:11" x14ac:dyDescent="0.25">
      <c r="A9906" s="5" t="str">
        <f t="shared" si="309"/>
        <v>Rate FamilyTOU-GS3Average WeekdayMarch17</v>
      </c>
      <c r="B9906" t="s">
        <v>2234</v>
      </c>
      <c r="C9906" t="s">
        <v>2256</v>
      </c>
      <c r="D9906" t="s">
        <v>2683</v>
      </c>
      <c r="E9906" t="s">
        <v>3227</v>
      </c>
      <c r="F9906" s="6">
        <v>17</v>
      </c>
      <c r="G9906" s="6"/>
      <c r="H9906" s="6"/>
      <c r="I9906" s="6"/>
      <c r="J9906" s="6">
        <v>65.854545454545459</v>
      </c>
      <c r="K9906">
        <f t="shared" si="308"/>
        <v>1</v>
      </c>
    </row>
    <row r="9907" spans="1:11" x14ac:dyDescent="0.25">
      <c r="A9907" s="5" t="str">
        <f t="shared" si="309"/>
        <v>Rate FamilyTOU-GS3Average WeekdayMarch18</v>
      </c>
      <c r="B9907" t="s">
        <v>2234</v>
      </c>
      <c r="C9907" t="s">
        <v>2256</v>
      </c>
      <c r="D9907" t="s">
        <v>2683</v>
      </c>
      <c r="E9907" t="s">
        <v>3227</v>
      </c>
      <c r="F9907" s="6">
        <v>18</v>
      </c>
      <c r="G9907" s="6"/>
      <c r="H9907" s="6"/>
      <c r="I9907" s="6"/>
      <c r="J9907" s="6">
        <v>63.641818181818195</v>
      </c>
      <c r="K9907">
        <f t="shared" si="308"/>
        <v>1</v>
      </c>
    </row>
    <row r="9908" spans="1:11" x14ac:dyDescent="0.25">
      <c r="A9908" s="5" t="str">
        <f t="shared" si="309"/>
        <v>Rate FamilyTOU-GS3Average WeekdayMarch19</v>
      </c>
      <c r="B9908" t="s">
        <v>2234</v>
      </c>
      <c r="C9908" t="s">
        <v>2256</v>
      </c>
      <c r="D9908" t="s">
        <v>2683</v>
      </c>
      <c r="E9908" t="s">
        <v>3227</v>
      </c>
      <c r="F9908" s="6">
        <v>19</v>
      </c>
      <c r="G9908" s="6"/>
      <c r="H9908" s="6"/>
      <c r="I9908" s="6"/>
      <c r="J9908" s="6">
        <v>62.42909090909091</v>
      </c>
      <c r="K9908">
        <f t="shared" si="308"/>
        <v>1</v>
      </c>
    </row>
    <row r="9909" spans="1:11" x14ac:dyDescent="0.25">
      <c r="A9909" s="5" t="str">
        <f t="shared" si="309"/>
        <v>Rate FamilyTOU-GS3Average WeekdayMarch20</v>
      </c>
      <c r="B9909" t="s">
        <v>2234</v>
      </c>
      <c r="C9909" t="s">
        <v>2256</v>
      </c>
      <c r="D9909" t="s">
        <v>2683</v>
      </c>
      <c r="E9909" t="s">
        <v>3227</v>
      </c>
      <c r="F9909" s="6">
        <v>20</v>
      </c>
      <c r="G9909" s="6"/>
      <c r="H9909" s="6"/>
      <c r="I9909" s="6"/>
      <c r="J9909" s="6">
        <v>61.274545454545454</v>
      </c>
      <c r="K9909">
        <f t="shared" si="308"/>
        <v>1</v>
      </c>
    </row>
    <row r="9910" spans="1:11" x14ac:dyDescent="0.25">
      <c r="A9910" s="5" t="str">
        <f t="shared" si="309"/>
        <v>Rate FamilyTOU-GS3Average WeekdayMarch21</v>
      </c>
      <c r="B9910" t="s">
        <v>2234</v>
      </c>
      <c r="C9910" t="s">
        <v>2256</v>
      </c>
      <c r="D9910" t="s">
        <v>2683</v>
      </c>
      <c r="E9910" t="s">
        <v>3227</v>
      </c>
      <c r="F9910" s="6">
        <v>21</v>
      </c>
      <c r="G9910" s="6"/>
      <c r="H9910" s="6"/>
      <c r="I9910" s="6"/>
      <c r="J9910" s="6">
        <v>58.129090909090905</v>
      </c>
      <c r="K9910">
        <f t="shared" si="308"/>
        <v>1</v>
      </c>
    </row>
    <row r="9911" spans="1:11" x14ac:dyDescent="0.25">
      <c r="A9911" s="5" t="str">
        <f t="shared" si="309"/>
        <v>Rate FamilyTOU-GS3Average WeekdayMarch22</v>
      </c>
      <c r="B9911" t="s">
        <v>2234</v>
      </c>
      <c r="C9911" t="s">
        <v>2256</v>
      </c>
      <c r="D9911" t="s">
        <v>2683</v>
      </c>
      <c r="E9911" t="s">
        <v>3227</v>
      </c>
      <c r="F9911" s="6">
        <v>22</v>
      </c>
      <c r="G9911" s="6"/>
      <c r="H9911" s="6"/>
      <c r="I9911" s="6"/>
      <c r="J9911" s="6">
        <v>56.17909090909091</v>
      </c>
      <c r="K9911">
        <f t="shared" si="308"/>
        <v>1</v>
      </c>
    </row>
    <row r="9912" spans="1:11" x14ac:dyDescent="0.25">
      <c r="A9912" s="5" t="str">
        <f t="shared" si="309"/>
        <v>Rate FamilyTOU-GS3Average WeekdayMarch23</v>
      </c>
      <c r="B9912" t="s">
        <v>2234</v>
      </c>
      <c r="C9912" t="s">
        <v>2256</v>
      </c>
      <c r="D9912" t="s">
        <v>2683</v>
      </c>
      <c r="E9912" t="s">
        <v>3227</v>
      </c>
      <c r="F9912" s="6">
        <v>23</v>
      </c>
      <c r="G9912" s="6"/>
      <c r="H9912" s="6"/>
      <c r="I9912" s="6"/>
      <c r="J9912" s="6">
        <v>54.72999999999999</v>
      </c>
      <c r="K9912">
        <f t="shared" si="308"/>
        <v>1</v>
      </c>
    </row>
    <row r="9913" spans="1:11" x14ac:dyDescent="0.25">
      <c r="A9913" s="5" t="str">
        <f t="shared" si="309"/>
        <v>Rate FamilyTOU-GS3Average WeekdayMarch24</v>
      </c>
      <c r="B9913" t="s">
        <v>2234</v>
      </c>
      <c r="C9913" t="s">
        <v>2256</v>
      </c>
      <c r="D9913" t="s">
        <v>2683</v>
      </c>
      <c r="E9913" t="s">
        <v>3227</v>
      </c>
      <c r="F9913" s="6">
        <v>24</v>
      </c>
      <c r="G9913" s="6"/>
      <c r="H9913" s="6"/>
      <c r="I9913" s="6"/>
      <c r="J9913" s="6">
        <v>53.854545454545452</v>
      </c>
      <c r="K9913">
        <f t="shared" si="308"/>
        <v>1</v>
      </c>
    </row>
    <row r="9914" spans="1:11" x14ac:dyDescent="0.25">
      <c r="A9914" s="5" t="str">
        <f t="shared" si="309"/>
        <v>Rate FamilyTOU-GS3Monthly Peak DayMarch1</v>
      </c>
      <c r="B9914" t="s">
        <v>2234</v>
      </c>
      <c r="C9914" t="s">
        <v>2256</v>
      </c>
      <c r="D9914" t="s">
        <v>2684</v>
      </c>
      <c r="E9914" t="s">
        <v>3227</v>
      </c>
      <c r="F9914" s="6">
        <v>1</v>
      </c>
      <c r="G9914" s="6"/>
      <c r="H9914" s="6"/>
      <c r="I9914" s="6"/>
      <c r="J9914" s="6">
        <v>51.714545454545444</v>
      </c>
      <c r="K9914">
        <f t="shared" si="308"/>
        <v>1</v>
      </c>
    </row>
    <row r="9915" spans="1:11" x14ac:dyDescent="0.25">
      <c r="A9915" s="5" t="str">
        <f t="shared" si="309"/>
        <v>Rate FamilyTOU-GS3Monthly Peak DayMarch2</v>
      </c>
      <c r="B9915" t="s">
        <v>2234</v>
      </c>
      <c r="C9915" t="s">
        <v>2256</v>
      </c>
      <c r="D9915" t="s">
        <v>2684</v>
      </c>
      <c r="E9915" t="s">
        <v>3227</v>
      </c>
      <c r="F9915" s="6">
        <v>2</v>
      </c>
      <c r="G9915" s="6"/>
      <c r="H9915" s="6"/>
      <c r="I9915" s="6"/>
      <c r="J9915" s="6">
        <v>51.222727272727276</v>
      </c>
      <c r="K9915">
        <f t="shared" si="308"/>
        <v>1</v>
      </c>
    </row>
    <row r="9916" spans="1:11" x14ac:dyDescent="0.25">
      <c r="A9916" s="5" t="str">
        <f t="shared" si="309"/>
        <v>Rate FamilyTOU-GS3Monthly Peak DayMarch3</v>
      </c>
      <c r="B9916" t="s">
        <v>2234</v>
      </c>
      <c r="C9916" t="s">
        <v>2256</v>
      </c>
      <c r="D9916" t="s">
        <v>2684</v>
      </c>
      <c r="E9916" t="s">
        <v>3227</v>
      </c>
      <c r="F9916" s="6">
        <v>3</v>
      </c>
      <c r="G9916" s="6"/>
      <c r="H9916" s="6"/>
      <c r="I9916" s="6"/>
      <c r="J9916" s="6">
        <v>50.889090909090896</v>
      </c>
      <c r="K9916">
        <f t="shared" si="308"/>
        <v>1</v>
      </c>
    </row>
    <row r="9917" spans="1:11" x14ac:dyDescent="0.25">
      <c r="A9917" s="5" t="str">
        <f t="shared" si="309"/>
        <v>Rate FamilyTOU-GS3Monthly Peak DayMarch4</v>
      </c>
      <c r="B9917" t="s">
        <v>2234</v>
      </c>
      <c r="C9917" t="s">
        <v>2256</v>
      </c>
      <c r="D9917" t="s">
        <v>2684</v>
      </c>
      <c r="E9917" t="s">
        <v>3227</v>
      </c>
      <c r="F9917" s="6">
        <v>4</v>
      </c>
      <c r="G9917" s="6"/>
      <c r="H9917" s="6"/>
      <c r="I9917" s="6"/>
      <c r="J9917" s="6">
        <v>49.726363636363637</v>
      </c>
      <c r="K9917">
        <f t="shared" si="308"/>
        <v>1</v>
      </c>
    </row>
    <row r="9918" spans="1:11" x14ac:dyDescent="0.25">
      <c r="A9918" s="5" t="str">
        <f t="shared" si="309"/>
        <v>Rate FamilyTOU-GS3Monthly Peak DayMarch5</v>
      </c>
      <c r="B9918" t="s">
        <v>2234</v>
      </c>
      <c r="C9918" t="s">
        <v>2256</v>
      </c>
      <c r="D9918" t="s">
        <v>2684</v>
      </c>
      <c r="E9918" t="s">
        <v>3227</v>
      </c>
      <c r="F9918" s="6">
        <v>5</v>
      </c>
      <c r="G9918" s="6"/>
      <c r="H9918" s="6"/>
      <c r="I9918" s="6"/>
      <c r="J9918" s="6">
        <v>48.139999999999993</v>
      </c>
      <c r="K9918">
        <f t="shared" si="308"/>
        <v>1</v>
      </c>
    </row>
    <row r="9919" spans="1:11" x14ac:dyDescent="0.25">
      <c r="A9919" s="5" t="str">
        <f t="shared" si="309"/>
        <v>Rate FamilyTOU-GS3Monthly Peak DayMarch6</v>
      </c>
      <c r="B9919" t="s">
        <v>2234</v>
      </c>
      <c r="C9919" t="s">
        <v>2256</v>
      </c>
      <c r="D9919" t="s">
        <v>2684</v>
      </c>
      <c r="E9919" t="s">
        <v>3227</v>
      </c>
      <c r="F9919" s="6">
        <v>6</v>
      </c>
      <c r="G9919" s="6"/>
      <c r="H9919" s="6"/>
      <c r="I9919" s="6"/>
      <c r="J9919" s="6">
        <v>47.710909090909098</v>
      </c>
      <c r="K9919">
        <f t="shared" si="308"/>
        <v>1</v>
      </c>
    </row>
    <row r="9920" spans="1:11" x14ac:dyDescent="0.25">
      <c r="A9920" s="5" t="str">
        <f t="shared" si="309"/>
        <v>Rate FamilyTOU-GS3Monthly Peak DayMarch7</v>
      </c>
      <c r="B9920" t="s">
        <v>2234</v>
      </c>
      <c r="C9920" t="s">
        <v>2256</v>
      </c>
      <c r="D9920" t="s">
        <v>2684</v>
      </c>
      <c r="E9920" t="s">
        <v>3227</v>
      </c>
      <c r="F9920" s="6">
        <v>7</v>
      </c>
      <c r="G9920" s="6"/>
      <c r="H9920" s="6"/>
      <c r="I9920" s="6"/>
      <c r="J9920" s="6">
        <v>47.796363636363637</v>
      </c>
      <c r="K9920">
        <f t="shared" si="308"/>
        <v>1</v>
      </c>
    </row>
    <row r="9921" spans="1:11" x14ac:dyDescent="0.25">
      <c r="A9921" s="5" t="str">
        <f t="shared" si="309"/>
        <v>Rate FamilyTOU-GS3Monthly Peak DayMarch8</v>
      </c>
      <c r="B9921" t="s">
        <v>2234</v>
      </c>
      <c r="C9921" t="s">
        <v>2256</v>
      </c>
      <c r="D9921" t="s">
        <v>2684</v>
      </c>
      <c r="E9921" t="s">
        <v>3227</v>
      </c>
      <c r="F9921" s="6">
        <v>8</v>
      </c>
      <c r="G9921" s="6"/>
      <c r="H9921" s="6"/>
      <c r="I9921" s="6"/>
      <c r="J9921" s="6">
        <v>47.856363636363632</v>
      </c>
      <c r="K9921">
        <f t="shared" si="308"/>
        <v>1</v>
      </c>
    </row>
    <row r="9922" spans="1:11" x14ac:dyDescent="0.25">
      <c r="A9922" s="5" t="str">
        <f t="shared" si="309"/>
        <v>Rate FamilyTOU-GS3Monthly Peak DayMarch9</v>
      </c>
      <c r="B9922" t="s">
        <v>2234</v>
      </c>
      <c r="C9922" t="s">
        <v>2256</v>
      </c>
      <c r="D9922" t="s">
        <v>2684</v>
      </c>
      <c r="E9922" t="s">
        <v>3227</v>
      </c>
      <c r="F9922" s="6">
        <v>9</v>
      </c>
      <c r="G9922" s="6"/>
      <c r="H9922" s="6"/>
      <c r="I9922" s="6"/>
      <c r="J9922" s="6">
        <v>48.892727272727278</v>
      </c>
      <c r="K9922">
        <f t="shared" ref="K9922:K9985" si="310">INDEX(events, MATCH(CONCATENATE(B9922, C9922, D9922, E9922), events_y, 0), MATCH("Confidential", events_x, 0))</f>
        <v>1</v>
      </c>
    </row>
    <row r="9923" spans="1:11" x14ac:dyDescent="0.25">
      <c r="A9923" s="5" t="str">
        <f t="shared" ref="A9923:A9986" si="311">CONCATENATE(B9923, C9923, D9923, E9923, F9923)</f>
        <v>Rate FamilyTOU-GS3Monthly Peak DayMarch10</v>
      </c>
      <c r="B9923" t="s">
        <v>2234</v>
      </c>
      <c r="C9923" t="s">
        <v>2256</v>
      </c>
      <c r="D9923" t="s">
        <v>2684</v>
      </c>
      <c r="E9923" t="s">
        <v>3227</v>
      </c>
      <c r="F9923" s="6">
        <v>10</v>
      </c>
      <c r="G9923" s="6"/>
      <c r="H9923" s="6"/>
      <c r="I9923" s="6"/>
      <c r="J9923" s="6">
        <v>50.264545454545463</v>
      </c>
      <c r="K9923">
        <f t="shared" si="310"/>
        <v>1</v>
      </c>
    </row>
    <row r="9924" spans="1:11" x14ac:dyDescent="0.25">
      <c r="A9924" s="5" t="str">
        <f t="shared" si="311"/>
        <v>Rate FamilyTOU-GS3Monthly Peak DayMarch11</v>
      </c>
      <c r="B9924" t="s">
        <v>2234</v>
      </c>
      <c r="C9924" t="s">
        <v>2256</v>
      </c>
      <c r="D9924" t="s">
        <v>2684</v>
      </c>
      <c r="E9924" t="s">
        <v>3227</v>
      </c>
      <c r="F9924" s="6">
        <v>11</v>
      </c>
      <c r="G9924" s="6"/>
      <c r="H9924" s="6"/>
      <c r="I9924" s="6"/>
      <c r="J9924" s="6">
        <v>52.74727272727273</v>
      </c>
      <c r="K9924">
        <f t="shared" si="310"/>
        <v>1</v>
      </c>
    </row>
    <row r="9925" spans="1:11" x14ac:dyDescent="0.25">
      <c r="A9925" s="5" t="str">
        <f t="shared" si="311"/>
        <v>Rate FamilyTOU-GS3Monthly Peak DayMarch12</v>
      </c>
      <c r="B9925" t="s">
        <v>2234</v>
      </c>
      <c r="C9925" t="s">
        <v>2256</v>
      </c>
      <c r="D9925" t="s">
        <v>2684</v>
      </c>
      <c r="E9925" t="s">
        <v>3227</v>
      </c>
      <c r="F9925" s="6">
        <v>12</v>
      </c>
      <c r="G9925" s="6"/>
      <c r="H9925" s="6"/>
      <c r="I9925" s="6"/>
      <c r="J9925" s="6">
        <v>54.491818181818182</v>
      </c>
      <c r="K9925">
        <f t="shared" si="310"/>
        <v>1</v>
      </c>
    </row>
    <row r="9926" spans="1:11" x14ac:dyDescent="0.25">
      <c r="A9926" s="5" t="str">
        <f t="shared" si="311"/>
        <v>Rate FamilyTOU-GS3Monthly Peak DayMarch13</v>
      </c>
      <c r="B9926" t="s">
        <v>2234</v>
      </c>
      <c r="C9926" t="s">
        <v>2256</v>
      </c>
      <c r="D9926" t="s">
        <v>2684</v>
      </c>
      <c r="E9926" t="s">
        <v>3227</v>
      </c>
      <c r="F9926" s="6">
        <v>13</v>
      </c>
      <c r="G9926" s="6"/>
      <c r="H9926" s="6"/>
      <c r="I9926" s="6"/>
      <c r="J9926" s="6">
        <v>52.283636363636361</v>
      </c>
      <c r="K9926">
        <f t="shared" si="310"/>
        <v>1</v>
      </c>
    </row>
    <row r="9927" spans="1:11" x14ac:dyDescent="0.25">
      <c r="A9927" s="5" t="str">
        <f t="shared" si="311"/>
        <v>Rate FamilyTOU-GS3Monthly Peak DayMarch14</v>
      </c>
      <c r="B9927" t="s">
        <v>2234</v>
      </c>
      <c r="C9927" t="s">
        <v>2256</v>
      </c>
      <c r="D9927" t="s">
        <v>2684</v>
      </c>
      <c r="E9927" t="s">
        <v>3227</v>
      </c>
      <c r="F9927" s="6">
        <v>14</v>
      </c>
      <c r="G9927" s="6"/>
      <c r="H9927" s="6"/>
      <c r="I9927" s="6"/>
      <c r="J9927" s="6">
        <v>54.822727272727278</v>
      </c>
      <c r="K9927">
        <f t="shared" si="310"/>
        <v>1</v>
      </c>
    </row>
    <row r="9928" spans="1:11" x14ac:dyDescent="0.25">
      <c r="A9928" s="5" t="str">
        <f t="shared" si="311"/>
        <v>Rate FamilyTOU-GS3Monthly Peak DayMarch15</v>
      </c>
      <c r="B9928" t="s">
        <v>2234</v>
      </c>
      <c r="C9928" t="s">
        <v>2256</v>
      </c>
      <c r="D9928" t="s">
        <v>2684</v>
      </c>
      <c r="E9928" t="s">
        <v>3227</v>
      </c>
      <c r="F9928" s="6">
        <v>15</v>
      </c>
      <c r="G9928" s="6"/>
      <c r="H9928" s="6"/>
      <c r="I9928" s="6"/>
      <c r="J9928" s="6">
        <v>56.033636363636361</v>
      </c>
      <c r="K9928">
        <f t="shared" si="310"/>
        <v>1</v>
      </c>
    </row>
    <row r="9929" spans="1:11" x14ac:dyDescent="0.25">
      <c r="A9929" s="5" t="str">
        <f t="shared" si="311"/>
        <v>Rate FamilyTOU-GS3Monthly Peak DayMarch16</v>
      </c>
      <c r="B9929" t="s">
        <v>2234</v>
      </c>
      <c r="C9929" t="s">
        <v>2256</v>
      </c>
      <c r="D9929" t="s">
        <v>2684</v>
      </c>
      <c r="E9929" t="s">
        <v>3227</v>
      </c>
      <c r="F9929" s="6">
        <v>16</v>
      </c>
      <c r="G9929" s="6"/>
      <c r="H9929" s="6"/>
      <c r="I9929" s="6"/>
      <c r="J9929" s="6">
        <v>55.507272727272728</v>
      </c>
      <c r="K9929">
        <f t="shared" si="310"/>
        <v>1</v>
      </c>
    </row>
    <row r="9930" spans="1:11" x14ac:dyDescent="0.25">
      <c r="A9930" s="5" t="str">
        <f t="shared" si="311"/>
        <v>Rate FamilyTOU-GS3Monthly Peak DayMarch17</v>
      </c>
      <c r="B9930" t="s">
        <v>2234</v>
      </c>
      <c r="C9930" t="s">
        <v>2256</v>
      </c>
      <c r="D9930" t="s">
        <v>2684</v>
      </c>
      <c r="E9930" t="s">
        <v>3227</v>
      </c>
      <c r="F9930" s="6">
        <v>17</v>
      </c>
      <c r="G9930" s="6"/>
      <c r="H9930" s="6"/>
      <c r="I9930" s="6"/>
      <c r="J9930" s="6">
        <v>54.258181818181811</v>
      </c>
      <c r="K9930">
        <f t="shared" si="310"/>
        <v>1</v>
      </c>
    </row>
    <row r="9931" spans="1:11" x14ac:dyDescent="0.25">
      <c r="A9931" s="5" t="str">
        <f t="shared" si="311"/>
        <v>Rate FamilyTOU-GS3Monthly Peak DayMarch18</v>
      </c>
      <c r="B9931" t="s">
        <v>2234</v>
      </c>
      <c r="C9931" t="s">
        <v>2256</v>
      </c>
      <c r="D9931" t="s">
        <v>2684</v>
      </c>
      <c r="E9931" t="s">
        <v>3227</v>
      </c>
      <c r="F9931" s="6">
        <v>18</v>
      </c>
      <c r="G9931" s="6"/>
      <c r="H9931" s="6"/>
      <c r="I9931" s="6"/>
      <c r="J9931" s="6">
        <v>51.360909090909097</v>
      </c>
      <c r="K9931">
        <f t="shared" si="310"/>
        <v>1</v>
      </c>
    </row>
    <row r="9932" spans="1:11" x14ac:dyDescent="0.25">
      <c r="A9932" s="5" t="str">
        <f t="shared" si="311"/>
        <v>Rate FamilyTOU-GS3Monthly Peak DayMarch19</v>
      </c>
      <c r="B9932" t="s">
        <v>2234</v>
      </c>
      <c r="C9932" t="s">
        <v>2256</v>
      </c>
      <c r="D9932" t="s">
        <v>2684</v>
      </c>
      <c r="E9932" t="s">
        <v>3227</v>
      </c>
      <c r="F9932" s="6">
        <v>19</v>
      </c>
      <c r="G9932" s="6"/>
      <c r="H9932" s="6"/>
      <c r="I9932" s="6"/>
      <c r="J9932" s="6">
        <v>51.574545454545458</v>
      </c>
      <c r="K9932">
        <f t="shared" si="310"/>
        <v>1</v>
      </c>
    </row>
    <row r="9933" spans="1:11" x14ac:dyDescent="0.25">
      <c r="A9933" s="5" t="str">
        <f t="shared" si="311"/>
        <v>Rate FamilyTOU-GS3Monthly Peak DayMarch20</v>
      </c>
      <c r="B9933" t="s">
        <v>2234</v>
      </c>
      <c r="C9933" t="s">
        <v>2256</v>
      </c>
      <c r="D9933" t="s">
        <v>2684</v>
      </c>
      <c r="E9933" t="s">
        <v>3227</v>
      </c>
      <c r="F9933" s="6">
        <v>20</v>
      </c>
      <c r="G9933" s="6"/>
      <c r="H9933" s="6"/>
      <c r="I9933" s="6"/>
      <c r="J9933" s="6">
        <v>50.865454545454547</v>
      </c>
      <c r="K9933">
        <f t="shared" si="310"/>
        <v>1</v>
      </c>
    </row>
    <row r="9934" spans="1:11" x14ac:dyDescent="0.25">
      <c r="A9934" s="5" t="str">
        <f t="shared" si="311"/>
        <v>Rate FamilyTOU-GS3Monthly Peak DayMarch21</v>
      </c>
      <c r="B9934" t="s">
        <v>2234</v>
      </c>
      <c r="C9934" t="s">
        <v>2256</v>
      </c>
      <c r="D9934" t="s">
        <v>2684</v>
      </c>
      <c r="E9934" t="s">
        <v>3227</v>
      </c>
      <c r="F9934" s="6">
        <v>21</v>
      </c>
      <c r="G9934" s="6"/>
      <c r="H9934" s="6"/>
      <c r="I9934" s="6"/>
      <c r="J9934" s="6">
        <v>50.403636363636366</v>
      </c>
      <c r="K9934">
        <f t="shared" si="310"/>
        <v>1</v>
      </c>
    </row>
    <row r="9935" spans="1:11" x14ac:dyDescent="0.25">
      <c r="A9935" s="5" t="str">
        <f t="shared" si="311"/>
        <v>Rate FamilyTOU-GS3Monthly Peak DayMarch22</v>
      </c>
      <c r="B9935" t="s">
        <v>2234</v>
      </c>
      <c r="C9935" t="s">
        <v>2256</v>
      </c>
      <c r="D9935" t="s">
        <v>2684</v>
      </c>
      <c r="E9935" t="s">
        <v>3227</v>
      </c>
      <c r="F9935" s="6">
        <v>22</v>
      </c>
      <c r="G9935" s="6"/>
      <c r="H9935" s="6"/>
      <c r="I9935" s="6"/>
      <c r="J9935" s="6">
        <v>50.362727272727277</v>
      </c>
      <c r="K9935">
        <f t="shared" si="310"/>
        <v>1</v>
      </c>
    </row>
    <row r="9936" spans="1:11" x14ac:dyDescent="0.25">
      <c r="A9936" s="5" t="str">
        <f t="shared" si="311"/>
        <v>Rate FamilyTOU-GS3Monthly Peak DayMarch23</v>
      </c>
      <c r="B9936" t="s">
        <v>2234</v>
      </c>
      <c r="C9936" t="s">
        <v>2256</v>
      </c>
      <c r="D9936" t="s">
        <v>2684</v>
      </c>
      <c r="E9936" t="s">
        <v>3227</v>
      </c>
      <c r="F9936" s="6">
        <v>23</v>
      </c>
      <c r="G9936" s="6"/>
      <c r="H9936" s="6"/>
      <c r="I9936" s="6"/>
      <c r="J9936" s="6">
        <v>48.459090909090918</v>
      </c>
      <c r="K9936">
        <f t="shared" si="310"/>
        <v>1</v>
      </c>
    </row>
    <row r="9937" spans="1:11" x14ac:dyDescent="0.25">
      <c r="A9937" s="5" t="str">
        <f t="shared" si="311"/>
        <v>Rate FamilyTOU-GS3Monthly Peak DayMarch24</v>
      </c>
      <c r="B9937" t="s">
        <v>2234</v>
      </c>
      <c r="C9937" t="s">
        <v>2256</v>
      </c>
      <c r="D9937" t="s">
        <v>2684</v>
      </c>
      <c r="E9937" t="s">
        <v>3227</v>
      </c>
      <c r="F9937" s="6">
        <v>24</v>
      </c>
      <c r="G9937" s="6"/>
      <c r="H9937" s="6"/>
      <c r="I9937" s="6"/>
      <c r="J9937" s="6">
        <v>46.99909090909091</v>
      </c>
      <c r="K9937">
        <f t="shared" si="310"/>
        <v>1</v>
      </c>
    </row>
    <row r="9938" spans="1:11" x14ac:dyDescent="0.25">
      <c r="A9938" s="5" t="str">
        <f t="shared" si="311"/>
        <v>Rate FamilyTOU-GS3Average WeekdayApril1</v>
      </c>
      <c r="B9938" t="s">
        <v>2234</v>
      </c>
      <c r="C9938" t="s">
        <v>2256</v>
      </c>
      <c r="D9938" t="s">
        <v>2685</v>
      </c>
      <c r="E9938" t="s">
        <v>3228</v>
      </c>
      <c r="F9938" s="6">
        <v>1</v>
      </c>
      <c r="G9938" s="6"/>
      <c r="H9938" s="6"/>
      <c r="I9938" s="6"/>
      <c r="J9938" s="6">
        <v>62.102727272727272</v>
      </c>
      <c r="K9938">
        <f t="shared" si="310"/>
        <v>1</v>
      </c>
    </row>
    <row r="9939" spans="1:11" x14ac:dyDescent="0.25">
      <c r="A9939" s="5" t="str">
        <f t="shared" si="311"/>
        <v>Rate FamilyTOU-GS3Average WeekdayApril2</v>
      </c>
      <c r="B9939" t="s">
        <v>2234</v>
      </c>
      <c r="C9939" t="s">
        <v>2256</v>
      </c>
      <c r="D9939" t="s">
        <v>2685</v>
      </c>
      <c r="E9939" t="s">
        <v>3228</v>
      </c>
      <c r="F9939" s="6">
        <v>2</v>
      </c>
      <c r="G9939" s="6"/>
      <c r="H9939" s="6"/>
      <c r="I9939" s="6"/>
      <c r="J9939" s="6">
        <v>60.791818181818186</v>
      </c>
      <c r="K9939">
        <f t="shared" si="310"/>
        <v>1</v>
      </c>
    </row>
    <row r="9940" spans="1:11" x14ac:dyDescent="0.25">
      <c r="A9940" s="5" t="str">
        <f t="shared" si="311"/>
        <v>Rate FamilyTOU-GS3Average WeekdayApril3</v>
      </c>
      <c r="B9940" t="s">
        <v>2234</v>
      </c>
      <c r="C9940" t="s">
        <v>2256</v>
      </c>
      <c r="D9940" t="s">
        <v>2685</v>
      </c>
      <c r="E9940" t="s">
        <v>3228</v>
      </c>
      <c r="F9940" s="6">
        <v>3</v>
      </c>
      <c r="G9940" s="6"/>
      <c r="H9940" s="6"/>
      <c r="I9940" s="6"/>
      <c r="J9940" s="6">
        <v>60.495454545454542</v>
      </c>
      <c r="K9940">
        <f t="shared" si="310"/>
        <v>1</v>
      </c>
    </row>
    <row r="9941" spans="1:11" x14ac:dyDescent="0.25">
      <c r="A9941" s="5" t="str">
        <f t="shared" si="311"/>
        <v>Rate FamilyTOU-GS3Average WeekdayApril4</v>
      </c>
      <c r="B9941" t="s">
        <v>2234</v>
      </c>
      <c r="C9941" t="s">
        <v>2256</v>
      </c>
      <c r="D9941" t="s">
        <v>2685</v>
      </c>
      <c r="E9941" t="s">
        <v>3228</v>
      </c>
      <c r="F9941" s="6">
        <v>4</v>
      </c>
      <c r="G9941" s="6"/>
      <c r="H9941" s="6"/>
      <c r="I9941" s="6"/>
      <c r="J9941" s="6">
        <v>59.860000000000007</v>
      </c>
      <c r="K9941">
        <f t="shared" si="310"/>
        <v>1</v>
      </c>
    </row>
    <row r="9942" spans="1:11" x14ac:dyDescent="0.25">
      <c r="A9942" s="5" t="str">
        <f t="shared" si="311"/>
        <v>Rate FamilyTOU-GS3Average WeekdayApril5</v>
      </c>
      <c r="B9942" t="s">
        <v>2234</v>
      </c>
      <c r="C9942" t="s">
        <v>2256</v>
      </c>
      <c r="D9942" t="s">
        <v>2685</v>
      </c>
      <c r="E9942" t="s">
        <v>3228</v>
      </c>
      <c r="F9942" s="6">
        <v>5</v>
      </c>
      <c r="G9942" s="6"/>
      <c r="H9942" s="6"/>
      <c r="I9942" s="6"/>
      <c r="J9942" s="6">
        <v>58.68545454545454</v>
      </c>
      <c r="K9942">
        <f t="shared" si="310"/>
        <v>1</v>
      </c>
    </row>
    <row r="9943" spans="1:11" x14ac:dyDescent="0.25">
      <c r="A9943" s="5" t="str">
        <f t="shared" si="311"/>
        <v>Rate FamilyTOU-GS3Average WeekdayApril6</v>
      </c>
      <c r="B9943" t="s">
        <v>2234</v>
      </c>
      <c r="C9943" t="s">
        <v>2256</v>
      </c>
      <c r="D9943" t="s">
        <v>2685</v>
      </c>
      <c r="E9943" t="s">
        <v>3228</v>
      </c>
      <c r="F9943" s="6">
        <v>6</v>
      </c>
      <c r="G9943" s="6"/>
      <c r="H9943" s="6"/>
      <c r="I9943" s="6"/>
      <c r="J9943" s="6">
        <v>58.583636363636373</v>
      </c>
      <c r="K9943">
        <f t="shared" si="310"/>
        <v>1</v>
      </c>
    </row>
    <row r="9944" spans="1:11" x14ac:dyDescent="0.25">
      <c r="A9944" s="5" t="str">
        <f t="shared" si="311"/>
        <v>Rate FamilyTOU-GS3Average WeekdayApril7</v>
      </c>
      <c r="B9944" t="s">
        <v>2234</v>
      </c>
      <c r="C9944" t="s">
        <v>2256</v>
      </c>
      <c r="D9944" t="s">
        <v>2685</v>
      </c>
      <c r="E9944" t="s">
        <v>3228</v>
      </c>
      <c r="F9944" s="6">
        <v>7</v>
      </c>
      <c r="G9944" s="6"/>
      <c r="H9944" s="6"/>
      <c r="I9944" s="6"/>
      <c r="J9944" s="6">
        <v>58.076363636363631</v>
      </c>
      <c r="K9944">
        <f t="shared" si="310"/>
        <v>1</v>
      </c>
    </row>
    <row r="9945" spans="1:11" x14ac:dyDescent="0.25">
      <c r="A9945" s="5" t="str">
        <f t="shared" si="311"/>
        <v>Rate FamilyTOU-GS3Average WeekdayApril8</v>
      </c>
      <c r="B9945" t="s">
        <v>2234</v>
      </c>
      <c r="C9945" t="s">
        <v>2256</v>
      </c>
      <c r="D9945" t="s">
        <v>2685</v>
      </c>
      <c r="E9945" t="s">
        <v>3228</v>
      </c>
      <c r="F9945" s="6">
        <v>8</v>
      </c>
      <c r="G9945" s="6"/>
      <c r="H9945" s="6"/>
      <c r="I9945" s="6"/>
      <c r="J9945" s="6">
        <v>57.349090909090904</v>
      </c>
      <c r="K9945">
        <f t="shared" si="310"/>
        <v>1</v>
      </c>
    </row>
    <row r="9946" spans="1:11" x14ac:dyDescent="0.25">
      <c r="A9946" s="5" t="str">
        <f t="shared" si="311"/>
        <v>Rate FamilyTOU-GS3Average WeekdayApril9</v>
      </c>
      <c r="B9946" t="s">
        <v>2234</v>
      </c>
      <c r="C9946" t="s">
        <v>2256</v>
      </c>
      <c r="D9946" t="s">
        <v>2685</v>
      </c>
      <c r="E9946" t="s">
        <v>3228</v>
      </c>
      <c r="F9946" s="6">
        <v>9</v>
      </c>
      <c r="G9946" s="6"/>
      <c r="H9946" s="6"/>
      <c r="I9946" s="6"/>
      <c r="J9946" s="6">
        <v>58.504545454545472</v>
      </c>
      <c r="K9946">
        <f t="shared" si="310"/>
        <v>1</v>
      </c>
    </row>
    <row r="9947" spans="1:11" x14ac:dyDescent="0.25">
      <c r="A9947" s="5" t="str">
        <f t="shared" si="311"/>
        <v>Rate FamilyTOU-GS3Average WeekdayApril10</v>
      </c>
      <c r="B9947" t="s">
        <v>2234</v>
      </c>
      <c r="C9947" t="s">
        <v>2256</v>
      </c>
      <c r="D9947" t="s">
        <v>2685</v>
      </c>
      <c r="E9947" t="s">
        <v>3228</v>
      </c>
      <c r="F9947" s="6">
        <v>10</v>
      </c>
      <c r="G9947" s="6"/>
      <c r="H9947" s="6"/>
      <c r="I9947" s="6"/>
      <c r="J9947" s="6">
        <v>60.67</v>
      </c>
      <c r="K9947">
        <f t="shared" si="310"/>
        <v>1</v>
      </c>
    </row>
    <row r="9948" spans="1:11" x14ac:dyDescent="0.25">
      <c r="A9948" s="5" t="str">
        <f t="shared" si="311"/>
        <v>Rate FamilyTOU-GS3Average WeekdayApril11</v>
      </c>
      <c r="B9948" t="s">
        <v>2234</v>
      </c>
      <c r="C9948" t="s">
        <v>2256</v>
      </c>
      <c r="D9948" t="s">
        <v>2685</v>
      </c>
      <c r="E9948" t="s">
        <v>3228</v>
      </c>
      <c r="F9948" s="6">
        <v>11</v>
      </c>
      <c r="G9948" s="6"/>
      <c r="H9948" s="6"/>
      <c r="I9948" s="6"/>
      <c r="J9948" s="6">
        <v>64.509090909090901</v>
      </c>
      <c r="K9948">
        <f t="shared" si="310"/>
        <v>1</v>
      </c>
    </row>
    <row r="9949" spans="1:11" x14ac:dyDescent="0.25">
      <c r="A9949" s="5" t="str">
        <f t="shared" si="311"/>
        <v>Rate FamilyTOU-GS3Average WeekdayApril12</v>
      </c>
      <c r="B9949" t="s">
        <v>2234</v>
      </c>
      <c r="C9949" t="s">
        <v>2256</v>
      </c>
      <c r="D9949" t="s">
        <v>2685</v>
      </c>
      <c r="E9949" t="s">
        <v>3228</v>
      </c>
      <c r="F9949" s="6">
        <v>12</v>
      </c>
      <c r="G9949" s="6"/>
      <c r="H9949" s="6"/>
      <c r="I9949" s="6"/>
      <c r="J9949" s="6">
        <v>68.141818181818167</v>
      </c>
      <c r="K9949">
        <f t="shared" si="310"/>
        <v>1</v>
      </c>
    </row>
    <row r="9950" spans="1:11" x14ac:dyDescent="0.25">
      <c r="A9950" s="5" t="str">
        <f t="shared" si="311"/>
        <v>Rate FamilyTOU-GS3Average WeekdayApril13</v>
      </c>
      <c r="B9950" t="s">
        <v>2234</v>
      </c>
      <c r="C9950" t="s">
        <v>2256</v>
      </c>
      <c r="D9950" t="s">
        <v>2685</v>
      </c>
      <c r="E9950" t="s">
        <v>3228</v>
      </c>
      <c r="F9950" s="6">
        <v>13</v>
      </c>
      <c r="G9950" s="6"/>
      <c r="H9950" s="6"/>
      <c r="I9950" s="6"/>
      <c r="J9950" s="6">
        <v>68.425454545454542</v>
      </c>
      <c r="K9950">
        <f t="shared" si="310"/>
        <v>1</v>
      </c>
    </row>
    <row r="9951" spans="1:11" x14ac:dyDescent="0.25">
      <c r="A9951" s="5" t="str">
        <f t="shared" si="311"/>
        <v>Rate FamilyTOU-GS3Average WeekdayApril14</v>
      </c>
      <c r="B9951" t="s">
        <v>2234</v>
      </c>
      <c r="C9951" t="s">
        <v>2256</v>
      </c>
      <c r="D9951" t="s">
        <v>2685</v>
      </c>
      <c r="E9951" t="s">
        <v>3228</v>
      </c>
      <c r="F9951" s="6">
        <v>14</v>
      </c>
      <c r="G9951" s="6"/>
      <c r="H9951" s="6"/>
      <c r="I9951" s="6"/>
      <c r="J9951" s="6">
        <v>69.563636363636377</v>
      </c>
      <c r="K9951">
        <f t="shared" si="310"/>
        <v>1</v>
      </c>
    </row>
    <row r="9952" spans="1:11" x14ac:dyDescent="0.25">
      <c r="A9952" s="5" t="str">
        <f t="shared" si="311"/>
        <v>Rate FamilyTOU-GS3Average WeekdayApril15</v>
      </c>
      <c r="B9952" t="s">
        <v>2234</v>
      </c>
      <c r="C9952" t="s">
        <v>2256</v>
      </c>
      <c r="D9952" t="s">
        <v>2685</v>
      </c>
      <c r="E9952" t="s">
        <v>3228</v>
      </c>
      <c r="F9952" s="6">
        <v>15</v>
      </c>
      <c r="G9952" s="6"/>
      <c r="H9952" s="6"/>
      <c r="I9952" s="6"/>
      <c r="J9952" s="6">
        <v>70.514545454545456</v>
      </c>
      <c r="K9952">
        <f t="shared" si="310"/>
        <v>1</v>
      </c>
    </row>
    <row r="9953" spans="1:11" x14ac:dyDescent="0.25">
      <c r="A9953" s="5" t="str">
        <f t="shared" si="311"/>
        <v>Rate FamilyTOU-GS3Average WeekdayApril16</v>
      </c>
      <c r="B9953" t="s">
        <v>2234</v>
      </c>
      <c r="C9953" t="s">
        <v>2256</v>
      </c>
      <c r="D9953" t="s">
        <v>2685</v>
      </c>
      <c r="E9953" t="s">
        <v>3228</v>
      </c>
      <c r="F9953" s="6">
        <v>16</v>
      </c>
      <c r="G9953" s="6"/>
      <c r="H9953" s="6"/>
      <c r="I9953" s="6"/>
      <c r="J9953" s="6">
        <v>70.289090909090916</v>
      </c>
      <c r="K9953">
        <f t="shared" si="310"/>
        <v>1</v>
      </c>
    </row>
    <row r="9954" spans="1:11" x14ac:dyDescent="0.25">
      <c r="A9954" s="5" t="str">
        <f t="shared" si="311"/>
        <v>Rate FamilyTOU-GS3Average WeekdayApril17</v>
      </c>
      <c r="B9954" t="s">
        <v>2234</v>
      </c>
      <c r="C9954" t="s">
        <v>2256</v>
      </c>
      <c r="D9954" t="s">
        <v>2685</v>
      </c>
      <c r="E9954" t="s">
        <v>3228</v>
      </c>
      <c r="F9954" s="6">
        <v>17</v>
      </c>
      <c r="G9954" s="6"/>
      <c r="H9954" s="6"/>
      <c r="I9954" s="6"/>
      <c r="J9954" s="6">
        <v>69.756363636363645</v>
      </c>
      <c r="K9954">
        <f t="shared" si="310"/>
        <v>1</v>
      </c>
    </row>
    <row r="9955" spans="1:11" x14ac:dyDescent="0.25">
      <c r="A9955" s="5" t="str">
        <f t="shared" si="311"/>
        <v>Rate FamilyTOU-GS3Average WeekdayApril18</v>
      </c>
      <c r="B9955" t="s">
        <v>2234</v>
      </c>
      <c r="C9955" t="s">
        <v>2256</v>
      </c>
      <c r="D9955" t="s">
        <v>2685</v>
      </c>
      <c r="E9955" t="s">
        <v>3228</v>
      </c>
      <c r="F9955" s="6">
        <v>18</v>
      </c>
      <c r="G9955" s="6"/>
      <c r="H9955" s="6"/>
      <c r="I9955" s="6"/>
      <c r="J9955" s="6">
        <v>67.901818181818172</v>
      </c>
      <c r="K9955">
        <f t="shared" si="310"/>
        <v>1</v>
      </c>
    </row>
    <row r="9956" spans="1:11" x14ac:dyDescent="0.25">
      <c r="A9956" s="5" t="str">
        <f t="shared" si="311"/>
        <v>Rate FamilyTOU-GS3Average WeekdayApril19</v>
      </c>
      <c r="B9956" t="s">
        <v>2234</v>
      </c>
      <c r="C9956" t="s">
        <v>2256</v>
      </c>
      <c r="D9956" t="s">
        <v>2685</v>
      </c>
      <c r="E9956" t="s">
        <v>3228</v>
      </c>
      <c r="F9956" s="6">
        <v>19</v>
      </c>
      <c r="G9956" s="6"/>
      <c r="H9956" s="6"/>
      <c r="I9956" s="6"/>
      <c r="J9956" s="6">
        <v>66.72818181818181</v>
      </c>
      <c r="K9956">
        <f t="shared" si="310"/>
        <v>1</v>
      </c>
    </row>
    <row r="9957" spans="1:11" x14ac:dyDescent="0.25">
      <c r="A9957" s="5" t="str">
        <f t="shared" si="311"/>
        <v>Rate FamilyTOU-GS3Average WeekdayApril20</v>
      </c>
      <c r="B9957" t="s">
        <v>2234</v>
      </c>
      <c r="C9957" t="s">
        <v>2256</v>
      </c>
      <c r="D9957" t="s">
        <v>2685</v>
      </c>
      <c r="E9957" t="s">
        <v>3228</v>
      </c>
      <c r="F9957" s="6">
        <v>20</v>
      </c>
      <c r="G9957" s="6"/>
      <c r="H9957" s="6"/>
      <c r="I9957" s="6"/>
      <c r="J9957" s="6">
        <v>64.323636363636354</v>
      </c>
      <c r="K9957">
        <f t="shared" si="310"/>
        <v>1</v>
      </c>
    </row>
    <row r="9958" spans="1:11" x14ac:dyDescent="0.25">
      <c r="A9958" s="5" t="str">
        <f t="shared" si="311"/>
        <v>Rate FamilyTOU-GS3Average WeekdayApril21</v>
      </c>
      <c r="B9958" t="s">
        <v>2234</v>
      </c>
      <c r="C9958" t="s">
        <v>2256</v>
      </c>
      <c r="D9958" t="s">
        <v>2685</v>
      </c>
      <c r="E9958" t="s">
        <v>3228</v>
      </c>
      <c r="F9958" s="6">
        <v>21</v>
      </c>
      <c r="G9958" s="6"/>
      <c r="H9958" s="6"/>
      <c r="I9958" s="6"/>
      <c r="J9958" s="6">
        <v>61.016363636363629</v>
      </c>
      <c r="K9958">
        <f t="shared" si="310"/>
        <v>1</v>
      </c>
    </row>
    <row r="9959" spans="1:11" x14ac:dyDescent="0.25">
      <c r="A9959" s="5" t="str">
        <f t="shared" si="311"/>
        <v>Rate FamilyTOU-GS3Average WeekdayApril22</v>
      </c>
      <c r="B9959" t="s">
        <v>2234</v>
      </c>
      <c r="C9959" t="s">
        <v>2256</v>
      </c>
      <c r="D9959" t="s">
        <v>2685</v>
      </c>
      <c r="E9959" t="s">
        <v>3228</v>
      </c>
      <c r="F9959" s="6">
        <v>22</v>
      </c>
      <c r="G9959" s="6"/>
      <c r="H9959" s="6"/>
      <c r="I9959" s="6"/>
      <c r="J9959" s="6">
        <v>59.091818181818184</v>
      </c>
      <c r="K9959">
        <f t="shared" si="310"/>
        <v>1</v>
      </c>
    </row>
    <row r="9960" spans="1:11" x14ac:dyDescent="0.25">
      <c r="A9960" s="5" t="str">
        <f t="shared" si="311"/>
        <v>Rate FamilyTOU-GS3Average WeekdayApril23</v>
      </c>
      <c r="B9960" t="s">
        <v>2234</v>
      </c>
      <c r="C9960" t="s">
        <v>2256</v>
      </c>
      <c r="D9960" t="s">
        <v>2685</v>
      </c>
      <c r="E9960" t="s">
        <v>3228</v>
      </c>
      <c r="F9960" s="6">
        <v>23</v>
      </c>
      <c r="G9960" s="6"/>
      <c r="H9960" s="6"/>
      <c r="I9960" s="6"/>
      <c r="J9960" s="6">
        <v>58.48</v>
      </c>
      <c r="K9960">
        <f t="shared" si="310"/>
        <v>1</v>
      </c>
    </row>
    <row r="9961" spans="1:11" x14ac:dyDescent="0.25">
      <c r="A9961" s="5" t="str">
        <f t="shared" si="311"/>
        <v>Rate FamilyTOU-GS3Average WeekdayApril24</v>
      </c>
      <c r="B9961" t="s">
        <v>2234</v>
      </c>
      <c r="C9961" t="s">
        <v>2256</v>
      </c>
      <c r="D9961" t="s">
        <v>2685</v>
      </c>
      <c r="E9961" t="s">
        <v>3228</v>
      </c>
      <c r="F9961" s="6">
        <v>24</v>
      </c>
      <c r="G9961" s="6"/>
      <c r="H9961" s="6"/>
      <c r="I9961" s="6"/>
      <c r="J9961" s="6">
        <v>57.911818181818177</v>
      </c>
      <c r="K9961">
        <f t="shared" si="310"/>
        <v>1</v>
      </c>
    </row>
    <row r="9962" spans="1:11" x14ac:dyDescent="0.25">
      <c r="A9962" s="5" t="str">
        <f t="shared" si="311"/>
        <v>Rate FamilyTOU-GS3Monthly Peak DayApril1</v>
      </c>
      <c r="B9962" t="s">
        <v>2234</v>
      </c>
      <c r="C9962" t="s">
        <v>2256</v>
      </c>
      <c r="D9962" t="s">
        <v>2686</v>
      </c>
      <c r="E9962" t="s">
        <v>3228</v>
      </c>
      <c r="F9962" s="6">
        <v>1</v>
      </c>
      <c r="G9962" s="6"/>
      <c r="H9962" s="6"/>
      <c r="I9962" s="6"/>
      <c r="J9962" s="6">
        <v>68.972727272727269</v>
      </c>
      <c r="K9962">
        <f t="shared" si="310"/>
        <v>1</v>
      </c>
    </row>
    <row r="9963" spans="1:11" x14ac:dyDescent="0.25">
      <c r="A9963" s="5" t="str">
        <f t="shared" si="311"/>
        <v>Rate FamilyTOU-GS3Monthly Peak DayApril2</v>
      </c>
      <c r="B9963" t="s">
        <v>2234</v>
      </c>
      <c r="C9963" t="s">
        <v>2256</v>
      </c>
      <c r="D9963" t="s">
        <v>2686</v>
      </c>
      <c r="E9963" t="s">
        <v>3228</v>
      </c>
      <c r="F9963" s="6">
        <v>2</v>
      </c>
      <c r="G9963" s="6"/>
      <c r="H9963" s="6"/>
      <c r="I9963" s="6"/>
      <c r="J9963" s="6">
        <v>66.761818181818171</v>
      </c>
      <c r="K9963">
        <f t="shared" si="310"/>
        <v>1</v>
      </c>
    </row>
    <row r="9964" spans="1:11" x14ac:dyDescent="0.25">
      <c r="A9964" s="5" t="str">
        <f t="shared" si="311"/>
        <v>Rate FamilyTOU-GS3Monthly Peak DayApril3</v>
      </c>
      <c r="B9964" t="s">
        <v>2234</v>
      </c>
      <c r="C9964" t="s">
        <v>2256</v>
      </c>
      <c r="D9964" t="s">
        <v>2686</v>
      </c>
      <c r="E9964" t="s">
        <v>3228</v>
      </c>
      <c r="F9964" s="6">
        <v>3</v>
      </c>
      <c r="G9964" s="6"/>
      <c r="H9964" s="6"/>
      <c r="I9964" s="6"/>
      <c r="J9964" s="6">
        <v>64.763636363636365</v>
      </c>
      <c r="K9964">
        <f t="shared" si="310"/>
        <v>1</v>
      </c>
    </row>
    <row r="9965" spans="1:11" x14ac:dyDescent="0.25">
      <c r="A9965" s="5" t="str">
        <f t="shared" si="311"/>
        <v>Rate FamilyTOU-GS3Monthly Peak DayApril4</v>
      </c>
      <c r="B9965" t="s">
        <v>2234</v>
      </c>
      <c r="C9965" t="s">
        <v>2256</v>
      </c>
      <c r="D9965" t="s">
        <v>2686</v>
      </c>
      <c r="E9965" t="s">
        <v>3228</v>
      </c>
      <c r="F9965" s="6">
        <v>4</v>
      </c>
      <c r="G9965" s="6"/>
      <c r="H9965" s="6"/>
      <c r="I9965" s="6"/>
      <c r="J9965" s="6">
        <v>64.154545454545456</v>
      </c>
      <c r="K9965">
        <f t="shared" si="310"/>
        <v>1</v>
      </c>
    </row>
    <row r="9966" spans="1:11" x14ac:dyDescent="0.25">
      <c r="A9966" s="5" t="str">
        <f t="shared" si="311"/>
        <v>Rate FamilyTOU-GS3Monthly Peak DayApril5</v>
      </c>
      <c r="B9966" t="s">
        <v>2234</v>
      </c>
      <c r="C9966" t="s">
        <v>2256</v>
      </c>
      <c r="D9966" t="s">
        <v>2686</v>
      </c>
      <c r="E9966" t="s">
        <v>3228</v>
      </c>
      <c r="F9966" s="6">
        <v>5</v>
      </c>
      <c r="G9966" s="6"/>
      <c r="H9966" s="6"/>
      <c r="I9966" s="6"/>
      <c r="J9966" s="6">
        <v>63.658181818181816</v>
      </c>
      <c r="K9966">
        <f t="shared" si="310"/>
        <v>1</v>
      </c>
    </row>
    <row r="9967" spans="1:11" x14ac:dyDescent="0.25">
      <c r="A9967" s="5" t="str">
        <f t="shared" si="311"/>
        <v>Rate FamilyTOU-GS3Monthly Peak DayApril6</v>
      </c>
      <c r="B9967" t="s">
        <v>2234</v>
      </c>
      <c r="C9967" t="s">
        <v>2256</v>
      </c>
      <c r="D9967" t="s">
        <v>2686</v>
      </c>
      <c r="E9967" t="s">
        <v>3228</v>
      </c>
      <c r="F9967" s="6">
        <v>6</v>
      </c>
      <c r="G9967" s="6"/>
      <c r="H9967" s="6"/>
      <c r="I9967" s="6"/>
      <c r="J9967" s="6">
        <v>63.203636363636363</v>
      </c>
      <c r="K9967">
        <f t="shared" si="310"/>
        <v>1</v>
      </c>
    </row>
    <row r="9968" spans="1:11" x14ac:dyDescent="0.25">
      <c r="A9968" s="5" t="str">
        <f t="shared" si="311"/>
        <v>Rate FamilyTOU-GS3Monthly Peak DayApril7</v>
      </c>
      <c r="B9968" t="s">
        <v>2234</v>
      </c>
      <c r="C9968" t="s">
        <v>2256</v>
      </c>
      <c r="D9968" t="s">
        <v>2686</v>
      </c>
      <c r="E9968" t="s">
        <v>3228</v>
      </c>
      <c r="F9968" s="6">
        <v>7</v>
      </c>
      <c r="G9968" s="6"/>
      <c r="H9968" s="6"/>
      <c r="I9968" s="6"/>
      <c r="J9968" s="6">
        <v>62.948181818181801</v>
      </c>
      <c r="K9968">
        <f t="shared" si="310"/>
        <v>1</v>
      </c>
    </row>
    <row r="9969" spans="1:11" x14ac:dyDescent="0.25">
      <c r="A9969" s="5" t="str">
        <f t="shared" si="311"/>
        <v>Rate FamilyTOU-GS3Monthly Peak DayApril8</v>
      </c>
      <c r="B9969" t="s">
        <v>2234</v>
      </c>
      <c r="C9969" t="s">
        <v>2256</v>
      </c>
      <c r="D9969" t="s">
        <v>2686</v>
      </c>
      <c r="E9969" t="s">
        <v>3228</v>
      </c>
      <c r="F9969" s="6">
        <v>8</v>
      </c>
      <c r="G9969" s="6"/>
      <c r="H9969" s="6"/>
      <c r="I9969" s="6"/>
      <c r="J9969" s="6">
        <v>63.423636363636369</v>
      </c>
      <c r="K9969">
        <f t="shared" si="310"/>
        <v>1</v>
      </c>
    </row>
    <row r="9970" spans="1:11" x14ac:dyDescent="0.25">
      <c r="A9970" s="5" t="str">
        <f t="shared" si="311"/>
        <v>Rate FamilyTOU-GS3Monthly Peak DayApril9</v>
      </c>
      <c r="B9970" t="s">
        <v>2234</v>
      </c>
      <c r="C9970" t="s">
        <v>2256</v>
      </c>
      <c r="D9970" t="s">
        <v>2686</v>
      </c>
      <c r="E9970" t="s">
        <v>3228</v>
      </c>
      <c r="F9970" s="6">
        <v>9</v>
      </c>
      <c r="G9970" s="6"/>
      <c r="H9970" s="6"/>
      <c r="I9970" s="6"/>
      <c r="J9970" s="6">
        <v>66.519090909090906</v>
      </c>
      <c r="K9970">
        <f t="shared" si="310"/>
        <v>1</v>
      </c>
    </row>
    <row r="9971" spans="1:11" x14ac:dyDescent="0.25">
      <c r="A9971" s="5" t="str">
        <f t="shared" si="311"/>
        <v>Rate FamilyTOU-GS3Monthly Peak DayApril10</v>
      </c>
      <c r="B9971" t="s">
        <v>2234</v>
      </c>
      <c r="C9971" t="s">
        <v>2256</v>
      </c>
      <c r="D9971" t="s">
        <v>2686</v>
      </c>
      <c r="E9971" t="s">
        <v>3228</v>
      </c>
      <c r="F9971" s="6">
        <v>10</v>
      </c>
      <c r="G9971" s="6"/>
      <c r="H9971" s="6"/>
      <c r="I9971" s="6"/>
      <c r="J9971" s="6">
        <v>72.527272727272717</v>
      </c>
      <c r="K9971">
        <f t="shared" si="310"/>
        <v>1</v>
      </c>
    </row>
    <row r="9972" spans="1:11" x14ac:dyDescent="0.25">
      <c r="A9972" s="5" t="str">
        <f t="shared" si="311"/>
        <v>Rate FamilyTOU-GS3Monthly Peak DayApril11</v>
      </c>
      <c r="B9972" t="s">
        <v>2234</v>
      </c>
      <c r="C9972" t="s">
        <v>2256</v>
      </c>
      <c r="D9972" t="s">
        <v>2686</v>
      </c>
      <c r="E9972" t="s">
        <v>3228</v>
      </c>
      <c r="F9972" s="6">
        <v>11</v>
      </c>
      <c r="G9972" s="6"/>
      <c r="H9972" s="6"/>
      <c r="I9972" s="6"/>
      <c r="J9972" s="6">
        <v>78.709090909090918</v>
      </c>
      <c r="K9972">
        <f t="shared" si="310"/>
        <v>1</v>
      </c>
    </row>
    <row r="9973" spans="1:11" x14ac:dyDescent="0.25">
      <c r="A9973" s="5" t="str">
        <f t="shared" si="311"/>
        <v>Rate FamilyTOU-GS3Monthly Peak DayApril12</v>
      </c>
      <c r="B9973" t="s">
        <v>2234</v>
      </c>
      <c r="C9973" t="s">
        <v>2256</v>
      </c>
      <c r="D9973" t="s">
        <v>2686</v>
      </c>
      <c r="E9973" t="s">
        <v>3228</v>
      </c>
      <c r="F9973" s="6">
        <v>12</v>
      </c>
      <c r="G9973" s="6"/>
      <c r="H9973" s="6"/>
      <c r="I9973" s="6"/>
      <c r="J9973" s="6">
        <v>84.336363636363643</v>
      </c>
      <c r="K9973">
        <f t="shared" si="310"/>
        <v>1</v>
      </c>
    </row>
    <row r="9974" spans="1:11" x14ac:dyDescent="0.25">
      <c r="A9974" s="5" t="str">
        <f t="shared" si="311"/>
        <v>Rate FamilyTOU-GS3Monthly Peak DayApril13</v>
      </c>
      <c r="B9974" t="s">
        <v>2234</v>
      </c>
      <c r="C9974" t="s">
        <v>2256</v>
      </c>
      <c r="D9974" t="s">
        <v>2686</v>
      </c>
      <c r="E9974" t="s">
        <v>3228</v>
      </c>
      <c r="F9974" s="6">
        <v>13</v>
      </c>
      <c r="G9974" s="6"/>
      <c r="H9974" s="6"/>
      <c r="I9974" s="6"/>
      <c r="J9974" s="6">
        <v>86.854545454545459</v>
      </c>
      <c r="K9974">
        <f t="shared" si="310"/>
        <v>1</v>
      </c>
    </row>
    <row r="9975" spans="1:11" x14ac:dyDescent="0.25">
      <c r="A9975" s="5" t="str">
        <f t="shared" si="311"/>
        <v>Rate FamilyTOU-GS3Monthly Peak DayApril14</v>
      </c>
      <c r="B9975" t="s">
        <v>2234</v>
      </c>
      <c r="C9975" t="s">
        <v>2256</v>
      </c>
      <c r="D9975" t="s">
        <v>2686</v>
      </c>
      <c r="E9975" t="s">
        <v>3228</v>
      </c>
      <c r="F9975" s="6">
        <v>14</v>
      </c>
      <c r="G9975" s="6"/>
      <c r="H9975" s="6"/>
      <c r="I9975" s="6"/>
      <c r="J9975" s="6">
        <v>88.409090909090907</v>
      </c>
      <c r="K9975">
        <f t="shared" si="310"/>
        <v>1</v>
      </c>
    </row>
    <row r="9976" spans="1:11" x14ac:dyDescent="0.25">
      <c r="A9976" s="5" t="str">
        <f t="shared" si="311"/>
        <v>Rate FamilyTOU-GS3Monthly Peak DayApril15</v>
      </c>
      <c r="B9976" t="s">
        <v>2234</v>
      </c>
      <c r="C9976" t="s">
        <v>2256</v>
      </c>
      <c r="D9976" t="s">
        <v>2686</v>
      </c>
      <c r="E9976" t="s">
        <v>3228</v>
      </c>
      <c r="F9976" s="6">
        <v>15</v>
      </c>
      <c r="G9976" s="6"/>
      <c r="H9976" s="6"/>
      <c r="I9976" s="6"/>
      <c r="J9976" s="6">
        <v>89.018181818181816</v>
      </c>
      <c r="K9976">
        <f t="shared" si="310"/>
        <v>1</v>
      </c>
    </row>
    <row r="9977" spans="1:11" x14ac:dyDescent="0.25">
      <c r="A9977" s="5" t="str">
        <f t="shared" si="311"/>
        <v>Rate FamilyTOU-GS3Monthly Peak DayApril16</v>
      </c>
      <c r="B9977" t="s">
        <v>2234</v>
      </c>
      <c r="C9977" t="s">
        <v>2256</v>
      </c>
      <c r="D9977" t="s">
        <v>2686</v>
      </c>
      <c r="E9977" t="s">
        <v>3228</v>
      </c>
      <c r="F9977" s="6">
        <v>16</v>
      </c>
      <c r="G9977" s="6"/>
      <c r="H9977" s="6"/>
      <c r="I9977" s="6"/>
      <c r="J9977" s="6">
        <v>88.745454545454535</v>
      </c>
      <c r="K9977">
        <f t="shared" si="310"/>
        <v>1</v>
      </c>
    </row>
    <row r="9978" spans="1:11" x14ac:dyDescent="0.25">
      <c r="A9978" s="5" t="str">
        <f t="shared" si="311"/>
        <v>Rate FamilyTOU-GS3Monthly Peak DayApril17</v>
      </c>
      <c r="B9978" t="s">
        <v>2234</v>
      </c>
      <c r="C9978" t="s">
        <v>2256</v>
      </c>
      <c r="D9978" t="s">
        <v>2686</v>
      </c>
      <c r="E9978" t="s">
        <v>3228</v>
      </c>
      <c r="F9978" s="6">
        <v>17</v>
      </c>
      <c r="G9978" s="6"/>
      <c r="H9978" s="6"/>
      <c r="I9978" s="6"/>
      <c r="J9978" s="6">
        <v>88.236363636363649</v>
      </c>
      <c r="K9978">
        <f t="shared" si="310"/>
        <v>1</v>
      </c>
    </row>
    <row r="9979" spans="1:11" x14ac:dyDescent="0.25">
      <c r="A9979" s="5" t="str">
        <f t="shared" si="311"/>
        <v>Rate FamilyTOU-GS3Monthly Peak DayApril18</v>
      </c>
      <c r="B9979" t="s">
        <v>2234</v>
      </c>
      <c r="C9979" t="s">
        <v>2256</v>
      </c>
      <c r="D9979" t="s">
        <v>2686</v>
      </c>
      <c r="E9979" t="s">
        <v>3228</v>
      </c>
      <c r="F9979" s="6">
        <v>18</v>
      </c>
      <c r="G9979" s="6"/>
      <c r="H9979" s="6"/>
      <c r="I9979" s="6"/>
      <c r="J9979" s="6">
        <v>87</v>
      </c>
      <c r="K9979">
        <f t="shared" si="310"/>
        <v>1</v>
      </c>
    </row>
    <row r="9980" spans="1:11" x14ac:dyDescent="0.25">
      <c r="A9980" s="5" t="str">
        <f t="shared" si="311"/>
        <v>Rate FamilyTOU-GS3Monthly Peak DayApril19</v>
      </c>
      <c r="B9980" t="s">
        <v>2234</v>
      </c>
      <c r="C9980" t="s">
        <v>2256</v>
      </c>
      <c r="D9980" t="s">
        <v>2686</v>
      </c>
      <c r="E9980" t="s">
        <v>3228</v>
      </c>
      <c r="F9980" s="6">
        <v>19</v>
      </c>
      <c r="G9980" s="6"/>
      <c r="H9980" s="6"/>
      <c r="I9980" s="6"/>
      <c r="J9980" s="6">
        <v>84.290909090909068</v>
      </c>
      <c r="K9980">
        <f t="shared" si="310"/>
        <v>1</v>
      </c>
    </row>
    <row r="9981" spans="1:11" x14ac:dyDescent="0.25">
      <c r="A9981" s="5" t="str">
        <f t="shared" si="311"/>
        <v>Rate FamilyTOU-GS3Monthly Peak DayApril20</v>
      </c>
      <c r="B9981" t="s">
        <v>2234</v>
      </c>
      <c r="C9981" t="s">
        <v>2256</v>
      </c>
      <c r="D9981" t="s">
        <v>2686</v>
      </c>
      <c r="E9981" t="s">
        <v>3228</v>
      </c>
      <c r="F9981" s="6">
        <v>20</v>
      </c>
      <c r="G9981" s="6"/>
      <c r="H9981" s="6"/>
      <c r="I9981" s="6"/>
      <c r="J9981" s="6">
        <v>81.263636363636365</v>
      </c>
      <c r="K9981">
        <f t="shared" si="310"/>
        <v>1</v>
      </c>
    </row>
    <row r="9982" spans="1:11" x14ac:dyDescent="0.25">
      <c r="A9982" s="5" t="str">
        <f t="shared" si="311"/>
        <v>Rate FamilyTOU-GS3Monthly Peak DayApril21</v>
      </c>
      <c r="B9982" t="s">
        <v>2234</v>
      </c>
      <c r="C9982" t="s">
        <v>2256</v>
      </c>
      <c r="D9982" t="s">
        <v>2686</v>
      </c>
      <c r="E9982" t="s">
        <v>3228</v>
      </c>
      <c r="F9982" s="6">
        <v>21</v>
      </c>
      <c r="G9982" s="6"/>
      <c r="H9982" s="6"/>
      <c r="I9982" s="6"/>
      <c r="J9982" s="6">
        <v>77.436363636363637</v>
      </c>
      <c r="K9982">
        <f t="shared" si="310"/>
        <v>1</v>
      </c>
    </row>
    <row r="9983" spans="1:11" x14ac:dyDescent="0.25">
      <c r="A9983" s="5" t="str">
        <f t="shared" si="311"/>
        <v>Rate FamilyTOU-GS3Monthly Peak DayApril22</v>
      </c>
      <c r="B9983" t="s">
        <v>2234</v>
      </c>
      <c r="C9983" t="s">
        <v>2256</v>
      </c>
      <c r="D9983" t="s">
        <v>2686</v>
      </c>
      <c r="E9983" t="s">
        <v>3228</v>
      </c>
      <c r="F9983" s="6">
        <v>22</v>
      </c>
      <c r="G9983" s="6"/>
      <c r="H9983" s="6"/>
      <c r="I9983" s="6"/>
      <c r="J9983" s="6">
        <v>72.230909090909094</v>
      </c>
      <c r="K9983">
        <f t="shared" si="310"/>
        <v>1</v>
      </c>
    </row>
    <row r="9984" spans="1:11" x14ac:dyDescent="0.25">
      <c r="A9984" s="5" t="str">
        <f t="shared" si="311"/>
        <v>Rate FamilyTOU-GS3Monthly Peak DayApril23</v>
      </c>
      <c r="B9984" t="s">
        <v>2234</v>
      </c>
      <c r="C9984" t="s">
        <v>2256</v>
      </c>
      <c r="D9984" t="s">
        <v>2686</v>
      </c>
      <c r="E9984" t="s">
        <v>3228</v>
      </c>
      <c r="F9984" s="6">
        <v>23</v>
      </c>
      <c r="G9984" s="6"/>
      <c r="H9984" s="6"/>
      <c r="I9984" s="6"/>
      <c r="J9984" s="6">
        <v>69.794545454545471</v>
      </c>
      <c r="K9984">
        <f t="shared" si="310"/>
        <v>1</v>
      </c>
    </row>
    <row r="9985" spans="1:11" x14ac:dyDescent="0.25">
      <c r="A9985" s="5" t="str">
        <f t="shared" si="311"/>
        <v>Rate FamilyTOU-GS3Monthly Peak DayApril24</v>
      </c>
      <c r="B9985" t="s">
        <v>2234</v>
      </c>
      <c r="C9985" t="s">
        <v>2256</v>
      </c>
      <c r="D9985" t="s">
        <v>2686</v>
      </c>
      <c r="E9985" t="s">
        <v>3228</v>
      </c>
      <c r="F9985" s="6">
        <v>24</v>
      </c>
      <c r="G9985" s="6"/>
      <c r="H9985" s="6"/>
      <c r="I9985" s="6"/>
      <c r="J9985" s="6">
        <v>68.681818181818187</v>
      </c>
      <c r="K9985">
        <f t="shared" si="310"/>
        <v>1</v>
      </c>
    </row>
    <row r="9986" spans="1:11" x14ac:dyDescent="0.25">
      <c r="A9986" s="5" t="str">
        <f t="shared" si="311"/>
        <v>Rate FamilyTOU-GS3Average WeekdayMay1</v>
      </c>
      <c r="B9986" t="s">
        <v>2234</v>
      </c>
      <c r="C9986" t="s">
        <v>2256</v>
      </c>
      <c r="D9986" t="s">
        <v>2687</v>
      </c>
      <c r="E9986" t="s">
        <v>3229</v>
      </c>
      <c r="F9986" s="6">
        <v>1</v>
      </c>
      <c r="G9986" s="6"/>
      <c r="H9986" s="6"/>
      <c r="I9986" s="6"/>
      <c r="J9986" s="6">
        <v>61.97818181818181</v>
      </c>
      <c r="K9986">
        <f t="shared" ref="K9986:K10049" si="312">INDEX(events, MATCH(CONCATENATE(B9986, C9986, D9986, E9986), events_y, 0), MATCH("Confidential", events_x, 0))</f>
        <v>1</v>
      </c>
    </row>
    <row r="9987" spans="1:11" x14ac:dyDescent="0.25">
      <c r="A9987" s="5" t="str">
        <f t="shared" ref="A9987:A10050" si="313">CONCATENATE(B9987, C9987, D9987, E9987, F9987)</f>
        <v>Rate FamilyTOU-GS3Average WeekdayMay2</v>
      </c>
      <c r="B9987" t="s">
        <v>2234</v>
      </c>
      <c r="C9987" t="s">
        <v>2256</v>
      </c>
      <c r="D9987" t="s">
        <v>2687</v>
      </c>
      <c r="E9987" t="s">
        <v>3229</v>
      </c>
      <c r="F9987" s="6">
        <v>2</v>
      </c>
      <c r="G9987" s="6"/>
      <c r="H9987" s="6"/>
      <c r="I9987" s="6"/>
      <c r="J9987" s="6">
        <v>61.648181818181818</v>
      </c>
      <c r="K9987">
        <f t="shared" si="312"/>
        <v>1</v>
      </c>
    </row>
    <row r="9988" spans="1:11" x14ac:dyDescent="0.25">
      <c r="A9988" s="5" t="str">
        <f t="shared" si="313"/>
        <v>Rate FamilyTOU-GS3Average WeekdayMay3</v>
      </c>
      <c r="B9988" t="s">
        <v>2234</v>
      </c>
      <c r="C9988" t="s">
        <v>2256</v>
      </c>
      <c r="D9988" t="s">
        <v>2687</v>
      </c>
      <c r="E9988" t="s">
        <v>3229</v>
      </c>
      <c r="F9988" s="6">
        <v>3</v>
      </c>
      <c r="G9988" s="6"/>
      <c r="H9988" s="6"/>
      <c r="I9988" s="6"/>
      <c r="J9988" s="6">
        <v>61.271818181818169</v>
      </c>
      <c r="K9988">
        <f t="shared" si="312"/>
        <v>1</v>
      </c>
    </row>
    <row r="9989" spans="1:11" x14ac:dyDescent="0.25">
      <c r="A9989" s="5" t="str">
        <f t="shared" si="313"/>
        <v>Rate FamilyTOU-GS3Average WeekdayMay4</v>
      </c>
      <c r="B9989" t="s">
        <v>2234</v>
      </c>
      <c r="C9989" t="s">
        <v>2256</v>
      </c>
      <c r="D9989" t="s">
        <v>2687</v>
      </c>
      <c r="E9989" t="s">
        <v>3229</v>
      </c>
      <c r="F9989" s="6">
        <v>4</v>
      </c>
      <c r="G9989" s="6"/>
      <c r="H9989" s="6"/>
      <c r="I9989" s="6"/>
      <c r="J9989" s="6">
        <v>60.888181818181806</v>
      </c>
      <c r="K9989">
        <f t="shared" si="312"/>
        <v>1</v>
      </c>
    </row>
    <row r="9990" spans="1:11" x14ac:dyDescent="0.25">
      <c r="A9990" s="5" t="str">
        <f t="shared" si="313"/>
        <v>Rate FamilyTOU-GS3Average WeekdayMay5</v>
      </c>
      <c r="B9990" t="s">
        <v>2234</v>
      </c>
      <c r="C9990" t="s">
        <v>2256</v>
      </c>
      <c r="D9990" t="s">
        <v>2687</v>
      </c>
      <c r="E9990" t="s">
        <v>3229</v>
      </c>
      <c r="F9990" s="6">
        <v>5</v>
      </c>
      <c r="G9990" s="6"/>
      <c r="H9990" s="6"/>
      <c r="I9990" s="6"/>
      <c r="J9990" s="6">
        <v>60.686363636363645</v>
      </c>
      <c r="K9990">
        <f t="shared" si="312"/>
        <v>1</v>
      </c>
    </row>
    <row r="9991" spans="1:11" x14ac:dyDescent="0.25">
      <c r="A9991" s="5" t="str">
        <f t="shared" si="313"/>
        <v>Rate FamilyTOU-GS3Average WeekdayMay6</v>
      </c>
      <c r="B9991" t="s">
        <v>2234</v>
      </c>
      <c r="C9991" t="s">
        <v>2256</v>
      </c>
      <c r="D9991" t="s">
        <v>2687</v>
      </c>
      <c r="E9991" t="s">
        <v>3229</v>
      </c>
      <c r="F9991" s="6">
        <v>6</v>
      </c>
      <c r="G9991" s="6"/>
      <c r="H9991" s="6"/>
      <c r="I9991" s="6"/>
      <c r="J9991" s="6">
        <v>60.291818181818186</v>
      </c>
      <c r="K9991">
        <f t="shared" si="312"/>
        <v>1</v>
      </c>
    </row>
    <row r="9992" spans="1:11" x14ac:dyDescent="0.25">
      <c r="A9992" s="5" t="str">
        <f t="shared" si="313"/>
        <v>Rate FamilyTOU-GS3Average WeekdayMay7</v>
      </c>
      <c r="B9992" t="s">
        <v>2234</v>
      </c>
      <c r="C9992" t="s">
        <v>2256</v>
      </c>
      <c r="D9992" t="s">
        <v>2687</v>
      </c>
      <c r="E9992" t="s">
        <v>3229</v>
      </c>
      <c r="F9992" s="6">
        <v>7</v>
      </c>
      <c r="G9992" s="6"/>
      <c r="H9992" s="6"/>
      <c r="I9992" s="6"/>
      <c r="J9992" s="6">
        <v>59.808181818181815</v>
      </c>
      <c r="K9992">
        <f t="shared" si="312"/>
        <v>1</v>
      </c>
    </row>
    <row r="9993" spans="1:11" x14ac:dyDescent="0.25">
      <c r="A9993" s="5" t="str">
        <f t="shared" si="313"/>
        <v>Rate FamilyTOU-GS3Average WeekdayMay8</v>
      </c>
      <c r="B9993" t="s">
        <v>2234</v>
      </c>
      <c r="C9993" t="s">
        <v>2256</v>
      </c>
      <c r="D9993" t="s">
        <v>2687</v>
      </c>
      <c r="E9993" t="s">
        <v>3229</v>
      </c>
      <c r="F9993" s="6">
        <v>8</v>
      </c>
      <c r="G9993" s="6"/>
      <c r="H9993" s="6"/>
      <c r="I9993" s="6"/>
      <c r="J9993" s="6">
        <v>59.942727272727282</v>
      </c>
      <c r="K9993">
        <f t="shared" si="312"/>
        <v>1</v>
      </c>
    </row>
    <row r="9994" spans="1:11" x14ac:dyDescent="0.25">
      <c r="A9994" s="5" t="str">
        <f t="shared" si="313"/>
        <v>Rate FamilyTOU-GS3Average WeekdayMay9</v>
      </c>
      <c r="B9994" t="s">
        <v>2234</v>
      </c>
      <c r="C9994" t="s">
        <v>2256</v>
      </c>
      <c r="D9994" t="s">
        <v>2687</v>
      </c>
      <c r="E9994" t="s">
        <v>3229</v>
      </c>
      <c r="F9994" s="6">
        <v>9</v>
      </c>
      <c r="G9994" s="6"/>
      <c r="H9994" s="6"/>
      <c r="I9994" s="6"/>
      <c r="J9994" s="6">
        <v>61.50363636363636</v>
      </c>
      <c r="K9994">
        <f t="shared" si="312"/>
        <v>1</v>
      </c>
    </row>
    <row r="9995" spans="1:11" x14ac:dyDescent="0.25">
      <c r="A9995" s="5" t="str">
        <f t="shared" si="313"/>
        <v>Rate FamilyTOU-GS3Average WeekdayMay10</v>
      </c>
      <c r="B9995" t="s">
        <v>2234</v>
      </c>
      <c r="C9995" t="s">
        <v>2256</v>
      </c>
      <c r="D9995" t="s">
        <v>2687</v>
      </c>
      <c r="E9995" t="s">
        <v>3229</v>
      </c>
      <c r="F9995" s="6">
        <v>10</v>
      </c>
      <c r="G9995" s="6"/>
      <c r="H9995" s="6"/>
      <c r="I9995" s="6"/>
      <c r="J9995" s="6">
        <v>63.562727272727265</v>
      </c>
      <c r="K9995">
        <f t="shared" si="312"/>
        <v>1</v>
      </c>
    </row>
    <row r="9996" spans="1:11" x14ac:dyDescent="0.25">
      <c r="A9996" s="5" t="str">
        <f t="shared" si="313"/>
        <v>Rate FamilyTOU-GS3Average WeekdayMay11</v>
      </c>
      <c r="B9996" t="s">
        <v>2234</v>
      </c>
      <c r="C9996" t="s">
        <v>2256</v>
      </c>
      <c r="D9996" t="s">
        <v>2687</v>
      </c>
      <c r="E9996" t="s">
        <v>3229</v>
      </c>
      <c r="F9996" s="6">
        <v>11</v>
      </c>
      <c r="G9996" s="6"/>
      <c r="H9996" s="6"/>
      <c r="I9996" s="6"/>
      <c r="J9996" s="6">
        <v>67.24545454545455</v>
      </c>
      <c r="K9996">
        <f t="shared" si="312"/>
        <v>1</v>
      </c>
    </row>
    <row r="9997" spans="1:11" x14ac:dyDescent="0.25">
      <c r="A9997" s="5" t="str">
        <f t="shared" si="313"/>
        <v>Rate FamilyTOU-GS3Average WeekdayMay12</v>
      </c>
      <c r="B9997" t="s">
        <v>2234</v>
      </c>
      <c r="C9997" t="s">
        <v>2256</v>
      </c>
      <c r="D9997" t="s">
        <v>2687</v>
      </c>
      <c r="E9997" t="s">
        <v>3229</v>
      </c>
      <c r="F9997" s="6">
        <v>12</v>
      </c>
      <c r="G9997" s="6"/>
      <c r="H9997" s="6"/>
      <c r="I9997" s="6"/>
      <c r="J9997" s="6">
        <v>70.568181818181827</v>
      </c>
      <c r="K9997">
        <f t="shared" si="312"/>
        <v>1</v>
      </c>
    </row>
    <row r="9998" spans="1:11" x14ac:dyDescent="0.25">
      <c r="A9998" s="5" t="str">
        <f t="shared" si="313"/>
        <v>Rate FamilyTOU-GS3Average WeekdayMay13</v>
      </c>
      <c r="B9998" t="s">
        <v>2234</v>
      </c>
      <c r="C9998" t="s">
        <v>2256</v>
      </c>
      <c r="D9998" t="s">
        <v>2687</v>
      </c>
      <c r="E9998" t="s">
        <v>3229</v>
      </c>
      <c r="F9998" s="6">
        <v>13</v>
      </c>
      <c r="G9998" s="6"/>
      <c r="H9998" s="6"/>
      <c r="I9998" s="6"/>
      <c r="J9998" s="6">
        <v>71.25181818181818</v>
      </c>
      <c r="K9998">
        <f t="shared" si="312"/>
        <v>1</v>
      </c>
    </row>
    <row r="9999" spans="1:11" x14ac:dyDescent="0.25">
      <c r="A9999" s="5" t="str">
        <f t="shared" si="313"/>
        <v>Rate FamilyTOU-GS3Average WeekdayMay14</v>
      </c>
      <c r="B9999" t="s">
        <v>2234</v>
      </c>
      <c r="C9999" t="s">
        <v>2256</v>
      </c>
      <c r="D9999" t="s">
        <v>2687</v>
      </c>
      <c r="E9999" t="s">
        <v>3229</v>
      </c>
      <c r="F9999" s="6">
        <v>14</v>
      </c>
      <c r="G9999" s="6"/>
      <c r="H9999" s="6"/>
      <c r="I9999" s="6"/>
      <c r="J9999" s="6">
        <v>72.969090909090909</v>
      </c>
      <c r="K9999">
        <f t="shared" si="312"/>
        <v>1</v>
      </c>
    </row>
    <row r="10000" spans="1:11" x14ac:dyDescent="0.25">
      <c r="A10000" s="5" t="str">
        <f t="shared" si="313"/>
        <v>Rate FamilyTOU-GS3Average WeekdayMay15</v>
      </c>
      <c r="B10000" t="s">
        <v>2234</v>
      </c>
      <c r="C10000" t="s">
        <v>2256</v>
      </c>
      <c r="D10000" t="s">
        <v>2687</v>
      </c>
      <c r="E10000" t="s">
        <v>3229</v>
      </c>
      <c r="F10000" s="6">
        <v>15</v>
      </c>
      <c r="G10000" s="6"/>
      <c r="H10000" s="6"/>
      <c r="I10000" s="6"/>
      <c r="J10000" s="6">
        <v>74.527272727272731</v>
      </c>
      <c r="K10000">
        <f t="shared" si="312"/>
        <v>1</v>
      </c>
    </row>
    <row r="10001" spans="1:11" x14ac:dyDescent="0.25">
      <c r="A10001" s="5" t="str">
        <f t="shared" si="313"/>
        <v>Rate FamilyTOU-GS3Average WeekdayMay16</v>
      </c>
      <c r="B10001" t="s">
        <v>2234</v>
      </c>
      <c r="C10001" t="s">
        <v>2256</v>
      </c>
      <c r="D10001" t="s">
        <v>2687</v>
      </c>
      <c r="E10001" t="s">
        <v>3229</v>
      </c>
      <c r="F10001" s="6">
        <v>16</v>
      </c>
      <c r="G10001" s="6"/>
      <c r="H10001" s="6"/>
      <c r="I10001" s="6"/>
      <c r="J10001" s="6">
        <v>74.606363636363625</v>
      </c>
      <c r="K10001">
        <f t="shared" si="312"/>
        <v>1</v>
      </c>
    </row>
    <row r="10002" spans="1:11" x14ac:dyDescent="0.25">
      <c r="A10002" s="5" t="str">
        <f t="shared" si="313"/>
        <v>Rate FamilyTOU-GS3Average WeekdayMay17</v>
      </c>
      <c r="B10002" t="s">
        <v>2234</v>
      </c>
      <c r="C10002" t="s">
        <v>2256</v>
      </c>
      <c r="D10002" t="s">
        <v>2687</v>
      </c>
      <c r="E10002" t="s">
        <v>3229</v>
      </c>
      <c r="F10002" s="6">
        <v>17</v>
      </c>
      <c r="G10002" s="6"/>
      <c r="H10002" s="6"/>
      <c r="I10002" s="6"/>
      <c r="J10002" s="6">
        <v>75.136363636363626</v>
      </c>
      <c r="K10002">
        <f t="shared" si="312"/>
        <v>1</v>
      </c>
    </row>
    <row r="10003" spans="1:11" x14ac:dyDescent="0.25">
      <c r="A10003" s="5" t="str">
        <f t="shared" si="313"/>
        <v>Rate FamilyTOU-GS3Average WeekdayMay18</v>
      </c>
      <c r="B10003" t="s">
        <v>2234</v>
      </c>
      <c r="C10003" t="s">
        <v>2256</v>
      </c>
      <c r="D10003" t="s">
        <v>2687</v>
      </c>
      <c r="E10003" t="s">
        <v>3229</v>
      </c>
      <c r="F10003" s="6">
        <v>18</v>
      </c>
      <c r="G10003" s="6"/>
      <c r="H10003" s="6"/>
      <c r="I10003" s="6"/>
      <c r="J10003" s="6">
        <v>74.827272727272728</v>
      </c>
      <c r="K10003">
        <f t="shared" si="312"/>
        <v>1</v>
      </c>
    </row>
    <row r="10004" spans="1:11" x14ac:dyDescent="0.25">
      <c r="A10004" s="5" t="str">
        <f t="shared" si="313"/>
        <v>Rate FamilyTOU-GS3Average WeekdayMay19</v>
      </c>
      <c r="B10004" t="s">
        <v>2234</v>
      </c>
      <c r="C10004" t="s">
        <v>2256</v>
      </c>
      <c r="D10004" t="s">
        <v>2687</v>
      </c>
      <c r="E10004" t="s">
        <v>3229</v>
      </c>
      <c r="F10004" s="6">
        <v>19</v>
      </c>
      <c r="G10004" s="6"/>
      <c r="H10004" s="6"/>
      <c r="I10004" s="6"/>
      <c r="J10004" s="6">
        <v>73.61818181818181</v>
      </c>
      <c r="K10004">
        <f t="shared" si="312"/>
        <v>1</v>
      </c>
    </row>
    <row r="10005" spans="1:11" x14ac:dyDescent="0.25">
      <c r="A10005" s="5" t="str">
        <f t="shared" si="313"/>
        <v>Rate FamilyTOU-GS3Average WeekdayMay20</v>
      </c>
      <c r="B10005" t="s">
        <v>2234</v>
      </c>
      <c r="C10005" t="s">
        <v>2256</v>
      </c>
      <c r="D10005" t="s">
        <v>2687</v>
      </c>
      <c r="E10005" t="s">
        <v>3229</v>
      </c>
      <c r="F10005" s="6">
        <v>20</v>
      </c>
      <c r="G10005" s="6"/>
      <c r="H10005" s="6"/>
      <c r="I10005" s="6"/>
      <c r="J10005" s="6">
        <v>71.64</v>
      </c>
      <c r="K10005">
        <f t="shared" si="312"/>
        <v>1</v>
      </c>
    </row>
    <row r="10006" spans="1:11" x14ac:dyDescent="0.25">
      <c r="A10006" s="5" t="str">
        <f t="shared" si="313"/>
        <v>Rate FamilyTOU-GS3Average WeekdayMay21</v>
      </c>
      <c r="B10006" t="s">
        <v>2234</v>
      </c>
      <c r="C10006" t="s">
        <v>2256</v>
      </c>
      <c r="D10006" t="s">
        <v>2687</v>
      </c>
      <c r="E10006" t="s">
        <v>3229</v>
      </c>
      <c r="F10006" s="6">
        <v>21</v>
      </c>
      <c r="G10006" s="6"/>
      <c r="H10006" s="6"/>
      <c r="I10006" s="6"/>
      <c r="J10006" s="6">
        <v>68.412727272727281</v>
      </c>
      <c r="K10006">
        <f t="shared" si="312"/>
        <v>1</v>
      </c>
    </row>
    <row r="10007" spans="1:11" x14ac:dyDescent="0.25">
      <c r="A10007" s="5" t="str">
        <f t="shared" si="313"/>
        <v>Rate FamilyTOU-GS3Average WeekdayMay22</v>
      </c>
      <c r="B10007" t="s">
        <v>2234</v>
      </c>
      <c r="C10007" t="s">
        <v>2256</v>
      </c>
      <c r="D10007" t="s">
        <v>2687</v>
      </c>
      <c r="E10007" t="s">
        <v>3229</v>
      </c>
      <c r="F10007" s="6">
        <v>22</v>
      </c>
      <c r="G10007" s="6"/>
      <c r="H10007" s="6"/>
      <c r="I10007" s="6"/>
      <c r="J10007" s="6">
        <v>64.800909090909073</v>
      </c>
      <c r="K10007">
        <f t="shared" si="312"/>
        <v>1</v>
      </c>
    </row>
    <row r="10008" spans="1:11" x14ac:dyDescent="0.25">
      <c r="A10008" s="5" t="str">
        <f t="shared" si="313"/>
        <v>Rate FamilyTOU-GS3Average WeekdayMay23</v>
      </c>
      <c r="B10008" t="s">
        <v>2234</v>
      </c>
      <c r="C10008" t="s">
        <v>2256</v>
      </c>
      <c r="D10008" t="s">
        <v>2687</v>
      </c>
      <c r="E10008" t="s">
        <v>3229</v>
      </c>
      <c r="F10008" s="6">
        <v>23</v>
      </c>
      <c r="G10008" s="6"/>
      <c r="H10008" s="6"/>
      <c r="I10008" s="6"/>
      <c r="J10008" s="6">
        <v>63.114545454545443</v>
      </c>
      <c r="K10008">
        <f t="shared" si="312"/>
        <v>1</v>
      </c>
    </row>
    <row r="10009" spans="1:11" x14ac:dyDescent="0.25">
      <c r="A10009" s="5" t="str">
        <f t="shared" si="313"/>
        <v>Rate FamilyTOU-GS3Average WeekdayMay24</v>
      </c>
      <c r="B10009" t="s">
        <v>2234</v>
      </c>
      <c r="C10009" t="s">
        <v>2256</v>
      </c>
      <c r="D10009" t="s">
        <v>2687</v>
      </c>
      <c r="E10009" t="s">
        <v>3229</v>
      </c>
      <c r="F10009" s="6">
        <v>24</v>
      </c>
      <c r="G10009" s="6"/>
      <c r="H10009" s="6"/>
      <c r="I10009" s="6"/>
      <c r="J10009" s="6">
        <v>62.239090909090912</v>
      </c>
      <c r="K10009">
        <f t="shared" si="312"/>
        <v>1</v>
      </c>
    </row>
    <row r="10010" spans="1:11" x14ac:dyDescent="0.25">
      <c r="A10010" s="5" t="str">
        <f t="shared" si="313"/>
        <v>Rate FamilyTOU-GS3Monthly Peak DayMay1</v>
      </c>
      <c r="B10010" t="s">
        <v>2234</v>
      </c>
      <c r="C10010" t="s">
        <v>2256</v>
      </c>
      <c r="D10010" t="s">
        <v>2688</v>
      </c>
      <c r="E10010" t="s">
        <v>3229</v>
      </c>
      <c r="F10010" s="6">
        <v>1</v>
      </c>
      <c r="G10010" s="6"/>
      <c r="H10010" s="6"/>
      <c r="I10010" s="6"/>
      <c r="J10010" s="6">
        <v>63.409090909090899</v>
      </c>
      <c r="K10010">
        <f t="shared" si="312"/>
        <v>1</v>
      </c>
    </row>
    <row r="10011" spans="1:11" x14ac:dyDescent="0.25">
      <c r="A10011" s="5" t="str">
        <f t="shared" si="313"/>
        <v>Rate FamilyTOU-GS3Monthly Peak DayMay2</v>
      </c>
      <c r="B10011" t="s">
        <v>2234</v>
      </c>
      <c r="C10011" t="s">
        <v>2256</v>
      </c>
      <c r="D10011" t="s">
        <v>2688</v>
      </c>
      <c r="E10011" t="s">
        <v>3229</v>
      </c>
      <c r="F10011" s="6">
        <v>2</v>
      </c>
      <c r="G10011" s="6"/>
      <c r="H10011" s="6"/>
      <c r="I10011" s="6"/>
      <c r="J10011" s="6">
        <v>62.859090909090902</v>
      </c>
      <c r="K10011">
        <f t="shared" si="312"/>
        <v>1</v>
      </c>
    </row>
    <row r="10012" spans="1:11" x14ac:dyDescent="0.25">
      <c r="A10012" s="5" t="str">
        <f t="shared" si="313"/>
        <v>Rate FamilyTOU-GS3Monthly Peak DayMay3</v>
      </c>
      <c r="B10012" t="s">
        <v>2234</v>
      </c>
      <c r="C10012" t="s">
        <v>2256</v>
      </c>
      <c r="D10012" t="s">
        <v>2688</v>
      </c>
      <c r="E10012" t="s">
        <v>3229</v>
      </c>
      <c r="F10012" s="6">
        <v>3</v>
      </c>
      <c r="G10012" s="6"/>
      <c r="H10012" s="6"/>
      <c r="I10012" s="6"/>
      <c r="J10012" s="6">
        <v>62.349090909090904</v>
      </c>
      <c r="K10012">
        <f t="shared" si="312"/>
        <v>1</v>
      </c>
    </row>
    <row r="10013" spans="1:11" x14ac:dyDescent="0.25">
      <c r="A10013" s="5" t="str">
        <f t="shared" si="313"/>
        <v>Rate FamilyTOU-GS3Monthly Peak DayMay4</v>
      </c>
      <c r="B10013" t="s">
        <v>2234</v>
      </c>
      <c r="C10013" t="s">
        <v>2256</v>
      </c>
      <c r="D10013" t="s">
        <v>2688</v>
      </c>
      <c r="E10013" t="s">
        <v>3229</v>
      </c>
      <c r="F10013" s="6">
        <v>4</v>
      </c>
      <c r="G10013" s="6"/>
      <c r="H10013" s="6"/>
      <c r="I10013" s="6"/>
      <c r="J10013" s="6">
        <v>61.763636363636358</v>
      </c>
      <c r="K10013">
        <f t="shared" si="312"/>
        <v>1</v>
      </c>
    </row>
    <row r="10014" spans="1:11" x14ac:dyDescent="0.25">
      <c r="A10014" s="5" t="str">
        <f t="shared" si="313"/>
        <v>Rate FamilyTOU-GS3Monthly Peak DayMay5</v>
      </c>
      <c r="B10014" t="s">
        <v>2234</v>
      </c>
      <c r="C10014" t="s">
        <v>2256</v>
      </c>
      <c r="D10014" t="s">
        <v>2688</v>
      </c>
      <c r="E10014" t="s">
        <v>3229</v>
      </c>
      <c r="F10014" s="6">
        <v>5</v>
      </c>
      <c r="G10014" s="6"/>
      <c r="H10014" s="6"/>
      <c r="I10014" s="6"/>
      <c r="J10014" s="6">
        <v>61.394545454545458</v>
      </c>
      <c r="K10014">
        <f t="shared" si="312"/>
        <v>1</v>
      </c>
    </row>
    <row r="10015" spans="1:11" x14ac:dyDescent="0.25">
      <c r="A10015" s="5" t="str">
        <f t="shared" si="313"/>
        <v>Rate FamilyTOU-GS3Monthly Peak DayMay6</v>
      </c>
      <c r="B10015" t="s">
        <v>2234</v>
      </c>
      <c r="C10015" t="s">
        <v>2256</v>
      </c>
      <c r="D10015" t="s">
        <v>2688</v>
      </c>
      <c r="E10015" t="s">
        <v>3229</v>
      </c>
      <c r="F10015" s="6">
        <v>6</v>
      </c>
      <c r="G10015" s="6"/>
      <c r="H10015" s="6"/>
      <c r="I10015" s="6"/>
      <c r="J10015" s="6">
        <v>61.095454545454551</v>
      </c>
      <c r="K10015">
        <f t="shared" si="312"/>
        <v>1</v>
      </c>
    </row>
    <row r="10016" spans="1:11" x14ac:dyDescent="0.25">
      <c r="A10016" s="5" t="str">
        <f t="shared" si="313"/>
        <v>Rate FamilyTOU-GS3Monthly Peak DayMay7</v>
      </c>
      <c r="B10016" t="s">
        <v>2234</v>
      </c>
      <c r="C10016" t="s">
        <v>2256</v>
      </c>
      <c r="D10016" t="s">
        <v>2688</v>
      </c>
      <c r="E10016" t="s">
        <v>3229</v>
      </c>
      <c r="F10016" s="6">
        <v>7</v>
      </c>
      <c r="G10016" s="6"/>
      <c r="H10016" s="6"/>
      <c r="I10016" s="6"/>
      <c r="J10016" s="6">
        <v>60.792727272727276</v>
      </c>
      <c r="K10016">
        <f t="shared" si="312"/>
        <v>1</v>
      </c>
    </row>
    <row r="10017" spans="1:11" x14ac:dyDescent="0.25">
      <c r="A10017" s="5" t="str">
        <f t="shared" si="313"/>
        <v>Rate FamilyTOU-GS3Monthly Peak DayMay8</v>
      </c>
      <c r="B10017" t="s">
        <v>2234</v>
      </c>
      <c r="C10017" t="s">
        <v>2256</v>
      </c>
      <c r="D10017" t="s">
        <v>2688</v>
      </c>
      <c r="E10017" t="s">
        <v>3229</v>
      </c>
      <c r="F10017" s="6">
        <v>8</v>
      </c>
      <c r="G10017" s="6"/>
      <c r="H10017" s="6"/>
      <c r="I10017" s="6"/>
      <c r="J10017" s="6">
        <v>60.853636363636355</v>
      </c>
      <c r="K10017">
        <f t="shared" si="312"/>
        <v>1</v>
      </c>
    </row>
    <row r="10018" spans="1:11" x14ac:dyDescent="0.25">
      <c r="A10018" s="5" t="str">
        <f t="shared" si="313"/>
        <v>Rate FamilyTOU-GS3Monthly Peak DayMay9</v>
      </c>
      <c r="B10018" t="s">
        <v>2234</v>
      </c>
      <c r="C10018" t="s">
        <v>2256</v>
      </c>
      <c r="D10018" t="s">
        <v>2688</v>
      </c>
      <c r="E10018" t="s">
        <v>3229</v>
      </c>
      <c r="F10018" s="6">
        <v>9</v>
      </c>
      <c r="G10018" s="6"/>
      <c r="H10018" s="6"/>
      <c r="I10018" s="6"/>
      <c r="J10018" s="6">
        <v>61.926363636363632</v>
      </c>
      <c r="K10018">
        <f t="shared" si="312"/>
        <v>1</v>
      </c>
    </row>
    <row r="10019" spans="1:11" x14ac:dyDescent="0.25">
      <c r="A10019" s="5" t="str">
        <f t="shared" si="313"/>
        <v>Rate FamilyTOU-GS3Monthly Peak DayMay10</v>
      </c>
      <c r="B10019" t="s">
        <v>2234</v>
      </c>
      <c r="C10019" t="s">
        <v>2256</v>
      </c>
      <c r="D10019" t="s">
        <v>2688</v>
      </c>
      <c r="E10019" t="s">
        <v>3229</v>
      </c>
      <c r="F10019" s="6">
        <v>10</v>
      </c>
      <c r="G10019" s="6"/>
      <c r="H10019" s="6"/>
      <c r="I10019" s="6"/>
      <c r="J10019" s="6">
        <v>63.370909090909088</v>
      </c>
      <c r="K10019">
        <f t="shared" si="312"/>
        <v>1</v>
      </c>
    </row>
    <row r="10020" spans="1:11" x14ac:dyDescent="0.25">
      <c r="A10020" s="5" t="str">
        <f t="shared" si="313"/>
        <v>Rate FamilyTOU-GS3Monthly Peak DayMay11</v>
      </c>
      <c r="B10020" t="s">
        <v>2234</v>
      </c>
      <c r="C10020" t="s">
        <v>2256</v>
      </c>
      <c r="D10020" t="s">
        <v>2688</v>
      </c>
      <c r="E10020" t="s">
        <v>3229</v>
      </c>
      <c r="F10020" s="6">
        <v>11</v>
      </c>
      <c r="G10020" s="6"/>
      <c r="H10020" s="6"/>
      <c r="I10020" s="6"/>
      <c r="J10020" s="6">
        <v>65.464545454545444</v>
      </c>
      <c r="K10020">
        <f t="shared" si="312"/>
        <v>1</v>
      </c>
    </row>
    <row r="10021" spans="1:11" x14ac:dyDescent="0.25">
      <c r="A10021" s="5" t="str">
        <f t="shared" si="313"/>
        <v>Rate FamilyTOU-GS3Monthly Peak DayMay12</v>
      </c>
      <c r="B10021" t="s">
        <v>2234</v>
      </c>
      <c r="C10021" t="s">
        <v>2256</v>
      </c>
      <c r="D10021" t="s">
        <v>2688</v>
      </c>
      <c r="E10021" t="s">
        <v>3229</v>
      </c>
      <c r="F10021" s="6">
        <v>12</v>
      </c>
      <c r="G10021" s="6"/>
      <c r="H10021" s="6"/>
      <c r="I10021" s="6"/>
      <c r="J10021" s="6">
        <v>68.418181818181836</v>
      </c>
      <c r="K10021">
        <f t="shared" si="312"/>
        <v>1</v>
      </c>
    </row>
    <row r="10022" spans="1:11" x14ac:dyDescent="0.25">
      <c r="A10022" s="5" t="str">
        <f t="shared" si="313"/>
        <v>Rate FamilyTOU-GS3Monthly Peak DayMay13</v>
      </c>
      <c r="B10022" t="s">
        <v>2234</v>
      </c>
      <c r="C10022" t="s">
        <v>2256</v>
      </c>
      <c r="D10022" t="s">
        <v>2688</v>
      </c>
      <c r="E10022" t="s">
        <v>3229</v>
      </c>
      <c r="F10022" s="6">
        <v>13</v>
      </c>
      <c r="G10022" s="6"/>
      <c r="H10022" s="6"/>
      <c r="I10022" s="6"/>
      <c r="J10022" s="6">
        <v>71.828181818181804</v>
      </c>
      <c r="K10022">
        <f t="shared" si="312"/>
        <v>1</v>
      </c>
    </row>
    <row r="10023" spans="1:11" x14ac:dyDescent="0.25">
      <c r="A10023" s="5" t="str">
        <f t="shared" si="313"/>
        <v>Rate FamilyTOU-GS3Monthly Peak DayMay14</v>
      </c>
      <c r="B10023" t="s">
        <v>2234</v>
      </c>
      <c r="C10023" t="s">
        <v>2256</v>
      </c>
      <c r="D10023" t="s">
        <v>2688</v>
      </c>
      <c r="E10023" t="s">
        <v>3229</v>
      </c>
      <c r="F10023" s="6">
        <v>14</v>
      </c>
      <c r="G10023" s="6"/>
      <c r="H10023" s="6"/>
      <c r="I10023" s="6"/>
      <c r="J10023" s="6">
        <v>74.353636363636369</v>
      </c>
      <c r="K10023">
        <f t="shared" si="312"/>
        <v>1</v>
      </c>
    </row>
    <row r="10024" spans="1:11" x14ac:dyDescent="0.25">
      <c r="A10024" s="5" t="str">
        <f t="shared" si="313"/>
        <v>Rate FamilyTOU-GS3Monthly Peak DayMay15</v>
      </c>
      <c r="B10024" t="s">
        <v>2234</v>
      </c>
      <c r="C10024" t="s">
        <v>2256</v>
      </c>
      <c r="D10024" t="s">
        <v>2688</v>
      </c>
      <c r="E10024" t="s">
        <v>3229</v>
      </c>
      <c r="F10024" s="6">
        <v>15</v>
      </c>
      <c r="G10024" s="6"/>
      <c r="H10024" s="6"/>
      <c r="I10024" s="6"/>
      <c r="J10024" s="6">
        <v>76.336363636363643</v>
      </c>
      <c r="K10024">
        <f t="shared" si="312"/>
        <v>1</v>
      </c>
    </row>
    <row r="10025" spans="1:11" x14ac:dyDescent="0.25">
      <c r="A10025" s="5" t="str">
        <f t="shared" si="313"/>
        <v>Rate FamilyTOU-GS3Monthly Peak DayMay16</v>
      </c>
      <c r="B10025" t="s">
        <v>2234</v>
      </c>
      <c r="C10025" t="s">
        <v>2256</v>
      </c>
      <c r="D10025" t="s">
        <v>2688</v>
      </c>
      <c r="E10025" t="s">
        <v>3229</v>
      </c>
      <c r="F10025" s="6">
        <v>16</v>
      </c>
      <c r="G10025" s="6"/>
      <c r="H10025" s="6"/>
      <c r="I10025" s="6"/>
      <c r="J10025" s="6">
        <v>77.409090909090921</v>
      </c>
      <c r="K10025">
        <f t="shared" si="312"/>
        <v>1</v>
      </c>
    </row>
    <row r="10026" spans="1:11" x14ac:dyDescent="0.25">
      <c r="A10026" s="5" t="str">
        <f t="shared" si="313"/>
        <v>Rate FamilyTOU-GS3Monthly Peak DayMay17</v>
      </c>
      <c r="B10026" t="s">
        <v>2234</v>
      </c>
      <c r="C10026" t="s">
        <v>2256</v>
      </c>
      <c r="D10026" t="s">
        <v>2688</v>
      </c>
      <c r="E10026" t="s">
        <v>3229</v>
      </c>
      <c r="F10026" s="6">
        <v>17</v>
      </c>
      <c r="G10026" s="6"/>
      <c r="H10026" s="6"/>
      <c r="I10026" s="6"/>
      <c r="J10026" s="6">
        <v>77.672727272727258</v>
      </c>
      <c r="K10026">
        <f t="shared" si="312"/>
        <v>1</v>
      </c>
    </row>
    <row r="10027" spans="1:11" x14ac:dyDescent="0.25">
      <c r="A10027" s="5" t="str">
        <f t="shared" si="313"/>
        <v>Rate FamilyTOU-GS3Monthly Peak DayMay18</v>
      </c>
      <c r="B10027" t="s">
        <v>2234</v>
      </c>
      <c r="C10027" t="s">
        <v>2256</v>
      </c>
      <c r="D10027" t="s">
        <v>2688</v>
      </c>
      <c r="E10027" t="s">
        <v>3229</v>
      </c>
      <c r="F10027" s="6">
        <v>18</v>
      </c>
      <c r="G10027" s="6"/>
      <c r="H10027" s="6"/>
      <c r="I10027" s="6"/>
      <c r="J10027" s="6">
        <v>77.118181818181824</v>
      </c>
      <c r="K10027">
        <f t="shared" si="312"/>
        <v>1</v>
      </c>
    </row>
    <row r="10028" spans="1:11" x14ac:dyDescent="0.25">
      <c r="A10028" s="5" t="str">
        <f t="shared" si="313"/>
        <v>Rate FamilyTOU-GS3Monthly Peak DayMay19</v>
      </c>
      <c r="B10028" t="s">
        <v>2234</v>
      </c>
      <c r="C10028" t="s">
        <v>2256</v>
      </c>
      <c r="D10028" t="s">
        <v>2688</v>
      </c>
      <c r="E10028" t="s">
        <v>3229</v>
      </c>
      <c r="F10028" s="6">
        <v>19</v>
      </c>
      <c r="G10028" s="6"/>
      <c r="H10028" s="6"/>
      <c r="I10028" s="6"/>
      <c r="J10028" s="6">
        <v>75.655454545454575</v>
      </c>
      <c r="K10028">
        <f t="shared" si="312"/>
        <v>1</v>
      </c>
    </row>
    <row r="10029" spans="1:11" x14ac:dyDescent="0.25">
      <c r="A10029" s="5" t="str">
        <f t="shared" si="313"/>
        <v>Rate FamilyTOU-GS3Monthly Peak DayMay20</v>
      </c>
      <c r="B10029" t="s">
        <v>2234</v>
      </c>
      <c r="C10029" t="s">
        <v>2256</v>
      </c>
      <c r="D10029" t="s">
        <v>2688</v>
      </c>
      <c r="E10029" t="s">
        <v>3229</v>
      </c>
      <c r="F10029" s="6">
        <v>20</v>
      </c>
      <c r="G10029" s="6"/>
      <c r="H10029" s="6"/>
      <c r="I10029" s="6"/>
      <c r="J10029" s="6">
        <v>73.209999999999994</v>
      </c>
      <c r="K10029">
        <f t="shared" si="312"/>
        <v>1</v>
      </c>
    </row>
    <row r="10030" spans="1:11" x14ac:dyDescent="0.25">
      <c r="A10030" s="5" t="str">
        <f t="shared" si="313"/>
        <v>Rate FamilyTOU-GS3Monthly Peak DayMay21</v>
      </c>
      <c r="B10030" t="s">
        <v>2234</v>
      </c>
      <c r="C10030" t="s">
        <v>2256</v>
      </c>
      <c r="D10030" t="s">
        <v>2688</v>
      </c>
      <c r="E10030" t="s">
        <v>3229</v>
      </c>
      <c r="F10030" s="6">
        <v>21</v>
      </c>
      <c r="G10030" s="6"/>
      <c r="H10030" s="6"/>
      <c r="I10030" s="6"/>
      <c r="J10030" s="6">
        <v>69.770909090909086</v>
      </c>
      <c r="K10030">
        <f t="shared" si="312"/>
        <v>1</v>
      </c>
    </row>
    <row r="10031" spans="1:11" x14ac:dyDescent="0.25">
      <c r="A10031" s="5" t="str">
        <f t="shared" si="313"/>
        <v>Rate FamilyTOU-GS3Monthly Peak DayMay22</v>
      </c>
      <c r="B10031" t="s">
        <v>2234</v>
      </c>
      <c r="C10031" t="s">
        <v>2256</v>
      </c>
      <c r="D10031" t="s">
        <v>2688</v>
      </c>
      <c r="E10031" t="s">
        <v>3229</v>
      </c>
      <c r="F10031" s="6">
        <v>22</v>
      </c>
      <c r="G10031" s="6"/>
      <c r="H10031" s="6"/>
      <c r="I10031" s="6"/>
      <c r="J10031" s="6">
        <v>67.087272727272719</v>
      </c>
      <c r="K10031">
        <f t="shared" si="312"/>
        <v>1</v>
      </c>
    </row>
    <row r="10032" spans="1:11" x14ac:dyDescent="0.25">
      <c r="A10032" s="5" t="str">
        <f t="shared" si="313"/>
        <v>Rate FamilyTOU-GS3Monthly Peak DayMay23</v>
      </c>
      <c r="B10032" t="s">
        <v>2234</v>
      </c>
      <c r="C10032" t="s">
        <v>2256</v>
      </c>
      <c r="D10032" t="s">
        <v>2688</v>
      </c>
      <c r="E10032" t="s">
        <v>3229</v>
      </c>
      <c r="F10032" s="6">
        <v>23</v>
      </c>
      <c r="G10032" s="6"/>
      <c r="H10032" s="6"/>
      <c r="I10032" s="6"/>
      <c r="J10032" s="6">
        <v>65.759090909090915</v>
      </c>
      <c r="K10032">
        <f t="shared" si="312"/>
        <v>1</v>
      </c>
    </row>
    <row r="10033" spans="1:11" x14ac:dyDescent="0.25">
      <c r="A10033" s="5" t="str">
        <f t="shared" si="313"/>
        <v>Rate FamilyTOU-GS3Monthly Peak DayMay24</v>
      </c>
      <c r="B10033" t="s">
        <v>2234</v>
      </c>
      <c r="C10033" t="s">
        <v>2256</v>
      </c>
      <c r="D10033" t="s">
        <v>2688</v>
      </c>
      <c r="E10033" t="s">
        <v>3229</v>
      </c>
      <c r="F10033" s="6">
        <v>24</v>
      </c>
      <c r="G10033" s="6"/>
      <c r="H10033" s="6"/>
      <c r="I10033" s="6"/>
      <c r="J10033" s="6">
        <v>65.010909090909081</v>
      </c>
      <c r="K10033">
        <f t="shared" si="312"/>
        <v>1</v>
      </c>
    </row>
    <row r="10034" spans="1:11" x14ac:dyDescent="0.25">
      <c r="A10034" s="5" t="str">
        <f t="shared" si="313"/>
        <v>Rate FamilyTOU-GS3Average WeekdayJune1</v>
      </c>
      <c r="B10034" t="s">
        <v>2234</v>
      </c>
      <c r="C10034" t="s">
        <v>2256</v>
      </c>
      <c r="D10034" t="s">
        <v>2689</v>
      </c>
      <c r="E10034" t="s">
        <v>3230</v>
      </c>
      <c r="F10034" s="6">
        <v>1</v>
      </c>
      <c r="G10034" s="6"/>
      <c r="H10034" s="6"/>
      <c r="I10034" s="6"/>
      <c r="J10034" s="6">
        <v>64.820909090909097</v>
      </c>
      <c r="K10034">
        <f t="shared" si="312"/>
        <v>1</v>
      </c>
    </row>
    <row r="10035" spans="1:11" x14ac:dyDescent="0.25">
      <c r="A10035" s="5" t="str">
        <f t="shared" si="313"/>
        <v>Rate FamilyTOU-GS3Average WeekdayJune2</v>
      </c>
      <c r="B10035" t="s">
        <v>2234</v>
      </c>
      <c r="C10035" t="s">
        <v>2256</v>
      </c>
      <c r="D10035" t="s">
        <v>2689</v>
      </c>
      <c r="E10035" t="s">
        <v>3230</v>
      </c>
      <c r="F10035" s="6">
        <v>2</v>
      </c>
      <c r="G10035" s="6"/>
      <c r="H10035" s="6"/>
      <c r="I10035" s="6"/>
      <c r="J10035" s="6">
        <v>64.725454177856435</v>
      </c>
      <c r="K10035">
        <f t="shared" si="312"/>
        <v>1</v>
      </c>
    </row>
    <row r="10036" spans="1:11" x14ac:dyDescent="0.25">
      <c r="A10036" s="5" t="str">
        <f t="shared" si="313"/>
        <v>Rate FamilyTOU-GS3Average WeekdayJune3</v>
      </c>
      <c r="B10036" t="s">
        <v>2234</v>
      </c>
      <c r="C10036" t="s">
        <v>2256</v>
      </c>
      <c r="D10036" t="s">
        <v>2689</v>
      </c>
      <c r="E10036" t="s">
        <v>3230</v>
      </c>
      <c r="F10036" s="6">
        <v>3</v>
      </c>
      <c r="G10036" s="6"/>
      <c r="H10036" s="6"/>
      <c r="I10036" s="6"/>
      <c r="J10036" s="6">
        <v>64.306363886052907</v>
      </c>
      <c r="K10036">
        <f t="shared" si="312"/>
        <v>1</v>
      </c>
    </row>
    <row r="10037" spans="1:11" x14ac:dyDescent="0.25">
      <c r="A10037" s="5" t="str">
        <f t="shared" si="313"/>
        <v>Rate FamilyTOU-GS3Average WeekdayJune4</v>
      </c>
      <c r="B10037" t="s">
        <v>2234</v>
      </c>
      <c r="C10037" t="s">
        <v>2256</v>
      </c>
      <c r="D10037" t="s">
        <v>2689</v>
      </c>
      <c r="E10037" t="s">
        <v>3230</v>
      </c>
      <c r="F10037" s="6">
        <v>4</v>
      </c>
      <c r="G10037" s="6"/>
      <c r="H10037" s="6"/>
      <c r="I10037" s="6"/>
      <c r="J10037" s="6">
        <v>63.694544705477625</v>
      </c>
      <c r="K10037">
        <f t="shared" si="312"/>
        <v>1</v>
      </c>
    </row>
    <row r="10038" spans="1:11" x14ac:dyDescent="0.25">
      <c r="A10038" s="5" t="str">
        <f t="shared" si="313"/>
        <v>Rate FamilyTOU-GS3Average WeekdayJune5</v>
      </c>
      <c r="B10038" t="s">
        <v>2234</v>
      </c>
      <c r="C10038" t="s">
        <v>2256</v>
      </c>
      <c r="D10038" t="s">
        <v>2689</v>
      </c>
      <c r="E10038" t="s">
        <v>3230</v>
      </c>
      <c r="F10038" s="6">
        <v>5</v>
      </c>
      <c r="G10038" s="6"/>
      <c r="H10038" s="6"/>
      <c r="I10038" s="6"/>
      <c r="J10038" s="6">
        <v>62.960001165216617</v>
      </c>
      <c r="K10038">
        <f t="shared" si="312"/>
        <v>1</v>
      </c>
    </row>
    <row r="10039" spans="1:11" x14ac:dyDescent="0.25">
      <c r="A10039" s="5" t="str">
        <f t="shared" si="313"/>
        <v>Rate FamilyTOU-GS3Average WeekdayJune6</v>
      </c>
      <c r="B10039" t="s">
        <v>2234</v>
      </c>
      <c r="C10039" t="s">
        <v>2256</v>
      </c>
      <c r="D10039" t="s">
        <v>2689</v>
      </c>
      <c r="E10039" t="s">
        <v>3230</v>
      </c>
      <c r="F10039" s="6">
        <v>6</v>
      </c>
      <c r="G10039" s="6"/>
      <c r="H10039" s="6"/>
      <c r="I10039" s="6"/>
      <c r="J10039" s="6">
        <v>62.730909520929508</v>
      </c>
      <c r="K10039">
        <f t="shared" si="312"/>
        <v>1</v>
      </c>
    </row>
    <row r="10040" spans="1:11" x14ac:dyDescent="0.25">
      <c r="A10040" s="5" t="str">
        <f t="shared" si="313"/>
        <v>Rate FamilyTOU-GS3Average WeekdayJune7</v>
      </c>
      <c r="B10040" t="s">
        <v>2234</v>
      </c>
      <c r="C10040" t="s">
        <v>2256</v>
      </c>
      <c r="D10040" t="s">
        <v>2689</v>
      </c>
      <c r="E10040" t="s">
        <v>3230</v>
      </c>
      <c r="F10040" s="6">
        <v>7</v>
      </c>
      <c r="G10040" s="6"/>
      <c r="H10040" s="6"/>
      <c r="I10040" s="6"/>
      <c r="J10040" s="6">
        <v>62.442726828835227</v>
      </c>
      <c r="K10040">
        <f t="shared" si="312"/>
        <v>1</v>
      </c>
    </row>
    <row r="10041" spans="1:11" x14ac:dyDescent="0.25">
      <c r="A10041" s="5" t="str">
        <f t="shared" si="313"/>
        <v>Rate FamilyTOU-GS3Average WeekdayJune8</v>
      </c>
      <c r="B10041" t="s">
        <v>2234</v>
      </c>
      <c r="C10041" t="s">
        <v>2256</v>
      </c>
      <c r="D10041" t="s">
        <v>2689</v>
      </c>
      <c r="E10041" t="s">
        <v>3230</v>
      </c>
      <c r="F10041" s="6">
        <v>8</v>
      </c>
      <c r="G10041" s="6"/>
      <c r="H10041" s="6"/>
      <c r="I10041" s="6"/>
      <c r="J10041" s="6">
        <v>63.387271187522195</v>
      </c>
      <c r="K10041">
        <f t="shared" si="312"/>
        <v>1</v>
      </c>
    </row>
    <row r="10042" spans="1:11" x14ac:dyDescent="0.25">
      <c r="A10042" s="5" t="str">
        <f t="shared" si="313"/>
        <v>Rate FamilyTOU-GS3Average WeekdayJune9</v>
      </c>
      <c r="B10042" t="s">
        <v>2234</v>
      </c>
      <c r="C10042" t="s">
        <v>2256</v>
      </c>
      <c r="D10042" t="s">
        <v>2689</v>
      </c>
      <c r="E10042" t="s">
        <v>3230</v>
      </c>
      <c r="F10042" s="6">
        <v>9</v>
      </c>
      <c r="G10042" s="6"/>
      <c r="H10042" s="6"/>
      <c r="I10042" s="6"/>
      <c r="J10042" s="6">
        <v>64.913636987859547</v>
      </c>
      <c r="K10042">
        <f t="shared" si="312"/>
        <v>1</v>
      </c>
    </row>
    <row r="10043" spans="1:11" x14ac:dyDescent="0.25">
      <c r="A10043" s="5" t="str">
        <f t="shared" si="313"/>
        <v>Rate FamilyTOU-GS3Average WeekdayJune10</v>
      </c>
      <c r="B10043" t="s">
        <v>2234</v>
      </c>
      <c r="C10043" t="s">
        <v>2256</v>
      </c>
      <c r="D10043" t="s">
        <v>2689</v>
      </c>
      <c r="E10043" t="s">
        <v>3230</v>
      </c>
      <c r="F10043" s="6">
        <v>10</v>
      </c>
      <c r="G10043" s="6"/>
      <c r="H10043" s="6"/>
      <c r="I10043" s="6"/>
      <c r="J10043" s="6">
        <v>66.92363877729936</v>
      </c>
      <c r="K10043">
        <f t="shared" si="312"/>
        <v>1</v>
      </c>
    </row>
    <row r="10044" spans="1:11" x14ac:dyDescent="0.25">
      <c r="A10044" s="5" t="str">
        <f t="shared" si="313"/>
        <v>Rate FamilyTOU-GS3Average WeekdayJune11</v>
      </c>
      <c r="B10044" t="s">
        <v>2234</v>
      </c>
      <c r="C10044" t="s">
        <v>2256</v>
      </c>
      <c r="D10044" t="s">
        <v>2689</v>
      </c>
      <c r="E10044" t="s">
        <v>3230</v>
      </c>
      <c r="F10044" s="6">
        <v>11</v>
      </c>
      <c r="G10044" s="6"/>
      <c r="H10044" s="6"/>
      <c r="I10044" s="6"/>
      <c r="J10044" s="6">
        <v>69.65363658558239</v>
      </c>
      <c r="K10044">
        <f t="shared" si="312"/>
        <v>1</v>
      </c>
    </row>
    <row r="10045" spans="1:11" x14ac:dyDescent="0.25">
      <c r="A10045" s="5" t="str">
        <f t="shared" si="313"/>
        <v>Rate FamilyTOU-GS3Average WeekdayJune12</v>
      </c>
      <c r="B10045" t="s">
        <v>2234</v>
      </c>
      <c r="C10045" t="s">
        <v>2256</v>
      </c>
      <c r="D10045" t="s">
        <v>2689</v>
      </c>
      <c r="E10045" t="s">
        <v>3230</v>
      </c>
      <c r="F10045" s="6">
        <v>12</v>
      </c>
      <c r="G10045" s="6"/>
      <c r="H10045" s="6"/>
      <c r="I10045" s="6"/>
      <c r="J10045" s="6">
        <v>72.905453768643468</v>
      </c>
      <c r="K10045">
        <f t="shared" si="312"/>
        <v>1</v>
      </c>
    </row>
    <row r="10046" spans="1:11" x14ac:dyDescent="0.25">
      <c r="A10046" s="5" t="str">
        <f t="shared" si="313"/>
        <v>Rate FamilyTOU-GS3Average WeekdayJune13</v>
      </c>
      <c r="B10046" t="s">
        <v>2234</v>
      </c>
      <c r="C10046" t="s">
        <v>2256</v>
      </c>
      <c r="D10046" t="s">
        <v>2689</v>
      </c>
      <c r="E10046" t="s">
        <v>3230</v>
      </c>
      <c r="F10046" s="6">
        <v>13</v>
      </c>
      <c r="G10046" s="6"/>
      <c r="H10046" s="6"/>
      <c r="I10046" s="6"/>
      <c r="J10046" s="6">
        <v>75.779092268510297</v>
      </c>
      <c r="K10046">
        <f t="shared" si="312"/>
        <v>1</v>
      </c>
    </row>
    <row r="10047" spans="1:11" x14ac:dyDescent="0.25">
      <c r="A10047" s="5" t="str">
        <f t="shared" si="313"/>
        <v>Rate FamilyTOU-GS3Average WeekdayJune14</v>
      </c>
      <c r="B10047" t="s">
        <v>2234</v>
      </c>
      <c r="C10047" t="s">
        <v>2256</v>
      </c>
      <c r="D10047" t="s">
        <v>2689</v>
      </c>
      <c r="E10047" t="s">
        <v>3230</v>
      </c>
      <c r="F10047" s="6">
        <v>14</v>
      </c>
      <c r="G10047" s="6"/>
      <c r="H10047" s="6"/>
      <c r="I10047" s="6"/>
      <c r="J10047" s="6">
        <v>78.600001248446375</v>
      </c>
      <c r="K10047">
        <f t="shared" si="312"/>
        <v>1</v>
      </c>
    </row>
    <row r="10048" spans="1:11" x14ac:dyDescent="0.25">
      <c r="A10048" s="5" t="str">
        <f t="shared" si="313"/>
        <v>Rate FamilyTOU-GS3Average WeekdayJune15</v>
      </c>
      <c r="B10048" t="s">
        <v>2234</v>
      </c>
      <c r="C10048" t="s">
        <v>2256</v>
      </c>
      <c r="D10048" t="s">
        <v>2689</v>
      </c>
      <c r="E10048" t="s">
        <v>3230</v>
      </c>
      <c r="F10048" s="6">
        <v>15</v>
      </c>
      <c r="G10048" s="6"/>
      <c r="H10048" s="6"/>
      <c r="I10048" s="6"/>
      <c r="J10048" s="6">
        <v>80.045456626198515</v>
      </c>
      <c r="K10048">
        <f t="shared" si="312"/>
        <v>1</v>
      </c>
    </row>
    <row r="10049" spans="1:11" x14ac:dyDescent="0.25">
      <c r="A10049" s="5" t="str">
        <f t="shared" si="313"/>
        <v>Rate FamilyTOU-GS3Average WeekdayJune16</v>
      </c>
      <c r="B10049" t="s">
        <v>2234</v>
      </c>
      <c r="C10049" t="s">
        <v>2256</v>
      </c>
      <c r="D10049" t="s">
        <v>2689</v>
      </c>
      <c r="E10049" t="s">
        <v>3230</v>
      </c>
      <c r="F10049" s="6">
        <v>16</v>
      </c>
      <c r="G10049" s="6"/>
      <c r="H10049" s="6"/>
      <c r="I10049" s="6"/>
      <c r="J10049" s="6">
        <v>80.263638583096593</v>
      </c>
      <c r="K10049">
        <f t="shared" si="312"/>
        <v>1</v>
      </c>
    </row>
    <row r="10050" spans="1:11" x14ac:dyDescent="0.25">
      <c r="A10050" s="5" t="str">
        <f t="shared" si="313"/>
        <v>Rate FamilyTOU-GS3Average WeekdayJune17</v>
      </c>
      <c r="B10050" t="s">
        <v>2234</v>
      </c>
      <c r="C10050" t="s">
        <v>2256</v>
      </c>
      <c r="D10050" t="s">
        <v>2689</v>
      </c>
      <c r="E10050" t="s">
        <v>3230</v>
      </c>
      <c r="F10050" s="6">
        <v>17</v>
      </c>
      <c r="G10050" s="6"/>
      <c r="H10050" s="6"/>
      <c r="I10050" s="6"/>
      <c r="J10050" s="6">
        <v>79.818180431019172</v>
      </c>
      <c r="K10050">
        <f t="shared" ref="K10050:K10113" si="314">INDEX(events, MATCH(CONCATENATE(B10050, C10050, D10050, E10050), events_y, 0), MATCH("Confidential", events_x, 0))</f>
        <v>1</v>
      </c>
    </row>
    <row r="10051" spans="1:11" x14ac:dyDescent="0.25">
      <c r="A10051" s="5" t="str">
        <f t="shared" ref="A10051:A10114" si="315">CONCATENATE(B10051, C10051, D10051, E10051, F10051)</f>
        <v>Rate FamilyTOU-GS3Average WeekdayJune18</v>
      </c>
      <c r="B10051" t="s">
        <v>2234</v>
      </c>
      <c r="C10051" t="s">
        <v>2256</v>
      </c>
      <c r="D10051" t="s">
        <v>2689</v>
      </c>
      <c r="E10051" t="s">
        <v>3230</v>
      </c>
      <c r="F10051" s="6">
        <v>18</v>
      </c>
      <c r="G10051" s="6"/>
      <c r="H10051" s="6"/>
      <c r="I10051" s="6"/>
      <c r="J10051" s="6">
        <v>77.836362665349782</v>
      </c>
      <c r="K10051">
        <f t="shared" si="314"/>
        <v>1</v>
      </c>
    </row>
    <row r="10052" spans="1:11" x14ac:dyDescent="0.25">
      <c r="A10052" s="5" t="str">
        <f t="shared" si="315"/>
        <v>Rate FamilyTOU-GS3Average WeekdayJune19</v>
      </c>
      <c r="B10052" t="s">
        <v>2234</v>
      </c>
      <c r="C10052" t="s">
        <v>2256</v>
      </c>
      <c r="D10052" t="s">
        <v>2689</v>
      </c>
      <c r="E10052" t="s">
        <v>3230</v>
      </c>
      <c r="F10052" s="6">
        <v>19</v>
      </c>
      <c r="G10052" s="6"/>
      <c r="H10052" s="6"/>
      <c r="I10052" s="6"/>
      <c r="J10052" s="6">
        <v>75.510910034179688</v>
      </c>
      <c r="K10052">
        <f t="shared" si="314"/>
        <v>1</v>
      </c>
    </row>
    <row r="10053" spans="1:11" x14ac:dyDescent="0.25">
      <c r="A10053" s="5" t="str">
        <f t="shared" si="315"/>
        <v>Rate FamilyTOU-GS3Average WeekdayJune20</v>
      </c>
      <c r="B10053" t="s">
        <v>2234</v>
      </c>
      <c r="C10053" t="s">
        <v>2256</v>
      </c>
      <c r="D10053" t="s">
        <v>2689</v>
      </c>
      <c r="E10053" t="s">
        <v>3230</v>
      </c>
      <c r="F10053" s="6">
        <v>20</v>
      </c>
      <c r="G10053" s="6"/>
      <c r="H10053" s="6"/>
      <c r="I10053" s="6"/>
      <c r="J10053" s="6">
        <v>72.95817982066761</v>
      </c>
      <c r="K10053">
        <f t="shared" si="314"/>
        <v>1</v>
      </c>
    </row>
    <row r="10054" spans="1:11" x14ac:dyDescent="0.25">
      <c r="A10054" s="5" t="str">
        <f t="shared" si="315"/>
        <v>Rate FamilyTOU-GS3Average WeekdayJune21</v>
      </c>
      <c r="B10054" t="s">
        <v>2234</v>
      </c>
      <c r="C10054" t="s">
        <v>2256</v>
      </c>
      <c r="D10054" t="s">
        <v>2689</v>
      </c>
      <c r="E10054" t="s">
        <v>3230</v>
      </c>
      <c r="F10054" s="6">
        <v>21</v>
      </c>
      <c r="G10054" s="6"/>
      <c r="H10054" s="6"/>
      <c r="I10054" s="6"/>
      <c r="J10054" s="6">
        <v>69.589091907848015</v>
      </c>
      <c r="K10054">
        <f t="shared" si="314"/>
        <v>1</v>
      </c>
    </row>
    <row r="10055" spans="1:11" x14ac:dyDescent="0.25">
      <c r="A10055" s="5" t="str">
        <f t="shared" si="315"/>
        <v>Rate FamilyTOU-GS3Average WeekdayJune22</v>
      </c>
      <c r="B10055" t="s">
        <v>2234</v>
      </c>
      <c r="C10055" t="s">
        <v>2256</v>
      </c>
      <c r="D10055" t="s">
        <v>2689</v>
      </c>
      <c r="E10055" t="s">
        <v>3230</v>
      </c>
      <c r="F10055" s="6">
        <v>22</v>
      </c>
      <c r="G10055" s="6"/>
      <c r="H10055" s="6"/>
      <c r="I10055" s="6"/>
      <c r="J10055" s="6">
        <v>67.435454281893641</v>
      </c>
      <c r="K10055">
        <f t="shared" si="314"/>
        <v>1</v>
      </c>
    </row>
    <row r="10056" spans="1:11" x14ac:dyDescent="0.25">
      <c r="A10056" s="5" t="str">
        <f t="shared" si="315"/>
        <v>Rate FamilyTOU-GS3Average WeekdayJune23</v>
      </c>
      <c r="B10056" t="s">
        <v>2234</v>
      </c>
      <c r="C10056" t="s">
        <v>2256</v>
      </c>
      <c r="D10056" t="s">
        <v>2689</v>
      </c>
      <c r="E10056" t="s">
        <v>3230</v>
      </c>
      <c r="F10056" s="6">
        <v>23</v>
      </c>
      <c r="G10056" s="6"/>
      <c r="H10056" s="6"/>
      <c r="I10056" s="6"/>
      <c r="J10056" s="6">
        <v>66.706363331187859</v>
      </c>
      <c r="K10056">
        <f t="shared" si="314"/>
        <v>1</v>
      </c>
    </row>
    <row r="10057" spans="1:11" x14ac:dyDescent="0.25">
      <c r="A10057" s="5" t="str">
        <f t="shared" si="315"/>
        <v>Rate FamilyTOU-GS3Average WeekdayJune24</v>
      </c>
      <c r="B10057" t="s">
        <v>2234</v>
      </c>
      <c r="C10057" t="s">
        <v>2256</v>
      </c>
      <c r="D10057" t="s">
        <v>2689</v>
      </c>
      <c r="E10057" t="s">
        <v>3230</v>
      </c>
      <c r="F10057" s="6">
        <v>24</v>
      </c>
      <c r="G10057" s="6"/>
      <c r="H10057" s="6"/>
      <c r="I10057" s="6"/>
      <c r="J10057" s="6">
        <v>66.179999958385125</v>
      </c>
      <c r="K10057">
        <f t="shared" si="314"/>
        <v>1</v>
      </c>
    </row>
    <row r="10058" spans="1:11" x14ac:dyDescent="0.25">
      <c r="A10058" s="5" t="str">
        <f t="shared" si="315"/>
        <v>Rate FamilyTOU-GS3Monthly Peak DayJune1</v>
      </c>
      <c r="B10058" t="s">
        <v>2234</v>
      </c>
      <c r="C10058" t="s">
        <v>2256</v>
      </c>
      <c r="D10058" t="s">
        <v>2690</v>
      </c>
      <c r="E10058" t="s">
        <v>3230</v>
      </c>
      <c r="F10058" s="6">
        <v>1</v>
      </c>
      <c r="G10058" s="6"/>
      <c r="H10058" s="6"/>
      <c r="I10058" s="6"/>
      <c r="J10058" s="6">
        <v>71.937271118164063</v>
      </c>
      <c r="K10058">
        <f t="shared" si="314"/>
        <v>1</v>
      </c>
    </row>
    <row r="10059" spans="1:11" x14ac:dyDescent="0.25">
      <c r="A10059" s="5" t="str">
        <f t="shared" si="315"/>
        <v>Rate FamilyTOU-GS3Monthly Peak DayJune2</v>
      </c>
      <c r="B10059" t="s">
        <v>2234</v>
      </c>
      <c r="C10059" t="s">
        <v>2256</v>
      </c>
      <c r="D10059" t="s">
        <v>2690</v>
      </c>
      <c r="E10059" t="s">
        <v>3230</v>
      </c>
      <c r="F10059" s="6">
        <v>2</v>
      </c>
      <c r="G10059" s="6"/>
      <c r="H10059" s="6"/>
      <c r="I10059" s="6"/>
      <c r="J10059" s="6">
        <v>70.7509106722745</v>
      </c>
      <c r="K10059">
        <f t="shared" si="314"/>
        <v>1</v>
      </c>
    </row>
    <row r="10060" spans="1:11" x14ac:dyDescent="0.25">
      <c r="A10060" s="5" t="str">
        <f t="shared" si="315"/>
        <v>Rate FamilyTOU-GS3Monthly Peak DayJune3</v>
      </c>
      <c r="B10060" t="s">
        <v>2234</v>
      </c>
      <c r="C10060" t="s">
        <v>2256</v>
      </c>
      <c r="D10060" t="s">
        <v>2690</v>
      </c>
      <c r="E10060" t="s">
        <v>3230</v>
      </c>
      <c r="F10060" s="6">
        <v>3</v>
      </c>
      <c r="G10060" s="6"/>
      <c r="H10060" s="6"/>
      <c r="I10060" s="6"/>
      <c r="J10060" s="6">
        <v>69.58727403120561</v>
      </c>
      <c r="K10060">
        <f t="shared" si="314"/>
        <v>1</v>
      </c>
    </row>
    <row r="10061" spans="1:11" x14ac:dyDescent="0.25">
      <c r="A10061" s="5" t="str">
        <f t="shared" si="315"/>
        <v>Rate FamilyTOU-GS3Monthly Peak DayJune4</v>
      </c>
      <c r="B10061" t="s">
        <v>2234</v>
      </c>
      <c r="C10061" t="s">
        <v>2256</v>
      </c>
      <c r="D10061" t="s">
        <v>2690</v>
      </c>
      <c r="E10061" t="s">
        <v>3230</v>
      </c>
      <c r="F10061" s="6">
        <v>4</v>
      </c>
      <c r="G10061" s="6"/>
      <c r="H10061" s="6"/>
      <c r="I10061" s="6"/>
      <c r="J10061" s="6">
        <v>68.824546813964844</v>
      </c>
      <c r="K10061">
        <f t="shared" si="314"/>
        <v>1</v>
      </c>
    </row>
    <row r="10062" spans="1:11" x14ac:dyDescent="0.25">
      <c r="A10062" s="5" t="str">
        <f t="shared" si="315"/>
        <v>Rate FamilyTOU-GS3Monthly Peak DayJune5</v>
      </c>
      <c r="B10062" t="s">
        <v>2234</v>
      </c>
      <c r="C10062" t="s">
        <v>2256</v>
      </c>
      <c r="D10062" t="s">
        <v>2690</v>
      </c>
      <c r="E10062" t="s">
        <v>3230</v>
      </c>
      <c r="F10062" s="6">
        <v>5</v>
      </c>
      <c r="G10062" s="6"/>
      <c r="H10062" s="6"/>
      <c r="I10062" s="6"/>
      <c r="J10062" s="6">
        <v>68.237274863503202</v>
      </c>
      <c r="K10062">
        <f t="shared" si="314"/>
        <v>1</v>
      </c>
    </row>
    <row r="10063" spans="1:11" x14ac:dyDescent="0.25">
      <c r="A10063" s="5" t="str">
        <f t="shared" si="315"/>
        <v>Rate FamilyTOU-GS3Monthly Peak DayJune6</v>
      </c>
      <c r="B10063" t="s">
        <v>2234</v>
      </c>
      <c r="C10063" t="s">
        <v>2256</v>
      </c>
      <c r="D10063" t="s">
        <v>2690</v>
      </c>
      <c r="E10063" t="s">
        <v>3230</v>
      </c>
      <c r="F10063" s="6">
        <v>6</v>
      </c>
      <c r="G10063" s="6"/>
      <c r="H10063" s="6"/>
      <c r="I10063" s="6"/>
      <c r="J10063" s="6">
        <v>67.716364427046344</v>
      </c>
      <c r="K10063">
        <f t="shared" si="314"/>
        <v>1</v>
      </c>
    </row>
    <row r="10064" spans="1:11" x14ac:dyDescent="0.25">
      <c r="A10064" s="5" t="str">
        <f t="shared" si="315"/>
        <v>Rate FamilyTOU-GS3Monthly Peak DayJune7</v>
      </c>
      <c r="B10064" t="s">
        <v>2234</v>
      </c>
      <c r="C10064" t="s">
        <v>2256</v>
      </c>
      <c r="D10064" t="s">
        <v>2690</v>
      </c>
      <c r="E10064" t="s">
        <v>3230</v>
      </c>
      <c r="F10064" s="6">
        <v>7</v>
      </c>
      <c r="G10064" s="6"/>
      <c r="H10064" s="6"/>
      <c r="I10064" s="6"/>
      <c r="J10064" s="6">
        <v>67.154546564275563</v>
      </c>
      <c r="K10064">
        <f t="shared" si="314"/>
        <v>1</v>
      </c>
    </row>
    <row r="10065" spans="1:11" x14ac:dyDescent="0.25">
      <c r="A10065" s="5" t="str">
        <f t="shared" si="315"/>
        <v>Rate FamilyTOU-GS3Monthly Peak DayJune8</v>
      </c>
      <c r="B10065" t="s">
        <v>2234</v>
      </c>
      <c r="C10065" t="s">
        <v>2256</v>
      </c>
      <c r="D10065" t="s">
        <v>2690</v>
      </c>
      <c r="E10065" t="s">
        <v>3230</v>
      </c>
      <c r="F10065" s="6">
        <v>8</v>
      </c>
      <c r="G10065" s="6"/>
      <c r="H10065" s="6"/>
      <c r="I10065" s="6"/>
      <c r="J10065" s="6">
        <v>67.581817626953125</v>
      </c>
      <c r="K10065">
        <f t="shared" si="314"/>
        <v>1</v>
      </c>
    </row>
    <row r="10066" spans="1:11" x14ac:dyDescent="0.25">
      <c r="A10066" s="5" t="str">
        <f t="shared" si="315"/>
        <v>Rate FamilyTOU-GS3Monthly Peak DayJune9</v>
      </c>
      <c r="B10066" t="s">
        <v>2234</v>
      </c>
      <c r="C10066" t="s">
        <v>2256</v>
      </c>
      <c r="D10066" t="s">
        <v>2690</v>
      </c>
      <c r="E10066" t="s">
        <v>3230</v>
      </c>
      <c r="F10066" s="6">
        <v>9</v>
      </c>
      <c r="G10066" s="6"/>
      <c r="H10066" s="6"/>
      <c r="I10066" s="6"/>
      <c r="J10066" s="6">
        <v>70.259997974742546</v>
      </c>
      <c r="K10066">
        <f t="shared" si="314"/>
        <v>1</v>
      </c>
    </row>
    <row r="10067" spans="1:11" x14ac:dyDescent="0.25">
      <c r="A10067" s="5" t="str">
        <f t="shared" si="315"/>
        <v>Rate FamilyTOU-GS3Monthly Peak DayJune10</v>
      </c>
      <c r="B10067" t="s">
        <v>2234</v>
      </c>
      <c r="C10067" t="s">
        <v>2256</v>
      </c>
      <c r="D10067" t="s">
        <v>2690</v>
      </c>
      <c r="E10067" t="s">
        <v>3230</v>
      </c>
      <c r="F10067" s="6">
        <v>10</v>
      </c>
      <c r="G10067" s="6"/>
      <c r="H10067" s="6"/>
      <c r="I10067" s="6"/>
      <c r="J10067" s="6">
        <v>72.661815990101204</v>
      </c>
      <c r="K10067">
        <f t="shared" si="314"/>
        <v>1</v>
      </c>
    </row>
    <row r="10068" spans="1:11" x14ac:dyDescent="0.25">
      <c r="A10068" s="5" t="str">
        <f t="shared" si="315"/>
        <v>Rate FamilyTOU-GS3Monthly Peak DayJune11</v>
      </c>
      <c r="B10068" t="s">
        <v>2234</v>
      </c>
      <c r="C10068" t="s">
        <v>2256</v>
      </c>
      <c r="D10068" t="s">
        <v>2690</v>
      </c>
      <c r="E10068" t="s">
        <v>3230</v>
      </c>
      <c r="F10068" s="6">
        <v>11</v>
      </c>
      <c r="G10068" s="6"/>
      <c r="H10068" s="6"/>
      <c r="I10068" s="6"/>
      <c r="J10068" s="6">
        <v>74.577274669300422</v>
      </c>
      <c r="K10068">
        <f t="shared" si="314"/>
        <v>1</v>
      </c>
    </row>
    <row r="10069" spans="1:11" x14ac:dyDescent="0.25">
      <c r="A10069" s="5" t="str">
        <f t="shared" si="315"/>
        <v>Rate FamilyTOU-GS3Monthly Peak DayJune12</v>
      </c>
      <c r="B10069" t="s">
        <v>2234</v>
      </c>
      <c r="C10069" t="s">
        <v>2256</v>
      </c>
      <c r="D10069" t="s">
        <v>2690</v>
      </c>
      <c r="E10069" t="s">
        <v>3230</v>
      </c>
      <c r="F10069" s="6">
        <v>12</v>
      </c>
      <c r="G10069" s="6"/>
      <c r="H10069" s="6"/>
      <c r="I10069" s="6"/>
      <c r="J10069" s="6">
        <v>79.3272705078125</v>
      </c>
      <c r="K10069">
        <f t="shared" si="314"/>
        <v>1</v>
      </c>
    </row>
    <row r="10070" spans="1:11" x14ac:dyDescent="0.25">
      <c r="A10070" s="5" t="str">
        <f t="shared" si="315"/>
        <v>Rate FamilyTOU-GS3Monthly Peak DayJune13</v>
      </c>
      <c r="B10070" t="s">
        <v>2234</v>
      </c>
      <c r="C10070" t="s">
        <v>2256</v>
      </c>
      <c r="D10070" t="s">
        <v>2690</v>
      </c>
      <c r="E10070" t="s">
        <v>3230</v>
      </c>
      <c r="F10070" s="6">
        <v>13</v>
      </c>
      <c r="G10070" s="6"/>
      <c r="H10070" s="6"/>
      <c r="I10070" s="6"/>
      <c r="J10070" s="6">
        <v>84.372725053267047</v>
      </c>
      <c r="K10070">
        <f t="shared" si="314"/>
        <v>1</v>
      </c>
    </row>
    <row r="10071" spans="1:11" x14ac:dyDescent="0.25">
      <c r="A10071" s="5" t="str">
        <f t="shared" si="315"/>
        <v>Rate FamilyTOU-GS3Monthly Peak DayJune14</v>
      </c>
      <c r="B10071" t="s">
        <v>2234</v>
      </c>
      <c r="C10071" t="s">
        <v>2256</v>
      </c>
      <c r="D10071" t="s">
        <v>2690</v>
      </c>
      <c r="E10071" t="s">
        <v>3230</v>
      </c>
      <c r="F10071" s="6">
        <v>14</v>
      </c>
      <c r="G10071" s="6"/>
      <c r="H10071" s="6"/>
      <c r="I10071" s="6"/>
      <c r="J10071" s="6">
        <v>85.581816239790484</v>
      </c>
      <c r="K10071">
        <f t="shared" si="314"/>
        <v>1</v>
      </c>
    </row>
    <row r="10072" spans="1:11" x14ac:dyDescent="0.25">
      <c r="A10072" s="5" t="str">
        <f t="shared" si="315"/>
        <v>Rate FamilyTOU-GS3Monthly Peak DayJune15</v>
      </c>
      <c r="B10072" t="s">
        <v>2234</v>
      </c>
      <c r="C10072" t="s">
        <v>2256</v>
      </c>
      <c r="D10072" t="s">
        <v>2690</v>
      </c>
      <c r="E10072" t="s">
        <v>3230</v>
      </c>
      <c r="F10072" s="6">
        <v>15</v>
      </c>
      <c r="G10072" s="6"/>
      <c r="H10072" s="6"/>
      <c r="I10072" s="6"/>
      <c r="J10072" s="6">
        <v>85.054546702991829</v>
      </c>
      <c r="K10072">
        <f t="shared" si="314"/>
        <v>1</v>
      </c>
    </row>
    <row r="10073" spans="1:11" x14ac:dyDescent="0.25">
      <c r="A10073" s="5" t="str">
        <f t="shared" si="315"/>
        <v>Rate FamilyTOU-GS3Monthly Peak DayJune16</v>
      </c>
      <c r="B10073" t="s">
        <v>2234</v>
      </c>
      <c r="C10073" t="s">
        <v>2256</v>
      </c>
      <c r="D10073" t="s">
        <v>2690</v>
      </c>
      <c r="E10073" t="s">
        <v>3230</v>
      </c>
      <c r="F10073" s="6">
        <v>16</v>
      </c>
      <c r="G10073" s="6"/>
      <c r="H10073" s="6"/>
      <c r="I10073" s="6"/>
      <c r="J10073" s="6">
        <v>83.86363636363636</v>
      </c>
      <c r="K10073">
        <f t="shared" si="314"/>
        <v>1</v>
      </c>
    </row>
    <row r="10074" spans="1:11" x14ac:dyDescent="0.25">
      <c r="A10074" s="5" t="str">
        <f t="shared" si="315"/>
        <v>Rate FamilyTOU-GS3Monthly Peak DayJune17</v>
      </c>
      <c r="B10074" t="s">
        <v>2234</v>
      </c>
      <c r="C10074" t="s">
        <v>2256</v>
      </c>
      <c r="D10074" t="s">
        <v>2690</v>
      </c>
      <c r="E10074" t="s">
        <v>3230</v>
      </c>
      <c r="F10074" s="6">
        <v>17</v>
      </c>
      <c r="G10074" s="6"/>
      <c r="H10074" s="6"/>
      <c r="I10074" s="6"/>
      <c r="J10074" s="6">
        <v>84.318180431019172</v>
      </c>
      <c r="K10074">
        <f t="shared" si="314"/>
        <v>1</v>
      </c>
    </row>
    <row r="10075" spans="1:11" x14ac:dyDescent="0.25">
      <c r="A10075" s="5" t="str">
        <f t="shared" si="315"/>
        <v>Rate FamilyTOU-GS3Monthly Peak DayJune18</v>
      </c>
      <c r="B10075" t="s">
        <v>2234</v>
      </c>
      <c r="C10075" t="s">
        <v>2256</v>
      </c>
      <c r="D10075" t="s">
        <v>2690</v>
      </c>
      <c r="E10075" t="s">
        <v>3230</v>
      </c>
      <c r="F10075" s="6">
        <v>18</v>
      </c>
      <c r="G10075" s="6"/>
      <c r="H10075" s="6"/>
      <c r="I10075" s="6"/>
      <c r="J10075" s="6">
        <v>83.436363913796171</v>
      </c>
      <c r="K10075">
        <f t="shared" si="314"/>
        <v>1</v>
      </c>
    </row>
    <row r="10076" spans="1:11" x14ac:dyDescent="0.25">
      <c r="A10076" s="5" t="str">
        <f t="shared" si="315"/>
        <v>Rate FamilyTOU-GS3Monthly Peak DayJune19</v>
      </c>
      <c r="B10076" t="s">
        <v>2234</v>
      </c>
      <c r="C10076" t="s">
        <v>2256</v>
      </c>
      <c r="D10076" t="s">
        <v>2690</v>
      </c>
      <c r="E10076" t="s">
        <v>3230</v>
      </c>
      <c r="F10076" s="6">
        <v>19</v>
      </c>
      <c r="G10076" s="6"/>
      <c r="H10076" s="6"/>
      <c r="I10076" s="6"/>
      <c r="J10076" s="6">
        <v>81.909092296253547</v>
      </c>
      <c r="K10076">
        <f t="shared" si="314"/>
        <v>1</v>
      </c>
    </row>
    <row r="10077" spans="1:11" x14ac:dyDescent="0.25">
      <c r="A10077" s="5" t="str">
        <f t="shared" si="315"/>
        <v>Rate FamilyTOU-GS3Monthly Peak DayJune20</v>
      </c>
      <c r="B10077" t="s">
        <v>2234</v>
      </c>
      <c r="C10077" t="s">
        <v>2256</v>
      </c>
      <c r="D10077" t="s">
        <v>2690</v>
      </c>
      <c r="E10077" t="s">
        <v>3230</v>
      </c>
      <c r="F10077" s="6">
        <v>20</v>
      </c>
      <c r="G10077" s="6"/>
      <c r="H10077" s="6"/>
      <c r="I10077" s="6"/>
      <c r="J10077" s="6">
        <v>78.745454961603343</v>
      </c>
      <c r="K10077">
        <f t="shared" si="314"/>
        <v>1</v>
      </c>
    </row>
    <row r="10078" spans="1:11" x14ac:dyDescent="0.25">
      <c r="A10078" s="5" t="str">
        <f t="shared" si="315"/>
        <v>Rate FamilyTOU-GS3Monthly Peak DayJune21</v>
      </c>
      <c r="B10078" t="s">
        <v>2234</v>
      </c>
      <c r="C10078" t="s">
        <v>2256</v>
      </c>
      <c r="D10078" t="s">
        <v>2690</v>
      </c>
      <c r="E10078" t="s">
        <v>3230</v>
      </c>
      <c r="F10078" s="6">
        <v>21</v>
      </c>
      <c r="G10078" s="6"/>
      <c r="H10078" s="6"/>
      <c r="I10078" s="6"/>
      <c r="J10078" s="6">
        <v>75.488180680708453</v>
      </c>
      <c r="K10078">
        <f t="shared" si="314"/>
        <v>1</v>
      </c>
    </row>
    <row r="10079" spans="1:11" x14ac:dyDescent="0.25">
      <c r="A10079" s="5" t="str">
        <f t="shared" si="315"/>
        <v>Rate FamilyTOU-GS3Monthly Peak DayJune22</v>
      </c>
      <c r="B10079" t="s">
        <v>2234</v>
      </c>
      <c r="C10079" t="s">
        <v>2256</v>
      </c>
      <c r="D10079" t="s">
        <v>2690</v>
      </c>
      <c r="E10079" t="s">
        <v>3230</v>
      </c>
      <c r="F10079" s="6">
        <v>22</v>
      </c>
      <c r="G10079" s="6"/>
      <c r="H10079" s="6"/>
      <c r="I10079" s="6"/>
      <c r="J10079" s="6">
        <v>72.974544871937141</v>
      </c>
      <c r="K10079">
        <f t="shared" si="314"/>
        <v>1</v>
      </c>
    </row>
    <row r="10080" spans="1:11" x14ac:dyDescent="0.25">
      <c r="A10080" s="5" t="str">
        <f t="shared" si="315"/>
        <v>Rate FamilyTOU-GS3Monthly Peak DayJune23</v>
      </c>
      <c r="B10080" t="s">
        <v>2234</v>
      </c>
      <c r="C10080" t="s">
        <v>2256</v>
      </c>
      <c r="D10080" t="s">
        <v>2690</v>
      </c>
      <c r="E10080" t="s">
        <v>3230</v>
      </c>
      <c r="F10080" s="6">
        <v>23</v>
      </c>
      <c r="G10080" s="6"/>
      <c r="H10080" s="6"/>
      <c r="I10080" s="6"/>
      <c r="J10080" s="6">
        <v>71.961819041859016</v>
      </c>
      <c r="K10080">
        <f t="shared" si="314"/>
        <v>1</v>
      </c>
    </row>
    <row r="10081" spans="1:11" x14ac:dyDescent="0.25">
      <c r="A10081" s="5" t="str">
        <f t="shared" si="315"/>
        <v>Rate FamilyTOU-GS3Monthly Peak DayJune24</v>
      </c>
      <c r="B10081" t="s">
        <v>2234</v>
      </c>
      <c r="C10081" t="s">
        <v>2256</v>
      </c>
      <c r="D10081" t="s">
        <v>2690</v>
      </c>
      <c r="E10081" t="s">
        <v>3230</v>
      </c>
      <c r="F10081" s="6">
        <v>24</v>
      </c>
      <c r="G10081" s="6"/>
      <c r="H10081" s="6"/>
      <c r="I10081" s="6"/>
      <c r="J10081" s="6">
        <v>70.99000133167614</v>
      </c>
      <c r="K10081">
        <f t="shared" si="314"/>
        <v>1</v>
      </c>
    </row>
    <row r="10082" spans="1:11" x14ac:dyDescent="0.25">
      <c r="A10082" s="5" t="str">
        <f t="shared" si="315"/>
        <v>Rate FamilyTOU-GS3Average WeekdayJuly1</v>
      </c>
      <c r="B10082" t="s">
        <v>2234</v>
      </c>
      <c r="C10082" t="s">
        <v>2256</v>
      </c>
      <c r="D10082" t="s">
        <v>2691</v>
      </c>
      <c r="E10082" t="s">
        <v>3231</v>
      </c>
      <c r="F10082" s="6">
        <v>1</v>
      </c>
      <c r="G10082" s="6"/>
      <c r="H10082" s="6"/>
      <c r="I10082" s="6"/>
      <c r="J10082" s="6">
        <v>71.660909090909087</v>
      </c>
      <c r="K10082">
        <f t="shared" si="314"/>
        <v>1</v>
      </c>
    </row>
    <row r="10083" spans="1:11" x14ac:dyDescent="0.25">
      <c r="A10083" s="5" t="str">
        <f t="shared" si="315"/>
        <v>Rate FamilyTOU-GS3Average WeekdayJuly2</v>
      </c>
      <c r="B10083" t="s">
        <v>2234</v>
      </c>
      <c r="C10083" t="s">
        <v>2256</v>
      </c>
      <c r="D10083" t="s">
        <v>2691</v>
      </c>
      <c r="E10083" t="s">
        <v>3231</v>
      </c>
      <c r="F10083" s="6">
        <v>2</v>
      </c>
      <c r="G10083" s="6"/>
      <c r="H10083" s="6"/>
      <c r="I10083" s="6"/>
      <c r="J10083" s="6">
        <v>71.432727272727263</v>
      </c>
      <c r="K10083">
        <f t="shared" si="314"/>
        <v>1</v>
      </c>
    </row>
    <row r="10084" spans="1:11" x14ac:dyDescent="0.25">
      <c r="A10084" s="5" t="str">
        <f t="shared" si="315"/>
        <v>Rate FamilyTOU-GS3Average WeekdayJuly3</v>
      </c>
      <c r="B10084" t="s">
        <v>2234</v>
      </c>
      <c r="C10084" t="s">
        <v>2256</v>
      </c>
      <c r="D10084" t="s">
        <v>2691</v>
      </c>
      <c r="E10084" t="s">
        <v>3231</v>
      </c>
      <c r="F10084" s="6">
        <v>3</v>
      </c>
      <c r="G10084" s="6"/>
      <c r="H10084" s="6"/>
      <c r="I10084" s="6"/>
      <c r="J10084" s="6">
        <v>70.903636363636352</v>
      </c>
      <c r="K10084">
        <f t="shared" si="314"/>
        <v>1</v>
      </c>
    </row>
    <row r="10085" spans="1:11" x14ac:dyDescent="0.25">
      <c r="A10085" s="5" t="str">
        <f t="shared" si="315"/>
        <v>Rate FamilyTOU-GS3Average WeekdayJuly4</v>
      </c>
      <c r="B10085" t="s">
        <v>2234</v>
      </c>
      <c r="C10085" t="s">
        <v>2256</v>
      </c>
      <c r="D10085" t="s">
        <v>2691</v>
      </c>
      <c r="E10085" t="s">
        <v>3231</v>
      </c>
      <c r="F10085" s="6">
        <v>4</v>
      </c>
      <c r="G10085" s="6"/>
      <c r="H10085" s="6"/>
      <c r="I10085" s="6"/>
      <c r="J10085" s="6">
        <v>70.546363636363637</v>
      </c>
      <c r="K10085">
        <f t="shared" si="314"/>
        <v>1</v>
      </c>
    </row>
    <row r="10086" spans="1:11" x14ac:dyDescent="0.25">
      <c r="A10086" s="5" t="str">
        <f t="shared" si="315"/>
        <v>Rate FamilyTOU-GS3Average WeekdayJuly5</v>
      </c>
      <c r="B10086" t="s">
        <v>2234</v>
      </c>
      <c r="C10086" t="s">
        <v>2256</v>
      </c>
      <c r="D10086" t="s">
        <v>2691</v>
      </c>
      <c r="E10086" t="s">
        <v>3231</v>
      </c>
      <c r="F10086" s="6">
        <v>5</v>
      </c>
      <c r="G10086" s="6"/>
      <c r="H10086" s="6"/>
      <c r="I10086" s="6"/>
      <c r="J10086" s="6">
        <v>69.911818181818205</v>
      </c>
      <c r="K10086">
        <f t="shared" si="314"/>
        <v>1</v>
      </c>
    </row>
    <row r="10087" spans="1:11" x14ac:dyDescent="0.25">
      <c r="A10087" s="5" t="str">
        <f t="shared" si="315"/>
        <v>Rate FamilyTOU-GS3Average WeekdayJuly6</v>
      </c>
      <c r="B10087" t="s">
        <v>2234</v>
      </c>
      <c r="C10087" t="s">
        <v>2256</v>
      </c>
      <c r="D10087" t="s">
        <v>2691</v>
      </c>
      <c r="E10087" t="s">
        <v>3231</v>
      </c>
      <c r="F10087" s="6">
        <v>6</v>
      </c>
      <c r="G10087" s="6"/>
      <c r="H10087" s="6"/>
      <c r="I10087" s="6"/>
      <c r="J10087" s="6">
        <v>69.622727272727289</v>
      </c>
      <c r="K10087">
        <f t="shared" si="314"/>
        <v>1</v>
      </c>
    </row>
    <row r="10088" spans="1:11" x14ac:dyDescent="0.25">
      <c r="A10088" s="5" t="str">
        <f t="shared" si="315"/>
        <v>Rate FamilyTOU-GS3Average WeekdayJuly7</v>
      </c>
      <c r="B10088" t="s">
        <v>2234</v>
      </c>
      <c r="C10088" t="s">
        <v>2256</v>
      </c>
      <c r="D10088" t="s">
        <v>2691</v>
      </c>
      <c r="E10088" t="s">
        <v>3231</v>
      </c>
      <c r="F10088" s="6">
        <v>7</v>
      </c>
      <c r="G10088" s="6"/>
      <c r="H10088" s="6"/>
      <c r="I10088" s="6"/>
      <c r="J10088" s="6">
        <v>69.103636363636369</v>
      </c>
      <c r="K10088">
        <f t="shared" si="314"/>
        <v>1</v>
      </c>
    </row>
    <row r="10089" spans="1:11" x14ac:dyDescent="0.25">
      <c r="A10089" s="5" t="str">
        <f t="shared" si="315"/>
        <v>Rate FamilyTOU-GS3Average WeekdayJuly8</v>
      </c>
      <c r="B10089" t="s">
        <v>2234</v>
      </c>
      <c r="C10089" t="s">
        <v>2256</v>
      </c>
      <c r="D10089" t="s">
        <v>2691</v>
      </c>
      <c r="E10089" t="s">
        <v>3231</v>
      </c>
      <c r="F10089" s="6">
        <v>8</v>
      </c>
      <c r="G10089" s="6"/>
      <c r="H10089" s="6"/>
      <c r="I10089" s="6"/>
      <c r="J10089" s="6">
        <v>69.285454545454556</v>
      </c>
      <c r="K10089">
        <f t="shared" si="314"/>
        <v>1</v>
      </c>
    </row>
    <row r="10090" spans="1:11" x14ac:dyDescent="0.25">
      <c r="A10090" s="5" t="str">
        <f t="shared" si="315"/>
        <v>Rate FamilyTOU-GS3Average WeekdayJuly9</v>
      </c>
      <c r="B10090" t="s">
        <v>2234</v>
      </c>
      <c r="C10090" t="s">
        <v>2256</v>
      </c>
      <c r="D10090" t="s">
        <v>2691</v>
      </c>
      <c r="E10090" t="s">
        <v>3231</v>
      </c>
      <c r="F10090" s="6">
        <v>9</v>
      </c>
      <c r="G10090" s="6"/>
      <c r="H10090" s="6"/>
      <c r="I10090" s="6"/>
      <c r="J10090" s="6">
        <v>71.025454545454537</v>
      </c>
      <c r="K10090">
        <f t="shared" si="314"/>
        <v>1</v>
      </c>
    </row>
    <row r="10091" spans="1:11" x14ac:dyDescent="0.25">
      <c r="A10091" s="5" t="str">
        <f t="shared" si="315"/>
        <v>Rate FamilyTOU-GS3Average WeekdayJuly10</v>
      </c>
      <c r="B10091" t="s">
        <v>2234</v>
      </c>
      <c r="C10091" t="s">
        <v>2256</v>
      </c>
      <c r="D10091" t="s">
        <v>2691</v>
      </c>
      <c r="E10091" t="s">
        <v>3231</v>
      </c>
      <c r="F10091" s="6">
        <v>10</v>
      </c>
      <c r="G10091" s="6"/>
      <c r="H10091" s="6"/>
      <c r="I10091" s="6"/>
      <c r="J10091" s="6">
        <v>73.127272727272711</v>
      </c>
      <c r="K10091">
        <f t="shared" si="314"/>
        <v>1</v>
      </c>
    </row>
    <row r="10092" spans="1:11" x14ac:dyDescent="0.25">
      <c r="A10092" s="5" t="str">
        <f t="shared" si="315"/>
        <v>Rate FamilyTOU-GS3Average WeekdayJuly11</v>
      </c>
      <c r="B10092" t="s">
        <v>2234</v>
      </c>
      <c r="C10092" t="s">
        <v>2256</v>
      </c>
      <c r="D10092" t="s">
        <v>2691</v>
      </c>
      <c r="E10092" t="s">
        <v>3231</v>
      </c>
      <c r="F10092" s="6">
        <v>11</v>
      </c>
      <c r="G10092" s="6"/>
      <c r="H10092" s="6"/>
      <c r="I10092" s="6"/>
      <c r="J10092" s="6">
        <v>76.099999999999994</v>
      </c>
      <c r="K10092">
        <f t="shared" si="314"/>
        <v>1</v>
      </c>
    </row>
    <row r="10093" spans="1:11" x14ac:dyDescent="0.25">
      <c r="A10093" s="5" t="str">
        <f t="shared" si="315"/>
        <v>Rate FamilyTOU-GS3Average WeekdayJuly12</v>
      </c>
      <c r="B10093" t="s">
        <v>2234</v>
      </c>
      <c r="C10093" t="s">
        <v>2256</v>
      </c>
      <c r="D10093" t="s">
        <v>2691</v>
      </c>
      <c r="E10093" t="s">
        <v>3231</v>
      </c>
      <c r="F10093" s="6">
        <v>12</v>
      </c>
      <c r="G10093" s="6"/>
      <c r="H10093" s="6"/>
      <c r="I10093" s="6"/>
      <c r="J10093" s="6">
        <v>79.036363636363646</v>
      </c>
      <c r="K10093">
        <f t="shared" si="314"/>
        <v>1</v>
      </c>
    </row>
    <row r="10094" spans="1:11" x14ac:dyDescent="0.25">
      <c r="A10094" s="5" t="str">
        <f t="shared" si="315"/>
        <v>Rate FamilyTOU-GS3Average WeekdayJuly13</v>
      </c>
      <c r="B10094" t="s">
        <v>2234</v>
      </c>
      <c r="C10094" t="s">
        <v>2256</v>
      </c>
      <c r="D10094" t="s">
        <v>2691</v>
      </c>
      <c r="E10094" t="s">
        <v>3231</v>
      </c>
      <c r="F10094" s="6">
        <v>13</v>
      </c>
      <c r="G10094" s="6"/>
      <c r="H10094" s="6"/>
      <c r="I10094" s="6"/>
      <c r="J10094" s="6">
        <v>81.190909090909102</v>
      </c>
      <c r="K10094">
        <f t="shared" si="314"/>
        <v>1</v>
      </c>
    </row>
    <row r="10095" spans="1:11" x14ac:dyDescent="0.25">
      <c r="A10095" s="5" t="str">
        <f t="shared" si="315"/>
        <v>Rate FamilyTOU-GS3Average WeekdayJuly14</v>
      </c>
      <c r="B10095" t="s">
        <v>2234</v>
      </c>
      <c r="C10095" t="s">
        <v>2256</v>
      </c>
      <c r="D10095" t="s">
        <v>2691</v>
      </c>
      <c r="E10095" t="s">
        <v>3231</v>
      </c>
      <c r="F10095" s="6">
        <v>14</v>
      </c>
      <c r="G10095" s="6"/>
      <c r="H10095" s="6"/>
      <c r="I10095" s="6"/>
      <c r="J10095" s="6">
        <v>84.218181818181819</v>
      </c>
      <c r="K10095">
        <f t="shared" si="314"/>
        <v>1</v>
      </c>
    </row>
    <row r="10096" spans="1:11" x14ac:dyDescent="0.25">
      <c r="A10096" s="5" t="str">
        <f t="shared" si="315"/>
        <v>Rate FamilyTOU-GS3Average WeekdayJuly15</v>
      </c>
      <c r="B10096" t="s">
        <v>2234</v>
      </c>
      <c r="C10096" t="s">
        <v>2256</v>
      </c>
      <c r="D10096" t="s">
        <v>2691</v>
      </c>
      <c r="E10096" t="s">
        <v>3231</v>
      </c>
      <c r="F10096" s="6">
        <v>15</v>
      </c>
      <c r="G10096" s="6"/>
      <c r="H10096" s="6"/>
      <c r="I10096" s="6"/>
      <c r="J10096" s="6">
        <v>85.336363636363643</v>
      </c>
      <c r="K10096">
        <f t="shared" si="314"/>
        <v>1</v>
      </c>
    </row>
    <row r="10097" spans="1:11" x14ac:dyDescent="0.25">
      <c r="A10097" s="5" t="str">
        <f t="shared" si="315"/>
        <v>Rate FamilyTOU-GS3Average WeekdayJuly16</v>
      </c>
      <c r="B10097" t="s">
        <v>2234</v>
      </c>
      <c r="C10097" t="s">
        <v>2256</v>
      </c>
      <c r="D10097" t="s">
        <v>2691</v>
      </c>
      <c r="E10097" t="s">
        <v>3231</v>
      </c>
      <c r="F10097" s="6">
        <v>16</v>
      </c>
      <c r="G10097" s="6"/>
      <c r="H10097" s="6"/>
      <c r="I10097" s="6"/>
      <c r="J10097" s="6">
        <v>85.009090909090915</v>
      </c>
      <c r="K10097">
        <f t="shared" si="314"/>
        <v>1</v>
      </c>
    </row>
    <row r="10098" spans="1:11" x14ac:dyDescent="0.25">
      <c r="A10098" s="5" t="str">
        <f t="shared" si="315"/>
        <v>Rate FamilyTOU-GS3Average WeekdayJuly17</v>
      </c>
      <c r="B10098" t="s">
        <v>2234</v>
      </c>
      <c r="C10098" t="s">
        <v>2256</v>
      </c>
      <c r="D10098" t="s">
        <v>2691</v>
      </c>
      <c r="E10098" t="s">
        <v>3231</v>
      </c>
      <c r="F10098" s="6">
        <v>17</v>
      </c>
      <c r="G10098" s="6"/>
      <c r="H10098" s="6"/>
      <c r="I10098" s="6"/>
      <c r="J10098" s="6">
        <v>84.718181818181833</v>
      </c>
      <c r="K10098">
        <f t="shared" si="314"/>
        <v>1</v>
      </c>
    </row>
    <row r="10099" spans="1:11" x14ac:dyDescent="0.25">
      <c r="A10099" s="5" t="str">
        <f t="shared" si="315"/>
        <v>Rate FamilyTOU-GS3Average WeekdayJuly18</v>
      </c>
      <c r="B10099" t="s">
        <v>2234</v>
      </c>
      <c r="C10099" t="s">
        <v>2256</v>
      </c>
      <c r="D10099" t="s">
        <v>2691</v>
      </c>
      <c r="E10099" t="s">
        <v>3231</v>
      </c>
      <c r="F10099" s="6">
        <v>18</v>
      </c>
      <c r="G10099" s="6"/>
      <c r="H10099" s="6"/>
      <c r="I10099" s="6"/>
      <c r="J10099" s="6">
        <v>83.218181818181833</v>
      </c>
      <c r="K10099">
        <f t="shared" si="314"/>
        <v>1</v>
      </c>
    </row>
    <row r="10100" spans="1:11" x14ac:dyDescent="0.25">
      <c r="A10100" s="5" t="str">
        <f t="shared" si="315"/>
        <v>Rate FamilyTOU-GS3Average WeekdayJuly19</v>
      </c>
      <c r="B10100" t="s">
        <v>2234</v>
      </c>
      <c r="C10100" t="s">
        <v>2256</v>
      </c>
      <c r="D10100" t="s">
        <v>2691</v>
      </c>
      <c r="E10100" t="s">
        <v>3231</v>
      </c>
      <c r="F10100" s="6">
        <v>19</v>
      </c>
      <c r="G10100" s="6"/>
      <c r="H10100" s="6"/>
      <c r="I10100" s="6"/>
      <c r="J10100" s="6">
        <v>80.836363636363643</v>
      </c>
      <c r="K10100">
        <f t="shared" si="314"/>
        <v>1</v>
      </c>
    </row>
    <row r="10101" spans="1:11" x14ac:dyDescent="0.25">
      <c r="A10101" s="5" t="str">
        <f t="shared" si="315"/>
        <v>Rate FamilyTOU-GS3Average WeekdayJuly20</v>
      </c>
      <c r="B10101" t="s">
        <v>2234</v>
      </c>
      <c r="C10101" t="s">
        <v>2256</v>
      </c>
      <c r="D10101" t="s">
        <v>2691</v>
      </c>
      <c r="E10101" t="s">
        <v>3231</v>
      </c>
      <c r="F10101" s="6">
        <v>20</v>
      </c>
      <c r="G10101" s="6"/>
      <c r="H10101" s="6"/>
      <c r="I10101" s="6"/>
      <c r="J10101" s="6">
        <v>78.245454545454535</v>
      </c>
      <c r="K10101">
        <f t="shared" si="314"/>
        <v>1</v>
      </c>
    </row>
    <row r="10102" spans="1:11" x14ac:dyDescent="0.25">
      <c r="A10102" s="5" t="str">
        <f t="shared" si="315"/>
        <v>Rate FamilyTOU-GS3Average WeekdayJuly21</v>
      </c>
      <c r="B10102" t="s">
        <v>2234</v>
      </c>
      <c r="C10102" t="s">
        <v>2256</v>
      </c>
      <c r="D10102" t="s">
        <v>2691</v>
      </c>
      <c r="E10102" t="s">
        <v>3231</v>
      </c>
      <c r="F10102" s="6">
        <v>21</v>
      </c>
      <c r="G10102" s="6"/>
      <c r="H10102" s="6"/>
      <c r="I10102" s="6"/>
      <c r="J10102" s="6">
        <v>75.545454545454547</v>
      </c>
      <c r="K10102">
        <f t="shared" si="314"/>
        <v>1</v>
      </c>
    </row>
    <row r="10103" spans="1:11" x14ac:dyDescent="0.25">
      <c r="A10103" s="5" t="str">
        <f t="shared" si="315"/>
        <v>Rate FamilyTOU-GS3Average WeekdayJuly22</v>
      </c>
      <c r="B10103" t="s">
        <v>2234</v>
      </c>
      <c r="C10103" t="s">
        <v>2256</v>
      </c>
      <c r="D10103" t="s">
        <v>2691</v>
      </c>
      <c r="E10103" t="s">
        <v>3231</v>
      </c>
      <c r="F10103" s="6">
        <v>22</v>
      </c>
      <c r="G10103" s="6"/>
      <c r="H10103" s="6"/>
      <c r="I10103" s="6"/>
      <c r="J10103" s="6">
        <v>73.381818181818176</v>
      </c>
      <c r="K10103">
        <f t="shared" si="314"/>
        <v>1</v>
      </c>
    </row>
    <row r="10104" spans="1:11" x14ac:dyDescent="0.25">
      <c r="A10104" s="5" t="str">
        <f t="shared" si="315"/>
        <v>Rate FamilyTOU-GS3Average WeekdayJuly23</v>
      </c>
      <c r="B10104" t="s">
        <v>2234</v>
      </c>
      <c r="C10104" t="s">
        <v>2256</v>
      </c>
      <c r="D10104" t="s">
        <v>2691</v>
      </c>
      <c r="E10104" t="s">
        <v>3231</v>
      </c>
      <c r="F10104" s="6">
        <v>23</v>
      </c>
      <c r="G10104" s="6"/>
      <c r="H10104" s="6"/>
      <c r="I10104" s="6"/>
      <c r="J10104" s="6">
        <v>72.418181818181822</v>
      </c>
      <c r="K10104">
        <f t="shared" si="314"/>
        <v>1</v>
      </c>
    </row>
    <row r="10105" spans="1:11" x14ac:dyDescent="0.25">
      <c r="A10105" s="5" t="str">
        <f t="shared" si="315"/>
        <v>Rate FamilyTOU-GS3Average WeekdayJuly24</v>
      </c>
      <c r="B10105" t="s">
        <v>2234</v>
      </c>
      <c r="C10105" t="s">
        <v>2256</v>
      </c>
      <c r="D10105" t="s">
        <v>2691</v>
      </c>
      <c r="E10105" t="s">
        <v>3231</v>
      </c>
      <c r="F10105" s="6">
        <v>24</v>
      </c>
      <c r="G10105" s="6"/>
      <c r="H10105" s="6"/>
      <c r="I10105" s="6"/>
      <c r="J10105" s="6">
        <v>71.729090909090928</v>
      </c>
      <c r="K10105">
        <f t="shared" si="314"/>
        <v>1</v>
      </c>
    </row>
    <row r="10106" spans="1:11" x14ac:dyDescent="0.25">
      <c r="A10106" s="5" t="str">
        <f t="shared" si="315"/>
        <v>Rate FamilyTOU-GS3Monthly Peak DayJuly1</v>
      </c>
      <c r="B10106" t="s">
        <v>2234</v>
      </c>
      <c r="C10106" t="s">
        <v>2256</v>
      </c>
      <c r="D10106" t="s">
        <v>2692</v>
      </c>
      <c r="E10106" t="s">
        <v>3231</v>
      </c>
      <c r="F10106" s="6">
        <v>1</v>
      </c>
      <c r="G10106" s="6"/>
      <c r="H10106" s="6"/>
      <c r="I10106" s="6"/>
      <c r="J10106" s="6">
        <v>73.050909090909087</v>
      </c>
      <c r="K10106">
        <f t="shared" si="314"/>
        <v>1</v>
      </c>
    </row>
    <row r="10107" spans="1:11" x14ac:dyDescent="0.25">
      <c r="A10107" s="5" t="str">
        <f t="shared" si="315"/>
        <v>Rate FamilyTOU-GS3Monthly Peak DayJuly2</v>
      </c>
      <c r="B10107" t="s">
        <v>2234</v>
      </c>
      <c r="C10107" t="s">
        <v>2256</v>
      </c>
      <c r="D10107" t="s">
        <v>2692</v>
      </c>
      <c r="E10107" t="s">
        <v>3231</v>
      </c>
      <c r="F10107" s="6">
        <v>2</v>
      </c>
      <c r="G10107" s="6"/>
      <c r="H10107" s="6"/>
      <c r="I10107" s="6"/>
      <c r="J10107" s="6">
        <v>72.62090909090908</v>
      </c>
      <c r="K10107">
        <f t="shared" si="314"/>
        <v>1</v>
      </c>
    </row>
    <row r="10108" spans="1:11" x14ac:dyDescent="0.25">
      <c r="A10108" s="5" t="str">
        <f t="shared" si="315"/>
        <v>Rate FamilyTOU-GS3Monthly Peak DayJuly3</v>
      </c>
      <c r="B10108" t="s">
        <v>2234</v>
      </c>
      <c r="C10108" t="s">
        <v>2256</v>
      </c>
      <c r="D10108" t="s">
        <v>2692</v>
      </c>
      <c r="E10108" t="s">
        <v>3231</v>
      </c>
      <c r="F10108" s="6">
        <v>3</v>
      </c>
      <c r="G10108" s="6"/>
      <c r="H10108" s="6"/>
      <c r="I10108" s="6"/>
      <c r="J10108" s="6">
        <v>72.059090909090912</v>
      </c>
      <c r="K10108">
        <f t="shared" si="314"/>
        <v>1</v>
      </c>
    </row>
    <row r="10109" spans="1:11" x14ac:dyDescent="0.25">
      <c r="A10109" s="5" t="str">
        <f t="shared" si="315"/>
        <v>Rate FamilyTOU-GS3Monthly Peak DayJuly4</v>
      </c>
      <c r="B10109" t="s">
        <v>2234</v>
      </c>
      <c r="C10109" t="s">
        <v>2256</v>
      </c>
      <c r="D10109" t="s">
        <v>2692</v>
      </c>
      <c r="E10109" t="s">
        <v>3231</v>
      </c>
      <c r="F10109" s="6">
        <v>4</v>
      </c>
      <c r="G10109" s="6"/>
      <c r="H10109" s="6"/>
      <c r="I10109" s="6"/>
      <c r="J10109" s="6">
        <v>71.783636363636361</v>
      </c>
      <c r="K10109">
        <f t="shared" si="314"/>
        <v>1</v>
      </c>
    </row>
    <row r="10110" spans="1:11" x14ac:dyDescent="0.25">
      <c r="A10110" s="5" t="str">
        <f t="shared" si="315"/>
        <v>Rate FamilyTOU-GS3Monthly Peak DayJuly5</v>
      </c>
      <c r="B10110" t="s">
        <v>2234</v>
      </c>
      <c r="C10110" t="s">
        <v>2256</v>
      </c>
      <c r="D10110" t="s">
        <v>2692</v>
      </c>
      <c r="E10110" t="s">
        <v>3231</v>
      </c>
      <c r="F10110" s="6">
        <v>5</v>
      </c>
      <c r="G10110" s="6"/>
      <c r="H10110" s="6"/>
      <c r="I10110" s="6"/>
      <c r="J10110" s="6">
        <v>71.419090909090926</v>
      </c>
      <c r="K10110">
        <f t="shared" si="314"/>
        <v>1</v>
      </c>
    </row>
    <row r="10111" spans="1:11" x14ac:dyDescent="0.25">
      <c r="A10111" s="5" t="str">
        <f t="shared" si="315"/>
        <v>Rate FamilyTOU-GS3Monthly Peak DayJuly6</v>
      </c>
      <c r="B10111" t="s">
        <v>2234</v>
      </c>
      <c r="C10111" t="s">
        <v>2256</v>
      </c>
      <c r="D10111" t="s">
        <v>2692</v>
      </c>
      <c r="E10111" t="s">
        <v>3231</v>
      </c>
      <c r="F10111" s="6">
        <v>6</v>
      </c>
      <c r="G10111" s="6"/>
      <c r="H10111" s="6"/>
      <c r="I10111" s="6"/>
      <c r="J10111" s="6">
        <v>70.793636363636367</v>
      </c>
      <c r="K10111">
        <f t="shared" si="314"/>
        <v>1</v>
      </c>
    </row>
    <row r="10112" spans="1:11" x14ac:dyDescent="0.25">
      <c r="A10112" s="5" t="str">
        <f t="shared" si="315"/>
        <v>Rate FamilyTOU-GS3Monthly Peak DayJuly7</v>
      </c>
      <c r="B10112" t="s">
        <v>2234</v>
      </c>
      <c r="C10112" t="s">
        <v>2256</v>
      </c>
      <c r="D10112" t="s">
        <v>2692</v>
      </c>
      <c r="E10112" t="s">
        <v>3231</v>
      </c>
      <c r="F10112" s="6">
        <v>7</v>
      </c>
      <c r="G10112" s="6"/>
      <c r="H10112" s="6"/>
      <c r="I10112" s="6"/>
      <c r="J10112" s="6">
        <v>70.350909090909099</v>
      </c>
      <c r="K10112">
        <f t="shared" si="314"/>
        <v>1</v>
      </c>
    </row>
    <row r="10113" spans="1:11" x14ac:dyDescent="0.25">
      <c r="A10113" s="5" t="str">
        <f t="shared" si="315"/>
        <v>Rate FamilyTOU-GS3Monthly Peak DayJuly8</v>
      </c>
      <c r="B10113" t="s">
        <v>2234</v>
      </c>
      <c r="C10113" t="s">
        <v>2256</v>
      </c>
      <c r="D10113" t="s">
        <v>2692</v>
      </c>
      <c r="E10113" t="s">
        <v>3231</v>
      </c>
      <c r="F10113" s="6">
        <v>8</v>
      </c>
      <c r="G10113" s="6"/>
      <c r="H10113" s="6"/>
      <c r="I10113" s="6"/>
      <c r="J10113" s="6">
        <v>71.241818181818189</v>
      </c>
      <c r="K10113">
        <f t="shared" si="314"/>
        <v>1</v>
      </c>
    </row>
    <row r="10114" spans="1:11" x14ac:dyDescent="0.25">
      <c r="A10114" s="5" t="str">
        <f t="shared" si="315"/>
        <v>Rate FamilyTOU-GS3Monthly Peak DayJuly9</v>
      </c>
      <c r="B10114" t="s">
        <v>2234</v>
      </c>
      <c r="C10114" t="s">
        <v>2256</v>
      </c>
      <c r="D10114" t="s">
        <v>2692</v>
      </c>
      <c r="E10114" t="s">
        <v>3231</v>
      </c>
      <c r="F10114" s="6">
        <v>9</v>
      </c>
      <c r="G10114" s="6"/>
      <c r="H10114" s="6"/>
      <c r="I10114" s="6"/>
      <c r="J10114" s="6">
        <v>73.827272727272714</v>
      </c>
      <c r="K10114">
        <f t="shared" ref="K10114:K10177" si="316">INDEX(events, MATCH(CONCATENATE(B10114, C10114, D10114, E10114), events_y, 0), MATCH("Confidential", events_x, 0))</f>
        <v>1</v>
      </c>
    </row>
    <row r="10115" spans="1:11" x14ac:dyDescent="0.25">
      <c r="A10115" s="5" t="str">
        <f t="shared" ref="A10115:A10178" si="317">CONCATENATE(B10115, C10115, D10115, E10115, F10115)</f>
        <v>Rate FamilyTOU-GS3Monthly Peak DayJuly10</v>
      </c>
      <c r="B10115" t="s">
        <v>2234</v>
      </c>
      <c r="C10115" t="s">
        <v>2256</v>
      </c>
      <c r="D10115" t="s">
        <v>2692</v>
      </c>
      <c r="E10115" t="s">
        <v>3231</v>
      </c>
      <c r="F10115" s="6">
        <v>10</v>
      </c>
      <c r="G10115" s="6"/>
      <c r="H10115" s="6"/>
      <c r="I10115" s="6"/>
      <c r="J10115" s="6">
        <v>77.190909090909088</v>
      </c>
      <c r="K10115">
        <f t="shared" si="316"/>
        <v>1</v>
      </c>
    </row>
    <row r="10116" spans="1:11" x14ac:dyDescent="0.25">
      <c r="A10116" s="5" t="str">
        <f t="shared" si="317"/>
        <v>Rate FamilyTOU-GS3Monthly Peak DayJuly11</v>
      </c>
      <c r="B10116" t="s">
        <v>2234</v>
      </c>
      <c r="C10116" t="s">
        <v>2256</v>
      </c>
      <c r="D10116" t="s">
        <v>2692</v>
      </c>
      <c r="E10116" t="s">
        <v>3231</v>
      </c>
      <c r="F10116" s="6">
        <v>11</v>
      </c>
      <c r="G10116" s="6"/>
      <c r="H10116" s="6"/>
      <c r="I10116" s="6"/>
      <c r="J10116" s="6">
        <v>80.600000000000009</v>
      </c>
      <c r="K10116">
        <f t="shared" si="316"/>
        <v>1</v>
      </c>
    </row>
    <row r="10117" spans="1:11" x14ac:dyDescent="0.25">
      <c r="A10117" s="5" t="str">
        <f t="shared" si="317"/>
        <v>Rate FamilyTOU-GS3Monthly Peak DayJuly12</v>
      </c>
      <c r="B10117" t="s">
        <v>2234</v>
      </c>
      <c r="C10117" t="s">
        <v>2256</v>
      </c>
      <c r="D10117" t="s">
        <v>2692</v>
      </c>
      <c r="E10117" t="s">
        <v>3231</v>
      </c>
      <c r="F10117" s="6">
        <v>12</v>
      </c>
      <c r="G10117" s="6"/>
      <c r="H10117" s="6"/>
      <c r="I10117" s="6"/>
      <c r="J10117" s="6">
        <v>83.545454545454547</v>
      </c>
      <c r="K10117">
        <f t="shared" si="316"/>
        <v>1</v>
      </c>
    </row>
    <row r="10118" spans="1:11" x14ac:dyDescent="0.25">
      <c r="A10118" s="5" t="str">
        <f t="shared" si="317"/>
        <v>Rate FamilyTOU-GS3Monthly Peak DayJuly13</v>
      </c>
      <c r="B10118" t="s">
        <v>2234</v>
      </c>
      <c r="C10118" t="s">
        <v>2256</v>
      </c>
      <c r="D10118" t="s">
        <v>2692</v>
      </c>
      <c r="E10118" t="s">
        <v>3231</v>
      </c>
      <c r="F10118" s="6">
        <v>13</v>
      </c>
      <c r="G10118" s="6"/>
      <c r="H10118" s="6"/>
      <c r="I10118" s="6"/>
      <c r="J10118" s="6">
        <v>85.236363636363635</v>
      </c>
      <c r="K10118">
        <f t="shared" si="316"/>
        <v>1</v>
      </c>
    </row>
    <row r="10119" spans="1:11" x14ac:dyDescent="0.25">
      <c r="A10119" s="5" t="str">
        <f t="shared" si="317"/>
        <v>Rate FamilyTOU-GS3Monthly Peak DayJuly14</v>
      </c>
      <c r="B10119" t="s">
        <v>2234</v>
      </c>
      <c r="C10119" t="s">
        <v>2256</v>
      </c>
      <c r="D10119" t="s">
        <v>2692</v>
      </c>
      <c r="E10119" t="s">
        <v>3231</v>
      </c>
      <c r="F10119" s="6">
        <v>14</v>
      </c>
      <c r="G10119" s="6"/>
      <c r="H10119" s="6"/>
      <c r="I10119" s="6"/>
      <c r="J10119" s="6">
        <v>87.281818181818181</v>
      </c>
      <c r="K10119">
        <f t="shared" si="316"/>
        <v>1</v>
      </c>
    </row>
    <row r="10120" spans="1:11" x14ac:dyDescent="0.25">
      <c r="A10120" s="5" t="str">
        <f t="shared" si="317"/>
        <v>Rate FamilyTOU-GS3Monthly Peak DayJuly15</v>
      </c>
      <c r="B10120" t="s">
        <v>2234</v>
      </c>
      <c r="C10120" t="s">
        <v>2256</v>
      </c>
      <c r="D10120" t="s">
        <v>2692</v>
      </c>
      <c r="E10120" t="s">
        <v>3231</v>
      </c>
      <c r="F10120" s="6">
        <v>15</v>
      </c>
      <c r="G10120" s="6"/>
      <c r="H10120" s="6"/>
      <c r="I10120" s="6"/>
      <c r="J10120" s="6">
        <v>88.145454545454555</v>
      </c>
      <c r="K10120">
        <f t="shared" si="316"/>
        <v>1</v>
      </c>
    </row>
    <row r="10121" spans="1:11" x14ac:dyDescent="0.25">
      <c r="A10121" s="5" t="str">
        <f t="shared" si="317"/>
        <v>Rate FamilyTOU-GS3Monthly Peak DayJuly16</v>
      </c>
      <c r="B10121" t="s">
        <v>2234</v>
      </c>
      <c r="C10121" t="s">
        <v>2256</v>
      </c>
      <c r="D10121" t="s">
        <v>2692</v>
      </c>
      <c r="E10121" t="s">
        <v>3231</v>
      </c>
      <c r="F10121" s="6">
        <v>16</v>
      </c>
      <c r="G10121" s="6"/>
      <c r="H10121" s="6"/>
      <c r="I10121" s="6"/>
      <c r="J10121" s="6">
        <v>88.818181818181813</v>
      </c>
      <c r="K10121">
        <f t="shared" si="316"/>
        <v>1</v>
      </c>
    </row>
    <row r="10122" spans="1:11" x14ac:dyDescent="0.25">
      <c r="A10122" s="5" t="str">
        <f t="shared" si="317"/>
        <v>Rate FamilyTOU-GS3Monthly Peak DayJuly17</v>
      </c>
      <c r="B10122" t="s">
        <v>2234</v>
      </c>
      <c r="C10122" t="s">
        <v>2256</v>
      </c>
      <c r="D10122" t="s">
        <v>2692</v>
      </c>
      <c r="E10122" t="s">
        <v>3231</v>
      </c>
      <c r="F10122" s="6">
        <v>17</v>
      </c>
      <c r="G10122" s="6"/>
      <c r="H10122" s="6"/>
      <c r="I10122" s="6"/>
      <c r="J10122" s="6">
        <v>89.854545454545459</v>
      </c>
      <c r="K10122">
        <f t="shared" si="316"/>
        <v>1</v>
      </c>
    </row>
    <row r="10123" spans="1:11" x14ac:dyDescent="0.25">
      <c r="A10123" s="5" t="str">
        <f t="shared" si="317"/>
        <v>Rate FamilyTOU-GS3Monthly Peak DayJuly18</v>
      </c>
      <c r="B10123" t="s">
        <v>2234</v>
      </c>
      <c r="C10123" t="s">
        <v>2256</v>
      </c>
      <c r="D10123" t="s">
        <v>2692</v>
      </c>
      <c r="E10123" t="s">
        <v>3231</v>
      </c>
      <c r="F10123" s="6">
        <v>18</v>
      </c>
      <c r="G10123" s="6"/>
      <c r="H10123" s="6"/>
      <c r="I10123" s="6"/>
      <c r="J10123" s="6">
        <v>88.645454545454541</v>
      </c>
      <c r="K10123">
        <f t="shared" si="316"/>
        <v>1</v>
      </c>
    </row>
    <row r="10124" spans="1:11" x14ac:dyDescent="0.25">
      <c r="A10124" s="5" t="str">
        <f t="shared" si="317"/>
        <v>Rate FamilyTOU-GS3Monthly Peak DayJuly19</v>
      </c>
      <c r="B10124" t="s">
        <v>2234</v>
      </c>
      <c r="C10124" t="s">
        <v>2256</v>
      </c>
      <c r="D10124" t="s">
        <v>2692</v>
      </c>
      <c r="E10124" t="s">
        <v>3231</v>
      </c>
      <c r="F10124" s="6">
        <v>19</v>
      </c>
      <c r="G10124" s="6"/>
      <c r="H10124" s="6"/>
      <c r="I10124" s="6"/>
      <c r="J10124" s="6">
        <v>87.03636363636366</v>
      </c>
      <c r="K10124">
        <f t="shared" si="316"/>
        <v>1</v>
      </c>
    </row>
    <row r="10125" spans="1:11" x14ac:dyDescent="0.25">
      <c r="A10125" s="5" t="str">
        <f t="shared" si="317"/>
        <v>Rate FamilyTOU-GS3Monthly Peak DayJuly20</v>
      </c>
      <c r="B10125" t="s">
        <v>2234</v>
      </c>
      <c r="C10125" t="s">
        <v>2256</v>
      </c>
      <c r="D10125" t="s">
        <v>2692</v>
      </c>
      <c r="E10125" t="s">
        <v>3231</v>
      </c>
      <c r="F10125" s="6">
        <v>20</v>
      </c>
      <c r="G10125" s="6"/>
      <c r="H10125" s="6"/>
      <c r="I10125" s="6"/>
      <c r="J10125" s="6">
        <v>84.518181818181816</v>
      </c>
      <c r="K10125">
        <f t="shared" si="316"/>
        <v>1</v>
      </c>
    </row>
    <row r="10126" spans="1:11" x14ac:dyDescent="0.25">
      <c r="A10126" s="5" t="str">
        <f t="shared" si="317"/>
        <v>Rate FamilyTOU-GS3Monthly Peak DayJuly21</v>
      </c>
      <c r="B10126" t="s">
        <v>2234</v>
      </c>
      <c r="C10126" t="s">
        <v>2256</v>
      </c>
      <c r="D10126" t="s">
        <v>2692</v>
      </c>
      <c r="E10126" t="s">
        <v>3231</v>
      </c>
      <c r="F10126" s="6">
        <v>21</v>
      </c>
      <c r="G10126" s="6"/>
      <c r="H10126" s="6"/>
      <c r="I10126" s="6"/>
      <c r="J10126" s="6">
        <v>81.181818181818187</v>
      </c>
      <c r="K10126">
        <f t="shared" si="316"/>
        <v>1</v>
      </c>
    </row>
    <row r="10127" spans="1:11" x14ac:dyDescent="0.25">
      <c r="A10127" s="5" t="str">
        <f t="shared" si="317"/>
        <v>Rate FamilyTOU-GS3Monthly Peak DayJuly22</v>
      </c>
      <c r="B10127" t="s">
        <v>2234</v>
      </c>
      <c r="C10127" t="s">
        <v>2256</v>
      </c>
      <c r="D10127" t="s">
        <v>2692</v>
      </c>
      <c r="E10127" t="s">
        <v>3231</v>
      </c>
      <c r="F10127" s="6">
        <v>22</v>
      </c>
      <c r="G10127" s="6"/>
      <c r="H10127" s="6"/>
      <c r="I10127" s="6"/>
      <c r="J10127" s="6">
        <v>78.390909090909076</v>
      </c>
      <c r="K10127">
        <f t="shared" si="316"/>
        <v>1</v>
      </c>
    </row>
    <row r="10128" spans="1:11" x14ac:dyDescent="0.25">
      <c r="A10128" s="5" t="str">
        <f t="shared" si="317"/>
        <v>Rate FamilyTOU-GS3Monthly Peak DayJuly23</v>
      </c>
      <c r="B10128" t="s">
        <v>2234</v>
      </c>
      <c r="C10128" t="s">
        <v>2256</v>
      </c>
      <c r="D10128" t="s">
        <v>2692</v>
      </c>
      <c r="E10128" t="s">
        <v>3231</v>
      </c>
      <c r="F10128" s="6">
        <v>23</v>
      </c>
      <c r="G10128" s="6"/>
      <c r="H10128" s="6"/>
      <c r="I10128" s="6"/>
      <c r="J10128" s="6">
        <v>77.409090909090907</v>
      </c>
      <c r="K10128">
        <f t="shared" si="316"/>
        <v>1</v>
      </c>
    </row>
    <row r="10129" spans="1:11" x14ac:dyDescent="0.25">
      <c r="A10129" s="5" t="str">
        <f t="shared" si="317"/>
        <v>Rate FamilyTOU-GS3Monthly Peak DayJuly24</v>
      </c>
      <c r="B10129" t="s">
        <v>2234</v>
      </c>
      <c r="C10129" t="s">
        <v>2256</v>
      </c>
      <c r="D10129" t="s">
        <v>2692</v>
      </c>
      <c r="E10129" t="s">
        <v>3231</v>
      </c>
      <c r="F10129" s="6">
        <v>24</v>
      </c>
      <c r="G10129" s="6"/>
      <c r="H10129" s="6"/>
      <c r="I10129" s="6"/>
      <c r="J10129" s="6">
        <v>75.981818181818184</v>
      </c>
      <c r="K10129">
        <f t="shared" si="316"/>
        <v>1</v>
      </c>
    </row>
    <row r="10130" spans="1:11" x14ac:dyDescent="0.25">
      <c r="A10130" s="5" t="str">
        <f t="shared" si="317"/>
        <v>Rate FamilyTOU-GS3Average WeekdayAugust1</v>
      </c>
      <c r="B10130" t="s">
        <v>2234</v>
      </c>
      <c r="C10130" t="s">
        <v>2256</v>
      </c>
      <c r="D10130" t="s">
        <v>2693</v>
      </c>
      <c r="E10130" t="s">
        <v>3232</v>
      </c>
      <c r="F10130" s="6">
        <v>1</v>
      </c>
      <c r="G10130" s="6"/>
      <c r="H10130" s="6"/>
      <c r="I10130" s="6"/>
      <c r="J10130" s="6">
        <v>72.623636363636351</v>
      </c>
      <c r="K10130">
        <f t="shared" si="316"/>
        <v>1</v>
      </c>
    </row>
    <row r="10131" spans="1:11" x14ac:dyDescent="0.25">
      <c r="A10131" s="5" t="str">
        <f t="shared" si="317"/>
        <v>Rate FamilyTOU-GS3Average WeekdayAugust2</v>
      </c>
      <c r="B10131" t="s">
        <v>2234</v>
      </c>
      <c r="C10131" t="s">
        <v>2256</v>
      </c>
      <c r="D10131" t="s">
        <v>2693</v>
      </c>
      <c r="E10131" t="s">
        <v>3232</v>
      </c>
      <c r="F10131" s="6">
        <v>2</v>
      </c>
      <c r="G10131" s="6"/>
      <c r="H10131" s="6"/>
      <c r="I10131" s="6"/>
      <c r="J10131" s="6">
        <v>72.141818181818181</v>
      </c>
      <c r="K10131">
        <f t="shared" si="316"/>
        <v>1</v>
      </c>
    </row>
    <row r="10132" spans="1:11" x14ac:dyDescent="0.25">
      <c r="A10132" s="5" t="str">
        <f t="shared" si="317"/>
        <v>Rate FamilyTOU-GS3Average WeekdayAugust3</v>
      </c>
      <c r="B10132" t="s">
        <v>2234</v>
      </c>
      <c r="C10132" t="s">
        <v>2256</v>
      </c>
      <c r="D10132" t="s">
        <v>2693</v>
      </c>
      <c r="E10132" t="s">
        <v>3232</v>
      </c>
      <c r="F10132" s="6">
        <v>3</v>
      </c>
      <c r="G10132" s="6"/>
      <c r="H10132" s="6"/>
      <c r="I10132" s="6"/>
      <c r="J10132" s="6">
        <v>71.374545454545469</v>
      </c>
      <c r="K10132">
        <f t="shared" si="316"/>
        <v>1</v>
      </c>
    </row>
    <row r="10133" spans="1:11" x14ac:dyDescent="0.25">
      <c r="A10133" s="5" t="str">
        <f t="shared" si="317"/>
        <v>Rate FamilyTOU-GS3Average WeekdayAugust4</v>
      </c>
      <c r="B10133" t="s">
        <v>2234</v>
      </c>
      <c r="C10133" t="s">
        <v>2256</v>
      </c>
      <c r="D10133" t="s">
        <v>2693</v>
      </c>
      <c r="E10133" t="s">
        <v>3232</v>
      </c>
      <c r="F10133" s="6">
        <v>4</v>
      </c>
      <c r="G10133" s="6"/>
      <c r="H10133" s="6"/>
      <c r="I10133" s="6"/>
      <c r="J10133" s="6">
        <v>70.958181818181842</v>
      </c>
      <c r="K10133">
        <f t="shared" si="316"/>
        <v>1</v>
      </c>
    </row>
    <row r="10134" spans="1:11" x14ac:dyDescent="0.25">
      <c r="A10134" s="5" t="str">
        <f t="shared" si="317"/>
        <v>Rate FamilyTOU-GS3Average WeekdayAugust5</v>
      </c>
      <c r="B10134" t="s">
        <v>2234</v>
      </c>
      <c r="C10134" t="s">
        <v>2256</v>
      </c>
      <c r="D10134" t="s">
        <v>2693</v>
      </c>
      <c r="E10134" t="s">
        <v>3232</v>
      </c>
      <c r="F10134" s="6">
        <v>5</v>
      </c>
      <c r="G10134" s="6"/>
      <c r="H10134" s="6"/>
      <c r="I10134" s="6"/>
      <c r="J10134" s="6">
        <v>70.989090909090905</v>
      </c>
      <c r="K10134">
        <f t="shared" si="316"/>
        <v>1</v>
      </c>
    </row>
    <row r="10135" spans="1:11" x14ac:dyDescent="0.25">
      <c r="A10135" s="5" t="str">
        <f t="shared" si="317"/>
        <v>Rate FamilyTOU-GS3Average WeekdayAugust6</v>
      </c>
      <c r="B10135" t="s">
        <v>2234</v>
      </c>
      <c r="C10135" t="s">
        <v>2256</v>
      </c>
      <c r="D10135" t="s">
        <v>2693</v>
      </c>
      <c r="E10135" t="s">
        <v>3232</v>
      </c>
      <c r="F10135" s="6">
        <v>6</v>
      </c>
      <c r="G10135" s="6"/>
      <c r="H10135" s="6"/>
      <c r="I10135" s="6"/>
      <c r="J10135" s="6">
        <v>70.166363636363627</v>
      </c>
      <c r="K10135">
        <f t="shared" si="316"/>
        <v>1</v>
      </c>
    </row>
    <row r="10136" spans="1:11" x14ac:dyDescent="0.25">
      <c r="A10136" s="5" t="str">
        <f t="shared" si="317"/>
        <v>Rate FamilyTOU-GS3Average WeekdayAugust7</v>
      </c>
      <c r="B10136" t="s">
        <v>2234</v>
      </c>
      <c r="C10136" t="s">
        <v>2256</v>
      </c>
      <c r="D10136" t="s">
        <v>2693</v>
      </c>
      <c r="E10136" t="s">
        <v>3232</v>
      </c>
      <c r="F10136" s="6">
        <v>7</v>
      </c>
      <c r="G10136" s="6"/>
      <c r="H10136" s="6"/>
      <c r="I10136" s="6"/>
      <c r="J10136" s="6">
        <v>69.590909090909108</v>
      </c>
      <c r="K10136">
        <f t="shared" si="316"/>
        <v>1</v>
      </c>
    </row>
    <row r="10137" spans="1:11" x14ac:dyDescent="0.25">
      <c r="A10137" s="5" t="str">
        <f t="shared" si="317"/>
        <v>Rate FamilyTOU-GS3Average WeekdayAugust8</v>
      </c>
      <c r="B10137" t="s">
        <v>2234</v>
      </c>
      <c r="C10137" t="s">
        <v>2256</v>
      </c>
      <c r="D10137" t="s">
        <v>2693</v>
      </c>
      <c r="E10137" t="s">
        <v>3232</v>
      </c>
      <c r="F10137" s="6">
        <v>8</v>
      </c>
      <c r="G10137" s="6"/>
      <c r="H10137" s="6"/>
      <c r="I10137" s="6"/>
      <c r="J10137" s="6">
        <v>69.420909090909106</v>
      </c>
      <c r="K10137">
        <f t="shared" si="316"/>
        <v>1</v>
      </c>
    </row>
    <row r="10138" spans="1:11" x14ac:dyDescent="0.25">
      <c r="A10138" s="5" t="str">
        <f t="shared" si="317"/>
        <v>Rate FamilyTOU-GS3Average WeekdayAugust9</v>
      </c>
      <c r="B10138" t="s">
        <v>2234</v>
      </c>
      <c r="C10138" t="s">
        <v>2256</v>
      </c>
      <c r="D10138" t="s">
        <v>2693</v>
      </c>
      <c r="E10138" t="s">
        <v>3232</v>
      </c>
      <c r="F10138" s="6">
        <v>9</v>
      </c>
      <c r="G10138" s="6"/>
      <c r="H10138" s="6"/>
      <c r="I10138" s="6"/>
      <c r="J10138" s="6">
        <v>71.089090909090913</v>
      </c>
      <c r="K10138">
        <f t="shared" si="316"/>
        <v>1</v>
      </c>
    </row>
    <row r="10139" spans="1:11" x14ac:dyDescent="0.25">
      <c r="A10139" s="5" t="str">
        <f t="shared" si="317"/>
        <v>Rate FamilyTOU-GS3Average WeekdayAugust10</v>
      </c>
      <c r="B10139" t="s">
        <v>2234</v>
      </c>
      <c r="C10139" t="s">
        <v>2256</v>
      </c>
      <c r="D10139" t="s">
        <v>2693</v>
      </c>
      <c r="E10139" t="s">
        <v>3232</v>
      </c>
      <c r="F10139" s="6">
        <v>10</v>
      </c>
      <c r="G10139" s="6"/>
      <c r="H10139" s="6"/>
      <c r="I10139" s="6"/>
      <c r="J10139" s="6">
        <v>74.945454545454567</v>
      </c>
      <c r="K10139">
        <f t="shared" si="316"/>
        <v>1</v>
      </c>
    </row>
    <row r="10140" spans="1:11" x14ac:dyDescent="0.25">
      <c r="A10140" s="5" t="str">
        <f t="shared" si="317"/>
        <v>Rate FamilyTOU-GS3Average WeekdayAugust11</v>
      </c>
      <c r="B10140" t="s">
        <v>2234</v>
      </c>
      <c r="C10140" t="s">
        <v>2256</v>
      </c>
      <c r="D10140" t="s">
        <v>2693</v>
      </c>
      <c r="E10140" t="s">
        <v>3232</v>
      </c>
      <c r="F10140" s="6">
        <v>11</v>
      </c>
      <c r="G10140" s="6"/>
      <c r="H10140" s="6"/>
      <c r="I10140" s="6"/>
      <c r="J10140" s="6">
        <v>79.163636363636371</v>
      </c>
      <c r="K10140">
        <f t="shared" si="316"/>
        <v>1</v>
      </c>
    </row>
    <row r="10141" spans="1:11" x14ac:dyDescent="0.25">
      <c r="A10141" s="5" t="str">
        <f t="shared" si="317"/>
        <v>Rate FamilyTOU-GS3Average WeekdayAugust12</v>
      </c>
      <c r="B10141" t="s">
        <v>2234</v>
      </c>
      <c r="C10141" t="s">
        <v>2256</v>
      </c>
      <c r="D10141" t="s">
        <v>2693</v>
      </c>
      <c r="E10141" t="s">
        <v>3232</v>
      </c>
      <c r="F10141" s="6">
        <v>12</v>
      </c>
      <c r="G10141" s="6"/>
      <c r="H10141" s="6"/>
      <c r="I10141" s="6"/>
      <c r="J10141" s="6">
        <v>83.436363636363637</v>
      </c>
      <c r="K10141">
        <f t="shared" si="316"/>
        <v>1</v>
      </c>
    </row>
    <row r="10142" spans="1:11" x14ac:dyDescent="0.25">
      <c r="A10142" s="5" t="str">
        <f t="shared" si="317"/>
        <v>Rate FamilyTOU-GS3Average WeekdayAugust13</v>
      </c>
      <c r="B10142" t="s">
        <v>2234</v>
      </c>
      <c r="C10142" t="s">
        <v>2256</v>
      </c>
      <c r="D10142" t="s">
        <v>2693</v>
      </c>
      <c r="E10142" t="s">
        <v>3232</v>
      </c>
      <c r="F10142" s="6">
        <v>13</v>
      </c>
      <c r="G10142" s="6"/>
      <c r="H10142" s="6"/>
      <c r="I10142" s="6"/>
      <c r="J10142" s="6">
        <v>85.6</v>
      </c>
      <c r="K10142">
        <f t="shared" si="316"/>
        <v>1</v>
      </c>
    </row>
    <row r="10143" spans="1:11" x14ac:dyDescent="0.25">
      <c r="A10143" s="5" t="str">
        <f t="shared" si="317"/>
        <v>Rate FamilyTOU-GS3Average WeekdayAugust14</v>
      </c>
      <c r="B10143" t="s">
        <v>2234</v>
      </c>
      <c r="C10143" t="s">
        <v>2256</v>
      </c>
      <c r="D10143" t="s">
        <v>2693</v>
      </c>
      <c r="E10143" t="s">
        <v>3232</v>
      </c>
      <c r="F10143" s="6">
        <v>14</v>
      </c>
      <c r="G10143" s="6"/>
      <c r="H10143" s="6"/>
      <c r="I10143" s="6"/>
      <c r="J10143" s="6">
        <v>85.272727272727266</v>
      </c>
      <c r="K10143">
        <f t="shared" si="316"/>
        <v>1</v>
      </c>
    </row>
    <row r="10144" spans="1:11" x14ac:dyDescent="0.25">
      <c r="A10144" s="5" t="str">
        <f t="shared" si="317"/>
        <v>Rate FamilyTOU-GS3Average WeekdayAugust15</v>
      </c>
      <c r="B10144" t="s">
        <v>2234</v>
      </c>
      <c r="C10144" t="s">
        <v>2256</v>
      </c>
      <c r="D10144" t="s">
        <v>2693</v>
      </c>
      <c r="E10144" t="s">
        <v>3232</v>
      </c>
      <c r="F10144" s="6">
        <v>15</v>
      </c>
      <c r="G10144" s="6"/>
      <c r="H10144" s="6"/>
      <c r="I10144" s="6"/>
      <c r="J10144" s="6">
        <v>86.1</v>
      </c>
      <c r="K10144">
        <f t="shared" si="316"/>
        <v>1</v>
      </c>
    </row>
    <row r="10145" spans="1:11" x14ac:dyDescent="0.25">
      <c r="A10145" s="5" t="str">
        <f t="shared" si="317"/>
        <v>Rate FamilyTOU-GS3Average WeekdayAugust16</v>
      </c>
      <c r="B10145" t="s">
        <v>2234</v>
      </c>
      <c r="C10145" t="s">
        <v>2256</v>
      </c>
      <c r="D10145" t="s">
        <v>2693</v>
      </c>
      <c r="E10145" t="s">
        <v>3232</v>
      </c>
      <c r="F10145" s="6">
        <v>16</v>
      </c>
      <c r="G10145" s="6"/>
      <c r="H10145" s="6"/>
      <c r="I10145" s="6"/>
      <c r="J10145" s="6">
        <v>86.572727272727263</v>
      </c>
      <c r="K10145">
        <f t="shared" si="316"/>
        <v>1</v>
      </c>
    </row>
    <row r="10146" spans="1:11" x14ac:dyDescent="0.25">
      <c r="A10146" s="5" t="str">
        <f t="shared" si="317"/>
        <v>Rate FamilyTOU-GS3Average WeekdayAugust17</v>
      </c>
      <c r="B10146" t="s">
        <v>2234</v>
      </c>
      <c r="C10146" t="s">
        <v>2256</v>
      </c>
      <c r="D10146" t="s">
        <v>2693</v>
      </c>
      <c r="E10146" t="s">
        <v>3232</v>
      </c>
      <c r="F10146" s="6">
        <v>17</v>
      </c>
      <c r="G10146" s="6"/>
      <c r="H10146" s="6"/>
      <c r="I10146" s="6"/>
      <c r="J10146" s="6">
        <v>86.51818181818183</v>
      </c>
      <c r="K10146">
        <f t="shared" si="316"/>
        <v>1</v>
      </c>
    </row>
    <row r="10147" spans="1:11" x14ac:dyDescent="0.25">
      <c r="A10147" s="5" t="str">
        <f t="shared" si="317"/>
        <v>Rate FamilyTOU-GS3Average WeekdayAugust18</v>
      </c>
      <c r="B10147" t="s">
        <v>2234</v>
      </c>
      <c r="C10147" t="s">
        <v>2256</v>
      </c>
      <c r="D10147" t="s">
        <v>2693</v>
      </c>
      <c r="E10147" t="s">
        <v>3232</v>
      </c>
      <c r="F10147" s="6">
        <v>18</v>
      </c>
      <c r="G10147" s="6"/>
      <c r="H10147" s="6"/>
      <c r="I10147" s="6"/>
      <c r="J10147" s="6">
        <v>86.436363636363637</v>
      </c>
      <c r="K10147">
        <f t="shared" si="316"/>
        <v>1</v>
      </c>
    </row>
    <row r="10148" spans="1:11" x14ac:dyDescent="0.25">
      <c r="A10148" s="5" t="str">
        <f t="shared" si="317"/>
        <v>Rate FamilyTOU-GS3Average WeekdayAugust19</v>
      </c>
      <c r="B10148" t="s">
        <v>2234</v>
      </c>
      <c r="C10148" t="s">
        <v>2256</v>
      </c>
      <c r="D10148" t="s">
        <v>2693</v>
      </c>
      <c r="E10148" t="s">
        <v>3232</v>
      </c>
      <c r="F10148" s="6">
        <v>19</v>
      </c>
      <c r="G10148" s="6"/>
      <c r="H10148" s="6"/>
      <c r="I10148" s="6"/>
      <c r="J10148" s="6">
        <v>85.163636363636371</v>
      </c>
      <c r="K10148">
        <f t="shared" si="316"/>
        <v>1</v>
      </c>
    </row>
    <row r="10149" spans="1:11" x14ac:dyDescent="0.25">
      <c r="A10149" s="5" t="str">
        <f t="shared" si="317"/>
        <v>Rate FamilyTOU-GS3Average WeekdayAugust20</v>
      </c>
      <c r="B10149" t="s">
        <v>2234</v>
      </c>
      <c r="C10149" t="s">
        <v>2256</v>
      </c>
      <c r="D10149" t="s">
        <v>2693</v>
      </c>
      <c r="E10149" t="s">
        <v>3232</v>
      </c>
      <c r="F10149" s="6">
        <v>20</v>
      </c>
      <c r="G10149" s="6"/>
      <c r="H10149" s="6"/>
      <c r="I10149" s="6"/>
      <c r="J10149" s="6">
        <v>82.672727272727272</v>
      </c>
      <c r="K10149">
        <f t="shared" si="316"/>
        <v>1</v>
      </c>
    </row>
    <row r="10150" spans="1:11" x14ac:dyDescent="0.25">
      <c r="A10150" s="5" t="str">
        <f t="shared" si="317"/>
        <v>Rate FamilyTOU-GS3Average WeekdayAugust21</v>
      </c>
      <c r="B10150" t="s">
        <v>2234</v>
      </c>
      <c r="C10150" t="s">
        <v>2256</v>
      </c>
      <c r="D10150" t="s">
        <v>2693</v>
      </c>
      <c r="E10150" t="s">
        <v>3232</v>
      </c>
      <c r="F10150" s="6">
        <v>21</v>
      </c>
      <c r="G10150" s="6"/>
      <c r="H10150" s="6"/>
      <c r="I10150" s="6"/>
      <c r="J10150" s="6">
        <v>79.145454545454541</v>
      </c>
      <c r="K10150">
        <f t="shared" si="316"/>
        <v>1</v>
      </c>
    </row>
    <row r="10151" spans="1:11" x14ac:dyDescent="0.25">
      <c r="A10151" s="5" t="str">
        <f t="shared" si="317"/>
        <v>Rate FamilyTOU-GS3Average WeekdayAugust22</v>
      </c>
      <c r="B10151" t="s">
        <v>2234</v>
      </c>
      <c r="C10151" t="s">
        <v>2256</v>
      </c>
      <c r="D10151" t="s">
        <v>2693</v>
      </c>
      <c r="E10151" t="s">
        <v>3232</v>
      </c>
      <c r="F10151" s="6">
        <v>22</v>
      </c>
      <c r="G10151" s="6"/>
      <c r="H10151" s="6"/>
      <c r="I10151" s="6"/>
      <c r="J10151" s="6">
        <v>75.554545454545448</v>
      </c>
      <c r="K10151">
        <f t="shared" si="316"/>
        <v>1</v>
      </c>
    </row>
    <row r="10152" spans="1:11" x14ac:dyDescent="0.25">
      <c r="A10152" s="5" t="str">
        <f t="shared" si="317"/>
        <v>Rate FamilyTOU-GS3Average WeekdayAugust23</v>
      </c>
      <c r="B10152" t="s">
        <v>2234</v>
      </c>
      <c r="C10152" t="s">
        <v>2256</v>
      </c>
      <c r="D10152" t="s">
        <v>2693</v>
      </c>
      <c r="E10152" t="s">
        <v>3232</v>
      </c>
      <c r="F10152" s="6">
        <v>23</v>
      </c>
      <c r="G10152" s="6"/>
      <c r="H10152" s="6"/>
      <c r="I10152" s="6"/>
      <c r="J10152" s="6">
        <v>73.726363636363644</v>
      </c>
      <c r="K10152">
        <f t="shared" si="316"/>
        <v>1</v>
      </c>
    </row>
    <row r="10153" spans="1:11" x14ac:dyDescent="0.25">
      <c r="A10153" s="5" t="str">
        <f t="shared" si="317"/>
        <v>Rate FamilyTOU-GS3Average WeekdayAugust24</v>
      </c>
      <c r="B10153" t="s">
        <v>2234</v>
      </c>
      <c r="C10153" t="s">
        <v>2256</v>
      </c>
      <c r="D10153" t="s">
        <v>2693</v>
      </c>
      <c r="E10153" t="s">
        <v>3232</v>
      </c>
      <c r="F10153" s="6">
        <v>24</v>
      </c>
      <c r="G10153" s="6"/>
      <c r="H10153" s="6"/>
      <c r="I10153" s="6"/>
      <c r="J10153" s="6">
        <v>72.342727272727274</v>
      </c>
      <c r="K10153">
        <f t="shared" si="316"/>
        <v>1</v>
      </c>
    </row>
    <row r="10154" spans="1:11" x14ac:dyDescent="0.25">
      <c r="A10154" s="5" t="str">
        <f t="shared" si="317"/>
        <v>Rate FamilyTOU-GS3Monthly Peak DayAugust1</v>
      </c>
      <c r="B10154" t="s">
        <v>2234</v>
      </c>
      <c r="C10154" t="s">
        <v>2256</v>
      </c>
      <c r="D10154" t="s">
        <v>2694</v>
      </c>
      <c r="E10154" t="s">
        <v>3232</v>
      </c>
      <c r="F10154" s="6">
        <v>1</v>
      </c>
      <c r="G10154" s="6"/>
      <c r="H10154" s="6"/>
      <c r="I10154" s="6"/>
      <c r="J10154" s="6">
        <v>73.872727272727261</v>
      </c>
      <c r="K10154">
        <f t="shared" si="316"/>
        <v>1</v>
      </c>
    </row>
    <row r="10155" spans="1:11" x14ac:dyDescent="0.25">
      <c r="A10155" s="5" t="str">
        <f t="shared" si="317"/>
        <v>Rate FamilyTOU-GS3Monthly Peak DayAugust2</v>
      </c>
      <c r="B10155" t="s">
        <v>2234</v>
      </c>
      <c r="C10155" t="s">
        <v>2256</v>
      </c>
      <c r="D10155" t="s">
        <v>2694</v>
      </c>
      <c r="E10155" t="s">
        <v>3232</v>
      </c>
      <c r="F10155" s="6">
        <v>2</v>
      </c>
      <c r="G10155" s="6"/>
      <c r="H10155" s="6"/>
      <c r="I10155" s="6"/>
      <c r="J10155" s="6">
        <v>73.13636363636364</v>
      </c>
      <c r="K10155">
        <f t="shared" si="316"/>
        <v>1</v>
      </c>
    </row>
    <row r="10156" spans="1:11" x14ac:dyDescent="0.25">
      <c r="A10156" s="5" t="str">
        <f t="shared" si="317"/>
        <v>Rate FamilyTOU-GS3Monthly Peak DayAugust3</v>
      </c>
      <c r="B10156" t="s">
        <v>2234</v>
      </c>
      <c r="C10156" t="s">
        <v>2256</v>
      </c>
      <c r="D10156" t="s">
        <v>2694</v>
      </c>
      <c r="E10156" t="s">
        <v>3232</v>
      </c>
      <c r="F10156" s="6">
        <v>3</v>
      </c>
      <c r="G10156" s="6"/>
      <c r="H10156" s="6"/>
      <c r="I10156" s="6"/>
      <c r="J10156" s="6">
        <v>72.550909090909087</v>
      </c>
      <c r="K10156">
        <f t="shared" si="316"/>
        <v>1</v>
      </c>
    </row>
    <row r="10157" spans="1:11" x14ac:dyDescent="0.25">
      <c r="A10157" s="5" t="str">
        <f t="shared" si="317"/>
        <v>Rate FamilyTOU-GS3Monthly Peak DayAugust4</v>
      </c>
      <c r="B10157" t="s">
        <v>2234</v>
      </c>
      <c r="C10157" t="s">
        <v>2256</v>
      </c>
      <c r="D10157" t="s">
        <v>2694</v>
      </c>
      <c r="E10157" t="s">
        <v>3232</v>
      </c>
      <c r="F10157" s="6">
        <v>4</v>
      </c>
      <c r="G10157" s="6"/>
      <c r="H10157" s="6"/>
      <c r="I10157" s="6"/>
      <c r="J10157" s="6">
        <v>72.196363636363643</v>
      </c>
      <c r="K10157">
        <f t="shared" si="316"/>
        <v>1</v>
      </c>
    </row>
    <row r="10158" spans="1:11" x14ac:dyDescent="0.25">
      <c r="A10158" s="5" t="str">
        <f t="shared" si="317"/>
        <v>Rate FamilyTOU-GS3Monthly Peak DayAugust5</v>
      </c>
      <c r="B10158" t="s">
        <v>2234</v>
      </c>
      <c r="C10158" t="s">
        <v>2256</v>
      </c>
      <c r="D10158" t="s">
        <v>2694</v>
      </c>
      <c r="E10158" t="s">
        <v>3232</v>
      </c>
      <c r="F10158" s="6">
        <v>5</v>
      </c>
      <c r="G10158" s="6"/>
      <c r="H10158" s="6"/>
      <c r="I10158" s="6"/>
      <c r="J10158" s="6">
        <v>71.506363636363645</v>
      </c>
      <c r="K10158">
        <f t="shared" si="316"/>
        <v>1</v>
      </c>
    </row>
    <row r="10159" spans="1:11" x14ac:dyDescent="0.25">
      <c r="A10159" s="5" t="str">
        <f t="shared" si="317"/>
        <v>Rate FamilyTOU-GS3Monthly Peak DayAugust6</v>
      </c>
      <c r="B10159" t="s">
        <v>2234</v>
      </c>
      <c r="C10159" t="s">
        <v>2256</v>
      </c>
      <c r="D10159" t="s">
        <v>2694</v>
      </c>
      <c r="E10159" t="s">
        <v>3232</v>
      </c>
      <c r="F10159" s="6">
        <v>6</v>
      </c>
      <c r="G10159" s="6"/>
      <c r="H10159" s="6"/>
      <c r="I10159" s="6"/>
      <c r="J10159" s="6">
        <v>71.231818181818184</v>
      </c>
      <c r="K10159">
        <f t="shared" si="316"/>
        <v>1</v>
      </c>
    </row>
    <row r="10160" spans="1:11" x14ac:dyDescent="0.25">
      <c r="A10160" s="5" t="str">
        <f t="shared" si="317"/>
        <v>Rate FamilyTOU-GS3Monthly Peak DayAugust7</v>
      </c>
      <c r="B10160" t="s">
        <v>2234</v>
      </c>
      <c r="C10160" t="s">
        <v>2256</v>
      </c>
      <c r="D10160" t="s">
        <v>2694</v>
      </c>
      <c r="E10160" t="s">
        <v>3232</v>
      </c>
      <c r="F10160" s="6">
        <v>7</v>
      </c>
      <c r="G10160" s="6"/>
      <c r="H10160" s="6"/>
      <c r="I10160" s="6"/>
      <c r="J10160" s="6">
        <v>71.260909090909081</v>
      </c>
      <c r="K10160">
        <f t="shared" si="316"/>
        <v>1</v>
      </c>
    </row>
    <row r="10161" spans="1:11" x14ac:dyDescent="0.25">
      <c r="A10161" s="5" t="str">
        <f t="shared" si="317"/>
        <v>Rate FamilyTOU-GS3Monthly Peak DayAugust8</v>
      </c>
      <c r="B10161" t="s">
        <v>2234</v>
      </c>
      <c r="C10161" t="s">
        <v>2256</v>
      </c>
      <c r="D10161" t="s">
        <v>2694</v>
      </c>
      <c r="E10161" t="s">
        <v>3232</v>
      </c>
      <c r="F10161" s="6">
        <v>8</v>
      </c>
      <c r="G10161" s="6"/>
      <c r="H10161" s="6"/>
      <c r="I10161" s="6"/>
      <c r="J10161" s="6">
        <v>71.651818181818186</v>
      </c>
      <c r="K10161">
        <f t="shared" si="316"/>
        <v>1</v>
      </c>
    </row>
    <row r="10162" spans="1:11" x14ac:dyDescent="0.25">
      <c r="A10162" s="5" t="str">
        <f t="shared" si="317"/>
        <v>Rate FamilyTOU-GS3Monthly Peak DayAugust9</v>
      </c>
      <c r="B10162" t="s">
        <v>2234</v>
      </c>
      <c r="C10162" t="s">
        <v>2256</v>
      </c>
      <c r="D10162" t="s">
        <v>2694</v>
      </c>
      <c r="E10162" t="s">
        <v>3232</v>
      </c>
      <c r="F10162" s="6">
        <v>9</v>
      </c>
      <c r="G10162" s="6"/>
      <c r="H10162" s="6"/>
      <c r="I10162" s="6"/>
      <c r="J10162" s="6">
        <v>73.290909090909096</v>
      </c>
      <c r="K10162">
        <f t="shared" si="316"/>
        <v>1</v>
      </c>
    </row>
    <row r="10163" spans="1:11" x14ac:dyDescent="0.25">
      <c r="A10163" s="5" t="str">
        <f t="shared" si="317"/>
        <v>Rate FamilyTOU-GS3Monthly Peak DayAugust10</v>
      </c>
      <c r="B10163" t="s">
        <v>2234</v>
      </c>
      <c r="C10163" t="s">
        <v>2256</v>
      </c>
      <c r="D10163" t="s">
        <v>2694</v>
      </c>
      <c r="E10163" t="s">
        <v>3232</v>
      </c>
      <c r="F10163" s="6">
        <v>10</v>
      </c>
      <c r="G10163" s="6"/>
      <c r="H10163" s="6"/>
      <c r="I10163" s="6"/>
      <c r="J10163" s="6">
        <v>76.11818181818181</v>
      </c>
      <c r="K10163">
        <f t="shared" si="316"/>
        <v>1</v>
      </c>
    </row>
    <row r="10164" spans="1:11" x14ac:dyDescent="0.25">
      <c r="A10164" s="5" t="str">
        <f t="shared" si="317"/>
        <v>Rate FamilyTOU-GS3Monthly Peak DayAugust11</v>
      </c>
      <c r="B10164" t="s">
        <v>2234</v>
      </c>
      <c r="C10164" t="s">
        <v>2256</v>
      </c>
      <c r="D10164" t="s">
        <v>2694</v>
      </c>
      <c r="E10164" t="s">
        <v>3232</v>
      </c>
      <c r="F10164" s="6">
        <v>11</v>
      </c>
      <c r="G10164" s="6"/>
      <c r="H10164" s="6"/>
      <c r="I10164" s="6"/>
      <c r="J10164" s="6">
        <v>79.709090909090918</v>
      </c>
      <c r="K10164">
        <f t="shared" si="316"/>
        <v>1</v>
      </c>
    </row>
    <row r="10165" spans="1:11" x14ac:dyDescent="0.25">
      <c r="A10165" s="5" t="str">
        <f t="shared" si="317"/>
        <v>Rate FamilyTOU-GS3Monthly Peak DayAugust12</v>
      </c>
      <c r="B10165" t="s">
        <v>2234</v>
      </c>
      <c r="C10165" t="s">
        <v>2256</v>
      </c>
      <c r="D10165" t="s">
        <v>2694</v>
      </c>
      <c r="E10165" t="s">
        <v>3232</v>
      </c>
      <c r="F10165" s="6">
        <v>12</v>
      </c>
      <c r="G10165" s="6"/>
      <c r="H10165" s="6"/>
      <c r="I10165" s="6"/>
      <c r="J10165" s="6">
        <v>84.009090909090901</v>
      </c>
      <c r="K10165">
        <f t="shared" si="316"/>
        <v>1</v>
      </c>
    </row>
    <row r="10166" spans="1:11" x14ac:dyDescent="0.25">
      <c r="A10166" s="5" t="str">
        <f t="shared" si="317"/>
        <v>Rate FamilyTOU-GS3Monthly Peak DayAugust13</v>
      </c>
      <c r="B10166" t="s">
        <v>2234</v>
      </c>
      <c r="C10166" t="s">
        <v>2256</v>
      </c>
      <c r="D10166" t="s">
        <v>2694</v>
      </c>
      <c r="E10166" t="s">
        <v>3232</v>
      </c>
      <c r="F10166" s="6">
        <v>13</v>
      </c>
      <c r="G10166" s="6"/>
      <c r="H10166" s="6"/>
      <c r="I10166" s="6"/>
      <c r="J10166" s="6">
        <v>85.98181818181817</v>
      </c>
      <c r="K10166">
        <f t="shared" si="316"/>
        <v>1</v>
      </c>
    </row>
    <row r="10167" spans="1:11" x14ac:dyDescent="0.25">
      <c r="A10167" s="5" t="str">
        <f t="shared" si="317"/>
        <v>Rate FamilyTOU-GS3Monthly Peak DayAugust14</v>
      </c>
      <c r="B10167" t="s">
        <v>2234</v>
      </c>
      <c r="C10167" t="s">
        <v>2256</v>
      </c>
      <c r="D10167" t="s">
        <v>2694</v>
      </c>
      <c r="E10167" t="s">
        <v>3232</v>
      </c>
      <c r="F10167" s="6">
        <v>14</v>
      </c>
      <c r="G10167" s="6"/>
      <c r="H10167" s="6"/>
      <c r="I10167" s="6"/>
      <c r="J10167" s="6">
        <v>86.909090909090892</v>
      </c>
      <c r="K10167">
        <f t="shared" si="316"/>
        <v>1</v>
      </c>
    </row>
    <row r="10168" spans="1:11" x14ac:dyDescent="0.25">
      <c r="A10168" s="5" t="str">
        <f t="shared" si="317"/>
        <v>Rate FamilyTOU-GS3Monthly Peak DayAugust15</v>
      </c>
      <c r="B10168" t="s">
        <v>2234</v>
      </c>
      <c r="C10168" t="s">
        <v>2256</v>
      </c>
      <c r="D10168" t="s">
        <v>2694</v>
      </c>
      <c r="E10168" t="s">
        <v>3232</v>
      </c>
      <c r="F10168" s="6">
        <v>15</v>
      </c>
      <c r="G10168" s="6"/>
      <c r="H10168" s="6"/>
      <c r="I10168" s="6"/>
      <c r="J10168" s="6">
        <v>86.836363636363629</v>
      </c>
      <c r="K10168">
        <f t="shared" si="316"/>
        <v>1</v>
      </c>
    </row>
    <row r="10169" spans="1:11" x14ac:dyDescent="0.25">
      <c r="A10169" s="5" t="str">
        <f t="shared" si="317"/>
        <v>Rate FamilyTOU-GS3Monthly Peak DayAugust16</v>
      </c>
      <c r="B10169" t="s">
        <v>2234</v>
      </c>
      <c r="C10169" t="s">
        <v>2256</v>
      </c>
      <c r="D10169" t="s">
        <v>2694</v>
      </c>
      <c r="E10169" t="s">
        <v>3232</v>
      </c>
      <c r="F10169" s="6">
        <v>16</v>
      </c>
      <c r="G10169" s="6"/>
      <c r="H10169" s="6"/>
      <c r="I10169" s="6"/>
      <c r="J10169" s="6">
        <v>87.318181818181813</v>
      </c>
      <c r="K10169">
        <f t="shared" si="316"/>
        <v>1</v>
      </c>
    </row>
    <row r="10170" spans="1:11" x14ac:dyDescent="0.25">
      <c r="A10170" s="5" t="str">
        <f t="shared" si="317"/>
        <v>Rate FamilyTOU-GS3Monthly Peak DayAugust17</v>
      </c>
      <c r="B10170" t="s">
        <v>2234</v>
      </c>
      <c r="C10170" t="s">
        <v>2256</v>
      </c>
      <c r="D10170" t="s">
        <v>2694</v>
      </c>
      <c r="E10170" t="s">
        <v>3232</v>
      </c>
      <c r="F10170" s="6">
        <v>17</v>
      </c>
      <c r="G10170" s="6"/>
      <c r="H10170" s="6"/>
      <c r="I10170" s="6"/>
      <c r="J10170" s="6">
        <v>86.863636363636388</v>
      </c>
      <c r="K10170">
        <f t="shared" si="316"/>
        <v>1</v>
      </c>
    </row>
    <row r="10171" spans="1:11" x14ac:dyDescent="0.25">
      <c r="A10171" s="5" t="str">
        <f t="shared" si="317"/>
        <v>Rate FamilyTOU-GS3Monthly Peak DayAugust18</v>
      </c>
      <c r="B10171" t="s">
        <v>2234</v>
      </c>
      <c r="C10171" t="s">
        <v>2256</v>
      </c>
      <c r="D10171" t="s">
        <v>2694</v>
      </c>
      <c r="E10171" t="s">
        <v>3232</v>
      </c>
      <c r="F10171" s="6">
        <v>18</v>
      </c>
      <c r="G10171" s="6"/>
      <c r="H10171" s="6"/>
      <c r="I10171" s="6"/>
      <c r="J10171" s="6">
        <v>84.627272727272739</v>
      </c>
      <c r="K10171">
        <f t="shared" si="316"/>
        <v>1</v>
      </c>
    </row>
    <row r="10172" spans="1:11" x14ac:dyDescent="0.25">
      <c r="A10172" s="5" t="str">
        <f t="shared" si="317"/>
        <v>Rate FamilyTOU-GS3Monthly Peak DayAugust19</v>
      </c>
      <c r="B10172" t="s">
        <v>2234</v>
      </c>
      <c r="C10172" t="s">
        <v>2256</v>
      </c>
      <c r="D10172" t="s">
        <v>2694</v>
      </c>
      <c r="E10172" t="s">
        <v>3232</v>
      </c>
      <c r="F10172" s="6">
        <v>19</v>
      </c>
      <c r="G10172" s="6"/>
      <c r="H10172" s="6"/>
      <c r="I10172" s="6"/>
      <c r="J10172" s="6">
        <v>83.309090909090912</v>
      </c>
      <c r="K10172">
        <f t="shared" si="316"/>
        <v>1</v>
      </c>
    </row>
    <row r="10173" spans="1:11" x14ac:dyDescent="0.25">
      <c r="A10173" s="5" t="str">
        <f t="shared" si="317"/>
        <v>Rate FamilyTOU-GS3Monthly Peak DayAugust20</v>
      </c>
      <c r="B10173" t="s">
        <v>2234</v>
      </c>
      <c r="C10173" t="s">
        <v>2256</v>
      </c>
      <c r="D10173" t="s">
        <v>2694</v>
      </c>
      <c r="E10173" t="s">
        <v>3232</v>
      </c>
      <c r="F10173" s="6">
        <v>20</v>
      </c>
      <c r="G10173" s="6"/>
      <c r="H10173" s="6"/>
      <c r="I10173" s="6"/>
      <c r="J10173" s="6">
        <v>80.709090909090904</v>
      </c>
      <c r="K10173">
        <f t="shared" si="316"/>
        <v>1</v>
      </c>
    </row>
    <row r="10174" spans="1:11" x14ac:dyDescent="0.25">
      <c r="A10174" s="5" t="str">
        <f t="shared" si="317"/>
        <v>Rate FamilyTOU-GS3Monthly Peak DayAugust21</v>
      </c>
      <c r="B10174" t="s">
        <v>2234</v>
      </c>
      <c r="C10174" t="s">
        <v>2256</v>
      </c>
      <c r="D10174" t="s">
        <v>2694</v>
      </c>
      <c r="E10174" t="s">
        <v>3232</v>
      </c>
      <c r="F10174" s="6">
        <v>21</v>
      </c>
      <c r="G10174" s="6"/>
      <c r="H10174" s="6"/>
      <c r="I10174" s="6"/>
      <c r="J10174" s="6">
        <v>77.472727272727255</v>
      </c>
      <c r="K10174">
        <f t="shared" si="316"/>
        <v>1</v>
      </c>
    </row>
    <row r="10175" spans="1:11" x14ac:dyDescent="0.25">
      <c r="A10175" s="5" t="str">
        <f t="shared" si="317"/>
        <v>Rate FamilyTOU-GS3Monthly Peak DayAugust22</v>
      </c>
      <c r="B10175" t="s">
        <v>2234</v>
      </c>
      <c r="C10175" t="s">
        <v>2256</v>
      </c>
      <c r="D10175" t="s">
        <v>2694</v>
      </c>
      <c r="E10175" t="s">
        <v>3232</v>
      </c>
      <c r="F10175" s="6">
        <v>22</v>
      </c>
      <c r="G10175" s="6"/>
      <c r="H10175" s="6"/>
      <c r="I10175" s="6"/>
      <c r="J10175" s="6">
        <v>75.34545454545453</v>
      </c>
      <c r="K10175">
        <f t="shared" si="316"/>
        <v>1</v>
      </c>
    </row>
    <row r="10176" spans="1:11" x14ac:dyDescent="0.25">
      <c r="A10176" s="5" t="str">
        <f t="shared" si="317"/>
        <v>Rate FamilyTOU-GS3Monthly Peak DayAugust23</v>
      </c>
      <c r="B10176" t="s">
        <v>2234</v>
      </c>
      <c r="C10176" t="s">
        <v>2256</v>
      </c>
      <c r="D10176" t="s">
        <v>2694</v>
      </c>
      <c r="E10176" t="s">
        <v>3232</v>
      </c>
      <c r="F10176" s="6">
        <v>23</v>
      </c>
      <c r="G10176" s="6"/>
      <c r="H10176" s="6"/>
      <c r="I10176" s="6"/>
      <c r="J10176" s="6">
        <v>74.736363636363635</v>
      </c>
      <c r="K10176">
        <f t="shared" si="316"/>
        <v>1</v>
      </c>
    </row>
    <row r="10177" spans="1:11" x14ac:dyDescent="0.25">
      <c r="A10177" s="5" t="str">
        <f t="shared" si="317"/>
        <v>Rate FamilyTOU-GS3Monthly Peak DayAugust24</v>
      </c>
      <c r="B10177" t="s">
        <v>2234</v>
      </c>
      <c r="C10177" t="s">
        <v>2256</v>
      </c>
      <c r="D10177" t="s">
        <v>2694</v>
      </c>
      <c r="E10177" t="s">
        <v>3232</v>
      </c>
      <c r="F10177" s="6">
        <v>24</v>
      </c>
      <c r="G10177" s="6"/>
      <c r="H10177" s="6"/>
      <c r="I10177" s="6"/>
      <c r="J10177" s="6">
        <v>74.38181818181819</v>
      </c>
      <c r="K10177">
        <f t="shared" si="316"/>
        <v>1</v>
      </c>
    </row>
    <row r="10178" spans="1:11" x14ac:dyDescent="0.25">
      <c r="A10178" s="5" t="str">
        <f t="shared" si="317"/>
        <v>Rate FamilyTOU-GS3Average WeekdaySeptember1</v>
      </c>
      <c r="B10178" t="s">
        <v>2234</v>
      </c>
      <c r="C10178" t="s">
        <v>2256</v>
      </c>
      <c r="D10178" t="s">
        <v>2695</v>
      </c>
      <c r="E10178" t="s">
        <v>3233</v>
      </c>
      <c r="F10178" s="6">
        <v>1</v>
      </c>
      <c r="G10178" s="6"/>
      <c r="H10178" s="6"/>
      <c r="I10178" s="6"/>
      <c r="J10178" s="6">
        <v>72.88181818181819</v>
      </c>
      <c r="K10178">
        <f t="shared" ref="K10178:K10241" si="318">INDEX(events, MATCH(CONCATENATE(B10178, C10178, D10178, E10178), events_y, 0), MATCH("Confidential", events_x, 0))</f>
        <v>1</v>
      </c>
    </row>
    <row r="10179" spans="1:11" x14ac:dyDescent="0.25">
      <c r="A10179" s="5" t="str">
        <f t="shared" ref="A10179:A10242" si="319">CONCATENATE(B10179, C10179, D10179, E10179, F10179)</f>
        <v>Rate FamilyTOU-GS3Average WeekdaySeptember2</v>
      </c>
      <c r="B10179" t="s">
        <v>2234</v>
      </c>
      <c r="C10179" t="s">
        <v>2256</v>
      </c>
      <c r="D10179" t="s">
        <v>2695</v>
      </c>
      <c r="E10179" t="s">
        <v>3233</v>
      </c>
      <c r="F10179" s="6">
        <v>2</v>
      </c>
      <c r="G10179" s="6"/>
      <c r="H10179" s="6"/>
      <c r="I10179" s="6"/>
      <c r="J10179" s="6">
        <v>71.650000000000006</v>
      </c>
      <c r="K10179">
        <f t="shared" si="318"/>
        <v>1</v>
      </c>
    </row>
    <row r="10180" spans="1:11" x14ac:dyDescent="0.25">
      <c r="A10180" s="5" t="str">
        <f t="shared" si="319"/>
        <v>Rate FamilyTOU-GS3Average WeekdaySeptember3</v>
      </c>
      <c r="B10180" t="s">
        <v>2234</v>
      </c>
      <c r="C10180" t="s">
        <v>2256</v>
      </c>
      <c r="D10180" t="s">
        <v>2695</v>
      </c>
      <c r="E10180" t="s">
        <v>3233</v>
      </c>
      <c r="F10180" s="6">
        <v>3</v>
      </c>
      <c r="G10180" s="6"/>
      <c r="H10180" s="6"/>
      <c r="I10180" s="6"/>
      <c r="J10180" s="6">
        <v>71.129999999999981</v>
      </c>
      <c r="K10180">
        <f t="shared" si="318"/>
        <v>1</v>
      </c>
    </row>
    <row r="10181" spans="1:11" x14ac:dyDescent="0.25">
      <c r="A10181" s="5" t="str">
        <f t="shared" si="319"/>
        <v>Rate FamilyTOU-GS3Average WeekdaySeptember4</v>
      </c>
      <c r="B10181" t="s">
        <v>2234</v>
      </c>
      <c r="C10181" t="s">
        <v>2256</v>
      </c>
      <c r="D10181" t="s">
        <v>2695</v>
      </c>
      <c r="E10181" t="s">
        <v>3233</v>
      </c>
      <c r="F10181" s="6">
        <v>4</v>
      </c>
      <c r="G10181" s="6"/>
      <c r="H10181" s="6"/>
      <c r="I10181" s="6"/>
      <c r="J10181" s="6">
        <v>70.527272727272717</v>
      </c>
      <c r="K10181">
        <f t="shared" si="318"/>
        <v>1</v>
      </c>
    </row>
    <row r="10182" spans="1:11" x14ac:dyDescent="0.25">
      <c r="A10182" s="5" t="str">
        <f t="shared" si="319"/>
        <v>Rate FamilyTOU-GS3Average WeekdaySeptember5</v>
      </c>
      <c r="B10182" t="s">
        <v>2234</v>
      </c>
      <c r="C10182" t="s">
        <v>2256</v>
      </c>
      <c r="D10182" t="s">
        <v>2695</v>
      </c>
      <c r="E10182" t="s">
        <v>3233</v>
      </c>
      <c r="F10182" s="6">
        <v>5</v>
      </c>
      <c r="G10182" s="6"/>
      <c r="H10182" s="6"/>
      <c r="I10182" s="6"/>
      <c r="J10182" s="6">
        <v>69.761818181818171</v>
      </c>
      <c r="K10182">
        <f t="shared" si="318"/>
        <v>1</v>
      </c>
    </row>
    <row r="10183" spans="1:11" x14ac:dyDescent="0.25">
      <c r="A10183" s="5" t="str">
        <f t="shared" si="319"/>
        <v>Rate FamilyTOU-GS3Average WeekdaySeptember6</v>
      </c>
      <c r="B10183" t="s">
        <v>2234</v>
      </c>
      <c r="C10183" t="s">
        <v>2256</v>
      </c>
      <c r="D10183" t="s">
        <v>2695</v>
      </c>
      <c r="E10183" t="s">
        <v>3233</v>
      </c>
      <c r="F10183" s="6">
        <v>6</v>
      </c>
      <c r="G10183" s="6"/>
      <c r="H10183" s="6"/>
      <c r="I10183" s="6"/>
      <c r="J10183" s="6">
        <v>68.839090909090928</v>
      </c>
      <c r="K10183">
        <f t="shared" si="318"/>
        <v>1</v>
      </c>
    </row>
    <row r="10184" spans="1:11" x14ac:dyDescent="0.25">
      <c r="A10184" s="5" t="str">
        <f t="shared" si="319"/>
        <v>Rate FamilyTOU-GS3Average WeekdaySeptember7</v>
      </c>
      <c r="B10184" t="s">
        <v>2234</v>
      </c>
      <c r="C10184" t="s">
        <v>2256</v>
      </c>
      <c r="D10184" t="s">
        <v>2695</v>
      </c>
      <c r="E10184" t="s">
        <v>3233</v>
      </c>
      <c r="F10184" s="6">
        <v>7</v>
      </c>
      <c r="G10184" s="6"/>
      <c r="H10184" s="6"/>
      <c r="I10184" s="6"/>
      <c r="J10184" s="6">
        <v>68.36545454545454</v>
      </c>
      <c r="K10184">
        <f t="shared" si="318"/>
        <v>1</v>
      </c>
    </row>
    <row r="10185" spans="1:11" x14ac:dyDescent="0.25">
      <c r="A10185" s="5" t="str">
        <f t="shared" si="319"/>
        <v>Rate FamilyTOU-GS3Average WeekdaySeptember8</v>
      </c>
      <c r="B10185" t="s">
        <v>2234</v>
      </c>
      <c r="C10185" t="s">
        <v>2256</v>
      </c>
      <c r="D10185" t="s">
        <v>2695</v>
      </c>
      <c r="E10185" t="s">
        <v>3233</v>
      </c>
      <c r="F10185" s="6">
        <v>8</v>
      </c>
      <c r="G10185" s="6"/>
      <c r="H10185" s="6"/>
      <c r="I10185" s="6"/>
      <c r="J10185" s="6">
        <v>67.910000000000011</v>
      </c>
      <c r="K10185">
        <f t="shared" si="318"/>
        <v>1</v>
      </c>
    </row>
    <row r="10186" spans="1:11" x14ac:dyDescent="0.25">
      <c r="A10186" s="5" t="str">
        <f t="shared" si="319"/>
        <v>Rate FamilyTOU-GS3Average WeekdaySeptember9</v>
      </c>
      <c r="B10186" t="s">
        <v>2234</v>
      </c>
      <c r="C10186" t="s">
        <v>2256</v>
      </c>
      <c r="D10186" t="s">
        <v>2695</v>
      </c>
      <c r="E10186" t="s">
        <v>3233</v>
      </c>
      <c r="F10186" s="6">
        <v>9</v>
      </c>
      <c r="G10186" s="6"/>
      <c r="H10186" s="6"/>
      <c r="I10186" s="6"/>
      <c r="J10186" s="6">
        <v>68.399090909090916</v>
      </c>
      <c r="K10186">
        <f t="shared" si="318"/>
        <v>1</v>
      </c>
    </row>
    <row r="10187" spans="1:11" x14ac:dyDescent="0.25">
      <c r="A10187" s="5" t="str">
        <f t="shared" si="319"/>
        <v>Rate FamilyTOU-GS3Average WeekdaySeptember10</v>
      </c>
      <c r="B10187" t="s">
        <v>2234</v>
      </c>
      <c r="C10187" t="s">
        <v>2256</v>
      </c>
      <c r="D10187" t="s">
        <v>2695</v>
      </c>
      <c r="E10187" t="s">
        <v>3233</v>
      </c>
      <c r="F10187" s="6">
        <v>10</v>
      </c>
      <c r="G10187" s="6"/>
      <c r="H10187" s="6"/>
      <c r="I10187" s="6"/>
      <c r="J10187" s="6">
        <v>71.724545454545463</v>
      </c>
      <c r="K10187">
        <f t="shared" si="318"/>
        <v>1</v>
      </c>
    </row>
    <row r="10188" spans="1:11" x14ac:dyDescent="0.25">
      <c r="A10188" s="5" t="str">
        <f t="shared" si="319"/>
        <v>Rate FamilyTOU-GS3Average WeekdaySeptember11</v>
      </c>
      <c r="B10188" t="s">
        <v>2234</v>
      </c>
      <c r="C10188" t="s">
        <v>2256</v>
      </c>
      <c r="D10188" t="s">
        <v>2695</v>
      </c>
      <c r="E10188" t="s">
        <v>3233</v>
      </c>
      <c r="F10188" s="6">
        <v>11</v>
      </c>
      <c r="G10188" s="6"/>
      <c r="H10188" s="6"/>
      <c r="I10188" s="6"/>
      <c r="J10188" s="6">
        <v>75.318181818181813</v>
      </c>
      <c r="K10188">
        <f t="shared" si="318"/>
        <v>1</v>
      </c>
    </row>
    <row r="10189" spans="1:11" x14ac:dyDescent="0.25">
      <c r="A10189" s="5" t="str">
        <f t="shared" si="319"/>
        <v>Rate FamilyTOU-GS3Average WeekdaySeptember12</v>
      </c>
      <c r="B10189" t="s">
        <v>2234</v>
      </c>
      <c r="C10189" t="s">
        <v>2256</v>
      </c>
      <c r="D10189" t="s">
        <v>2695</v>
      </c>
      <c r="E10189" t="s">
        <v>3233</v>
      </c>
      <c r="F10189" s="6">
        <v>12</v>
      </c>
      <c r="G10189" s="6"/>
      <c r="H10189" s="6"/>
      <c r="I10189" s="6"/>
      <c r="J10189" s="6">
        <v>78.663636363636371</v>
      </c>
      <c r="K10189">
        <f t="shared" si="318"/>
        <v>1</v>
      </c>
    </row>
    <row r="10190" spans="1:11" x14ac:dyDescent="0.25">
      <c r="A10190" s="5" t="str">
        <f t="shared" si="319"/>
        <v>Rate FamilyTOU-GS3Average WeekdaySeptember13</v>
      </c>
      <c r="B10190" t="s">
        <v>2234</v>
      </c>
      <c r="C10190" t="s">
        <v>2256</v>
      </c>
      <c r="D10190" t="s">
        <v>2695</v>
      </c>
      <c r="E10190" t="s">
        <v>3233</v>
      </c>
      <c r="F10190" s="6">
        <v>13</v>
      </c>
      <c r="G10190" s="6"/>
      <c r="H10190" s="6"/>
      <c r="I10190" s="6"/>
      <c r="J10190" s="6">
        <v>80.936363636363637</v>
      </c>
      <c r="K10190">
        <f t="shared" si="318"/>
        <v>1</v>
      </c>
    </row>
    <row r="10191" spans="1:11" x14ac:dyDescent="0.25">
      <c r="A10191" s="5" t="str">
        <f t="shared" si="319"/>
        <v>Rate FamilyTOU-GS3Average WeekdaySeptember14</v>
      </c>
      <c r="B10191" t="s">
        <v>2234</v>
      </c>
      <c r="C10191" t="s">
        <v>2256</v>
      </c>
      <c r="D10191" t="s">
        <v>2695</v>
      </c>
      <c r="E10191" t="s">
        <v>3233</v>
      </c>
      <c r="F10191" s="6">
        <v>14</v>
      </c>
      <c r="G10191" s="6"/>
      <c r="H10191" s="6"/>
      <c r="I10191" s="6"/>
      <c r="J10191" s="6">
        <v>82.100000000000009</v>
      </c>
      <c r="K10191">
        <f t="shared" si="318"/>
        <v>1</v>
      </c>
    </row>
    <row r="10192" spans="1:11" x14ac:dyDescent="0.25">
      <c r="A10192" s="5" t="str">
        <f t="shared" si="319"/>
        <v>Rate FamilyTOU-GS3Average WeekdaySeptember15</v>
      </c>
      <c r="B10192" t="s">
        <v>2234</v>
      </c>
      <c r="C10192" t="s">
        <v>2256</v>
      </c>
      <c r="D10192" t="s">
        <v>2695</v>
      </c>
      <c r="E10192" t="s">
        <v>3233</v>
      </c>
      <c r="F10192" s="6">
        <v>15</v>
      </c>
      <c r="G10192" s="6"/>
      <c r="H10192" s="6"/>
      <c r="I10192" s="6"/>
      <c r="J10192" s="6">
        <v>82.754545454545436</v>
      </c>
      <c r="K10192">
        <f t="shared" si="318"/>
        <v>1</v>
      </c>
    </row>
    <row r="10193" spans="1:11" x14ac:dyDescent="0.25">
      <c r="A10193" s="5" t="str">
        <f t="shared" si="319"/>
        <v>Rate FamilyTOU-GS3Average WeekdaySeptember16</v>
      </c>
      <c r="B10193" t="s">
        <v>2234</v>
      </c>
      <c r="C10193" t="s">
        <v>2256</v>
      </c>
      <c r="D10193" t="s">
        <v>2695</v>
      </c>
      <c r="E10193" t="s">
        <v>3233</v>
      </c>
      <c r="F10193" s="6">
        <v>16</v>
      </c>
      <c r="G10193" s="6"/>
      <c r="H10193" s="6"/>
      <c r="I10193" s="6"/>
      <c r="J10193" s="6">
        <v>82.781818181818196</v>
      </c>
      <c r="K10193">
        <f t="shared" si="318"/>
        <v>1</v>
      </c>
    </row>
    <row r="10194" spans="1:11" x14ac:dyDescent="0.25">
      <c r="A10194" s="5" t="str">
        <f t="shared" si="319"/>
        <v>Rate FamilyTOU-GS3Average WeekdaySeptember17</v>
      </c>
      <c r="B10194" t="s">
        <v>2234</v>
      </c>
      <c r="C10194" t="s">
        <v>2256</v>
      </c>
      <c r="D10194" t="s">
        <v>2695</v>
      </c>
      <c r="E10194" t="s">
        <v>3233</v>
      </c>
      <c r="F10194" s="6">
        <v>17</v>
      </c>
      <c r="G10194" s="6"/>
      <c r="H10194" s="6"/>
      <c r="I10194" s="6"/>
      <c r="J10194" s="6">
        <v>81.063636363636377</v>
      </c>
      <c r="K10194">
        <f t="shared" si="318"/>
        <v>1</v>
      </c>
    </row>
    <row r="10195" spans="1:11" x14ac:dyDescent="0.25">
      <c r="A10195" s="5" t="str">
        <f t="shared" si="319"/>
        <v>Rate FamilyTOU-GS3Average WeekdaySeptember18</v>
      </c>
      <c r="B10195" t="s">
        <v>2234</v>
      </c>
      <c r="C10195" t="s">
        <v>2256</v>
      </c>
      <c r="D10195" t="s">
        <v>2695</v>
      </c>
      <c r="E10195" t="s">
        <v>3233</v>
      </c>
      <c r="F10195" s="6">
        <v>18</v>
      </c>
      <c r="G10195" s="6"/>
      <c r="H10195" s="6"/>
      <c r="I10195" s="6"/>
      <c r="J10195" s="6">
        <v>78.790909090909096</v>
      </c>
      <c r="K10195">
        <f t="shared" si="318"/>
        <v>1</v>
      </c>
    </row>
    <row r="10196" spans="1:11" x14ac:dyDescent="0.25">
      <c r="A10196" s="5" t="str">
        <f t="shared" si="319"/>
        <v>Rate FamilyTOU-GS3Average WeekdaySeptember19</v>
      </c>
      <c r="B10196" t="s">
        <v>2234</v>
      </c>
      <c r="C10196" t="s">
        <v>2256</v>
      </c>
      <c r="D10196" t="s">
        <v>2695</v>
      </c>
      <c r="E10196" t="s">
        <v>3233</v>
      </c>
      <c r="F10196" s="6">
        <v>19</v>
      </c>
      <c r="G10196" s="6"/>
      <c r="H10196" s="6"/>
      <c r="I10196" s="6"/>
      <c r="J10196" s="6">
        <v>76.981818181818184</v>
      </c>
      <c r="K10196">
        <f t="shared" si="318"/>
        <v>1</v>
      </c>
    </row>
    <row r="10197" spans="1:11" x14ac:dyDescent="0.25">
      <c r="A10197" s="5" t="str">
        <f t="shared" si="319"/>
        <v>Rate FamilyTOU-GS3Average WeekdaySeptember20</v>
      </c>
      <c r="B10197" t="s">
        <v>2234</v>
      </c>
      <c r="C10197" t="s">
        <v>2256</v>
      </c>
      <c r="D10197" t="s">
        <v>2695</v>
      </c>
      <c r="E10197" t="s">
        <v>3233</v>
      </c>
      <c r="F10197" s="6">
        <v>20</v>
      </c>
      <c r="G10197" s="6"/>
      <c r="H10197" s="6"/>
      <c r="I10197" s="6"/>
      <c r="J10197" s="6">
        <v>74.909090909090907</v>
      </c>
      <c r="K10197">
        <f t="shared" si="318"/>
        <v>1</v>
      </c>
    </row>
    <row r="10198" spans="1:11" x14ac:dyDescent="0.25">
      <c r="A10198" s="5" t="str">
        <f t="shared" si="319"/>
        <v>Rate FamilyTOU-GS3Average WeekdaySeptember21</v>
      </c>
      <c r="B10198" t="s">
        <v>2234</v>
      </c>
      <c r="C10198" t="s">
        <v>2256</v>
      </c>
      <c r="D10198" t="s">
        <v>2695</v>
      </c>
      <c r="E10198" t="s">
        <v>3233</v>
      </c>
      <c r="F10198" s="6">
        <v>21</v>
      </c>
      <c r="G10198" s="6"/>
      <c r="H10198" s="6"/>
      <c r="I10198" s="6"/>
      <c r="J10198" s="6">
        <v>72.448181818181808</v>
      </c>
      <c r="K10198">
        <f t="shared" si="318"/>
        <v>1</v>
      </c>
    </row>
    <row r="10199" spans="1:11" x14ac:dyDescent="0.25">
      <c r="A10199" s="5" t="str">
        <f t="shared" si="319"/>
        <v>Rate FamilyTOU-GS3Average WeekdaySeptember22</v>
      </c>
      <c r="B10199" t="s">
        <v>2234</v>
      </c>
      <c r="C10199" t="s">
        <v>2256</v>
      </c>
      <c r="D10199" t="s">
        <v>2695</v>
      </c>
      <c r="E10199" t="s">
        <v>3233</v>
      </c>
      <c r="F10199" s="6">
        <v>22</v>
      </c>
      <c r="G10199" s="6"/>
      <c r="H10199" s="6"/>
      <c r="I10199" s="6"/>
      <c r="J10199" s="6">
        <v>71.113636363636374</v>
      </c>
      <c r="K10199">
        <f t="shared" si="318"/>
        <v>1</v>
      </c>
    </row>
    <row r="10200" spans="1:11" x14ac:dyDescent="0.25">
      <c r="A10200" s="5" t="str">
        <f t="shared" si="319"/>
        <v>Rate FamilyTOU-GS3Average WeekdaySeptember23</v>
      </c>
      <c r="B10200" t="s">
        <v>2234</v>
      </c>
      <c r="C10200" t="s">
        <v>2256</v>
      </c>
      <c r="D10200" t="s">
        <v>2695</v>
      </c>
      <c r="E10200" t="s">
        <v>3233</v>
      </c>
      <c r="F10200" s="6">
        <v>23</v>
      </c>
      <c r="G10200" s="6"/>
      <c r="H10200" s="6"/>
      <c r="I10200" s="6"/>
      <c r="J10200" s="6">
        <v>69.811818181818168</v>
      </c>
      <c r="K10200">
        <f t="shared" si="318"/>
        <v>1</v>
      </c>
    </row>
    <row r="10201" spans="1:11" x14ac:dyDescent="0.25">
      <c r="A10201" s="5" t="str">
        <f t="shared" si="319"/>
        <v>Rate FamilyTOU-GS3Average WeekdaySeptember24</v>
      </c>
      <c r="B10201" t="s">
        <v>2234</v>
      </c>
      <c r="C10201" t="s">
        <v>2256</v>
      </c>
      <c r="D10201" t="s">
        <v>2695</v>
      </c>
      <c r="E10201" t="s">
        <v>3233</v>
      </c>
      <c r="F10201" s="6">
        <v>24</v>
      </c>
      <c r="G10201" s="6"/>
      <c r="H10201" s="6"/>
      <c r="I10201" s="6"/>
      <c r="J10201" s="6">
        <v>68.702727272727287</v>
      </c>
      <c r="K10201">
        <f t="shared" si="318"/>
        <v>1</v>
      </c>
    </row>
    <row r="10202" spans="1:11" x14ac:dyDescent="0.25">
      <c r="A10202" s="5" t="str">
        <f t="shared" si="319"/>
        <v>Rate FamilyTOU-GS3Monthly Peak DaySeptember1</v>
      </c>
      <c r="B10202" t="s">
        <v>2234</v>
      </c>
      <c r="C10202" t="s">
        <v>2256</v>
      </c>
      <c r="D10202" t="s">
        <v>2696</v>
      </c>
      <c r="E10202" t="s">
        <v>3233</v>
      </c>
      <c r="F10202" s="6">
        <v>1</v>
      </c>
      <c r="G10202" s="6"/>
      <c r="H10202" s="6"/>
      <c r="I10202" s="6"/>
      <c r="J10202" s="6">
        <v>72.593636363636364</v>
      </c>
      <c r="K10202">
        <f t="shared" si="318"/>
        <v>1</v>
      </c>
    </row>
    <row r="10203" spans="1:11" x14ac:dyDescent="0.25">
      <c r="A10203" s="5" t="str">
        <f t="shared" si="319"/>
        <v>Rate FamilyTOU-GS3Monthly Peak DaySeptember2</v>
      </c>
      <c r="B10203" t="s">
        <v>2234</v>
      </c>
      <c r="C10203" t="s">
        <v>2256</v>
      </c>
      <c r="D10203" t="s">
        <v>2696</v>
      </c>
      <c r="E10203" t="s">
        <v>3233</v>
      </c>
      <c r="F10203" s="6">
        <v>2</v>
      </c>
      <c r="G10203" s="6"/>
      <c r="H10203" s="6"/>
      <c r="I10203" s="6"/>
      <c r="J10203" s="6">
        <v>72.249090909090896</v>
      </c>
      <c r="K10203">
        <f t="shared" si="318"/>
        <v>1</v>
      </c>
    </row>
    <row r="10204" spans="1:11" x14ac:dyDescent="0.25">
      <c r="A10204" s="5" t="str">
        <f t="shared" si="319"/>
        <v>Rate FamilyTOU-GS3Monthly Peak DaySeptember3</v>
      </c>
      <c r="B10204" t="s">
        <v>2234</v>
      </c>
      <c r="C10204" t="s">
        <v>2256</v>
      </c>
      <c r="D10204" t="s">
        <v>2696</v>
      </c>
      <c r="E10204" t="s">
        <v>3233</v>
      </c>
      <c r="F10204" s="6">
        <v>3</v>
      </c>
      <c r="G10204" s="6"/>
      <c r="H10204" s="6"/>
      <c r="I10204" s="6"/>
      <c r="J10204" s="6">
        <v>71.702727272727273</v>
      </c>
      <c r="K10204">
        <f t="shared" si="318"/>
        <v>1</v>
      </c>
    </row>
    <row r="10205" spans="1:11" x14ac:dyDescent="0.25">
      <c r="A10205" s="5" t="str">
        <f t="shared" si="319"/>
        <v>Rate FamilyTOU-GS3Monthly Peak DaySeptember4</v>
      </c>
      <c r="B10205" t="s">
        <v>2234</v>
      </c>
      <c r="C10205" t="s">
        <v>2256</v>
      </c>
      <c r="D10205" t="s">
        <v>2696</v>
      </c>
      <c r="E10205" t="s">
        <v>3233</v>
      </c>
      <c r="F10205" s="6">
        <v>4</v>
      </c>
      <c r="G10205" s="6"/>
      <c r="H10205" s="6"/>
      <c r="I10205" s="6"/>
      <c r="J10205" s="6">
        <v>71.312727272727273</v>
      </c>
      <c r="K10205">
        <f t="shared" si="318"/>
        <v>1</v>
      </c>
    </row>
    <row r="10206" spans="1:11" x14ac:dyDescent="0.25">
      <c r="A10206" s="5" t="str">
        <f t="shared" si="319"/>
        <v>Rate FamilyTOU-GS3Monthly Peak DaySeptember5</v>
      </c>
      <c r="B10206" t="s">
        <v>2234</v>
      </c>
      <c r="C10206" t="s">
        <v>2256</v>
      </c>
      <c r="D10206" t="s">
        <v>2696</v>
      </c>
      <c r="E10206" t="s">
        <v>3233</v>
      </c>
      <c r="F10206" s="6">
        <v>5</v>
      </c>
      <c r="G10206" s="6"/>
      <c r="H10206" s="6"/>
      <c r="I10206" s="6"/>
      <c r="J10206" s="6">
        <v>71.374545454545455</v>
      </c>
      <c r="K10206">
        <f t="shared" si="318"/>
        <v>1</v>
      </c>
    </row>
    <row r="10207" spans="1:11" x14ac:dyDescent="0.25">
      <c r="A10207" s="5" t="str">
        <f t="shared" si="319"/>
        <v>Rate FamilyTOU-GS3Monthly Peak DaySeptember6</v>
      </c>
      <c r="B10207" t="s">
        <v>2234</v>
      </c>
      <c r="C10207" t="s">
        <v>2256</v>
      </c>
      <c r="D10207" t="s">
        <v>2696</v>
      </c>
      <c r="E10207" t="s">
        <v>3233</v>
      </c>
      <c r="F10207" s="6">
        <v>6</v>
      </c>
      <c r="G10207" s="6"/>
      <c r="H10207" s="6"/>
      <c r="I10207" s="6"/>
      <c r="J10207" s="6">
        <v>71.186363636363623</v>
      </c>
      <c r="K10207">
        <f t="shared" si="318"/>
        <v>1</v>
      </c>
    </row>
    <row r="10208" spans="1:11" x14ac:dyDescent="0.25">
      <c r="A10208" s="5" t="str">
        <f t="shared" si="319"/>
        <v>Rate FamilyTOU-GS3Monthly Peak DaySeptember7</v>
      </c>
      <c r="B10208" t="s">
        <v>2234</v>
      </c>
      <c r="C10208" t="s">
        <v>2256</v>
      </c>
      <c r="D10208" t="s">
        <v>2696</v>
      </c>
      <c r="E10208" t="s">
        <v>3233</v>
      </c>
      <c r="F10208" s="6">
        <v>7</v>
      </c>
      <c r="G10208" s="6"/>
      <c r="H10208" s="6"/>
      <c r="I10208" s="6"/>
      <c r="J10208" s="6">
        <v>71.150000000000006</v>
      </c>
      <c r="K10208">
        <f t="shared" si="318"/>
        <v>1</v>
      </c>
    </row>
    <row r="10209" spans="1:11" x14ac:dyDescent="0.25">
      <c r="A10209" s="5" t="str">
        <f t="shared" si="319"/>
        <v>Rate FamilyTOU-GS3Monthly Peak DaySeptember8</v>
      </c>
      <c r="B10209" t="s">
        <v>2234</v>
      </c>
      <c r="C10209" t="s">
        <v>2256</v>
      </c>
      <c r="D10209" t="s">
        <v>2696</v>
      </c>
      <c r="E10209" t="s">
        <v>3233</v>
      </c>
      <c r="F10209" s="6">
        <v>8</v>
      </c>
      <c r="G10209" s="6"/>
      <c r="H10209" s="6"/>
      <c r="I10209" s="6"/>
      <c r="J10209" s="6">
        <v>71.029999999999987</v>
      </c>
      <c r="K10209">
        <f t="shared" si="318"/>
        <v>1</v>
      </c>
    </row>
    <row r="10210" spans="1:11" x14ac:dyDescent="0.25">
      <c r="A10210" s="5" t="str">
        <f t="shared" si="319"/>
        <v>Rate FamilyTOU-GS3Monthly Peak DaySeptember9</v>
      </c>
      <c r="B10210" t="s">
        <v>2234</v>
      </c>
      <c r="C10210" t="s">
        <v>2256</v>
      </c>
      <c r="D10210" t="s">
        <v>2696</v>
      </c>
      <c r="E10210" t="s">
        <v>3233</v>
      </c>
      <c r="F10210" s="6">
        <v>9</v>
      </c>
      <c r="G10210" s="6"/>
      <c r="H10210" s="6"/>
      <c r="I10210" s="6"/>
      <c r="J10210" s="6">
        <v>72.443636363636358</v>
      </c>
      <c r="K10210">
        <f t="shared" si="318"/>
        <v>1</v>
      </c>
    </row>
    <row r="10211" spans="1:11" x14ac:dyDescent="0.25">
      <c r="A10211" s="5" t="str">
        <f t="shared" si="319"/>
        <v>Rate FamilyTOU-GS3Monthly Peak DaySeptember10</v>
      </c>
      <c r="B10211" t="s">
        <v>2234</v>
      </c>
      <c r="C10211" t="s">
        <v>2256</v>
      </c>
      <c r="D10211" t="s">
        <v>2696</v>
      </c>
      <c r="E10211" t="s">
        <v>3233</v>
      </c>
      <c r="F10211" s="6">
        <v>10</v>
      </c>
      <c r="G10211" s="6"/>
      <c r="H10211" s="6"/>
      <c r="I10211" s="6"/>
      <c r="J10211" s="6">
        <v>75.854545454545459</v>
      </c>
      <c r="K10211">
        <f t="shared" si="318"/>
        <v>1</v>
      </c>
    </row>
    <row r="10212" spans="1:11" x14ac:dyDescent="0.25">
      <c r="A10212" s="5" t="str">
        <f t="shared" si="319"/>
        <v>Rate FamilyTOU-GS3Monthly Peak DaySeptember11</v>
      </c>
      <c r="B10212" t="s">
        <v>2234</v>
      </c>
      <c r="C10212" t="s">
        <v>2256</v>
      </c>
      <c r="D10212" t="s">
        <v>2696</v>
      </c>
      <c r="E10212" t="s">
        <v>3233</v>
      </c>
      <c r="F10212" s="6">
        <v>11</v>
      </c>
      <c r="G10212" s="6"/>
      <c r="H10212" s="6"/>
      <c r="I10212" s="6"/>
      <c r="J10212" s="6">
        <v>79.909090909090907</v>
      </c>
      <c r="K10212">
        <f t="shared" si="318"/>
        <v>1</v>
      </c>
    </row>
    <row r="10213" spans="1:11" x14ac:dyDescent="0.25">
      <c r="A10213" s="5" t="str">
        <f t="shared" si="319"/>
        <v>Rate FamilyTOU-GS3Monthly Peak DaySeptember12</v>
      </c>
      <c r="B10213" t="s">
        <v>2234</v>
      </c>
      <c r="C10213" t="s">
        <v>2256</v>
      </c>
      <c r="D10213" t="s">
        <v>2696</v>
      </c>
      <c r="E10213" t="s">
        <v>3233</v>
      </c>
      <c r="F10213" s="6">
        <v>12</v>
      </c>
      <c r="G10213" s="6"/>
      <c r="H10213" s="6"/>
      <c r="I10213" s="6"/>
      <c r="J10213" s="6">
        <v>83.336363636363643</v>
      </c>
      <c r="K10213">
        <f t="shared" si="318"/>
        <v>1</v>
      </c>
    </row>
    <row r="10214" spans="1:11" x14ac:dyDescent="0.25">
      <c r="A10214" s="5" t="str">
        <f t="shared" si="319"/>
        <v>Rate FamilyTOU-GS3Monthly Peak DaySeptember13</v>
      </c>
      <c r="B10214" t="s">
        <v>2234</v>
      </c>
      <c r="C10214" t="s">
        <v>2256</v>
      </c>
      <c r="D10214" t="s">
        <v>2696</v>
      </c>
      <c r="E10214" t="s">
        <v>3233</v>
      </c>
      <c r="F10214" s="6">
        <v>13</v>
      </c>
      <c r="G10214" s="6"/>
      <c r="H10214" s="6"/>
      <c r="I10214" s="6"/>
      <c r="J10214" s="6">
        <v>85.781818181818181</v>
      </c>
      <c r="K10214">
        <f t="shared" si="318"/>
        <v>1</v>
      </c>
    </row>
    <row r="10215" spans="1:11" x14ac:dyDescent="0.25">
      <c r="A10215" s="5" t="str">
        <f t="shared" si="319"/>
        <v>Rate FamilyTOU-GS3Monthly Peak DaySeptember14</v>
      </c>
      <c r="B10215" t="s">
        <v>2234</v>
      </c>
      <c r="C10215" t="s">
        <v>2256</v>
      </c>
      <c r="D10215" t="s">
        <v>2696</v>
      </c>
      <c r="E10215" t="s">
        <v>3233</v>
      </c>
      <c r="F10215" s="6">
        <v>14</v>
      </c>
      <c r="G10215" s="6"/>
      <c r="H10215" s="6"/>
      <c r="I10215" s="6"/>
      <c r="J10215" s="6">
        <v>87.790909090909096</v>
      </c>
      <c r="K10215">
        <f t="shared" si="318"/>
        <v>1</v>
      </c>
    </row>
    <row r="10216" spans="1:11" x14ac:dyDescent="0.25">
      <c r="A10216" s="5" t="str">
        <f t="shared" si="319"/>
        <v>Rate FamilyTOU-GS3Monthly Peak DaySeptember15</v>
      </c>
      <c r="B10216" t="s">
        <v>2234</v>
      </c>
      <c r="C10216" t="s">
        <v>2256</v>
      </c>
      <c r="D10216" t="s">
        <v>2696</v>
      </c>
      <c r="E10216" t="s">
        <v>3233</v>
      </c>
      <c r="F10216" s="6">
        <v>15</v>
      </c>
      <c r="G10216" s="6"/>
      <c r="H10216" s="6"/>
      <c r="I10216" s="6"/>
      <c r="J10216" s="6">
        <v>89.090909090909108</v>
      </c>
      <c r="K10216">
        <f t="shared" si="318"/>
        <v>1</v>
      </c>
    </row>
    <row r="10217" spans="1:11" x14ac:dyDescent="0.25">
      <c r="A10217" s="5" t="str">
        <f t="shared" si="319"/>
        <v>Rate FamilyTOU-GS3Monthly Peak DaySeptember16</v>
      </c>
      <c r="B10217" t="s">
        <v>2234</v>
      </c>
      <c r="C10217" t="s">
        <v>2256</v>
      </c>
      <c r="D10217" t="s">
        <v>2696</v>
      </c>
      <c r="E10217" t="s">
        <v>3233</v>
      </c>
      <c r="F10217" s="6">
        <v>16</v>
      </c>
      <c r="G10217" s="6"/>
      <c r="H10217" s="6"/>
      <c r="I10217" s="6"/>
      <c r="J10217" s="6">
        <v>91.663636363636343</v>
      </c>
      <c r="K10217">
        <f t="shared" si="318"/>
        <v>1</v>
      </c>
    </row>
    <row r="10218" spans="1:11" x14ac:dyDescent="0.25">
      <c r="A10218" s="5" t="str">
        <f t="shared" si="319"/>
        <v>Rate FamilyTOU-GS3Monthly Peak DaySeptember17</v>
      </c>
      <c r="B10218" t="s">
        <v>2234</v>
      </c>
      <c r="C10218" t="s">
        <v>2256</v>
      </c>
      <c r="D10218" t="s">
        <v>2696</v>
      </c>
      <c r="E10218" t="s">
        <v>3233</v>
      </c>
      <c r="F10218" s="6">
        <v>17</v>
      </c>
      <c r="G10218" s="6"/>
      <c r="H10218" s="6"/>
      <c r="I10218" s="6"/>
      <c r="J10218" s="6">
        <v>92.827272727272728</v>
      </c>
      <c r="K10218">
        <f t="shared" si="318"/>
        <v>1</v>
      </c>
    </row>
    <row r="10219" spans="1:11" x14ac:dyDescent="0.25">
      <c r="A10219" s="5" t="str">
        <f t="shared" si="319"/>
        <v>Rate FamilyTOU-GS3Monthly Peak DaySeptember18</v>
      </c>
      <c r="B10219" t="s">
        <v>2234</v>
      </c>
      <c r="C10219" t="s">
        <v>2256</v>
      </c>
      <c r="D10219" t="s">
        <v>2696</v>
      </c>
      <c r="E10219" t="s">
        <v>3233</v>
      </c>
      <c r="F10219" s="6">
        <v>18</v>
      </c>
      <c r="G10219" s="6"/>
      <c r="H10219" s="6"/>
      <c r="I10219" s="6"/>
      <c r="J10219" s="6">
        <v>90.390909090909091</v>
      </c>
      <c r="K10219">
        <f t="shared" si="318"/>
        <v>1</v>
      </c>
    </row>
    <row r="10220" spans="1:11" x14ac:dyDescent="0.25">
      <c r="A10220" s="5" t="str">
        <f t="shared" si="319"/>
        <v>Rate FamilyTOU-GS3Monthly Peak DaySeptember19</v>
      </c>
      <c r="B10220" t="s">
        <v>2234</v>
      </c>
      <c r="C10220" t="s">
        <v>2256</v>
      </c>
      <c r="D10220" t="s">
        <v>2696</v>
      </c>
      <c r="E10220" t="s">
        <v>3233</v>
      </c>
      <c r="F10220" s="6">
        <v>19</v>
      </c>
      <c r="G10220" s="6"/>
      <c r="H10220" s="6"/>
      <c r="I10220" s="6"/>
      <c r="J10220" s="6">
        <v>87.445454545454538</v>
      </c>
      <c r="K10220">
        <f t="shared" si="318"/>
        <v>1</v>
      </c>
    </row>
    <row r="10221" spans="1:11" x14ac:dyDescent="0.25">
      <c r="A10221" s="5" t="str">
        <f t="shared" si="319"/>
        <v>Rate FamilyTOU-GS3Monthly Peak DaySeptember20</v>
      </c>
      <c r="B10221" t="s">
        <v>2234</v>
      </c>
      <c r="C10221" t="s">
        <v>2256</v>
      </c>
      <c r="D10221" t="s">
        <v>2696</v>
      </c>
      <c r="E10221" t="s">
        <v>3233</v>
      </c>
      <c r="F10221" s="6">
        <v>20</v>
      </c>
      <c r="G10221" s="6"/>
      <c r="H10221" s="6"/>
      <c r="I10221" s="6"/>
      <c r="J10221" s="6">
        <v>83.818181818181827</v>
      </c>
      <c r="K10221">
        <f t="shared" si="318"/>
        <v>1</v>
      </c>
    </row>
    <row r="10222" spans="1:11" x14ac:dyDescent="0.25">
      <c r="A10222" s="5" t="str">
        <f t="shared" si="319"/>
        <v>Rate FamilyTOU-GS3Monthly Peak DaySeptember21</v>
      </c>
      <c r="B10222" t="s">
        <v>2234</v>
      </c>
      <c r="C10222" t="s">
        <v>2256</v>
      </c>
      <c r="D10222" t="s">
        <v>2696</v>
      </c>
      <c r="E10222" t="s">
        <v>3233</v>
      </c>
      <c r="F10222" s="6">
        <v>21</v>
      </c>
      <c r="G10222" s="6"/>
      <c r="H10222" s="6"/>
      <c r="I10222" s="6"/>
      <c r="J10222" s="6">
        <v>80.172727272727286</v>
      </c>
      <c r="K10222">
        <f t="shared" si="318"/>
        <v>1</v>
      </c>
    </row>
    <row r="10223" spans="1:11" x14ac:dyDescent="0.25">
      <c r="A10223" s="5" t="str">
        <f t="shared" si="319"/>
        <v>Rate FamilyTOU-GS3Monthly Peak DaySeptember22</v>
      </c>
      <c r="B10223" t="s">
        <v>2234</v>
      </c>
      <c r="C10223" t="s">
        <v>2256</v>
      </c>
      <c r="D10223" t="s">
        <v>2696</v>
      </c>
      <c r="E10223" t="s">
        <v>3233</v>
      </c>
      <c r="F10223" s="6">
        <v>22</v>
      </c>
      <c r="G10223" s="6"/>
      <c r="H10223" s="6"/>
      <c r="I10223" s="6"/>
      <c r="J10223" s="6">
        <v>78</v>
      </c>
      <c r="K10223">
        <f t="shared" si="318"/>
        <v>1</v>
      </c>
    </row>
    <row r="10224" spans="1:11" x14ac:dyDescent="0.25">
      <c r="A10224" s="5" t="str">
        <f t="shared" si="319"/>
        <v>Rate FamilyTOU-GS3Monthly Peak DaySeptember23</v>
      </c>
      <c r="B10224" t="s">
        <v>2234</v>
      </c>
      <c r="C10224" t="s">
        <v>2256</v>
      </c>
      <c r="D10224" t="s">
        <v>2696</v>
      </c>
      <c r="E10224" t="s">
        <v>3233</v>
      </c>
      <c r="F10224" s="6">
        <v>23</v>
      </c>
      <c r="G10224" s="6"/>
      <c r="H10224" s="6"/>
      <c r="I10224" s="6"/>
      <c r="J10224" s="6">
        <v>75.863636363636374</v>
      </c>
      <c r="K10224">
        <f t="shared" si="318"/>
        <v>1</v>
      </c>
    </row>
    <row r="10225" spans="1:11" x14ac:dyDescent="0.25">
      <c r="A10225" s="5" t="str">
        <f t="shared" si="319"/>
        <v>Rate FamilyTOU-GS3Monthly Peak DaySeptember24</v>
      </c>
      <c r="B10225" t="s">
        <v>2234</v>
      </c>
      <c r="C10225" t="s">
        <v>2256</v>
      </c>
      <c r="D10225" t="s">
        <v>2696</v>
      </c>
      <c r="E10225" t="s">
        <v>3233</v>
      </c>
      <c r="F10225" s="6">
        <v>24</v>
      </c>
      <c r="G10225" s="6"/>
      <c r="H10225" s="6"/>
      <c r="I10225" s="6"/>
      <c r="J10225" s="6">
        <v>74.600000000000009</v>
      </c>
      <c r="K10225">
        <f t="shared" si="318"/>
        <v>1</v>
      </c>
    </row>
    <row r="10226" spans="1:11" x14ac:dyDescent="0.25">
      <c r="A10226" s="5" t="str">
        <f t="shared" si="319"/>
        <v>Rate FamilyTOU-GS3Average WeekdayOctober1</v>
      </c>
      <c r="B10226" t="s">
        <v>2234</v>
      </c>
      <c r="C10226" t="s">
        <v>2256</v>
      </c>
      <c r="D10226" t="s">
        <v>2697</v>
      </c>
      <c r="E10226" t="s">
        <v>3234</v>
      </c>
      <c r="F10226" s="6">
        <v>1</v>
      </c>
      <c r="G10226" s="6"/>
      <c r="H10226" s="6"/>
      <c r="I10226" s="6"/>
      <c r="J10226" s="6">
        <v>68.977500000000006</v>
      </c>
      <c r="K10226">
        <f t="shared" si="318"/>
        <v>1</v>
      </c>
    </row>
    <row r="10227" spans="1:11" x14ac:dyDescent="0.25">
      <c r="A10227" s="5" t="str">
        <f t="shared" si="319"/>
        <v>Rate FamilyTOU-GS3Average WeekdayOctober2</v>
      </c>
      <c r="B10227" t="s">
        <v>2234</v>
      </c>
      <c r="C10227" t="s">
        <v>2256</v>
      </c>
      <c r="D10227" t="s">
        <v>2697</v>
      </c>
      <c r="E10227" t="s">
        <v>3234</v>
      </c>
      <c r="F10227" s="6">
        <v>2</v>
      </c>
      <c r="G10227" s="6"/>
      <c r="H10227" s="6"/>
      <c r="I10227" s="6"/>
      <c r="J10227" s="6">
        <v>68.47</v>
      </c>
      <c r="K10227">
        <f t="shared" si="318"/>
        <v>1</v>
      </c>
    </row>
    <row r="10228" spans="1:11" x14ac:dyDescent="0.25">
      <c r="A10228" s="5" t="str">
        <f t="shared" si="319"/>
        <v>Rate FamilyTOU-GS3Average WeekdayOctober3</v>
      </c>
      <c r="B10228" t="s">
        <v>2234</v>
      </c>
      <c r="C10228" t="s">
        <v>2256</v>
      </c>
      <c r="D10228" t="s">
        <v>2697</v>
      </c>
      <c r="E10228" t="s">
        <v>3234</v>
      </c>
      <c r="F10228" s="6">
        <v>3</v>
      </c>
      <c r="G10228" s="6"/>
      <c r="H10228" s="6"/>
      <c r="I10228" s="6"/>
      <c r="J10228" s="6">
        <v>68.317499999999995</v>
      </c>
      <c r="K10228">
        <f t="shared" si="318"/>
        <v>1</v>
      </c>
    </row>
    <row r="10229" spans="1:11" x14ac:dyDescent="0.25">
      <c r="A10229" s="5" t="str">
        <f t="shared" si="319"/>
        <v>Rate FamilyTOU-GS3Average WeekdayOctober4</v>
      </c>
      <c r="B10229" t="s">
        <v>2234</v>
      </c>
      <c r="C10229" t="s">
        <v>2256</v>
      </c>
      <c r="D10229" t="s">
        <v>2697</v>
      </c>
      <c r="E10229" t="s">
        <v>3234</v>
      </c>
      <c r="F10229" s="6">
        <v>4</v>
      </c>
      <c r="G10229" s="6"/>
      <c r="H10229" s="6"/>
      <c r="I10229" s="6"/>
      <c r="J10229" s="6">
        <v>68.091249999999988</v>
      </c>
      <c r="K10229">
        <f t="shared" si="318"/>
        <v>1</v>
      </c>
    </row>
    <row r="10230" spans="1:11" x14ac:dyDescent="0.25">
      <c r="A10230" s="5" t="str">
        <f t="shared" si="319"/>
        <v>Rate FamilyTOU-GS3Average WeekdayOctober5</v>
      </c>
      <c r="B10230" t="s">
        <v>2234</v>
      </c>
      <c r="C10230" t="s">
        <v>2256</v>
      </c>
      <c r="D10230" t="s">
        <v>2697</v>
      </c>
      <c r="E10230" t="s">
        <v>3234</v>
      </c>
      <c r="F10230" s="6">
        <v>5</v>
      </c>
      <c r="G10230" s="6"/>
      <c r="H10230" s="6"/>
      <c r="I10230" s="6"/>
      <c r="J10230" s="6">
        <v>67.712500000000006</v>
      </c>
      <c r="K10230">
        <f t="shared" si="318"/>
        <v>1</v>
      </c>
    </row>
    <row r="10231" spans="1:11" x14ac:dyDescent="0.25">
      <c r="A10231" s="5" t="str">
        <f t="shared" si="319"/>
        <v>Rate FamilyTOU-GS3Average WeekdayOctober6</v>
      </c>
      <c r="B10231" t="s">
        <v>2234</v>
      </c>
      <c r="C10231" t="s">
        <v>2256</v>
      </c>
      <c r="D10231" t="s">
        <v>2697</v>
      </c>
      <c r="E10231" t="s">
        <v>3234</v>
      </c>
      <c r="F10231" s="6">
        <v>6</v>
      </c>
      <c r="G10231" s="6"/>
      <c r="H10231" s="6"/>
      <c r="I10231" s="6"/>
      <c r="J10231" s="6">
        <v>67.185000000000002</v>
      </c>
      <c r="K10231">
        <f t="shared" si="318"/>
        <v>1</v>
      </c>
    </row>
    <row r="10232" spans="1:11" x14ac:dyDescent="0.25">
      <c r="A10232" s="5" t="str">
        <f t="shared" si="319"/>
        <v>Rate FamilyTOU-GS3Average WeekdayOctober7</v>
      </c>
      <c r="B10232" t="s">
        <v>2234</v>
      </c>
      <c r="C10232" t="s">
        <v>2256</v>
      </c>
      <c r="D10232" t="s">
        <v>2697</v>
      </c>
      <c r="E10232" t="s">
        <v>3234</v>
      </c>
      <c r="F10232" s="6">
        <v>7</v>
      </c>
      <c r="G10232" s="6"/>
      <c r="H10232" s="6"/>
      <c r="I10232" s="6"/>
      <c r="J10232" s="6">
        <v>66.276250000000019</v>
      </c>
      <c r="K10232">
        <f t="shared" si="318"/>
        <v>1</v>
      </c>
    </row>
    <row r="10233" spans="1:11" x14ac:dyDescent="0.25">
      <c r="A10233" s="5" t="str">
        <f t="shared" si="319"/>
        <v>Rate FamilyTOU-GS3Average WeekdayOctober8</v>
      </c>
      <c r="B10233" t="s">
        <v>2234</v>
      </c>
      <c r="C10233" t="s">
        <v>2256</v>
      </c>
      <c r="D10233" t="s">
        <v>2697</v>
      </c>
      <c r="E10233" t="s">
        <v>3234</v>
      </c>
      <c r="F10233" s="6">
        <v>8</v>
      </c>
      <c r="G10233" s="6"/>
      <c r="H10233" s="6"/>
      <c r="I10233" s="6"/>
      <c r="J10233" s="6">
        <v>65.3125</v>
      </c>
      <c r="K10233">
        <f t="shared" si="318"/>
        <v>1</v>
      </c>
    </row>
    <row r="10234" spans="1:11" x14ac:dyDescent="0.25">
      <c r="A10234" s="5" t="str">
        <f t="shared" si="319"/>
        <v>Rate FamilyTOU-GS3Average WeekdayOctober9</v>
      </c>
      <c r="B10234" t="s">
        <v>2234</v>
      </c>
      <c r="C10234" t="s">
        <v>2256</v>
      </c>
      <c r="D10234" t="s">
        <v>2697</v>
      </c>
      <c r="E10234" t="s">
        <v>3234</v>
      </c>
      <c r="F10234" s="6">
        <v>9</v>
      </c>
      <c r="G10234" s="6"/>
      <c r="H10234" s="6"/>
      <c r="I10234" s="6"/>
      <c r="J10234" s="6">
        <v>65.826249999999987</v>
      </c>
      <c r="K10234">
        <f t="shared" si="318"/>
        <v>1</v>
      </c>
    </row>
    <row r="10235" spans="1:11" x14ac:dyDescent="0.25">
      <c r="A10235" s="5" t="str">
        <f t="shared" si="319"/>
        <v>Rate FamilyTOU-GS3Average WeekdayOctober10</v>
      </c>
      <c r="B10235" t="s">
        <v>2234</v>
      </c>
      <c r="C10235" t="s">
        <v>2256</v>
      </c>
      <c r="D10235" t="s">
        <v>2697</v>
      </c>
      <c r="E10235" t="s">
        <v>3234</v>
      </c>
      <c r="F10235" s="6">
        <v>10</v>
      </c>
      <c r="G10235" s="6"/>
      <c r="H10235" s="6"/>
      <c r="I10235" s="6"/>
      <c r="J10235" s="6">
        <v>68.300000000000011</v>
      </c>
      <c r="K10235">
        <f t="shared" si="318"/>
        <v>1</v>
      </c>
    </row>
    <row r="10236" spans="1:11" x14ac:dyDescent="0.25">
      <c r="A10236" s="5" t="str">
        <f t="shared" si="319"/>
        <v>Rate FamilyTOU-GS3Average WeekdayOctober11</v>
      </c>
      <c r="B10236" t="s">
        <v>2234</v>
      </c>
      <c r="C10236" t="s">
        <v>2256</v>
      </c>
      <c r="D10236" t="s">
        <v>2697</v>
      </c>
      <c r="E10236" t="s">
        <v>3234</v>
      </c>
      <c r="F10236" s="6">
        <v>11</v>
      </c>
      <c r="G10236" s="6"/>
      <c r="H10236" s="6"/>
      <c r="I10236" s="6"/>
      <c r="J10236" s="6">
        <v>71.349999999999994</v>
      </c>
      <c r="K10236">
        <f t="shared" si="318"/>
        <v>1</v>
      </c>
    </row>
    <row r="10237" spans="1:11" x14ac:dyDescent="0.25">
      <c r="A10237" s="5" t="str">
        <f t="shared" si="319"/>
        <v>Rate FamilyTOU-GS3Average WeekdayOctober12</v>
      </c>
      <c r="B10237" t="s">
        <v>2234</v>
      </c>
      <c r="C10237" t="s">
        <v>2256</v>
      </c>
      <c r="D10237" t="s">
        <v>2697</v>
      </c>
      <c r="E10237" t="s">
        <v>3234</v>
      </c>
      <c r="F10237" s="6">
        <v>12</v>
      </c>
      <c r="G10237" s="6"/>
      <c r="H10237" s="6"/>
      <c r="I10237" s="6"/>
      <c r="J10237" s="6">
        <v>73.879836730957052</v>
      </c>
      <c r="K10237">
        <f t="shared" si="318"/>
        <v>1</v>
      </c>
    </row>
    <row r="10238" spans="1:11" x14ac:dyDescent="0.25">
      <c r="A10238" s="5" t="str">
        <f t="shared" si="319"/>
        <v>Rate FamilyTOU-GS3Average WeekdayOctober13</v>
      </c>
      <c r="B10238" t="s">
        <v>2234</v>
      </c>
      <c r="C10238" t="s">
        <v>2256</v>
      </c>
      <c r="D10238" t="s">
        <v>2697</v>
      </c>
      <c r="E10238" t="s">
        <v>3234</v>
      </c>
      <c r="F10238" s="6">
        <v>13</v>
      </c>
      <c r="G10238" s="6"/>
      <c r="H10238" s="6"/>
      <c r="I10238" s="6"/>
      <c r="J10238" s="6">
        <v>77.664083099365243</v>
      </c>
      <c r="K10238">
        <f t="shared" si="318"/>
        <v>1</v>
      </c>
    </row>
    <row r="10239" spans="1:11" x14ac:dyDescent="0.25">
      <c r="A10239" s="5" t="str">
        <f t="shared" si="319"/>
        <v>Rate FamilyTOU-GS3Average WeekdayOctober14</v>
      </c>
      <c r="B10239" t="s">
        <v>2234</v>
      </c>
      <c r="C10239" t="s">
        <v>2256</v>
      </c>
      <c r="D10239" t="s">
        <v>2697</v>
      </c>
      <c r="E10239" t="s">
        <v>3234</v>
      </c>
      <c r="F10239" s="6">
        <v>14</v>
      </c>
      <c r="G10239" s="6"/>
      <c r="H10239" s="6"/>
      <c r="I10239" s="6"/>
      <c r="J10239" s="6">
        <v>79.245677642822272</v>
      </c>
      <c r="K10239">
        <f t="shared" si="318"/>
        <v>1</v>
      </c>
    </row>
    <row r="10240" spans="1:11" x14ac:dyDescent="0.25">
      <c r="A10240" s="5" t="str">
        <f t="shared" si="319"/>
        <v>Rate FamilyTOU-GS3Average WeekdayOctober15</v>
      </c>
      <c r="B10240" t="s">
        <v>2234</v>
      </c>
      <c r="C10240" t="s">
        <v>2256</v>
      </c>
      <c r="D10240" t="s">
        <v>2697</v>
      </c>
      <c r="E10240" t="s">
        <v>3234</v>
      </c>
      <c r="F10240" s="6">
        <v>15</v>
      </c>
      <c r="G10240" s="6"/>
      <c r="H10240" s="6"/>
      <c r="I10240" s="6"/>
      <c r="J10240" s="6">
        <v>79.883682098388675</v>
      </c>
      <c r="K10240">
        <f t="shared" si="318"/>
        <v>1</v>
      </c>
    </row>
    <row r="10241" spans="1:11" x14ac:dyDescent="0.25">
      <c r="A10241" s="5" t="str">
        <f t="shared" si="319"/>
        <v>Rate FamilyTOU-GS3Average WeekdayOctober16</v>
      </c>
      <c r="B10241" t="s">
        <v>2234</v>
      </c>
      <c r="C10241" t="s">
        <v>2256</v>
      </c>
      <c r="D10241" t="s">
        <v>2697</v>
      </c>
      <c r="E10241" t="s">
        <v>3234</v>
      </c>
      <c r="F10241" s="6">
        <v>16</v>
      </c>
      <c r="G10241" s="6"/>
      <c r="H10241" s="6"/>
      <c r="I10241" s="6"/>
      <c r="J10241" s="6">
        <v>80.302288360595696</v>
      </c>
      <c r="K10241">
        <f t="shared" si="318"/>
        <v>1</v>
      </c>
    </row>
    <row r="10242" spans="1:11" x14ac:dyDescent="0.25">
      <c r="A10242" s="5" t="str">
        <f t="shared" si="319"/>
        <v>Rate FamilyTOU-GS3Average WeekdayOctober17</v>
      </c>
      <c r="B10242" t="s">
        <v>2234</v>
      </c>
      <c r="C10242" t="s">
        <v>2256</v>
      </c>
      <c r="D10242" t="s">
        <v>2697</v>
      </c>
      <c r="E10242" t="s">
        <v>3234</v>
      </c>
      <c r="F10242" s="6">
        <v>17</v>
      </c>
      <c r="G10242" s="6"/>
      <c r="H10242" s="6"/>
      <c r="I10242" s="6"/>
      <c r="J10242" s="6">
        <v>79.845533752441398</v>
      </c>
      <c r="K10242">
        <f t="shared" ref="K10242:K10305" si="320">INDEX(events, MATCH(CONCATENATE(B10242, C10242, D10242, E10242), events_y, 0), MATCH("Confidential", events_x, 0))</f>
        <v>1</v>
      </c>
    </row>
    <row r="10243" spans="1:11" x14ac:dyDescent="0.25">
      <c r="A10243" s="5" t="str">
        <f t="shared" ref="A10243:A10306" si="321">CONCATENATE(B10243, C10243, D10243, E10243, F10243)</f>
        <v>Rate FamilyTOU-GS3Average WeekdayOctober18</v>
      </c>
      <c r="B10243" t="s">
        <v>2234</v>
      </c>
      <c r="C10243" t="s">
        <v>2256</v>
      </c>
      <c r="D10243" t="s">
        <v>2697</v>
      </c>
      <c r="E10243" t="s">
        <v>3234</v>
      </c>
      <c r="F10243" s="6">
        <v>18</v>
      </c>
      <c r="G10243" s="6"/>
      <c r="H10243" s="6"/>
      <c r="I10243" s="6"/>
      <c r="J10243" s="6">
        <v>78.814418792724595</v>
      </c>
      <c r="K10243">
        <f t="shared" si="320"/>
        <v>1</v>
      </c>
    </row>
    <row r="10244" spans="1:11" x14ac:dyDescent="0.25">
      <c r="A10244" s="5" t="str">
        <f t="shared" si="321"/>
        <v>Rate FamilyTOU-GS3Average WeekdayOctober19</v>
      </c>
      <c r="B10244" t="s">
        <v>2234</v>
      </c>
      <c r="C10244" t="s">
        <v>2256</v>
      </c>
      <c r="D10244" t="s">
        <v>2697</v>
      </c>
      <c r="E10244" t="s">
        <v>3234</v>
      </c>
      <c r="F10244" s="6">
        <v>19</v>
      </c>
      <c r="G10244" s="6"/>
      <c r="H10244" s="6"/>
      <c r="I10244" s="6"/>
      <c r="J10244" s="6">
        <v>76.998749847412086</v>
      </c>
      <c r="K10244">
        <f t="shared" si="320"/>
        <v>1</v>
      </c>
    </row>
    <row r="10245" spans="1:11" x14ac:dyDescent="0.25">
      <c r="A10245" s="5" t="str">
        <f t="shared" si="321"/>
        <v>Rate FamilyTOU-GS3Average WeekdayOctober20</v>
      </c>
      <c r="B10245" t="s">
        <v>2234</v>
      </c>
      <c r="C10245" t="s">
        <v>2256</v>
      </c>
      <c r="D10245" t="s">
        <v>2697</v>
      </c>
      <c r="E10245" t="s">
        <v>3234</v>
      </c>
      <c r="F10245" s="6">
        <v>20</v>
      </c>
      <c r="G10245" s="6"/>
      <c r="H10245" s="6"/>
      <c r="I10245" s="6"/>
      <c r="J10245" s="6">
        <v>73.236253967285151</v>
      </c>
      <c r="K10245">
        <f t="shared" si="320"/>
        <v>1</v>
      </c>
    </row>
    <row r="10246" spans="1:11" x14ac:dyDescent="0.25">
      <c r="A10246" s="5" t="str">
        <f t="shared" si="321"/>
        <v>Rate FamilyTOU-GS3Average WeekdayOctober21</v>
      </c>
      <c r="B10246" t="s">
        <v>2234</v>
      </c>
      <c r="C10246" t="s">
        <v>2256</v>
      </c>
      <c r="D10246" t="s">
        <v>2697</v>
      </c>
      <c r="E10246" t="s">
        <v>3234</v>
      </c>
      <c r="F10246" s="6">
        <v>21</v>
      </c>
      <c r="G10246" s="6"/>
      <c r="H10246" s="6"/>
      <c r="I10246" s="6"/>
      <c r="J10246" s="6">
        <v>71.139382415771465</v>
      </c>
      <c r="K10246">
        <f t="shared" si="320"/>
        <v>1</v>
      </c>
    </row>
    <row r="10247" spans="1:11" x14ac:dyDescent="0.25">
      <c r="A10247" s="5" t="str">
        <f t="shared" si="321"/>
        <v>Rate FamilyTOU-GS3Average WeekdayOctober22</v>
      </c>
      <c r="B10247" t="s">
        <v>2234</v>
      </c>
      <c r="C10247" t="s">
        <v>2256</v>
      </c>
      <c r="D10247" t="s">
        <v>2697</v>
      </c>
      <c r="E10247" t="s">
        <v>3234</v>
      </c>
      <c r="F10247" s="6">
        <v>22</v>
      </c>
      <c r="G10247" s="6"/>
      <c r="H10247" s="6"/>
      <c r="I10247" s="6"/>
      <c r="J10247" s="6">
        <v>69.356154174804686</v>
      </c>
      <c r="K10247">
        <f t="shared" si="320"/>
        <v>1</v>
      </c>
    </row>
    <row r="10248" spans="1:11" x14ac:dyDescent="0.25">
      <c r="A10248" s="5" t="str">
        <f t="shared" si="321"/>
        <v>Rate FamilyTOU-GS3Average WeekdayOctober23</v>
      </c>
      <c r="B10248" t="s">
        <v>2234</v>
      </c>
      <c r="C10248" t="s">
        <v>2256</v>
      </c>
      <c r="D10248" t="s">
        <v>2697</v>
      </c>
      <c r="E10248" t="s">
        <v>3234</v>
      </c>
      <c r="F10248" s="6">
        <v>23</v>
      </c>
      <c r="G10248" s="6"/>
      <c r="H10248" s="6"/>
      <c r="I10248" s="6"/>
      <c r="J10248" s="6">
        <v>67.738159713745105</v>
      </c>
      <c r="K10248">
        <f t="shared" si="320"/>
        <v>1</v>
      </c>
    </row>
    <row r="10249" spans="1:11" x14ac:dyDescent="0.25">
      <c r="A10249" s="5" t="str">
        <f t="shared" si="321"/>
        <v>Rate FamilyTOU-GS3Average WeekdayOctober24</v>
      </c>
      <c r="B10249" t="s">
        <v>2234</v>
      </c>
      <c r="C10249" t="s">
        <v>2256</v>
      </c>
      <c r="D10249" t="s">
        <v>2697</v>
      </c>
      <c r="E10249" t="s">
        <v>3234</v>
      </c>
      <c r="F10249" s="6">
        <v>24</v>
      </c>
      <c r="G10249" s="6"/>
      <c r="H10249" s="6"/>
      <c r="I10249" s="6"/>
      <c r="J10249" s="6">
        <v>66.630821624755853</v>
      </c>
      <c r="K10249">
        <f t="shared" si="320"/>
        <v>1</v>
      </c>
    </row>
    <row r="10250" spans="1:11" x14ac:dyDescent="0.25">
      <c r="A10250" s="5" t="str">
        <f t="shared" si="321"/>
        <v>Rate FamilyTOU-GS3Monthly Peak DayOctober1</v>
      </c>
      <c r="B10250" t="s">
        <v>2234</v>
      </c>
      <c r="C10250" t="s">
        <v>2256</v>
      </c>
      <c r="D10250" t="s">
        <v>2698</v>
      </c>
      <c r="E10250" t="s">
        <v>3234</v>
      </c>
      <c r="F10250" s="6">
        <v>1</v>
      </c>
      <c r="G10250" s="6"/>
      <c r="H10250" s="6"/>
      <c r="I10250" s="6"/>
      <c r="J10250" s="6">
        <v>74.566117248535164</v>
      </c>
      <c r="K10250">
        <f t="shared" si="320"/>
        <v>1</v>
      </c>
    </row>
    <row r="10251" spans="1:11" x14ac:dyDescent="0.25">
      <c r="A10251" s="5" t="str">
        <f t="shared" si="321"/>
        <v>Rate FamilyTOU-GS3Monthly Peak DayOctober2</v>
      </c>
      <c r="B10251" t="s">
        <v>2234</v>
      </c>
      <c r="C10251" t="s">
        <v>2256</v>
      </c>
      <c r="D10251" t="s">
        <v>2698</v>
      </c>
      <c r="E10251" t="s">
        <v>3234</v>
      </c>
      <c r="F10251" s="6">
        <v>2</v>
      </c>
      <c r="G10251" s="6"/>
      <c r="H10251" s="6"/>
      <c r="I10251" s="6"/>
      <c r="J10251" s="6">
        <v>73.317478027343753</v>
      </c>
      <c r="K10251">
        <f t="shared" si="320"/>
        <v>1</v>
      </c>
    </row>
    <row r="10252" spans="1:11" x14ac:dyDescent="0.25">
      <c r="A10252" s="5" t="str">
        <f t="shared" si="321"/>
        <v>Rate FamilyTOU-GS3Monthly Peak DayOctober3</v>
      </c>
      <c r="B10252" t="s">
        <v>2234</v>
      </c>
      <c r="C10252" t="s">
        <v>2256</v>
      </c>
      <c r="D10252" t="s">
        <v>2698</v>
      </c>
      <c r="E10252" t="s">
        <v>3234</v>
      </c>
      <c r="F10252" s="6">
        <v>3</v>
      </c>
      <c r="G10252" s="6"/>
      <c r="H10252" s="6"/>
      <c r="I10252" s="6"/>
      <c r="J10252" s="6">
        <v>71.772921035766615</v>
      </c>
      <c r="K10252">
        <f t="shared" si="320"/>
        <v>1</v>
      </c>
    </row>
    <row r="10253" spans="1:11" x14ac:dyDescent="0.25">
      <c r="A10253" s="5" t="str">
        <f t="shared" si="321"/>
        <v>Rate FamilyTOU-GS3Monthly Peak DayOctober4</v>
      </c>
      <c r="B10253" t="s">
        <v>2234</v>
      </c>
      <c r="C10253" t="s">
        <v>2256</v>
      </c>
      <c r="D10253" t="s">
        <v>2698</v>
      </c>
      <c r="E10253" t="s">
        <v>3234</v>
      </c>
      <c r="F10253" s="6">
        <v>4</v>
      </c>
      <c r="G10253" s="6"/>
      <c r="H10253" s="6"/>
      <c r="I10253" s="6"/>
      <c r="J10253" s="6">
        <v>70.726200775146495</v>
      </c>
      <c r="K10253">
        <f t="shared" si="320"/>
        <v>1</v>
      </c>
    </row>
    <row r="10254" spans="1:11" x14ac:dyDescent="0.25">
      <c r="A10254" s="5" t="str">
        <f t="shared" si="321"/>
        <v>Rate FamilyTOU-GS3Monthly Peak DayOctober5</v>
      </c>
      <c r="B10254" t="s">
        <v>2234</v>
      </c>
      <c r="C10254" t="s">
        <v>2256</v>
      </c>
      <c r="D10254" t="s">
        <v>2698</v>
      </c>
      <c r="E10254" t="s">
        <v>3234</v>
      </c>
      <c r="F10254" s="6">
        <v>5</v>
      </c>
      <c r="G10254" s="6"/>
      <c r="H10254" s="6"/>
      <c r="I10254" s="6"/>
      <c r="J10254" s="6">
        <v>69.647969375610359</v>
      </c>
      <c r="K10254">
        <f t="shared" si="320"/>
        <v>1</v>
      </c>
    </row>
    <row r="10255" spans="1:11" x14ac:dyDescent="0.25">
      <c r="A10255" s="5" t="str">
        <f t="shared" si="321"/>
        <v>Rate FamilyTOU-GS3Monthly Peak DayOctober6</v>
      </c>
      <c r="B10255" t="s">
        <v>2234</v>
      </c>
      <c r="C10255" t="s">
        <v>2256</v>
      </c>
      <c r="D10255" t="s">
        <v>2698</v>
      </c>
      <c r="E10255" t="s">
        <v>3234</v>
      </c>
      <c r="F10255" s="6">
        <v>6</v>
      </c>
      <c r="G10255" s="6"/>
      <c r="H10255" s="6"/>
      <c r="I10255" s="6"/>
      <c r="J10255" s="6">
        <v>68.284732467651367</v>
      </c>
      <c r="K10255">
        <f t="shared" si="320"/>
        <v>1</v>
      </c>
    </row>
    <row r="10256" spans="1:11" x14ac:dyDescent="0.25">
      <c r="A10256" s="5" t="str">
        <f t="shared" si="321"/>
        <v>Rate FamilyTOU-GS3Monthly Peak DayOctober7</v>
      </c>
      <c r="B10256" t="s">
        <v>2234</v>
      </c>
      <c r="C10256" t="s">
        <v>2256</v>
      </c>
      <c r="D10256" t="s">
        <v>2698</v>
      </c>
      <c r="E10256" t="s">
        <v>3234</v>
      </c>
      <c r="F10256" s="6">
        <v>7</v>
      </c>
      <c r="G10256" s="6"/>
      <c r="H10256" s="6"/>
      <c r="I10256" s="6"/>
      <c r="J10256" s="6">
        <v>67.820948532104495</v>
      </c>
      <c r="K10256">
        <f t="shared" si="320"/>
        <v>1</v>
      </c>
    </row>
    <row r="10257" spans="1:11" x14ac:dyDescent="0.25">
      <c r="A10257" s="5" t="str">
        <f t="shared" si="321"/>
        <v>Rate FamilyTOU-GS3Monthly Peak DayOctober8</v>
      </c>
      <c r="B10257" t="s">
        <v>2234</v>
      </c>
      <c r="C10257" t="s">
        <v>2256</v>
      </c>
      <c r="D10257" t="s">
        <v>2698</v>
      </c>
      <c r="E10257" t="s">
        <v>3234</v>
      </c>
      <c r="F10257" s="6">
        <v>8</v>
      </c>
      <c r="G10257" s="6"/>
      <c r="H10257" s="6"/>
      <c r="I10257" s="6"/>
      <c r="J10257" s="6">
        <v>67.060096130371093</v>
      </c>
      <c r="K10257">
        <f t="shared" si="320"/>
        <v>1</v>
      </c>
    </row>
    <row r="10258" spans="1:11" x14ac:dyDescent="0.25">
      <c r="A10258" s="5" t="str">
        <f t="shared" si="321"/>
        <v>Rate FamilyTOU-GS3Monthly Peak DayOctober9</v>
      </c>
      <c r="B10258" t="s">
        <v>2234</v>
      </c>
      <c r="C10258" t="s">
        <v>2256</v>
      </c>
      <c r="D10258" t="s">
        <v>2698</v>
      </c>
      <c r="E10258" t="s">
        <v>3234</v>
      </c>
      <c r="F10258" s="6">
        <v>9</v>
      </c>
      <c r="G10258" s="6"/>
      <c r="H10258" s="6"/>
      <c r="I10258" s="6"/>
      <c r="J10258" s="6">
        <v>69.353133453369139</v>
      </c>
      <c r="K10258">
        <f t="shared" si="320"/>
        <v>1</v>
      </c>
    </row>
    <row r="10259" spans="1:11" x14ac:dyDescent="0.25">
      <c r="A10259" s="5" t="str">
        <f t="shared" si="321"/>
        <v>Rate FamilyTOU-GS3Monthly Peak DayOctober10</v>
      </c>
      <c r="B10259" t="s">
        <v>2234</v>
      </c>
      <c r="C10259" t="s">
        <v>2256</v>
      </c>
      <c r="D10259" t="s">
        <v>2698</v>
      </c>
      <c r="E10259" t="s">
        <v>3234</v>
      </c>
      <c r="F10259" s="6">
        <v>10</v>
      </c>
      <c r="G10259" s="6"/>
      <c r="H10259" s="6"/>
      <c r="I10259" s="6"/>
      <c r="J10259" s="6">
        <v>74.957170333862308</v>
      </c>
      <c r="K10259">
        <f t="shared" si="320"/>
        <v>1</v>
      </c>
    </row>
    <row r="10260" spans="1:11" x14ac:dyDescent="0.25">
      <c r="A10260" s="5" t="str">
        <f t="shared" si="321"/>
        <v>Rate FamilyTOU-GS3Monthly Peak DayOctober11</v>
      </c>
      <c r="B10260" t="s">
        <v>2234</v>
      </c>
      <c r="C10260" t="s">
        <v>2256</v>
      </c>
      <c r="D10260" t="s">
        <v>2698</v>
      </c>
      <c r="E10260" t="s">
        <v>3234</v>
      </c>
      <c r="F10260" s="6">
        <v>11</v>
      </c>
      <c r="G10260" s="6"/>
      <c r="H10260" s="6"/>
      <c r="I10260" s="6"/>
      <c r="J10260" s="6">
        <v>81.569845123291003</v>
      </c>
      <c r="K10260">
        <f t="shared" si="320"/>
        <v>1</v>
      </c>
    </row>
    <row r="10261" spans="1:11" x14ac:dyDescent="0.25">
      <c r="A10261" s="5" t="str">
        <f t="shared" si="321"/>
        <v>Rate FamilyTOU-GS3Monthly Peak DayOctober12</v>
      </c>
      <c r="B10261" t="s">
        <v>2234</v>
      </c>
      <c r="C10261" t="s">
        <v>2256</v>
      </c>
      <c r="D10261" t="s">
        <v>2698</v>
      </c>
      <c r="E10261" t="s">
        <v>3234</v>
      </c>
      <c r="F10261" s="6">
        <v>12</v>
      </c>
      <c r="G10261" s="6"/>
      <c r="H10261" s="6"/>
      <c r="I10261" s="6"/>
      <c r="J10261" s="6">
        <v>87.100054779052726</v>
      </c>
      <c r="K10261">
        <f t="shared" si="320"/>
        <v>1</v>
      </c>
    </row>
    <row r="10262" spans="1:11" x14ac:dyDescent="0.25">
      <c r="A10262" s="5" t="str">
        <f t="shared" si="321"/>
        <v>Rate FamilyTOU-GS3Monthly Peak DayOctober13</v>
      </c>
      <c r="B10262" t="s">
        <v>2234</v>
      </c>
      <c r="C10262" t="s">
        <v>2256</v>
      </c>
      <c r="D10262" t="s">
        <v>2698</v>
      </c>
      <c r="E10262" t="s">
        <v>3234</v>
      </c>
      <c r="F10262" s="6">
        <v>13</v>
      </c>
      <c r="G10262" s="6"/>
      <c r="H10262" s="6"/>
      <c r="I10262" s="6"/>
      <c r="J10262" s="6">
        <v>90.889740600585938</v>
      </c>
      <c r="K10262">
        <f t="shared" si="320"/>
        <v>1</v>
      </c>
    </row>
    <row r="10263" spans="1:11" x14ac:dyDescent="0.25">
      <c r="A10263" s="5" t="str">
        <f t="shared" si="321"/>
        <v>Rate FamilyTOU-GS3Monthly Peak DayOctober14</v>
      </c>
      <c r="B10263" t="s">
        <v>2234</v>
      </c>
      <c r="C10263" t="s">
        <v>2256</v>
      </c>
      <c r="D10263" t="s">
        <v>2698</v>
      </c>
      <c r="E10263" t="s">
        <v>3234</v>
      </c>
      <c r="F10263" s="6">
        <v>14</v>
      </c>
      <c r="G10263" s="6"/>
      <c r="H10263" s="6"/>
      <c r="I10263" s="6"/>
      <c r="J10263" s="6">
        <v>93.527256317138665</v>
      </c>
      <c r="K10263">
        <f t="shared" si="320"/>
        <v>1</v>
      </c>
    </row>
    <row r="10264" spans="1:11" x14ac:dyDescent="0.25">
      <c r="A10264" s="5" t="str">
        <f t="shared" si="321"/>
        <v>Rate FamilyTOU-GS3Monthly Peak DayOctober15</v>
      </c>
      <c r="B10264" t="s">
        <v>2234</v>
      </c>
      <c r="C10264" t="s">
        <v>2256</v>
      </c>
      <c r="D10264" t="s">
        <v>2698</v>
      </c>
      <c r="E10264" t="s">
        <v>3234</v>
      </c>
      <c r="F10264" s="6">
        <v>15</v>
      </c>
      <c r="G10264" s="6"/>
      <c r="H10264" s="6"/>
      <c r="I10264" s="6"/>
      <c r="J10264" s="6">
        <v>95.381854858398441</v>
      </c>
      <c r="K10264">
        <f t="shared" si="320"/>
        <v>1</v>
      </c>
    </row>
    <row r="10265" spans="1:11" x14ac:dyDescent="0.25">
      <c r="A10265" s="5" t="str">
        <f t="shared" si="321"/>
        <v>Rate FamilyTOU-GS3Monthly Peak DayOctober16</v>
      </c>
      <c r="B10265" t="s">
        <v>2234</v>
      </c>
      <c r="C10265" t="s">
        <v>2256</v>
      </c>
      <c r="D10265" t="s">
        <v>2698</v>
      </c>
      <c r="E10265" t="s">
        <v>3234</v>
      </c>
      <c r="F10265" s="6">
        <v>16</v>
      </c>
      <c r="G10265" s="6"/>
      <c r="H10265" s="6"/>
      <c r="I10265" s="6"/>
      <c r="J10265" s="6">
        <v>95.956352233886705</v>
      </c>
      <c r="K10265">
        <f t="shared" si="320"/>
        <v>1</v>
      </c>
    </row>
    <row r="10266" spans="1:11" x14ac:dyDescent="0.25">
      <c r="A10266" s="5" t="str">
        <f t="shared" si="321"/>
        <v>Rate FamilyTOU-GS3Monthly Peak DayOctober17</v>
      </c>
      <c r="B10266" t="s">
        <v>2234</v>
      </c>
      <c r="C10266" t="s">
        <v>2256</v>
      </c>
      <c r="D10266" t="s">
        <v>2698</v>
      </c>
      <c r="E10266" t="s">
        <v>3234</v>
      </c>
      <c r="F10266" s="6">
        <v>17</v>
      </c>
      <c r="G10266" s="6"/>
      <c r="H10266" s="6"/>
      <c r="I10266" s="6"/>
      <c r="J10266" s="6">
        <v>94.917777557373029</v>
      </c>
      <c r="K10266">
        <f t="shared" si="320"/>
        <v>1</v>
      </c>
    </row>
    <row r="10267" spans="1:11" x14ac:dyDescent="0.25">
      <c r="A10267" s="5" t="str">
        <f t="shared" si="321"/>
        <v>Rate FamilyTOU-GS3Monthly Peak DayOctober18</v>
      </c>
      <c r="B10267" t="s">
        <v>2234</v>
      </c>
      <c r="C10267" t="s">
        <v>2256</v>
      </c>
      <c r="D10267" t="s">
        <v>2698</v>
      </c>
      <c r="E10267" t="s">
        <v>3234</v>
      </c>
      <c r="F10267" s="6">
        <v>18</v>
      </c>
      <c r="G10267" s="6"/>
      <c r="H10267" s="6"/>
      <c r="I10267" s="6"/>
      <c r="J10267" s="6">
        <v>94.474027404785147</v>
      </c>
      <c r="K10267">
        <f t="shared" si="320"/>
        <v>1</v>
      </c>
    </row>
    <row r="10268" spans="1:11" x14ac:dyDescent="0.25">
      <c r="A10268" s="5" t="str">
        <f t="shared" si="321"/>
        <v>Rate FamilyTOU-GS3Monthly Peak DayOctober19</v>
      </c>
      <c r="B10268" t="s">
        <v>2234</v>
      </c>
      <c r="C10268" t="s">
        <v>2256</v>
      </c>
      <c r="D10268" t="s">
        <v>2698</v>
      </c>
      <c r="E10268" t="s">
        <v>3234</v>
      </c>
      <c r="F10268" s="6">
        <v>19</v>
      </c>
      <c r="G10268" s="6"/>
      <c r="H10268" s="6"/>
      <c r="I10268" s="6"/>
      <c r="J10268" s="6">
        <v>90.991387329101542</v>
      </c>
      <c r="K10268">
        <f t="shared" si="320"/>
        <v>1</v>
      </c>
    </row>
    <row r="10269" spans="1:11" x14ac:dyDescent="0.25">
      <c r="A10269" s="5" t="str">
        <f t="shared" si="321"/>
        <v>Rate FamilyTOU-GS3Monthly Peak DayOctober20</v>
      </c>
      <c r="B10269" t="s">
        <v>2234</v>
      </c>
      <c r="C10269" t="s">
        <v>2256</v>
      </c>
      <c r="D10269" t="s">
        <v>2698</v>
      </c>
      <c r="E10269" t="s">
        <v>3234</v>
      </c>
      <c r="F10269" s="6">
        <v>20</v>
      </c>
      <c r="G10269" s="6"/>
      <c r="H10269" s="6"/>
      <c r="I10269" s="6"/>
      <c r="J10269" s="6">
        <v>85.809401092529299</v>
      </c>
      <c r="K10269">
        <f t="shared" si="320"/>
        <v>1</v>
      </c>
    </row>
    <row r="10270" spans="1:11" x14ac:dyDescent="0.25">
      <c r="A10270" s="5" t="str">
        <f t="shared" si="321"/>
        <v>Rate FamilyTOU-GS3Monthly Peak DayOctober21</v>
      </c>
      <c r="B10270" t="s">
        <v>2234</v>
      </c>
      <c r="C10270" t="s">
        <v>2256</v>
      </c>
      <c r="D10270" t="s">
        <v>2698</v>
      </c>
      <c r="E10270" t="s">
        <v>3234</v>
      </c>
      <c r="F10270" s="6">
        <v>21</v>
      </c>
      <c r="G10270" s="6"/>
      <c r="H10270" s="6"/>
      <c r="I10270" s="6"/>
      <c r="J10270" s="6">
        <v>82.367198181152347</v>
      </c>
      <c r="K10270">
        <f t="shared" si="320"/>
        <v>1</v>
      </c>
    </row>
    <row r="10271" spans="1:11" x14ac:dyDescent="0.25">
      <c r="A10271" s="5" t="str">
        <f t="shared" si="321"/>
        <v>Rate FamilyTOU-GS3Monthly Peak DayOctober22</v>
      </c>
      <c r="B10271" t="s">
        <v>2234</v>
      </c>
      <c r="C10271" t="s">
        <v>2256</v>
      </c>
      <c r="D10271" t="s">
        <v>2698</v>
      </c>
      <c r="E10271" t="s">
        <v>3234</v>
      </c>
      <c r="F10271" s="6">
        <v>22</v>
      </c>
      <c r="G10271" s="6"/>
      <c r="H10271" s="6"/>
      <c r="I10271" s="6"/>
      <c r="J10271" s="6">
        <v>80.393506622314447</v>
      </c>
      <c r="K10271">
        <f t="shared" si="320"/>
        <v>1</v>
      </c>
    </row>
    <row r="10272" spans="1:11" x14ac:dyDescent="0.25">
      <c r="A10272" s="5" t="str">
        <f t="shared" si="321"/>
        <v>Rate FamilyTOU-GS3Monthly Peak DayOctober23</v>
      </c>
      <c r="B10272" t="s">
        <v>2234</v>
      </c>
      <c r="C10272" t="s">
        <v>2256</v>
      </c>
      <c r="D10272" t="s">
        <v>2698</v>
      </c>
      <c r="E10272" t="s">
        <v>3234</v>
      </c>
      <c r="F10272" s="6">
        <v>23</v>
      </c>
      <c r="G10272" s="6"/>
      <c r="H10272" s="6"/>
      <c r="I10272" s="6"/>
      <c r="J10272" s="6">
        <v>77.994357910156253</v>
      </c>
      <c r="K10272">
        <f t="shared" si="320"/>
        <v>1</v>
      </c>
    </row>
    <row r="10273" spans="1:11" x14ac:dyDescent="0.25">
      <c r="A10273" s="5" t="str">
        <f t="shared" si="321"/>
        <v>Rate FamilyTOU-GS3Monthly Peak DayOctober24</v>
      </c>
      <c r="B10273" t="s">
        <v>2234</v>
      </c>
      <c r="C10273" t="s">
        <v>2256</v>
      </c>
      <c r="D10273" t="s">
        <v>2698</v>
      </c>
      <c r="E10273" t="s">
        <v>3234</v>
      </c>
      <c r="F10273" s="6">
        <v>24</v>
      </c>
      <c r="G10273" s="6"/>
      <c r="H10273" s="6"/>
      <c r="I10273" s="6"/>
      <c r="J10273" s="6">
        <v>75.366476898193355</v>
      </c>
      <c r="K10273">
        <f t="shared" si="320"/>
        <v>1</v>
      </c>
    </row>
    <row r="10274" spans="1:11" x14ac:dyDescent="0.25">
      <c r="A10274" s="5" t="str">
        <f t="shared" si="321"/>
        <v>Rate FamilyTOU-GS3Average WeekdayNovember1</v>
      </c>
      <c r="B10274" t="s">
        <v>2234</v>
      </c>
      <c r="C10274" t="s">
        <v>2256</v>
      </c>
      <c r="D10274" t="s">
        <v>2699</v>
      </c>
      <c r="E10274" t="s">
        <v>3235</v>
      </c>
      <c r="F10274" s="6">
        <v>1</v>
      </c>
      <c r="G10274" s="6"/>
      <c r="H10274" s="6"/>
      <c r="I10274" s="6"/>
      <c r="J10274" s="6">
        <v>53.07555555555556</v>
      </c>
      <c r="K10274">
        <f t="shared" si="320"/>
        <v>1</v>
      </c>
    </row>
    <row r="10275" spans="1:11" x14ac:dyDescent="0.25">
      <c r="A10275" s="5" t="str">
        <f t="shared" si="321"/>
        <v>Rate FamilyTOU-GS3Average WeekdayNovember2</v>
      </c>
      <c r="B10275" t="s">
        <v>2234</v>
      </c>
      <c r="C10275" t="s">
        <v>2256</v>
      </c>
      <c r="D10275" t="s">
        <v>2699</v>
      </c>
      <c r="E10275" t="s">
        <v>3235</v>
      </c>
      <c r="F10275" s="6">
        <v>2</v>
      </c>
      <c r="G10275" s="6"/>
      <c r="H10275" s="6"/>
      <c r="I10275" s="6"/>
      <c r="J10275" s="6">
        <v>51.704444444444434</v>
      </c>
      <c r="K10275">
        <f t="shared" si="320"/>
        <v>1</v>
      </c>
    </row>
    <row r="10276" spans="1:11" x14ac:dyDescent="0.25">
      <c r="A10276" s="5" t="str">
        <f t="shared" si="321"/>
        <v>Rate FamilyTOU-GS3Average WeekdayNovember3</v>
      </c>
      <c r="B10276" t="s">
        <v>2234</v>
      </c>
      <c r="C10276" t="s">
        <v>2256</v>
      </c>
      <c r="D10276" t="s">
        <v>2699</v>
      </c>
      <c r="E10276" t="s">
        <v>3235</v>
      </c>
      <c r="F10276" s="6">
        <v>3</v>
      </c>
      <c r="G10276" s="6"/>
      <c r="H10276" s="6"/>
      <c r="I10276" s="6"/>
      <c r="J10276" s="6">
        <v>51.42444444444444</v>
      </c>
      <c r="K10276">
        <f t="shared" si="320"/>
        <v>1</v>
      </c>
    </row>
    <row r="10277" spans="1:11" x14ac:dyDescent="0.25">
      <c r="A10277" s="5" t="str">
        <f t="shared" si="321"/>
        <v>Rate FamilyTOU-GS3Average WeekdayNovember4</v>
      </c>
      <c r="B10277" t="s">
        <v>2234</v>
      </c>
      <c r="C10277" t="s">
        <v>2256</v>
      </c>
      <c r="D10277" t="s">
        <v>2699</v>
      </c>
      <c r="E10277" t="s">
        <v>3235</v>
      </c>
      <c r="F10277" s="6">
        <v>4</v>
      </c>
      <c r="G10277" s="6"/>
      <c r="H10277" s="6"/>
      <c r="I10277" s="6"/>
      <c r="J10277" s="6">
        <v>50.363333333333344</v>
      </c>
      <c r="K10277">
        <f t="shared" si="320"/>
        <v>1</v>
      </c>
    </row>
    <row r="10278" spans="1:11" x14ac:dyDescent="0.25">
      <c r="A10278" s="5" t="str">
        <f t="shared" si="321"/>
        <v>Rate FamilyTOU-GS3Average WeekdayNovember5</v>
      </c>
      <c r="B10278" t="s">
        <v>2234</v>
      </c>
      <c r="C10278" t="s">
        <v>2256</v>
      </c>
      <c r="D10278" t="s">
        <v>2699</v>
      </c>
      <c r="E10278" t="s">
        <v>3235</v>
      </c>
      <c r="F10278" s="6">
        <v>5</v>
      </c>
      <c r="G10278" s="6"/>
      <c r="H10278" s="6"/>
      <c r="I10278" s="6"/>
      <c r="J10278" s="6">
        <v>50.051111111111112</v>
      </c>
      <c r="K10278">
        <f t="shared" si="320"/>
        <v>1</v>
      </c>
    </row>
    <row r="10279" spans="1:11" x14ac:dyDescent="0.25">
      <c r="A10279" s="5" t="str">
        <f t="shared" si="321"/>
        <v>Rate FamilyTOU-GS3Average WeekdayNovember6</v>
      </c>
      <c r="B10279" t="s">
        <v>2234</v>
      </c>
      <c r="C10279" t="s">
        <v>2256</v>
      </c>
      <c r="D10279" t="s">
        <v>2699</v>
      </c>
      <c r="E10279" t="s">
        <v>3235</v>
      </c>
      <c r="F10279" s="6">
        <v>6</v>
      </c>
      <c r="G10279" s="6"/>
      <c r="H10279" s="6"/>
      <c r="I10279" s="6"/>
      <c r="J10279" s="6">
        <v>49.141111111111108</v>
      </c>
      <c r="K10279">
        <f t="shared" si="320"/>
        <v>1</v>
      </c>
    </row>
    <row r="10280" spans="1:11" x14ac:dyDescent="0.25">
      <c r="A10280" s="5" t="str">
        <f t="shared" si="321"/>
        <v>Rate FamilyTOU-GS3Average WeekdayNovember7</v>
      </c>
      <c r="B10280" t="s">
        <v>2234</v>
      </c>
      <c r="C10280" t="s">
        <v>2256</v>
      </c>
      <c r="D10280" t="s">
        <v>2699</v>
      </c>
      <c r="E10280" t="s">
        <v>3235</v>
      </c>
      <c r="F10280" s="6">
        <v>7</v>
      </c>
      <c r="G10280" s="6"/>
      <c r="H10280" s="6"/>
      <c r="I10280" s="6"/>
      <c r="J10280" s="6">
        <v>48.69777777777778</v>
      </c>
      <c r="K10280">
        <f t="shared" si="320"/>
        <v>1</v>
      </c>
    </row>
    <row r="10281" spans="1:11" x14ac:dyDescent="0.25">
      <c r="A10281" s="5" t="str">
        <f t="shared" si="321"/>
        <v>Rate FamilyTOU-GS3Average WeekdayNovember8</v>
      </c>
      <c r="B10281" t="s">
        <v>2234</v>
      </c>
      <c r="C10281" t="s">
        <v>2256</v>
      </c>
      <c r="D10281" t="s">
        <v>2699</v>
      </c>
      <c r="E10281" t="s">
        <v>3235</v>
      </c>
      <c r="F10281" s="6">
        <v>8</v>
      </c>
      <c r="G10281" s="6"/>
      <c r="H10281" s="6"/>
      <c r="I10281" s="6"/>
      <c r="J10281" s="6">
        <v>48.394444444444439</v>
      </c>
      <c r="K10281">
        <f t="shared" si="320"/>
        <v>1</v>
      </c>
    </row>
    <row r="10282" spans="1:11" x14ac:dyDescent="0.25">
      <c r="A10282" s="5" t="str">
        <f t="shared" si="321"/>
        <v>Rate FamilyTOU-GS3Average WeekdayNovember9</v>
      </c>
      <c r="B10282" t="s">
        <v>2234</v>
      </c>
      <c r="C10282" t="s">
        <v>2256</v>
      </c>
      <c r="D10282" t="s">
        <v>2699</v>
      </c>
      <c r="E10282" t="s">
        <v>3235</v>
      </c>
      <c r="F10282" s="6">
        <v>9</v>
      </c>
      <c r="G10282" s="6"/>
      <c r="H10282" s="6"/>
      <c r="I10282" s="6"/>
      <c r="J10282" s="6">
        <v>50.876666666666672</v>
      </c>
      <c r="K10282">
        <f t="shared" si="320"/>
        <v>1</v>
      </c>
    </row>
    <row r="10283" spans="1:11" x14ac:dyDescent="0.25">
      <c r="A10283" s="5" t="str">
        <f t="shared" si="321"/>
        <v>Rate FamilyTOU-GS3Average WeekdayNovember10</v>
      </c>
      <c r="B10283" t="s">
        <v>2234</v>
      </c>
      <c r="C10283" t="s">
        <v>2256</v>
      </c>
      <c r="D10283" t="s">
        <v>2699</v>
      </c>
      <c r="E10283" t="s">
        <v>3235</v>
      </c>
      <c r="F10283" s="6">
        <v>10</v>
      </c>
      <c r="G10283" s="6"/>
      <c r="H10283" s="6"/>
      <c r="I10283" s="6"/>
      <c r="J10283" s="6">
        <v>55.288888888888891</v>
      </c>
      <c r="K10283">
        <f t="shared" si="320"/>
        <v>1</v>
      </c>
    </row>
    <row r="10284" spans="1:11" x14ac:dyDescent="0.25">
      <c r="A10284" s="5" t="str">
        <f t="shared" si="321"/>
        <v>Rate FamilyTOU-GS3Average WeekdayNovember11</v>
      </c>
      <c r="B10284" t="s">
        <v>2234</v>
      </c>
      <c r="C10284" t="s">
        <v>2256</v>
      </c>
      <c r="D10284" t="s">
        <v>2699</v>
      </c>
      <c r="E10284" t="s">
        <v>3235</v>
      </c>
      <c r="F10284" s="6">
        <v>11</v>
      </c>
      <c r="G10284" s="6"/>
      <c r="H10284" s="6"/>
      <c r="I10284" s="6"/>
      <c r="J10284" s="6">
        <v>59.934444444444438</v>
      </c>
      <c r="K10284">
        <f t="shared" si="320"/>
        <v>1</v>
      </c>
    </row>
    <row r="10285" spans="1:11" x14ac:dyDescent="0.25">
      <c r="A10285" s="5" t="str">
        <f t="shared" si="321"/>
        <v>Rate FamilyTOU-GS3Average WeekdayNovember12</v>
      </c>
      <c r="B10285" t="s">
        <v>2234</v>
      </c>
      <c r="C10285" t="s">
        <v>2256</v>
      </c>
      <c r="D10285" t="s">
        <v>2699</v>
      </c>
      <c r="E10285" t="s">
        <v>3235</v>
      </c>
      <c r="F10285" s="6">
        <v>12</v>
      </c>
      <c r="G10285" s="6"/>
      <c r="H10285" s="6"/>
      <c r="I10285" s="6"/>
      <c r="J10285" s="6">
        <v>63.297777777777782</v>
      </c>
      <c r="K10285">
        <f t="shared" si="320"/>
        <v>1</v>
      </c>
    </row>
    <row r="10286" spans="1:11" x14ac:dyDescent="0.25">
      <c r="A10286" s="5" t="str">
        <f t="shared" si="321"/>
        <v>Rate FamilyTOU-GS3Average WeekdayNovember13</v>
      </c>
      <c r="B10286" t="s">
        <v>2234</v>
      </c>
      <c r="C10286" t="s">
        <v>2256</v>
      </c>
      <c r="D10286" t="s">
        <v>2699</v>
      </c>
      <c r="E10286" t="s">
        <v>3235</v>
      </c>
      <c r="F10286" s="6">
        <v>13</v>
      </c>
      <c r="G10286" s="6"/>
      <c r="H10286" s="6"/>
      <c r="I10286" s="6"/>
      <c r="J10286" s="6">
        <v>63.767777777777788</v>
      </c>
      <c r="K10286">
        <f t="shared" si="320"/>
        <v>1</v>
      </c>
    </row>
    <row r="10287" spans="1:11" x14ac:dyDescent="0.25">
      <c r="A10287" s="5" t="str">
        <f t="shared" si="321"/>
        <v>Rate FamilyTOU-GS3Average WeekdayNovember14</v>
      </c>
      <c r="B10287" t="s">
        <v>2234</v>
      </c>
      <c r="C10287" t="s">
        <v>2256</v>
      </c>
      <c r="D10287" t="s">
        <v>2699</v>
      </c>
      <c r="E10287" t="s">
        <v>3235</v>
      </c>
      <c r="F10287" s="6">
        <v>14</v>
      </c>
      <c r="G10287" s="6"/>
      <c r="H10287" s="6"/>
      <c r="I10287" s="6"/>
      <c r="J10287" s="6">
        <v>65.295555555555552</v>
      </c>
      <c r="K10287">
        <f t="shared" si="320"/>
        <v>1</v>
      </c>
    </row>
    <row r="10288" spans="1:11" x14ac:dyDescent="0.25">
      <c r="A10288" s="5" t="str">
        <f t="shared" si="321"/>
        <v>Rate FamilyTOU-GS3Average WeekdayNovember15</v>
      </c>
      <c r="B10288" t="s">
        <v>2234</v>
      </c>
      <c r="C10288" t="s">
        <v>2256</v>
      </c>
      <c r="D10288" t="s">
        <v>2699</v>
      </c>
      <c r="E10288" t="s">
        <v>3235</v>
      </c>
      <c r="F10288" s="6">
        <v>15</v>
      </c>
      <c r="G10288" s="6"/>
      <c r="H10288" s="6"/>
      <c r="I10288" s="6"/>
      <c r="J10288" s="6">
        <v>66.67</v>
      </c>
      <c r="K10288">
        <f t="shared" si="320"/>
        <v>1</v>
      </c>
    </row>
    <row r="10289" spans="1:11" x14ac:dyDescent="0.25">
      <c r="A10289" s="5" t="str">
        <f t="shared" si="321"/>
        <v>Rate FamilyTOU-GS3Average WeekdayNovember16</v>
      </c>
      <c r="B10289" t="s">
        <v>2234</v>
      </c>
      <c r="C10289" t="s">
        <v>2256</v>
      </c>
      <c r="D10289" t="s">
        <v>2699</v>
      </c>
      <c r="E10289" t="s">
        <v>3235</v>
      </c>
      <c r="F10289" s="6">
        <v>16</v>
      </c>
      <c r="G10289" s="6"/>
      <c r="H10289" s="6"/>
      <c r="I10289" s="6"/>
      <c r="J10289" s="6">
        <v>67.156666666666666</v>
      </c>
      <c r="K10289">
        <f t="shared" si="320"/>
        <v>1</v>
      </c>
    </row>
    <row r="10290" spans="1:11" x14ac:dyDescent="0.25">
      <c r="A10290" s="5" t="str">
        <f t="shared" si="321"/>
        <v>Rate FamilyTOU-GS3Average WeekdayNovember17</v>
      </c>
      <c r="B10290" t="s">
        <v>2234</v>
      </c>
      <c r="C10290" t="s">
        <v>2256</v>
      </c>
      <c r="D10290" t="s">
        <v>2699</v>
      </c>
      <c r="E10290" t="s">
        <v>3235</v>
      </c>
      <c r="F10290" s="6">
        <v>17</v>
      </c>
      <c r="G10290" s="6"/>
      <c r="H10290" s="6"/>
      <c r="I10290" s="6"/>
      <c r="J10290" s="6">
        <v>65.44</v>
      </c>
      <c r="K10290">
        <f t="shared" si="320"/>
        <v>1</v>
      </c>
    </row>
    <row r="10291" spans="1:11" x14ac:dyDescent="0.25">
      <c r="A10291" s="5" t="str">
        <f t="shared" si="321"/>
        <v>Rate FamilyTOU-GS3Average WeekdayNovember18</v>
      </c>
      <c r="B10291" t="s">
        <v>2234</v>
      </c>
      <c r="C10291" t="s">
        <v>2256</v>
      </c>
      <c r="D10291" t="s">
        <v>2699</v>
      </c>
      <c r="E10291" t="s">
        <v>3235</v>
      </c>
      <c r="F10291" s="6">
        <v>18</v>
      </c>
      <c r="G10291" s="6"/>
      <c r="H10291" s="6"/>
      <c r="I10291" s="6"/>
      <c r="J10291" s="6">
        <v>62.054444444444435</v>
      </c>
      <c r="K10291">
        <f t="shared" si="320"/>
        <v>1</v>
      </c>
    </row>
    <row r="10292" spans="1:11" x14ac:dyDescent="0.25">
      <c r="A10292" s="5" t="str">
        <f t="shared" si="321"/>
        <v>Rate FamilyTOU-GS3Average WeekdayNovember19</v>
      </c>
      <c r="B10292" t="s">
        <v>2234</v>
      </c>
      <c r="C10292" t="s">
        <v>2256</v>
      </c>
      <c r="D10292" t="s">
        <v>2699</v>
      </c>
      <c r="E10292" t="s">
        <v>3235</v>
      </c>
      <c r="F10292" s="6">
        <v>19</v>
      </c>
      <c r="G10292" s="6"/>
      <c r="H10292" s="6"/>
      <c r="I10292" s="6"/>
      <c r="J10292" s="6">
        <v>59.782222222222217</v>
      </c>
      <c r="K10292">
        <f t="shared" si="320"/>
        <v>1</v>
      </c>
    </row>
    <row r="10293" spans="1:11" x14ac:dyDescent="0.25">
      <c r="A10293" s="5" t="str">
        <f t="shared" si="321"/>
        <v>Rate FamilyTOU-GS3Average WeekdayNovember20</v>
      </c>
      <c r="B10293" t="s">
        <v>2234</v>
      </c>
      <c r="C10293" t="s">
        <v>2256</v>
      </c>
      <c r="D10293" t="s">
        <v>2699</v>
      </c>
      <c r="E10293" t="s">
        <v>3235</v>
      </c>
      <c r="F10293" s="6">
        <v>20</v>
      </c>
      <c r="G10293" s="6"/>
      <c r="H10293" s="6"/>
      <c r="I10293" s="6"/>
      <c r="J10293" s="6">
        <v>58.604444444444454</v>
      </c>
      <c r="K10293">
        <f t="shared" si="320"/>
        <v>1</v>
      </c>
    </row>
    <row r="10294" spans="1:11" x14ac:dyDescent="0.25">
      <c r="A10294" s="5" t="str">
        <f t="shared" si="321"/>
        <v>Rate FamilyTOU-GS3Average WeekdayNovember21</v>
      </c>
      <c r="B10294" t="s">
        <v>2234</v>
      </c>
      <c r="C10294" t="s">
        <v>2256</v>
      </c>
      <c r="D10294" t="s">
        <v>2699</v>
      </c>
      <c r="E10294" t="s">
        <v>3235</v>
      </c>
      <c r="F10294" s="6">
        <v>21</v>
      </c>
      <c r="G10294" s="6"/>
      <c r="H10294" s="6"/>
      <c r="I10294" s="6"/>
      <c r="J10294" s="6">
        <v>57.702222222222225</v>
      </c>
      <c r="K10294">
        <f t="shared" si="320"/>
        <v>1</v>
      </c>
    </row>
    <row r="10295" spans="1:11" x14ac:dyDescent="0.25">
      <c r="A10295" s="5" t="str">
        <f t="shared" si="321"/>
        <v>Rate FamilyTOU-GS3Average WeekdayNovember22</v>
      </c>
      <c r="B10295" t="s">
        <v>2234</v>
      </c>
      <c r="C10295" t="s">
        <v>2256</v>
      </c>
      <c r="D10295" t="s">
        <v>2699</v>
      </c>
      <c r="E10295" t="s">
        <v>3235</v>
      </c>
      <c r="F10295" s="6">
        <v>22</v>
      </c>
      <c r="G10295" s="6"/>
      <c r="H10295" s="6"/>
      <c r="I10295" s="6"/>
      <c r="J10295" s="6">
        <v>56.721111111111107</v>
      </c>
      <c r="K10295">
        <f t="shared" si="320"/>
        <v>1</v>
      </c>
    </row>
    <row r="10296" spans="1:11" x14ac:dyDescent="0.25">
      <c r="A10296" s="5" t="str">
        <f t="shared" si="321"/>
        <v>Rate FamilyTOU-GS3Average WeekdayNovember23</v>
      </c>
      <c r="B10296" t="s">
        <v>2234</v>
      </c>
      <c r="C10296" t="s">
        <v>2256</v>
      </c>
      <c r="D10296" t="s">
        <v>2699</v>
      </c>
      <c r="E10296" t="s">
        <v>3235</v>
      </c>
      <c r="F10296" s="6">
        <v>23</v>
      </c>
      <c r="G10296" s="6"/>
      <c r="H10296" s="6"/>
      <c r="I10296" s="6"/>
      <c r="J10296" s="6">
        <v>56.14222222222223</v>
      </c>
      <c r="K10296">
        <f t="shared" si="320"/>
        <v>1</v>
      </c>
    </row>
    <row r="10297" spans="1:11" x14ac:dyDescent="0.25">
      <c r="A10297" s="5" t="str">
        <f t="shared" si="321"/>
        <v>Rate FamilyTOU-GS3Average WeekdayNovember24</v>
      </c>
      <c r="B10297" t="s">
        <v>2234</v>
      </c>
      <c r="C10297" t="s">
        <v>2256</v>
      </c>
      <c r="D10297" t="s">
        <v>2699</v>
      </c>
      <c r="E10297" t="s">
        <v>3235</v>
      </c>
      <c r="F10297" s="6">
        <v>24</v>
      </c>
      <c r="G10297" s="6"/>
      <c r="H10297" s="6"/>
      <c r="I10297" s="6"/>
      <c r="J10297" s="6">
        <v>55.107777777777784</v>
      </c>
      <c r="K10297">
        <f t="shared" si="320"/>
        <v>1</v>
      </c>
    </row>
    <row r="10298" spans="1:11" x14ac:dyDescent="0.25">
      <c r="A10298" s="5" t="str">
        <f t="shared" si="321"/>
        <v>Rate FamilyTOU-GS3Monthly Peak DayNovember1</v>
      </c>
      <c r="B10298" t="s">
        <v>2234</v>
      </c>
      <c r="C10298" t="s">
        <v>2256</v>
      </c>
      <c r="D10298" t="s">
        <v>2700</v>
      </c>
      <c r="E10298" t="s">
        <v>3235</v>
      </c>
      <c r="F10298" s="6">
        <v>1</v>
      </c>
      <c r="G10298" s="6"/>
      <c r="H10298" s="6"/>
      <c r="I10298" s="6"/>
      <c r="J10298" s="6">
        <v>64.862222222222215</v>
      </c>
      <c r="K10298">
        <f t="shared" si="320"/>
        <v>1</v>
      </c>
    </row>
    <row r="10299" spans="1:11" x14ac:dyDescent="0.25">
      <c r="A10299" s="5" t="str">
        <f t="shared" si="321"/>
        <v>Rate FamilyTOU-GS3Monthly Peak DayNovember2</v>
      </c>
      <c r="B10299" t="s">
        <v>2234</v>
      </c>
      <c r="C10299" t="s">
        <v>2256</v>
      </c>
      <c r="D10299" t="s">
        <v>2700</v>
      </c>
      <c r="E10299" t="s">
        <v>3235</v>
      </c>
      <c r="F10299" s="6">
        <v>2</v>
      </c>
      <c r="G10299" s="6"/>
      <c r="H10299" s="6"/>
      <c r="I10299" s="6"/>
      <c r="J10299" s="6">
        <v>63.334444444444443</v>
      </c>
      <c r="K10299">
        <f t="shared" si="320"/>
        <v>1</v>
      </c>
    </row>
    <row r="10300" spans="1:11" x14ac:dyDescent="0.25">
      <c r="A10300" s="5" t="str">
        <f t="shared" si="321"/>
        <v>Rate FamilyTOU-GS3Monthly Peak DayNovember3</v>
      </c>
      <c r="B10300" t="s">
        <v>2234</v>
      </c>
      <c r="C10300" t="s">
        <v>2256</v>
      </c>
      <c r="D10300" t="s">
        <v>2700</v>
      </c>
      <c r="E10300" t="s">
        <v>3235</v>
      </c>
      <c r="F10300" s="6">
        <v>3</v>
      </c>
      <c r="G10300" s="6"/>
      <c r="H10300" s="6"/>
      <c r="I10300" s="6"/>
      <c r="J10300" s="6">
        <v>62.068888888888893</v>
      </c>
      <c r="K10300">
        <f t="shared" si="320"/>
        <v>1</v>
      </c>
    </row>
    <row r="10301" spans="1:11" x14ac:dyDescent="0.25">
      <c r="A10301" s="5" t="str">
        <f t="shared" si="321"/>
        <v>Rate FamilyTOU-GS3Monthly Peak DayNovember4</v>
      </c>
      <c r="B10301" t="s">
        <v>2234</v>
      </c>
      <c r="C10301" t="s">
        <v>2256</v>
      </c>
      <c r="D10301" t="s">
        <v>2700</v>
      </c>
      <c r="E10301" t="s">
        <v>3235</v>
      </c>
      <c r="F10301" s="6">
        <v>4</v>
      </c>
      <c r="G10301" s="6"/>
      <c r="H10301" s="6"/>
      <c r="I10301" s="6"/>
      <c r="J10301" s="6">
        <v>60.842222222222212</v>
      </c>
      <c r="K10301">
        <f t="shared" si="320"/>
        <v>1</v>
      </c>
    </row>
    <row r="10302" spans="1:11" x14ac:dyDescent="0.25">
      <c r="A10302" s="5" t="str">
        <f t="shared" si="321"/>
        <v>Rate FamilyTOU-GS3Monthly Peak DayNovember5</v>
      </c>
      <c r="B10302" t="s">
        <v>2234</v>
      </c>
      <c r="C10302" t="s">
        <v>2256</v>
      </c>
      <c r="D10302" t="s">
        <v>2700</v>
      </c>
      <c r="E10302" t="s">
        <v>3235</v>
      </c>
      <c r="F10302" s="6">
        <v>5</v>
      </c>
      <c r="G10302" s="6"/>
      <c r="H10302" s="6"/>
      <c r="I10302" s="6"/>
      <c r="J10302" s="6">
        <v>60.558888888888887</v>
      </c>
      <c r="K10302">
        <f t="shared" si="320"/>
        <v>1</v>
      </c>
    </row>
    <row r="10303" spans="1:11" x14ac:dyDescent="0.25">
      <c r="A10303" s="5" t="str">
        <f t="shared" si="321"/>
        <v>Rate FamilyTOU-GS3Monthly Peak DayNovember6</v>
      </c>
      <c r="B10303" t="s">
        <v>2234</v>
      </c>
      <c r="C10303" t="s">
        <v>2256</v>
      </c>
      <c r="D10303" t="s">
        <v>2700</v>
      </c>
      <c r="E10303" t="s">
        <v>3235</v>
      </c>
      <c r="F10303" s="6">
        <v>6</v>
      </c>
      <c r="G10303" s="6"/>
      <c r="H10303" s="6"/>
      <c r="I10303" s="6"/>
      <c r="J10303" s="6">
        <v>60.153333333333336</v>
      </c>
      <c r="K10303">
        <f t="shared" si="320"/>
        <v>1</v>
      </c>
    </row>
    <row r="10304" spans="1:11" x14ac:dyDescent="0.25">
      <c r="A10304" s="5" t="str">
        <f t="shared" si="321"/>
        <v>Rate FamilyTOU-GS3Monthly Peak DayNovember7</v>
      </c>
      <c r="B10304" t="s">
        <v>2234</v>
      </c>
      <c r="C10304" t="s">
        <v>2256</v>
      </c>
      <c r="D10304" t="s">
        <v>2700</v>
      </c>
      <c r="E10304" t="s">
        <v>3235</v>
      </c>
      <c r="F10304" s="6">
        <v>7</v>
      </c>
      <c r="G10304" s="6"/>
      <c r="H10304" s="6"/>
      <c r="I10304" s="6"/>
      <c r="J10304" s="6">
        <v>60.054444444444442</v>
      </c>
      <c r="K10304">
        <f t="shared" si="320"/>
        <v>1</v>
      </c>
    </row>
    <row r="10305" spans="1:11" x14ac:dyDescent="0.25">
      <c r="A10305" s="5" t="str">
        <f t="shared" si="321"/>
        <v>Rate FamilyTOU-GS3Monthly Peak DayNovember8</v>
      </c>
      <c r="B10305" t="s">
        <v>2234</v>
      </c>
      <c r="C10305" t="s">
        <v>2256</v>
      </c>
      <c r="D10305" t="s">
        <v>2700</v>
      </c>
      <c r="E10305" t="s">
        <v>3235</v>
      </c>
      <c r="F10305" s="6">
        <v>8</v>
      </c>
      <c r="G10305" s="6"/>
      <c r="H10305" s="6"/>
      <c r="I10305" s="6"/>
      <c r="J10305" s="6">
        <v>60.919999999999995</v>
      </c>
      <c r="K10305">
        <f t="shared" si="320"/>
        <v>1</v>
      </c>
    </row>
    <row r="10306" spans="1:11" x14ac:dyDescent="0.25">
      <c r="A10306" s="5" t="str">
        <f t="shared" si="321"/>
        <v>Rate FamilyTOU-GS3Monthly Peak DayNovember9</v>
      </c>
      <c r="B10306" t="s">
        <v>2234</v>
      </c>
      <c r="C10306" t="s">
        <v>2256</v>
      </c>
      <c r="D10306" t="s">
        <v>2700</v>
      </c>
      <c r="E10306" t="s">
        <v>3235</v>
      </c>
      <c r="F10306" s="6">
        <v>9</v>
      </c>
      <c r="G10306" s="6"/>
      <c r="H10306" s="6"/>
      <c r="I10306" s="6"/>
      <c r="J10306" s="6">
        <v>63.915555555555542</v>
      </c>
      <c r="K10306">
        <f t="shared" ref="K10306:K10369" si="322">INDEX(events, MATCH(CONCATENATE(B10306, C10306, D10306, E10306), events_y, 0), MATCH("Confidential", events_x, 0))</f>
        <v>1</v>
      </c>
    </row>
    <row r="10307" spans="1:11" x14ac:dyDescent="0.25">
      <c r="A10307" s="5" t="str">
        <f t="shared" ref="A10307:A10370" si="323">CONCATENATE(B10307, C10307, D10307, E10307, F10307)</f>
        <v>Rate FamilyTOU-GS3Monthly Peak DayNovember10</v>
      </c>
      <c r="B10307" t="s">
        <v>2234</v>
      </c>
      <c r="C10307" t="s">
        <v>2256</v>
      </c>
      <c r="D10307" t="s">
        <v>2700</v>
      </c>
      <c r="E10307" t="s">
        <v>3235</v>
      </c>
      <c r="F10307" s="6">
        <v>10</v>
      </c>
      <c r="G10307" s="6"/>
      <c r="H10307" s="6"/>
      <c r="I10307" s="6"/>
      <c r="J10307" s="6">
        <v>68.375555555555536</v>
      </c>
      <c r="K10307">
        <f t="shared" si="322"/>
        <v>1</v>
      </c>
    </row>
    <row r="10308" spans="1:11" x14ac:dyDescent="0.25">
      <c r="A10308" s="5" t="str">
        <f t="shared" si="323"/>
        <v>Rate FamilyTOU-GS3Monthly Peak DayNovember11</v>
      </c>
      <c r="B10308" t="s">
        <v>2234</v>
      </c>
      <c r="C10308" t="s">
        <v>2256</v>
      </c>
      <c r="D10308" t="s">
        <v>2700</v>
      </c>
      <c r="E10308" t="s">
        <v>3235</v>
      </c>
      <c r="F10308" s="6">
        <v>11</v>
      </c>
      <c r="G10308" s="6"/>
      <c r="H10308" s="6"/>
      <c r="I10308" s="6"/>
      <c r="J10308" s="6">
        <v>75.314444444444447</v>
      </c>
      <c r="K10308">
        <f t="shared" si="322"/>
        <v>1</v>
      </c>
    </row>
    <row r="10309" spans="1:11" x14ac:dyDescent="0.25">
      <c r="A10309" s="5" t="str">
        <f t="shared" si="323"/>
        <v>Rate FamilyTOU-GS3Monthly Peak DayNovember12</v>
      </c>
      <c r="B10309" t="s">
        <v>2234</v>
      </c>
      <c r="C10309" t="s">
        <v>2256</v>
      </c>
      <c r="D10309" t="s">
        <v>2700</v>
      </c>
      <c r="E10309" t="s">
        <v>3235</v>
      </c>
      <c r="F10309" s="6">
        <v>12</v>
      </c>
      <c r="G10309" s="6"/>
      <c r="H10309" s="6"/>
      <c r="I10309" s="6"/>
      <c r="J10309" s="6">
        <v>79.600000000000009</v>
      </c>
      <c r="K10309">
        <f t="shared" si="322"/>
        <v>1</v>
      </c>
    </row>
    <row r="10310" spans="1:11" x14ac:dyDescent="0.25">
      <c r="A10310" s="5" t="str">
        <f t="shared" si="323"/>
        <v>Rate FamilyTOU-GS3Monthly Peak DayNovember13</v>
      </c>
      <c r="B10310" t="s">
        <v>2234</v>
      </c>
      <c r="C10310" t="s">
        <v>2256</v>
      </c>
      <c r="D10310" t="s">
        <v>2700</v>
      </c>
      <c r="E10310" t="s">
        <v>3235</v>
      </c>
      <c r="F10310" s="6">
        <v>13</v>
      </c>
      <c r="G10310" s="6"/>
      <c r="H10310" s="6"/>
      <c r="I10310" s="6"/>
      <c r="J10310" s="6">
        <v>81</v>
      </c>
      <c r="K10310">
        <f t="shared" si="322"/>
        <v>1</v>
      </c>
    </row>
    <row r="10311" spans="1:11" x14ac:dyDescent="0.25">
      <c r="A10311" s="5" t="str">
        <f t="shared" si="323"/>
        <v>Rate FamilyTOU-GS3Monthly Peak DayNovember14</v>
      </c>
      <c r="B10311" t="s">
        <v>2234</v>
      </c>
      <c r="C10311" t="s">
        <v>2256</v>
      </c>
      <c r="D10311" t="s">
        <v>2700</v>
      </c>
      <c r="E10311" t="s">
        <v>3235</v>
      </c>
      <c r="F10311" s="6">
        <v>14</v>
      </c>
      <c r="G10311" s="6"/>
      <c r="H10311" s="6"/>
      <c r="I10311" s="6"/>
      <c r="J10311" s="6">
        <v>84.444444444444429</v>
      </c>
      <c r="K10311">
        <f t="shared" si="322"/>
        <v>1</v>
      </c>
    </row>
    <row r="10312" spans="1:11" x14ac:dyDescent="0.25">
      <c r="A10312" s="5" t="str">
        <f t="shared" si="323"/>
        <v>Rate FamilyTOU-GS3Monthly Peak DayNovember15</v>
      </c>
      <c r="B10312" t="s">
        <v>2234</v>
      </c>
      <c r="C10312" t="s">
        <v>2256</v>
      </c>
      <c r="D10312" t="s">
        <v>2700</v>
      </c>
      <c r="E10312" t="s">
        <v>3235</v>
      </c>
      <c r="F10312" s="6">
        <v>15</v>
      </c>
      <c r="G10312" s="6"/>
      <c r="H10312" s="6"/>
      <c r="I10312" s="6"/>
      <c r="J10312" s="6">
        <v>86.877777777777794</v>
      </c>
      <c r="K10312">
        <f t="shared" si="322"/>
        <v>1</v>
      </c>
    </row>
    <row r="10313" spans="1:11" x14ac:dyDescent="0.25">
      <c r="A10313" s="5" t="str">
        <f t="shared" si="323"/>
        <v>Rate FamilyTOU-GS3Monthly Peak DayNovember16</v>
      </c>
      <c r="B10313" t="s">
        <v>2234</v>
      </c>
      <c r="C10313" t="s">
        <v>2256</v>
      </c>
      <c r="D10313" t="s">
        <v>2700</v>
      </c>
      <c r="E10313" t="s">
        <v>3235</v>
      </c>
      <c r="F10313" s="6">
        <v>16</v>
      </c>
      <c r="G10313" s="6"/>
      <c r="H10313" s="6"/>
      <c r="I10313" s="6"/>
      <c r="J10313" s="6">
        <v>87.322222222222237</v>
      </c>
      <c r="K10313">
        <f t="shared" si="322"/>
        <v>1</v>
      </c>
    </row>
    <row r="10314" spans="1:11" x14ac:dyDescent="0.25">
      <c r="A10314" s="5" t="str">
        <f t="shared" si="323"/>
        <v>Rate FamilyTOU-GS3Monthly Peak DayNovember17</v>
      </c>
      <c r="B10314" t="s">
        <v>2234</v>
      </c>
      <c r="C10314" t="s">
        <v>2256</v>
      </c>
      <c r="D10314" t="s">
        <v>2700</v>
      </c>
      <c r="E10314" t="s">
        <v>3235</v>
      </c>
      <c r="F10314" s="6">
        <v>17</v>
      </c>
      <c r="G10314" s="6"/>
      <c r="H10314" s="6"/>
      <c r="I10314" s="6"/>
      <c r="J10314" s="6">
        <v>84.26666666666668</v>
      </c>
      <c r="K10314">
        <f t="shared" si="322"/>
        <v>1</v>
      </c>
    </row>
    <row r="10315" spans="1:11" x14ac:dyDescent="0.25">
      <c r="A10315" s="5" t="str">
        <f t="shared" si="323"/>
        <v>Rate FamilyTOU-GS3Monthly Peak DayNovember18</v>
      </c>
      <c r="B10315" t="s">
        <v>2234</v>
      </c>
      <c r="C10315" t="s">
        <v>2256</v>
      </c>
      <c r="D10315" t="s">
        <v>2700</v>
      </c>
      <c r="E10315" t="s">
        <v>3235</v>
      </c>
      <c r="F10315" s="6">
        <v>18</v>
      </c>
      <c r="G10315" s="6"/>
      <c r="H10315" s="6"/>
      <c r="I10315" s="6"/>
      <c r="J10315" s="6">
        <v>82.300000000000011</v>
      </c>
      <c r="K10315">
        <f t="shared" si="322"/>
        <v>1</v>
      </c>
    </row>
    <row r="10316" spans="1:11" x14ac:dyDescent="0.25">
      <c r="A10316" s="5" t="str">
        <f t="shared" si="323"/>
        <v>Rate FamilyTOU-GS3Monthly Peak DayNovember19</v>
      </c>
      <c r="B10316" t="s">
        <v>2234</v>
      </c>
      <c r="C10316" t="s">
        <v>2256</v>
      </c>
      <c r="D10316" t="s">
        <v>2700</v>
      </c>
      <c r="E10316" t="s">
        <v>3235</v>
      </c>
      <c r="F10316" s="6">
        <v>19</v>
      </c>
      <c r="G10316" s="6"/>
      <c r="H10316" s="6"/>
      <c r="I10316" s="6"/>
      <c r="J10316" s="6">
        <v>80.400000000000006</v>
      </c>
      <c r="K10316">
        <f t="shared" si="322"/>
        <v>1</v>
      </c>
    </row>
    <row r="10317" spans="1:11" x14ac:dyDescent="0.25">
      <c r="A10317" s="5" t="str">
        <f t="shared" si="323"/>
        <v>Rate FamilyTOU-GS3Monthly Peak DayNovember20</v>
      </c>
      <c r="B10317" t="s">
        <v>2234</v>
      </c>
      <c r="C10317" t="s">
        <v>2256</v>
      </c>
      <c r="D10317" t="s">
        <v>2700</v>
      </c>
      <c r="E10317" t="s">
        <v>3235</v>
      </c>
      <c r="F10317" s="6">
        <v>20</v>
      </c>
      <c r="G10317" s="6"/>
      <c r="H10317" s="6"/>
      <c r="I10317" s="6"/>
      <c r="J10317" s="6">
        <v>77.988888888888894</v>
      </c>
      <c r="K10317">
        <f t="shared" si="322"/>
        <v>1</v>
      </c>
    </row>
    <row r="10318" spans="1:11" x14ac:dyDescent="0.25">
      <c r="A10318" s="5" t="str">
        <f t="shared" si="323"/>
        <v>Rate FamilyTOU-GS3Monthly Peak DayNovember21</v>
      </c>
      <c r="B10318" t="s">
        <v>2234</v>
      </c>
      <c r="C10318" t="s">
        <v>2256</v>
      </c>
      <c r="D10318" t="s">
        <v>2700</v>
      </c>
      <c r="E10318" t="s">
        <v>3235</v>
      </c>
      <c r="F10318" s="6">
        <v>21</v>
      </c>
      <c r="G10318" s="6"/>
      <c r="H10318" s="6"/>
      <c r="I10318" s="6"/>
      <c r="J10318" s="6">
        <v>75.555555555555557</v>
      </c>
      <c r="K10318">
        <f t="shared" si="322"/>
        <v>1</v>
      </c>
    </row>
    <row r="10319" spans="1:11" x14ac:dyDescent="0.25">
      <c r="A10319" s="5" t="str">
        <f t="shared" si="323"/>
        <v>Rate FamilyTOU-GS3Monthly Peak DayNovember22</v>
      </c>
      <c r="B10319" t="s">
        <v>2234</v>
      </c>
      <c r="C10319" t="s">
        <v>2256</v>
      </c>
      <c r="D10319" t="s">
        <v>2700</v>
      </c>
      <c r="E10319" t="s">
        <v>3235</v>
      </c>
      <c r="F10319" s="6">
        <v>22</v>
      </c>
      <c r="G10319" s="6"/>
      <c r="H10319" s="6"/>
      <c r="I10319" s="6"/>
      <c r="J10319" s="6">
        <v>74.411111111111097</v>
      </c>
      <c r="K10319">
        <f t="shared" si="322"/>
        <v>1</v>
      </c>
    </row>
    <row r="10320" spans="1:11" x14ac:dyDescent="0.25">
      <c r="A10320" s="5" t="str">
        <f t="shared" si="323"/>
        <v>Rate FamilyTOU-GS3Monthly Peak DayNovember23</v>
      </c>
      <c r="B10320" t="s">
        <v>2234</v>
      </c>
      <c r="C10320" t="s">
        <v>2256</v>
      </c>
      <c r="D10320" t="s">
        <v>2700</v>
      </c>
      <c r="E10320" t="s">
        <v>3235</v>
      </c>
      <c r="F10320" s="6">
        <v>23</v>
      </c>
      <c r="G10320" s="6"/>
      <c r="H10320" s="6"/>
      <c r="I10320" s="6"/>
      <c r="J10320" s="6">
        <v>73.033333333333331</v>
      </c>
      <c r="K10320">
        <f t="shared" si="322"/>
        <v>1</v>
      </c>
    </row>
    <row r="10321" spans="1:11" x14ac:dyDescent="0.25">
      <c r="A10321" s="5" t="str">
        <f t="shared" si="323"/>
        <v>Rate FamilyTOU-GS3Monthly Peak DayNovember24</v>
      </c>
      <c r="B10321" t="s">
        <v>2234</v>
      </c>
      <c r="C10321" t="s">
        <v>2256</v>
      </c>
      <c r="D10321" t="s">
        <v>2700</v>
      </c>
      <c r="E10321" t="s">
        <v>3235</v>
      </c>
      <c r="F10321" s="6">
        <v>24</v>
      </c>
      <c r="G10321" s="6"/>
      <c r="H10321" s="6"/>
      <c r="I10321" s="6"/>
      <c r="J10321" s="6">
        <v>70.672222222222217</v>
      </c>
      <c r="K10321">
        <f t="shared" si="322"/>
        <v>1</v>
      </c>
    </row>
    <row r="10322" spans="1:11" x14ac:dyDescent="0.25">
      <c r="A10322" s="5" t="str">
        <f t="shared" si="323"/>
        <v>Rate FamilyTOU-GS3Average WeekdayDecember1</v>
      </c>
      <c r="B10322" t="s">
        <v>2234</v>
      </c>
      <c r="C10322" t="s">
        <v>2256</v>
      </c>
      <c r="D10322" t="s">
        <v>2701</v>
      </c>
      <c r="E10322" t="s">
        <v>3236</v>
      </c>
      <c r="F10322" s="6">
        <v>1</v>
      </c>
      <c r="G10322" s="6"/>
      <c r="H10322" s="6"/>
      <c r="I10322" s="6"/>
      <c r="J10322" s="6">
        <v>51.294444444444451</v>
      </c>
      <c r="K10322">
        <f t="shared" si="322"/>
        <v>1</v>
      </c>
    </row>
    <row r="10323" spans="1:11" x14ac:dyDescent="0.25">
      <c r="A10323" s="5" t="str">
        <f t="shared" si="323"/>
        <v>Rate FamilyTOU-GS3Average WeekdayDecember2</v>
      </c>
      <c r="B10323" t="s">
        <v>2234</v>
      </c>
      <c r="C10323" t="s">
        <v>2256</v>
      </c>
      <c r="D10323" t="s">
        <v>2701</v>
      </c>
      <c r="E10323" t="s">
        <v>3236</v>
      </c>
      <c r="F10323" s="6">
        <v>2</v>
      </c>
      <c r="G10323" s="6"/>
      <c r="H10323" s="6"/>
      <c r="I10323" s="6"/>
      <c r="J10323" s="6">
        <v>50.336666666666666</v>
      </c>
      <c r="K10323">
        <f t="shared" si="322"/>
        <v>1</v>
      </c>
    </row>
    <row r="10324" spans="1:11" x14ac:dyDescent="0.25">
      <c r="A10324" s="5" t="str">
        <f t="shared" si="323"/>
        <v>Rate FamilyTOU-GS3Average WeekdayDecember3</v>
      </c>
      <c r="B10324" t="s">
        <v>2234</v>
      </c>
      <c r="C10324" t="s">
        <v>2256</v>
      </c>
      <c r="D10324" t="s">
        <v>2701</v>
      </c>
      <c r="E10324" t="s">
        <v>3236</v>
      </c>
      <c r="F10324" s="6">
        <v>3</v>
      </c>
      <c r="G10324" s="6"/>
      <c r="H10324" s="6"/>
      <c r="I10324" s="6"/>
      <c r="J10324" s="6">
        <v>49.778888888888886</v>
      </c>
      <c r="K10324">
        <f t="shared" si="322"/>
        <v>1</v>
      </c>
    </row>
    <row r="10325" spans="1:11" x14ac:dyDescent="0.25">
      <c r="A10325" s="5" t="str">
        <f t="shared" si="323"/>
        <v>Rate FamilyTOU-GS3Average WeekdayDecember4</v>
      </c>
      <c r="B10325" t="s">
        <v>2234</v>
      </c>
      <c r="C10325" t="s">
        <v>2256</v>
      </c>
      <c r="D10325" t="s">
        <v>2701</v>
      </c>
      <c r="E10325" t="s">
        <v>3236</v>
      </c>
      <c r="F10325" s="6">
        <v>4</v>
      </c>
      <c r="G10325" s="6"/>
      <c r="H10325" s="6"/>
      <c r="I10325" s="6"/>
      <c r="J10325" s="6">
        <v>49.023333333333326</v>
      </c>
      <c r="K10325">
        <f t="shared" si="322"/>
        <v>1</v>
      </c>
    </row>
    <row r="10326" spans="1:11" x14ac:dyDescent="0.25">
      <c r="A10326" s="5" t="str">
        <f t="shared" si="323"/>
        <v>Rate FamilyTOU-GS3Average WeekdayDecember5</v>
      </c>
      <c r="B10326" t="s">
        <v>2234</v>
      </c>
      <c r="C10326" t="s">
        <v>2256</v>
      </c>
      <c r="D10326" t="s">
        <v>2701</v>
      </c>
      <c r="E10326" t="s">
        <v>3236</v>
      </c>
      <c r="F10326" s="6">
        <v>5</v>
      </c>
      <c r="G10326" s="6"/>
      <c r="H10326" s="6"/>
      <c r="I10326" s="6"/>
      <c r="J10326" s="6">
        <v>48.648888888888898</v>
      </c>
      <c r="K10326">
        <f t="shared" si="322"/>
        <v>1</v>
      </c>
    </row>
    <row r="10327" spans="1:11" x14ac:dyDescent="0.25">
      <c r="A10327" s="5" t="str">
        <f t="shared" si="323"/>
        <v>Rate FamilyTOU-GS3Average WeekdayDecember6</v>
      </c>
      <c r="B10327" t="s">
        <v>2234</v>
      </c>
      <c r="C10327" t="s">
        <v>2256</v>
      </c>
      <c r="D10327" t="s">
        <v>2701</v>
      </c>
      <c r="E10327" t="s">
        <v>3236</v>
      </c>
      <c r="F10327" s="6">
        <v>6</v>
      </c>
      <c r="G10327" s="6"/>
      <c r="H10327" s="6"/>
      <c r="I10327" s="6"/>
      <c r="J10327" s="6">
        <v>48.830000000000005</v>
      </c>
      <c r="K10327">
        <f t="shared" si="322"/>
        <v>1</v>
      </c>
    </row>
    <row r="10328" spans="1:11" x14ac:dyDescent="0.25">
      <c r="A10328" s="5" t="str">
        <f t="shared" si="323"/>
        <v>Rate FamilyTOU-GS3Average WeekdayDecember7</v>
      </c>
      <c r="B10328" t="s">
        <v>2234</v>
      </c>
      <c r="C10328" t="s">
        <v>2256</v>
      </c>
      <c r="D10328" t="s">
        <v>2701</v>
      </c>
      <c r="E10328" t="s">
        <v>3236</v>
      </c>
      <c r="F10328" s="6">
        <v>7</v>
      </c>
      <c r="G10328" s="6"/>
      <c r="H10328" s="6"/>
      <c r="I10328" s="6"/>
      <c r="J10328" s="6">
        <v>48.484444444444449</v>
      </c>
      <c r="K10328">
        <f t="shared" si="322"/>
        <v>1</v>
      </c>
    </row>
    <row r="10329" spans="1:11" x14ac:dyDescent="0.25">
      <c r="A10329" s="5" t="str">
        <f t="shared" si="323"/>
        <v>Rate FamilyTOU-GS3Average WeekdayDecember8</v>
      </c>
      <c r="B10329" t="s">
        <v>2234</v>
      </c>
      <c r="C10329" t="s">
        <v>2256</v>
      </c>
      <c r="D10329" t="s">
        <v>2701</v>
      </c>
      <c r="E10329" t="s">
        <v>3236</v>
      </c>
      <c r="F10329" s="6">
        <v>8</v>
      </c>
      <c r="G10329" s="6"/>
      <c r="H10329" s="6"/>
      <c r="I10329" s="6"/>
      <c r="J10329" s="6">
        <v>48.263333333333335</v>
      </c>
      <c r="K10329">
        <f t="shared" si="322"/>
        <v>1</v>
      </c>
    </row>
    <row r="10330" spans="1:11" x14ac:dyDescent="0.25">
      <c r="A10330" s="5" t="str">
        <f t="shared" si="323"/>
        <v>Rate FamilyTOU-GS3Average WeekdayDecember9</v>
      </c>
      <c r="B10330" t="s">
        <v>2234</v>
      </c>
      <c r="C10330" t="s">
        <v>2256</v>
      </c>
      <c r="D10330" t="s">
        <v>2701</v>
      </c>
      <c r="E10330" t="s">
        <v>3236</v>
      </c>
      <c r="F10330" s="6">
        <v>9</v>
      </c>
      <c r="G10330" s="6"/>
      <c r="H10330" s="6"/>
      <c r="I10330" s="6"/>
      <c r="J10330" s="6">
        <v>49.192222222222227</v>
      </c>
      <c r="K10330">
        <f t="shared" si="322"/>
        <v>1</v>
      </c>
    </row>
    <row r="10331" spans="1:11" x14ac:dyDescent="0.25">
      <c r="A10331" s="5" t="str">
        <f t="shared" si="323"/>
        <v>Rate FamilyTOU-GS3Average WeekdayDecember10</v>
      </c>
      <c r="B10331" t="s">
        <v>2234</v>
      </c>
      <c r="C10331" t="s">
        <v>2256</v>
      </c>
      <c r="D10331" t="s">
        <v>2701</v>
      </c>
      <c r="E10331" t="s">
        <v>3236</v>
      </c>
      <c r="F10331" s="6">
        <v>10</v>
      </c>
      <c r="G10331" s="6"/>
      <c r="H10331" s="6"/>
      <c r="I10331" s="6"/>
      <c r="J10331" s="6">
        <v>52.695555555555551</v>
      </c>
      <c r="K10331">
        <f t="shared" si="322"/>
        <v>1</v>
      </c>
    </row>
    <row r="10332" spans="1:11" x14ac:dyDescent="0.25">
      <c r="A10332" s="5" t="str">
        <f t="shared" si="323"/>
        <v>Rate FamilyTOU-GS3Average WeekdayDecember11</v>
      </c>
      <c r="B10332" t="s">
        <v>2234</v>
      </c>
      <c r="C10332" t="s">
        <v>2256</v>
      </c>
      <c r="D10332" t="s">
        <v>2701</v>
      </c>
      <c r="E10332" t="s">
        <v>3236</v>
      </c>
      <c r="F10332" s="6">
        <v>11</v>
      </c>
      <c r="G10332" s="6"/>
      <c r="H10332" s="6"/>
      <c r="I10332" s="6"/>
      <c r="J10332" s="6">
        <v>57.105222222222224</v>
      </c>
      <c r="K10332">
        <f t="shared" si="322"/>
        <v>1</v>
      </c>
    </row>
    <row r="10333" spans="1:11" x14ac:dyDescent="0.25">
      <c r="A10333" s="5" t="str">
        <f t="shared" si="323"/>
        <v>Rate FamilyTOU-GS3Average WeekdayDecember12</v>
      </c>
      <c r="B10333" t="s">
        <v>2234</v>
      </c>
      <c r="C10333" t="s">
        <v>2256</v>
      </c>
      <c r="D10333" t="s">
        <v>2701</v>
      </c>
      <c r="E10333" t="s">
        <v>3236</v>
      </c>
      <c r="F10333" s="6">
        <v>12</v>
      </c>
      <c r="G10333" s="6"/>
      <c r="H10333" s="6"/>
      <c r="I10333" s="6"/>
      <c r="J10333" s="6">
        <v>62.114777777777782</v>
      </c>
      <c r="K10333">
        <f t="shared" si="322"/>
        <v>1</v>
      </c>
    </row>
    <row r="10334" spans="1:11" x14ac:dyDescent="0.25">
      <c r="A10334" s="5" t="str">
        <f t="shared" si="323"/>
        <v>Rate FamilyTOU-GS3Average WeekdayDecember13</v>
      </c>
      <c r="B10334" t="s">
        <v>2234</v>
      </c>
      <c r="C10334" t="s">
        <v>2256</v>
      </c>
      <c r="D10334" t="s">
        <v>2701</v>
      </c>
      <c r="E10334" t="s">
        <v>3236</v>
      </c>
      <c r="F10334" s="6">
        <v>13</v>
      </c>
      <c r="G10334" s="6"/>
      <c r="H10334" s="6"/>
      <c r="I10334" s="6"/>
      <c r="J10334" s="6">
        <v>65.836666666666659</v>
      </c>
      <c r="K10334">
        <f t="shared" si="322"/>
        <v>1</v>
      </c>
    </row>
    <row r="10335" spans="1:11" x14ac:dyDescent="0.25">
      <c r="A10335" s="5" t="str">
        <f t="shared" si="323"/>
        <v>Rate FamilyTOU-GS3Average WeekdayDecember14</v>
      </c>
      <c r="B10335" t="s">
        <v>2234</v>
      </c>
      <c r="C10335" t="s">
        <v>2256</v>
      </c>
      <c r="D10335" t="s">
        <v>2701</v>
      </c>
      <c r="E10335" t="s">
        <v>3236</v>
      </c>
      <c r="F10335" s="6">
        <v>14</v>
      </c>
      <c r="G10335" s="6"/>
      <c r="H10335" s="6"/>
      <c r="I10335" s="6"/>
      <c r="J10335" s="6">
        <v>66.643333333333331</v>
      </c>
      <c r="K10335">
        <f t="shared" si="322"/>
        <v>1</v>
      </c>
    </row>
    <row r="10336" spans="1:11" x14ac:dyDescent="0.25">
      <c r="A10336" s="5" t="str">
        <f t="shared" si="323"/>
        <v>Rate FamilyTOU-GS3Average WeekdayDecember15</v>
      </c>
      <c r="B10336" t="s">
        <v>2234</v>
      </c>
      <c r="C10336" t="s">
        <v>2256</v>
      </c>
      <c r="D10336" t="s">
        <v>2701</v>
      </c>
      <c r="E10336" t="s">
        <v>3236</v>
      </c>
      <c r="F10336" s="6">
        <v>15</v>
      </c>
      <c r="G10336" s="6"/>
      <c r="H10336" s="6"/>
      <c r="I10336" s="6"/>
      <c r="J10336" s="6">
        <v>67.183333333333337</v>
      </c>
      <c r="K10336">
        <f t="shared" si="322"/>
        <v>1</v>
      </c>
    </row>
    <row r="10337" spans="1:11" x14ac:dyDescent="0.25">
      <c r="A10337" s="5" t="str">
        <f t="shared" si="323"/>
        <v>Rate FamilyTOU-GS3Average WeekdayDecember16</v>
      </c>
      <c r="B10337" t="s">
        <v>2234</v>
      </c>
      <c r="C10337" t="s">
        <v>2256</v>
      </c>
      <c r="D10337" t="s">
        <v>2701</v>
      </c>
      <c r="E10337" t="s">
        <v>3236</v>
      </c>
      <c r="F10337" s="6">
        <v>16</v>
      </c>
      <c r="G10337" s="6"/>
      <c r="H10337" s="6"/>
      <c r="I10337" s="6"/>
      <c r="J10337" s="6">
        <v>68.14</v>
      </c>
      <c r="K10337">
        <f t="shared" si="322"/>
        <v>1</v>
      </c>
    </row>
    <row r="10338" spans="1:11" x14ac:dyDescent="0.25">
      <c r="A10338" s="5" t="str">
        <f t="shared" si="323"/>
        <v>Rate FamilyTOU-GS3Average WeekdayDecember17</v>
      </c>
      <c r="B10338" t="s">
        <v>2234</v>
      </c>
      <c r="C10338" t="s">
        <v>2256</v>
      </c>
      <c r="D10338" t="s">
        <v>2701</v>
      </c>
      <c r="E10338" t="s">
        <v>3236</v>
      </c>
      <c r="F10338" s="6">
        <v>17</v>
      </c>
      <c r="G10338" s="6"/>
      <c r="H10338" s="6"/>
      <c r="I10338" s="6"/>
      <c r="J10338" s="6">
        <v>68.131111111111125</v>
      </c>
      <c r="K10338">
        <f t="shared" si="322"/>
        <v>1</v>
      </c>
    </row>
    <row r="10339" spans="1:11" x14ac:dyDescent="0.25">
      <c r="A10339" s="5" t="str">
        <f t="shared" si="323"/>
        <v>Rate FamilyTOU-GS3Average WeekdayDecember18</v>
      </c>
      <c r="B10339" t="s">
        <v>2234</v>
      </c>
      <c r="C10339" t="s">
        <v>2256</v>
      </c>
      <c r="D10339" t="s">
        <v>2701</v>
      </c>
      <c r="E10339" t="s">
        <v>3236</v>
      </c>
      <c r="F10339" s="6">
        <v>18</v>
      </c>
      <c r="G10339" s="6"/>
      <c r="H10339" s="6"/>
      <c r="I10339" s="6"/>
      <c r="J10339" s="6">
        <v>66.728888888888889</v>
      </c>
      <c r="K10339">
        <f t="shared" si="322"/>
        <v>1</v>
      </c>
    </row>
    <row r="10340" spans="1:11" x14ac:dyDescent="0.25">
      <c r="A10340" s="5" t="str">
        <f t="shared" si="323"/>
        <v>Rate FamilyTOU-GS3Average WeekdayDecember19</v>
      </c>
      <c r="B10340" t="s">
        <v>2234</v>
      </c>
      <c r="C10340" t="s">
        <v>2256</v>
      </c>
      <c r="D10340" t="s">
        <v>2701</v>
      </c>
      <c r="E10340" t="s">
        <v>3236</v>
      </c>
      <c r="F10340" s="6">
        <v>19</v>
      </c>
      <c r="G10340" s="6"/>
      <c r="H10340" s="6"/>
      <c r="I10340" s="6"/>
      <c r="J10340" s="6">
        <v>62.034444444444453</v>
      </c>
      <c r="K10340">
        <f t="shared" si="322"/>
        <v>1</v>
      </c>
    </row>
    <row r="10341" spans="1:11" x14ac:dyDescent="0.25">
      <c r="A10341" s="5" t="str">
        <f t="shared" si="323"/>
        <v>Rate FamilyTOU-GS3Average WeekdayDecember20</v>
      </c>
      <c r="B10341" t="s">
        <v>2234</v>
      </c>
      <c r="C10341" t="s">
        <v>2256</v>
      </c>
      <c r="D10341" t="s">
        <v>2701</v>
      </c>
      <c r="E10341" t="s">
        <v>3236</v>
      </c>
      <c r="F10341" s="6">
        <v>20</v>
      </c>
      <c r="G10341" s="6"/>
      <c r="H10341" s="6"/>
      <c r="I10341" s="6"/>
      <c r="J10341" s="6">
        <v>59.532222222222217</v>
      </c>
      <c r="K10341">
        <f t="shared" si="322"/>
        <v>1</v>
      </c>
    </row>
    <row r="10342" spans="1:11" x14ac:dyDescent="0.25">
      <c r="A10342" s="5" t="str">
        <f t="shared" si="323"/>
        <v>Rate FamilyTOU-GS3Average WeekdayDecember21</v>
      </c>
      <c r="B10342" t="s">
        <v>2234</v>
      </c>
      <c r="C10342" t="s">
        <v>2256</v>
      </c>
      <c r="D10342" t="s">
        <v>2701</v>
      </c>
      <c r="E10342" t="s">
        <v>3236</v>
      </c>
      <c r="F10342" s="6">
        <v>21</v>
      </c>
      <c r="G10342" s="6"/>
      <c r="H10342" s="6"/>
      <c r="I10342" s="6"/>
      <c r="J10342" s="6">
        <v>57.401111111111099</v>
      </c>
      <c r="K10342">
        <f t="shared" si="322"/>
        <v>1</v>
      </c>
    </row>
    <row r="10343" spans="1:11" x14ac:dyDescent="0.25">
      <c r="A10343" s="5" t="str">
        <f t="shared" si="323"/>
        <v>Rate FamilyTOU-GS3Average WeekdayDecember22</v>
      </c>
      <c r="B10343" t="s">
        <v>2234</v>
      </c>
      <c r="C10343" t="s">
        <v>2256</v>
      </c>
      <c r="D10343" t="s">
        <v>2701</v>
      </c>
      <c r="E10343" t="s">
        <v>3236</v>
      </c>
      <c r="F10343" s="6">
        <v>22</v>
      </c>
      <c r="G10343" s="6"/>
      <c r="H10343" s="6"/>
      <c r="I10343" s="6"/>
      <c r="J10343" s="6">
        <v>55.436666666666675</v>
      </c>
      <c r="K10343">
        <f t="shared" si="322"/>
        <v>1</v>
      </c>
    </row>
    <row r="10344" spans="1:11" x14ac:dyDescent="0.25">
      <c r="A10344" s="5" t="str">
        <f t="shared" si="323"/>
        <v>Rate FamilyTOU-GS3Average WeekdayDecember23</v>
      </c>
      <c r="B10344" t="s">
        <v>2234</v>
      </c>
      <c r="C10344" t="s">
        <v>2256</v>
      </c>
      <c r="D10344" t="s">
        <v>2701</v>
      </c>
      <c r="E10344" t="s">
        <v>3236</v>
      </c>
      <c r="F10344" s="6">
        <v>23</v>
      </c>
      <c r="G10344" s="6"/>
      <c r="H10344" s="6"/>
      <c r="I10344" s="6"/>
      <c r="J10344" s="6">
        <v>54.178888888888899</v>
      </c>
      <c r="K10344">
        <f t="shared" si="322"/>
        <v>1</v>
      </c>
    </row>
    <row r="10345" spans="1:11" x14ac:dyDescent="0.25">
      <c r="A10345" s="5" t="str">
        <f t="shared" si="323"/>
        <v>Rate FamilyTOU-GS3Average WeekdayDecember24</v>
      </c>
      <c r="B10345" t="s">
        <v>2234</v>
      </c>
      <c r="C10345" t="s">
        <v>2256</v>
      </c>
      <c r="D10345" t="s">
        <v>2701</v>
      </c>
      <c r="E10345" t="s">
        <v>3236</v>
      </c>
      <c r="F10345" s="6">
        <v>24</v>
      </c>
      <c r="G10345" s="6"/>
      <c r="H10345" s="6"/>
      <c r="I10345" s="6"/>
      <c r="J10345" s="6">
        <v>59.031111111111123</v>
      </c>
      <c r="K10345">
        <f t="shared" si="322"/>
        <v>1</v>
      </c>
    </row>
    <row r="10346" spans="1:11" x14ac:dyDescent="0.25">
      <c r="A10346" s="5" t="str">
        <f t="shared" si="323"/>
        <v>Rate FamilyTOU-GS3Monthly Peak DayDecember1</v>
      </c>
      <c r="B10346" t="s">
        <v>2234</v>
      </c>
      <c r="C10346" t="s">
        <v>2256</v>
      </c>
      <c r="D10346" t="s">
        <v>2702</v>
      </c>
      <c r="E10346" t="s">
        <v>3236</v>
      </c>
      <c r="F10346" s="6">
        <v>1</v>
      </c>
      <c r="G10346" s="6"/>
      <c r="H10346" s="6"/>
      <c r="I10346" s="6"/>
      <c r="J10346" s="6">
        <v>49.462222222222223</v>
      </c>
      <c r="K10346">
        <f t="shared" si="322"/>
        <v>1</v>
      </c>
    </row>
    <row r="10347" spans="1:11" x14ac:dyDescent="0.25">
      <c r="A10347" s="5" t="str">
        <f t="shared" si="323"/>
        <v>Rate FamilyTOU-GS3Monthly Peak DayDecember2</v>
      </c>
      <c r="B10347" t="s">
        <v>2234</v>
      </c>
      <c r="C10347" t="s">
        <v>2256</v>
      </c>
      <c r="D10347" t="s">
        <v>2702</v>
      </c>
      <c r="E10347" t="s">
        <v>3236</v>
      </c>
      <c r="F10347" s="6">
        <v>2</v>
      </c>
      <c r="G10347" s="6"/>
      <c r="H10347" s="6"/>
      <c r="I10347" s="6"/>
      <c r="J10347" s="6">
        <v>49.287777777777784</v>
      </c>
      <c r="K10347">
        <f t="shared" si="322"/>
        <v>1</v>
      </c>
    </row>
    <row r="10348" spans="1:11" x14ac:dyDescent="0.25">
      <c r="A10348" s="5" t="str">
        <f t="shared" si="323"/>
        <v>Rate FamilyTOU-GS3Monthly Peak DayDecember3</v>
      </c>
      <c r="B10348" t="s">
        <v>2234</v>
      </c>
      <c r="C10348" t="s">
        <v>2256</v>
      </c>
      <c r="D10348" t="s">
        <v>2702</v>
      </c>
      <c r="E10348" t="s">
        <v>3236</v>
      </c>
      <c r="F10348" s="6">
        <v>3</v>
      </c>
      <c r="G10348" s="6"/>
      <c r="H10348" s="6"/>
      <c r="I10348" s="6"/>
      <c r="J10348" s="6">
        <v>47.23666666666665</v>
      </c>
      <c r="K10348">
        <f t="shared" si="322"/>
        <v>1</v>
      </c>
    </row>
    <row r="10349" spans="1:11" x14ac:dyDescent="0.25">
      <c r="A10349" s="5" t="str">
        <f t="shared" si="323"/>
        <v>Rate FamilyTOU-GS3Monthly Peak DayDecember4</v>
      </c>
      <c r="B10349" t="s">
        <v>2234</v>
      </c>
      <c r="C10349" t="s">
        <v>2256</v>
      </c>
      <c r="D10349" t="s">
        <v>2702</v>
      </c>
      <c r="E10349" t="s">
        <v>3236</v>
      </c>
      <c r="F10349" s="6">
        <v>4</v>
      </c>
      <c r="G10349" s="6"/>
      <c r="H10349" s="6"/>
      <c r="I10349" s="6"/>
      <c r="J10349" s="6">
        <v>47.048888888888882</v>
      </c>
      <c r="K10349">
        <f t="shared" si="322"/>
        <v>1</v>
      </c>
    </row>
    <row r="10350" spans="1:11" x14ac:dyDescent="0.25">
      <c r="A10350" s="5" t="str">
        <f t="shared" si="323"/>
        <v>Rate FamilyTOU-GS3Monthly Peak DayDecember5</v>
      </c>
      <c r="B10350" t="s">
        <v>2234</v>
      </c>
      <c r="C10350" t="s">
        <v>2256</v>
      </c>
      <c r="D10350" t="s">
        <v>2702</v>
      </c>
      <c r="E10350" t="s">
        <v>3236</v>
      </c>
      <c r="F10350" s="6">
        <v>5</v>
      </c>
      <c r="G10350" s="6"/>
      <c r="H10350" s="6"/>
      <c r="I10350" s="6"/>
      <c r="J10350" s="6">
        <v>46.587777777777774</v>
      </c>
      <c r="K10350">
        <f t="shared" si="322"/>
        <v>1</v>
      </c>
    </row>
    <row r="10351" spans="1:11" x14ac:dyDescent="0.25">
      <c r="A10351" s="5" t="str">
        <f t="shared" si="323"/>
        <v>Rate FamilyTOU-GS3Monthly Peak DayDecember6</v>
      </c>
      <c r="B10351" t="s">
        <v>2234</v>
      </c>
      <c r="C10351" t="s">
        <v>2256</v>
      </c>
      <c r="D10351" t="s">
        <v>2702</v>
      </c>
      <c r="E10351" t="s">
        <v>3236</v>
      </c>
      <c r="F10351" s="6">
        <v>6</v>
      </c>
      <c r="G10351" s="6"/>
      <c r="H10351" s="6"/>
      <c r="I10351" s="6"/>
      <c r="J10351" s="6">
        <v>45.765555555555565</v>
      </c>
      <c r="K10351">
        <f t="shared" si="322"/>
        <v>1</v>
      </c>
    </row>
    <row r="10352" spans="1:11" x14ac:dyDescent="0.25">
      <c r="A10352" s="5" t="str">
        <f t="shared" si="323"/>
        <v>Rate FamilyTOU-GS3Monthly Peak DayDecember7</v>
      </c>
      <c r="B10352" t="s">
        <v>2234</v>
      </c>
      <c r="C10352" t="s">
        <v>2256</v>
      </c>
      <c r="D10352" t="s">
        <v>2702</v>
      </c>
      <c r="E10352" t="s">
        <v>3236</v>
      </c>
      <c r="F10352" s="6">
        <v>7</v>
      </c>
      <c r="G10352" s="6"/>
      <c r="H10352" s="6"/>
      <c r="I10352" s="6"/>
      <c r="J10352" s="6">
        <v>45.304444444444442</v>
      </c>
      <c r="K10352">
        <f t="shared" si="322"/>
        <v>1</v>
      </c>
    </row>
    <row r="10353" spans="1:11" x14ac:dyDescent="0.25">
      <c r="A10353" s="5" t="str">
        <f t="shared" si="323"/>
        <v>Rate FamilyTOU-GS3Monthly Peak DayDecember8</v>
      </c>
      <c r="B10353" t="s">
        <v>2234</v>
      </c>
      <c r="C10353" t="s">
        <v>2256</v>
      </c>
      <c r="D10353" t="s">
        <v>2702</v>
      </c>
      <c r="E10353" t="s">
        <v>3236</v>
      </c>
      <c r="F10353" s="6">
        <v>8</v>
      </c>
      <c r="G10353" s="6"/>
      <c r="H10353" s="6"/>
      <c r="I10353" s="6"/>
      <c r="J10353" s="6">
        <v>45.120000000000005</v>
      </c>
      <c r="K10353">
        <f t="shared" si="322"/>
        <v>1</v>
      </c>
    </row>
    <row r="10354" spans="1:11" x14ac:dyDescent="0.25">
      <c r="A10354" s="5" t="str">
        <f t="shared" si="323"/>
        <v>Rate FamilyTOU-GS3Monthly Peak DayDecember9</v>
      </c>
      <c r="B10354" t="s">
        <v>2234</v>
      </c>
      <c r="C10354" t="s">
        <v>2256</v>
      </c>
      <c r="D10354" t="s">
        <v>2702</v>
      </c>
      <c r="E10354" t="s">
        <v>3236</v>
      </c>
      <c r="F10354" s="6">
        <v>9</v>
      </c>
      <c r="G10354" s="6"/>
      <c r="H10354" s="6"/>
      <c r="I10354" s="6"/>
      <c r="J10354" s="6">
        <v>46.289999999999992</v>
      </c>
      <c r="K10354">
        <f t="shared" si="322"/>
        <v>1</v>
      </c>
    </row>
    <row r="10355" spans="1:11" x14ac:dyDescent="0.25">
      <c r="A10355" s="5" t="str">
        <f t="shared" si="323"/>
        <v>Rate FamilyTOU-GS3Monthly Peak DayDecember10</v>
      </c>
      <c r="B10355" t="s">
        <v>2234</v>
      </c>
      <c r="C10355" t="s">
        <v>2256</v>
      </c>
      <c r="D10355" t="s">
        <v>2702</v>
      </c>
      <c r="E10355" t="s">
        <v>3236</v>
      </c>
      <c r="F10355" s="6">
        <v>10</v>
      </c>
      <c r="G10355" s="6"/>
      <c r="H10355" s="6"/>
      <c r="I10355" s="6"/>
      <c r="J10355" s="6">
        <v>50.883111111111113</v>
      </c>
      <c r="K10355">
        <f t="shared" si="322"/>
        <v>1</v>
      </c>
    </row>
    <row r="10356" spans="1:11" x14ac:dyDescent="0.25">
      <c r="A10356" s="5" t="str">
        <f t="shared" si="323"/>
        <v>Rate FamilyTOU-GS3Monthly Peak DayDecember11</v>
      </c>
      <c r="B10356" t="s">
        <v>2234</v>
      </c>
      <c r="C10356" t="s">
        <v>2256</v>
      </c>
      <c r="D10356" t="s">
        <v>2702</v>
      </c>
      <c r="E10356" t="s">
        <v>3236</v>
      </c>
      <c r="F10356" s="6">
        <v>11</v>
      </c>
      <c r="G10356" s="6"/>
      <c r="H10356" s="6"/>
      <c r="I10356" s="6"/>
      <c r="J10356" s="6">
        <v>55.147999999999996</v>
      </c>
      <c r="K10356">
        <f t="shared" si="322"/>
        <v>1</v>
      </c>
    </row>
    <row r="10357" spans="1:11" x14ac:dyDescent="0.25">
      <c r="A10357" s="5" t="str">
        <f t="shared" si="323"/>
        <v>Rate FamilyTOU-GS3Monthly Peak DayDecember12</v>
      </c>
      <c r="B10357" t="s">
        <v>2234</v>
      </c>
      <c r="C10357" t="s">
        <v>2256</v>
      </c>
      <c r="D10357" t="s">
        <v>2702</v>
      </c>
      <c r="E10357" t="s">
        <v>3236</v>
      </c>
      <c r="F10357" s="6">
        <v>12</v>
      </c>
      <c r="G10357" s="6"/>
      <c r="H10357" s="6"/>
      <c r="I10357" s="6"/>
      <c r="J10357" s="6">
        <v>59.590666666666657</v>
      </c>
      <c r="K10357">
        <f t="shared" si="322"/>
        <v>1</v>
      </c>
    </row>
    <row r="10358" spans="1:11" x14ac:dyDescent="0.25">
      <c r="A10358" s="5" t="str">
        <f t="shared" si="323"/>
        <v>Rate FamilyTOU-GS3Monthly Peak DayDecember13</v>
      </c>
      <c r="B10358" t="s">
        <v>2234</v>
      </c>
      <c r="C10358" t="s">
        <v>2256</v>
      </c>
      <c r="D10358" t="s">
        <v>2702</v>
      </c>
      <c r="E10358" t="s">
        <v>3236</v>
      </c>
      <c r="F10358" s="6">
        <v>13</v>
      </c>
      <c r="G10358" s="6"/>
      <c r="H10358" s="6"/>
      <c r="I10358" s="6"/>
      <c r="J10358" s="6">
        <v>64.00888888888889</v>
      </c>
      <c r="K10358">
        <f t="shared" si="322"/>
        <v>1</v>
      </c>
    </row>
    <row r="10359" spans="1:11" x14ac:dyDescent="0.25">
      <c r="A10359" s="5" t="str">
        <f t="shared" si="323"/>
        <v>Rate FamilyTOU-GS3Monthly Peak DayDecember14</v>
      </c>
      <c r="B10359" t="s">
        <v>2234</v>
      </c>
      <c r="C10359" t="s">
        <v>2256</v>
      </c>
      <c r="D10359" t="s">
        <v>2702</v>
      </c>
      <c r="E10359" t="s">
        <v>3236</v>
      </c>
      <c r="F10359" s="6">
        <v>14</v>
      </c>
      <c r="G10359" s="6"/>
      <c r="H10359" s="6"/>
      <c r="I10359" s="6"/>
      <c r="J10359" s="6">
        <v>66.52</v>
      </c>
      <c r="K10359">
        <f t="shared" si="322"/>
        <v>1</v>
      </c>
    </row>
    <row r="10360" spans="1:11" x14ac:dyDescent="0.25">
      <c r="A10360" s="5" t="str">
        <f t="shared" si="323"/>
        <v>Rate FamilyTOU-GS3Monthly Peak DayDecember15</v>
      </c>
      <c r="B10360" t="s">
        <v>2234</v>
      </c>
      <c r="C10360" t="s">
        <v>2256</v>
      </c>
      <c r="D10360" t="s">
        <v>2702</v>
      </c>
      <c r="E10360" t="s">
        <v>3236</v>
      </c>
      <c r="F10360" s="6">
        <v>15</v>
      </c>
      <c r="G10360" s="6"/>
      <c r="H10360" s="6"/>
      <c r="I10360" s="6"/>
      <c r="J10360" s="6">
        <v>67.315555555555562</v>
      </c>
      <c r="K10360">
        <f t="shared" si="322"/>
        <v>1</v>
      </c>
    </row>
    <row r="10361" spans="1:11" x14ac:dyDescent="0.25">
      <c r="A10361" s="5" t="str">
        <f t="shared" si="323"/>
        <v>Rate FamilyTOU-GS3Monthly Peak DayDecember16</v>
      </c>
      <c r="B10361" t="s">
        <v>2234</v>
      </c>
      <c r="C10361" t="s">
        <v>2256</v>
      </c>
      <c r="D10361" t="s">
        <v>2702</v>
      </c>
      <c r="E10361" t="s">
        <v>3236</v>
      </c>
      <c r="F10361" s="6">
        <v>16</v>
      </c>
      <c r="G10361" s="6"/>
      <c r="H10361" s="6"/>
      <c r="I10361" s="6"/>
      <c r="J10361" s="6">
        <v>67.50888888888889</v>
      </c>
      <c r="K10361">
        <f t="shared" si="322"/>
        <v>1</v>
      </c>
    </row>
    <row r="10362" spans="1:11" x14ac:dyDescent="0.25">
      <c r="A10362" s="5" t="str">
        <f t="shared" si="323"/>
        <v>Rate FamilyTOU-GS3Monthly Peak DayDecember17</v>
      </c>
      <c r="B10362" t="s">
        <v>2234</v>
      </c>
      <c r="C10362" t="s">
        <v>2256</v>
      </c>
      <c r="D10362" t="s">
        <v>2702</v>
      </c>
      <c r="E10362" t="s">
        <v>3236</v>
      </c>
      <c r="F10362" s="6">
        <v>17</v>
      </c>
      <c r="G10362" s="6"/>
      <c r="H10362" s="6"/>
      <c r="I10362" s="6"/>
      <c r="J10362" s="6">
        <v>67.324444444444438</v>
      </c>
      <c r="K10362">
        <f t="shared" si="322"/>
        <v>1</v>
      </c>
    </row>
    <row r="10363" spans="1:11" x14ac:dyDescent="0.25">
      <c r="A10363" s="5" t="str">
        <f t="shared" si="323"/>
        <v>Rate FamilyTOU-GS3Monthly Peak DayDecember18</v>
      </c>
      <c r="B10363" t="s">
        <v>2234</v>
      </c>
      <c r="C10363" t="s">
        <v>2256</v>
      </c>
      <c r="D10363" t="s">
        <v>2702</v>
      </c>
      <c r="E10363" t="s">
        <v>3236</v>
      </c>
      <c r="F10363" s="6">
        <v>18</v>
      </c>
      <c r="G10363" s="6"/>
      <c r="H10363" s="6"/>
      <c r="I10363" s="6"/>
      <c r="J10363" s="6">
        <v>65.010000000000005</v>
      </c>
      <c r="K10363">
        <f t="shared" si="322"/>
        <v>1</v>
      </c>
    </row>
    <row r="10364" spans="1:11" x14ac:dyDescent="0.25">
      <c r="A10364" s="5" t="str">
        <f t="shared" si="323"/>
        <v>Rate FamilyTOU-GS3Monthly Peak DayDecember19</v>
      </c>
      <c r="B10364" t="s">
        <v>2234</v>
      </c>
      <c r="C10364" t="s">
        <v>2256</v>
      </c>
      <c r="D10364" t="s">
        <v>2702</v>
      </c>
      <c r="E10364" t="s">
        <v>3236</v>
      </c>
      <c r="F10364" s="6">
        <v>19</v>
      </c>
      <c r="G10364" s="6"/>
      <c r="H10364" s="6"/>
      <c r="I10364" s="6"/>
      <c r="J10364" s="6">
        <v>61.994444444444447</v>
      </c>
      <c r="K10364">
        <f t="shared" si="322"/>
        <v>1</v>
      </c>
    </row>
    <row r="10365" spans="1:11" x14ac:dyDescent="0.25">
      <c r="A10365" s="5" t="str">
        <f t="shared" si="323"/>
        <v>Rate FamilyTOU-GS3Monthly Peak DayDecember20</v>
      </c>
      <c r="B10365" t="s">
        <v>2234</v>
      </c>
      <c r="C10365" t="s">
        <v>2256</v>
      </c>
      <c r="D10365" t="s">
        <v>2702</v>
      </c>
      <c r="E10365" t="s">
        <v>3236</v>
      </c>
      <c r="F10365" s="6">
        <v>20</v>
      </c>
      <c r="G10365" s="6"/>
      <c r="H10365" s="6"/>
      <c r="I10365" s="6"/>
      <c r="J10365" s="6">
        <v>60.726666666666659</v>
      </c>
      <c r="K10365">
        <f t="shared" si="322"/>
        <v>1</v>
      </c>
    </row>
    <row r="10366" spans="1:11" x14ac:dyDescent="0.25">
      <c r="A10366" s="5" t="str">
        <f t="shared" si="323"/>
        <v>Rate FamilyTOU-GS3Monthly Peak DayDecember21</v>
      </c>
      <c r="B10366" t="s">
        <v>2234</v>
      </c>
      <c r="C10366" t="s">
        <v>2256</v>
      </c>
      <c r="D10366" t="s">
        <v>2702</v>
      </c>
      <c r="E10366" t="s">
        <v>3236</v>
      </c>
      <c r="F10366" s="6">
        <v>21</v>
      </c>
      <c r="G10366" s="6"/>
      <c r="H10366" s="6"/>
      <c r="I10366" s="6"/>
      <c r="J10366" s="6">
        <v>58.005555555555539</v>
      </c>
      <c r="K10366">
        <f t="shared" si="322"/>
        <v>1</v>
      </c>
    </row>
    <row r="10367" spans="1:11" x14ac:dyDescent="0.25">
      <c r="A10367" s="5" t="str">
        <f t="shared" si="323"/>
        <v>Rate FamilyTOU-GS3Monthly Peak DayDecember22</v>
      </c>
      <c r="B10367" t="s">
        <v>2234</v>
      </c>
      <c r="C10367" t="s">
        <v>2256</v>
      </c>
      <c r="D10367" t="s">
        <v>2702</v>
      </c>
      <c r="E10367" t="s">
        <v>3236</v>
      </c>
      <c r="F10367" s="6">
        <v>22</v>
      </c>
      <c r="G10367" s="6"/>
      <c r="H10367" s="6"/>
      <c r="I10367" s="6"/>
      <c r="J10367" s="6">
        <v>55.648888888888877</v>
      </c>
      <c r="K10367">
        <f t="shared" si="322"/>
        <v>1</v>
      </c>
    </row>
    <row r="10368" spans="1:11" x14ac:dyDescent="0.25">
      <c r="A10368" s="5" t="str">
        <f t="shared" si="323"/>
        <v>Rate FamilyTOU-GS3Monthly Peak DayDecember23</v>
      </c>
      <c r="B10368" t="s">
        <v>2234</v>
      </c>
      <c r="C10368" t="s">
        <v>2256</v>
      </c>
      <c r="D10368" t="s">
        <v>2702</v>
      </c>
      <c r="E10368" t="s">
        <v>3236</v>
      </c>
      <c r="F10368" s="6">
        <v>23</v>
      </c>
      <c r="G10368" s="6"/>
      <c r="H10368" s="6"/>
      <c r="I10368" s="6"/>
      <c r="J10368" s="6">
        <v>54.165555555555549</v>
      </c>
      <c r="K10368">
        <f t="shared" si="322"/>
        <v>1</v>
      </c>
    </row>
    <row r="10369" spans="1:11" x14ac:dyDescent="0.25">
      <c r="A10369" s="5" t="str">
        <f t="shared" si="323"/>
        <v>Rate FamilyTOU-GS3Monthly Peak DayDecember24</v>
      </c>
      <c r="B10369" t="s">
        <v>2234</v>
      </c>
      <c r="C10369" t="s">
        <v>2256</v>
      </c>
      <c r="D10369" t="s">
        <v>2702</v>
      </c>
      <c r="E10369" t="s">
        <v>3236</v>
      </c>
      <c r="F10369" s="6">
        <v>24</v>
      </c>
      <c r="G10369" s="6"/>
      <c r="H10369" s="6"/>
      <c r="I10369" s="6"/>
      <c r="J10369" s="6">
        <v>52.273333333333326</v>
      </c>
      <c r="K10369">
        <f t="shared" si="322"/>
        <v>1</v>
      </c>
    </row>
    <row r="10370" spans="1:11" x14ac:dyDescent="0.25">
      <c r="A10370" s="5" t="str">
        <f t="shared" si="323"/>
        <v>Rate FamilyTOU-PA-2Average WeekdayJanuary1</v>
      </c>
      <c r="B10370" t="s">
        <v>2234</v>
      </c>
      <c r="C10370" t="s">
        <v>2257</v>
      </c>
      <c r="D10370" t="s">
        <v>2703</v>
      </c>
      <c r="E10370" t="s">
        <v>3237</v>
      </c>
      <c r="F10370" s="6">
        <v>1</v>
      </c>
      <c r="G10370" s="6"/>
      <c r="H10370" s="6"/>
      <c r="I10370" s="6"/>
      <c r="J10370" s="6">
        <v>39.699999999999996</v>
      </c>
      <c r="K10370">
        <f t="shared" ref="K10370:K10433" si="324">INDEX(events, MATCH(CONCATENATE(B10370, C10370, D10370, E10370), events_y, 0), MATCH("Confidential", events_x, 0))</f>
        <v>1</v>
      </c>
    </row>
    <row r="10371" spans="1:11" x14ac:dyDescent="0.25">
      <c r="A10371" s="5" t="str">
        <f t="shared" ref="A10371:A10434" si="325">CONCATENATE(B10371, C10371, D10371, E10371, F10371)</f>
        <v>Rate FamilyTOU-PA-2Average WeekdayJanuary2</v>
      </c>
      <c r="B10371" t="s">
        <v>2234</v>
      </c>
      <c r="C10371" t="s">
        <v>2257</v>
      </c>
      <c r="D10371" t="s">
        <v>2703</v>
      </c>
      <c r="E10371" t="s">
        <v>3237</v>
      </c>
      <c r="F10371" s="6">
        <v>2</v>
      </c>
      <c r="G10371" s="6"/>
      <c r="H10371" s="6"/>
      <c r="I10371" s="6"/>
      <c r="J10371" s="6">
        <v>38.619999999999997</v>
      </c>
      <c r="K10371">
        <f t="shared" si="324"/>
        <v>1</v>
      </c>
    </row>
    <row r="10372" spans="1:11" x14ac:dyDescent="0.25">
      <c r="A10372" s="5" t="str">
        <f t="shared" si="325"/>
        <v>Rate FamilyTOU-PA-2Average WeekdayJanuary3</v>
      </c>
      <c r="B10372" t="s">
        <v>2234</v>
      </c>
      <c r="C10372" t="s">
        <v>2257</v>
      </c>
      <c r="D10372" t="s">
        <v>2703</v>
      </c>
      <c r="E10372" t="s">
        <v>3237</v>
      </c>
      <c r="F10372" s="6">
        <v>3</v>
      </c>
      <c r="G10372" s="6"/>
      <c r="H10372" s="6"/>
      <c r="I10372" s="6"/>
      <c r="J10372" s="6">
        <v>39.32</v>
      </c>
      <c r="K10372">
        <f t="shared" si="324"/>
        <v>1</v>
      </c>
    </row>
    <row r="10373" spans="1:11" x14ac:dyDescent="0.25">
      <c r="A10373" s="5" t="str">
        <f t="shared" si="325"/>
        <v>Rate FamilyTOU-PA-2Average WeekdayJanuary4</v>
      </c>
      <c r="B10373" t="s">
        <v>2234</v>
      </c>
      <c r="C10373" t="s">
        <v>2257</v>
      </c>
      <c r="D10373" t="s">
        <v>2703</v>
      </c>
      <c r="E10373" t="s">
        <v>3237</v>
      </c>
      <c r="F10373" s="6">
        <v>4</v>
      </c>
      <c r="G10373" s="6"/>
      <c r="H10373" s="6"/>
      <c r="I10373" s="6"/>
      <c r="J10373" s="6">
        <v>40.520000000000003</v>
      </c>
      <c r="K10373">
        <f t="shared" si="324"/>
        <v>1</v>
      </c>
    </row>
    <row r="10374" spans="1:11" x14ac:dyDescent="0.25">
      <c r="A10374" s="5" t="str">
        <f t="shared" si="325"/>
        <v>Rate FamilyTOU-PA-2Average WeekdayJanuary5</v>
      </c>
      <c r="B10374" t="s">
        <v>2234</v>
      </c>
      <c r="C10374" t="s">
        <v>2257</v>
      </c>
      <c r="D10374" t="s">
        <v>2703</v>
      </c>
      <c r="E10374" t="s">
        <v>3237</v>
      </c>
      <c r="F10374" s="6">
        <v>5</v>
      </c>
      <c r="G10374" s="6"/>
      <c r="H10374" s="6"/>
      <c r="I10374" s="6"/>
      <c r="J10374" s="6">
        <v>39.949999999999996</v>
      </c>
      <c r="K10374">
        <f t="shared" si="324"/>
        <v>1</v>
      </c>
    </row>
    <row r="10375" spans="1:11" x14ac:dyDescent="0.25">
      <c r="A10375" s="5" t="str">
        <f t="shared" si="325"/>
        <v>Rate FamilyTOU-PA-2Average WeekdayJanuary6</v>
      </c>
      <c r="B10375" t="s">
        <v>2234</v>
      </c>
      <c r="C10375" t="s">
        <v>2257</v>
      </c>
      <c r="D10375" t="s">
        <v>2703</v>
      </c>
      <c r="E10375" t="s">
        <v>3237</v>
      </c>
      <c r="F10375" s="6">
        <v>6</v>
      </c>
      <c r="G10375" s="6"/>
      <c r="H10375" s="6"/>
      <c r="I10375" s="6"/>
      <c r="J10375" s="6">
        <v>41.16</v>
      </c>
      <c r="K10375">
        <f t="shared" si="324"/>
        <v>1</v>
      </c>
    </row>
    <row r="10376" spans="1:11" x14ac:dyDescent="0.25">
      <c r="A10376" s="5" t="str">
        <f t="shared" si="325"/>
        <v>Rate FamilyTOU-PA-2Average WeekdayJanuary7</v>
      </c>
      <c r="B10376" t="s">
        <v>2234</v>
      </c>
      <c r="C10376" t="s">
        <v>2257</v>
      </c>
      <c r="D10376" t="s">
        <v>2703</v>
      </c>
      <c r="E10376" t="s">
        <v>3237</v>
      </c>
      <c r="F10376" s="6">
        <v>7</v>
      </c>
      <c r="G10376" s="6"/>
      <c r="H10376" s="6"/>
      <c r="I10376" s="6"/>
      <c r="J10376" s="6">
        <v>40.619999999999997</v>
      </c>
      <c r="K10376">
        <f t="shared" si="324"/>
        <v>1</v>
      </c>
    </row>
    <row r="10377" spans="1:11" x14ac:dyDescent="0.25">
      <c r="A10377" s="5" t="str">
        <f t="shared" si="325"/>
        <v>Rate FamilyTOU-PA-2Average WeekdayJanuary8</v>
      </c>
      <c r="B10377" t="s">
        <v>2234</v>
      </c>
      <c r="C10377" t="s">
        <v>2257</v>
      </c>
      <c r="D10377" t="s">
        <v>2703</v>
      </c>
      <c r="E10377" t="s">
        <v>3237</v>
      </c>
      <c r="F10377" s="6">
        <v>8</v>
      </c>
      <c r="G10377" s="6"/>
      <c r="H10377" s="6"/>
      <c r="I10377" s="6"/>
      <c r="J10377" s="6">
        <v>41.46</v>
      </c>
      <c r="K10377">
        <f t="shared" si="324"/>
        <v>1</v>
      </c>
    </row>
    <row r="10378" spans="1:11" x14ac:dyDescent="0.25">
      <c r="A10378" s="5" t="str">
        <f t="shared" si="325"/>
        <v>Rate FamilyTOU-PA-2Average WeekdayJanuary9</v>
      </c>
      <c r="B10378" t="s">
        <v>2234</v>
      </c>
      <c r="C10378" t="s">
        <v>2257</v>
      </c>
      <c r="D10378" t="s">
        <v>2703</v>
      </c>
      <c r="E10378" t="s">
        <v>3237</v>
      </c>
      <c r="F10378" s="6">
        <v>9</v>
      </c>
      <c r="G10378" s="6"/>
      <c r="H10378" s="6"/>
      <c r="I10378" s="6"/>
      <c r="J10378" s="6">
        <v>40.420000000000009</v>
      </c>
      <c r="K10378">
        <f t="shared" si="324"/>
        <v>1</v>
      </c>
    </row>
    <row r="10379" spans="1:11" x14ac:dyDescent="0.25">
      <c r="A10379" s="5" t="str">
        <f t="shared" si="325"/>
        <v>Rate FamilyTOU-PA-2Average WeekdayJanuary10</v>
      </c>
      <c r="B10379" t="s">
        <v>2234</v>
      </c>
      <c r="C10379" t="s">
        <v>2257</v>
      </c>
      <c r="D10379" t="s">
        <v>2703</v>
      </c>
      <c r="E10379" t="s">
        <v>3237</v>
      </c>
      <c r="F10379" s="6">
        <v>10</v>
      </c>
      <c r="G10379" s="6"/>
      <c r="H10379" s="6"/>
      <c r="I10379" s="6"/>
      <c r="J10379" s="6">
        <v>41.829999999999991</v>
      </c>
      <c r="K10379">
        <f t="shared" si="324"/>
        <v>1</v>
      </c>
    </row>
    <row r="10380" spans="1:11" x14ac:dyDescent="0.25">
      <c r="A10380" s="5" t="str">
        <f t="shared" si="325"/>
        <v>Rate FamilyTOU-PA-2Average WeekdayJanuary11</v>
      </c>
      <c r="B10380" t="s">
        <v>2234</v>
      </c>
      <c r="C10380" t="s">
        <v>2257</v>
      </c>
      <c r="D10380" t="s">
        <v>2703</v>
      </c>
      <c r="E10380" t="s">
        <v>3237</v>
      </c>
      <c r="F10380" s="6">
        <v>11</v>
      </c>
      <c r="G10380" s="6"/>
      <c r="H10380" s="6"/>
      <c r="I10380" s="6"/>
      <c r="J10380" s="6">
        <v>43.52</v>
      </c>
      <c r="K10380">
        <f t="shared" si="324"/>
        <v>1</v>
      </c>
    </row>
    <row r="10381" spans="1:11" x14ac:dyDescent="0.25">
      <c r="A10381" s="5" t="str">
        <f t="shared" si="325"/>
        <v>Rate FamilyTOU-PA-2Average WeekdayJanuary12</v>
      </c>
      <c r="B10381" t="s">
        <v>2234</v>
      </c>
      <c r="C10381" t="s">
        <v>2257</v>
      </c>
      <c r="D10381" t="s">
        <v>2703</v>
      </c>
      <c r="E10381" t="s">
        <v>3237</v>
      </c>
      <c r="F10381" s="6">
        <v>12</v>
      </c>
      <c r="G10381" s="6"/>
      <c r="H10381" s="6"/>
      <c r="I10381" s="6"/>
      <c r="J10381" s="6">
        <v>44.77</v>
      </c>
      <c r="K10381">
        <f t="shared" si="324"/>
        <v>1</v>
      </c>
    </row>
    <row r="10382" spans="1:11" x14ac:dyDescent="0.25">
      <c r="A10382" s="5" t="str">
        <f t="shared" si="325"/>
        <v>Rate FamilyTOU-PA-2Average WeekdayJanuary13</v>
      </c>
      <c r="B10382" t="s">
        <v>2234</v>
      </c>
      <c r="C10382" t="s">
        <v>2257</v>
      </c>
      <c r="D10382" t="s">
        <v>2703</v>
      </c>
      <c r="E10382" t="s">
        <v>3237</v>
      </c>
      <c r="F10382" s="6">
        <v>13</v>
      </c>
      <c r="G10382" s="6"/>
      <c r="H10382" s="6"/>
      <c r="I10382" s="6"/>
      <c r="J10382" s="6">
        <v>44.52</v>
      </c>
      <c r="K10382">
        <f t="shared" si="324"/>
        <v>1</v>
      </c>
    </row>
    <row r="10383" spans="1:11" x14ac:dyDescent="0.25">
      <c r="A10383" s="5" t="str">
        <f t="shared" si="325"/>
        <v>Rate FamilyTOU-PA-2Average WeekdayJanuary14</v>
      </c>
      <c r="B10383" t="s">
        <v>2234</v>
      </c>
      <c r="C10383" t="s">
        <v>2257</v>
      </c>
      <c r="D10383" t="s">
        <v>2703</v>
      </c>
      <c r="E10383" t="s">
        <v>3237</v>
      </c>
      <c r="F10383" s="6">
        <v>14</v>
      </c>
      <c r="G10383" s="6"/>
      <c r="H10383" s="6"/>
      <c r="I10383" s="6"/>
      <c r="J10383" s="6">
        <v>43.98</v>
      </c>
      <c r="K10383">
        <f t="shared" si="324"/>
        <v>1</v>
      </c>
    </row>
    <row r="10384" spans="1:11" x14ac:dyDescent="0.25">
      <c r="A10384" s="5" t="str">
        <f t="shared" si="325"/>
        <v>Rate FamilyTOU-PA-2Average WeekdayJanuary15</v>
      </c>
      <c r="B10384" t="s">
        <v>2234</v>
      </c>
      <c r="C10384" t="s">
        <v>2257</v>
      </c>
      <c r="D10384" t="s">
        <v>2703</v>
      </c>
      <c r="E10384" t="s">
        <v>3237</v>
      </c>
      <c r="F10384" s="6">
        <v>15</v>
      </c>
      <c r="G10384" s="6"/>
      <c r="H10384" s="6"/>
      <c r="I10384" s="6"/>
      <c r="J10384" s="6">
        <v>45.65</v>
      </c>
      <c r="K10384">
        <f t="shared" si="324"/>
        <v>1</v>
      </c>
    </row>
    <row r="10385" spans="1:11" x14ac:dyDescent="0.25">
      <c r="A10385" s="5" t="str">
        <f t="shared" si="325"/>
        <v>Rate FamilyTOU-PA-2Average WeekdayJanuary16</v>
      </c>
      <c r="B10385" t="s">
        <v>2234</v>
      </c>
      <c r="C10385" t="s">
        <v>2257</v>
      </c>
      <c r="D10385" t="s">
        <v>2703</v>
      </c>
      <c r="E10385" t="s">
        <v>3237</v>
      </c>
      <c r="F10385" s="6">
        <v>16</v>
      </c>
      <c r="G10385" s="6"/>
      <c r="H10385" s="6"/>
      <c r="I10385" s="6"/>
      <c r="J10385" s="6">
        <v>45.85</v>
      </c>
      <c r="K10385">
        <f t="shared" si="324"/>
        <v>1</v>
      </c>
    </row>
    <row r="10386" spans="1:11" x14ac:dyDescent="0.25">
      <c r="A10386" s="5" t="str">
        <f t="shared" si="325"/>
        <v>Rate FamilyTOU-PA-2Average WeekdayJanuary17</v>
      </c>
      <c r="B10386" t="s">
        <v>2234</v>
      </c>
      <c r="C10386" t="s">
        <v>2257</v>
      </c>
      <c r="D10386" t="s">
        <v>2703</v>
      </c>
      <c r="E10386" t="s">
        <v>3237</v>
      </c>
      <c r="F10386" s="6">
        <v>17</v>
      </c>
      <c r="G10386" s="6"/>
      <c r="H10386" s="6"/>
      <c r="I10386" s="6"/>
      <c r="J10386" s="6">
        <v>45.699999999999996</v>
      </c>
      <c r="K10386">
        <f t="shared" si="324"/>
        <v>1</v>
      </c>
    </row>
    <row r="10387" spans="1:11" x14ac:dyDescent="0.25">
      <c r="A10387" s="5" t="str">
        <f t="shared" si="325"/>
        <v>Rate FamilyTOU-PA-2Average WeekdayJanuary18</v>
      </c>
      <c r="B10387" t="s">
        <v>2234</v>
      </c>
      <c r="C10387" t="s">
        <v>2257</v>
      </c>
      <c r="D10387" t="s">
        <v>2703</v>
      </c>
      <c r="E10387" t="s">
        <v>3237</v>
      </c>
      <c r="F10387" s="6">
        <v>18</v>
      </c>
      <c r="G10387" s="6"/>
      <c r="H10387" s="6"/>
      <c r="I10387" s="6"/>
      <c r="J10387" s="6">
        <v>45.199999999999996</v>
      </c>
      <c r="K10387">
        <f t="shared" si="324"/>
        <v>1</v>
      </c>
    </row>
    <row r="10388" spans="1:11" x14ac:dyDescent="0.25">
      <c r="A10388" s="5" t="str">
        <f t="shared" si="325"/>
        <v>Rate FamilyTOU-PA-2Average WeekdayJanuary19</v>
      </c>
      <c r="B10388" t="s">
        <v>2234</v>
      </c>
      <c r="C10388" t="s">
        <v>2257</v>
      </c>
      <c r="D10388" t="s">
        <v>2703</v>
      </c>
      <c r="E10388" t="s">
        <v>3237</v>
      </c>
      <c r="F10388" s="6">
        <v>19</v>
      </c>
      <c r="G10388" s="6"/>
      <c r="H10388" s="6"/>
      <c r="I10388" s="6"/>
      <c r="J10388" s="6">
        <v>43.73</v>
      </c>
      <c r="K10388">
        <f t="shared" si="324"/>
        <v>1</v>
      </c>
    </row>
    <row r="10389" spans="1:11" x14ac:dyDescent="0.25">
      <c r="A10389" s="5" t="str">
        <f t="shared" si="325"/>
        <v>Rate FamilyTOU-PA-2Average WeekdayJanuary20</v>
      </c>
      <c r="B10389" t="s">
        <v>2234</v>
      </c>
      <c r="C10389" t="s">
        <v>2257</v>
      </c>
      <c r="D10389" t="s">
        <v>2703</v>
      </c>
      <c r="E10389" t="s">
        <v>3237</v>
      </c>
      <c r="F10389" s="6">
        <v>20</v>
      </c>
      <c r="G10389" s="6"/>
      <c r="H10389" s="6"/>
      <c r="I10389" s="6"/>
      <c r="J10389" s="6">
        <v>43.050000000000004</v>
      </c>
      <c r="K10389">
        <f t="shared" si="324"/>
        <v>1</v>
      </c>
    </row>
    <row r="10390" spans="1:11" x14ac:dyDescent="0.25">
      <c r="A10390" s="5" t="str">
        <f t="shared" si="325"/>
        <v>Rate FamilyTOU-PA-2Average WeekdayJanuary21</v>
      </c>
      <c r="B10390" t="s">
        <v>2234</v>
      </c>
      <c r="C10390" t="s">
        <v>2257</v>
      </c>
      <c r="D10390" t="s">
        <v>2703</v>
      </c>
      <c r="E10390" t="s">
        <v>3237</v>
      </c>
      <c r="F10390" s="6">
        <v>21</v>
      </c>
      <c r="G10390" s="6"/>
      <c r="H10390" s="6"/>
      <c r="I10390" s="6"/>
      <c r="J10390" s="6">
        <v>42.46</v>
      </c>
      <c r="K10390">
        <f t="shared" si="324"/>
        <v>1</v>
      </c>
    </row>
    <row r="10391" spans="1:11" x14ac:dyDescent="0.25">
      <c r="A10391" s="5" t="str">
        <f t="shared" si="325"/>
        <v>Rate FamilyTOU-PA-2Average WeekdayJanuary22</v>
      </c>
      <c r="B10391" t="s">
        <v>2234</v>
      </c>
      <c r="C10391" t="s">
        <v>2257</v>
      </c>
      <c r="D10391" t="s">
        <v>2703</v>
      </c>
      <c r="E10391" t="s">
        <v>3237</v>
      </c>
      <c r="F10391" s="6">
        <v>22</v>
      </c>
      <c r="G10391" s="6"/>
      <c r="H10391" s="6"/>
      <c r="I10391" s="6"/>
      <c r="J10391" s="6">
        <v>41.76</v>
      </c>
      <c r="K10391">
        <f t="shared" si="324"/>
        <v>1</v>
      </c>
    </row>
    <row r="10392" spans="1:11" x14ac:dyDescent="0.25">
      <c r="A10392" s="5" t="str">
        <f t="shared" si="325"/>
        <v>Rate FamilyTOU-PA-2Average WeekdayJanuary23</v>
      </c>
      <c r="B10392" t="s">
        <v>2234</v>
      </c>
      <c r="C10392" t="s">
        <v>2257</v>
      </c>
      <c r="D10392" t="s">
        <v>2703</v>
      </c>
      <c r="E10392" t="s">
        <v>3237</v>
      </c>
      <c r="F10392" s="6">
        <v>23</v>
      </c>
      <c r="G10392" s="6"/>
      <c r="H10392" s="6"/>
      <c r="I10392" s="6"/>
      <c r="J10392" s="6">
        <v>41.51</v>
      </c>
      <c r="K10392">
        <f t="shared" si="324"/>
        <v>1</v>
      </c>
    </row>
    <row r="10393" spans="1:11" x14ac:dyDescent="0.25">
      <c r="A10393" s="5" t="str">
        <f t="shared" si="325"/>
        <v>Rate FamilyTOU-PA-2Average WeekdayJanuary24</v>
      </c>
      <c r="B10393" t="s">
        <v>2234</v>
      </c>
      <c r="C10393" t="s">
        <v>2257</v>
      </c>
      <c r="D10393" t="s">
        <v>2703</v>
      </c>
      <c r="E10393" t="s">
        <v>3237</v>
      </c>
      <c r="F10393" s="6">
        <v>24</v>
      </c>
      <c r="G10393" s="6"/>
      <c r="H10393" s="6"/>
      <c r="I10393" s="6"/>
      <c r="J10393" s="6">
        <v>41.34</v>
      </c>
      <c r="K10393">
        <f t="shared" si="324"/>
        <v>1</v>
      </c>
    </row>
    <row r="10394" spans="1:11" x14ac:dyDescent="0.25">
      <c r="A10394" s="5" t="str">
        <f t="shared" si="325"/>
        <v>Rate FamilyTOU-PA-2Monthly Peak DayJanuary1</v>
      </c>
      <c r="B10394" t="s">
        <v>2234</v>
      </c>
      <c r="C10394" t="s">
        <v>2257</v>
      </c>
      <c r="D10394" t="s">
        <v>2704</v>
      </c>
      <c r="E10394" t="s">
        <v>3237</v>
      </c>
      <c r="F10394" s="6">
        <v>1</v>
      </c>
      <c r="G10394" s="6"/>
      <c r="H10394" s="6"/>
      <c r="I10394" s="6"/>
      <c r="J10394" s="6">
        <v>43.46</v>
      </c>
      <c r="K10394">
        <f t="shared" si="324"/>
        <v>1</v>
      </c>
    </row>
    <row r="10395" spans="1:11" x14ac:dyDescent="0.25">
      <c r="A10395" s="5" t="str">
        <f t="shared" si="325"/>
        <v>Rate FamilyTOU-PA-2Monthly Peak DayJanuary2</v>
      </c>
      <c r="B10395" t="s">
        <v>2234</v>
      </c>
      <c r="C10395" t="s">
        <v>2257</v>
      </c>
      <c r="D10395" t="s">
        <v>2704</v>
      </c>
      <c r="E10395" t="s">
        <v>3237</v>
      </c>
      <c r="F10395" s="6">
        <v>2</v>
      </c>
      <c r="G10395" s="6"/>
      <c r="H10395" s="6"/>
      <c r="I10395" s="6"/>
      <c r="J10395" s="6">
        <v>42.27</v>
      </c>
      <c r="K10395">
        <f t="shared" si="324"/>
        <v>1</v>
      </c>
    </row>
    <row r="10396" spans="1:11" x14ac:dyDescent="0.25">
      <c r="A10396" s="5" t="str">
        <f t="shared" si="325"/>
        <v>Rate FamilyTOU-PA-2Monthly Peak DayJanuary3</v>
      </c>
      <c r="B10396" t="s">
        <v>2234</v>
      </c>
      <c r="C10396" t="s">
        <v>2257</v>
      </c>
      <c r="D10396" t="s">
        <v>2704</v>
      </c>
      <c r="E10396" t="s">
        <v>3237</v>
      </c>
      <c r="F10396" s="6">
        <v>3</v>
      </c>
      <c r="G10396" s="6"/>
      <c r="H10396" s="6"/>
      <c r="I10396" s="6"/>
      <c r="J10396" s="6">
        <v>42.170000000000009</v>
      </c>
      <c r="K10396">
        <f t="shared" si="324"/>
        <v>1</v>
      </c>
    </row>
    <row r="10397" spans="1:11" x14ac:dyDescent="0.25">
      <c r="A10397" s="5" t="str">
        <f t="shared" si="325"/>
        <v>Rate FamilyTOU-PA-2Monthly Peak DayJanuary4</v>
      </c>
      <c r="B10397" t="s">
        <v>2234</v>
      </c>
      <c r="C10397" t="s">
        <v>2257</v>
      </c>
      <c r="D10397" t="s">
        <v>2704</v>
      </c>
      <c r="E10397" t="s">
        <v>3237</v>
      </c>
      <c r="F10397" s="6">
        <v>4</v>
      </c>
      <c r="G10397" s="6"/>
      <c r="H10397" s="6"/>
      <c r="I10397" s="6"/>
      <c r="J10397" s="6">
        <v>41.77</v>
      </c>
      <c r="K10397">
        <f t="shared" si="324"/>
        <v>1</v>
      </c>
    </row>
    <row r="10398" spans="1:11" x14ac:dyDescent="0.25">
      <c r="A10398" s="5" t="str">
        <f t="shared" si="325"/>
        <v>Rate FamilyTOU-PA-2Monthly Peak DayJanuary5</v>
      </c>
      <c r="B10398" t="s">
        <v>2234</v>
      </c>
      <c r="C10398" t="s">
        <v>2257</v>
      </c>
      <c r="D10398" t="s">
        <v>2704</v>
      </c>
      <c r="E10398" t="s">
        <v>3237</v>
      </c>
      <c r="F10398" s="6">
        <v>5</v>
      </c>
      <c r="G10398" s="6"/>
      <c r="H10398" s="6"/>
      <c r="I10398" s="6"/>
      <c r="J10398" s="6">
        <v>40.550000000000004</v>
      </c>
      <c r="K10398">
        <f t="shared" si="324"/>
        <v>1</v>
      </c>
    </row>
    <row r="10399" spans="1:11" x14ac:dyDescent="0.25">
      <c r="A10399" s="5" t="str">
        <f t="shared" si="325"/>
        <v>Rate FamilyTOU-PA-2Monthly Peak DayJanuary6</v>
      </c>
      <c r="B10399" t="s">
        <v>2234</v>
      </c>
      <c r="C10399" t="s">
        <v>2257</v>
      </c>
      <c r="D10399" t="s">
        <v>2704</v>
      </c>
      <c r="E10399" t="s">
        <v>3237</v>
      </c>
      <c r="F10399" s="6">
        <v>6</v>
      </c>
      <c r="G10399" s="6"/>
      <c r="H10399" s="6"/>
      <c r="I10399" s="6"/>
      <c r="J10399" s="6">
        <v>36.360000000000007</v>
      </c>
      <c r="K10399">
        <f t="shared" si="324"/>
        <v>1</v>
      </c>
    </row>
    <row r="10400" spans="1:11" x14ac:dyDescent="0.25">
      <c r="A10400" s="5" t="str">
        <f t="shared" si="325"/>
        <v>Rate FamilyTOU-PA-2Monthly Peak DayJanuary7</v>
      </c>
      <c r="B10400" t="s">
        <v>2234</v>
      </c>
      <c r="C10400" t="s">
        <v>2257</v>
      </c>
      <c r="D10400" t="s">
        <v>2704</v>
      </c>
      <c r="E10400" t="s">
        <v>3237</v>
      </c>
      <c r="F10400" s="6">
        <v>7</v>
      </c>
      <c r="G10400" s="6"/>
      <c r="H10400" s="6"/>
      <c r="I10400" s="6"/>
      <c r="J10400" s="6">
        <v>37.050000000000004</v>
      </c>
      <c r="K10400">
        <f t="shared" si="324"/>
        <v>1</v>
      </c>
    </row>
    <row r="10401" spans="1:11" x14ac:dyDescent="0.25">
      <c r="A10401" s="5" t="str">
        <f t="shared" si="325"/>
        <v>Rate FamilyTOU-PA-2Monthly Peak DayJanuary8</v>
      </c>
      <c r="B10401" t="s">
        <v>2234</v>
      </c>
      <c r="C10401" t="s">
        <v>2257</v>
      </c>
      <c r="D10401" t="s">
        <v>2704</v>
      </c>
      <c r="E10401" t="s">
        <v>3237</v>
      </c>
      <c r="F10401" s="6">
        <v>8</v>
      </c>
      <c r="G10401" s="6"/>
      <c r="H10401" s="6"/>
      <c r="I10401" s="6"/>
      <c r="J10401" s="6">
        <v>36.670000000000009</v>
      </c>
      <c r="K10401">
        <f t="shared" si="324"/>
        <v>1</v>
      </c>
    </row>
    <row r="10402" spans="1:11" x14ac:dyDescent="0.25">
      <c r="A10402" s="5" t="str">
        <f t="shared" si="325"/>
        <v>Rate FamilyTOU-PA-2Monthly Peak DayJanuary9</v>
      </c>
      <c r="B10402" t="s">
        <v>2234</v>
      </c>
      <c r="C10402" t="s">
        <v>2257</v>
      </c>
      <c r="D10402" t="s">
        <v>2704</v>
      </c>
      <c r="E10402" t="s">
        <v>3237</v>
      </c>
      <c r="F10402" s="6">
        <v>9</v>
      </c>
      <c r="G10402" s="6"/>
      <c r="H10402" s="6"/>
      <c r="I10402" s="6"/>
      <c r="J10402" s="6">
        <v>36.479999999999997</v>
      </c>
      <c r="K10402">
        <f t="shared" si="324"/>
        <v>1</v>
      </c>
    </row>
    <row r="10403" spans="1:11" x14ac:dyDescent="0.25">
      <c r="A10403" s="5" t="str">
        <f t="shared" si="325"/>
        <v>Rate FamilyTOU-PA-2Monthly Peak DayJanuary10</v>
      </c>
      <c r="B10403" t="s">
        <v>2234</v>
      </c>
      <c r="C10403" t="s">
        <v>2257</v>
      </c>
      <c r="D10403" t="s">
        <v>2704</v>
      </c>
      <c r="E10403" t="s">
        <v>3237</v>
      </c>
      <c r="F10403" s="6">
        <v>10</v>
      </c>
      <c r="G10403" s="6"/>
      <c r="H10403" s="6"/>
      <c r="I10403" s="6"/>
      <c r="J10403" s="6">
        <v>37.630000000000003</v>
      </c>
      <c r="K10403">
        <f t="shared" si="324"/>
        <v>1</v>
      </c>
    </row>
    <row r="10404" spans="1:11" x14ac:dyDescent="0.25">
      <c r="A10404" s="5" t="str">
        <f t="shared" si="325"/>
        <v>Rate FamilyTOU-PA-2Monthly Peak DayJanuary11</v>
      </c>
      <c r="B10404" t="s">
        <v>2234</v>
      </c>
      <c r="C10404" t="s">
        <v>2257</v>
      </c>
      <c r="D10404" t="s">
        <v>2704</v>
      </c>
      <c r="E10404" t="s">
        <v>3237</v>
      </c>
      <c r="F10404" s="6">
        <v>11</v>
      </c>
      <c r="G10404" s="6"/>
      <c r="H10404" s="6"/>
      <c r="I10404" s="6"/>
      <c r="J10404" s="6">
        <v>38.43</v>
      </c>
      <c r="K10404">
        <f t="shared" si="324"/>
        <v>1</v>
      </c>
    </row>
    <row r="10405" spans="1:11" x14ac:dyDescent="0.25">
      <c r="A10405" s="5" t="str">
        <f t="shared" si="325"/>
        <v>Rate FamilyTOU-PA-2Monthly Peak DayJanuary12</v>
      </c>
      <c r="B10405" t="s">
        <v>2234</v>
      </c>
      <c r="C10405" t="s">
        <v>2257</v>
      </c>
      <c r="D10405" t="s">
        <v>2704</v>
      </c>
      <c r="E10405" t="s">
        <v>3237</v>
      </c>
      <c r="F10405" s="6">
        <v>12</v>
      </c>
      <c r="G10405" s="6"/>
      <c r="H10405" s="6"/>
      <c r="I10405" s="6"/>
      <c r="J10405" s="6">
        <v>38.6</v>
      </c>
      <c r="K10405">
        <f t="shared" si="324"/>
        <v>1</v>
      </c>
    </row>
    <row r="10406" spans="1:11" x14ac:dyDescent="0.25">
      <c r="A10406" s="5" t="str">
        <f t="shared" si="325"/>
        <v>Rate FamilyTOU-PA-2Monthly Peak DayJanuary13</v>
      </c>
      <c r="B10406" t="s">
        <v>2234</v>
      </c>
      <c r="C10406" t="s">
        <v>2257</v>
      </c>
      <c r="D10406" t="s">
        <v>2704</v>
      </c>
      <c r="E10406" t="s">
        <v>3237</v>
      </c>
      <c r="F10406" s="6">
        <v>13</v>
      </c>
      <c r="G10406" s="6"/>
      <c r="H10406" s="6"/>
      <c r="I10406" s="6"/>
      <c r="J10406" s="6">
        <v>40.54</v>
      </c>
      <c r="K10406">
        <f t="shared" si="324"/>
        <v>1</v>
      </c>
    </row>
    <row r="10407" spans="1:11" x14ac:dyDescent="0.25">
      <c r="A10407" s="5" t="str">
        <f t="shared" si="325"/>
        <v>Rate FamilyTOU-PA-2Monthly Peak DayJanuary14</v>
      </c>
      <c r="B10407" t="s">
        <v>2234</v>
      </c>
      <c r="C10407" t="s">
        <v>2257</v>
      </c>
      <c r="D10407" t="s">
        <v>2704</v>
      </c>
      <c r="E10407" t="s">
        <v>3237</v>
      </c>
      <c r="F10407" s="6">
        <v>14</v>
      </c>
      <c r="G10407" s="6"/>
      <c r="H10407" s="6"/>
      <c r="I10407" s="6"/>
      <c r="J10407" s="6">
        <v>39.82</v>
      </c>
      <c r="K10407">
        <f t="shared" si="324"/>
        <v>1</v>
      </c>
    </row>
    <row r="10408" spans="1:11" x14ac:dyDescent="0.25">
      <c r="A10408" s="5" t="str">
        <f t="shared" si="325"/>
        <v>Rate FamilyTOU-PA-2Monthly Peak DayJanuary15</v>
      </c>
      <c r="B10408" t="s">
        <v>2234</v>
      </c>
      <c r="C10408" t="s">
        <v>2257</v>
      </c>
      <c r="D10408" t="s">
        <v>2704</v>
      </c>
      <c r="E10408" t="s">
        <v>3237</v>
      </c>
      <c r="F10408" s="6">
        <v>15</v>
      </c>
      <c r="G10408" s="6"/>
      <c r="H10408" s="6"/>
      <c r="I10408" s="6"/>
      <c r="J10408" s="6">
        <v>40.31</v>
      </c>
      <c r="K10408">
        <f t="shared" si="324"/>
        <v>1</v>
      </c>
    </row>
    <row r="10409" spans="1:11" x14ac:dyDescent="0.25">
      <c r="A10409" s="5" t="str">
        <f t="shared" si="325"/>
        <v>Rate FamilyTOU-PA-2Monthly Peak DayJanuary16</v>
      </c>
      <c r="B10409" t="s">
        <v>2234</v>
      </c>
      <c r="C10409" t="s">
        <v>2257</v>
      </c>
      <c r="D10409" t="s">
        <v>2704</v>
      </c>
      <c r="E10409" t="s">
        <v>3237</v>
      </c>
      <c r="F10409" s="6">
        <v>16</v>
      </c>
      <c r="G10409" s="6"/>
      <c r="H10409" s="6"/>
      <c r="I10409" s="6"/>
      <c r="J10409" s="6">
        <v>40.28</v>
      </c>
      <c r="K10409">
        <f t="shared" si="324"/>
        <v>1</v>
      </c>
    </row>
    <row r="10410" spans="1:11" x14ac:dyDescent="0.25">
      <c r="A10410" s="5" t="str">
        <f t="shared" si="325"/>
        <v>Rate FamilyTOU-PA-2Monthly Peak DayJanuary17</v>
      </c>
      <c r="B10410" t="s">
        <v>2234</v>
      </c>
      <c r="C10410" t="s">
        <v>2257</v>
      </c>
      <c r="D10410" t="s">
        <v>2704</v>
      </c>
      <c r="E10410" t="s">
        <v>3237</v>
      </c>
      <c r="F10410" s="6">
        <v>17</v>
      </c>
      <c r="G10410" s="6"/>
      <c r="H10410" s="6"/>
      <c r="I10410" s="6"/>
      <c r="J10410" s="6">
        <v>38.68</v>
      </c>
      <c r="K10410">
        <f t="shared" si="324"/>
        <v>1</v>
      </c>
    </row>
    <row r="10411" spans="1:11" x14ac:dyDescent="0.25">
      <c r="A10411" s="5" t="str">
        <f t="shared" si="325"/>
        <v>Rate FamilyTOU-PA-2Monthly Peak DayJanuary18</v>
      </c>
      <c r="B10411" t="s">
        <v>2234</v>
      </c>
      <c r="C10411" t="s">
        <v>2257</v>
      </c>
      <c r="D10411" t="s">
        <v>2704</v>
      </c>
      <c r="E10411" t="s">
        <v>3237</v>
      </c>
      <c r="F10411" s="6">
        <v>18</v>
      </c>
      <c r="G10411" s="6"/>
      <c r="H10411" s="6"/>
      <c r="I10411" s="6"/>
      <c r="J10411" s="6">
        <v>38.01</v>
      </c>
      <c r="K10411">
        <f t="shared" si="324"/>
        <v>1</v>
      </c>
    </row>
    <row r="10412" spans="1:11" x14ac:dyDescent="0.25">
      <c r="A10412" s="5" t="str">
        <f t="shared" si="325"/>
        <v>Rate FamilyTOU-PA-2Monthly Peak DayJanuary19</v>
      </c>
      <c r="B10412" t="s">
        <v>2234</v>
      </c>
      <c r="C10412" t="s">
        <v>2257</v>
      </c>
      <c r="D10412" t="s">
        <v>2704</v>
      </c>
      <c r="E10412" t="s">
        <v>3237</v>
      </c>
      <c r="F10412" s="6">
        <v>19</v>
      </c>
      <c r="G10412" s="6"/>
      <c r="H10412" s="6"/>
      <c r="I10412" s="6"/>
      <c r="J10412" s="6">
        <v>37.96</v>
      </c>
      <c r="K10412">
        <f t="shared" si="324"/>
        <v>1</v>
      </c>
    </row>
    <row r="10413" spans="1:11" x14ac:dyDescent="0.25">
      <c r="A10413" s="5" t="str">
        <f t="shared" si="325"/>
        <v>Rate FamilyTOU-PA-2Monthly Peak DayJanuary20</v>
      </c>
      <c r="B10413" t="s">
        <v>2234</v>
      </c>
      <c r="C10413" t="s">
        <v>2257</v>
      </c>
      <c r="D10413" t="s">
        <v>2704</v>
      </c>
      <c r="E10413" t="s">
        <v>3237</v>
      </c>
      <c r="F10413" s="6">
        <v>20</v>
      </c>
      <c r="G10413" s="6"/>
      <c r="H10413" s="6"/>
      <c r="I10413" s="6"/>
      <c r="J10413" s="6">
        <v>37.18</v>
      </c>
      <c r="K10413">
        <f t="shared" si="324"/>
        <v>1</v>
      </c>
    </row>
    <row r="10414" spans="1:11" x14ac:dyDescent="0.25">
      <c r="A10414" s="5" t="str">
        <f t="shared" si="325"/>
        <v>Rate FamilyTOU-PA-2Monthly Peak DayJanuary21</v>
      </c>
      <c r="B10414" t="s">
        <v>2234</v>
      </c>
      <c r="C10414" t="s">
        <v>2257</v>
      </c>
      <c r="D10414" t="s">
        <v>2704</v>
      </c>
      <c r="E10414" t="s">
        <v>3237</v>
      </c>
      <c r="F10414" s="6">
        <v>21</v>
      </c>
      <c r="G10414" s="6"/>
      <c r="H10414" s="6"/>
      <c r="I10414" s="6"/>
      <c r="J10414" s="6">
        <v>37.130000000000003</v>
      </c>
      <c r="K10414">
        <f t="shared" si="324"/>
        <v>1</v>
      </c>
    </row>
    <row r="10415" spans="1:11" x14ac:dyDescent="0.25">
      <c r="A10415" s="5" t="str">
        <f t="shared" si="325"/>
        <v>Rate FamilyTOU-PA-2Monthly Peak DayJanuary22</v>
      </c>
      <c r="B10415" t="s">
        <v>2234</v>
      </c>
      <c r="C10415" t="s">
        <v>2257</v>
      </c>
      <c r="D10415" t="s">
        <v>2704</v>
      </c>
      <c r="E10415" t="s">
        <v>3237</v>
      </c>
      <c r="F10415" s="6">
        <v>22</v>
      </c>
      <c r="G10415" s="6"/>
      <c r="H10415" s="6"/>
      <c r="I10415" s="6"/>
      <c r="J10415" s="6">
        <v>36.860000000000007</v>
      </c>
      <c r="K10415">
        <f t="shared" si="324"/>
        <v>1</v>
      </c>
    </row>
    <row r="10416" spans="1:11" x14ac:dyDescent="0.25">
      <c r="A10416" s="5" t="str">
        <f t="shared" si="325"/>
        <v>Rate FamilyTOU-PA-2Monthly Peak DayJanuary23</v>
      </c>
      <c r="B10416" t="s">
        <v>2234</v>
      </c>
      <c r="C10416" t="s">
        <v>2257</v>
      </c>
      <c r="D10416" t="s">
        <v>2704</v>
      </c>
      <c r="E10416" t="s">
        <v>3237</v>
      </c>
      <c r="F10416" s="6">
        <v>23</v>
      </c>
      <c r="G10416" s="6"/>
      <c r="H10416" s="6"/>
      <c r="I10416" s="6"/>
      <c r="J10416" s="6">
        <v>37.050000000000004</v>
      </c>
      <c r="K10416">
        <f t="shared" si="324"/>
        <v>1</v>
      </c>
    </row>
    <row r="10417" spans="1:11" x14ac:dyDescent="0.25">
      <c r="A10417" s="5" t="str">
        <f t="shared" si="325"/>
        <v>Rate FamilyTOU-PA-2Monthly Peak DayJanuary24</v>
      </c>
      <c r="B10417" t="s">
        <v>2234</v>
      </c>
      <c r="C10417" t="s">
        <v>2257</v>
      </c>
      <c r="D10417" t="s">
        <v>2704</v>
      </c>
      <c r="E10417" t="s">
        <v>3237</v>
      </c>
      <c r="F10417" s="6">
        <v>24</v>
      </c>
      <c r="G10417" s="6"/>
      <c r="H10417" s="6"/>
      <c r="I10417" s="6"/>
      <c r="J10417" s="6">
        <v>36.829999999999991</v>
      </c>
      <c r="K10417">
        <f t="shared" si="324"/>
        <v>1</v>
      </c>
    </row>
    <row r="10418" spans="1:11" x14ac:dyDescent="0.25">
      <c r="A10418" s="5" t="str">
        <f t="shared" si="325"/>
        <v>Rate FamilyTOU-PA-2Average WeekdayFebruary1</v>
      </c>
      <c r="B10418" t="s">
        <v>2234</v>
      </c>
      <c r="C10418" t="s">
        <v>2257</v>
      </c>
      <c r="D10418" t="s">
        <v>2705</v>
      </c>
      <c r="E10418" t="s">
        <v>3238</v>
      </c>
      <c r="F10418" s="6">
        <v>1</v>
      </c>
      <c r="G10418" s="6"/>
      <c r="H10418" s="6"/>
      <c r="I10418" s="6"/>
      <c r="J10418" s="6">
        <v>49.6</v>
      </c>
      <c r="K10418">
        <f t="shared" si="324"/>
        <v>1</v>
      </c>
    </row>
    <row r="10419" spans="1:11" x14ac:dyDescent="0.25">
      <c r="A10419" s="5" t="str">
        <f t="shared" si="325"/>
        <v>Rate FamilyTOU-PA-2Average WeekdayFebruary2</v>
      </c>
      <c r="B10419" t="s">
        <v>2234</v>
      </c>
      <c r="C10419" t="s">
        <v>2257</v>
      </c>
      <c r="D10419" t="s">
        <v>2705</v>
      </c>
      <c r="E10419" t="s">
        <v>3238</v>
      </c>
      <c r="F10419" s="6">
        <v>2</v>
      </c>
      <c r="G10419" s="6"/>
      <c r="H10419" s="6"/>
      <c r="I10419" s="6"/>
      <c r="J10419" s="6">
        <v>47.18</v>
      </c>
      <c r="K10419">
        <f t="shared" si="324"/>
        <v>1</v>
      </c>
    </row>
    <row r="10420" spans="1:11" x14ac:dyDescent="0.25">
      <c r="A10420" s="5" t="str">
        <f t="shared" si="325"/>
        <v>Rate FamilyTOU-PA-2Average WeekdayFebruary3</v>
      </c>
      <c r="B10420" t="s">
        <v>2234</v>
      </c>
      <c r="C10420" t="s">
        <v>2257</v>
      </c>
      <c r="D10420" t="s">
        <v>2705</v>
      </c>
      <c r="E10420" t="s">
        <v>3238</v>
      </c>
      <c r="F10420" s="6">
        <v>3</v>
      </c>
      <c r="G10420" s="6"/>
      <c r="H10420" s="6"/>
      <c r="I10420" s="6"/>
      <c r="J10420" s="6">
        <v>46.74</v>
      </c>
      <c r="K10420">
        <f t="shared" si="324"/>
        <v>1</v>
      </c>
    </row>
    <row r="10421" spans="1:11" x14ac:dyDescent="0.25">
      <c r="A10421" s="5" t="str">
        <f t="shared" si="325"/>
        <v>Rate FamilyTOU-PA-2Average WeekdayFebruary4</v>
      </c>
      <c r="B10421" t="s">
        <v>2234</v>
      </c>
      <c r="C10421" t="s">
        <v>2257</v>
      </c>
      <c r="D10421" t="s">
        <v>2705</v>
      </c>
      <c r="E10421" t="s">
        <v>3238</v>
      </c>
      <c r="F10421" s="6">
        <v>4</v>
      </c>
      <c r="G10421" s="6"/>
      <c r="H10421" s="6"/>
      <c r="I10421" s="6"/>
      <c r="J10421" s="6">
        <v>45.44</v>
      </c>
      <c r="K10421">
        <f t="shared" si="324"/>
        <v>1</v>
      </c>
    </row>
    <row r="10422" spans="1:11" x14ac:dyDescent="0.25">
      <c r="A10422" s="5" t="str">
        <f t="shared" si="325"/>
        <v>Rate FamilyTOU-PA-2Average WeekdayFebruary5</v>
      </c>
      <c r="B10422" t="s">
        <v>2234</v>
      </c>
      <c r="C10422" t="s">
        <v>2257</v>
      </c>
      <c r="D10422" t="s">
        <v>2705</v>
      </c>
      <c r="E10422" t="s">
        <v>3238</v>
      </c>
      <c r="F10422" s="6">
        <v>5</v>
      </c>
      <c r="G10422" s="6"/>
      <c r="H10422" s="6"/>
      <c r="I10422" s="6"/>
      <c r="J10422" s="6">
        <v>45.77</v>
      </c>
      <c r="K10422">
        <f t="shared" si="324"/>
        <v>1</v>
      </c>
    </row>
    <row r="10423" spans="1:11" x14ac:dyDescent="0.25">
      <c r="A10423" s="5" t="str">
        <f t="shared" si="325"/>
        <v>Rate FamilyTOU-PA-2Average WeekdayFebruary6</v>
      </c>
      <c r="B10423" t="s">
        <v>2234</v>
      </c>
      <c r="C10423" t="s">
        <v>2257</v>
      </c>
      <c r="D10423" t="s">
        <v>2705</v>
      </c>
      <c r="E10423" t="s">
        <v>3238</v>
      </c>
      <c r="F10423" s="6">
        <v>6</v>
      </c>
      <c r="G10423" s="6"/>
      <c r="H10423" s="6"/>
      <c r="I10423" s="6"/>
      <c r="J10423" s="6">
        <v>46.47</v>
      </c>
      <c r="K10423">
        <f t="shared" si="324"/>
        <v>1</v>
      </c>
    </row>
    <row r="10424" spans="1:11" x14ac:dyDescent="0.25">
      <c r="A10424" s="5" t="str">
        <f t="shared" si="325"/>
        <v>Rate FamilyTOU-PA-2Average WeekdayFebruary7</v>
      </c>
      <c r="B10424" t="s">
        <v>2234</v>
      </c>
      <c r="C10424" t="s">
        <v>2257</v>
      </c>
      <c r="D10424" t="s">
        <v>2705</v>
      </c>
      <c r="E10424" t="s">
        <v>3238</v>
      </c>
      <c r="F10424" s="6">
        <v>7</v>
      </c>
      <c r="G10424" s="6"/>
      <c r="H10424" s="6"/>
      <c r="I10424" s="6"/>
      <c r="J10424" s="6">
        <v>47.69</v>
      </c>
      <c r="K10424">
        <f t="shared" si="324"/>
        <v>1</v>
      </c>
    </row>
    <row r="10425" spans="1:11" x14ac:dyDescent="0.25">
      <c r="A10425" s="5" t="str">
        <f t="shared" si="325"/>
        <v>Rate FamilyTOU-PA-2Average WeekdayFebruary8</v>
      </c>
      <c r="B10425" t="s">
        <v>2234</v>
      </c>
      <c r="C10425" t="s">
        <v>2257</v>
      </c>
      <c r="D10425" t="s">
        <v>2705</v>
      </c>
      <c r="E10425" t="s">
        <v>3238</v>
      </c>
      <c r="F10425" s="6">
        <v>8</v>
      </c>
      <c r="G10425" s="6"/>
      <c r="H10425" s="6"/>
      <c r="I10425" s="6"/>
      <c r="J10425" s="6">
        <v>48.38</v>
      </c>
      <c r="K10425">
        <f t="shared" si="324"/>
        <v>1</v>
      </c>
    </row>
    <row r="10426" spans="1:11" x14ac:dyDescent="0.25">
      <c r="A10426" s="5" t="str">
        <f t="shared" si="325"/>
        <v>Rate FamilyTOU-PA-2Average WeekdayFebruary9</v>
      </c>
      <c r="B10426" t="s">
        <v>2234</v>
      </c>
      <c r="C10426" t="s">
        <v>2257</v>
      </c>
      <c r="D10426" t="s">
        <v>2705</v>
      </c>
      <c r="E10426" t="s">
        <v>3238</v>
      </c>
      <c r="F10426" s="6">
        <v>9</v>
      </c>
      <c r="G10426" s="6"/>
      <c r="H10426" s="6"/>
      <c r="I10426" s="6"/>
      <c r="J10426" s="6">
        <v>50.920000000000009</v>
      </c>
      <c r="K10426">
        <f t="shared" si="324"/>
        <v>1</v>
      </c>
    </row>
    <row r="10427" spans="1:11" x14ac:dyDescent="0.25">
      <c r="A10427" s="5" t="str">
        <f t="shared" si="325"/>
        <v>Rate FamilyTOU-PA-2Average WeekdayFebruary10</v>
      </c>
      <c r="B10427" t="s">
        <v>2234</v>
      </c>
      <c r="C10427" t="s">
        <v>2257</v>
      </c>
      <c r="D10427" t="s">
        <v>2705</v>
      </c>
      <c r="E10427" t="s">
        <v>3238</v>
      </c>
      <c r="F10427" s="6">
        <v>10</v>
      </c>
      <c r="G10427" s="6"/>
      <c r="H10427" s="6"/>
      <c r="I10427" s="6"/>
      <c r="J10427" s="6">
        <v>54.139999999999993</v>
      </c>
      <c r="K10427">
        <f t="shared" si="324"/>
        <v>1</v>
      </c>
    </row>
    <row r="10428" spans="1:11" x14ac:dyDescent="0.25">
      <c r="A10428" s="5" t="str">
        <f t="shared" si="325"/>
        <v>Rate FamilyTOU-PA-2Average WeekdayFebruary11</v>
      </c>
      <c r="B10428" t="s">
        <v>2234</v>
      </c>
      <c r="C10428" t="s">
        <v>2257</v>
      </c>
      <c r="D10428" t="s">
        <v>2705</v>
      </c>
      <c r="E10428" t="s">
        <v>3238</v>
      </c>
      <c r="F10428" s="6">
        <v>11</v>
      </c>
      <c r="G10428" s="6"/>
      <c r="H10428" s="6"/>
      <c r="I10428" s="6"/>
      <c r="J10428" s="6">
        <v>56.94</v>
      </c>
      <c r="K10428">
        <f t="shared" si="324"/>
        <v>1</v>
      </c>
    </row>
    <row r="10429" spans="1:11" x14ac:dyDescent="0.25">
      <c r="A10429" s="5" t="str">
        <f t="shared" si="325"/>
        <v>Rate FamilyTOU-PA-2Average WeekdayFebruary12</v>
      </c>
      <c r="B10429" t="s">
        <v>2234</v>
      </c>
      <c r="C10429" t="s">
        <v>2257</v>
      </c>
      <c r="D10429" t="s">
        <v>2705</v>
      </c>
      <c r="E10429" t="s">
        <v>3238</v>
      </c>
      <c r="F10429" s="6">
        <v>12</v>
      </c>
      <c r="G10429" s="6"/>
      <c r="H10429" s="6"/>
      <c r="I10429" s="6"/>
      <c r="J10429" s="6">
        <v>58.159999999999989</v>
      </c>
      <c r="K10429">
        <f t="shared" si="324"/>
        <v>1</v>
      </c>
    </row>
    <row r="10430" spans="1:11" x14ac:dyDescent="0.25">
      <c r="A10430" s="5" t="str">
        <f t="shared" si="325"/>
        <v>Rate FamilyTOU-PA-2Average WeekdayFebruary13</v>
      </c>
      <c r="B10430" t="s">
        <v>2234</v>
      </c>
      <c r="C10430" t="s">
        <v>2257</v>
      </c>
      <c r="D10430" t="s">
        <v>2705</v>
      </c>
      <c r="E10430" t="s">
        <v>3238</v>
      </c>
      <c r="F10430" s="6">
        <v>13</v>
      </c>
      <c r="G10430" s="6"/>
      <c r="H10430" s="6"/>
      <c r="I10430" s="6"/>
      <c r="J10430" s="6">
        <v>59.62</v>
      </c>
      <c r="K10430">
        <f t="shared" si="324"/>
        <v>1</v>
      </c>
    </row>
    <row r="10431" spans="1:11" x14ac:dyDescent="0.25">
      <c r="A10431" s="5" t="str">
        <f t="shared" si="325"/>
        <v>Rate FamilyTOU-PA-2Average WeekdayFebruary14</v>
      </c>
      <c r="B10431" t="s">
        <v>2234</v>
      </c>
      <c r="C10431" t="s">
        <v>2257</v>
      </c>
      <c r="D10431" t="s">
        <v>2705</v>
      </c>
      <c r="E10431" t="s">
        <v>3238</v>
      </c>
      <c r="F10431" s="6">
        <v>14</v>
      </c>
      <c r="G10431" s="6"/>
      <c r="H10431" s="6"/>
      <c r="I10431" s="6"/>
      <c r="J10431" s="6">
        <v>59.77</v>
      </c>
      <c r="K10431">
        <f t="shared" si="324"/>
        <v>1</v>
      </c>
    </row>
    <row r="10432" spans="1:11" x14ac:dyDescent="0.25">
      <c r="A10432" s="5" t="str">
        <f t="shared" si="325"/>
        <v>Rate FamilyTOU-PA-2Average WeekdayFebruary15</v>
      </c>
      <c r="B10432" t="s">
        <v>2234</v>
      </c>
      <c r="C10432" t="s">
        <v>2257</v>
      </c>
      <c r="D10432" t="s">
        <v>2705</v>
      </c>
      <c r="E10432" t="s">
        <v>3238</v>
      </c>
      <c r="F10432" s="6">
        <v>15</v>
      </c>
      <c r="G10432" s="6"/>
      <c r="H10432" s="6"/>
      <c r="I10432" s="6"/>
      <c r="J10432" s="6">
        <v>59.21</v>
      </c>
      <c r="K10432">
        <f t="shared" si="324"/>
        <v>1</v>
      </c>
    </row>
    <row r="10433" spans="1:11" x14ac:dyDescent="0.25">
      <c r="A10433" s="5" t="str">
        <f t="shared" si="325"/>
        <v>Rate FamilyTOU-PA-2Average WeekdayFebruary16</v>
      </c>
      <c r="B10433" t="s">
        <v>2234</v>
      </c>
      <c r="C10433" t="s">
        <v>2257</v>
      </c>
      <c r="D10433" t="s">
        <v>2705</v>
      </c>
      <c r="E10433" t="s">
        <v>3238</v>
      </c>
      <c r="F10433" s="6">
        <v>16</v>
      </c>
      <c r="G10433" s="6"/>
      <c r="H10433" s="6"/>
      <c r="I10433" s="6"/>
      <c r="J10433" s="6">
        <v>59.409999999999989</v>
      </c>
      <c r="K10433">
        <f t="shared" si="324"/>
        <v>1</v>
      </c>
    </row>
    <row r="10434" spans="1:11" x14ac:dyDescent="0.25">
      <c r="A10434" s="5" t="str">
        <f t="shared" si="325"/>
        <v>Rate FamilyTOU-PA-2Average WeekdayFebruary17</v>
      </c>
      <c r="B10434" t="s">
        <v>2234</v>
      </c>
      <c r="C10434" t="s">
        <v>2257</v>
      </c>
      <c r="D10434" t="s">
        <v>2705</v>
      </c>
      <c r="E10434" t="s">
        <v>3238</v>
      </c>
      <c r="F10434" s="6">
        <v>17</v>
      </c>
      <c r="G10434" s="6"/>
      <c r="H10434" s="6"/>
      <c r="I10434" s="6"/>
      <c r="J10434" s="6">
        <v>58.54</v>
      </c>
      <c r="K10434">
        <f t="shared" ref="K10434:K10497" si="326">INDEX(events, MATCH(CONCATENATE(B10434, C10434, D10434, E10434), events_y, 0), MATCH("Confidential", events_x, 0))</f>
        <v>1</v>
      </c>
    </row>
    <row r="10435" spans="1:11" x14ac:dyDescent="0.25">
      <c r="A10435" s="5" t="str">
        <f t="shared" ref="A10435:A10498" si="327">CONCATENATE(B10435, C10435, D10435, E10435, F10435)</f>
        <v>Rate FamilyTOU-PA-2Average WeekdayFebruary18</v>
      </c>
      <c r="B10435" t="s">
        <v>2234</v>
      </c>
      <c r="C10435" t="s">
        <v>2257</v>
      </c>
      <c r="D10435" t="s">
        <v>2705</v>
      </c>
      <c r="E10435" t="s">
        <v>3238</v>
      </c>
      <c r="F10435" s="6">
        <v>18</v>
      </c>
      <c r="G10435" s="6"/>
      <c r="H10435" s="6"/>
      <c r="I10435" s="6"/>
      <c r="J10435" s="6">
        <v>57.909999999999989</v>
      </c>
      <c r="K10435">
        <f t="shared" si="326"/>
        <v>1</v>
      </c>
    </row>
    <row r="10436" spans="1:11" x14ac:dyDescent="0.25">
      <c r="A10436" s="5" t="str">
        <f t="shared" si="327"/>
        <v>Rate FamilyTOU-PA-2Average WeekdayFebruary19</v>
      </c>
      <c r="B10436" t="s">
        <v>2234</v>
      </c>
      <c r="C10436" t="s">
        <v>2257</v>
      </c>
      <c r="D10436" t="s">
        <v>2705</v>
      </c>
      <c r="E10436" t="s">
        <v>3238</v>
      </c>
      <c r="F10436" s="6">
        <v>19</v>
      </c>
      <c r="G10436" s="6"/>
      <c r="H10436" s="6"/>
      <c r="I10436" s="6"/>
      <c r="J10436" s="6">
        <v>57.659999999999989</v>
      </c>
      <c r="K10436">
        <f t="shared" si="326"/>
        <v>1</v>
      </c>
    </row>
    <row r="10437" spans="1:11" x14ac:dyDescent="0.25">
      <c r="A10437" s="5" t="str">
        <f t="shared" si="327"/>
        <v>Rate FamilyTOU-PA-2Average WeekdayFebruary20</v>
      </c>
      <c r="B10437" t="s">
        <v>2234</v>
      </c>
      <c r="C10437" t="s">
        <v>2257</v>
      </c>
      <c r="D10437" t="s">
        <v>2705</v>
      </c>
      <c r="E10437" t="s">
        <v>3238</v>
      </c>
      <c r="F10437" s="6">
        <v>20</v>
      </c>
      <c r="G10437" s="6"/>
      <c r="H10437" s="6"/>
      <c r="I10437" s="6"/>
      <c r="J10437" s="6">
        <v>57.54</v>
      </c>
      <c r="K10437">
        <f t="shared" si="326"/>
        <v>1</v>
      </c>
    </row>
    <row r="10438" spans="1:11" x14ac:dyDescent="0.25">
      <c r="A10438" s="5" t="str">
        <f t="shared" si="327"/>
        <v>Rate FamilyTOU-PA-2Average WeekdayFebruary21</v>
      </c>
      <c r="B10438" t="s">
        <v>2234</v>
      </c>
      <c r="C10438" t="s">
        <v>2257</v>
      </c>
      <c r="D10438" t="s">
        <v>2705</v>
      </c>
      <c r="E10438" t="s">
        <v>3238</v>
      </c>
      <c r="F10438" s="6">
        <v>21</v>
      </c>
      <c r="G10438" s="6"/>
      <c r="H10438" s="6"/>
      <c r="I10438" s="6"/>
      <c r="J10438" s="6">
        <v>57.360000000000007</v>
      </c>
      <c r="K10438">
        <f t="shared" si="326"/>
        <v>1</v>
      </c>
    </row>
    <row r="10439" spans="1:11" x14ac:dyDescent="0.25">
      <c r="A10439" s="5" t="str">
        <f t="shared" si="327"/>
        <v>Rate FamilyTOU-PA-2Average WeekdayFebruary22</v>
      </c>
      <c r="B10439" t="s">
        <v>2234</v>
      </c>
      <c r="C10439" t="s">
        <v>2257</v>
      </c>
      <c r="D10439" t="s">
        <v>2705</v>
      </c>
      <c r="E10439" t="s">
        <v>3238</v>
      </c>
      <c r="F10439" s="6">
        <v>22</v>
      </c>
      <c r="G10439" s="6"/>
      <c r="H10439" s="6"/>
      <c r="I10439" s="6"/>
      <c r="J10439" s="6">
        <v>56.73</v>
      </c>
      <c r="K10439">
        <f t="shared" si="326"/>
        <v>1</v>
      </c>
    </row>
    <row r="10440" spans="1:11" x14ac:dyDescent="0.25">
      <c r="A10440" s="5" t="str">
        <f t="shared" si="327"/>
        <v>Rate FamilyTOU-PA-2Average WeekdayFebruary23</v>
      </c>
      <c r="B10440" t="s">
        <v>2234</v>
      </c>
      <c r="C10440" t="s">
        <v>2257</v>
      </c>
      <c r="D10440" t="s">
        <v>2705</v>
      </c>
      <c r="E10440" t="s">
        <v>3238</v>
      </c>
      <c r="F10440" s="6">
        <v>23</v>
      </c>
      <c r="G10440" s="6"/>
      <c r="H10440" s="6"/>
      <c r="I10440" s="6"/>
      <c r="J10440" s="6">
        <v>55.77</v>
      </c>
      <c r="K10440">
        <f t="shared" si="326"/>
        <v>1</v>
      </c>
    </row>
    <row r="10441" spans="1:11" x14ac:dyDescent="0.25">
      <c r="A10441" s="5" t="str">
        <f t="shared" si="327"/>
        <v>Rate FamilyTOU-PA-2Average WeekdayFebruary24</v>
      </c>
      <c r="B10441" t="s">
        <v>2234</v>
      </c>
      <c r="C10441" t="s">
        <v>2257</v>
      </c>
      <c r="D10441" t="s">
        <v>2705</v>
      </c>
      <c r="E10441" t="s">
        <v>3238</v>
      </c>
      <c r="F10441" s="6">
        <v>24</v>
      </c>
      <c r="G10441" s="6"/>
      <c r="H10441" s="6"/>
      <c r="I10441" s="6"/>
      <c r="J10441" s="6">
        <v>54.94</v>
      </c>
      <c r="K10441">
        <f t="shared" si="326"/>
        <v>1</v>
      </c>
    </row>
    <row r="10442" spans="1:11" x14ac:dyDescent="0.25">
      <c r="A10442" s="5" t="str">
        <f t="shared" si="327"/>
        <v>Rate FamilyTOU-PA-2Monthly Peak DayFebruary1</v>
      </c>
      <c r="B10442" t="s">
        <v>2234</v>
      </c>
      <c r="C10442" t="s">
        <v>2257</v>
      </c>
      <c r="D10442" t="s">
        <v>2706</v>
      </c>
      <c r="E10442" t="s">
        <v>3238</v>
      </c>
      <c r="F10442" s="6">
        <v>1</v>
      </c>
      <c r="G10442" s="6"/>
      <c r="H10442" s="6"/>
      <c r="I10442" s="6"/>
      <c r="J10442" s="6">
        <v>55.35</v>
      </c>
      <c r="K10442">
        <f t="shared" si="326"/>
        <v>1</v>
      </c>
    </row>
    <row r="10443" spans="1:11" x14ac:dyDescent="0.25">
      <c r="A10443" s="5" t="str">
        <f t="shared" si="327"/>
        <v>Rate FamilyTOU-PA-2Monthly Peak DayFebruary2</v>
      </c>
      <c r="B10443" t="s">
        <v>2234</v>
      </c>
      <c r="C10443" t="s">
        <v>2257</v>
      </c>
      <c r="D10443" t="s">
        <v>2706</v>
      </c>
      <c r="E10443" t="s">
        <v>3238</v>
      </c>
      <c r="F10443" s="6">
        <v>2</v>
      </c>
      <c r="G10443" s="6"/>
      <c r="H10443" s="6"/>
      <c r="I10443" s="6"/>
      <c r="J10443" s="6">
        <v>55.1</v>
      </c>
      <c r="K10443">
        <f t="shared" si="326"/>
        <v>1</v>
      </c>
    </row>
    <row r="10444" spans="1:11" x14ac:dyDescent="0.25">
      <c r="A10444" s="5" t="str">
        <f t="shared" si="327"/>
        <v>Rate FamilyTOU-PA-2Monthly Peak DayFebruary3</v>
      </c>
      <c r="B10444" t="s">
        <v>2234</v>
      </c>
      <c r="C10444" t="s">
        <v>2257</v>
      </c>
      <c r="D10444" t="s">
        <v>2706</v>
      </c>
      <c r="E10444" t="s">
        <v>3238</v>
      </c>
      <c r="F10444" s="6">
        <v>3</v>
      </c>
      <c r="G10444" s="6"/>
      <c r="H10444" s="6"/>
      <c r="I10444" s="6"/>
      <c r="J10444" s="6">
        <v>54.199999999999996</v>
      </c>
      <c r="K10444">
        <f t="shared" si="326"/>
        <v>1</v>
      </c>
    </row>
    <row r="10445" spans="1:11" x14ac:dyDescent="0.25">
      <c r="A10445" s="5" t="str">
        <f t="shared" si="327"/>
        <v>Rate FamilyTOU-PA-2Monthly Peak DayFebruary4</v>
      </c>
      <c r="B10445" t="s">
        <v>2234</v>
      </c>
      <c r="C10445" t="s">
        <v>2257</v>
      </c>
      <c r="D10445" t="s">
        <v>2706</v>
      </c>
      <c r="E10445" t="s">
        <v>3238</v>
      </c>
      <c r="F10445" s="6">
        <v>4</v>
      </c>
      <c r="G10445" s="6"/>
      <c r="H10445" s="6"/>
      <c r="I10445" s="6"/>
      <c r="J10445" s="6">
        <v>53.670000000000009</v>
      </c>
      <c r="K10445">
        <f t="shared" si="326"/>
        <v>1</v>
      </c>
    </row>
    <row r="10446" spans="1:11" x14ac:dyDescent="0.25">
      <c r="A10446" s="5" t="str">
        <f t="shared" si="327"/>
        <v>Rate FamilyTOU-PA-2Monthly Peak DayFebruary5</v>
      </c>
      <c r="B10446" t="s">
        <v>2234</v>
      </c>
      <c r="C10446" t="s">
        <v>2257</v>
      </c>
      <c r="D10446" t="s">
        <v>2706</v>
      </c>
      <c r="E10446" t="s">
        <v>3238</v>
      </c>
      <c r="F10446" s="6">
        <v>5</v>
      </c>
      <c r="G10446" s="6"/>
      <c r="H10446" s="6"/>
      <c r="I10446" s="6"/>
      <c r="J10446" s="6">
        <v>54.07</v>
      </c>
      <c r="K10446">
        <f t="shared" si="326"/>
        <v>1</v>
      </c>
    </row>
    <row r="10447" spans="1:11" x14ac:dyDescent="0.25">
      <c r="A10447" s="5" t="str">
        <f t="shared" si="327"/>
        <v>Rate FamilyTOU-PA-2Monthly Peak DayFebruary6</v>
      </c>
      <c r="B10447" t="s">
        <v>2234</v>
      </c>
      <c r="C10447" t="s">
        <v>2257</v>
      </c>
      <c r="D10447" t="s">
        <v>2706</v>
      </c>
      <c r="E10447" t="s">
        <v>3238</v>
      </c>
      <c r="F10447" s="6">
        <v>6</v>
      </c>
      <c r="G10447" s="6"/>
      <c r="H10447" s="6"/>
      <c r="I10447" s="6"/>
      <c r="J10447" s="6">
        <v>55.75</v>
      </c>
      <c r="K10447">
        <f t="shared" si="326"/>
        <v>1</v>
      </c>
    </row>
    <row r="10448" spans="1:11" x14ac:dyDescent="0.25">
      <c r="A10448" s="5" t="str">
        <f t="shared" si="327"/>
        <v>Rate FamilyTOU-PA-2Monthly Peak DayFebruary7</v>
      </c>
      <c r="B10448" t="s">
        <v>2234</v>
      </c>
      <c r="C10448" t="s">
        <v>2257</v>
      </c>
      <c r="D10448" t="s">
        <v>2706</v>
      </c>
      <c r="E10448" t="s">
        <v>3238</v>
      </c>
      <c r="F10448" s="6">
        <v>7</v>
      </c>
      <c r="G10448" s="6"/>
      <c r="H10448" s="6"/>
      <c r="I10448" s="6"/>
      <c r="J10448" s="6">
        <v>54.71</v>
      </c>
      <c r="K10448">
        <f t="shared" si="326"/>
        <v>1</v>
      </c>
    </row>
    <row r="10449" spans="1:11" x14ac:dyDescent="0.25">
      <c r="A10449" s="5" t="str">
        <f t="shared" si="327"/>
        <v>Rate FamilyTOU-PA-2Monthly Peak DayFebruary8</v>
      </c>
      <c r="B10449" t="s">
        <v>2234</v>
      </c>
      <c r="C10449" t="s">
        <v>2257</v>
      </c>
      <c r="D10449" t="s">
        <v>2706</v>
      </c>
      <c r="E10449" t="s">
        <v>3238</v>
      </c>
      <c r="F10449" s="6">
        <v>8</v>
      </c>
      <c r="G10449" s="6"/>
      <c r="H10449" s="6"/>
      <c r="I10449" s="6"/>
      <c r="J10449" s="6">
        <v>51.99</v>
      </c>
      <c r="K10449">
        <f t="shared" si="326"/>
        <v>1</v>
      </c>
    </row>
    <row r="10450" spans="1:11" x14ac:dyDescent="0.25">
      <c r="A10450" s="5" t="str">
        <f t="shared" si="327"/>
        <v>Rate FamilyTOU-PA-2Monthly Peak DayFebruary9</v>
      </c>
      <c r="B10450" t="s">
        <v>2234</v>
      </c>
      <c r="C10450" t="s">
        <v>2257</v>
      </c>
      <c r="D10450" t="s">
        <v>2706</v>
      </c>
      <c r="E10450" t="s">
        <v>3238</v>
      </c>
      <c r="F10450" s="6">
        <v>9</v>
      </c>
      <c r="G10450" s="6"/>
      <c r="H10450" s="6"/>
      <c r="I10450" s="6"/>
      <c r="J10450" s="6">
        <v>54.659999999999989</v>
      </c>
      <c r="K10450">
        <f t="shared" si="326"/>
        <v>1</v>
      </c>
    </row>
    <row r="10451" spans="1:11" x14ac:dyDescent="0.25">
      <c r="A10451" s="5" t="str">
        <f t="shared" si="327"/>
        <v>Rate FamilyTOU-PA-2Monthly Peak DayFebruary10</v>
      </c>
      <c r="B10451" t="s">
        <v>2234</v>
      </c>
      <c r="C10451" t="s">
        <v>2257</v>
      </c>
      <c r="D10451" t="s">
        <v>2706</v>
      </c>
      <c r="E10451" t="s">
        <v>3238</v>
      </c>
      <c r="F10451" s="6">
        <v>10</v>
      </c>
      <c r="G10451" s="6"/>
      <c r="H10451" s="6"/>
      <c r="I10451" s="6"/>
      <c r="J10451" s="6">
        <v>57.470000000000006</v>
      </c>
      <c r="K10451">
        <f t="shared" si="326"/>
        <v>1</v>
      </c>
    </row>
    <row r="10452" spans="1:11" x14ac:dyDescent="0.25">
      <c r="A10452" s="5" t="str">
        <f t="shared" si="327"/>
        <v>Rate FamilyTOU-PA-2Monthly Peak DayFebruary11</v>
      </c>
      <c r="B10452" t="s">
        <v>2234</v>
      </c>
      <c r="C10452" t="s">
        <v>2257</v>
      </c>
      <c r="D10452" t="s">
        <v>2706</v>
      </c>
      <c r="E10452" t="s">
        <v>3238</v>
      </c>
      <c r="F10452" s="6">
        <v>11</v>
      </c>
      <c r="G10452" s="6"/>
      <c r="H10452" s="6"/>
      <c r="I10452" s="6"/>
      <c r="J10452" s="6">
        <v>58.82</v>
      </c>
      <c r="K10452">
        <f t="shared" si="326"/>
        <v>1</v>
      </c>
    </row>
    <row r="10453" spans="1:11" x14ac:dyDescent="0.25">
      <c r="A10453" s="5" t="str">
        <f t="shared" si="327"/>
        <v>Rate FamilyTOU-PA-2Monthly Peak DayFebruary12</v>
      </c>
      <c r="B10453" t="s">
        <v>2234</v>
      </c>
      <c r="C10453" t="s">
        <v>2257</v>
      </c>
      <c r="D10453" t="s">
        <v>2706</v>
      </c>
      <c r="E10453" t="s">
        <v>3238</v>
      </c>
      <c r="F10453" s="6">
        <v>12</v>
      </c>
      <c r="G10453" s="6"/>
      <c r="H10453" s="6"/>
      <c r="I10453" s="6"/>
      <c r="J10453" s="6">
        <v>62.69</v>
      </c>
      <c r="K10453">
        <f t="shared" si="326"/>
        <v>1</v>
      </c>
    </row>
    <row r="10454" spans="1:11" x14ac:dyDescent="0.25">
      <c r="A10454" s="5" t="str">
        <f t="shared" si="327"/>
        <v>Rate FamilyTOU-PA-2Monthly Peak DayFebruary13</v>
      </c>
      <c r="B10454" t="s">
        <v>2234</v>
      </c>
      <c r="C10454" t="s">
        <v>2257</v>
      </c>
      <c r="D10454" t="s">
        <v>2706</v>
      </c>
      <c r="E10454" t="s">
        <v>3238</v>
      </c>
      <c r="F10454" s="6">
        <v>13</v>
      </c>
      <c r="G10454" s="6"/>
      <c r="H10454" s="6"/>
      <c r="I10454" s="6"/>
      <c r="J10454" s="6">
        <v>63.360000000000007</v>
      </c>
      <c r="K10454">
        <f t="shared" si="326"/>
        <v>1</v>
      </c>
    </row>
    <row r="10455" spans="1:11" x14ac:dyDescent="0.25">
      <c r="A10455" s="5" t="str">
        <f t="shared" si="327"/>
        <v>Rate FamilyTOU-PA-2Monthly Peak DayFebruary14</v>
      </c>
      <c r="B10455" t="s">
        <v>2234</v>
      </c>
      <c r="C10455" t="s">
        <v>2257</v>
      </c>
      <c r="D10455" t="s">
        <v>2706</v>
      </c>
      <c r="E10455" t="s">
        <v>3238</v>
      </c>
      <c r="F10455" s="6">
        <v>14</v>
      </c>
      <c r="G10455" s="6"/>
      <c r="H10455" s="6"/>
      <c r="I10455" s="6"/>
      <c r="J10455" s="6">
        <v>64.149999999999991</v>
      </c>
      <c r="K10455">
        <f t="shared" si="326"/>
        <v>1</v>
      </c>
    </row>
    <row r="10456" spans="1:11" x14ac:dyDescent="0.25">
      <c r="A10456" s="5" t="str">
        <f t="shared" si="327"/>
        <v>Rate FamilyTOU-PA-2Monthly Peak DayFebruary15</v>
      </c>
      <c r="B10456" t="s">
        <v>2234</v>
      </c>
      <c r="C10456" t="s">
        <v>2257</v>
      </c>
      <c r="D10456" t="s">
        <v>2706</v>
      </c>
      <c r="E10456" t="s">
        <v>3238</v>
      </c>
      <c r="F10456" s="6">
        <v>15</v>
      </c>
      <c r="G10456" s="6"/>
      <c r="H10456" s="6"/>
      <c r="I10456" s="6"/>
      <c r="J10456" s="6">
        <v>64.340000000000018</v>
      </c>
      <c r="K10456">
        <f t="shared" si="326"/>
        <v>1</v>
      </c>
    </row>
    <row r="10457" spans="1:11" x14ac:dyDescent="0.25">
      <c r="A10457" s="5" t="str">
        <f t="shared" si="327"/>
        <v>Rate FamilyTOU-PA-2Monthly Peak DayFebruary16</v>
      </c>
      <c r="B10457" t="s">
        <v>2234</v>
      </c>
      <c r="C10457" t="s">
        <v>2257</v>
      </c>
      <c r="D10457" t="s">
        <v>2706</v>
      </c>
      <c r="E10457" t="s">
        <v>3238</v>
      </c>
      <c r="F10457" s="6">
        <v>16</v>
      </c>
      <c r="G10457" s="6"/>
      <c r="H10457" s="6"/>
      <c r="I10457" s="6"/>
      <c r="J10457" s="6">
        <v>64.77</v>
      </c>
      <c r="K10457">
        <f t="shared" si="326"/>
        <v>1</v>
      </c>
    </row>
    <row r="10458" spans="1:11" x14ac:dyDescent="0.25">
      <c r="A10458" s="5" t="str">
        <f t="shared" si="327"/>
        <v>Rate FamilyTOU-PA-2Monthly Peak DayFebruary17</v>
      </c>
      <c r="B10458" t="s">
        <v>2234</v>
      </c>
      <c r="C10458" t="s">
        <v>2257</v>
      </c>
      <c r="D10458" t="s">
        <v>2706</v>
      </c>
      <c r="E10458" t="s">
        <v>3238</v>
      </c>
      <c r="F10458" s="6">
        <v>17</v>
      </c>
      <c r="G10458" s="6"/>
      <c r="H10458" s="6"/>
      <c r="I10458" s="6"/>
      <c r="J10458" s="6">
        <v>65.090000000000018</v>
      </c>
      <c r="K10458">
        <f t="shared" si="326"/>
        <v>1</v>
      </c>
    </row>
    <row r="10459" spans="1:11" x14ac:dyDescent="0.25">
      <c r="A10459" s="5" t="str">
        <f t="shared" si="327"/>
        <v>Rate FamilyTOU-PA-2Monthly Peak DayFebruary18</v>
      </c>
      <c r="B10459" t="s">
        <v>2234</v>
      </c>
      <c r="C10459" t="s">
        <v>2257</v>
      </c>
      <c r="D10459" t="s">
        <v>2706</v>
      </c>
      <c r="E10459" t="s">
        <v>3238</v>
      </c>
      <c r="F10459" s="6">
        <v>18</v>
      </c>
      <c r="G10459" s="6"/>
      <c r="H10459" s="6"/>
      <c r="I10459" s="6"/>
      <c r="J10459" s="6">
        <v>63.23</v>
      </c>
      <c r="K10459">
        <f t="shared" si="326"/>
        <v>1</v>
      </c>
    </row>
    <row r="10460" spans="1:11" x14ac:dyDescent="0.25">
      <c r="A10460" s="5" t="str">
        <f t="shared" si="327"/>
        <v>Rate FamilyTOU-PA-2Monthly Peak DayFebruary19</v>
      </c>
      <c r="B10460" t="s">
        <v>2234</v>
      </c>
      <c r="C10460" t="s">
        <v>2257</v>
      </c>
      <c r="D10460" t="s">
        <v>2706</v>
      </c>
      <c r="E10460" t="s">
        <v>3238</v>
      </c>
      <c r="F10460" s="6">
        <v>19</v>
      </c>
      <c r="G10460" s="6"/>
      <c r="H10460" s="6"/>
      <c r="I10460" s="6"/>
      <c r="J10460" s="6">
        <v>57.409999999999989</v>
      </c>
      <c r="K10460">
        <f t="shared" si="326"/>
        <v>1</v>
      </c>
    </row>
    <row r="10461" spans="1:11" x14ac:dyDescent="0.25">
      <c r="A10461" s="5" t="str">
        <f t="shared" si="327"/>
        <v>Rate FamilyTOU-PA-2Monthly Peak DayFebruary20</v>
      </c>
      <c r="B10461" t="s">
        <v>2234</v>
      </c>
      <c r="C10461" t="s">
        <v>2257</v>
      </c>
      <c r="D10461" t="s">
        <v>2706</v>
      </c>
      <c r="E10461" t="s">
        <v>3238</v>
      </c>
      <c r="F10461" s="6">
        <v>20</v>
      </c>
      <c r="G10461" s="6"/>
      <c r="H10461" s="6"/>
      <c r="I10461" s="6"/>
      <c r="J10461" s="6">
        <v>56.670000000000009</v>
      </c>
      <c r="K10461">
        <f t="shared" si="326"/>
        <v>1</v>
      </c>
    </row>
    <row r="10462" spans="1:11" x14ac:dyDescent="0.25">
      <c r="A10462" s="5" t="str">
        <f t="shared" si="327"/>
        <v>Rate FamilyTOU-PA-2Monthly Peak DayFebruary21</v>
      </c>
      <c r="B10462" t="s">
        <v>2234</v>
      </c>
      <c r="C10462" t="s">
        <v>2257</v>
      </c>
      <c r="D10462" t="s">
        <v>2706</v>
      </c>
      <c r="E10462" t="s">
        <v>3238</v>
      </c>
      <c r="F10462" s="6">
        <v>21</v>
      </c>
      <c r="G10462" s="6"/>
      <c r="H10462" s="6"/>
      <c r="I10462" s="6"/>
      <c r="J10462" s="6">
        <v>56.85</v>
      </c>
      <c r="K10462">
        <f t="shared" si="326"/>
        <v>1</v>
      </c>
    </row>
    <row r="10463" spans="1:11" x14ac:dyDescent="0.25">
      <c r="A10463" s="5" t="str">
        <f t="shared" si="327"/>
        <v>Rate FamilyTOU-PA-2Monthly Peak DayFebruary22</v>
      </c>
      <c r="B10463" t="s">
        <v>2234</v>
      </c>
      <c r="C10463" t="s">
        <v>2257</v>
      </c>
      <c r="D10463" t="s">
        <v>2706</v>
      </c>
      <c r="E10463" t="s">
        <v>3238</v>
      </c>
      <c r="F10463" s="6">
        <v>22</v>
      </c>
      <c r="G10463" s="6"/>
      <c r="H10463" s="6"/>
      <c r="I10463" s="6"/>
      <c r="J10463" s="6">
        <v>57.81</v>
      </c>
      <c r="K10463">
        <f t="shared" si="326"/>
        <v>1</v>
      </c>
    </row>
    <row r="10464" spans="1:11" x14ac:dyDescent="0.25">
      <c r="A10464" s="5" t="str">
        <f t="shared" si="327"/>
        <v>Rate FamilyTOU-PA-2Monthly Peak DayFebruary23</v>
      </c>
      <c r="B10464" t="s">
        <v>2234</v>
      </c>
      <c r="C10464" t="s">
        <v>2257</v>
      </c>
      <c r="D10464" t="s">
        <v>2706</v>
      </c>
      <c r="E10464" t="s">
        <v>3238</v>
      </c>
      <c r="F10464" s="6">
        <v>23</v>
      </c>
      <c r="G10464" s="6"/>
      <c r="H10464" s="6"/>
      <c r="I10464" s="6"/>
      <c r="J10464" s="6">
        <v>57.02</v>
      </c>
      <c r="K10464">
        <f t="shared" si="326"/>
        <v>1</v>
      </c>
    </row>
    <row r="10465" spans="1:11" x14ac:dyDescent="0.25">
      <c r="A10465" s="5" t="str">
        <f t="shared" si="327"/>
        <v>Rate FamilyTOU-PA-2Monthly Peak DayFebruary24</v>
      </c>
      <c r="B10465" t="s">
        <v>2234</v>
      </c>
      <c r="C10465" t="s">
        <v>2257</v>
      </c>
      <c r="D10465" t="s">
        <v>2706</v>
      </c>
      <c r="E10465" t="s">
        <v>3238</v>
      </c>
      <c r="F10465" s="6">
        <v>24</v>
      </c>
      <c r="G10465" s="6"/>
      <c r="H10465" s="6"/>
      <c r="I10465" s="6"/>
      <c r="J10465" s="6">
        <v>56.52</v>
      </c>
      <c r="K10465">
        <f t="shared" si="326"/>
        <v>1</v>
      </c>
    </row>
    <row r="10466" spans="1:11" x14ac:dyDescent="0.25">
      <c r="A10466" s="5" t="str">
        <f t="shared" si="327"/>
        <v>Rate FamilyTOU-PA-2Average WeekdayMarch1</v>
      </c>
      <c r="B10466" t="s">
        <v>2234</v>
      </c>
      <c r="C10466" t="s">
        <v>2257</v>
      </c>
      <c r="D10466" t="s">
        <v>2707</v>
      </c>
      <c r="E10466" t="s">
        <v>3239</v>
      </c>
      <c r="F10466" s="6">
        <v>1</v>
      </c>
      <c r="G10466" s="6"/>
      <c r="H10466" s="6"/>
      <c r="I10466" s="6"/>
      <c r="J10466" s="6">
        <v>46.4</v>
      </c>
      <c r="K10466">
        <f t="shared" si="326"/>
        <v>1</v>
      </c>
    </row>
    <row r="10467" spans="1:11" x14ac:dyDescent="0.25">
      <c r="A10467" s="5" t="str">
        <f t="shared" si="327"/>
        <v>Rate FamilyTOU-PA-2Average WeekdayMarch2</v>
      </c>
      <c r="B10467" t="s">
        <v>2234</v>
      </c>
      <c r="C10467" t="s">
        <v>2257</v>
      </c>
      <c r="D10467" t="s">
        <v>2707</v>
      </c>
      <c r="E10467" t="s">
        <v>3239</v>
      </c>
      <c r="F10467" s="6">
        <v>2</v>
      </c>
      <c r="G10467" s="6"/>
      <c r="H10467" s="6"/>
      <c r="I10467" s="6"/>
      <c r="J10467" s="6">
        <v>45.920000000000009</v>
      </c>
      <c r="K10467">
        <f t="shared" si="326"/>
        <v>1</v>
      </c>
    </row>
    <row r="10468" spans="1:11" x14ac:dyDescent="0.25">
      <c r="A10468" s="5" t="str">
        <f t="shared" si="327"/>
        <v>Rate FamilyTOU-PA-2Average WeekdayMarch3</v>
      </c>
      <c r="B10468" t="s">
        <v>2234</v>
      </c>
      <c r="C10468" t="s">
        <v>2257</v>
      </c>
      <c r="D10468" t="s">
        <v>2707</v>
      </c>
      <c r="E10468" t="s">
        <v>3239</v>
      </c>
      <c r="F10468" s="6">
        <v>3</v>
      </c>
      <c r="G10468" s="6"/>
      <c r="H10468" s="6"/>
      <c r="I10468" s="6"/>
      <c r="J10468" s="6">
        <v>45.12</v>
      </c>
      <c r="K10468">
        <f t="shared" si="326"/>
        <v>1</v>
      </c>
    </row>
    <row r="10469" spans="1:11" x14ac:dyDescent="0.25">
      <c r="A10469" s="5" t="str">
        <f t="shared" si="327"/>
        <v>Rate FamilyTOU-PA-2Average WeekdayMarch4</v>
      </c>
      <c r="B10469" t="s">
        <v>2234</v>
      </c>
      <c r="C10469" t="s">
        <v>2257</v>
      </c>
      <c r="D10469" t="s">
        <v>2707</v>
      </c>
      <c r="E10469" t="s">
        <v>3239</v>
      </c>
      <c r="F10469" s="6">
        <v>4</v>
      </c>
      <c r="G10469" s="6"/>
      <c r="H10469" s="6"/>
      <c r="I10469" s="6"/>
      <c r="J10469" s="6">
        <v>41.22</v>
      </c>
      <c r="K10469">
        <f t="shared" si="326"/>
        <v>1</v>
      </c>
    </row>
    <row r="10470" spans="1:11" x14ac:dyDescent="0.25">
      <c r="A10470" s="5" t="str">
        <f t="shared" si="327"/>
        <v>Rate FamilyTOU-PA-2Average WeekdayMarch5</v>
      </c>
      <c r="B10470" t="s">
        <v>2234</v>
      </c>
      <c r="C10470" t="s">
        <v>2257</v>
      </c>
      <c r="D10470" t="s">
        <v>2707</v>
      </c>
      <c r="E10470" t="s">
        <v>3239</v>
      </c>
      <c r="F10470" s="6">
        <v>5</v>
      </c>
      <c r="G10470" s="6"/>
      <c r="H10470" s="6"/>
      <c r="I10470" s="6"/>
      <c r="J10470" s="6">
        <v>38.360000000000007</v>
      </c>
      <c r="K10470">
        <f t="shared" si="326"/>
        <v>1</v>
      </c>
    </row>
    <row r="10471" spans="1:11" x14ac:dyDescent="0.25">
      <c r="A10471" s="5" t="str">
        <f t="shared" si="327"/>
        <v>Rate FamilyTOU-PA-2Average WeekdayMarch6</v>
      </c>
      <c r="B10471" t="s">
        <v>2234</v>
      </c>
      <c r="C10471" t="s">
        <v>2257</v>
      </c>
      <c r="D10471" t="s">
        <v>2707</v>
      </c>
      <c r="E10471" t="s">
        <v>3239</v>
      </c>
      <c r="F10471" s="6">
        <v>6</v>
      </c>
      <c r="G10471" s="6"/>
      <c r="H10471" s="6"/>
      <c r="I10471" s="6"/>
      <c r="J10471" s="6">
        <v>38.090000000000003</v>
      </c>
      <c r="K10471">
        <f t="shared" si="326"/>
        <v>1</v>
      </c>
    </row>
    <row r="10472" spans="1:11" x14ac:dyDescent="0.25">
      <c r="A10472" s="5" t="str">
        <f t="shared" si="327"/>
        <v>Rate FamilyTOU-PA-2Average WeekdayMarch7</v>
      </c>
      <c r="B10472" t="s">
        <v>2234</v>
      </c>
      <c r="C10472" t="s">
        <v>2257</v>
      </c>
      <c r="D10472" t="s">
        <v>2707</v>
      </c>
      <c r="E10472" t="s">
        <v>3239</v>
      </c>
      <c r="F10472" s="6">
        <v>7</v>
      </c>
      <c r="G10472" s="6"/>
      <c r="H10472" s="6"/>
      <c r="I10472" s="6"/>
      <c r="J10472" s="6">
        <v>37.06</v>
      </c>
      <c r="K10472">
        <f t="shared" si="326"/>
        <v>1</v>
      </c>
    </row>
    <row r="10473" spans="1:11" x14ac:dyDescent="0.25">
      <c r="A10473" s="5" t="str">
        <f t="shared" si="327"/>
        <v>Rate FamilyTOU-PA-2Average WeekdayMarch8</v>
      </c>
      <c r="B10473" t="s">
        <v>2234</v>
      </c>
      <c r="C10473" t="s">
        <v>2257</v>
      </c>
      <c r="D10473" t="s">
        <v>2707</v>
      </c>
      <c r="E10473" t="s">
        <v>3239</v>
      </c>
      <c r="F10473" s="6">
        <v>8</v>
      </c>
      <c r="G10473" s="6"/>
      <c r="H10473" s="6"/>
      <c r="I10473" s="6"/>
      <c r="J10473" s="6">
        <v>38.550000000000004</v>
      </c>
      <c r="K10473">
        <f t="shared" si="326"/>
        <v>1</v>
      </c>
    </row>
    <row r="10474" spans="1:11" x14ac:dyDescent="0.25">
      <c r="A10474" s="5" t="str">
        <f t="shared" si="327"/>
        <v>Rate FamilyTOU-PA-2Average WeekdayMarch9</v>
      </c>
      <c r="B10474" t="s">
        <v>2234</v>
      </c>
      <c r="C10474" t="s">
        <v>2257</v>
      </c>
      <c r="D10474" t="s">
        <v>2707</v>
      </c>
      <c r="E10474" t="s">
        <v>3239</v>
      </c>
      <c r="F10474" s="6">
        <v>9</v>
      </c>
      <c r="G10474" s="6"/>
      <c r="H10474" s="6"/>
      <c r="I10474" s="6"/>
      <c r="J10474" s="6">
        <v>38.79</v>
      </c>
      <c r="K10474">
        <f t="shared" si="326"/>
        <v>1</v>
      </c>
    </row>
    <row r="10475" spans="1:11" x14ac:dyDescent="0.25">
      <c r="A10475" s="5" t="str">
        <f t="shared" si="327"/>
        <v>Rate FamilyTOU-PA-2Average WeekdayMarch10</v>
      </c>
      <c r="B10475" t="s">
        <v>2234</v>
      </c>
      <c r="C10475" t="s">
        <v>2257</v>
      </c>
      <c r="D10475" t="s">
        <v>2707</v>
      </c>
      <c r="E10475" t="s">
        <v>3239</v>
      </c>
      <c r="F10475" s="6">
        <v>10</v>
      </c>
      <c r="G10475" s="6"/>
      <c r="H10475" s="6"/>
      <c r="I10475" s="6"/>
      <c r="J10475" s="6">
        <v>40.360000000000007</v>
      </c>
      <c r="K10475">
        <f t="shared" si="326"/>
        <v>1</v>
      </c>
    </row>
    <row r="10476" spans="1:11" x14ac:dyDescent="0.25">
      <c r="A10476" s="5" t="str">
        <f t="shared" si="327"/>
        <v>Rate FamilyTOU-PA-2Average WeekdayMarch11</v>
      </c>
      <c r="B10476" t="s">
        <v>2234</v>
      </c>
      <c r="C10476" t="s">
        <v>2257</v>
      </c>
      <c r="D10476" t="s">
        <v>2707</v>
      </c>
      <c r="E10476" t="s">
        <v>3239</v>
      </c>
      <c r="F10476" s="6">
        <v>11</v>
      </c>
      <c r="G10476" s="6"/>
      <c r="H10476" s="6"/>
      <c r="I10476" s="6"/>
      <c r="J10476" s="6">
        <v>44.07</v>
      </c>
      <c r="K10476">
        <f t="shared" si="326"/>
        <v>1</v>
      </c>
    </row>
    <row r="10477" spans="1:11" x14ac:dyDescent="0.25">
      <c r="A10477" s="5" t="str">
        <f t="shared" si="327"/>
        <v>Rate FamilyTOU-PA-2Average WeekdayMarch12</v>
      </c>
      <c r="B10477" t="s">
        <v>2234</v>
      </c>
      <c r="C10477" t="s">
        <v>2257</v>
      </c>
      <c r="D10477" t="s">
        <v>2707</v>
      </c>
      <c r="E10477" t="s">
        <v>3239</v>
      </c>
      <c r="F10477" s="6">
        <v>12</v>
      </c>
      <c r="G10477" s="6"/>
      <c r="H10477" s="6"/>
      <c r="I10477" s="6"/>
      <c r="J10477" s="6">
        <v>46.87</v>
      </c>
      <c r="K10477">
        <f t="shared" si="326"/>
        <v>1</v>
      </c>
    </row>
    <row r="10478" spans="1:11" x14ac:dyDescent="0.25">
      <c r="A10478" s="5" t="str">
        <f t="shared" si="327"/>
        <v>Rate FamilyTOU-PA-2Average WeekdayMarch13</v>
      </c>
      <c r="B10478" t="s">
        <v>2234</v>
      </c>
      <c r="C10478" t="s">
        <v>2257</v>
      </c>
      <c r="D10478" t="s">
        <v>2707</v>
      </c>
      <c r="E10478" t="s">
        <v>3239</v>
      </c>
      <c r="F10478" s="6">
        <v>13</v>
      </c>
      <c r="G10478" s="6"/>
      <c r="H10478" s="6"/>
      <c r="I10478" s="6"/>
      <c r="J10478" s="6">
        <v>50.13</v>
      </c>
      <c r="K10478">
        <f t="shared" si="326"/>
        <v>1</v>
      </c>
    </row>
    <row r="10479" spans="1:11" x14ac:dyDescent="0.25">
      <c r="A10479" s="5" t="str">
        <f t="shared" si="327"/>
        <v>Rate FamilyTOU-PA-2Average WeekdayMarch14</v>
      </c>
      <c r="B10479" t="s">
        <v>2234</v>
      </c>
      <c r="C10479" t="s">
        <v>2257</v>
      </c>
      <c r="D10479" t="s">
        <v>2707</v>
      </c>
      <c r="E10479" t="s">
        <v>3239</v>
      </c>
      <c r="F10479" s="6">
        <v>14</v>
      </c>
      <c r="G10479" s="6"/>
      <c r="H10479" s="6"/>
      <c r="I10479" s="6"/>
      <c r="J10479" s="6">
        <v>52.889999999999993</v>
      </c>
      <c r="K10479">
        <f t="shared" si="326"/>
        <v>1</v>
      </c>
    </row>
    <row r="10480" spans="1:11" x14ac:dyDescent="0.25">
      <c r="A10480" s="5" t="str">
        <f t="shared" si="327"/>
        <v>Rate FamilyTOU-PA-2Average WeekdayMarch15</v>
      </c>
      <c r="B10480" t="s">
        <v>2234</v>
      </c>
      <c r="C10480" t="s">
        <v>2257</v>
      </c>
      <c r="D10480" t="s">
        <v>2707</v>
      </c>
      <c r="E10480" t="s">
        <v>3239</v>
      </c>
      <c r="F10480" s="6">
        <v>15</v>
      </c>
      <c r="G10480" s="6"/>
      <c r="H10480" s="6"/>
      <c r="I10480" s="6"/>
      <c r="J10480" s="6">
        <v>55.81</v>
      </c>
      <c r="K10480">
        <f t="shared" si="326"/>
        <v>1</v>
      </c>
    </row>
    <row r="10481" spans="1:11" x14ac:dyDescent="0.25">
      <c r="A10481" s="5" t="str">
        <f t="shared" si="327"/>
        <v>Rate FamilyTOU-PA-2Average WeekdayMarch16</v>
      </c>
      <c r="B10481" t="s">
        <v>2234</v>
      </c>
      <c r="C10481" t="s">
        <v>2257</v>
      </c>
      <c r="D10481" t="s">
        <v>2707</v>
      </c>
      <c r="E10481" t="s">
        <v>3239</v>
      </c>
      <c r="F10481" s="6">
        <v>16</v>
      </c>
      <c r="G10481" s="6"/>
      <c r="H10481" s="6"/>
      <c r="I10481" s="6"/>
      <c r="J10481" s="6">
        <v>58.79</v>
      </c>
      <c r="K10481">
        <f t="shared" si="326"/>
        <v>1</v>
      </c>
    </row>
    <row r="10482" spans="1:11" x14ac:dyDescent="0.25">
      <c r="A10482" s="5" t="str">
        <f t="shared" si="327"/>
        <v>Rate FamilyTOU-PA-2Average WeekdayMarch17</v>
      </c>
      <c r="B10482" t="s">
        <v>2234</v>
      </c>
      <c r="C10482" t="s">
        <v>2257</v>
      </c>
      <c r="D10482" t="s">
        <v>2707</v>
      </c>
      <c r="E10482" t="s">
        <v>3239</v>
      </c>
      <c r="F10482" s="6">
        <v>17</v>
      </c>
      <c r="G10482" s="6"/>
      <c r="H10482" s="6"/>
      <c r="I10482" s="6"/>
      <c r="J10482" s="6">
        <v>60.6</v>
      </c>
      <c r="K10482">
        <f t="shared" si="326"/>
        <v>1</v>
      </c>
    </row>
    <row r="10483" spans="1:11" x14ac:dyDescent="0.25">
      <c r="A10483" s="5" t="str">
        <f t="shared" si="327"/>
        <v>Rate FamilyTOU-PA-2Average WeekdayMarch18</v>
      </c>
      <c r="B10483" t="s">
        <v>2234</v>
      </c>
      <c r="C10483" t="s">
        <v>2257</v>
      </c>
      <c r="D10483" t="s">
        <v>2707</v>
      </c>
      <c r="E10483" t="s">
        <v>3239</v>
      </c>
      <c r="F10483" s="6">
        <v>18</v>
      </c>
      <c r="G10483" s="6"/>
      <c r="H10483" s="6"/>
      <c r="I10483" s="6"/>
      <c r="J10483" s="6">
        <v>62.159999999999989</v>
      </c>
      <c r="K10483">
        <f t="shared" si="326"/>
        <v>1</v>
      </c>
    </row>
    <row r="10484" spans="1:11" x14ac:dyDescent="0.25">
      <c r="A10484" s="5" t="str">
        <f t="shared" si="327"/>
        <v>Rate FamilyTOU-PA-2Average WeekdayMarch19</v>
      </c>
      <c r="B10484" t="s">
        <v>2234</v>
      </c>
      <c r="C10484" t="s">
        <v>2257</v>
      </c>
      <c r="D10484" t="s">
        <v>2707</v>
      </c>
      <c r="E10484" t="s">
        <v>3239</v>
      </c>
      <c r="F10484" s="6">
        <v>19</v>
      </c>
      <c r="G10484" s="6"/>
      <c r="H10484" s="6"/>
      <c r="I10484" s="6"/>
      <c r="J10484" s="6">
        <v>63.19</v>
      </c>
      <c r="K10484">
        <f t="shared" si="326"/>
        <v>1</v>
      </c>
    </row>
    <row r="10485" spans="1:11" x14ac:dyDescent="0.25">
      <c r="A10485" s="5" t="str">
        <f t="shared" si="327"/>
        <v>Rate FamilyTOU-PA-2Average WeekdayMarch20</v>
      </c>
      <c r="B10485" t="s">
        <v>2234</v>
      </c>
      <c r="C10485" t="s">
        <v>2257</v>
      </c>
      <c r="D10485" t="s">
        <v>2707</v>
      </c>
      <c r="E10485" t="s">
        <v>3239</v>
      </c>
      <c r="F10485" s="6">
        <v>20</v>
      </c>
      <c r="G10485" s="6"/>
      <c r="H10485" s="6"/>
      <c r="I10485" s="6"/>
      <c r="J10485" s="6">
        <v>61.15</v>
      </c>
      <c r="K10485">
        <f t="shared" si="326"/>
        <v>1</v>
      </c>
    </row>
    <row r="10486" spans="1:11" x14ac:dyDescent="0.25">
      <c r="A10486" s="5" t="str">
        <f t="shared" si="327"/>
        <v>Rate FamilyTOU-PA-2Average WeekdayMarch21</v>
      </c>
      <c r="B10486" t="s">
        <v>2234</v>
      </c>
      <c r="C10486" t="s">
        <v>2257</v>
      </c>
      <c r="D10486" t="s">
        <v>2707</v>
      </c>
      <c r="E10486" t="s">
        <v>3239</v>
      </c>
      <c r="F10486" s="6">
        <v>21</v>
      </c>
      <c r="G10486" s="6"/>
      <c r="H10486" s="6"/>
      <c r="I10486" s="6"/>
      <c r="J10486" s="6">
        <v>57.73</v>
      </c>
      <c r="K10486">
        <f t="shared" si="326"/>
        <v>1</v>
      </c>
    </row>
    <row r="10487" spans="1:11" x14ac:dyDescent="0.25">
      <c r="A10487" s="5" t="str">
        <f t="shared" si="327"/>
        <v>Rate FamilyTOU-PA-2Average WeekdayMarch22</v>
      </c>
      <c r="B10487" t="s">
        <v>2234</v>
      </c>
      <c r="C10487" t="s">
        <v>2257</v>
      </c>
      <c r="D10487" t="s">
        <v>2707</v>
      </c>
      <c r="E10487" t="s">
        <v>3239</v>
      </c>
      <c r="F10487" s="6">
        <v>22</v>
      </c>
      <c r="G10487" s="6"/>
      <c r="H10487" s="6"/>
      <c r="I10487" s="6"/>
      <c r="J10487" s="6">
        <v>56.07</v>
      </c>
      <c r="K10487">
        <f t="shared" si="326"/>
        <v>1</v>
      </c>
    </row>
    <row r="10488" spans="1:11" x14ac:dyDescent="0.25">
      <c r="A10488" s="5" t="str">
        <f t="shared" si="327"/>
        <v>Rate FamilyTOU-PA-2Average WeekdayMarch23</v>
      </c>
      <c r="B10488" t="s">
        <v>2234</v>
      </c>
      <c r="C10488" t="s">
        <v>2257</v>
      </c>
      <c r="D10488" t="s">
        <v>2707</v>
      </c>
      <c r="E10488" t="s">
        <v>3239</v>
      </c>
      <c r="F10488" s="6">
        <v>23</v>
      </c>
      <c r="G10488" s="6"/>
      <c r="H10488" s="6"/>
      <c r="I10488" s="6"/>
      <c r="J10488" s="6">
        <v>54.87</v>
      </c>
      <c r="K10488">
        <f t="shared" si="326"/>
        <v>1</v>
      </c>
    </row>
    <row r="10489" spans="1:11" x14ac:dyDescent="0.25">
      <c r="A10489" s="5" t="str">
        <f t="shared" si="327"/>
        <v>Rate FamilyTOU-PA-2Average WeekdayMarch24</v>
      </c>
      <c r="B10489" t="s">
        <v>2234</v>
      </c>
      <c r="C10489" t="s">
        <v>2257</v>
      </c>
      <c r="D10489" t="s">
        <v>2707</v>
      </c>
      <c r="E10489" t="s">
        <v>3239</v>
      </c>
      <c r="F10489" s="6">
        <v>24</v>
      </c>
      <c r="G10489" s="6"/>
      <c r="H10489" s="6"/>
      <c r="I10489" s="6"/>
      <c r="J10489" s="6">
        <v>52.699999999999996</v>
      </c>
      <c r="K10489">
        <f t="shared" si="326"/>
        <v>1</v>
      </c>
    </row>
    <row r="10490" spans="1:11" x14ac:dyDescent="0.25">
      <c r="A10490" s="5" t="str">
        <f t="shared" si="327"/>
        <v>Rate FamilyTOU-PA-2Monthly Peak DayMarch1</v>
      </c>
      <c r="B10490" t="s">
        <v>2234</v>
      </c>
      <c r="C10490" t="s">
        <v>2257</v>
      </c>
      <c r="D10490" t="s">
        <v>2708</v>
      </c>
      <c r="E10490" t="s">
        <v>3239</v>
      </c>
      <c r="F10490" s="6">
        <v>1</v>
      </c>
      <c r="G10490" s="6"/>
      <c r="H10490" s="6"/>
      <c r="I10490" s="6"/>
      <c r="J10490" s="6">
        <v>43.19</v>
      </c>
      <c r="K10490">
        <f t="shared" si="326"/>
        <v>1</v>
      </c>
    </row>
    <row r="10491" spans="1:11" x14ac:dyDescent="0.25">
      <c r="A10491" s="5" t="str">
        <f t="shared" si="327"/>
        <v>Rate FamilyTOU-PA-2Monthly Peak DayMarch2</v>
      </c>
      <c r="B10491" t="s">
        <v>2234</v>
      </c>
      <c r="C10491" t="s">
        <v>2257</v>
      </c>
      <c r="D10491" t="s">
        <v>2708</v>
      </c>
      <c r="E10491" t="s">
        <v>3239</v>
      </c>
      <c r="F10491" s="6">
        <v>2</v>
      </c>
      <c r="G10491" s="6"/>
      <c r="H10491" s="6"/>
      <c r="I10491" s="6"/>
      <c r="J10491" s="6">
        <v>43.43</v>
      </c>
      <c r="K10491">
        <f t="shared" si="326"/>
        <v>1</v>
      </c>
    </row>
    <row r="10492" spans="1:11" x14ac:dyDescent="0.25">
      <c r="A10492" s="5" t="str">
        <f t="shared" si="327"/>
        <v>Rate FamilyTOU-PA-2Monthly Peak DayMarch3</v>
      </c>
      <c r="B10492" t="s">
        <v>2234</v>
      </c>
      <c r="C10492" t="s">
        <v>2257</v>
      </c>
      <c r="D10492" t="s">
        <v>2708</v>
      </c>
      <c r="E10492" t="s">
        <v>3239</v>
      </c>
      <c r="F10492" s="6">
        <v>3</v>
      </c>
      <c r="G10492" s="6"/>
      <c r="H10492" s="6"/>
      <c r="I10492" s="6"/>
      <c r="J10492" s="6">
        <v>43.41</v>
      </c>
      <c r="K10492">
        <f t="shared" si="326"/>
        <v>1</v>
      </c>
    </row>
    <row r="10493" spans="1:11" x14ac:dyDescent="0.25">
      <c r="A10493" s="5" t="str">
        <f t="shared" si="327"/>
        <v>Rate FamilyTOU-PA-2Monthly Peak DayMarch4</v>
      </c>
      <c r="B10493" t="s">
        <v>2234</v>
      </c>
      <c r="C10493" t="s">
        <v>2257</v>
      </c>
      <c r="D10493" t="s">
        <v>2708</v>
      </c>
      <c r="E10493" t="s">
        <v>3239</v>
      </c>
      <c r="F10493" s="6">
        <v>4</v>
      </c>
      <c r="G10493" s="6"/>
      <c r="H10493" s="6"/>
      <c r="I10493" s="6"/>
      <c r="J10493" s="6">
        <v>42.77</v>
      </c>
      <c r="K10493">
        <f t="shared" si="326"/>
        <v>1</v>
      </c>
    </row>
    <row r="10494" spans="1:11" x14ac:dyDescent="0.25">
      <c r="A10494" s="5" t="str">
        <f t="shared" si="327"/>
        <v>Rate FamilyTOU-PA-2Monthly Peak DayMarch5</v>
      </c>
      <c r="B10494" t="s">
        <v>2234</v>
      </c>
      <c r="C10494" t="s">
        <v>2257</v>
      </c>
      <c r="D10494" t="s">
        <v>2708</v>
      </c>
      <c r="E10494" t="s">
        <v>3239</v>
      </c>
      <c r="F10494" s="6">
        <v>5</v>
      </c>
      <c r="G10494" s="6"/>
      <c r="H10494" s="6"/>
      <c r="I10494" s="6"/>
      <c r="J10494" s="6">
        <v>41.300000000000004</v>
      </c>
      <c r="K10494">
        <f t="shared" si="326"/>
        <v>1</v>
      </c>
    </row>
    <row r="10495" spans="1:11" x14ac:dyDescent="0.25">
      <c r="A10495" s="5" t="str">
        <f t="shared" si="327"/>
        <v>Rate FamilyTOU-PA-2Monthly Peak DayMarch6</v>
      </c>
      <c r="B10495" t="s">
        <v>2234</v>
      </c>
      <c r="C10495" t="s">
        <v>2257</v>
      </c>
      <c r="D10495" t="s">
        <v>2708</v>
      </c>
      <c r="E10495" t="s">
        <v>3239</v>
      </c>
      <c r="F10495" s="6">
        <v>6</v>
      </c>
      <c r="G10495" s="6"/>
      <c r="H10495" s="6"/>
      <c r="I10495" s="6"/>
      <c r="J10495" s="6">
        <v>41.16</v>
      </c>
      <c r="K10495">
        <f t="shared" si="326"/>
        <v>1</v>
      </c>
    </row>
    <row r="10496" spans="1:11" x14ac:dyDescent="0.25">
      <c r="A10496" s="5" t="str">
        <f t="shared" si="327"/>
        <v>Rate FamilyTOU-PA-2Monthly Peak DayMarch7</v>
      </c>
      <c r="B10496" t="s">
        <v>2234</v>
      </c>
      <c r="C10496" t="s">
        <v>2257</v>
      </c>
      <c r="D10496" t="s">
        <v>2708</v>
      </c>
      <c r="E10496" t="s">
        <v>3239</v>
      </c>
      <c r="F10496" s="6">
        <v>7</v>
      </c>
      <c r="G10496" s="6"/>
      <c r="H10496" s="6"/>
      <c r="I10496" s="6"/>
      <c r="J10496" s="6">
        <v>41.21</v>
      </c>
      <c r="K10496">
        <f t="shared" si="326"/>
        <v>1</v>
      </c>
    </row>
    <row r="10497" spans="1:11" x14ac:dyDescent="0.25">
      <c r="A10497" s="5" t="str">
        <f t="shared" si="327"/>
        <v>Rate FamilyTOU-PA-2Monthly Peak DayMarch8</v>
      </c>
      <c r="B10497" t="s">
        <v>2234</v>
      </c>
      <c r="C10497" t="s">
        <v>2257</v>
      </c>
      <c r="D10497" t="s">
        <v>2708</v>
      </c>
      <c r="E10497" t="s">
        <v>3239</v>
      </c>
      <c r="F10497" s="6">
        <v>8</v>
      </c>
      <c r="G10497" s="6"/>
      <c r="H10497" s="6"/>
      <c r="I10497" s="6"/>
      <c r="J10497" s="6">
        <v>40.82</v>
      </c>
      <c r="K10497">
        <f t="shared" si="326"/>
        <v>1</v>
      </c>
    </row>
    <row r="10498" spans="1:11" x14ac:dyDescent="0.25">
      <c r="A10498" s="5" t="str">
        <f t="shared" si="327"/>
        <v>Rate FamilyTOU-PA-2Monthly Peak DayMarch9</v>
      </c>
      <c r="B10498" t="s">
        <v>2234</v>
      </c>
      <c r="C10498" t="s">
        <v>2257</v>
      </c>
      <c r="D10498" t="s">
        <v>2708</v>
      </c>
      <c r="E10498" t="s">
        <v>3239</v>
      </c>
      <c r="F10498" s="6">
        <v>9</v>
      </c>
      <c r="G10498" s="6"/>
      <c r="H10498" s="6"/>
      <c r="I10498" s="6"/>
      <c r="J10498" s="6">
        <v>42.41</v>
      </c>
      <c r="K10498">
        <f t="shared" ref="K10498:K10561" si="328">INDEX(events, MATCH(CONCATENATE(B10498, C10498, D10498, E10498), events_y, 0), MATCH("Confidential", events_x, 0))</f>
        <v>1</v>
      </c>
    </row>
    <row r="10499" spans="1:11" x14ac:dyDescent="0.25">
      <c r="A10499" s="5" t="str">
        <f t="shared" ref="A10499:A10562" si="329">CONCATENATE(B10499, C10499, D10499, E10499, F10499)</f>
        <v>Rate FamilyTOU-PA-2Monthly Peak DayMarch10</v>
      </c>
      <c r="B10499" t="s">
        <v>2234</v>
      </c>
      <c r="C10499" t="s">
        <v>2257</v>
      </c>
      <c r="D10499" t="s">
        <v>2708</v>
      </c>
      <c r="E10499" t="s">
        <v>3239</v>
      </c>
      <c r="F10499" s="6">
        <v>10</v>
      </c>
      <c r="G10499" s="6"/>
      <c r="H10499" s="6"/>
      <c r="I10499" s="6"/>
      <c r="J10499" s="6">
        <v>43.93</v>
      </c>
      <c r="K10499">
        <f t="shared" si="328"/>
        <v>1</v>
      </c>
    </row>
    <row r="10500" spans="1:11" x14ac:dyDescent="0.25">
      <c r="A10500" s="5" t="str">
        <f t="shared" si="329"/>
        <v>Rate FamilyTOU-PA-2Monthly Peak DayMarch11</v>
      </c>
      <c r="B10500" t="s">
        <v>2234</v>
      </c>
      <c r="C10500" t="s">
        <v>2257</v>
      </c>
      <c r="D10500" t="s">
        <v>2708</v>
      </c>
      <c r="E10500" t="s">
        <v>3239</v>
      </c>
      <c r="F10500" s="6">
        <v>11</v>
      </c>
      <c r="G10500" s="6"/>
      <c r="H10500" s="6"/>
      <c r="I10500" s="6"/>
      <c r="J10500" s="6">
        <v>45.46</v>
      </c>
      <c r="K10500">
        <f t="shared" si="328"/>
        <v>1</v>
      </c>
    </row>
    <row r="10501" spans="1:11" x14ac:dyDescent="0.25">
      <c r="A10501" s="5" t="str">
        <f t="shared" si="329"/>
        <v>Rate FamilyTOU-PA-2Monthly Peak DayMarch12</v>
      </c>
      <c r="B10501" t="s">
        <v>2234</v>
      </c>
      <c r="C10501" t="s">
        <v>2257</v>
      </c>
      <c r="D10501" t="s">
        <v>2708</v>
      </c>
      <c r="E10501" t="s">
        <v>3239</v>
      </c>
      <c r="F10501" s="6">
        <v>12</v>
      </c>
      <c r="G10501" s="6"/>
      <c r="H10501" s="6"/>
      <c r="I10501" s="6"/>
      <c r="J10501" s="6">
        <v>46.24</v>
      </c>
      <c r="K10501">
        <f t="shared" si="328"/>
        <v>1</v>
      </c>
    </row>
    <row r="10502" spans="1:11" x14ac:dyDescent="0.25">
      <c r="A10502" s="5" t="str">
        <f t="shared" si="329"/>
        <v>Rate FamilyTOU-PA-2Monthly Peak DayMarch13</v>
      </c>
      <c r="B10502" t="s">
        <v>2234</v>
      </c>
      <c r="C10502" t="s">
        <v>2257</v>
      </c>
      <c r="D10502" t="s">
        <v>2708</v>
      </c>
      <c r="E10502" t="s">
        <v>3239</v>
      </c>
      <c r="F10502" s="6">
        <v>13</v>
      </c>
      <c r="G10502" s="6"/>
      <c r="H10502" s="6"/>
      <c r="I10502" s="6"/>
      <c r="J10502" s="6">
        <v>46.829999999999991</v>
      </c>
      <c r="K10502">
        <f t="shared" si="328"/>
        <v>1</v>
      </c>
    </row>
    <row r="10503" spans="1:11" x14ac:dyDescent="0.25">
      <c r="A10503" s="5" t="str">
        <f t="shared" si="329"/>
        <v>Rate FamilyTOU-PA-2Monthly Peak DayMarch14</v>
      </c>
      <c r="B10503" t="s">
        <v>2234</v>
      </c>
      <c r="C10503" t="s">
        <v>2257</v>
      </c>
      <c r="D10503" t="s">
        <v>2708</v>
      </c>
      <c r="E10503" t="s">
        <v>3239</v>
      </c>
      <c r="F10503" s="6">
        <v>14</v>
      </c>
      <c r="G10503" s="6"/>
      <c r="H10503" s="6"/>
      <c r="I10503" s="6"/>
      <c r="J10503" s="6">
        <v>45.170000000000009</v>
      </c>
      <c r="K10503">
        <f t="shared" si="328"/>
        <v>1</v>
      </c>
    </row>
    <row r="10504" spans="1:11" x14ac:dyDescent="0.25">
      <c r="A10504" s="5" t="str">
        <f t="shared" si="329"/>
        <v>Rate FamilyTOU-PA-2Monthly Peak DayMarch15</v>
      </c>
      <c r="B10504" t="s">
        <v>2234</v>
      </c>
      <c r="C10504" t="s">
        <v>2257</v>
      </c>
      <c r="D10504" t="s">
        <v>2708</v>
      </c>
      <c r="E10504" t="s">
        <v>3239</v>
      </c>
      <c r="F10504" s="6">
        <v>15</v>
      </c>
      <c r="G10504" s="6"/>
      <c r="H10504" s="6"/>
      <c r="I10504" s="6"/>
      <c r="J10504" s="6">
        <v>47.16</v>
      </c>
      <c r="K10504">
        <f t="shared" si="328"/>
        <v>1</v>
      </c>
    </row>
    <row r="10505" spans="1:11" x14ac:dyDescent="0.25">
      <c r="A10505" s="5" t="str">
        <f t="shared" si="329"/>
        <v>Rate FamilyTOU-PA-2Monthly Peak DayMarch16</v>
      </c>
      <c r="B10505" t="s">
        <v>2234</v>
      </c>
      <c r="C10505" t="s">
        <v>2257</v>
      </c>
      <c r="D10505" t="s">
        <v>2708</v>
      </c>
      <c r="E10505" t="s">
        <v>3239</v>
      </c>
      <c r="F10505" s="6">
        <v>16</v>
      </c>
      <c r="G10505" s="6"/>
      <c r="H10505" s="6"/>
      <c r="I10505" s="6"/>
      <c r="J10505" s="6">
        <v>46.78</v>
      </c>
      <c r="K10505">
        <f t="shared" si="328"/>
        <v>1</v>
      </c>
    </row>
    <row r="10506" spans="1:11" x14ac:dyDescent="0.25">
      <c r="A10506" s="5" t="str">
        <f t="shared" si="329"/>
        <v>Rate FamilyTOU-PA-2Monthly Peak DayMarch17</v>
      </c>
      <c r="B10506" t="s">
        <v>2234</v>
      </c>
      <c r="C10506" t="s">
        <v>2257</v>
      </c>
      <c r="D10506" t="s">
        <v>2708</v>
      </c>
      <c r="E10506" t="s">
        <v>3239</v>
      </c>
      <c r="F10506" s="6">
        <v>17</v>
      </c>
      <c r="G10506" s="6"/>
      <c r="H10506" s="6"/>
      <c r="I10506" s="6"/>
      <c r="J10506" s="6">
        <v>42.800000000000004</v>
      </c>
      <c r="K10506">
        <f t="shared" si="328"/>
        <v>1</v>
      </c>
    </row>
    <row r="10507" spans="1:11" x14ac:dyDescent="0.25">
      <c r="A10507" s="5" t="str">
        <f t="shared" si="329"/>
        <v>Rate FamilyTOU-PA-2Monthly Peak DayMarch18</v>
      </c>
      <c r="B10507" t="s">
        <v>2234</v>
      </c>
      <c r="C10507" t="s">
        <v>2257</v>
      </c>
      <c r="D10507" t="s">
        <v>2708</v>
      </c>
      <c r="E10507" t="s">
        <v>3239</v>
      </c>
      <c r="F10507" s="6">
        <v>18</v>
      </c>
      <c r="G10507" s="6"/>
      <c r="H10507" s="6"/>
      <c r="I10507" s="6"/>
      <c r="J10507" s="6">
        <v>44.72</v>
      </c>
      <c r="K10507">
        <f t="shared" si="328"/>
        <v>1</v>
      </c>
    </row>
    <row r="10508" spans="1:11" x14ac:dyDescent="0.25">
      <c r="A10508" s="5" t="str">
        <f t="shared" si="329"/>
        <v>Rate FamilyTOU-PA-2Monthly Peak DayMarch19</v>
      </c>
      <c r="B10508" t="s">
        <v>2234</v>
      </c>
      <c r="C10508" t="s">
        <v>2257</v>
      </c>
      <c r="D10508" t="s">
        <v>2708</v>
      </c>
      <c r="E10508" t="s">
        <v>3239</v>
      </c>
      <c r="F10508" s="6">
        <v>19</v>
      </c>
      <c r="G10508" s="6"/>
      <c r="H10508" s="6"/>
      <c r="I10508" s="6"/>
      <c r="J10508" s="6">
        <v>44.050000000000004</v>
      </c>
      <c r="K10508">
        <f t="shared" si="328"/>
        <v>1</v>
      </c>
    </row>
    <row r="10509" spans="1:11" x14ac:dyDescent="0.25">
      <c r="A10509" s="5" t="str">
        <f t="shared" si="329"/>
        <v>Rate FamilyTOU-PA-2Monthly Peak DayMarch20</v>
      </c>
      <c r="B10509" t="s">
        <v>2234</v>
      </c>
      <c r="C10509" t="s">
        <v>2257</v>
      </c>
      <c r="D10509" t="s">
        <v>2708</v>
      </c>
      <c r="E10509" t="s">
        <v>3239</v>
      </c>
      <c r="F10509" s="6">
        <v>20</v>
      </c>
      <c r="G10509" s="6"/>
      <c r="H10509" s="6"/>
      <c r="I10509" s="6"/>
      <c r="J10509" s="6">
        <v>42.66</v>
      </c>
      <c r="K10509">
        <f t="shared" si="328"/>
        <v>1</v>
      </c>
    </row>
    <row r="10510" spans="1:11" x14ac:dyDescent="0.25">
      <c r="A10510" s="5" t="str">
        <f t="shared" si="329"/>
        <v>Rate FamilyTOU-PA-2Monthly Peak DayMarch21</v>
      </c>
      <c r="B10510" t="s">
        <v>2234</v>
      </c>
      <c r="C10510" t="s">
        <v>2257</v>
      </c>
      <c r="D10510" t="s">
        <v>2708</v>
      </c>
      <c r="E10510" t="s">
        <v>3239</v>
      </c>
      <c r="F10510" s="6">
        <v>21</v>
      </c>
      <c r="G10510" s="6"/>
      <c r="H10510" s="6"/>
      <c r="I10510" s="6"/>
      <c r="J10510" s="6">
        <v>41.949999999999996</v>
      </c>
      <c r="K10510">
        <f t="shared" si="328"/>
        <v>1</v>
      </c>
    </row>
    <row r="10511" spans="1:11" x14ac:dyDescent="0.25">
      <c r="A10511" s="5" t="str">
        <f t="shared" si="329"/>
        <v>Rate FamilyTOU-PA-2Monthly Peak DayMarch22</v>
      </c>
      <c r="B10511" t="s">
        <v>2234</v>
      </c>
      <c r="C10511" t="s">
        <v>2257</v>
      </c>
      <c r="D10511" t="s">
        <v>2708</v>
      </c>
      <c r="E10511" t="s">
        <v>3239</v>
      </c>
      <c r="F10511" s="6">
        <v>22</v>
      </c>
      <c r="G10511" s="6"/>
      <c r="H10511" s="6"/>
      <c r="I10511" s="6"/>
      <c r="J10511" s="6">
        <v>41.29</v>
      </c>
      <c r="K10511">
        <f t="shared" si="328"/>
        <v>1</v>
      </c>
    </row>
    <row r="10512" spans="1:11" x14ac:dyDescent="0.25">
      <c r="A10512" s="5" t="str">
        <f t="shared" si="329"/>
        <v>Rate FamilyTOU-PA-2Monthly Peak DayMarch23</v>
      </c>
      <c r="B10512" t="s">
        <v>2234</v>
      </c>
      <c r="C10512" t="s">
        <v>2257</v>
      </c>
      <c r="D10512" t="s">
        <v>2708</v>
      </c>
      <c r="E10512" t="s">
        <v>3239</v>
      </c>
      <c r="F10512" s="6">
        <v>23</v>
      </c>
      <c r="G10512" s="6"/>
      <c r="H10512" s="6"/>
      <c r="I10512" s="6"/>
      <c r="J10512" s="6">
        <v>41.09</v>
      </c>
      <c r="K10512">
        <f t="shared" si="328"/>
        <v>1</v>
      </c>
    </row>
    <row r="10513" spans="1:11" x14ac:dyDescent="0.25">
      <c r="A10513" s="5" t="str">
        <f t="shared" si="329"/>
        <v>Rate FamilyTOU-PA-2Monthly Peak DayMarch24</v>
      </c>
      <c r="B10513" t="s">
        <v>2234</v>
      </c>
      <c r="C10513" t="s">
        <v>2257</v>
      </c>
      <c r="D10513" t="s">
        <v>2708</v>
      </c>
      <c r="E10513" t="s">
        <v>3239</v>
      </c>
      <c r="F10513" s="6">
        <v>24</v>
      </c>
      <c r="G10513" s="6"/>
      <c r="H10513" s="6"/>
      <c r="I10513" s="6"/>
      <c r="J10513" s="6">
        <v>40.78</v>
      </c>
      <c r="K10513">
        <f t="shared" si="328"/>
        <v>1</v>
      </c>
    </row>
    <row r="10514" spans="1:11" x14ac:dyDescent="0.25">
      <c r="A10514" s="5" t="str">
        <f t="shared" si="329"/>
        <v>Rate FamilyTOU-PA-2Average WeekdayApril1</v>
      </c>
      <c r="B10514" t="s">
        <v>2234</v>
      </c>
      <c r="C10514" t="s">
        <v>2257</v>
      </c>
      <c r="D10514" t="s">
        <v>2709</v>
      </c>
      <c r="E10514" t="s">
        <v>3240</v>
      </c>
      <c r="F10514" s="6">
        <v>1</v>
      </c>
      <c r="G10514" s="6"/>
      <c r="H10514" s="6"/>
      <c r="I10514" s="6"/>
      <c r="J10514" s="6">
        <v>69.62</v>
      </c>
      <c r="K10514">
        <f t="shared" si="328"/>
        <v>1</v>
      </c>
    </row>
    <row r="10515" spans="1:11" x14ac:dyDescent="0.25">
      <c r="A10515" s="5" t="str">
        <f t="shared" si="329"/>
        <v>Rate FamilyTOU-PA-2Average WeekdayApril2</v>
      </c>
      <c r="B10515" t="s">
        <v>2234</v>
      </c>
      <c r="C10515" t="s">
        <v>2257</v>
      </c>
      <c r="D10515" t="s">
        <v>2709</v>
      </c>
      <c r="E10515" t="s">
        <v>3240</v>
      </c>
      <c r="F10515" s="6">
        <v>2</v>
      </c>
      <c r="G10515" s="6"/>
      <c r="H10515" s="6"/>
      <c r="I10515" s="6"/>
      <c r="J10515" s="6">
        <v>69.39</v>
      </c>
      <c r="K10515">
        <f t="shared" si="328"/>
        <v>1</v>
      </c>
    </row>
    <row r="10516" spans="1:11" x14ac:dyDescent="0.25">
      <c r="A10516" s="5" t="str">
        <f t="shared" si="329"/>
        <v>Rate FamilyTOU-PA-2Average WeekdayApril3</v>
      </c>
      <c r="B10516" t="s">
        <v>2234</v>
      </c>
      <c r="C10516" t="s">
        <v>2257</v>
      </c>
      <c r="D10516" t="s">
        <v>2709</v>
      </c>
      <c r="E10516" t="s">
        <v>3240</v>
      </c>
      <c r="F10516" s="6">
        <v>3</v>
      </c>
      <c r="G10516" s="6"/>
      <c r="H10516" s="6"/>
      <c r="I10516" s="6"/>
      <c r="J10516" s="6">
        <v>68.970000000000013</v>
      </c>
      <c r="K10516">
        <f t="shared" si="328"/>
        <v>1</v>
      </c>
    </row>
    <row r="10517" spans="1:11" x14ac:dyDescent="0.25">
      <c r="A10517" s="5" t="str">
        <f t="shared" si="329"/>
        <v>Rate FamilyTOU-PA-2Average WeekdayApril4</v>
      </c>
      <c r="B10517" t="s">
        <v>2234</v>
      </c>
      <c r="C10517" t="s">
        <v>2257</v>
      </c>
      <c r="D10517" t="s">
        <v>2709</v>
      </c>
      <c r="E10517" t="s">
        <v>3240</v>
      </c>
      <c r="F10517" s="6">
        <v>4</v>
      </c>
      <c r="G10517" s="6"/>
      <c r="H10517" s="6"/>
      <c r="I10517" s="6"/>
      <c r="J10517" s="6">
        <v>68.459999999999994</v>
      </c>
      <c r="K10517">
        <f t="shared" si="328"/>
        <v>1</v>
      </c>
    </row>
    <row r="10518" spans="1:11" x14ac:dyDescent="0.25">
      <c r="A10518" s="5" t="str">
        <f t="shared" si="329"/>
        <v>Rate FamilyTOU-PA-2Average WeekdayApril5</v>
      </c>
      <c r="B10518" t="s">
        <v>2234</v>
      </c>
      <c r="C10518" t="s">
        <v>2257</v>
      </c>
      <c r="D10518" t="s">
        <v>2709</v>
      </c>
      <c r="E10518" t="s">
        <v>3240</v>
      </c>
      <c r="F10518" s="6">
        <v>5</v>
      </c>
      <c r="G10518" s="6"/>
      <c r="H10518" s="6"/>
      <c r="I10518" s="6"/>
      <c r="J10518" s="6">
        <v>67.63</v>
      </c>
      <c r="K10518">
        <f t="shared" si="328"/>
        <v>1</v>
      </c>
    </row>
    <row r="10519" spans="1:11" x14ac:dyDescent="0.25">
      <c r="A10519" s="5" t="str">
        <f t="shared" si="329"/>
        <v>Rate FamilyTOU-PA-2Average WeekdayApril6</v>
      </c>
      <c r="B10519" t="s">
        <v>2234</v>
      </c>
      <c r="C10519" t="s">
        <v>2257</v>
      </c>
      <c r="D10519" t="s">
        <v>2709</v>
      </c>
      <c r="E10519" t="s">
        <v>3240</v>
      </c>
      <c r="F10519" s="6">
        <v>6</v>
      </c>
      <c r="G10519" s="6"/>
      <c r="H10519" s="6"/>
      <c r="I10519" s="6"/>
      <c r="J10519" s="6">
        <v>65.39</v>
      </c>
      <c r="K10519">
        <f t="shared" si="328"/>
        <v>1</v>
      </c>
    </row>
    <row r="10520" spans="1:11" x14ac:dyDescent="0.25">
      <c r="A10520" s="5" t="str">
        <f t="shared" si="329"/>
        <v>Rate FamilyTOU-PA-2Average WeekdayApril7</v>
      </c>
      <c r="B10520" t="s">
        <v>2234</v>
      </c>
      <c r="C10520" t="s">
        <v>2257</v>
      </c>
      <c r="D10520" t="s">
        <v>2709</v>
      </c>
      <c r="E10520" t="s">
        <v>3240</v>
      </c>
      <c r="F10520" s="6">
        <v>7</v>
      </c>
      <c r="G10520" s="6"/>
      <c r="H10520" s="6"/>
      <c r="I10520" s="6"/>
      <c r="J10520" s="6">
        <v>63.4</v>
      </c>
      <c r="K10520">
        <f t="shared" si="328"/>
        <v>1</v>
      </c>
    </row>
    <row r="10521" spans="1:11" x14ac:dyDescent="0.25">
      <c r="A10521" s="5" t="str">
        <f t="shared" si="329"/>
        <v>Rate FamilyTOU-PA-2Average WeekdayApril8</v>
      </c>
      <c r="B10521" t="s">
        <v>2234</v>
      </c>
      <c r="C10521" t="s">
        <v>2257</v>
      </c>
      <c r="D10521" t="s">
        <v>2709</v>
      </c>
      <c r="E10521" t="s">
        <v>3240</v>
      </c>
      <c r="F10521" s="6">
        <v>8</v>
      </c>
      <c r="G10521" s="6"/>
      <c r="H10521" s="6"/>
      <c r="I10521" s="6"/>
      <c r="J10521" s="6">
        <v>60.279999999999994</v>
      </c>
      <c r="K10521">
        <f t="shared" si="328"/>
        <v>1</v>
      </c>
    </row>
    <row r="10522" spans="1:11" x14ac:dyDescent="0.25">
      <c r="A10522" s="5" t="str">
        <f t="shared" si="329"/>
        <v>Rate FamilyTOU-PA-2Average WeekdayApril9</v>
      </c>
      <c r="B10522" t="s">
        <v>2234</v>
      </c>
      <c r="C10522" t="s">
        <v>2257</v>
      </c>
      <c r="D10522" t="s">
        <v>2709</v>
      </c>
      <c r="E10522" t="s">
        <v>3240</v>
      </c>
      <c r="F10522" s="6">
        <v>9</v>
      </c>
      <c r="G10522" s="6"/>
      <c r="H10522" s="6"/>
      <c r="I10522" s="6"/>
      <c r="J10522" s="6">
        <v>65.08</v>
      </c>
      <c r="K10522">
        <f t="shared" si="328"/>
        <v>1</v>
      </c>
    </row>
    <row r="10523" spans="1:11" x14ac:dyDescent="0.25">
      <c r="A10523" s="5" t="str">
        <f t="shared" si="329"/>
        <v>Rate FamilyTOU-PA-2Average WeekdayApril10</v>
      </c>
      <c r="B10523" t="s">
        <v>2234</v>
      </c>
      <c r="C10523" t="s">
        <v>2257</v>
      </c>
      <c r="D10523" t="s">
        <v>2709</v>
      </c>
      <c r="E10523" t="s">
        <v>3240</v>
      </c>
      <c r="F10523" s="6">
        <v>10</v>
      </c>
      <c r="G10523" s="6"/>
      <c r="H10523" s="6"/>
      <c r="I10523" s="6"/>
      <c r="J10523" s="6">
        <v>71.3</v>
      </c>
      <c r="K10523">
        <f t="shared" si="328"/>
        <v>1</v>
      </c>
    </row>
    <row r="10524" spans="1:11" x14ac:dyDescent="0.25">
      <c r="A10524" s="5" t="str">
        <f t="shared" si="329"/>
        <v>Rate FamilyTOU-PA-2Average WeekdayApril11</v>
      </c>
      <c r="B10524" t="s">
        <v>2234</v>
      </c>
      <c r="C10524" t="s">
        <v>2257</v>
      </c>
      <c r="D10524" t="s">
        <v>2709</v>
      </c>
      <c r="E10524" t="s">
        <v>3240</v>
      </c>
      <c r="F10524" s="6">
        <v>11</v>
      </c>
      <c r="G10524" s="6"/>
      <c r="H10524" s="6"/>
      <c r="I10524" s="6"/>
      <c r="J10524" s="6">
        <v>74.399999999999991</v>
      </c>
      <c r="K10524">
        <f t="shared" si="328"/>
        <v>1</v>
      </c>
    </row>
    <row r="10525" spans="1:11" x14ac:dyDescent="0.25">
      <c r="A10525" s="5" t="str">
        <f t="shared" si="329"/>
        <v>Rate FamilyTOU-PA-2Average WeekdayApril12</v>
      </c>
      <c r="B10525" t="s">
        <v>2234</v>
      </c>
      <c r="C10525" t="s">
        <v>2257</v>
      </c>
      <c r="D10525" t="s">
        <v>2709</v>
      </c>
      <c r="E10525" t="s">
        <v>3240</v>
      </c>
      <c r="F10525" s="6">
        <v>12</v>
      </c>
      <c r="G10525" s="6"/>
      <c r="H10525" s="6"/>
      <c r="I10525" s="6"/>
      <c r="J10525" s="6">
        <v>76.100000000000009</v>
      </c>
      <c r="K10525">
        <f t="shared" si="328"/>
        <v>1</v>
      </c>
    </row>
    <row r="10526" spans="1:11" x14ac:dyDescent="0.25">
      <c r="A10526" s="5" t="str">
        <f t="shared" si="329"/>
        <v>Rate FamilyTOU-PA-2Average WeekdayApril13</v>
      </c>
      <c r="B10526" t="s">
        <v>2234</v>
      </c>
      <c r="C10526" t="s">
        <v>2257</v>
      </c>
      <c r="D10526" t="s">
        <v>2709</v>
      </c>
      <c r="E10526" t="s">
        <v>3240</v>
      </c>
      <c r="F10526" s="6">
        <v>13</v>
      </c>
      <c r="G10526" s="6"/>
      <c r="H10526" s="6"/>
      <c r="I10526" s="6"/>
      <c r="J10526" s="6">
        <v>77</v>
      </c>
      <c r="K10526">
        <f t="shared" si="328"/>
        <v>1</v>
      </c>
    </row>
    <row r="10527" spans="1:11" x14ac:dyDescent="0.25">
      <c r="A10527" s="5" t="str">
        <f t="shared" si="329"/>
        <v>Rate FamilyTOU-PA-2Average WeekdayApril14</v>
      </c>
      <c r="B10527" t="s">
        <v>2234</v>
      </c>
      <c r="C10527" t="s">
        <v>2257</v>
      </c>
      <c r="D10527" t="s">
        <v>2709</v>
      </c>
      <c r="E10527" t="s">
        <v>3240</v>
      </c>
      <c r="F10527" s="6">
        <v>14</v>
      </c>
      <c r="G10527" s="6"/>
      <c r="H10527" s="6"/>
      <c r="I10527" s="6"/>
      <c r="J10527" s="6">
        <v>77.899999999999991</v>
      </c>
      <c r="K10527">
        <f t="shared" si="328"/>
        <v>1</v>
      </c>
    </row>
    <row r="10528" spans="1:11" x14ac:dyDescent="0.25">
      <c r="A10528" s="5" t="str">
        <f t="shared" si="329"/>
        <v>Rate FamilyTOU-PA-2Average WeekdayApril15</v>
      </c>
      <c r="B10528" t="s">
        <v>2234</v>
      </c>
      <c r="C10528" t="s">
        <v>2257</v>
      </c>
      <c r="D10528" t="s">
        <v>2709</v>
      </c>
      <c r="E10528" t="s">
        <v>3240</v>
      </c>
      <c r="F10528" s="6">
        <v>15</v>
      </c>
      <c r="G10528" s="6"/>
      <c r="H10528" s="6"/>
      <c r="I10528" s="6"/>
      <c r="J10528" s="6">
        <v>77.5</v>
      </c>
      <c r="K10528">
        <f t="shared" si="328"/>
        <v>1</v>
      </c>
    </row>
    <row r="10529" spans="1:11" x14ac:dyDescent="0.25">
      <c r="A10529" s="5" t="str">
        <f t="shared" si="329"/>
        <v>Rate FamilyTOU-PA-2Average WeekdayApril16</v>
      </c>
      <c r="B10529" t="s">
        <v>2234</v>
      </c>
      <c r="C10529" t="s">
        <v>2257</v>
      </c>
      <c r="D10529" t="s">
        <v>2709</v>
      </c>
      <c r="E10529" t="s">
        <v>3240</v>
      </c>
      <c r="F10529" s="6">
        <v>16</v>
      </c>
      <c r="G10529" s="6"/>
      <c r="H10529" s="6"/>
      <c r="I10529" s="6"/>
      <c r="J10529" s="6">
        <v>77.399999999999991</v>
      </c>
      <c r="K10529">
        <f t="shared" si="328"/>
        <v>1</v>
      </c>
    </row>
    <row r="10530" spans="1:11" x14ac:dyDescent="0.25">
      <c r="A10530" s="5" t="str">
        <f t="shared" si="329"/>
        <v>Rate FamilyTOU-PA-2Average WeekdayApril17</v>
      </c>
      <c r="B10530" t="s">
        <v>2234</v>
      </c>
      <c r="C10530" t="s">
        <v>2257</v>
      </c>
      <c r="D10530" t="s">
        <v>2709</v>
      </c>
      <c r="E10530" t="s">
        <v>3240</v>
      </c>
      <c r="F10530" s="6">
        <v>17</v>
      </c>
      <c r="G10530" s="6"/>
      <c r="H10530" s="6"/>
      <c r="I10530" s="6"/>
      <c r="J10530" s="6">
        <v>76.3</v>
      </c>
      <c r="K10530">
        <f t="shared" si="328"/>
        <v>1</v>
      </c>
    </row>
    <row r="10531" spans="1:11" x14ac:dyDescent="0.25">
      <c r="A10531" s="5" t="str">
        <f t="shared" si="329"/>
        <v>Rate FamilyTOU-PA-2Average WeekdayApril18</v>
      </c>
      <c r="B10531" t="s">
        <v>2234</v>
      </c>
      <c r="C10531" t="s">
        <v>2257</v>
      </c>
      <c r="D10531" t="s">
        <v>2709</v>
      </c>
      <c r="E10531" t="s">
        <v>3240</v>
      </c>
      <c r="F10531" s="6">
        <v>18</v>
      </c>
      <c r="G10531" s="6"/>
      <c r="H10531" s="6"/>
      <c r="I10531" s="6"/>
      <c r="J10531" s="6">
        <v>74.399999999999991</v>
      </c>
      <c r="K10531">
        <f t="shared" si="328"/>
        <v>1</v>
      </c>
    </row>
    <row r="10532" spans="1:11" x14ac:dyDescent="0.25">
      <c r="A10532" s="5" t="str">
        <f t="shared" si="329"/>
        <v>Rate FamilyTOU-PA-2Average WeekdayApril19</v>
      </c>
      <c r="B10532" t="s">
        <v>2234</v>
      </c>
      <c r="C10532" t="s">
        <v>2257</v>
      </c>
      <c r="D10532" t="s">
        <v>2709</v>
      </c>
      <c r="E10532" t="s">
        <v>3240</v>
      </c>
      <c r="F10532" s="6">
        <v>19</v>
      </c>
      <c r="G10532" s="6"/>
      <c r="H10532" s="6"/>
      <c r="I10532" s="6"/>
      <c r="J10532" s="6">
        <v>71.3</v>
      </c>
      <c r="K10532">
        <f t="shared" si="328"/>
        <v>1</v>
      </c>
    </row>
    <row r="10533" spans="1:11" x14ac:dyDescent="0.25">
      <c r="A10533" s="5" t="str">
        <f t="shared" si="329"/>
        <v>Rate FamilyTOU-PA-2Average WeekdayApril20</v>
      </c>
      <c r="B10533" t="s">
        <v>2234</v>
      </c>
      <c r="C10533" t="s">
        <v>2257</v>
      </c>
      <c r="D10533" t="s">
        <v>2709</v>
      </c>
      <c r="E10533" t="s">
        <v>3240</v>
      </c>
      <c r="F10533" s="6">
        <v>20</v>
      </c>
      <c r="G10533" s="6"/>
      <c r="H10533" s="6"/>
      <c r="I10533" s="6"/>
      <c r="J10533" s="6">
        <v>68.83</v>
      </c>
      <c r="K10533">
        <f t="shared" si="328"/>
        <v>1</v>
      </c>
    </row>
    <row r="10534" spans="1:11" x14ac:dyDescent="0.25">
      <c r="A10534" s="5" t="str">
        <f t="shared" si="329"/>
        <v>Rate FamilyTOU-PA-2Average WeekdayApril21</v>
      </c>
      <c r="B10534" t="s">
        <v>2234</v>
      </c>
      <c r="C10534" t="s">
        <v>2257</v>
      </c>
      <c r="D10534" t="s">
        <v>2709</v>
      </c>
      <c r="E10534" t="s">
        <v>3240</v>
      </c>
      <c r="F10534" s="6">
        <v>21</v>
      </c>
      <c r="G10534" s="6"/>
      <c r="H10534" s="6"/>
      <c r="I10534" s="6"/>
      <c r="J10534" s="6">
        <v>65.040000000000006</v>
      </c>
      <c r="K10534">
        <f t="shared" si="328"/>
        <v>1</v>
      </c>
    </row>
    <row r="10535" spans="1:11" x14ac:dyDescent="0.25">
      <c r="A10535" s="5" t="str">
        <f t="shared" si="329"/>
        <v>Rate FamilyTOU-PA-2Average WeekdayApril22</v>
      </c>
      <c r="B10535" t="s">
        <v>2234</v>
      </c>
      <c r="C10535" t="s">
        <v>2257</v>
      </c>
      <c r="D10535" t="s">
        <v>2709</v>
      </c>
      <c r="E10535" t="s">
        <v>3240</v>
      </c>
      <c r="F10535" s="6">
        <v>22</v>
      </c>
      <c r="G10535" s="6"/>
      <c r="H10535" s="6"/>
      <c r="I10535" s="6"/>
      <c r="J10535" s="6">
        <v>63.090000000000011</v>
      </c>
      <c r="K10535">
        <f t="shared" si="328"/>
        <v>1</v>
      </c>
    </row>
    <row r="10536" spans="1:11" x14ac:dyDescent="0.25">
      <c r="A10536" s="5" t="str">
        <f t="shared" si="329"/>
        <v>Rate FamilyTOU-PA-2Average WeekdayApril23</v>
      </c>
      <c r="B10536" t="s">
        <v>2234</v>
      </c>
      <c r="C10536" t="s">
        <v>2257</v>
      </c>
      <c r="D10536" t="s">
        <v>2709</v>
      </c>
      <c r="E10536" t="s">
        <v>3240</v>
      </c>
      <c r="F10536" s="6">
        <v>23</v>
      </c>
      <c r="G10536" s="6"/>
      <c r="H10536" s="6"/>
      <c r="I10536" s="6"/>
      <c r="J10536" s="6">
        <v>62.590000000000011</v>
      </c>
      <c r="K10536">
        <f t="shared" si="328"/>
        <v>1</v>
      </c>
    </row>
    <row r="10537" spans="1:11" x14ac:dyDescent="0.25">
      <c r="A10537" s="5" t="str">
        <f t="shared" si="329"/>
        <v>Rate FamilyTOU-PA-2Average WeekdayApril24</v>
      </c>
      <c r="B10537" t="s">
        <v>2234</v>
      </c>
      <c r="C10537" t="s">
        <v>2257</v>
      </c>
      <c r="D10537" t="s">
        <v>2709</v>
      </c>
      <c r="E10537" t="s">
        <v>3240</v>
      </c>
      <c r="F10537" s="6">
        <v>24</v>
      </c>
      <c r="G10537" s="6"/>
      <c r="H10537" s="6"/>
      <c r="I10537" s="6"/>
      <c r="J10537" s="6">
        <v>60.340000000000011</v>
      </c>
      <c r="K10537">
        <f t="shared" si="328"/>
        <v>1</v>
      </c>
    </row>
    <row r="10538" spans="1:11" x14ac:dyDescent="0.25">
      <c r="A10538" s="5" t="str">
        <f t="shared" si="329"/>
        <v>Rate FamilyTOU-PA-2Monthly Peak DayApril1</v>
      </c>
      <c r="B10538" t="s">
        <v>2234</v>
      </c>
      <c r="C10538" t="s">
        <v>2257</v>
      </c>
      <c r="D10538" t="s">
        <v>2710</v>
      </c>
      <c r="E10538" t="s">
        <v>3240</v>
      </c>
      <c r="F10538" s="6">
        <v>1</v>
      </c>
      <c r="G10538" s="6"/>
      <c r="H10538" s="6"/>
      <c r="I10538" s="6"/>
      <c r="J10538" s="6">
        <v>69.649999999999991</v>
      </c>
      <c r="K10538">
        <f t="shared" si="328"/>
        <v>1</v>
      </c>
    </row>
    <row r="10539" spans="1:11" x14ac:dyDescent="0.25">
      <c r="A10539" s="5" t="str">
        <f t="shared" si="329"/>
        <v>Rate FamilyTOU-PA-2Monthly Peak DayApril2</v>
      </c>
      <c r="B10539" t="s">
        <v>2234</v>
      </c>
      <c r="C10539" t="s">
        <v>2257</v>
      </c>
      <c r="D10539" t="s">
        <v>2710</v>
      </c>
      <c r="E10539" t="s">
        <v>3240</v>
      </c>
      <c r="F10539" s="6">
        <v>2</v>
      </c>
      <c r="G10539" s="6"/>
      <c r="H10539" s="6"/>
      <c r="I10539" s="6"/>
      <c r="J10539" s="6">
        <v>69.040000000000006</v>
      </c>
      <c r="K10539">
        <f t="shared" si="328"/>
        <v>1</v>
      </c>
    </row>
    <row r="10540" spans="1:11" x14ac:dyDescent="0.25">
      <c r="A10540" s="5" t="str">
        <f t="shared" si="329"/>
        <v>Rate FamilyTOU-PA-2Monthly Peak DayApril3</v>
      </c>
      <c r="B10540" t="s">
        <v>2234</v>
      </c>
      <c r="C10540" t="s">
        <v>2257</v>
      </c>
      <c r="D10540" t="s">
        <v>2710</v>
      </c>
      <c r="E10540" t="s">
        <v>3240</v>
      </c>
      <c r="F10540" s="6">
        <v>3</v>
      </c>
      <c r="G10540" s="6"/>
      <c r="H10540" s="6"/>
      <c r="I10540" s="6"/>
      <c r="J10540" s="6">
        <v>66.42</v>
      </c>
      <c r="K10540">
        <f t="shared" si="328"/>
        <v>1</v>
      </c>
    </row>
    <row r="10541" spans="1:11" x14ac:dyDescent="0.25">
      <c r="A10541" s="5" t="str">
        <f t="shared" si="329"/>
        <v>Rate FamilyTOU-PA-2Monthly Peak DayApril4</v>
      </c>
      <c r="B10541" t="s">
        <v>2234</v>
      </c>
      <c r="C10541" t="s">
        <v>2257</v>
      </c>
      <c r="D10541" t="s">
        <v>2710</v>
      </c>
      <c r="E10541" t="s">
        <v>3240</v>
      </c>
      <c r="F10541" s="6">
        <v>4</v>
      </c>
      <c r="G10541" s="6"/>
      <c r="H10541" s="6"/>
      <c r="I10541" s="6"/>
      <c r="J10541" s="6">
        <v>63.87</v>
      </c>
      <c r="K10541">
        <f t="shared" si="328"/>
        <v>1</v>
      </c>
    </row>
    <row r="10542" spans="1:11" x14ac:dyDescent="0.25">
      <c r="A10542" s="5" t="str">
        <f t="shared" si="329"/>
        <v>Rate FamilyTOU-PA-2Monthly Peak DayApril5</v>
      </c>
      <c r="B10542" t="s">
        <v>2234</v>
      </c>
      <c r="C10542" t="s">
        <v>2257</v>
      </c>
      <c r="D10542" t="s">
        <v>2710</v>
      </c>
      <c r="E10542" t="s">
        <v>3240</v>
      </c>
      <c r="F10542" s="6">
        <v>5</v>
      </c>
      <c r="G10542" s="6"/>
      <c r="H10542" s="6"/>
      <c r="I10542" s="6"/>
      <c r="J10542" s="6">
        <v>63.49</v>
      </c>
      <c r="K10542">
        <f t="shared" si="328"/>
        <v>1</v>
      </c>
    </row>
    <row r="10543" spans="1:11" x14ac:dyDescent="0.25">
      <c r="A10543" s="5" t="str">
        <f t="shared" si="329"/>
        <v>Rate FamilyTOU-PA-2Monthly Peak DayApril6</v>
      </c>
      <c r="B10543" t="s">
        <v>2234</v>
      </c>
      <c r="C10543" t="s">
        <v>2257</v>
      </c>
      <c r="D10543" t="s">
        <v>2710</v>
      </c>
      <c r="E10543" t="s">
        <v>3240</v>
      </c>
      <c r="F10543" s="6">
        <v>6</v>
      </c>
      <c r="G10543" s="6"/>
      <c r="H10543" s="6"/>
      <c r="I10543" s="6"/>
      <c r="J10543" s="6">
        <v>65.37</v>
      </c>
      <c r="K10543">
        <f t="shared" si="328"/>
        <v>1</v>
      </c>
    </row>
    <row r="10544" spans="1:11" x14ac:dyDescent="0.25">
      <c r="A10544" s="5" t="str">
        <f t="shared" si="329"/>
        <v>Rate FamilyTOU-PA-2Monthly Peak DayApril7</v>
      </c>
      <c r="B10544" t="s">
        <v>2234</v>
      </c>
      <c r="C10544" t="s">
        <v>2257</v>
      </c>
      <c r="D10544" t="s">
        <v>2710</v>
      </c>
      <c r="E10544" t="s">
        <v>3240</v>
      </c>
      <c r="F10544" s="6">
        <v>7</v>
      </c>
      <c r="G10544" s="6"/>
      <c r="H10544" s="6"/>
      <c r="I10544" s="6"/>
      <c r="J10544" s="6">
        <v>64.899999999999991</v>
      </c>
      <c r="K10544">
        <f t="shared" si="328"/>
        <v>1</v>
      </c>
    </row>
    <row r="10545" spans="1:11" x14ac:dyDescent="0.25">
      <c r="A10545" s="5" t="str">
        <f t="shared" si="329"/>
        <v>Rate FamilyTOU-PA-2Monthly Peak DayApril8</v>
      </c>
      <c r="B10545" t="s">
        <v>2234</v>
      </c>
      <c r="C10545" t="s">
        <v>2257</v>
      </c>
      <c r="D10545" t="s">
        <v>2710</v>
      </c>
      <c r="E10545" t="s">
        <v>3240</v>
      </c>
      <c r="F10545" s="6">
        <v>8</v>
      </c>
      <c r="G10545" s="6"/>
      <c r="H10545" s="6"/>
      <c r="I10545" s="6"/>
      <c r="J10545" s="6">
        <v>62.54</v>
      </c>
      <c r="K10545">
        <f t="shared" si="328"/>
        <v>1</v>
      </c>
    </row>
    <row r="10546" spans="1:11" x14ac:dyDescent="0.25">
      <c r="A10546" s="5" t="str">
        <f t="shared" si="329"/>
        <v>Rate FamilyTOU-PA-2Monthly Peak DayApril9</v>
      </c>
      <c r="B10546" t="s">
        <v>2234</v>
      </c>
      <c r="C10546" t="s">
        <v>2257</v>
      </c>
      <c r="D10546" t="s">
        <v>2710</v>
      </c>
      <c r="E10546" t="s">
        <v>3240</v>
      </c>
      <c r="F10546" s="6">
        <v>9</v>
      </c>
      <c r="G10546" s="6"/>
      <c r="H10546" s="6"/>
      <c r="I10546" s="6"/>
      <c r="J10546" s="6">
        <v>65.840000000000018</v>
      </c>
      <c r="K10546">
        <f t="shared" si="328"/>
        <v>1</v>
      </c>
    </row>
    <row r="10547" spans="1:11" x14ac:dyDescent="0.25">
      <c r="A10547" s="5" t="str">
        <f t="shared" si="329"/>
        <v>Rate FamilyTOU-PA-2Monthly Peak DayApril10</v>
      </c>
      <c r="B10547" t="s">
        <v>2234</v>
      </c>
      <c r="C10547" t="s">
        <v>2257</v>
      </c>
      <c r="D10547" t="s">
        <v>2710</v>
      </c>
      <c r="E10547" t="s">
        <v>3240</v>
      </c>
      <c r="F10547" s="6">
        <v>10</v>
      </c>
      <c r="G10547" s="6"/>
      <c r="H10547" s="6"/>
      <c r="I10547" s="6"/>
      <c r="J10547" s="6">
        <v>71.8</v>
      </c>
      <c r="K10547">
        <f t="shared" si="328"/>
        <v>1</v>
      </c>
    </row>
    <row r="10548" spans="1:11" x14ac:dyDescent="0.25">
      <c r="A10548" s="5" t="str">
        <f t="shared" si="329"/>
        <v>Rate FamilyTOU-PA-2Monthly Peak DayApril11</v>
      </c>
      <c r="B10548" t="s">
        <v>2234</v>
      </c>
      <c r="C10548" t="s">
        <v>2257</v>
      </c>
      <c r="D10548" t="s">
        <v>2710</v>
      </c>
      <c r="E10548" t="s">
        <v>3240</v>
      </c>
      <c r="F10548" s="6">
        <v>11</v>
      </c>
      <c r="G10548" s="6"/>
      <c r="H10548" s="6"/>
      <c r="I10548" s="6"/>
      <c r="J10548" s="6">
        <v>77.899999999999991</v>
      </c>
      <c r="K10548">
        <f t="shared" si="328"/>
        <v>1</v>
      </c>
    </row>
    <row r="10549" spans="1:11" x14ac:dyDescent="0.25">
      <c r="A10549" s="5" t="str">
        <f t="shared" si="329"/>
        <v>Rate FamilyTOU-PA-2Monthly Peak DayApril12</v>
      </c>
      <c r="B10549" t="s">
        <v>2234</v>
      </c>
      <c r="C10549" t="s">
        <v>2257</v>
      </c>
      <c r="D10549" t="s">
        <v>2710</v>
      </c>
      <c r="E10549" t="s">
        <v>3240</v>
      </c>
      <c r="F10549" s="6">
        <v>12</v>
      </c>
      <c r="G10549" s="6"/>
      <c r="H10549" s="6"/>
      <c r="I10549" s="6"/>
      <c r="J10549" s="6">
        <v>82.100000000000009</v>
      </c>
      <c r="K10549">
        <f t="shared" si="328"/>
        <v>1</v>
      </c>
    </row>
    <row r="10550" spans="1:11" x14ac:dyDescent="0.25">
      <c r="A10550" s="5" t="str">
        <f t="shared" si="329"/>
        <v>Rate FamilyTOU-PA-2Monthly Peak DayApril13</v>
      </c>
      <c r="B10550" t="s">
        <v>2234</v>
      </c>
      <c r="C10550" t="s">
        <v>2257</v>
      </c>
      <c r="D10550" t="s">
        <v>2710</v>
      </c>
      <c r="E10550" t="s">
        <v>3240</v>
      </c>
      <c r="F10550" s="6">
        <v>13</v>
      </c>
      <c r="G10550" s="6"/>
      <c r="H10550" s="6"/>
      <c r="I10550" s="6"/>
      <c r="J10550" s="6">
        <v>85.8</v>
      </c>
      <c r="K10550">
        <f t="shared" si="328"/>
        <v>1</v>
      </c>
    </row>
    <row r="10551" spans="1:11" x14ac:dyDescent="0.25">
      <c r="A10551" s="5" t="str">
        <f t="shared" si="329"/>
        <v>Rate FamilyTOU-PA-2Monthly Peak DayApril14</v>
      </c>
      <c r="B10551" t="s">
        <v>2234</v>
      </c>
      <c r="C10551" t="s">
        <v>2257</v>
      </c>
      <c r="D10551" t="s">
        <v>2710</v>
      </c>
      <c r="E10551" t="s">
        <v>3240</v>
      </c>
      <c r="F10551" s="6">
        <v>14</v>
      </c>
      <c r="G10551" s="6"/>
      <c r="H10551" s="6"/>
      <c r="I10551" s="6"/>
      <c r="J10551" s="6">
        <v>88.600000000000009</v>
      </c>
      <c r="K10551">
        <f t="shared" si="328"/>
        <v>1</v>
      </c>
    </row>
    <row r="10552" spans="1:11" x14ac:dyDescent="0.25">
      <c r="A10552" s="5" t="str">
        <f t="shared" si="329"/>
        <v>Rate FamilyTOU-PA-2Monthly Peak DayApril15</v>
      </c>
      <c r="B10552" t="s">
        <v>2234</v>
      </c>
      <c r="C10552" t="s">
        <v>2257</v>
      </c>
      <c r="D10552" t="s">
        <v>2710</v>
      </c>
      <c r="E10552" t="s">
        <v>3240</v>
      </c>
      <c r="F10552" s="6">
        <v>15</v>
      </c>
      <c r="G10552" s="6"/>
      <c r="H10552" s="6"/>
      <c r="I10552" s="6"/>
      <c r="J10552" s="6">
        <v>91.399999999999991</v>
      </c>
      <c r="K10552">
        <f t="shared" si="328"/>
        <v>1</v>
      </c>
    </row>
    <row r="10553" spans="1:11" x14ac:dyDescent="0.25">
      <c r="A10553" s="5" t="str">
        <f t="shared" si="329"/>
        <v>Rate FamilyTOU-PA-2Monthly Peak DayApril16</v>
      </c>
      <c r="B10553" t="s">
        <v>2234</v>
      </c>
      <c r="C10553" t="s">
        <v>2257</v>
      </c>
      <c r="D10553" t="s">
        <v>2710</v>
      </c>
      <c r="E10553" t="s">
        <v>3240</v>
      </c>
      <c r="F10553" s="6">
        <v>16</v>
      </c>
      <c r="G10553" s="6"/>
      <c r="H10553" s="6"/>
      <c r="I10553" s="6"/>
      <c r="J10553" s="6">
        <v>92.2</v>
      </c>
      <c r="K10553">
        <f t="shared" si="328"/>
        <v>1</v>
      </c>
    </row>
    <row r="10554" spans="1:11" x14ac:dyDescent="0.25">
      <c r="A10554" s="5" t="str">
        <f t="shared" si="329"/>
        <v>Rate FamilyTOU-PA-2Monthly Peak DayApril17</v>
      </c>
      <c r="B10554" t="s">
        <v>2234</v>
      </c>
      <c r="C10554" t="s">
        <v>2257</v>
      </c>
      <c r="D10554" t="s">
        <v>2710</v>
      </c>
      <c r="E10554" t="s">
        <v>3240</v>
      </c>
      <c r="F10554" s="6">
        <v>17</v>
      </c>
      <c r="G10554" s="6"/>
      <c r="H10554" s="6"/>
      <c r="I10554" s="6"/>
      <c r="J10554" s="6">
        <v>92.100000000000009</v>
      </c>
      <c r="K10554">
        <f t="shared" si="328"/>
        <v>1</v>
      </c>
    </row>
    <row r="10555" spans="1:11" x14ac:dyDescent="0.25">
      <c r="A10555" s="5" t="str">
        <f t="shared" si="329"/>
        <v>Rate FamilyTOU-PA-2Monthly Peak DayApril18</v>
      </c>
      <c r="B10555" t="s">
        <v>2234</v>
      </c>
      <c r="C10555" t="s">
        <v>2257</v>
      </c>
      <c r="D10555" t="s">
        <v>2710</v>
      </c>
      <c r="E10555" t="s">
        <v>3240</v>
      </c>
      <c r="F10555" s="6">
        <v>18</v>
      </c>
      <c r="G10555" s="6"/>
      <c r="H10555" s="6"/>
      <c r="I10555" s="6"/>
      <c r="J10555" s="6">
        <v>91.7</v>
      </c>
      <c r="K10555">
        <f t="shared" si="328"/>
        <v>1</v>
      </c>
    </row>
    <row r="10556" spans="1:11" x14ac:dyDescent="0.25">
      <c r="A10556" s="5" t="str">
        <f t="shared" si="329"/>
        <v>Rate FamilyTOU-PA-2Monthly Peak DayApril19</v>
      </c>
      <c r="B10556" t="s">
        <v>2234</v>
      </c>
      <c r="C10556" t="s">
        <v>2257</v>
      </c>
      <c r="D10556" t="s">
        <v>2710</v>
      </c>
      <c r="E10556" t="s">
        <v>3240</v>
      </c>
      <c r="F10556" s="6">
        <v>19</v>
      </c>
      <c r="G10556" s="6"/>
      <c r="H10556" s="6"/>
      <c r="I10556" s="6"/>
      <c r="J10556" s="6">
        <v>89.600000000000009</v>
      </c>
      <c r="K10556">
        <f t="shared" si="328"/>
        <v>1</v>
      </c>
    </row>
    <row r="10557" spans="1:11" x14ac:dyDescent="0.25">
      <c r="A10557" s="5" t="str">
        <f t="shared" si="329"/>
        <v>Rate FamilyTOU-PA-2Monthly Peak DayApril20</v>
      </c>
      <c r="B10557" t="s">
        <v>2234</v>
      </c>
      <c r="C10557" t="s">
        <v>2257</v>
      </c>
      <c r="D10557" t="s">
        <v>2710</v>
      </c>
      <c r="E10557" t="s">
        <v>3240</v>
      </c>
      <c r="F10557" s="6">
        <v>20</v>
      </c>
      <c r="G10557" s="6"/>
      <c r="H10557" s="6"/>
      <c r="I10557" s="6"/>
      <c r="J10557" s="6">
        <v>86.2</v>
      </c>
      <c r="K10557">
        <f t="shared" si="328"/>
        <v>1</v>
      </c>
    </row>
    <row r="10558" spans="1:11" x14ac:dyDescent="0.25">
      <c r="A10558" s="5" t="str">
        <f t="shared" si="329"/>
        <v>Rate FamilyTOU-PA-2Monthly Peak DayApril21</v>
      </c>
      <c r="B10558" t="s">
        <v>2234</v>
      </c>
      <c r="C10558" t="s">
        <v>2257</v>
      </c>
      <c r="D10558" t="s">
        <v>2710</v>
      </c>
      <c r="E10558" t="s">
        <v>3240</v>
      </c>
      <c r="F10558" s="6">
        <v>21</v>
      </c>
      <c r="G10558" s="6"/>
      <c r="H10558" s="6"/>
      <c r="I10558" s="6"/>
      <c r="J10558" s="6">
        <v>82.7</v>
      </c>
      <c r="K10558">
        <f t="shared" si="328"/>
        <v>1</v>
      </c>
    </row>
    <row r="10559" spans="1:11" x14ac:dyDescent="0.25">
      <c r="A10559" s="5" t="str">
        <f t="shared" si="329"/>
        <v>Rate FamilyTOU-PA-2Monthly Peak DayApril22</v>
      </c>
      <c r="B10559" t="s">
        <v>2234</v>
      </c>
      <c r="C10559" t="s">
        <v>2257</v>
      </c>
      <c r="D10559" t="s">
        <v>2710</v>
      </c>
      <c r="E10559" t="s">
        <v>3240</v>
      </c>
      <c r="F10559" s="6">
        <v>22</v>
      </c>
      <c r="G10559" s="6"/>
      <c r="H10559" s="6"/>
      <c r="I10559" s="6"/>
      <c r="J10559" s="6">
        <v>79.8</v>
      </c>
      <c r="K10559">
        <f t="shared" si="328"/>
        <v>1</v>
      </c>
    </row>
    <row r="10560" spans="1:11" x14ac:dyDescent="0.25">
      <c r="A10560" s="5" t="str">
        <f t="shared" si="329"/>
        <v>Rate FamilyTOU-PA-2Monthly Peak DayApril23</v>
      </c>
      <c r="B10560" t="s">
        <v>2234</v>
      </c>
      <c r="C10560" t="s">
        <v>2257</v>
      </c>
      <c r="D10560" t="s">
        <v>2710</v>
      </c>
      <c r="E10560" t="s">
        <v>3240</v>
      </c>
      <c r="F10560" s="6">
        <v>23</v>
      </c>
      <c r="G10560" s="6"/>
      <c r="H10560" s="6"/>
      <c r="I10560" s="6"/>
      <c r="J10560" s="6">
        <v>77.7</v>
      </c>
      <c r="K10560">
        <f t="shared" si="328"/>
        <v>1</v>
      </c>
    </row>
    <row r="10561" spans="1:11" x14ac:dyDescent="0.25">
      <c r="A10561" s="5" t="str">
        <f t="shared" si="329"/>
        <v>Rate FamilyTOU-PA-2Monthly Peak DayApril24</v>
      </c>
      <c r="B10561" t="s">
        <v>2234</v>
      </c>
      <c r="C10561" t="s">
        <v>2257</v>
      </c>
      <c r="D10561" t="s">
        <v>2710</v>
      </c>
      <c r="E10561" t="s">
        <v>3240</v>
      </c>
      <c r="F10561" s="6">
        <v>24</v>
      </c>
      <c r="G10561" s="6"/>
      <c r="H10561" s="6"/>
      <c r="I10561" s="6"/>
      <c r="J10561" s="6">
        <v>77.7</v>
      </c>
      <c r="K10561">
        <f t="shared" si="328"/>
        <v>1</v>
      </c>
    </row>
    <row r="10562" spans="1:11" x14ac:dyDescent="0.25">
      <c r="A10562" s="5" t="str">
        <f t="shared" si="329"/>
        <v>Rate FamilyTOU-PA-2Average WeekdayMay1</v>
      </c>
      <c r="B10562" t="s">
        <v>2234</v>
      </c>
      <c r="C10562" t="s">
        <v>2257</v>
      </c>
      <c r="D10562" t="s">
        <v>2711</v>
      </c>
      <c r="E10562" t="s">
        <v>3241</v>
      </c>
      <c r="F10562" s="6">
        <v>1</v>
      </c>
      <c r="G10562" s="6"/>
      <c r="H10562" s="6"/>
      <c r="I10562" s="6"/>
      <c r="J10562" s="6">
        <v>73.100000000000009</v>
      </c>
      <c r="K10562">
        <f t="shared" ref="K10562:K10625" si="330">INDEX(events, MATCH(CONCATENATE(B10562, C10562, D10562, E10562), events_y, 0), MATCH("Confidential", events_x, 0))</f>
        <v>1</v>
      </c>
    </row>
    <row r="10563" spans="1:11" x14ac:dyDescent="0.25">
      <c r="A10563" s="5" t="str">
        <f t="shared" ref="A10563:A10626" si="331">CONCATENATE(B10563, C10563, D10563, E10563, F10563)</f>
        <v>Rate FamilyTOU-PA-2Average WeekdayMay2</v>
      </c>
      <c r="B10563" t="s">
        <v>2234</v>
      </c>
      <c r="C10563" t="s">
        <v>2257</v>
      </c>
      <c r="D10563" t="s">
        <v>2711</v>
      </c>
      <c r="E10563" t="s">
        <v>3241</v>
      </c>
      <c r="F10563" s="6">
        <v>2</v>
      </c>
      <c r="G10563" s="6"/>
      <c r="H10563" s="6"/>
      <c r="I10563" s="6"/>
      <c r="J10563" s="6">
        <v>72.2</v>
      </c>
      <c r="K10563">
        <f t="shared" si="330"/>
        <v>1</v>
      </c>
    </row>
    <row r="10564" spans="1:11" x14ac:dyDescent="0.25">
      <c r="A10564" s="5" t="str">
        <f t="shared" si="331"/>
        <v>Rate FamilyTOU-PA-2Average WeekdayMay3</v>
      </c>
      <c r="B10564" t="s">
        <v>2234</v>
      </c>
      <c r="C10564" t="s">
        <v>2257</v>
      </c>
      <c r="D10564" t="s">
        <v>2711</v>
      </c>
      <c r="E10564" t="s">
        <v>3241</v>
      </c>
      <c r="F10564" s="6">
        <v>3</v>
      </c>
      <c r="G10564" s="6"/>
      <c r="H10564" s="6"/>
      <c r="I10564" s="6"/>
      <c r="J10564" s="6">
        <v>70.899999999999991</v>
      </c>
      <c r="K10564">
        <f t="shared" si="330"/>
        <v>1</v>
      </c>
    </row>
    <row r="10565" spans="1:11" x14ac:dyDescent="0.25">
      <c r="A10565" s="5" t="str">
        <f t="shared" si="331"/>
        <v>Rate FamilyTOU-PA-2Average WeekdayMay4</v>
      </c>
      <c r="B10565" t="s">
        <v>2234</v>
      </c>
      <c r="C10565" t="s">
        <v>2257</v>
      </c>
      <c r="D10565" t="s">
        <v>2711</v>
      </c>
      <c r="E10565" t="s">
        <v>3241</v>
      </c>
      <c r="F10565" s="6">
        <v>4</v>
      </c>
      <c r="G10565" s="6"/>
      <c r="H10565" s="6"/>
      <c r="I10565" s="6"/>
      <c r="J10565" s="6">
        <v>69.13</v>
      </c>
      <c r="K10565">
        <f t="shared" si="330"/>
        <v>1</v>
      </c>
    </row>
    <row r="10566" spans="1:11" x14ac:dyDescent="0.25">
      <c r="A10566" s="5" t="str">
        <f t="shared" si="331"/>
        <v>Rate FamilyTOU-PA-2Average WeekdayMay5</v>
      </c>
      <c r="B10566" t="s">
        <v>2234</v>
      </c>
      <c r="C10566" t="s">
        <v>2257</v>
      </c>
      <c r="D10566" t="s">
        <v>2711</v>
      </c>
      <c r="E10566" t="s">
        <v>3241</v>
      </c>
      <c r="F10566" s="6">
        <v>5</v>
      </c>
      <c r="G10566" s="6"/>
      <c r="H10566" s="6"/>
      <c r="I10566" s="6"/>
      <c r="J10566" s="6">
        <v>67.81</v>
      </c>
      <c r="K10566">
        <f t="shared" si="330"/>
        <v>1</v>
      </c>
    </row>
    <row r="10567" spans="1:11" x14ac:dyDescent="0.25">
      <c r="A10567" s="5" t="str">
        <f t="shared" si="331"/>
        <v>Rate FamilyTOU-PA-2Average WeekdayMay6</v>
      </c>
      <c r="B10567" t="s">
        <v>2234</v>
      </c>
      <c r="C10567" t="s">
        <v>2257</v>
      </c>
      <c r="D10567" t="s">
        <v>2711</v>
      </c>
      <c r="E10567" t="s">
        <v>3241</v>
      </c>
      <c r="F10567" s="6">
        <v>6</v>
      </c>
      <c r="G10567" s="6"/>
      <c r="H10567" s="6"/>
      <c r="I10567" s="6"/>
      <c r="J10567" s="6">
        <v>67.11</v>
      </c>
      <c r="K10567">
        <f t="shared" si="330"/>
        <v>1</v>
      </c>
    </row>
    <row r="10568" spans="1:11" x14ac:dyDescent="0.25">
      <c r="A10568" s="5" t="str">
        <f t="shared" si="331"/>
        <v>Rate FamilyTOU-PA-2Average WeekdayMay7</v>
      </c>
      <c r="B10568" t="s">
        <v>2234</v>
      </c>
      <c r="C10568" t="s">
        <v>2257</v>
      </c>
      <c r="D10568" t="s">
        <v>2711</v>
      </c>
      <c r="E10568" t="s">
        <v>3241</v>
      </c>
      <c r="F10568" s="6">
        <v>7</v>
      </c>
      <c r="G10568" s="6"/>
      <c r="H10568" s="6"/>
      <c r="I10568" s="6"/>
      <c r="J10568" s="6">
        <v>66.149999999999991</v>
      </c>
      <c r="K10568">
        <f t="shared" si="330"/>
        <v>1</v>
      </c>
    </row>
    <row r="10569" spans="1:11" x14ac:dyDescent="0.25">
      <c r="A10569" s="5" t="str">
        <f t="shared" si="331"/>
        <v>Rate FamilyTOU-PA-2Average WeekdayMay8</v>
      </c>
      <c r="B10569" t="s">
        <v>2234</v>
      </c>
      <c r="C10569" t="s">
        <v>2257</v>
      </c>
      <c r="D10569" t="s">
        <v>2711</v>
      </c>
      <c r="E10569" t="s">
        <v>3241</v>
      </c>
      <c r="F10569" s="6">
        <v>8</v>
      </c>
      <c r="G10569" s="6"/>
      <c r="H10569" s="6"/>
      <c r="I10569" s="6"/>
      <c r="J10569" s="6">
        <v>67.100000000000009</v>
      </c>
      <c r="K10569">
        <f t="shared" si="330"/>
        <v>1</v>
      </c>
    </row>
    <row r="10570" spans="1:11" x14ac:dyDescent="0.25">
      <c r="A10570" s="5" t="str">
        <f t="shared" si="331"/>
        <v>Rate FamilyTOU-PA-2Average WeekdayMay9</v>
      </c>
      <c r="B10570" t="s">
        <v>2234</v>
      </c>
      <c r="C10570" t="s">
        <v>2257</v>
      </c>
      <c r="D10570" t="s">
        <v>2711</v>
      </c>
      <c r="E10570" t="s">
        <v>3241</v>
      </c>
      <c r="F10570" s="6">
        <v>9</v>
      </c>
      <c r="G10570" s="6"/>
      <c r="H10570" s="6"/>
      <c r="I10570" s="6"/>
      <c r="J10570" s="6">
        <v>70.3</v>
      </c>
      <c r="K10570">
        <f t="shared" si="330"/>
        <v>1</v>
      </c>
    </row>
    <row r="10571" spans="1:11" x14ac:dyDescent="0.25">
      <c r="A10571" s="5" t="str">
        <f t="shared" si="331"/>
        <v>Rate FamilyTOU-PA-2Average WeekdayMay10</v>
      </c>
      <c r="B10571" t="s">
        <v>2234</v>
      </c>
      <c r="C10571" t="s">
        <v>2257</v>
      </c>
      <c r="D10571" t="s">
        <v>2711</v>
      </c>
      <c r="E10571" t="s">
        <v>3241</v>
      </c>
      <c r="F10571" s="6">
        <v>10</v>
      </c>
      <c r="G10571" s="6"/>
      <c r="H10571" s="6"/>
      <c r="I10571" s="6"/>
      <c r="J10571" s="6">
        <v>73.5</v>
      </c>
      <c r="K10571">
        <f t="shared" si="330"/>
        <v>1</v>
      </c>
    </row>
    <row r="10572" spans="1:11" x14ac:dyDescent="0.25">
      <c r="A10572" s="5" t="str">
        <f t="shared" si="331"/>
        <v>Rate FamilyTOU-PA-2Average WeekdayMay11</v>
      </c>
      <c r="B10572" t="s">
        <v>2234</v>
      </c>
      <c r="C10572" t="s">
        <v>2257</v>
      </c>
      <c r="D10572" t="s">
        <v>2711</v>
      </c>
      <c r="E10572" t="s">
        <v>3241</v>
      </c>
      <c r="F10572" s="6">
        <v>11</v>
      </c>
      <c r="G10572" s="6"/>
      <c r="H10572" s="6"/>
      <c r="I10572" s="6"/>
      <c r="J10572" s="6">
        <v>75.899999999999991</v>
      </c>
      <c r="K10572">
        <f t="shared" si="330"/>
        <v>1</v>
      </c>
    </row>
    <row r="10573" spans="1:11" x14ac:dyDescent="0.25">
      <c r="A10573" s="5" t="str">
        <f t="shared" si="331"/>
        <v>Rate FamilyTOU-PA-2Average WeekdayMay12</v>
      </c>
      <c r="B10573" t="s">
        <v>2234</v>
      </c>
      <c r="C10573" t="s">
        <v>2257</v>
      </c>
      <c r="D10573" t="s">
        <v>2711</v>
      </c>
      <c r="E10573" t="s">
        <v>3241</v>
      </c>
      <c r="F10573" s="6">
        <v>12</v>
      </c>
      <c r="G10573" s="6"/>
      <c r="H10573" s="6"/>
      <c r="I10573" s="6"/>
      <c r="J10573" s="6">
        <v>78.600000000000009</v>
      </c>
      <c r="K10573">
        <f t="shared" si="330"/>
        <v>1</v>
      </c>
    </row>
    <row r="10574" spans="1:11" x14ac:dyDescent="0.25">
      <c r="A10574" s="5" t="str">
        <f t="shared" si="331"/>
        <v>Rate FamilyTOU-PA-2Average WeekdayMay13</v>
      </c>
      <c r="B10574" t="s">
        <v>2234</v>
      </c>
      <c r="C10574" t="s">
        <v>2257</v>
      </c>
      <c r="D10574" t="s">
        <v>2711</v>
      </c>
      <c r="E10574" t="s">
        <v>3241</v>
      </c>
      <c r="F10574" s="6">
        <v>13</v>
      </c>
      <c r="G10574" s="6"/>
      <c r="H10574" s="6"/>
      <c r="I10574" s="6"/>
      <c r="J10574" s="6">
        <v>81</v>
      </c>
      <c r="K10574">
        <f t="shared" si="330"/>
        <v>1</v>
      </c>
    </row>
    <row r="10575" spans="1:11" x14ac:dyDescent="0.25">
      <c r="A10575" s="5" t="str">
        <f t="shared" si="331"/>
        <v>Rate FamilyTOU-PA-2Average WeekdayMay14</v>
      </c>
      <c r="B10575" t="s">
        <v>2234</v>
      </c>
      <c r="C10575" t="s">
        <v>2257</v>
      </c>
      <c r="D10575" t="s">
        <v>2711</v>
      </c>
      <c r="E10575" t="s">
        <v>3241</v>
      </c>
      <c r="F10575" s="6">
        <v>14</v>
      </c>
      <c r="G10575" s="6"/>
      <c r="H10575" s="6"/>
      <c r="I10575" s="6"/>
      <c r="J10575" s="6">
        <v>84.3</v>
      </c>
      <c r="K10575">
        <f t="shared" si="330"/>
        <v>1</v>
      </c>
    </row>
    <row r="10576" spans="1:11" x14ac:dyDescent="0.25">
      <c r="A10576" s="5" t="str">
        <f t="shared" si="331"/>
        <v>Rate FamilyTOU-PA-2Average WeekdayMay15</v>
      </c>
      <c r="B10576" t="s">
        <v>2234</v>
      </c>
      <c r="C10576" t="s">
        <v>2257</v>
      </c>
      <c r="D10576" t="s">
        <v>2711</v>
      </c>
      <c r="E10576" t="s">
        <v>3241</v>
      </c>
      <c r="F10576" s="6">
        <v>15</v>
      </c>
      <c r="G10576" s="6"/>
      <c r="H10576" s="6"/>
      <c r="I10576" s="6"/>
      <c r="J10576" s="6">
        <v>85.899999999999991</v>
      </c>
      <c r="K10576">
        <f t="shared" si="330"/>
        <v>1</v>
      </c>
    </row>
    <row r="10577" spans="1:11" x14ac:dyDescent="0.25">
      <c r="A10577" s="5" t="str">
        <f t="shared" si="331"/>
        <v>Rate FamilyTOU-PA-2Average WeekdayMay16</v>
      </c>
      <c r="B10577" t="s">
        <v>2234</v>
      </c>
      <c r="C10577" t="s">
        <v>2257</v>
      </c>
      <c r="D10577" t="s">
        <v>2711</v>
      </c>
      <c r="E10577" t="s">
        <v>3241</v>
      </c>
      <c r="F10577" s="6">
        <v>16</v>
      </c>
      <c r="G10577" s="6"/>
      <c r="H10577" s="6"/>
      <c r="I10577" s="6"/>
      <c r="J10577" s="6">
        <v>86.5</v>
      </c>
      <c r="K10577">
        <f t="shared" si="330"/>
        <v>1</v>
      </c>
    </row>
    <row r="10578" spans="1:11" x14ac:dyDescent="0.25">
      <c r="A10578" s="5" t="str">
        <f t="shared" si="331"/>
        <v>Rate FamilyTOU-PA-2Average WeekdayMay17</v>
      </c>
      <c r="B10578" t="s">
        <v>2234</v>
      </c>
      <c r="C10578" t="s">
        <v>2257</v>
      </c>
      <c r="D10578" t="s">
        <v>2711</v>
      </c>
      <c r="E10578" t="s">
        <v>3241</v>
      </c>
      <c r="F10578" s="6">
        <v>17</v>
      </c>
      <c r="G10578" s="6"/>
      <c r="H10578" s="6"/>
      <c r="I10578" s="6"/>
      <c r="J10578" s="6">
        <v>86.8</v>
      </c>
      <c r="K10578">
        <f t="shared" si="330"/>
        <v>1</v>
      </c>
    </row>
    <row r="10579" spans="1:11" x14ac:dyDescent="0.25">
      <c r="A10579" s="5" t="str">
        <f t="shared" si="331"/>
        <v>Rate FamilyTOU-PA-2Average WeekdayMay18</v>
      </c>
      <c r="B10579" t="s">
        <v>2234</v>
      </c>
      <c r="C10579" t="s">
        <v>2257</v>
      </c>
      <c r="D10579" t="s">
        <v>2711</v>
      </c>
      <c r="E10579" t="s">
        <v>3241</v>
      </c>
      <c r="F10579" s="6">
        <v>18</v>
      </c>
      <c r="G10579" s="6"/>
      <c r="H10579" s="6"/>
      <c r="I10579" s="6"/>
      <c r="J10579" s="6">
        <v>84.5</v>
      </c>
      <c r="K10579">
        <f t="shared" si="330"/>
        <v>1</v>
      </c>
    </row>
    <row r="10580" spans="1:11" x14ac:dyDescent="0.25">
      <c r="A10580" s="5" t="str">
        <f t="shared" si="331"/>
        <v>Rate FamilyTOU-PA-2Average WeekdayMay19</v>
      </c>
      <c r="B10580" t="s">
        <v>2234</v>
      </c>
      <c r="C10580" t="s">
        <v>2257</v>
      </c>
      <c r="D10580" t="s">
        <v>2711</v>
      </c>
      <c r="E10580" t="s">
        <v>3241</v>
      </c>
      <c r="F10580" s="6">
        <v>19</v>
      </c>
      <c r="G10580" s="6"/>
      <c r="H10580" s="6"/>
      <c r="I10580" s="6"/>
      <c r="J10580" s="6">
        <v>82.899999999999991</v>
      </c>
      <c r="K10580">
        <f t="shared" si="330"/>
        <v>1</v>
      </c>
    </row>
    <row r="10581" spans="1:11" x14ac:dyDescent="0.25">
      <c r="A10581" s="5" t="str">
        <f t="shared" si="331"/>
        <v>Rate FamilyTOU-PA-2Average WeekdayMay20</v>
      </c>
      <c r="B10581" t="s">
        <v>2234</v>
      </c>
      <c r="C10581" t="s">
        <v>2257</v>
      </c>
      <c r="D10581" t="s">
        <v>2711</v>
      </c>
      <c r="E10581" t="s">
        <v>3241</v>
      </c>
      <c r="F10581" s="6">
        <v>20</v>
      </c>
      <c r="G10581" s="6"/>
      <c r="H10581" s="6"/>
      <c r="I10581" s="6"/>
      <c r="J10581" s="6">
        <v>81.2</v>
      </c>
      <c r="K10581">
        <f t="shared" si="330"/>
        <v>1</v>
      </c>
    </row>
    <row r="10582" spans="1:11" x14ac:dyDescent="0.25">
      <c r="A10582" s="5" t="str">
        <f t="shared" si="331"/>
        <v>Rate FamilyTOU-PA-2Average WeekdayMay21</v>
      </c>
      <c r="B10582" t="s">
        <v>2234</v>
      </c>
      <c r="C10582" t="s">
        <v>2257</v>
      </c>
      <c r="D10582" t="s">
        <v>2711</v>
      </c>
      <c r="E10582" t="s">
        <v>3241</v>
      </c>
      <c r="F10582" s="6">
        <v>21</v>
      </c>
      <c r="G10582" s="6"/>
      <c r="H10582" s="6"/>
      <c r="I10582" s="6"/>
      <c r="J10582" s="6">
        <v>77.7</v>
      </c>
      <c r="K10582">
        <f t="shared" si="330"/>
        <v>1</v>
      </c>
    </row>
    <row r="10583" spans="1:11" x14ac:dyDescent="0.25">
      <c r="A10583" s="5" t="str">
        <f t="shared" si="331"/>
        <v>Rate FamilyTOU-PA-2Average WeekdayMay22</v>
      </c>
      <c r="B10583" t="s">
        <v>2234</v>
      </c>
      <c r="C10583" t="s">
        <v>2257</v>
      </c>
      <c r="D10583" t="s">
        <v>2711</v>
      </c>
      <c r="E10583" t="s">
        <v>3241</v>
      </c>
      <c r="F10583" s="6">
        <v>22</v>
      </c>
      <c r="G10583" s="6"/>
      <c r="H10583" s="6"/>
      <c r="I10583" s="6"/>
      <c r="J10583" s="6">
        <v>73.5</v>
      </c>
      <c r="K10583">
        <f t="shared" si="330"/>
        <v>1</v>
      </c>
    </row>
    <row r="10584" spans="1:11" x14ac:dyDescent="0.25">
      <c r="A10584" s="5" t="str">
        <f t="shared" si="331"/>
        <v>Rate FamilyTOU-PA-2Average WeekdayMay23</v>
      </c>
      <c r="B10584" t="s">
        <v>2234</v>
      </c>
      <c r="C10584" t="s">
        <v>2257</v>
      </c>
      <c r="D10584" t="s">
        <v>2711</v>
      </c>
      <c r="E10584" t="s">
        <v>3241</v>
      </c>
      <c r="F10584" s="6">
        <v>23</v>
      </c>
      <c r="G10584" s="6"/>
      <c r="H10584" s="6"/>
      <c r="I10584" s="6"/>
      <c r="J10584" s="6">
        <v>72.399999999999991</v>
      </c>
      <c r="K10584">
        <f t="shared" si="330"/>
        <v>1</v>
      </c>
    </row>
    <row r="10585" spans="1:11" x14ac:dyDescent="0.25">
      <c r="A10585" s="5" t="str">
        <f t="shared" si="331"/>
        <v>Rate FamilyTOU-PA-2Average WeekdayMay24</v>
      </c>
      <c r="B10585" t="s">
        <v>2234</v>
      </c>
      <c r="C10585" t="s">
        <v>2257</v>
      </c>
      <c r="D10585" t="s">
        <v>2711</v>
      </c>
      <c r="E10585" t="s">
        <v>3241</v>
      </c>
      <c r="F10585" s="6">
        <v>24</v>
      </c>
      <c r="G10585" s="6"/>
      <c r="H10585" s="6"/>
      <c r="I10585" s="6"/>
      <c r="J10585" s="6">
        <v>71.2</v>
      </c>
      <c r="K10585">
        <f t="shared" si="330"/>
        <v>1</v>
      </c>
    </row>
    <row r="10586" spans="1:11" x14ac:dyDescent="0.25">
      <c r="A10586" s="5" t="str">
        <f t="shared" si="331"/>
        <v>Rate FamilyTOU-PA-2Monthly Peak DayMay1</v>
      </c>
      <c r="B10586" t="s">
        <v>2234</v>
      </c>
      <c r="C10586" t="s">
        <v>2257</v>
      </c>
      <c r="D10586" t="s">
        <v>2712</v>
      </c>
      <c r="E10586" t="s">
        <v>3241</v>
      </c>
      <c r="F10586" s="6">
        <v>1</v>
      </c>
      <c r="G10586" s="6"/>
      <c r="H10586" s="6"/>
      <c r="I10586" s="6"/>
      <c r="J10586" s="6">
        <v>76.8</v>
      </c>
      <c r="K10586">
        <f t="shared" si="330"/>
        <v>1</v>
      </c>
    </row>
    <row r="10587" spans="1:11" x14ac:dyDescent="0.25">
      <c r="A10587" s="5" t="str">
        <f t="shared" si="331"/>
        <v>Rate FamilyTOU-PA-2Monthly Peak DayMay2</v>
      </c>
      <c r="B10587" t="s">
        <v>2234</v>
      </c>
      <c r="C10587" t="s">
        <v>2257</v>
      </c>
      <c r="D10587" t="s">
        <v>2712</v>
      </c>
      <c r="E10587" t="s">
        <v>3241</v>
      </c>
      <c r="F10587" s="6">
        <v>2</v>
      </c>
      <c r="G10587" s="6"/>
      <c r="H10587" s="6"/>
      <c r="I10587" s="6"/>
      <c r="J10587" s="6">
        <v>77</v>
      </c>
      <c r="K10587">
        <f t="shared" si="330"/>
        <v>1</v>
      </c>
    </row>
    <row r="10588" spans="1:11" x14ac:dyDescent="0.25">
      <c r="A10588" s="5" t="str">
        <f t="shared" si="331"/>
        <v>Rate FamilyTOU-PA-2Monthly Peak DayMay3</v>
      </c>
      <c r="B10588" t="s">
        <v>2234</v>
      </c>
      <c r="C10588" t="s">
        <v>2257</v>
      </c>
      <c r="D10588" t="s">
        <v>2712</v>
      </c>
      <c r="E10588" t="s">
        <v>3241</v>
      </c>
      <c r="F10588" s="6">
        <v>3</v>
      </c>
      <c r="G10588" s="6"/>
      <c r="H10588" s="6"/>
      <c r="I10588" s="6"/>
      <c r="J10588" s="6">
        <v>76.8</v>
      </c>
      <c r="K10588">
        <f t="shared" si="330"/>
        <v>1</v>
      </c>
    </row>
    <row r="10589" spans="1:11" x14ac:dyDescent="0.25">
      <c r="A10589" s="5" t="str">
        <f t="shared" si="331"/>
        <v>Rate FamilyTOU-PA-2Monthly Peak DayMay4</v>
      </c>
      <c r="B10589" t="s">
        <v>2234</v>
      </c>
      <c r="C10589" t="s">
        <v>2257</v>
      </c>
      <c r="D10589" t="s">
        <v>2712</v>
      </c>
      <c r="E10589" t="s">
        <v>3241</v>
      </c>
      <c r="F10589" s="6">
        <v>4</v>
      </c>
      <c r="G10589" s="6"/>
      <c r="H10589" s="6"/>
      <c r="I10589" s="6"/>
      <c r="J10589" s="6">
        <v>75.5</v>
      </c>
      <c r="K10589">
        <f t="shared" si="330"/>
        <v>1</v>
      </c>
    </row>
    <row r="10590" spans="1:11" x14ac:dyDescent="0.25">
      <c r="A10590" s="5" t="str">
        <f t="shared" si="331"/>
        <v>Rate FamilyTOU-PA-2Monthly Peak DayMay5</v>
      </c>
      <c r="B10590" t="s">
        <v>2234</v>
      </c>
      <c r="C10590" t="s">
        <v>2257</v>
      </c>
      <c r="D10590" t="s">
        <v>2712</v>
      </c>
      <c r="E10590" t="s">
        <v>3241</v>
      </c>
      <c r="F10590" s="6">
        <v>5</v>
      </c>
      <c r="G10590" s="6"/>
      <c r="H10590" s="6"/>
      <c r="I10590" s="6"/>
      <c r="J10590" s="6">
        <v>75.2</v>
      </c>
      <c r="K10590">
        <f t="shared" si="330"/>
        <v>1</v>
      </c>
    </row>
    <row r="10591" spans="1:11" x14ac:dyDescent="0.25">
      <c r="A10591" s="5" t="str">
        <f t="shared" si="331"/>
        <v>Rate FamilyTOU-PA-2Monthly Peak DayMay6</v>
      </c>
      <c r="B10591" t="s">
        <v>2234</v>
      </c>
      <c r="C10591" t="s">
        <v>2257</v>
      </c>
      <c r="D10591" t="s">
        <v>2712</v>
      </c>
      <c r="E10591" t="s">
        <v>3241</v>
      </c>
      <c r="F10591" s="6">
        <v>6</v>
      </c>
      <c r="G10591" s="6"/>
      <c r="H10591" s="6"/>
      <c r="I10591" s="6"/>
      <c r="J10591" s="6">
        <v>73.399999999999991</v>
      </c>
      <c r="K10591">
        <f t="shared" si="330"/>
        <v>1</v>
      </c>
    </row>
    <row r="10592" spans="1:11" x14ac:dyDescent="0.25">
      <c r="A10592" s="5" t="str">
        <f t="shared" si="331"/>
        <v>Rate FamilyTOU-PA-2Monthly Peak DayMay7</v>
      </c>
      <c r="B10592" t="s">
        <v>2234</v>
      </c>
      <c r="C10592" t="s">
        <v>2257</v>
      </c>
      <c r="D10592" t="s">
        <v>2712</v>
      </c>
      <c r="E10592" t="s">
        <v>3241</v>
      </c>
      <c r="F10592" s="6">
        <v>7</v>
      </c>
      <c r="G10592" s="6"/>
      <c r="H10592" s="6"/>
      <c r="I10592" s="6"/>
      <c r="J10592" s="6">
        <v>70.8</v>
      </c>
      <c r="K10592">
        <f t="shared" si="330"/>
        <v>1</v>
      </c>
    </row>
    <row r="10593" spans="1:11" x14ac:dyDescent="0.25">
      <c r="A10593" s="5" t="str">
        <f t="shared" si="331"/>
        <v>Rate FamilyTOU-PA-2Monthly Peak DayMay8</v>
      </c>
      <c r="B10593" t="s">
        <v>2234</v>
      </c>
      <c r="C10593" t="s">
        <v>2257</v>
      </c>
      <c r="D10593" t="s">
        <v>2712</v>
      </c>
      <c r="E10593" t="s">
        <v>3241</v>
      </c>
      <c r="F10593" s="6">
        <v>8</v>
      </c>
      <c r="G10593" s="6"/>
      <c r="H10593" s="6"/>
      <c r="I10593" s="6"/>
      <c r="J10593" s="6">
        <v>70.399999999999991</v>
      </c>
      <c r="K10593">
        <f t="shared" si="330"/>
        <v>1</v>
      </c>
    </row>
    <row r="10594" spans="1:11" x14ac:dyDescent="0.25">
      <c r="A10594" s="5" t="str">
        <f t="shared" si="331"/>
        <v>Rate FamilyTOU-PA-2Monthly Peak DayMay9</v>
      </c>
      <c r="B10594" t="s">
        <v>2234</v>
      </c>
      <c r="C10594" t="s">
        <v>2257</v>
      </c>
      <c r="D10594" t="s">
        <v>2712</v>
      </c>
      <c r="E10594" t="s">
        <v>3241</v>
      </c>
      <c r="F10594" s="6">
        <v>9</v>
      </c>
      <c r="G10594" s="6"/>
      <c r="H10594" s="6"/>
      <c r="I10594" s="6"/>
      <c r="J10594" s="6">
        <v>77.100000000000009</v>
      </c>
      <c r="K10594">
        <f t="shared" si="330"/>
        <v>1</v>
      </c>
    </row>
    <row r="10595" spans="1:11" x14ac:dyDescent="0.25">
      <c r="A10595" s="5" t="str">
        <f t="shared" si="331"/>
        <v>Rate FamilyTOU-PA-2Monthly Peak DayMay10</v>
      </c>
      <c r="B10595" t="s">
        <v>2234</v>
      </c>
      <c r="C10595" t="s">
        <v>2257</v>
      </c>
      <c r="D10595" t="s">
        <v>2712</v>
      </c>
      <c r="E10595" t="s">
        <v>3241</v>
      </c>
      <c r="F10595" s="6">
        <v>10</v>
      </c>
      <c r="G10595" s="6"/>
      <c r="H10595" s="6"/>
      <c r="I10595" s="6"/>
      <c r="J10595" s="6">
        <v>82.100000000000009</v>
      </c>
      <c r="K10595">
        <f t="shared" si="330"/>
        <v>1</v>
      </c>
    </row>
    <row r="10596" spans="1:11" x14ac:dyDescent="0.25">
      <c r="A10596" s="5" t="str">
        <f t="shared" si="331"/>
        <v>Rate FamilyTOU-PA-2Monthly Peak DayMay11</v>
      </c>
      <c r="B10596" t="s">
        <v>2234</v>
      </c>
      <c r="C10596" t="s">
        <v>2257</v>
      </c>
      <c r="D10596" t="s">
        <v>2712</v>
      </c>
      <c r="E10596" t="s">
        <v>3241</v>
      </c>
      <c r="F10596" s="6">
        <v>11</v>
      </c>
      <c r="G10596" s="6"/>
      <c r="H10596" s="6"/>
      <c r="I10596" s="6"/>
      <c r="J10596" s="6">
        <v>85.600000000000009</v>
      </c>
      <c r="K10596">
        <f t="shared" si="330"/>
        <v>1</v>
      </c>
    </row>
    <row r="10597" spans="1:11" x14ac:dyDescent="0.25">
      <c r="A10597" s="5" t="str">
        <f t="shared" si="331"/>
        <v>Rate FamilyTOU-PA-2Monthly Peak DayMay12</v>
      </c>
      <c r="B10597" t="s">
        <v>2234</v>
      </c>
      <c r="C10597" t="s">
        <v>2257</v>
      </c>
      <c r="D10597" t="s">
        <v>2712</v>
      </c>
      <c r="E10597" t="s">
        <v>3241</v>
      </c>
      <c r="F10597" s="6">
        <v>12</v>
      </c>
      <c r="G10597" s="6"/>
      <c r="H10597" s="6"/>
      <c r="I10597" s="6"/>
      <c r="J10597" s="6">
        <v>88.3</v>
      </c>
      <c r="K10597">
        <f t="shared" si="330"/>
        <v>1</v>
      </c>
    </row>
    <row r="10598" spans="1:11" x14ac:dyDescent="0.25">
      <c r="A10598" s="5" t="str">
        <f t="shared" si="331"/>
        <v>Rate FamilyTOU-PA-2Monthly Peak DayMay13</v>
      </c>
      <c r="B10598" t="s">
        <v>2234</v>
      </c>
      <c r="C10598" t="s">
        <v>2257</v>
      </c>
      <c r="D10598" t="s">
        <v>2712</v>
      </c>
      <c r="E10598" t="s">
        <v>3241</v>
      </c>
      <c r="F10598" s="6">
        <v>13</v>
      </c>
      <c r="G10598" s="6"/>
      <c r="H10598" s="6"/>
      <c r="I10598" s="6"/>
      <c r="J10598" s="6">
        <v>91.2</v>
      </c>
      <c r="K10598">
        <f t="shared" si="330"/>
        <v>1</v>
      </c>
    </row>
    <row r="10599" spans="1:11" x14ac:dyDescent="0.25">
      <c r="A10599" s="5" t="str">
        <f t="shared" si="331"/>
        <v>Rate FamilyTOU-PA-2Monthly Peak DayMay14</v>
      </c>
      <c r="B10599" t="s">
        <v>2234</v>
      </c>
      <c r="C10599" t="s">
        <v>2257</v>
      </c>
      <c r="D10599" t="s">
        <v>2712</v>
      </c>
      <c r="E10599" t="s">
        <v>3241</v>
      </c>
      <c r="F10599" s="6">
        <v>14</v>
      </c>
      <c r="G10599" s="6"/>
      <c r="H10599" s="6"/>
      <c r="I10599" s="6"/>
      <c r="J10599" s="6">
        <v>92.8</v>
      </c>
      <c r="K10599">
        <f t="shared" si="330"/>
        <v>1</v>
      </c>
    </row>
    <row r="10600" spans="1:11" x14ac:dyDescent="0.25">
      <c r="A10600" s="5" t="str">
        <f t="shared" si="331"/>
        <v>Rate FamilyTOU-PA-2Monthly Peak DayMay15</v>
      </c>
      <c r="B10600" t="s">
        <v>2234</v>
      </c>
      <c r="C10600" t="s">
        <v>2257</v>
      </c>
      <c r="D10600" t="s">
        <v>2712</v>
      </c>
      <c r="E10600" t="s">
        <v>3241</v>
      </c>
      <c r="F10600" s="6">
        <v>15</v>
      </c>
      <c r="G10600" s="6"/>
      <c r="H10600" s="6"/>
      <c r="I10600" s="6"/>
      <c r="J10600" s="6">
        <v>94.5</v>
      </c>
      <c r="K10600">
        <f t="shared" si="330"/>
        <v>1</v>
      </c>
    </row>
    <row r="10601" spans="1:11" x14ac:dyDescent="0.25">
      <c r="A10601" s="5" t="str">
        <f t="shared" si="331"/>
        <v>Rate FamilyTOU-PA-2Monthly Peak DayMay16</v>
      </c>
      <c r="B10601" t="s">
        <v>2234</v>
      </c>
      <c r="C10601" t="s">
        <v>2257</v>
      </c>
      <c r="D10601" t="s">
        <v>2712</v>
      </c>
      <c r="E10601" t="s">
        <v>3241</v>
      </c>
      <c r="F10601" s="6">
        <v>16</v>
      </c>
      <c r="G10601" s="6"/>
      <c r="H10601" s="6"/>
      <c r="I10601" s="6"/>
      <c r="J10601" s="6">
        <v>96</v>
      </c>
      <c r="K10601">
        <f t="shared" si="330"/>
        <v>1</v>
      </c>
    </row>
    <row r="10602" spans="1:11" x14ac:dyDescent="0.25">
      <c r="A10602" s="5" t="str">
        <f t="shared" si="331"/>
        <v>Rate FamilyTOU-PA-2Monthly Peak DayMay17</v>
      </c>
      <c r="B10602" t="s">
        <v>2234</v>
      </c>
      <c r="C10602" t="s">
        <v>2257</v>
      </c>
      <c r="D10602" t="s">
        <v>2712</v>
      </c>
      <c r="E10602" t="s">
        <v>3241</v>
      </c>
      <c r="F10602" s="6">
        <v>17</v>
      </c>
      <c r="G10602" s="6"/>
      <c r="H10602" s="6"/>
      <c r="I10602" s="6"/>
      <c r="J10602" s="6">
        <v>97</v>
      </c>
      <c r="K10602">
        <f t="shared" si="330"/>
        <v>1</v>
      </c>
    </row>
    <row r="10603" spans="1:11" x14ac:dyDescent="0.25">
      <c r="A10603" s="5" t="str">
        <f t="shared" si="331"/>
        <v>Rate FamilyTOU-PA-2Monthly Peak DayMay18</v>
      </c>
      <c r="B10603" t="s">
        <v>2234</v>
      </c>
      <c r="C10603" t="s">
        <v>2257</v>
      </c>
      <c r="D10603" t="s">
        <v>2712</v>
      </c>
      <c r="E10603" t="s">
        <v>3241</v>
      </c>
      <c r="F10603" s="6">
        <v>18</v>
      </c>
      <c r="G10603" s="6"/>
      <c r="H10603" s="6"/>
      <c r="I10603" s="6"/>
      <c r="J10603" s="6">
        <v>96.100000000000009</v>
      </c>
      <c r="K10603">
        <f t="shared" si="330"/>
        <v>1</v>
      </c>
    </row>
    <row r="10604" spans="1:11" x14ac:dyDescent="0.25">
      <c r="A10604" s="5" t="str">
        <f t="shared" si="331"/>
        <v>Rate FamilyTOU-PA-2Monthly Peak DayMay19</v>
      </c>
      <c r="B10604" t="s">
        <v>2234</v>
      </c>
      <c r="C10604" t="s">
        <v>2257</v>
      </c>
      <c r="D10604" t="s">
        <v>2712</v>
      </c>
      <c r="E10604" t="s">
        <v>3241</v>
      </c>
      <c r="F10604" s="6">
        <v>19</v>
      </c>
      <c r="G10604" s="6"/>
      <c r="H10604" s="6"/>
      <c r="I10604" s="6"/>
      <c r="J10604" s="6">
        <v>93</v>
      </c>
      <c r="K10604">
        <f t="shared" si="330"/>
        <v>1</v>
      </c>
    </row>
    <row r="10605" spans="1:11" x14ac:dyDescent="0.25">
      <c r="A10605" s="5" t="str">
        <f t="shared" si="331"/>
        <v>Rate FamilyTOU-PA-2Monthly Peak DayMay20</v>
      </c>
      <c r="B10605" t="s">
        <v>2234</v>
      </c>
      <c r="C10605" t="s">
        <v>2257</v>
      </c>
      <c r="D10605" t="s">
        <v>2712</v>
      </c>
      <c r="E10605" t="s">
        <v>3241</v>
      </c>
      <c r="F10605" s="6">
        <v>20</v>
      </c>
      <c r="G10605" s="6"/>
      <c r="H10605" s="6"/>
      <c r="I10605" s="6"/>
      <c r="J10605" s="6">
        <v>89.399999999999991</v>
      </c>
      <c r="K10605">
        <f t="shared" si="330"/>
        <v>1</v>
      </c>
    </row>
    <row r="10606" spans="1:11" x14ac:dyDescent="0.25">
      <c r="A10606" s="5" t="str">
        <f t="shared" si="331"/>
        <v>Rate FamilyTOU-PA-2Monthly Peak DayMay21</v>
      </c>
      <c r="B10606" t="s">
        <v>2234</v>
      </c>
      <c r="C10606" t="s">
        <v>2257</v>
      </c>
      <c r="D10606" t="s">
        <v>2712</v>
      </c>
      <c r="E10606" t="s">
        <v>3241</v>
      </c>
      <c r="F10606" s="6">
        <v>21</v>
      </c>
      <c r="G10606" s="6"/>
      <c r="H10606" s="6"/>
      <c r="I10606" s="6"/>
      <c r="J10606" s="6">
        <v>86.399999999999991</v>
      </c>
      <c r="K10606">
        <f t="shared" si="330"/>
        <v>1</v>
      </c>
    </row>
    <row r="10607" spans="1:11" x14ac:dyDescent="0.25">
      <c r="A10607" s="5" t="str">
        <f t="shared" si="331"/>
        <v>Rate FamilyTOU-PA-2Monthly Peak DayMay22</v>
      </c>
      <c r="B10607" t="s">
        <v>2234</v>
      </c>
      <c r="C10607" t="s">
        <v>2257</v>
      </c>
      <c r="D10607" t="s">
        <v>2712</v>
      </c>
      <c r="E10607" t="s">
        <v>3241</v>
      </c>
      <c r="F10607" s="6">
        <v>22</v>
      </c>
      <c r="G10607" s="6"/>
      <c r="H10607" s="6"/>
      <c r="I10607" s="6"/>
      <c r="J10607" s="6">
        <v>85.399999999999991</v>
      </c>
      <c r="K10607">
        <f t="shared" si="330"/>
        <v>1</v>
      </c>
    </row>
    <row r="10608" spans="1:11" x14ac:dyDescent="0.25">
      <c r="A10608" s="5" t="str">
        <f t="shared" si="331"/>
        <v>Rate FamilyTOU-PA-2Monthly Peak DayMay23</v>
      </c>
      <c r="B10608" t="s">
        <v>2234</v>
      </c>
      <c r="C10608" t="s">
        <v>2257</v>
      </c>
      <c r="D10608" t="s">
        <v>2712</v>
      </c>
      <c r="E10608" t="s">
        <v>3241</v>
      </c>
      <c r="F10608" s="6">
        <v>23</v>
      </c>
      <c r="G10608" s="6"/>
      <c r="H10608" s="6"/>
      <c r="I10608" s="6"/>
      <c r="J10608" s="6">
        <v>84.100000000000009</v>
      </c>
      <c r="K10608">
        <f t="shared" si="330"/>
        <v>1</v>
      </c>
    </row>
    <row r="10609" spans="1:11" x14ac:dyDescent="0.25">
      <c r="A10609" s="5" t="str">
        <f t="shared" si="331"/>
        <v>Rate FamilyTOU-PA-2Monthly Peak DayMay24</v>
      </c>
      <c r="B10609" t="s">
        <v>2234</v>
      </c>
      <c r="C10609" t="s">
        <v>2257</v>
      </c>
      <c r="D10609" t="s">
        <v>2712</v>
      </c>
      <c r="E10609" t="s">
        <v>3241</v>
      </c>
      <c r="F10609" s="6">
        <v>24</v>
      </c>
      <c r="G10609" s="6"/>
      <c r="H10609" s="6"/>
      <c r="I10609" s="6"/>
      <c r="J10609" s="6">
        <v>82.7</v>
      </c>
      <c r="K10609">
        <f t="shared" si="330"/>
        <v>1</v>
      </c>
    </row>
    <row r="10610" spans="1:11" x14ac:dyDescent="0.25">
      <c r="A10610" s="5" t="str">
        <f t="shared" si="331"/>
        <v>Rate FamilyTOU-PA-2Average WeekdayJune1</v>
      </c>
      <c r="B10610" t="s">
        <v>2234</v>
      </c>
      <c r="C10610" t="s">
        <v>2257</v>
      </c>
      <c r="D10610" t="s">
        <v>2713</v>
      </c>
      <c r="E10610" t="s">
        <v>3242</v>
      </c>
      <c r="F10610" s="6">
        <v>1</v>
      </c>
      <c r="G10610" s="6"/>
      <c r="H10610" s="6"/>
      <c r="I10610" s="6"/>
      <c r="J10610" s="6">
        <v>81.5</v>
      </c>
      <c r="K10610">
        <f t="shared" si="330"/>
        <v>1</v>
      </c>
    </row>
    <row r="10611" spans="1:11" x14ac:dyDescent="0.25">
      <c r="A10611" s="5" t="str">
        <f t="shared" si="331"/>
        <v>Rate FamilyTOU-PA-2Average WeekdayJune2</v>
      </c>
      <c r="B10611" t="s">
        <v>2234</v>
      </c>
      <c r="C10611" t="s">
        <v>2257</v>
      </c>
      <c r="D10611" t="s">
        <v>2713</v>
      </c>
      <c r="E10611" t="s">
        <v>3242</v>
      </c>
      <c r="F10611" s="6">
        <v>2</v>
      </c>
      <c r="G10611" s="6"/>
      <c r="H10611" s="6"/>
      <c r="I10611" s="6"/>
      <c r="J10611" s="6">
        <v>80.599999237060544</v>
      </c>
      <c r="K10611">
        <f t="shared" si="330"/>
        <v>1</v>
      </c>
    </row>
    <row r="10612" spans="1:11" x14ac:dyDescent="0.25">
      <c r="A10612" s="5" t="str">
        <f t="shared" si="331"/>
        <v>Rate FamilyTOU-PA-2Average WeekdayJune3</v>
      </c>
      <c r="B10612" t="s">
        <v>2234</v>
      </c>
      <c r="C10612" t="s">
        <v>2257</v>
      </c>
      <c r="D10612" t="s">
        <v>2713</v>
      </c>
      <c r="E10612" t="s">
        <v>3242</v>
      </c>
      <c r="F10612" s="6">
        <v>3</v>
      </c>
      <c r="G10612" s="6"/>
      <c r="H10612" s="6"/>
      <c r="I10612" s="6"/>
      <c r="J10612" s="6">
        <v>79.300003051757813</v>
      </c>
      <c r="K10612">
        <f t="shared" si="330"/>
        <v>1</v>
      </c>
    </row>
    <row r="10613" spans="1:11" x14ac:dyDescent="0.25">
      <c r="A10613" s="5" t="str">
        <f t="shared" si="331"/>
        <v>Rate FamilyTOU-PA-2Average WeekdayJune4</v>
      </c>
      <c r="B10613" t="s">
        <v>2234</v>
      </c>
      <c r="C10613" t="s">
        <v>2257</v>
      </c>
      <c r="D10613" t="s">
        <v>2713</v>
      </c>
      <c r="E10613" t="s">
        <v>3242</v>
      </c>
      <c r="F10613" s="6">
        <v>4</v>
      </c>
      <c r="G10613" s="6"/>
      <c r="H10613" s="6"/>
      <c r="I10613" s="6"/>
      <c r="J10613" s="6">
        <v>78.199996948242188</v>
      </c>
      <c r="K10613">
        <f t="shared" si="330"/>
        <v>1</v>
      </c>
    </row>
    <row r="10614" spans="1:11" x14ac:dyDescent="0.25">
      <c r="A10614" s="5" t="str">
        <f t="shared" si="331"/>
        <v>Rate FamilyTOU-PA-2Average WeekdayJune5</v>
      </c>
      <c r="B10614" t="s">
        <v>2234</v>
      </c>
      <c r="C10614" t="s">
        <v>2257</v>
      </c>
      <c r="D10614" t="s">
        <v>2713</v>
      </c>
      <c r="E10614" t="s">
        <v>3242</v>
      </c>
      <c r="F10614" s="6">
        <v>5</v>
      </c>
      <c r="G10614" s="6"/>
      <c r="H10614" s="6"/>
      <c r="I10614" s="6"/>
      <c r="J10614" s="6">
        <v>77.099998474121094</v>
      </c>
      <c r="K10614">
        <f t="shared" si="330"/>
        <v>1</v>
      </c>
    </row>
    <row r="10615" spans="1:11" x14ac:dyDescent="0.25">
      <c r="A10615" s="5" t="str">
        <f t="shared" si="331"/>
        <v>Rate FamilyTOU-PA-2Average WeekdayJune6</v>
      </c>
      <c r="B10615" t="s">
        <v>2234</v>
      </c>
      <c r="C10615" t="s">
        <v>2257</v>
      </c>
      <c r="D10615" t="s">
        <v>2713</v>
      </c>
      <c r="E10615" t="s">
        <v>3242</v>
      </c>
      <c r="F10615" s="6">
        <v>6</v>
      </c>
      <c r="G10615" s="6"/>
      <c r="H10615" s="6"/>
      <c r="I10615" s="6"/>
      <c r="J10615" s="6">
        <v>75.199996948242188</v>
      </c>
      <c r="K10615">
        <f t="shared" si="330"/>
        <v>1</v>
      </c>
    </row>
    <row r="10616" spans="1:11" x14ac:dyDescent="0.25">
      <c r="A10616" s="5" t="str">
        <f t="shared" si="331"/>
        <v>Rate FamilyTOU-PA-2Average WeekdayJune7</v>
      </c>
      <c r="B10616" t="s">
        <v>2234</v>
      </c>
      <c r="C10616" t="s">
        <v>2257</v>
      </c>
      <c r="D10616" t="s">
        <v>2713</v>
      </c>
      <c r="E10616" t="s">
        <v>3242</v>
      </c>
      <c r="F10616" s="6">
        <v>7</v>
      </c>
      <c r="G10616" s="6"/>
      <c r="H10616" s="6"/>
      <c r="I10616" s="6"/>
      <c r="J10616" s="6">
        <v>74</v>
      </c>
      <c r="K10616">
        <f t="shared" si="330"/>
        <v>1</v>
      </c>
    </row>
    <row r="10617" spans="1:11" x14ac:dyDescent="0.25">
      <c r="A10617" s="5" t="str">
        <f t="shared" si="331"/>
        <v>Rate FamilyTOU-PA-2Average WeekdayJune8</v>
      </c>
      <c r="B10617" t="s">
        <v>2234</v>
      </c>
      <c r="C10617" t="s">
        <v>2257</v>
      </c>
      <c r="D10617" t="s">
        <v>2713</v>
      </c>
      <c r="E10617" t="s">
        <v>3242</v>
      </c>
      <c r="F10617" s="6">
        <v>8</v>
      </c>
      <c r="G10617" s="6"/>
      <c r="H10617" s="6"/>
      <c r="I10617" s="6"/>
      <c r="J10617" s="6">
        <v>76.599998474121094</v>
      </c>
      <c r="K10617">
        <f t="shared" si="330"/>
        <v>1</v>
      </c>
    </row>
    <row r="10618" spans="1:11" x14ac:dyDescent="0.25">
      <c r="A10618" s="5" t="str">
        <f t="shared" si="331"/>
        <v>Rate FamilyTOU-PA-2Average WeekdayJune9</v>
      </c>
      <c r="B10618" t="s">
        <v>2234</v>
      </c>
      <c r="C10618" t="s">
        <v>2257</v>
      </c>
      <c r="D10618" t="s">
        <v>2713</v>
      </c>
      <c r="E10618" t="s">
        <v>3242</v>
      </c>
      <c r="F10618" s="6">
        <v>9</v>
      </c>
      <c r="G10618" s="6"/>
      <c r="H10618" s="6"/>
      <c r="I10618" s="6"/>
      <c r="J10618" s="6">
        <v>80.599998474121094</v>
      </c>
      <c r="K10618">
        <f t="shared" si="330"/>
        <v>1</v>
      </c>
    </row>
    <row r="10619" spans="1:11" x14ac:dyDescent="0.25">
      <c r="A10619" s="5" t="str">
        <f t="shared" si="331"/>
        <v>Rate FamilyTOU-PA-2Average WeekdayJune10</v>
      </c>
      <c r="B10619" t="s">
        <v>2234</v>
      </c>
      <c r="C10619" t="s">
        <v>2257</v>
      </c>
      <c r="D10619" t="s">
        <v>2713</v>
      </c>
      <c r="E10619" t="s">
        <v>3242</v>
      </c>
      <c r="F10619" s="6">
        <v>10</v>
      </c>
      <c r="G10619" s="6"/>
      <c r="H10619" s="6"/>
      <c r="I10619" s="6"/>
      <c r="J10619" s="6">
        <v>82.900001525878906</v>
      </c>
      <c r="K10619">
        <f t="shared" si="330"/>
        <v>1</v>
      </c>
    </row>
    <row r="10620" spans="1:11" x14ac:dyDescent="0.25">
      <c r="A10620" s="5" t="str">
        <f t="shared" si="331"/>
        <v>Rate FamilyTOU-PA-2Average WeekdayJune11</v>
      </c>
      <c r="B10620" t="s">
        <v>2234</v>
      </c>
      <c r="C10620" t="s">
        <v>2257</v>
      </c>
      <c r="D10620" t="s">
        <v>2713</v>
      </c>
      <c r="E10620" t="s">
        <v>3242</v>
      </c>
      <c r="F10620" s="6">
        <v>11</v>
      </c>
      <c r="G10620" s="6"/>
      <c r="H10620" s="6"/>
      <c r="I10620" s="6"/>
      <c r="J10620" s="6">
        <v>87.5</v>
      </c>
      <c r="K10620">
        <f t="shared" si="330"/>
        <v>1</v>
      </c>
    </row>
    <row r="10621" spans="1:11" x14ac:dyDescent="0.25">
      <c r="A10621" s="5" t="str">
        <f t="shared" si="331"/>
        <v>Rate FamilyTOU-PA-2Average WeekdayJune12</v>
      </c>
      <c r="B10621" t="s">
        <v>2234</v>
      </c>
      <c r="C10621" t="s">
        <v>2257</v>
      </c>
      <c r="D10621" t="s">
        <v>2713</v>
      </c>
      <c r="E10621" t="s">
        <v>3242</v>
      </c>
      <c r="F10621" s="6">
        <v>12</v>
      </c>
      <c r="G10621" s="6"/>
      <c r="H10621" s="6"/>
      <c r="I10621" s="6"/>
      <c r="J10621" s="6">
        <v>90.800003051757813</v>
      </c>
      <c r="K10621">
        <f t="shared" si="330"/>
        <v>1</v>
      </c>
    </row>
    <row r="10622" spans="1:11" x14ac:dyDescent="0.25">
      <c r="A10622" s="5" t="str">
        <f t="shared" si="331"/>
        <v>Rate FamilyTOU-PA-2Average WeekdayJune13</v>
      </c>
      <c r="B10622" t="s">
        <v>2234</v>
      </c>
      <c r="C10622" t="s">
        <v>2257</v>
      </c>
      <c r="D10622" t="s">
        <v>2713</v>
      </c>
      <c r="E10622" t="s">
        <v>3242</v>
      </c>
      <c r="F10622" s="6">
        <v>13</v>
      </c>
      <c r="G10622" s="6"/>
      <c r="H10622" s="6"/>
      <c r="I10622" s="6"/>
      <c r="J10622" s="6">
        <v>93.199996948242188</v>
      </c>
      <c r="K10622">
        <f t="shared" si="330"/>
        <v>1</v>
      </c>
    </row>
    <row r="10623" spans="1:11" x14ac:dyDescent="0.25">
      <c r="A10623" s="5" t="str">
        <f t="shared" si="331"/>
        <v>Rate FamilyTOU-PA-2Average WeekdayJune14</v>
      </c>
      <c r="B10623" t="s">
        <v>2234</v>
      </c>
      <c r="C10623" t="s">
        <v>2257</v>
      </c>
      <c r="D10623" t="s">
        <v>2713</v>
      </c>
      <c r="E10623" t="s">
        <v>3242</v>
      </c>
      <c r="F10623" s="6">
        <v>14</v>
      </c>
      <c r="G10623" s="6"/>
      <c r="H10623" s="6"/>
      <c r="I10623" s="6"/>
      <c r="J10623" s="6">
        <v>95.199996948242188</v>
      </c>
      <c r="K10623">
        <f t="shared" si="330"/>
        <v>1</v>
      </c>
    </row>
    <row r="10624" spans="1:11" x14ac:dyDescent="0.25">
      <c r="A10624" s="5" t="str">
        <f t="shared" si="331"/>
        <v>Rate FamilyTOU-PA-2Average WeekdayJune15</v>
      </c>
      <c r="B10624" t="s">
        <v>2234</v>
      </c>
      <c r="C10624" t="s">
        <v>2257</v>
      </c>
      <c r="D10624" t="s">
        <v>2713</v>
      </c>
      <c r="E10624" t="s">
        <v>3242</v>
      </c>
      <c r="F10624" s="6">
        <v>15</v>
      </c>
      <c r="G10624" s="6"/>
      <c r="H10624" s="6"/>
      <c r="I10624" s="6"/>
      <c r="J10624" s="6">
        <v>97.099998474121094</v>
      </c>
      <c r="K10624">
        <f t="shared" si="330"/>
        <v>1</v>
      </c>
    </row>
    <row r="10625" spans="1:11" x14ac:dyDescent="0.25">
      <c r="A10625" s="5" t="str">
        <f t="shared" si="331"/>
        <v>Rate FamilyTOU-PA-2Average WeekdayJune16</v>
      </c>
      <c r="B10625" t="s">
        <v>2234</v>
      </c>
      <c r="C10625" t="s">
        <v>2257</v>
      </c>
      <c r="D10625" t="s">
        <v>2713</v>
      </c>
      <c r="E10625" t="s">
        <v>3242</v>
      </c>
      <c r="F10625" s="6">
        <v>16</v>
      </c>
      <c r="G10625" s="6"/>
      <c r="H10625" s="6"/>
      <c r="I10625" s="6"/>
      <c r="J10625" s="6">
        <v>97.599998474121094</v>
      </c>
      <c r="K10625">
        <f t="shared" si="330"/>
        <v>1</v>
      </c>
    </row>
    <row r="10626" spans="1:11" x14ac:dyDescent="0.25">
      <c r="A10626" s="5" t="str">
        <f t="shared" si="331"/>
        <v>Rate FamilyTOU-PA-2Average WeekdayJune17</v>
      </c>
      <c r="B10626" t="s">
        <v>2234</v>
      </c>
      <c r="C10626" t="s">
        <v>2257</v>
      </c>
      <c r="D10626" t="s">
        <v>2713</v>
      </c>
      <c r="E10626" t="s">
        <v>3242</v>
      </c>
      <c r="F10626" s="6">
        <v>17</v>
      </c>
      <c r="G10626" s="6"/>
      <c r="H10626" s="6"/>
      <c r="I10626" s="6"/>
      <c r="J10626" s="6">
        <v>95.699996948242188</v>
      </c>
      <c r="K10626">
        <f t="shared" ref="K10626:K10689" si="332">INDEX(events, MATCH(CONCATENATE(B10626, C10626, D10626, E10626), events_y, 0), MATCH("Confidential", events_x, 0))</f>
        <v>1</v>
      </c>
    </row>
    <row r="10627" spans="1:11" x14ac:dyDescent="0.25">
      <c r="A10627" s="5" t="str">
        <f t="shared" ref="A10627:A10690" si="333">CONCATENATE(B10627, C10627, D10627, E10627, F10627)</f>
        <v>Rate FamilyTOU-PA-2Average WeekdayJune18</v>
      </c>
      <c r="B10627" t="s">
        <v>2234</v>
      </c>
      <c r="C10627" t="s">
        <v>2257</v>
      </c>
      <c r="D10627" t="s">
        <v>2713</v>
      </c>
      <c r="E10627" t="s">
        <v>3242</v>
      </c>
      <c r="F10627" s="6">
        <v>18</v>
      </c>
      <c r="G10627" s="6"/>
      <c r="H10627" s="6"/>
      <c r="I10627" s="6"/>
      <c r="J10627" s="6">
        <v>94.699996948242188</v>
      </c>
      <c r="K10627">
        <f t="shared" si="332"/>
        <v>1</v>
      </c>
    </row>
    <row r="10628" spans="1:11" x14ac:dyDescent="0.25">
      <c r="A10628" s="5" t="str">
        <f t="shared" si="333"/>
        <v>Rate FamilyTOU-PA-2Average WeekdayJune19</v>
      </c>
      <c r="B10628" t="s">
        <v>2234</v>
      </c>
      <c r="C10628" t="s">
        <v>2257</v>
      </c>
      <c r="D10628" t="s">
        <v>2713</v>
      </c>
      <c r="E10628" t="s">
        <v>3242</v>
      </c>
      <c r="F10628" s="6">
        <v>19</v>
      </c>
      <c r="G10628" s="6"/>
      <c r="H10628" s="6"/>
      <c r="I10628" s="6"/>
      <c r="J10628" s="6">
        <v>92.300003051757813</v>
      </c>
      <c r="K10628">
        <f t="shared" si="332"/>
        <v>1</v>
      </c>
    </row>
    <row r="10629" spans="1:11" x14ac:dyDescent="0.25">
      <c r="A10629" s="5" t="str">
        <f t="shared" si="333"/>
        <v>Rate FamilyTOU-PA-2Average WeekdayJune20</v>
      </c>
      <c r="B10629" t="s">
        <v>2234</v>
      </c>
      <c r="C10629" t="s">
        <v>2257</v>
      </c>
      <c r="D10629" t="s">
        <v>2713</v>
      </c>
      <c r="E10629" t="s">
        <v>3242</v>
      </c>
      <c r="F10629" s="6">
        <v>20</v>
      </c>
      <c r="G10629" s="6"/>
      <c r="H10629" s="6"/>
      <c r="I10629" s="6"/>
      <c r="J10629" s="6">
        <v>89.800003051757813</v>
      </c>
      <c r="K10629">
        <f t="shared" si="332"/>
        <v>1</v>
      </c>
    </row>
    <row r="10630" spans="1:11" x14ac:dyDescent="0.25">
      <c r="A10630" s="5" t="str">
        <f t="shared" si="333"/>
        <v>Rate FamilyTOU-PA-2Average WeekdayJune21</v>
      </c>
      <c r="B10630" t="s">
        <v>2234</v>
      </c>
      <c r="C10630" t="s">
        <v>2257</v>
      </c>
      <c r="D10630" t="s">
        <v>2713</v>
      </c>
      <c r="E10630" t="s">
        <v>3242</v>
      </c>
      <c r="F10630" s="6">
        <v>21</v>
      </c>
      <c r="G10630" s="6"/>
      <c r="H10630" s="6"/>
      <c r="I10630" s="6"/>
      <c r="J10630" s="6">
        <v>86.900001525878906</v>
      </c>
      <c r="K10630">
        <f t="shared" si="332"/>
        <v>1</v>
      </c>
    </row>
    <row r="10631" spans="1:11" x14ac:dyDescent="0.25">
      <c r="A10631" s="5" t="str">
        <f t="shared" si="333"/>
        <v>Rate FamilyTOU-PA-2Average WeekdayJune22</v>
      </c>
      <c r="B10631" t="s">
        <v>2234</v>
      </c>
      <c r="C10631" t="s">
        <v>2257</v>
      </c>
      <c r="D10631" t="s">
        <v>2713</v>
      </c>
      <c r="E10631" t="s">
        <v>3242</v>
      </c>
      <c r="F10631" s="6">
        <v>22</v>
      </c>
      <c r="G10631" s="6"/>
      <c r="H10631" s="6"/>
      <c r="I10631" s="6"/>
      <c r="J10631" s="6">
        <v>85</v>
      </c>
      <c r="K10631">
        <f t="shared" si="332"/>
        <v>1</v>
      </c>
    </row>
    <row r="10632" spans="1:11" x14ac:dyDescent="0.25">
      <c r="A10632" s="5" t="str">
        <f t="shared" si="333"/>
        <v>Rate FamilyTOU-PA-2Average WeekdayJune23</v>
      </c>
      <c r="B10632" t="s">
        <v>2234</v>
      </c>
      <c r="C10632" t="s">
        <v>2257</v>
      </c>
      <c r="D10632" t="s">
        <v>2713</v>
      </c>
      <c r="E10632" t="s">
        <v>3242</v>
      </c>
      <c r="F10632" s="6">
        <v>23</v>
      </c>
      <c r="G10632" s="6"/>
      <c r="H10632" s="6"/>
      <c r="I10632" s="6"/>
      <c r="J10632" s="6">
        <v>83.900001525878906</v>
      </c>
      <c r="K10632">
        <f t="shared" si="332"/>
        <v>1</v>
      </c>
    </row>
    <row r="10633" spans="1:11" x14ac:dyDescent="0.25">
      <c r="A10633" s="5" t="str">
        <f t="shared" si="333"/>
        <v>Rate FamilyTOU-PA-2Average WeekdayJune24</v>
      </c>
      <c r="B10633" t="s">
        <v>2234</v>
      </c>
      <c r="C10633" t="s">
        <v>2257</v>
      </c>
      <c r="D10633" t="s">
        <v>2713</v>
      </c>
      <c r="E10633" t="s">
        <v>3242</v>
      </c>
      <c r="F10633" s="6">
        <v>24</v>
      </c>
      <c r="G10633" s="6"/>
      <c r="H10633" s="6"/>
      <c r="I10633" s="6"/>
      <c r="J10633" s="6">
        <v>83.199996948242188</v>
      </c>
      <c r="K10633">
        <f t="shared" si="332"/>
        <v>1</v>
      </c>
    </row>
    <row r="10634" spans="1:11" x14ac:dyDescent="0.25">
      <c r="A10634" s="5" t="str">
        <f t="shared" si="333"/>
        <v>Rate FamilyTOU-PA-2Monthly Peak DayJune1</v>
      </c>
      <c r="B10634" t="s">
        <v>2234</v>
      </c>
      <c r="C10634" t="s">
        <v>2257</v>
      </c>
      <c r="D10634" t="s">
        <v>2714</v>
      </c>
      <c r="E10634" t="s">
        <v>3242</v>
      </c>
      <c r="F10634" s="6">
        <v>1</v>
      </c>
      <c r="G10634" s="6"/>
      <c r="H10634" s="6"/>
      <c r="I10634" s="6"/>
      <c r="J10634" s="6">
        <v>91.099998474121094</v>
      </c>
      <c r="K10634">
        <f t="shared" si="332"/>
        <v>1</v>
      </c>
    </row>
    <row r="10635" spans="1:11" x14ac:dyDescent="0.25">
      <c r="A10635" s="5" t="str">
        <f t="shared" si="333"/>
        <v>Rate FamilyTOU-PA-2Monthly Peak DayJune2</v>
      </c>
      <c r="B10635" t="s">
        <v>2234</v>
      </c>
      <c r="C10635" t="s">
        <v>2257</v>
      </c>
      <c r="D10635" t="s">
        <v>2714</v>
      </c>
      <c r="E10635" t="s">
        <v>3242</v>
      </c>
      <c r="F10635" s="6">
        <v>2</v>
      </c>
      <c r="G10635" s="6"/>
      <c r="H10635" s="6"/>
      <c r="I10635" s="6"/>
      <c r="J10635" s="6">
        <v>88</v>
      </c>
      <c r="K10635">
        <f t="shared" si="332"/>
        <v>1</v>
      </c>
    </row>
    <row r="10636" spans="1:11" x14ac:dyDescent="0.25">
      <c r="A10636" s="5" t="str">
        <f t="shared" si="333"/>
        <v>Rate FamilyTOU-PA-2Monthly Peak DayJune3</v>
      </c>
      <c r="B10636" t="s">
        <v>2234</v>
      </c>
      <c r="C10636" t="s">
        <v>2257</v>
      </c>
      <c r="D10636" t="s">
        <v>2714</v>
      </c>
      <c r="E10636" t="s">
        <v>3242</v>
      </c>
      <c r="F10636" s="6">
        <v>3</v>
      </c>
      <c r="G10636" s="6"/>
      <c r="H10636" s="6"/>
      <c r="I10636" s="6"/>
      <c r="J10636" s="6">
        <v>85.099998474121094</v>
      </c>
      <c r="K10636">
        <f t="shared" si="332"/>
        <v>1</v>
      </c>
    </row>
    <row r="10637" spans="1:11" x14ac:dyDescent="0.25">
      <c r="A10637" s="5" t="str">
        <f t="shared" si="333"/>
        <v>Rate FamilyTOU-PA-2Monthly Peak DayJune4</v>
      </c>
      <c r="B10637" t="s">
        <v>2234</v>
      </c>
      <c r="C10637" t="s">
        <v>2257</v>
      </c>
      <c r="D10637" t="s">
        <v>2714</v>
      </c>
      <c r="E10637" t="s">
        <v>3242</v>
      </c>
      <c r="F10637" s="6">
        <v>4</v>
      </c>
      <c r="G10637" s="6"/>
      <c r="H10637" s="6"/>
      <c r="I10637" s="6"/>
      <c r="J10637" s="6">
        <v>82.599998474121094</v>
      </c>
      <c r="K10637">
        <f t="shared" si="332"/>
        <v>1</v>
      </c>
    </row>
    <row r="10638" spans="1:11" x14ac:dyDescent="0.25">
      <c r="A10638" s="5" t="str">
        <f t="shared" si="333"/>
        <v>Rate FamilyTOU-PA-2Monthly Peak DayJune5</v>
      </c>
      <c r="B10638" t="s">
        <v>2234</v>
      </c>
      <c r="C10638" t="s">
        <v>2257</v>
      </c>
      <c r="D10638" t="s">
        <v>2714</v>
      </c>
      <c r="E10638" t="s">
        <v>3242</v>
      </c>
      <c r="F10638" s="6">
        <v>5</v>
      </c>
      <c r="G10638" s="6"/>
      <c r="H10638" s="6"/>
      <c r="I10638" s="6"/>
      <c r="J10638" s="6">
        <v>82</v>
      </c>
      <c r="K10638">
        <f t="shared" si="332"/>
        <v>1</v>
      </c>
    </row>
    <row r="10639" spans="1:11" x14ac:dyDescent="0.25">
      <c r="A10639" s="5" t="str">
        <f t="shared" si="333"/>
        <v>Rate FamilyTOU-PA-2Monthly Peak DayJune6</v>
      </c>
      <c r="B10639" t="s">
        <v>2234</v>
      </c>
      <c r="C10639" t="s">
        <v>2257</v>
      </c>
      <c r="D10639" t="s">
        <v>2714</v>
      </c>
      <c r="E10639" t="s">
        <v>3242</v>
      </c>
      <c r="F10639" s="6">
        <v>6</v>
      </c>
      <c r="G10639" s="6"/>
      <c r="H10639" s="6"/>
      <c r="I10639" s="6"/>
      <c r="J10639" s="6">
        <v>81.699996948242188</v>
      </c>
      <c r="K10639">
        <f t="shared" si="332"/>
        <v>1</v>
      </c>
    </row>
    <row r="10640" spans="1:11" x14ac:dyDescent="0.25">
      <c r="A10640" s="5" t="str">
        <f t="shared" si="333"/>
        <v>Rate FamilyTOU-PA-2Monthly Peak DayJune7</v>
      </c>
      <c r="B10640" t="s">
        <v>2234</v>
      </c>
      <c r="C10640" t="s">
        <v>2257</v>
      </c>
      <c r="D10640" t="s">
        <v>2714</v>
      </c>
      <c r="E10640" t="s">
        <v>3242</v>
      </c>
      <c r="F10640" s="6">
        <v>7</v>
      </c>
      <c r="G10640" s="6"/>
      <c r="H10640" s="6"/>
      <c r="I10640" s="6"/>
      <c r="J10640" s="6">
        <v>79.400001525878906</v>
      </c>
      <c r="K10640">
        <f t="shared" si="332"/>
        <v>1</v>
      </c>
    </row>
    <row r="10641" spans="1:11" x14ac:dyDescent="0.25">
      <c r="A10641" s="5" t="str">
        <f t="shared" si="333"/>
        <v>Rate FamilyTOU-PA-2Monthly Peak DayJune8</v>
      </c>
      <c r="B10641" t="s">
        <v>2234</v>
      </c>
      <c r="C10641" t="s">
        <v>2257</v>
      </c>
      <c r="D10641" t="s">
        <v>2714</v>
      </c>
      <c r="E10641" t="s">
        <v>3242</v>
      </c>
      <c r="F10641" s="6">
        <v>8</v>
      </c>
      <c r="G10641" s="6"/>
      <c r="H10641" s="6"/>
      <c r="I10641" s="6"/>
      <c r="J10641" s="6">
        <v>78.099998474121094</v>
      </c>
      <c r="K10641">
        <f t="shared" si="332"/>
        <v>1</v>
      </c>
    </row>
    <row r="10642" spans="1:11" x14ac:dyDescent="0.25">
      <c r="A10642" s="5" t="str">
        <f t="shared" si="333"/>
        <v>Rate FamilyTOU-PA-2Monthly Peak DayJune9</v>
      </c>
      <c r="B10642" t="s">
        <v>2234</v>
      </c>
      <c r="C10642" t="s">
        <v>2257</v>
      </c>
      <c r="D10642" t="s">
        <v>2714</v>
      </c>
      <c r="E10642" t="s">
        <v>3242</v>
      </c>
      <c r="F10642" s="6">
        <v>9</v>
      </c>
      <c r="G10642" s="6"/>
      <c r="H10642" s="6"/>
      <c r="I10642" s="6"/>
      <c r="J10642" s="6">
        <v>80.099998474121094</v>
      </c>
      <c r="K10642">
        <f t="shared" si="332"/>
        <v>1</v>
      </c>
    </row>
    <row r="10643" spans="1:11" x14ac:dyDescent="0.25">
      <c r="A10643" s="5" t="str">
        <f t="shared" si="333"/>
        <v>Rate FamilyTOU-PA-2Monthly Peak DayJune10</v>
      </c>
      <c r="B10643" t="s">
        <v>2234</v>
      </c>
      <c r="C10643" t="s">
        <v>2257</v>
      </c>
      <c r="D10643" t="s">
        <v>2714</v>
      </c>
      <c r="E10643" t="s">
        <v>3242</v>
      </c>
      <c r="F10643" s="6">
        <v>10</v>
      </c>
      <c r="G10643" s="6"/>
      <c r="H10643" s="6"/>
      <c r="I10643" s="6"/>
      <c r="J10643" s="6">
        <v>85.599998474121094</v>
      </c>
      <c r="K10643">
        <f t="shared" si="332"/>
        <v>1</v>
      </c>
    </row>
    <row r="10644" spans="1:11" x14ac:dyDescent="0.25">
      <c r="A10644" s="5" t="str">
        <f t="shared" si="333"/>
        <v>Rate FamilyTOU-PA-2Monthly Peak DayJune11</v>
      </c>
      <c r="B10644" t="s">
        <v>2234</v>
      </c>
      <c r="C10644" t="s">
        <v>2257</v>
      </c>
      <c r="D10644" t="s">
        <v>2714</v>
      </c>
      <c r="E10644" t="s">
        <v>3242</v>
      </c>
      <c r="F10644" s="6">
        <v>11</v>
      </c>
      <c r="G10644" s="6"/>
      <c r="H10644" s="6"/>
      <c r="I10644" s="6"/>
      <c r="J10644" s="6">
        <v>90.400001525878906</v>
      </c>
      <c r="K10644">
        <f t="shared" si="332"/>
        <v>1</v>
      </c>
    </row>
    <row r="10645" spans="1:11" x14ac:dyDescent="0.25">
      <c r="A10645" s="5" t="str">
        <f t="shared" si="333"/>
        <v>Rate FamilyTOU-PA-2Monthly Peak DayJune12</v>
      </c>
      <c r="B10645" t="s">
        <v>2234</v>
      </c>
      <c r="C10645" t="s">
        <v>2257</v>
      </c>
      <c r="D10645" t="s">
        <v>2714</v>
      </c>
      <c r="E10645" t="s">
        <v>3242</v>
      </c>
      <c r="F10645" s="6">
        <v>12</v>
      </c>
      <c r="G10645" s="6"/>
      <c r="H10645" s="6"/>
      <c r="I10645" s="6"/>
      <c r="J10645" s="6">
        <v>95.199996948242188</v>
      </c>
      <c r="K10645">
        <f t="shared" si="332"/>
        <v>1</v>
      </c>
    </row>
    <row r="10646" spans="1:11" x14ac:dyDescent="0.25">
      <c r="A10646" s="5" t="str">
        <f t="shared" si="333"/>
        <v>Rate FamilyTOU-PA-2Monthly Peak DayJune13</v>
      </c>
      <c r="B10646" t="s">
        <v>2234</v>
      </c>
      <c r="C10646" t="s">
        <v>2257</v>
      </c>
      <c r="D10646" t="s">
        <v>2714</v>
      </c>
      <c r="E10646" t="s">
        <v>3242</v>
      </c>
      <c r="F10646" s="6">
        <v>13</v>
      </c>
      <c r="G10646" s="6"/>
      <c r="H10646" s="6"/>
      <c r="I10646" s="6"/>
      <c r="J10646" s="6">
        <v>99.400001525878906</v>
      </c>
      <c r="K10646">
        <f t="shared" si="332"/>
        <v>1</v>
      </c>
    </row>
    <row r="10647" spans="1:11" x14ac:dyDescent="0.25">
      <c r="A10647" s="5" t="str">
        <f t="shared" si="333"/>
        <v>Rate FamilyTOU-PA-2Monthly Peak DayJune14</v>
      </c>
      <c r="B10647" t="s">
        <v>2234</v>
      </c>
      <c r="C10647" t="s">
        <v>2257</v>
      </c>
      <c r="D10647" t="s">
        <v>2714</v>
      </c>
      <c r="E10647" t="s">
        <v>3242</v>
      </c>
      <c r="F10647" s="6">
        <v>14</v>
      </c>
      <c r="G10647" s="6"/>
      <c r="H10647" s="6"/>
      <c r="I10647" s="6"/>
      <c r="J10647" s="6">
        <v>103.19999694824219</v>
      </c>
      <c r="K10647">
        <f t="shared" si="332"/>
        <v>1</v>
      </c>
    </row>
    <row r="10648" spans="1:11" x14ac:dyDescent="0.25">
      <c r="A10648" s="5" t="str">
        <f t="shared" si="333"/>
        <v>Rate FamilyTOU-PA-2Monthly Peak DayJune15</v>
      </c>
      <c r="B10648" t="s">
        <v>2234</v>
      </c>
      <c r="C10648" t="s">
        <v>2257</v>
      </c>
      <c r="D10648" t="s">
        <v>2714</v>
      </c>
      <c r="E10648" t="s">
        <v>3242</v>
      </c>
      <c r="F10648" s="6">
        <v>15</v>
      </c>
      <c r="G10648" s="6"/>
      <c r="H10648" s="6"/>
      <c r="I10648" s="6"/>
      <c r="J10648" s="6">
        <v>106.19999694824219</v>
      </c>
      <c r="K10648">
        <f t="shared" si="332"/>
        <v>1</v>
      </c>
    </row>
    <row r="10649" spans="1:11" x14ac:dyDescent="0.25">
      <c r="A10649" s="5" t="str">
        <f t="shared" si="333"/>
        <v>Rate FamilyTOU-PA-2Monthly Peak DayJune16</v>
      </c>
      <c r="B10649" t="s">
        <v>2234</v>
      </c>
      <c r="C10649" t="s">
        <v>2257</v>
      </c>
      <c r="D10649" t="s">
        <v>2714</v>
      </c>
      <c r="E10649" t="s">
        <v>3242</v>
      </c>
      <c r="F10649" s="6">
        <v>16</v>
      </c>
      <c r="G10649" s="6"/>
      <c r="H10649" s="6"/>
      <c r="I10649" s="6"/>
      <c r="J10649" s="6">
        <v>106</v>
      </c>
      <c r="K10649">
        <f t="shared" si="332"/>
        <v>1</v>
      </c>
    </row>
    <row r="10650" spans="1:11" x14ac:dyDescent="0.25">
      <c r="A10650" s="5" t="str">
        <f t="shared" si="333"/>
        <v>Rate FamilyTOU-PA-2Monthly Peak DayJune17</v>
      </c>
      <c r="B10650" t="s">
        <v>2234</v>
      </c>
      <c r="C10650" t="s">
        <v>2257</v>
      </c>
      <c r="D10650" t="s">
        <v>2714</v>
      </c>
      <c r="E10650" t="s">
        <v>3242</v>
      </c>
      <c r="F10650" s="6">
        <v>17</v>
      </c>
      <c r="G10650" s="6"/>
      <c r="H10650" s="6"/>
      <c r="I10650" s="6"/>
      <c r="J10650" s="6">
        <v>105.40000152587891</v>
      </c>
      <c r="K10650">
        <f t="shared" si="332"/>
        <v>1</v>
      </c>
    </row>
    <row r="10651" spans="1:11" x14ac:dyDescent="0.25">
      <c r="A10651" s="5" t="str">
        <f t="shared" si="333"/>
        <v>Rate FamilyTOU-PA-2Monthly Peak DayJune18</v>
      </c>
      <c r="B10651" t="s">
        <v>2234</v>
      </c>
      <c r="C10651" t="s">
        <v>2257</v>
      </c>
      <c r="D10651" t="s">
        <v>2714</v>
      </c>
      <c r="E10651" t="s">
        <v>3242</v>
      </c>
      <c r="F10651" s="6">
        <v>18</v>
      </c>
      <c r="G10651" s="6"/>
      <c r="H10651" s="6"/>
      <c r="I10651" s="6"/>
      <c r="J10651" s="6">
        <v>104.59999847412109</v>
      </c>
      <c r="K10651">
        <f t="shared" si="332"/>
        <v>1</v>
      </c>
    </row>
    <row r="10652" spans="1:11" x14ac:dyDescent="0.25">
      <c r="A10652" s="5" t="str">
        <f t="shared" si="333"/>
        <v>Rate FamilyTOU-PA-2Monthly Peak DayJune19</v>
      </c>
      <c r="B10652" t="s">
        <v>2234</v>
      </c>
      <c r="C10652" t="s">
        <v>2257</v>
      </c>
      <c r="D10652" t="s">
        <v>2714</v>
      </c>
      <c r="E10652" t="s">
        <v>3242</v>
      </c>
      <c r="F10652" s="6">
        <v>19</v>
      </c>
      <c r="G10652" s="6"/>
      <c r="H10652" s="6"/>
      <c r="I10652" s="6"/>
      <c r="J10652" s="6">
        <v>102.69999694824219</v>
      </c>
      <c r="K10652">
        <f t="shared" si="332"/>
        <v>1</v>
      </c>
    </row>
    <row r="10653" spans="1:11" x14ac:dyDescent="0.25">
      <c r="A10653" s="5" t="str">
        <f t="shared" si="333"/>
        <v>Rate FamilyTOU-PA-2Monthly Peak DayJune20</v>
      </c>
      <c r="B10653" t="s">
        <v>2234</v>
      </c>
      <c r="C10653" t="s">
        <v>2257</v>
      </c>
      <c r="D10653" t="s">
        <v>2714</v>
      </c>
      <c r="E10653" t="s">
        <v>3242</v>
      </c>
      <c r="F10653" s="6">
        <v>20</v>
      </c>
      <c r="G10653" s="6"/>
      <c r="H10653" s="6"/>
      <c r="I10653" s="6"/>
      <c r="J10653" s="6">
        <v>99.599998474121094</v>
      </c>
      <c r="K10653">
        <f t="shared" si="332"/>
        <v>1</v>
      </c>
    </row>
    <row r="10654" spans="1:11" x14ac:dyDescent="0.25">
      <c r="A10654" s="5" t="str">
        <f t="shared" si="333"/>
        <v>Rate FamilyTOU-PA-2Monthly Peak DayJune21</v>
      </c>
      <c r="B10654" t="s">
        <v>2234</v>
      </c>
      <c r="C10654" t="s">
        <v>2257</v>
      </c>
      <c r="D10654" t="s">
        <v>2714</v>
      </c>
      <c r="E10654" t="s">
        <v>3242</v>
      </c>
      <c r="F10654" s="6">
        <v>21</v>
      </c>
      <c r="G10654" s="6"/>
      <c r="H10654" s="6"/>
      <c r="I10654" s="6"/>
      <c r="J10654" s="6">
        <v>97.099998474121094</v>
      </c>
      <c r="K10654">
        <f t="shared" si="332"/>
        <v>1</v>
      </c>
    </row>
    <row r="10655" spans="1:11" x14ac:dyDescent="0.25">
      <c r="A10655" s="5" t="str">
        <f t="shared" si="333"/>
        <v>Rate FamilyTOU-PA-2Monthly Peak DayJune22</v>
      </c>
      <c r="B10655" t="s">
        <v>2234</v>
      </c>
      <c r="C10655" t="s">
        <v>2257</v>
      </c>
      <c r="D10655" t="s">
        <v>2714</v>
      </c>
      <c r="E10655" t="s">
        <v>3242</v>
      </c>
      <c r="F10655" s="6">
        <v>22</v>
      </c>
      <c r="G10655" s="6"/>
      <c r="H10655" s="6"/>
      <c r="I10655" s="6"/>
      <c r="J10655" s="6">
        <v>94.099998474121094</v>
      </c>
      <c r="K10655">
        <f t="shared" si="332"/>
        <v>1</v>
      </c>
    </row>
    <row r="10656" spans="1:11" x14ac:dyDescent="0.25">
      <c r="A10656" s="5" t="str">
        <f t="shared" si="333"/>
        <v>Rate FamilyTOU-PA-2Monthly Peak DayJune23</v>
      </c>
      <c r="B10656" t="s">
        <v>2234</v>
      </c>
      <c r="C10656" t="s">
        <v>2257</v>
      </c>
      <c r="D10656" t="s">
        <v>2714</v>
      </c>
      <c r="E10656" t="s">
        <v>3242</v>
      </c>
      <c r="F10656" s="6">
        <v>23</v>
      </c>
      <c r="G10656" s="6"/>
      <c r="H10656" s="6"/>
      <c r="I10656" s="6"/>
      <c r="J10656" s="6">
        <v>92.199996948242188</v>
      </c>
      <c r="K10656">
        <f t="shared" si="332"/>
        <v>1</v>
      </c>
    </row>
    <row r="10657" spans="1:11" x14ac:dyDescent="0.25">
      <c r="A10657" s="5" t="str">
        <f t="shared" si="333"/>
        <v>Rate FamilyTOU-PA-2Monthly Peak DayJune24</v>
      </c>
      <c r="B10657" t="s">
        <v>2234</v>
      </c>
      <c r="C10657" t="s">
        <v>2257</v>
      </c>
      <c r="D10657" t="s">
        <v>2714</v>
      </c>
      <c r="E10657" t="s">
        <v>3242</v>
      </c>
      <c r="F10657" s="6">
        <v>24</v>
      </c>
      <c r="G10657" s="6"/>
      <c r="H10657" s="6"/>
      <c r="I10657" s="6"/>
      <c r="J10657" s="6">
        <v>90.300003051757813</v>
      </c>
      <c r="K10657">
        <f t="shared" si="332"/>
        <v>1</v>
      </c>
    </row>
    <row r="10658" spans="1:11" x14ac:dyDescent="0.25">
      <c r="A10658" s="5" t="str">
        <f t="shared" si="333"/>
        <v>Rate FamilyTOU-PA-2Average WeekdayJuly1</v>
      </c>
      <c r="B10658" t="s">
        <v>2234</v>
      </c>
      <c r="C10658" t="s">
        <v>2257</v>
      </c>
      <c r="D10658" t="s">
        <v>2715</v>
      </c>
      <c r="E10658" t="s">
        <v>3243</v>
      </c>
      <c r="F10658" s="6">
        <v>1</v>
      </c>
      <c r="G10658" s="6"/>
      <c r="H10658" s="6"/>
      <c r="I10658" s="6"/>
      <c r="J10658" s="6">
        <v>82.399999999999991</v>
      </c>
      <c r="K10658">
        <f t="shared" si="332"/>
        <v>1</v>
      </c>
    </row>
    <row r="10659" spans="1:11" x14ac:dyDescent="0.25">
      <c r="A10659" s="5" t="str">
        <f t="shared" si="333"/>
        <v>Rate FamilyTOU-PA-2Average WeekdayJuly2</v>
      </c>
      <c r="B10659" t="s">
        <v>2234</v>
      </c>
      <c r="C10659" t="s">
        <v>2257</v>
      </c>
      <c r="D10659" t="s">
        <v>2715</v>
      </c>
      <c r="E10659" t="s">
        <v>3243</v>
      </c>
      <c r="F10659" s="6">
        <v>2</v>
      </c>
      <c r="G10659" s="6"/>
      <c r="H10659" s="6"/>
      <c r="I10659" s="6"/>
      <c r="J10659" s="6">
        <v>82</v>
      </c>
      <c r="K10659">
        <f t="shared" si="332"/>
        <v>1</v>
      </c>
    </row>
    <row r="10660" spans="1:11" x14ac:dyDescent="0.25">
      <c r="A10660" s="5" t="str">
        <f t="shared" si="333"/>
        <v>Rate FamilyTOU-PA-2Average WeekdayJuly3</v>
      </c>
      <c r="B10660" t="s">
        <v>2234</v>
      </c>
      <c r="C10660" t="s">
        <v>2257</v>
      </c>
      <c r="D10660" t="s">
        <v>2715</v>
      </c>
      <c r="E10660" t="s">
        <v>3243</v>
      </c>
      <c r="F10660" s="6">
        <v>3</v>
      </c>
      <c r="G10660" s="6"/>
      <c r="H10660" s="6"/>
      <c r="I10660" s="6"/>
      <c r="J10660" s="6">
        <v>81</v>
      </c>
      <c r="K10660">
        <f t="shared" si="332"/>
        <v>1</v>
      </c>
    </row>
    <row r="10661" spans="1:11" x14ac:dyDescent="0.25">
      <c r="A10661" s="5" t="str">
        <f t="shared" si="333"/>
        <v>Rate FamilyTOU-PA-2Average WeekdayJuly4</v>
      </c>
      <c r="B10661" t="s">
        <v>2234</v>
      </c>
      <c r="C10661" t="s">
        <v>2257</v>
      </c>
      <c r="D10661" t="s">
        <v>2715</v>
      </c>
      <c r="E10661" t="s">
        <v>3243</v>
      </c>
      <c r="F10661" s="6">
        <v>4</v>
      </c>
      <c r="G10661" s="6"/>
      <c r="H10661" s="6"/>
      <c r="I10661" s="6"/>
      <c r="J10661" s="6">
        <v>80.8</v>
      </c>
      <c r="K10661">
        <f t="shared" si="332"/>
        <v>1</v>
      </c>
    </row>
    <row r="10662" spans="1:11" x14ac:dyDescent="0.25">
      <c r="A10662" s="5" t="str">
        <f t="shared" si="333"/>
        <v>Rate FamilyTOU-PA-2Average WeekdayJuly5</v>
      </c>
      <c r="B10662" t="s">
        <v>2234</v>
      </c>
      <c r="C10662" t="s">
        <v>2257</v>
      </c>
      <c r="D10662" t="s">
        <v>2715</v>
      </c>
      <c r="E10662" t="s">
        <v>3243</v>
      </c>
      <c r="F10662" s="6">
        <v>5</v>
      </c>
      <c r="G10662" s="6"/>
      <c r="H10662" s="6"/>
      <c r="I10662" s="6"/>
      <c r="J10662" s="6">
        <v>79.399999999999991</v>
      </c>
      <c r="K10662">
        <f t="shared" si="332"/>
        <v>1</v>
      </c>
    </row>
    <row r="10663" spans="1:11" x14ac:dyDescent="0.25">
      <c r="A10663" s="5" t="str">
        <f t="shared" si="333"/>
        <v>Rate FamilyTOU-PA-2Average WeekdayJuly6</v>
      </c>
      <c r="B10663" t="s">
        <v>2234</v>
      </c>
      <c r="C10663" t="s">
        <v>2257</v>
      </c>
      <c r="D10663" t="s">
        <v>2715</v>
      </c>
      <c r="E10663" t="s">
        <v>3243</v>
      </c>
      <c r="F10663" s="6">
        <v>6</v>
      </c>
      <c r="G10663" s="6"/>
      <c r="H10663" s="6"/>
      <c r="I10663" s="6"/>
      <c r="J10663" s="6">
        <v>79.7</v>
      </c>
      <c r="K10663">
        <f t="shared" si="332"/>
        <v>1</v>
      </c>
    </row>
    <row r="10664" spans="1:11" x14ac:dyDescent="0.25">
      <c r="A10664" s="5" t="str">
        <f t="shared" si="333"/>
        <v>Rate FamilyTOU-PA-2Average WeekdayJuly7</v>
      </c>
      <c r="B10664" t="s">
        <v>2234</v>
      </c>
      <c r="C10664" t="s">
        <v>2257</v>
      </c>
      <c r="D10664" t="s">
        <v>2715</v>
      </c>
      <c r="E10664" t="s">
        <v>3243</v>
      </c>
      <c r="F10664" s="6">
        <v>7</v>
      </c>
      <c r="G10664" s="6"/>
      <c r="H10664" s="6"/>
      <c r="I10664" s="6"/>
      <c r="J10664" s="6">
        <v>79.899999999999991</v>
      </c>
      <c r="K10664">
        <f t="shared" si="332"/>
        <v>1</v>
      </c>
    </row>
    <row r="10665" spans="1:11" x14ac:dyDescent="0.25">
      <c r="A10665" s="5" t="str">
        <f t="shared" si="333"/>
        <v>Rate FamilyTOU-PA-2Average WeekdayJuly8</v>
      </c>
      <c r="B10665" t="s">
        <v>2234</v>
      </c>
      <c r="C10665" t="s">
        <v>2257</v>
      </c>
      <c r="D10665" t="s">
        <v>2715</v>
      </c>
      <c r="E10665" t="s">
        <v>3243</v>
      </c>
      <c r="F10665" s="6">
        <v>8</v>
      </c>
      <c r="G10665" s="6"/>
      <c r="H10665" s="6"/>
      <c r="I10665" s="6"/>
      <c r="J10665" s="6">
        <v>79.899999999999991</v>
      </c>
      <c r="K10665">
        <f t="shared" si="332"/>
        <v>1</v>
      </c>
    </row>
    <row r="10666" spans="1:11" x14ac:dyDescent="0.25">
      <c r="A10666" s="5" t="str">
        <f t="shared" si="333"/>
        <v>Rate FamilyTOU-PA-2Average WeekdayJuly9</v>
      </c>
      <c r="B10666" t="s">
        <v>2234</v>
      </c>
      <c r="C10666" t="s">
        <v>2257</v>
      </c>
      <c r="D10666" t="s">
        <v>2715</v>
      </c>
      <c r="E10666" t="s">
        <v>3243</v>
      </c>
      <c r="F10666" s="6">
        <v>9</v>
      </c>
      <c r="G10666" s="6"/>
      <c r="H10666" s="6"/>
      <c r="I10666" s="6"/>
      <c r="J10666" s="6">
        <v>81.899999999999991</v>
      </c>
      <c r="K10666">
        <f t="shared" si="332"/>
        <v>1</v>
      </c>
    </row>
    <row r="10667" spans="1:11" x14ac:dyDescent="0.25">
      <c r="A10667" s="5" t="str">
        <f t="shared" si="333"/>
        <v>Rate FamilyTOU-PA-2Average WeekdayJuly10</v>
      </c>
      <c r="B10667" t="s">
        <v>2234</v>
      </c>
      <c r="C10667" t="s">
        <v>2257</v>
      </c>
      <c r="D10667" t="s">
        <v>2715</v>
      </c>
      <c r="E10667" t="s">
        <v>3243</v>
      </c>
      <c r="F10667" s="6">
        <v>10</v>
      </c>
      <c r="G10667" s="6"/>
      <c r="H10667" s="6"/>
      <c r="I10667" s="6"/>
      <c r="J10667" s="6">
        <v>85.3</v>
      </c>
      <c r="K10667">
        <f t="shared" si="332"/>
        <v>1</v>
      </c>
    </row>
    <row r="10668" spans="1:11" x14ac:dyDescent="0.25">
      <c r="A10668" s="5" t="str">
        <f t="shared" si="333"/>
        <v>Rate FamilyTOU-PA-2Average WeekdayJuly11</v>
      </c>
      <c r="B10668" t="s">
        <v>2234</v>
      </c>
      <c r="C10668" t="s">
        <v>2257</v>
      </c>
      <c r="D10668" t="s">
        <v>2715</v>
      </c>
      <c r="E10668" t="s">
        <v>3243</v>
      </c>
      <c r="F10668" s="6">
        <v>11</v>
      </c>
      <c r="G10668" s="6"/>
      <c r="H10668" s="6"/>
      <c r="I10668" s="6"/>
      <c r="J10668" s="6">
        <v>88</v>
      </c>
      <c r="K10668">
        <f t="shared" si="332"/>
        <v>1</v>
      </c>
    </row>
    <row r="10669" spans="1:11" x14ac:dyDescent="0.25">
      <c r="A10669" s="5" t="str">
        <f t="shared" si="333"/>
        <v>Rate FamilyTOU-PA-2Average WeekdayJuly12</v>
      </c>
      <c r="B10669" t="s">
        <v>2234</v>
      </c>
      <c r="C10669" t="s">
        <v>2257</v>
      </c>
      <c r="D10669" t="s">
        <v>2715</v>
      </c>
      <c r="E10669" t="s">
        <v>3243</v>
      </c>
      <c r="F10669" s="6">
        <v>12</v>
      </c>
      <c r="G10669" s="6"/>
      <c r="H10669" s="6"/>
      <c r="I10669" s="6"/>
      <c r="J10669" s="6">
        <v>89.7</v>
      </c>
      <c r="K10669">
        <f t="shared" si="332"/>
        <v>1</v>
      </c>
    </row>
    <row r="10670" spans="1:11" x14ac:dyDescent="0.25">
      <c r="A10670" s="5" t="str">
        <f t="shared" si="333"/>
        <v>Rate FamilyTOU-PA-2Average WeekdayJuly13</v>
      </c>
      <c r="B10670" t="s">
        <v>2234</v>
      </c>
      <c r="C10670" t="s">
        <v>2257</v>
      </c>
      <c r="D10670" t="s">
        <v>2715</v>
      </c>
      <c r="E10670" t="s">
        <v>3243</v>
      </c>
      <c r="F10670" s="6">
        <v>13</v>
      </c>
      <c r="G10670" s="6"/>
      <c r="H10670" s="6"/>
      <c r="I10670" s="6"/>
      <c r="J10670" s="6">
        <v>91.7</v>
      </c>
      <c r="K10670">
        <f t="shared" si="332"/>
        <v>1</v>
      </c>
    </row>
    <row r="10671" spans="1:11" x14ac:dyDescent="0.25">
      <c r="A10671" s="5" t="str">
        <f t="shared" si="333"/>
        <v>Rate FamilyTOU-PA-2Average WeekdayJuly14</v>
      </c>
      <c r="B10671" t="s">
        <v>2234</v>
      </c>
      <c r="C10671" t="s">
        <v>2257</v>
      </c>
      <c r="D10671" t="s">
        <v>2715</v>
      </c>
      <c r="E10671" t="s">
        <v>3243</v>
      </c>
      <c r="F10671" s="6">
        <v>14</v>
      </c>
      <c r="G10671" s="6"/>
      <c r="H10671" s="6"/>
      <c r="I10671" s="6"/>
      <c r="J10671" s="6">
        <v>93.100000000000009</v>
      </c>
      <c r="K10671">
        <f t="shared" si="332"/>
        <v>1</v>
      </c>
    </row>
    <row r="10672" spans="1:11" x14ac:dyDescent="0.25">
      <c r="A10672" s="5" t="str">
        <f t="shared" si="333"/>
        <v>Rate FamilyTOU-PA-2Average WeekdayJuly15</v>
      </c>
      <c r="B10672" t="s">
        <v>2234</v>
      </c>
      <c r="C10672" t="s">
        <v>2257</v>
      </c>
      <c r="D10672" t="s">
        <v>2715</v>
      </c>
      <c r="E10672" t="s">
        <v>3243</v>
      </c>
      <c r="F10672" s="6">
        <v>15</v>
      </c>
      <c r="G10672" s="6"/>
      <c r="H10672" s="6"/>
      <c r="I10672" s="6"/>
      <c r="J10672" s="6">
        <v>93.7</v>
      </c>
      <c r="K10672">
        <f t="shared" si="332"/>
        <v>1</v>
      </c>
    </row>
    <row r="10673" spans="1:11" x14ac:dyDescent="0.25">
      <c r="A10673" s="5" t="str">
        <f t="shared" si="333"/>
        <v>Rate FamilyTOU-PA-2Average WeekdayJuly16</v>
      </c>
      <c r="B10673" t="s">
        <v>2234</v>
      </c>
      <c r="C10673" t="s">
        <v>2257</v>
      </c>
      <c r="D10673" t="s">
        <v>2715</v>
      </c>
      <c r="E10673" t="s">
        <v>3243</v>
      </c>
      <c r="F10673" s="6">
        <v>16</v>
      </c>
      <c r="G10673" s="6"/>
      <c r="H10673" s="6"/>
      <c r="I10673" s="6"/>
      <c r="J10673" s="6">
        <v>95.3</v>
      </c>
      <c r="K10673">
        <f t="shared" si="332"/>
        <v>1</v>
      </c>
    </row>
    <row r="10674" spans="1:11" x14ac:dyDescent="0.25">
      <c r="A10674" s="5" t="str">
        <f t="shared" si="333"/>
        <v>Rate FamilyTOU-PA-2Average WeekdayJuly17</v>
      </c>
      <c r="B10674" t="s">
        <v>2234</v>
      </c>
      <c r="C10674" t="s">
        <v>2257</v>
      </c>
      <c r="D10674" t="s">
        <v>2715</v>
      </c>
      <c r="E10674" t="s">
        <v>3243</v>
      </c>
      <c r="F10674" s="6">
        <v>17</v>
      </c>
      <c r="G10674" s="6"/>
      <c r="H10674" s="6"/>
      <c r="I10674" s="6"/>
      <c r="J10674" s="6">
        <v>94.7</v>
      </c>
      <c r="K10674">
        <f t="shared" si="332"/>
        <v>1</v>
      </c>
    </row>
    <row r="10675" spans="1:11" x14ac:dyDescent="0.25">
      <c r="A10675" s="5" t="str">
        <f t="shared" si="333"/>
        <v>Rate FamilyTOU-PA-2Average WeekdayJuly18</v>
      </c>
      <c r="B10675" t="s">
        <v>2234</v>
      </c>
      <c r="C10675" t="s">
        <v>2257</v>
      </c>
      <c r="D10675" t="s">
        <v>2715</v>
      </c>
      <c r="E10675" t="s">
        <v>3243</v>
      </c>
      <c r="F10675" s="6">
        <v>18</v>
      </c>
      <c r="G10675" s="6"/>
      <c r="H10675" s="6"/>
      <c r="I10675" s="6"/>
      <c r="J10675" s="6">
        <v>94.100000000000009</v>
      </c>
      <c r="K10675">
        <f t="shared" si="332"/>
        <v>1</v>
      </c>
    </row>
    <row r="10676" spans="1:11" x14ac:dyDescent="0.25">
      <c r="A10676" s="5" t="str">
        <f t="shared" si="333"/>
        <v>Rate FamilyTOU-PA-2Average WeekdayJuly19</v>
      </c>
      <c r="B10676" t="s">
        <v>2234</v>
      </c>
      <c r="C10676" t="s">
        <v>2257</v>
      </c>
      <c r="D10676" t="s">
        <v>2715</v>
      </c>
      <c r="E10676" t="s">
        <v>3243</v>
      </c>
      <c r="F10676" s="6">
        <v>19</v>
      </c>
      <c r="G10676" s="6"/>
      <c r="H10676" s="6"/>
      <c r="I10676" s="6"/>
      <c r="J10676" s="6">
        <v>92.399999999999991</v>
      </c>
      <c r="K10676">
        <f t="shared" si="332"/>
        <v>1</v>
      </c>
    </row>
    <row r="10677" spans="1:11" x14ac:dyDescent="0.25">
      <c r="A10677" s="5" t="str">
        <f t="shared" si="333"/>
        <v>Rate FamilyTOU-PA-2Average WeekdayJuly20</v>
      </c>
      <c r="B10677" t="s">
        <v>2234</v>
      </c>
      <c r="C10677" t="s">
        <v>2257</v>
      </c>
      <c r="D10677" t="s">
        <v>2715</v>
      </c>
      <c r="E10677" t="s">
        <v>3243</v>
      </c>
      <c r="F10677" s="6">
        <v>20</v>
      </c>
      <c r="G10677" s="6"/>
      <c r="H10677" s="6"/>
      <c r="I10677" s="6"/>
      <c r="J10677" s="6">
        <v>89.7</v>
      </c>
      <c r="K10677">
        <f t="shared" si="332"/>
        <v>1</v>
      </c>
    </row>
    <row r="10678" spans="1:11" x14ac:dyDescent="0.25">
      <c r="A10678" s="5" t="str">
        <f t="shared" si="333"/>
        <v>Rate FamilyTOU-PA-2Average WeekdayJuly21</v>
      </c>
      <c r="B10678" t="s">
        <v>2234</v>
      </c>
      <c r="C10678" t="s">
        <v>2257</v>
      </c>
      <c r="D10678" t="s">
        <v>2715</v>
      </c>
      <c r="E10678" t="s">
        <v>3243</v>
      </c>
      <c r="F10678" s="6">
        <v>21</v>
      </c>
      <c r="G10678" s="6"/>
      <c r="H10678" s="6"/>
      <c r="I10678" s="6"/>
      <c r="J10678" s="6">
        <v>88.2</v>
      </c>
      <c r="K10678">
        <f t="shared" si="332"/>
        <v>1</v>
      </c>
    </row>
    <row r="10679" spans="1:11" x14ac:dyDescent="0.25">
      <c r="A10679" s="5" t="str">
        <f t="shared" si="333"/>
        <v>Rate FamilyTOU-PA-2Average WeekdayJuly22</v>
      </c>
      <c r="B10679" t="s">
        <v>2234</v>
      </c>
      <c r="C10679" t="s">
        <v>2257</v>
      </c>
      <c r="D10679" t="s">
        <v>2715</v>
      </c>
      <c r="E10679" t="s">
        <v>3243</v>
      </c>
      <c r="F10679" s="6">
        <v>22</v>
      </c>
      <c r="G10679" s="6"/>
      <c r="H10679" s="6"/>
      <c r="I10679" s="6"/>
      <c r="J10679" s="6">
        <v>84.399999999999991</v>
      </c>
      <c r="K10679">
        <f t="shared" si="332"/>
        <v>1</v>
      </c>
    </row>
    <row r="10680" spans="1:11" x14ac:dyDescent="0.25">
      <c r="A10680" s="5" t="str">
        <f t="shared" si="333"/>
        <v>Rate FamilyTOU-PA-2Average WeekdayJuly23</v>
      </c>
      <c r="B10680" t="s">
        <v>2234</v>
      </c>
      <c r="C10680" t="s">
        <v>2257</v>
      </c>
      <c r="D10680" t="s">
        <v>2715</v>
      </c>
      <c r="E10680" t="s">
        <v>3243</v>
      </c>
      <c r="F10680" s="6">
        <v>23</v>
      </c>
      <c r="G10680" s="6"/>
      <c r="H10680" s="6"/>
      <c r="I10680" s="6"/>
      <c r="J10680" s="6">
        <v>83.399999999999991</v>
      </c>
      <c r="K10680">
        <f t="shared" si="332"/>
        <v>1</v>
      </c>
    </row>
    <row r="10681" spans="1:11" x14ac:dyDescent="0.25">
      <c r="A10681" s="5" t="str">
        <f t="shared" si="333"/>
        <v>Rate FamilyTOU-PA-2Average WeekdayJuly24</v>
      </c>
      <c r="B10681" t="s">
        <v>2234</v>
      </c>
      <c r="C10681" t="s">
        <v>2257</v>
      </c>
      <c r="D10681" t="s">
        <v>2715</v>
      </c>
      <c r="E10681" t="s">
        <v>3243</v>
      </c>
      <c r="F10681" s="6">
        <v>24</v>
      </c>
      <c r="G10681" s="6"/>
      <c r="H10681" s="6"/>
      <c r="I10681" s="6"/>
      <c r="J10681" s="6">
        <v>82.5</v>
      </c>
      <c r="K10681">
        <f t="shared" si="332"/>
        <v>1</v>
      </c>
    </row>
    <row r="10682" spans="1:11" x14ac:dyDescent="0.25">
      <c r="A10682" s="5" t="str">
        <f t="shared" si="333"/>
        <v>Rate FamilyTOU-PA-2Monthly Peak DayJuly1</v>
      </c>
      <c r="B10682" t="s">
        <v>2234</v>
      </c>
      <c r="C10682" t="s">
        <v>2257</v>
      </c>
      <c r="D10682" t="s">
        <v>2716</v>
      </c>
      <c r="E10682" t="s">
        <v>3243</v>
      </c>
      <c r="F10682" s="6">
        <v>1</v>
      </c>
      <c r="G10682" s="6"/>
      <c r="H10682" s="6"/>
      <c r="I10682" s="6"/>
      <c r="J10682" s="6">
        <v>88.3</v>
      </c>
      <c r="K10682">
        <f t="shared" si="332"/>
        <v>1</v>
      </c>
    </row>
    <row r="10683" spans="1:11" x14ac:dyDescent="0.25">
      <c r="A10683" s="5" t="str">
        <f t="shared" si="333"/>
        <v>Rate FamilyTOU-PA-2Monthly Peak DayJuly2</v>
      </c>
      <c r="B10683" t="s">
        <v>2234</v>
      </c>
      <c r="C10683" t="s">
        <v>2257</v>
      </c>
      <c r="D10683" t="s">
        <v>2716</v>
      </c>
      <c r="E10683" t="s">
        <v>3243</v>
      </c>
      <c r="F10683" s="6">
        <v>2</v>
      </c>
      <c r="G10683" s="6"/>
      <c r="H10683" s="6"/>
      <c r="I10683" s="6"/>
      <c r="J10683" s="6">
        <v>87.5</v>
      </c>
      <c r="K10683">
        <f t="shared" si="332"/>
        <v>1</v>
      </c>
    </row>
    <row r="10684" spans="1:11" x14ac:dyDescent="0.25">
      <c r="A10684" s="5" t="str">
        <f t="shared" si="333"/>
        <v>Rate FamilyTOU-PA-2Monthly Peak DayJuly3</v>
      </c>
      <c r="B10684" t="s">
        <v>2234</v>
      </c>
      <c r="C10684" t="s">
        <v>2257</v>
      </c>
      <c r="D10684" t="s">
        <v>2716</v>
      </c>
      <c r="E10684" t="s">
        <v>3243</v>
      </c>
      <c r="F10684" s="6">
        <v>3</v>
      </c>
      <c r="G10684" s="6"/>
      <c r="H10684" s="6"/>
      <c r="I10684" s="6"/>
      <c r="J10684" s="6">
        <v>85.3</v>
      </c>
      <c r="K10684">
        <f t="shared" si="332"/>
        <v>1</v>
      </c>
    </row>
    <row r="10685" spans="1:11" x14ac:dyDescent="0.25">
      <c r="A10685" s="5" t="str">
        <f t="shared" si="333"/>
        <v>Rate FamilyTOU-PA-2Monthly Peak DayJuly4</v>
      </c>
      <c r="B10685" t="s">
        <v>2234</v>
      </c>
      <c r="C10685" t="s">
        <v>2257</v>
      </c>
      <c r="D10685" t="s">
        <v>2716</v>
      </c>
      <c r="E10685" t="s">
        <v>3243</v>
      </c>
      <c r="F10685" s="6">
        <v>4</v>
      </c>
      <c r="G10685" s="6"/>
      <c r="H10685" s="6"/>
      <c r="I10685" s="6"/>
      <c r="J10685" s="6">
        <v>84.399999999999991</v>
      </c>
      <c r="K10685">
        <f t="shared" si="332"/>
        <v>1</v>
      </c>
    </row>
    <row r="10686" spans="1:11" x14ac:dyDescent="0.25">
      <c r="A10686" s="5" t="str">
        <f t="shared" si="333"/>
        <v>Rate FamilyTOU-PA-2Monthly Peak DayJuly5</v>
      </c>
      <c r="B10686" t="s">
        <v>2234</v>
      </c>
      <c r="C10686" t="s">
        <v>2257</v>
      </c>
      <c r="D10686" t="s">
        <v>2716</v>
      </c>
      <c r="E10686" t="s">
        <v>3243</v>
      </c>
      <c r="F10686" s="6">
        <v>5</v>
      </c>
      <c r="G10686" s="6"/>
      <c r="H10686" s="6"/>
      <c r="I10686" s="6"/>
      <c r="J10686" s="6">
        <v>84.2</v>
      </c>
      <c r="K10686">
        <f t="shared" si="332"/>
        <v>1</v>
      </c>
    </row>
    <row r="10687" spans="1:11" x14ac:dyDescent="0.25">
      <c r="A10687" s="5" t="str">
        <f t="shared" si="333"/>
        <v>Rate FamilyTOU-PA-2Monthly Peak DayJuly6</v>
      </c>
      <c r="B10687" t="s">
        <v>2234</v>
      </c>
      <c r="C10687" t="s">
        <v>2257</v>
      </c>
      <c r="D10687" t="s">
        <v>2716</v>
      </c>
      <c r="E10687" t="s">
        <v>3243</v>
      </c>
      <c r="F10687" s="6">
        <v>6</v>
      </c>
      <c r="G10687" s="6"/>
      <c r="H10687" s="6"/>
      <c r="I10687" s="6"/>
      <c r="J10687" s="6">
        <v>84.3</v>
      </c>
      <c r="K10687">
        <f t="shared" si="332"/>
        <v>1</v>
      </c>
    </row>
    <row r="10688" spans="1:11" x14ac:dyDescent="0.25">
      <c r="A10688" s="5" t="str">
        <f t="shared" si="333"/>
        <v>Rate FamilyTOU-PA-2Monthly Peak DayJuly7</v>
      </c>
      <c r="B10688" t="s">
        <v>2234</v>
      </c>
      <c r="C10688" t="s">
        <v>2257</v>
      </c>
      <c r="D10688" t="s">
        <v>2716</v>
      </c>
      <c r="E10688" t="s">
        <v>3243</v>
      </c>
      <c r="F10688" s="6">
        <v>7</v>
      </c>
      <c r="G10688" s="6"/>
      <c r="H10688" s="6"/>
      <c r="I10688" s="6"/>
      <c r="J10688" s="6">
        <v>82.7</v>
      </c>
      <c r="K10688">
        <f t="shared" si="332"/>
        <v>1</v>
      </c>
    </row>
    <row r="10689" spans="1:11" x14ac:dyDescent="0.25">
      <c r="A10689" s="5" t="str">
        <f t="shared" si="333"/>
        <v>Rate FamilyTOU-PA-2Monthly Peak DayJuly8</v>
      </c>
      <c r="B10689" t="s">
        <v>2234</v>
      </c>
      <c r="C10689" t="s">
        <v>2257</v>
      </c>
      <c r="D10689" t="s">
        <v>2716</v>
      </c>
      <c r="E10689" t="s">
        <v>3243</v>
      </c>
      <c r="F10689" s="6">
        <v>8</v>
      </c>
      <c r="G10689" s="6"/>
      <c r="H10689" s="6"/>
      <c r="I10689" s="6"/>
      <c r="J10689" s="6">
        <v>83.899999999999991</v>
      </c>
      <c r="K10689">
        <f t="shared" si="332"/>
        <v>1</v>
      </c>
    </row>
    <row r="10690" spans="1:11" x14ac:dyDescent="0.25">
      <c r="A10690" s="5" t="str">
        <f t="shared" si="333"/>
        <v>Rate FamilyTOU-PA-2Monthly Peak DayJuly9</v>
      </c>
      <c r="B10690" t="s">
        <v>2234</v>
      </c>
      <c r="C10690" t="s">
        <v>2257</v>
      </c>
      <c r="D10690" t="s">
        <v>2716</v>
      </c>
      <c r="E10690" t="s">
        <v>3243</v>
      </c>
      <c r="F10690" s="6">
        <v>9</v>
      </c>
      <c r="G10690" s="6"/>
      <c r="H10690" s="6"/>
      <c r="I10690" s="6"/>
      <c r="J10690" s="6">
        <v>87.7</v>
      </c>
      <c r="K10690">
        <f t="shared" ref="K10690:K10753" si="334">INDEX(events, MATCH(CONCATENATE(B10690, C10690, D10690, E10690), events_y, 0), MATCH("Confidential", events_x, 0))</f>
        <v>1</v>
      </c>
    </row>
    <row r="10691" spans="1:11" x14ac:dyDescent="0.25">
      <c r="A10691" s="5" t="str">
        <f t="shared" ref="A10691:A10754" si="335">CONCATENATE(B10691, C10691, D10691, E10691, F10691)</f>
        <v>Rate FamilyTOU-PA-2Monthly Peak DayJuly10</v>
      </c>
      <c r="B10691" t="s">
        <v>2234</v>
      </c>
      <c r="C10691" t="s">
        <v>2257</v>
      </c>
      <c r="D10691" t="s">
        <v>2716</v>
      </c>
      <c r="E10691" t="s">
        <v>3243</v>
      </c>
      <c r="F10691" s="6">
        <v>10</v>
      </c>
      <c r="G10691" s="6"/>
      <c r="H10691" s="6"/>
      <c r="I10691" s="6"/>
      <c r="J10691" s="6">
        <v>90.899999999999991</v>
      </c>
      <c r="K10691">
        <f t="shared" si="334"/>
        <v>1</v>
      </c>
    </row>
    <row r="10692" spans="1:11" x14ac:dyDescent="0.25">
      <c r="A10692" s="5" t="str">
        <f t="shared" si="335"/>
        <v>Rate FamilyTOU-PA-2Monthly Peak DayJuly11</v>
      </c>
      <c r="B10692" t="s">
        <v>2234</v>
      </c>
      <c r="C10692" t="s">
        <v>2257</v>
      </c>
      <c r="D10692" t="s">
        <v>2716</v>
      </c>
      <c r="E10692" t="s">
        <v>3243</v>
      </c>
      <c r="F10692" s="6">
        <v>11</v>
      </c>
      <c r="G10692" s="6"/>
      <c r="H10692" s="6"/>
      <c r="I10692" s="6"/>
      <c r="J10692" s="6">
        <v>94.7</v>
      </c>
      <c r="K10692">
        <f t="shared" si="334"/>
        <v>1</v>
      </c>
    </row>
    <row r="10693" spans="1:11" x14ac:dyDescent="0.25">
      <c r="A10693" s="5" t="str">
        <f t="shared" si="335"/>
        <v>Rate FamilyTOU-PA-2Monthly Peak DayJuly12</v>
      </c>
      <c r="B10693" t="s">
        <v>2234</v>
      </c>
      <c r="C10693" t="s">
        <v>2257</v>
      </c>
      <c r="D10693" t="s">
        <v>2716</v>
      </c>
      <c r="E10693" t="s">
        <v>3243</v>
      </c>
      <c r="F10693" s="6">
        <v>12</v>
      </c>
      <c r="G10693" s="6"/>
      <c r="H10693" s="6"/>
      <c r="I10693" s="6"/>
      <c r="J10693" s="6">
        <v>98.399999999999991</v>
      </c>
      <c r="K10693">
        <f t="shared" si="334"/>
        <v>1</v>
      </c>
    </row>
    <row r="10694" spans="1:11" x14ac:dyDescent="0.25">
      <c r="A10694" s="5" t="str">
        <f t="shared" si="335"/>
        <v>Rate FamilyTOU-PA-2Monthly Peak DayJuly13</v>
      </c>
      <c r="B10694" t="s">
        <v>2234</v>
      </c>
      <c r="C10694" t="s">
        <v>2257</v>
      </c>
      <c r="D10694" t="s">
        <v>2716</v>
      </c>
      <c r="E10694" t="s">
        <v>3243</v>
      </c>
      <c r="F10694" s="6">
        <v>13</v>
      </c>
      <c r="G10694" s="6"/>
      <c r="H10694" s="6"/>
      <c r="I10694" s="6"/>
      <c r="J10694" s="6">
        <v>102.3</v>
      </c>
      <c r="K10694">
        <f t="shared" si="334"/>
        <v>1</v>
      </c>
    </row>
    <row r="10695" spans="1:11" x14ac:dyDescent="0.25">
      <c r="A10695" s="5" t="str">
        <f t="shared" si="335"/>
        <v>Rate FamilyTOU-PA-2Monthly Peak DayJuly14</v>
      </c>
      <c r="B10695" t="s">
        <v>2234</v>
      </c>
      <c r="C10695" t="s">
        <v>2257</v>
      </c>
      <c r="D10695" t="s">
        <v>2716</v>
      </c>
      <c r="E10695" t="s">
        <v>3243</v>
      </c>
      <c r="F10695" s="6">
        <v>14</v>
      </c>
      <c r="G10695" s="6"/>
      <c r="H10695" s="6"/>
      <c r="I10695" s="6"/>
      <c r="J10695" s="6">
        <v>103.39999999999999</v>
      </c>
      <c r="K10695">
        <f t="shared" si="334"/>
        <v>1</v>
      </c>
    </row>
    <row r="10696" spans="1:11" x14ac:dyDescent="0.25">
      <c r="A10696" s="5" t="str">
        <f t="shared" si="335"/>
        <v>Rate FamilyTOU-PA-2Monthly Peak DayJuly15</v>
      </c>
      <c r="B10696" t="s">
        <v>2234</v>
      </c>
      <c r="C10696" t="s">
        <v>2257</v>
      </c>
      <c r="D10696" t="s">
        <v>2716</v>
      </c>
      <c r="E10696" t="s">
        <v>3243</v>
      </c>
      <c r="F10696" s="6">
        <v>15</v>
      </c>
      <c r="G10696" s="6"/>
      <c r="H10696" s="6"/>
      <c r="I10696" s="6"/>
      <c r="J10696" s="6">
        <v>103.2</v>
      </c>
      <c r="K10696">
        <f t="shared" si="334"/>
        <v>1</v>
      </c>
    </row>
    <row r="10697" spans="1:11" x14ac:dyDescent="0.25">
      <c r="A10697" s="5" t="str">
        <f t="shared" si="335"/>
        <v>Rate FamilyTOU-PA-2Monthly Peak DayJuly16</v>
      </c>
      <c r="B10697" t="s">
        <v>2234</v>
      </c>
      <c r="C10697" t="s">
        <v>2257</v>
      </c>
      <c r="D10697" t="s">
        <v>2716</v>
      </c>
      <c r="E10697" t="s">
        <v>3243</v>
      </c>
      <c r="F10697" s="6">
        <v>16</v>
      </c>
      <c r="G10697" s="6"/>
      <c r="H10697" s="6"/>
      <c r="I10697" s="6"/>
      <c r="J10697" s="6">
        <v>103.2</v>
      </c>
      <c r="K10697">
        <f t="shared" si="334"/>
        <v>1</v>
      </c>
    </row>
    <row r="10698" spans="1:11" x14ac:dyDescent="0.25">
      <c r="A10698" s="5" t="str">
        <f t="shared" si="335"/>
        <v>Rate FamilyTOU-PA-2Monthly Peak DayJuly17</v>
      </c>
      <c r="B10698" t="s">
        <v>2234</v>
      </c>
      <c r="C10698" t="s">
        <v>2257</v>
      </c>
      <c r="D10698" t="s">
        <v>2716</v>
      </c>
      <c r="E10698" t="s">
        <v>3243</v>
      </c>
      <c r="F10698" s="6">
        <v>17</v>
      </c>
      <c r="G10698" s="6"/>
      <c r="H10698" s="6"/>
      <c r="I10698" s="6"/>
      <c r="J10698" s="6">
        <v>104.60000000000001</v>
      </c>
      <c r="K10698">
        <f t="shared" si="334"/>
        <v>1</v>
      </c>
    </row>
    <row r="10699" spans="1:11" x14ac:dyDescent="0.25">
      <c r="A10699" s="5" t="str">
        <f t="shared" si="335"/>
        <v>Rate FamilyTOU-PA-2Monthly Peak DayJuly18</v>
      </c>
      <c r="B10699" t="s">
        <v>2234</v>
      </c>
      <c r="C10699" t="s">
        <v>2257</v>
      </c>
      <c r="D10699" t="s">
        <v>2716</v>
      </c>
      <c r="E10699" t="s">
        <v>3243</v>
      </c>
      <c r="F10699" s="6">
        <v>18</v>
      </c>
      <c r="G10699" s="6"/>
      <c r="H10699" s="6"/>
      <c r="I10699" s="6"/>
      <c r="J10699" s="6">
        <v>102.89999999999999</v>
      </c>
      <c r="K10699">
        <f t="shared" si="334"/>
        <v>1</v>
      </c>
    </row>
    <row r="10700" spans="1:11" x14ac:dyDescent="0.25">
      <c r="A10700" s="5" t="str">
        <f t="shared" si="335"/>
        <v>Rate FamilyTOU-PA-2Monthly Peak DayJuly19</v>
      </c>
      <c r="B10700" t="s">
        <v>2234</v>
      </c>
      <c r="C10700" t="s">
        <v>2257</v>
      </c>
      <c r="D10700" t="s">
        <v>2716</v>
      </c>
      <c r="E10700" t="s">
        <v>3243</v>
      </c>
      <c r="F10700" s="6">
        <v>19</v>
      </c>
      <c r="G10700" s="6"/>
      <c r="H10700" s="6"/>
      <c r="I10700" s="6"/>
      <c r="J10700" s="6">
        <v>101.2</v>
      </c>
      <c r="K10700">
        <f t="shared" si="334"/>
        <v>1</v>
      </c>
    </row>
    <row r="10701" spans="1:11" x14ac:dyDescent="0.25">
      <c r="A10701" s="5" t="str">
        <f t="shared" si="335"/>
        <v>Rate FamilyTOU-PA-2Monthly Peak DayJuly20</v>
      </c>
      <c r="B10701" t="s">
        <v>2234</v>
      </c>
      <c r="C10701" t="s">
        <v>2257</v>
      </c>
      <c r="D10701" t="s">
        <v>2716</v>
      </c>
      <c r="E10701" t="s">
        <v>3243</v>
      </c>
      <c r="F10701" s="6">
        <v>20</v>
      </c>
      <c r="G10701" s="6"/>
      <c r="H10701" s="6"/>
      <c r="I10701" s="6"/>
      <c r="J10701" s="6">
        <v>99.5</v>
      </c>
      <c r="K10701">
        <f t="shared" si="334"/>
        <v>1</v>
      </c>
    </row>
    <row r="10702" spans="1:11" x14ac:dyDescent="0.25">
      <c r="A10702" s="5" t="str">
        <f t="shared" si="335"/>
        <v>Rate FamilyTOU-PA-2Monthly Peak DayJuly21</v>
      </c>
      <c r="B10702" t="s">
        <v>2234</v>
      </c>
      <c r="C10702" t="s">
        <v>2257</v>
      </c>
      <c r="D10702" t="s">
        <v>2716</v>
      </c>
      <c r="E10702" t="s">
        <v>3243</v>
      </c>
      <c r="F10702" s="6">
        <v>21</v>
      </c>
      <c r="G10702" s="6"/>
      <c r="H10702" s="6"/>
      <c r="I10702" s="6"/>
      <c r="J10702" s="6">
        <v>96.899999999999991</v>
      </c>
      <c r="K10702">
        <f t="shared" si="334"/>
        <v>1</v>
      </c>
    </row>
    <row r="10703" spans="1:11" x14ac:dyDescent="0.25">
      <c r="A10703" s="5" t="str">
        <f t="shared" si="335"/>
        <v>Rate FamilyTOU-PA-2Monthly Peak DayJuly22</v>
      </c>
      <c r="B10703" t="s">
        <v>2234</v>
      </c>
      <c r="C10703" t="s">
        <v>2257</v>
      </c>
      <c r="D10703" t="s">
        <v>2716</v>
      </c>
      <c r="E10703" t="s">
        <v>3243</v>
      </c>
      <c r="F10703" s="6">
        <v>22</v>
      </c>
      <c r="G10703" s="6"/>
      <c r="H10703" s="6"/>
      <c r="I10703" s="6"/>
      <c r="J10703" s="6">
        <v>93.600000000000009</v>
      </c>
      <c r="K10703">
        <f t="shared" si="334"/>
        <v>1</v>
      </c>
    </row>
    <row r="10704" spans="1:11" x14ac:dyDescent="0.25">
      <c r="A10704" s="5" t="str">
        <f t="shared" si="335"/>
        <v>Rate FamilyTOU-PA-2Monthly Peak DayJuly23</v>
      </c>
      <c r="B10704" t="s">
        <v>2234</v>
      </c>
      <c r="C10704" t="s">
        <v>2257</v>
      </c>
      <c r="D10704" t="s">
        <v>2716</v>
      </c>
      <c r="E10704" t="s">
        <v>3243</v>
      </c>
      <c r="F10704" s="6">
        <v>23</v>
      </c>
      <c r="G10704" s="6"/>
      <c r="H10704" s="6"/>
      <c r="I10704" s="6"/>
      <c r="J10704" s="6">
        <v>93</v>
      </c>
      <c r="K10704">
        <f t="shared" si="334"/>
        <v>1</v>
      </c>
    </row>
    <row r="10705" spans="1:11" x14ac:dyDescent="0.25">
      <c r="A10705" s="5" t="str">
        <f t="shared" si="335"/>
        <v>Rate FamilyTOU-PA-2Monthly Peak DayJuly24</v>
      </c>
      <c r="B10705" t="s">
        <v>2234</v>
      </c>
      <c r="C10705" t="s">
        <v>2257</v>
      </c>
      <c r="D10705" t="s">
        <v>2716</v>
      </c>
      <c r="E10705" t="s">
        <v>3243</v>
      </c>
      <c r="F10705" s="6">
        <v>24</v>
      </c>
      <c r="G10705" s="6"/>
      <c r="H10705" s="6"/>
      <c r="I10705" s="6"/>
      <c r="J10705" s="6">
        <v>91.2</v>
      </c>
      <c r="K10705">
        <f t="shared" si="334"/>
        <v>1</v>
      </c>
    </row>
    <row r="10706" spans="1:11" x14ac:dyDescent="0.25">
      <c r="A10706" s="5" t="str">
        <f t="shared" si="335"/>
        <v>Rate FamilyTOU-PA-2Average WeekdayAugust1</v>
      </c>
      <c r="B10706" t="s">
        <v>2234</v>
      </c>
      <c r="C10706" t="s">
        <v>2257</v>
      </c>
      <c r="D10706" t="s">
        <v>2717</v>
      </c>
      <c r="E10706" t="s">
        <v>3244</v>
      </c>
      <c r="F10706" s="6">
        <v>1</v>
      </c>
      <c r="G10706" s="6"/>
      <c r="H10706" s="6"/>
      <c r="I10706" s="6"/>
      <c r="J10706" s="6">
        <v>88.899999999999991</v>
      </c>
      <c r="K10706">
        <f t="shared" si="334"/>
        <v>1</v>
      </c>
    </row>
    <row r="10707" spans="1:11" x14ac:dyDescent="0.25">
      <c r="A10707" s="5" t="str">
        <f t="shared" si="335"/>
        <v>Rate FamilyTOU-PA-2Average WeekdayAugust2</v>
      </c>
      <c r="B10707" t="s">
        <v>2234</v>
      </c>
      <c r="C10707" t="s">
        <v>2257</v>
      </c>
      <c r="D10707" t="s">
        <v>2717</v>
      </c>
      <c r="E10707" t="s">
        <v>3244</v>
      </c>
      <c r="F10707" s="6">
        <v>2</v>
      </c>
      <c r="G10707" s="6"/>
      <c r="H10707" s="6"/>
      <c r="I10707" s="6"/>
      <c r="J10707" s="6">
        <v>88.8</v>
      </c>
      <c r="K10707">
        <f t="shared" si="334"/>
        <v>1</v>
      </c>
    </row>
    <row r="10708" spans="1:11" x14ac:dyDescent="0.25">
      <c r="A10708" s="5" t="str">
        <f t="shared" si="335"/>
        <v>Rate FamilyTOU-PA-2Average WeekdayAugust3</v>
      </c>
      <c r="B10708" t="s">
        <v>2234</v>
      </c>
      <c r="C10708" t="s">
        <v>2257</v>
      </c>
      <c r="D10708" t="s">
        <v>2717</v>
      </c>
      <c r="E10708" t="s">
        <v>3244</v>
      </c>
      <c r="F10708" s="6">
        <v>3</v>
      </c>
      <c r="G10708" s="6"/>
      <c r="H10708" s="6"/>
      <c r="I10708" s="6"/>
      <c r="J10708" s="6">
        <v>87.600000000000009</v>
      </c>
      <c r="K10708">
        <f t="shared" si="334"/>
        <v>1</v>
      </c>
    </row>
    <row r="10709" spans="1:11" x14ac:dyDescent="0.25">
      <c r="A10709" s="5" t="str">
        <f t="shared" si="335"/>
        <v>Rate FamilyTOU-PA-2Average WeekdayAugust4</v>
      </c>
      <c r="B10709" t="s">
        <v>2234</v>
      </c>
      <c r="C10709" t="s">
        <v>2257</v>
      </c>
      <c r="D10709" t="s">
        <v>2717</v>
      </c>
      <c r="E10709" t="s">
        <v>3244</v>
      </c>
      <c r="F10709" s="6">
        <v>4</v>
      </c>
      <c r="G10709" s="6"/>
      <c r="H10709" s="6"/>
      <c r="I10709" s="6"/>
      <c r="J10709" s="6">
        <v>84.2</v>
      </c>
      <c r="K10709">
        <f t="shared" si="334"/>
        <v>1</v>
      </c>
    </row>
    <row r="10710" spans="1:11" x14ac:dyDescent="0.25">
      <c r="A10710" s="5" t="str">
        <f t="shared" si="335"/>
        <v>Rate FamilyTOU-PA-2Average WeekdayAugust5</v>
      </c>
      <c r="B10710" t="s">
        <v>2234</v>
      </c>
      <c r="C10710" t="s">
        <v>2257</v>
      </c>
      <c r="D10710" t="s">
        <v>2717</v>
      </c>
      <c r="E10710" t="s">
        <v>3244</v>
      </c>
      <c r="F10710" s="6">
        <v>5</v>
      </c>
      <c r="G10710" s="6"/>
      <c r="H10710" s="6"/>
      <c r="I10710" s="6"/>
      <c r="J10710" s="6">
        <v>83.2</v>
      </c>
      <c r="K10710">
        <f t="shared" si="334"/>
        <v>1</v>
      </c>
    </row>
    <row r="10711" spans="1:11" x14ac:dyDescent="0.25">
      <c r="A10711" s="5" t="str">
        <f t="shared" si="335"/>
        <v>Rate FamilyTOU-PA-2Average WeekdayAugust6</v>
      </c>
      <c r="B10711" t="s">
        <v>2234</v>
      </c>
      <c r="C10711" t="s">
        <v>2257</v>
      </c>
      <c r="D10711" t="s">
        <v>2717</v>
      </c>
      <c r="E10711" t="s">
        <v>3244</v>
      </c>
      <c r="F10711" s="6">
        <v>6</v>
      </c>
      <c r="G10711" s="6"/>
      <c r="H10711" s="6"/>
      <c r="I10711" s="6"/>
      <c r="J10711" s="6">
        <v>80.399999999999991</v>
      </c>
      <c r="K10711">
        <f t="shared" si="334"/>
        <v>1</v>
      </c>
    </row>
    <row r="10712" spans="1:11" x14ac:dyDescent="0.25">
      <c r="A10712" s="5" t="str">
        <f t="shared" si="335"/>
        <v>Rate FamilyTOU-PA-2Average WeekdayAugust7</v>
      </c>
      <c r="B10712" t="s">
        <v>2234</v>
      </c>
      <c r="C10712" t="s">
        <v>2257</v>
      </c>
      <c r="D10712" t="s">
        <v>2717</v>
      </c>
      <c r="E10712" t="s">
        <v>3244</v>
      </c>
      <c r="F10712" s="6">
        <v>7</v>
      </c>
      <c r="G10712" s="6"/>
      <c r="H10712" s="6"/>
      <c r="I10712" s="6"/>
      <c r="J10712" s="6">
        <v>82.600000000000009</v>
      </c>
      <c r="K10712">
        <f t="shared" si="334"/>
        <v>1</v>
      </c>
    </row>
    <row r="10713" spans="1:11" x14ac:dyDescent="0.25">
      <c r="A10713" s="5" t="str">
        <f t="shared" si="335"/>
        <v>Rate FamilyTOU-PA-2Average WeekdayAugust8</v>
      </c>
      <c r="B10713" t="s">
        <v>2234</v>
      </c>
      <c r="C10713" t="s">
        <v>2257</v>
      </c>
      <c r="D10713" t="s">
        <v>2717</v>
      </c>
      <c r="E10713" t="s">
        <v>3244</v>
      </c>
      <c r="F10713" s="6">
        <v>8</v>
      </c>
      <c r="G10713" s="6"/>
      <c r="H10713" s="6"/>
      <c r="I10713" s="6"/>
      <c r="J10713" s="6">
        <v>82.100000000000009</v>
      </c>
      <c r="K10713">
        <f t="shared" si="334"/>
        <v>1</v>
      </c>
    </row>
    <row r="10714" spans="1:11" x14ac:dyDescent="0.25">
      <c r="A10714" s="5" t="str">
        <f t="shared" si="335"/>
        <v>Rate FamilyTOU-PA-2Average WeekdayAugust9</v>
      </c>
      <c r="B10714" t="s">
        <v>2234</v>
      </c>
      <c r="C10714" t="s">
        <v>2257</v>
      </c>
      <c r="D10714" t="s">
        <v>2717</v>
      </c>
      <c r="E10714" t="s">
        <v>3244</v>
      </c>
      <c r="F10714" s="6">
        <v>9</v>
      </c>
      <c r="G10714" s="6"/>
      <c r="H10714" s="6"/>
      <c r="I10714" s="6"/>
      <c r="J10714" s="6">
        <v>83.100000000000009</v>
      </c>
      <c r="K10714">
        <f t="shared" si="334"/>
        <v>1</v>
      </c>
    </row>
    <row r="10715" spans="1:11" x14ac:dyDescent="0.25">
      <c r="A10715" s="5" t="str">
        <f t="shared" si="335"/>
        <v>Rate FamilyTOU-PA-2Average WeekdayAugust10</v>
      </c>
      <c r="B10715" t="s">
        <v>2234</v>
      </c>
      <c r="C10715" t="s">
        <v>2257</v>
      </c>
      <c r="D10715" t="s">
        <v>2717</v>
      </c>
      <c r="E10715" t="s">
        <v>3244</v>
      </c>
      <c r="F10715" s="6">
        <v>10</v>
      </c>
      <c r="G10715" s="6"/>
      <c r="H10715" s="6"/>
      <c r="I10715" s="6"/>
      <c r="J10715" s="6">
        <v>88.5</v>
      </c>
      <c r="K10715">
        <f t="shared" si="334"/>
        <v>1</v>
      </c>
    </row>
    <row r="10716" spans="1:11" x14ac:dyDescent="0.25">
      <c r="A10716" s="5" t="str">
        <f t="shared" si="335"/>
        <v>Rate FamilyTOU-PA-2Average WeekdayAugust11</v>
      </c>
      <c r="B10716" t="s">
        <v>2234</v>
      </c>
      <c r="C10716" t="s">
        <v>2257</v>
      </c>
      <c r="D10716" t="s">
        <v>2717</v>
      </c>
      <c r="E10716" t="s">
        <v>3244</v>
      </c>
      <c r="F10716" s="6">
        <v>11</v>
      </c>
      <c r="G10716" s="6"/>
      <c r="H10716" s="6"/>
      <c r="I10716" s="6"/>
      <c r="J10716" s="6">
        <v>94.5</v>
      </c>
      <c r="K10716">
        <f t="shared" si="334"/>
        <v>1</v>
      </c>
    </row>
    <row r="10717" spans="1:11" x14ac:dyDescent="0.25">
      <c r="A10717" s="5" t="str">
        <f t="shared" si="335"/>
        <v>Rate FamilyTOU-PA-2Average WeekdayAugust12</v>
      </c>
      <c r="B10717" t="s">
        <v>2234</v>
      </c>
      <c r="C10717" t="s">
        <v>2257</v>
      </c>
      <c r="D10717" t="s">
        <v>2717</v>
      </c>
      <c r="E10717" t="s">
        <v>3244</v>
      </c>
      <c r="F10717" s="6">
        <v>12</v>
      </c>
      <c r="G10717" s="6"/>
      <c r="H10717" s="6"/>
      <c r="I10717" s="6"/>
      <c r="J10717" s="6">
        <v>97.8</v>
      </c>
      <c r="K10717">
        <f t="shared" si="334"/>
        <v>1</v>
      </c>
    </row>
    <row r="10718" spans="1:11" x14ac:dyDescent="0.25">
      <c r="A10718" s="5" t="str">
        <f t="shared" si="335"/>
        <v>Rate FamilyTOU-PA-2Average WeekdayAugust13</v>
      </c>
      <c r="B10718" t="s">
        <v>2234</v>
      </c>
      <c r="C10718" t="s">
        <v>2257</v>
      </c>
      <c r="D10718" t="s">
        <v>2717</v>
      </c>
      <c r="E10718" t="s">
        <v>3244</v>
      </c>
      <c r="F10718" s="6">
        <v>13</v>
      </c>
      <c r="G10718" s="6"/>
      <c r="H10718" s="6"/>
      <c r="I10718" s="6"/>
      <c r="J10718" s="6">
        <v>99</v>
      </c>
      <c r="K10718">
        <f t="shared" si="334"/>
        <v>1</v>
      </c>
    </row>
    <row r="10719" spans="1:11" x14ac:dyDescent="0.25">
      <c r="A10719" s="5" t="str">
        <f t="shared" si="335"/>
        <v>Rate FamilyTOU-PA-2Average WeekdayAugust14</v>
      </c>
      <c r="B10719" t="s">
        <v>2234</v>
      </c>
      <c r="C10719" t="s">
        <v>2257</v>
      </c>
      <c r="D10719" t="s">
        <v>2717</v>
      </c>
      <c r="E10719" t="s">
        <v>3244</v>
      </c>
      <c r="F10719" s="6">
        <v>14</v>
      </c>
      <c r="G10719" s="6"/>
      <c r="H10719" s="6"/>
      <c r="I10719" s="6"/>
      <c r="J10719" s="6">
        <v>100.2</v>
      </c>
      <c r="K10719">
        <f t="shared" si="334"/>
        <v>1</v>
      </c>
    </row>
    <row r="10720" spans="1:11" x14ac:dyDescent="0.25">
      <c r="A10720" s="5" t="str">
        <f t="shared" si="335"/>
        <v>Rate FamilyTOU-PA-2Average WeekdayAugust15</v>
      </c>
      <c r="B10720" t="s">
        <v>2234</v>
      </c>
      <c r="C10720" t="s">
        <v>2257</v>
      </c>
      <c r="D10720" t="s">
        <v>2717</v>
      </c>
      <c r="E10720" t="s">
        <v>3244</v>
      </c>
      <c r="F10720" s="6">
        <v>15</v>
      </c>
      <c r="G10720" s="6"/>
      <c r="H10720" s="6"/>
      <c r="I10720" s="6"/>
      <c r="J10720" s="6">
        <v>101.5</v>
      </c>
      <c r="K10720">
        <f t="shared" si="334"/>
        <v>1</v>
      </c>
    </row>
    <row r="10721" spans="1:11" x14ac:dyDescent="0.25">
      <c r="A10721" s="5" t="str">
        <f t="shared" si="335"/>
        <v>Rate FamilyTOU-PA-2Average WeekdayAugust16</v>
      </c>
      <c r="B10721" t="s">
        <v>2234</v>
      </c>
      <c r="C10721" t="s">
        <v>2257</v>
      </c>
      <c r="D10721" t="s">
        <v>2717</v>
      </c>
      <c r="E10721" t="s">
        <v>3244</v>
      </c>
      <c r="F10721" s="6">
        <v>16</v>
      </c>
      <c r="G10721" s="6"/>
      <c r="H10721" s="6"/>
      <c r="I10721" s="6"/>
      <c r="J10721" s="6">
        <v>102.8</v>
      </c>
      <c r="K10721">
        <f t="shared" si="334"/>
        <v>1</v>
      </c>
    </row>
    <row r="10722" spans="1:11" x14ac:dyDescent="0.25">
      <c r="A10722" s="5" t="str">
        <f t="shared" si="335"/>
        <v>Rate FamilyTOU-PA-2Average WeekdayAugust17</v>
      </c>
      <c r="B10722" t="s">
        <v>2234</v>
      </c>
      <c r="C10722" t="s">
        <v>2257</v>
      </c>
      <c r="D10722" t="s">
        <v>2717</v>
      </c>
      <c r="E10722" t="s">
        <v>3244</v>
      </c>
      <c r="F10722" s="6">
        <v>17</v>
      </c>
      <c r="G10722" s="6"/>
      <c r="H10722" s="6"/>
      <c r="I10722" s="6"/>
      <c r="J10722" s="6">
        <v>103</v>
      </c>
      <c r="K10722">
        <f t="shared" si="334"/>
        <v>1</v>
      </c>
    </row>
    <row r="10723" spans="1:11" x14ac:dyDescent="0.25">
      <c r="A10723" s="5" t="str">
        <f t="shared" si="335"/>
        <v>Rate FamilyTOU-PA-2Average WeekdayAugust18</v>
      </c>
      <c r="B10723" t="s">
        <v>2234</v>
      </c>
      <c r="C10723" t="s">
        <v>2257</v>
      </c>
      <c r="D10723" t="s">
        <v>2717</v>
      </c>
      <c r="E10723" t="s">
        <v>3244</v>
      </c>
      <c r="F10723" s="6">
        <v>18</v>
      </c>
      <c r="G10723" s="6"/>
      <c r="H10723" s="6"/>
      <c r="I10723" s="6"/>
      <c r="J10723" s="6">
        <v>101.5</v>
      </c>
      <c r="K10723">
        <f t="shared" si="334"/>
        <v>1</v>
      </c>
    </row>
    <row r="10724" spans="1:11" x14ac:dyDescent="0.25">
      <c r="A10724" s="5" t="str">
        <f t="shared" si="335"/>
        <v>Rate FamilyTOU-PA-2Average WeekdayAugust19</v>
      </c>
      <c r="B10724" t="s">
        <v>2234</v>
      </c>
      <c r="C10724" t="s">
        <v>2257</v>
      </c>
      <c r="D10724" t="s">
        <v>2717</v>
      </c>
      <c r="E10724" t="s">
        <v>3244</v>
      </c>
      <c r="F10724" s="6">
        <v>19</v>
      </c>
      <c r="G10724" s="6"/>
      <c r="H10724" s="6"/>
      <c r="I10724" s="6"/>
      <c r="J10724" s="6">
        <v>99.100000000000009</v>
      </c>
      <c r="K10724">
        <f t="shared" si="334"/>
        <v>1</v>
      </c>
    </row>
    <row r="10725" spans="1:11" x14ac:dyDescent="0.25">
      <c r="A10725" s="5" t="str">
        <f t="shared" si="335"/>
        <v>Rate FamilyTOU-PA-2Average WeekdayAugust20</v>
      </c>
      <c r="B10725" t="s">
        <v>2234</v>
      </c>
      <c r="C10725" t="s">
        <v>2257</v>
      </c>
      <c r="D10725" t="s">
        <v>2717</v>
      </c>
      <c r="E10725" t="s">
        <v>3244</v>
      </c>
      <c r="F10725" s="6">
        <v>20</v>
      </c>
      <c r="G10725" s="6"/>
      <c r="H10725" s="6"/>
      <c r="I10725" s="6"/>
      <c r="J10725" s="6">
        <v>95.100000000000009</v>
      </c>
      <c r="K10725">
        <f t="shared" si="334"/>
        <v>1</v>
      </c>
    </row>
    <row r="10726" spans="1:11" x14ac:dyDescent="0.25">
      <c r="A10726" s="5" t="str">
        <f t="shared" si="335"/>
        <v>Rate FamilyTOU-PA-2Average WeekdayAugust21</v>
      </c>
      <c r="B10726" t="s">
        <v>2234</v>
      </c>
      <c r="C10726" t="s">
        <v>2257</v>
      </c>
      <c r="D10726" t="s">
        <v>2717</v>
      </c>
      <c r="E10726" t="s">
        <v>3244</v>
      </c>
      <c r="F10726" s="6">
        <v>21</v>
      </c>
      <c r="G10726" s="6"/>
      <c r="H10726" s="6"/>
      <c r="I10726" s="6"/>
      <c r="J10726" s="6">
        <v>90.8</v>
      </c>
      <c r="K10726">
        <f t="shared" si="334"/>
        <v>1</v>
      </c>
    </row>
    <row r="10727" spans="1:11" x14ac:dyDescent="0.25">
      <c r="A10727" s="5" t="str">
        <f t="shared" si="335"/>
        <v>Rate FamilyTOU-PA-2Average WeekdayAugust22</v>
      </c>
      <c r="B10727" t="s">
        <v>2234</v>
      </c>
      <c r="C10727" t="s">
        <v>2257</v>
      </c>
      <c r="D10727" t="s">
        <v>2717</v>
      </c>
      <c r="E10727" t="s">
        <v>3244</v>
      </c>
      <c r="F10727" s="6">
        <v>22</v>
      </c>
      <c r="G10727" s="6"/>
      <c r="H10727" s="6"/>
      <c r="I10727" s="6"/>
      <c r="J10727" s="6">
        <v>88</v>
      </c>
      <c r="K10727">
        <f t="shared" si="334"/>
        <v>1</v>
      </c>
    </row>
    <row r="10728" spans="1:11" x14ac:dyDescent="0.25">
      <c r="A10728" s="5" t="str">
        <f t="shared" si="335"/>
        <v>Rate FamilyTOU-PA-2Average WeekdayAugust23</v>
      </c>
      <c r="B10728" t="s">
        <v>2234</v>
      </c>
      <c r="C10728" t="s">
        <v>2257</v>
      </c>
      <c r="D10728" t="s">
        <v>2717</v>
      </c>
      <c r="E10728" t="s">
        <v>3244</v>
      </c>
      <c r="F10728" s="6">
        <v>23</v>
      </c>
      <c r="G10728" s="6"/>
      <c r="H10728" s="6"/>
      <c r="I10728" s="6"/>
      <c r="J10728" s="6">
        <v>86.7</v>
      </c>
      <c r="K10728">
        <f t="shared" si="334"/>
        <v>1</v>
      </c>
    </row>
    <row r="10729" spans="1:11" x14ac:dyDescent="0.25">
      <c r="A10729" s="5" t="str">
        <f t="shared" si="335"/>
        <v>Rate FamilyTOU-PA-2Average WeekdayAugust24</v>
      </c>
      <c r="B10729" t="s">
        <v>2234</v>
      </c>
      <c r="C10729" t="s">
        <v>2257</v>
      </c>
      <c r="D10729" t="s">
        <v>2717</v>
      </c>
      <c r="E10729" t="s">
        <v>3244</v>
      </c>
      <c r="F10729" s="6">
        <v>24</v>
      </c>
      <c r="G10729" s="6"/>
      <c r="H10729" s="6"/>
      <c r="I10729" s="6"/>
      <c r="J10729" s="6">
        <v>85.2</v>
      </c>
      <c r="K10729">
        <f t="shared" si="334"/>
        <v>1</v>
      </c>
    </row>
    <row r="10730" spans="1:11" x14ac:dyDescent="0.25">
      <c r="A10730" s="5" t="str">
        <f t="shared" si="335"/>
        <v>Rate FamilyTOU-PA-2Monthly Peak DayAugust1</v>
      </c>
      <c r="B10730" t="s">
        <v>2234</v>
      </c>
      <c r="C10730" t="s">
        <v>2257</v>
      </c>
      <c r="D10730" t="s">
        <v>2718</v>
      </c>
      <c r="E10730" t="s">
        <v>3244</v>
      </c>
      <c r="F10730" s="6">
        <v>1</v>
      </c>
      <c r="G10730" s="6"/>
      <c r="H10730" s="6"/>
      <c r="I10730" s="6"/>
      <c r="J10730" s="6">
        <v>89.600000000000009</v>
      </c>
      <c r="K10730">
        <f t="shared" si="334"/>
        <v>1</v>
      </c>
    </row>
    <row r="10731" spans="1:11" x14ac:dyDescent="0.25">
      <c r="A10731" s="5" t="str">
        <f t="shared" si="335"/>
        <v>Rate FamilyTOU-PA-2Monthly Peak DayAugust2</v>
      </c>
      <c r="B10731" t="s">
        <v>2234</v>
      </c>
      <c r="C10731" t="s">
        <v>2257</v>
      </c>
      <c r="D10731" t="s">
        <v>2718</v>
      </c>
      <c r="E10731" t="s">
        <v>3244</v>
      </c>
      <c r="F10731" s="6">
        <v>2</v>
      </c>
      <c r="G10731" s="6"/>
      <c r="H10731" s="6"/>
      <c r="I10731" s="6"/>
      <c r="J10731" s="6">
        <v>87.899999999999991</v>
      </c>
      <c r="K10731">
        <f t="shared" si="334"/>
        <v>1</v>
      </c>
    </row>
    <row r="10732" spans="1:11" x14ac:dyDescent="0.25">
      <c r="A10732" s="5" t="str">
        <f t="shared" si="335"/>
        <v>Rate FamilyTOU-PA-2Monthly Peak DayAugust3</v>
      </c>
      <c r="B10732" t="s">
        <v>2234</v>
      </c>
      <c r="C10732" t="s">
        <v>2257</v>
      </c>
      <c r="D10732" t="s">
        <v>2718</v>
      </c>
      <c r="E10732" t="s">
        <v>3244</v>
      </c>
      <c r="F10732" s="6">
        <v>3</v>
      </c>
      <c r="G10732" s="6"/>
      <c r="H10732" s="6"/>
      <c r="I10732" s="6"/>
      <c r="J10732" s="6">
        <v>86.600000000000009</v>
      </c>
      <c r="K10732">
        <f t="shared" si="334"/>
        <v>1</v>
      </c>
    </row>
    <row r="10733" spans="1:11" x14ac:dyDescent="0.25">
      <c r="A10733" s="5" t="str">
        <f t="shared" si="335"/>
        <v>Rate FamilyTOU-PA-2Monthly Peak DayAugust4</v>
      </c>
      <c r="B10733" t="s">
        <v>2234</v>
      </c>
      <c r="C10733" t="s">
        <v>2257</v>
      </c>
      <c r="D10733" t="s">
        <v>2718</v>
      </c>
      <c r="E10733" t="s">
        <v>3244</v>
      </c>
      <c r="F10733" s="6">
        <v>4</v>
      </c>
      <c r="G10733" s="6"/>
      <c r="H10733" s="6"/>
      <c r="I10733" s="6"/>
      <c r="J10733" s="6">
        <v>86.7</v>
      </c>
      <c r="K10733">
        <f t="shared" si="334"/>
        <v>1</v>
      </c>
    </row>
    <row r="10734" spans="1:11" x14ac:dyDescent="0.25">
      <c r="A10734" s="5" t="str">
        <f t="shared" si="335"/>
        <v>Rate FamilyTOU-PA-2Monthly Peak DayAugust5</v>
      </c>
      <c r="B10734" t="s">
        <v>2234</v>
      </c>
      <c r="C10734" t="s">
        <v>2257</v>
      </c>
      <c r="D10734" t="s">
        <v>2718</v>
      </c>
      <c r="E10734" t="s">
        <v>3244</v>
      </c>
      <c r="F10734" s="6">
        <v>5</v>
      </c>
      <c r="G10734" s="6"/>
      <c r="H10734" s="6"/>
      <c r="I10734" s="6"/>
      <c r="J10734" s="6">
        <v>84.8</v>
      </c>
      <c r="K10734">
        <f t="shared" si="334"/>
        <v>1</v>
      </c>
    </row>
    <row r="10735" spans="1:11" x14ac:dyDescent="0.25">
      <c r="A10735" s="5" t="str">
        <f t="shared" si="335"/>
        <v>Rate FamilyTOU-PA-2Monthly Peak DayAugust6</v>
      </c>
      <c r="B10735" t="s">
        <v>2234</v>
      </c>
      <c r="C10735" t="s">
        <v>2257</v>
      </c>
      <c r="D10735" t="s">
        <v>2718</v>
      </c>
      <c r="E10735" t="s">
        <v>3244</v>
      </c>
      <c r="F10735" s="6">
        <v>6</v>
      </c>
      <c r="G10735" s="6"/>
      <c r="H10735" s="6"/>
      <c r="I10735" s="6"/>
      <c r="J10735" s="6">
        <v>83.2</v>
      </c>
      <c r="K10735">
        <f t="shared" si="334"/>
        <v>1</v>
      </c>
    </row>
    <row r="10736" spans="1:11" x14ac:dyDescent="0.25">
      <c r="A10736" s="5" t="str">
        <f t="shared" si="335"/>
        <v>Rate FamilyTOU-PA-2Monthly Peak DayAugust7</v>
      </c>
      <c r="B10736" t="s">
        <v>2234</v>
      </c>
      <c r="C10736" t="s">
        <v>2257</v>
      </c>
      <c r="D10736" t="s">
        <v>2718</v>
      </c>
      <c r="E10736" t="s">
        <v>3244</v>
      </c>
      <c r="F10736" s="6">
        <v>7</v>
      </c>
      <c r="G10736" s="6"/>
      <c r="H10736" s="6"/>
      <c r="I10736" s="6"/>
      <c r="J10736" s="6">
        <v>82.2</v>
      </c>
      <c r="K10736">
        <f t="shared" si="334"/>
        <v>1</v>
      </c>
    </row>
    <row r="10737" spans="1:11" x14ac:dyDescent="0.25">
      <c r="A10737" s="5" t="str">
        <f t="shared" si="335"/>
        <v>Rate FamilyTOU-PA-2Monthly Peak DayAugust8</v>
      </c>
      <c r="B10737" t="s">
        <v>2234</v>
      </c>
      <c r="C10737" t="s">
        <v>2257</v>
      </c>
      <c r="D10737" t="s">
        <v>2718</v>
      </c>
      <c r="E10737" t="s">
        <v>3244</v>
      </c>
      <c r="F10737" s="6">
        <v>8</v>
      </c>
      <c r="G10737" s="6"/>
      <c r="H10737" s="6"/>
      <c r="I10737" s="6"/>
      <c r="J10737" s="6">
        <v>81.7</v>
      </c>
      <c r="K10737">
        <f t="shared" si="334"/>
        <v>1</v>
      </c>
    </row>
    <row r="10738" spans="1:11" x14ac:dyDescent="0.25">
      <c r="A10738" s="5" t="str">
        <f t="shared" si="335"/>
        <v>Rate FamilyTOU-PA-2Monthly Peak DayAugust9</v>
      </c>
      <c r="B10738" t="s">
        <v>2234</v>
      </c>
      <c r="C10738" t="s">
        <v>2257</v>
      </c>
      <c r="D10738" t="s">
        <v>2718</v>
      </c>
      <c r="E10738" t="s">
        <v>3244</v>
      </c>
      <c r="F10738" s="6">
        <v>9</v>
      </c>
      <c r="G10738" s="6"/>
      <c r="H10738" s="6"/>
      <c r="I10738" s="6"/>
      <c r="J10738" s="6">
        <v>84</v>
      </c>
      <c r="K10738">
        <f t="shared" si="334"/>
        <v>1</v>
      </c>
    </row>
    <row r="10739" spans="1:11" x14ac:dyDescent="0.25">
      <c r="A10739" s="5" t="str">
        <f t="shared" si="335"/>
        <v>Rate FamilyTOU-PA-2Monthly Peak DayAugust10</v>
      </c>
      <c r="B10739" t="s">
        <v>2234</v>
      </c>
      <c r="C10739" t="s">
        <v>2257</v>
      </c>
      <c r="D10739" t="s">
        <v>2718</v>
      </c>
      <c r="E10739" t="s">
        <v>3244</v>
      </c>
      <c r="F10739" s="6">
        <v>10</v>
      </c>
      <c r="G10739" s="6"/>
      <c r="H10739" s="6"/>
      <c r="I10739" s="6"/>
      <c r="J10739" s="6">
        <v>88.399999999999991</v>
      </c>
      <c r="K10739">
        <f t="shared" si="334"/>
        <v>1</v>
      </c>
    </row>
    <row r="10740" spans="1:11" x14ac:dyDescent="0.25">
      <c r="A10740" s="5" t="str">
        <f t="shared" si="335"/>
        <v>Rate FamilyTOU-PA-2Monthly Peak DayAugust11</v>
      </c>
      <c r="B10740" t="s">
        <v>2234</v>
      </c>
      <c r="C10740" t="s">
        <v>2257</v>
      </c>
      <c r="D10740" t="s">
        <v>2718</v>
      </c>
      <c r="E10740" t="s">
        <v>3244</v>
      </c>
      <c r="F10740" s="6">
        <v>11</v>
      </c>
      <c r="G10740" s="6"/>
      <c r="H10740" s="6"/>
      <c r="I10740" s="6"/>
      <c r="J10740" s="6">
        <v>91.8</v>
      </c>
      <c r="K10740">
        <f t="shared" si="334"/>
        <v>1</v>
      </c>
    </row>
    <row r="10741" spans="1:11" x14ac:dyDescent="0.25">
      <c r="A10741" s="5" t="str">
        <f t="shared" si="335"/>
        <v>Rate FamilyTOU-PA-2Monthly Peak DayAugust12</v>
      </c>
      <c r="B10741" t="s">
        <v>2234</v>
      </c>
      <c r="C10741" t="s">
        <v>2257</v>
      </c>
      <c r="D10741" t="s">
        <v>2718</v>
      </c>
      <c r="E10741" t="s">
        <v>3244</v>
      </c>
      <c r="F10741" s="6">
        <v>12</v>
      </c>
      <c r="G10741" s="6"/>
      <c r="H10741" s="6"/>
      <c r="I10741" s="6"/>
      <c r="J10741" s="6">
        <v>94.600000000000009</v>
      </c>
      <c r="K10741">
        <f t="shared" si="334"/>
        <v>1</v>
      </c>
    </row>
    <row r="10742" spans="1:11" x14ac:dyDescent="0.25">
      <c r="A10742" s="5" t="str">
        <f t="shared" si="335"/>
        <v>Rate FamilyTOU-PA-2Monthly Peak DayAugust13</v>
      </c>
      <c r="B10742" t="s">
        <v>2234</v>
      </c>
      <c r="C10742" t="s">
        <v>2257</v>
      </c>
      <c r="D10742" t="s">
        <v>2718</v>
      </c>
      <c r="E10742" t="s">
        <v>3244</v>
      </c>
      <c r="F10742" s="6">
        <v>13</v>
      </c>
      <c r="G10742" s="6"/>
      <c r="H10742" s="6"/>
      <c r="I10742" s="6"/>
      <c r="J10742" s="6">
        <v>97</v>
      </c>
      <c r="K10742">
        <f t="shared" si="334"/>
        <v>1</v>
      </c>
    </row>
    <row r="10743" spans="1:11" x14ac:dyDescent="0.25">
      <c r="A10743" s="5" t="str">
        <f t="shared" si="335"/>
        <v>Rate FamilyTOU-PA-2Monthly Peak DayAugust14</v>
      </c>
      <c r="B10743" t="s">
        <v>2234</v>
      </c>
      <c r="C10743" t="s">
        <v>2257</v>
      </c>
      <c r="D10743" t="s">
        <v>2718</v>
      </c>
      <c r="E10743" t="s">
        <v>3244</v>
      </c>
      <c r="F10743" s="6">
        <v>14</v>
      </c>
      <c r="G10743" s="6"/>
      <c r="H10743" s="6"/>
      <c r="I10743" s="6"/>
      <c r="J10743" s="6">
        <v>98.899999999999991</v>
      </c>
      <c r="K10743">
        <f t="shared" si="334"/>
        <v>1</v>
      </c>
    </row>
    <row r="10744" spans="1:11" x14ac:dyDescent="0.25">
      <c r="A10744" s="5" t="str">
        <f t="shared" si="335"/>
        <v>Rate FamilyTOU-PA-2Monthly Peak DayAugust15</v>
      </c>
      <c r="B10744" t="s">
        <v>2234</v>
      </c>
      <c r="C10744" t="s">
        <v>2257</v>
      </c>
      <c r="D10744" t="s">
        <v>2718</v>
      </c>
      <c r="E10744" t="s">
        <v>3244</v>
      </c>
      <c r="F10744" s="6">
        <v>15</v>
      </c>
      <c r="G10744" s="6"/>
      <c r="H10744" s="6"/>
      <c r="I10744" s="6"/>
      <c r="J10744" s="6">
        <v>100</v>
      </c>
      <c r="K10744">
        <f t="shared" si="334"/>
        <v>1</v>
      </c>
    </row>
    <row r="10745" spans="1:11" x14ac:dyDescent="0.25">
      <c r="A10745" s="5" t="str">
        <f t="shared" si="335"/>
        <v>Rate FamilyTOU-PA-2Monthly Peak DayAugust16</v>
      </c>
      <c r="B10745" t="s">
        <v>2234</v>
      </c>
      <c r="C10745" t="s">
        <v>2257</v>
      </c>
      <c r="D10745" t="s">
        <v>2718</v>
      </c>
      <c r="E10745" t="s">
        <v>3244</v>
      </c>
      <c r="F10745" s="6">
        <v>16</v>
      </c>
      <c r="G10745" s="6"/>
      <c r="H10745" s="6"/>
      <c r="I10745" s="6"/>
      <c r="J10745" s="6">
        <v>100</v>
      </c>
      <c r="K10745">
        <f t="shared" si="334"/>
        <v>1</v>
      </c>
    </row>
    <row r="10746" spans="1:11" x14ac:dyDescent="0.25">
      <c r="A10746" s="5" t="str">
        <f t="shared" si="335"/>
        <v>Rate FamilyTOU-PA-2Monthly Peak DayAugust17</v>
      </c>
      <c r="B10746" t="s">
        <v>2234</v>
      </c>
      <c r="C10746" t="s">
        <v>2257</v>
      </c>
      <c r="D10746" t="s">
        <v>2718</v>
      </c>
      <c r="E10746" t="s">
        <v>3244</v>
      </c>
      <c r="F10746" s="6">
        <v>17</v>
      </c>
      <c r="G10746" s="6"/>
      <c r="H10746" s="6"/>
      <c r="I10746" s="6"/>
      <c r="J10746" s="6">
        <v>98.899999999999991</v>
      </c>
      <c r="K10746">
        <f t="shared" si="334"/>
        <v>1</v>
      </c>
    </row>
    <row r="10747" spans="1:11" x14ac:dyDescent="0.25">
      <c r="A10747" s="5" t="str">
        <f t="shared" si="335"/>
        <v>Rate FamilyTOU-PA-2Monthly Peak DayAugust18</v>
      </c>
      <c r="B10747" t="s">
        <v>2234</v>
      </c>
      <c r="C10747" t="s">
        <v>2257</v>
      </c>
      <c r="D10747" t="s">
        <v>2718</v>
      </c>
      <c r="E10747" t="s">
        <v>3244</v>
      </c>
      <c r="F10747" s="6">
        <v>18</v>
      </c>
      <c r="G10747" s="6"/>
      <c r="H10747" s="6"/>
      <c r="I10747" s="6"/>
      <c r="J10747" s="6">
        <v>97.2</v>
      </c>
      <c r="K10747">
        <f t="shared" si="334"/>
        <v>1</v>
      </c>
    </row>
    <row r="10748" spans="1:11" x14ac:dyDescent="0.25">
      <c r="A10748" s="5" t="str">
        <f t="shared" si="335"/>
        <v>Rate FamilyTOU-PA-2Monthly Peak DayAugust19</v>
      </c>
      <c r="B10748" t="s">
        <v>2234</v>
      </c>
      <c r="C10748" t="s">
        <v>2257</v>
      </c>
      <c r="D10748" t="s">
        <v>2718</v>
      </c>
      <c r="E10748" t="s">
        <v>3244</v>
      </c>
      <c r="F10748" s="6">
        <v>19</v>
      </c>
      <c r="G10748" s="6"/>
      <c r="H10748" s="6"/>
      <c r="I10748" s="6"/>
      <c r="J10748" s="6">
        <v>94.3</v>
      </c>
      <c r="K10748">
        <f t="shared" si="334"/>
        <v>1</v>
      </c>
    </row>
    <row r="10749" spans="1:11" x14ac:dyDescent="0.25">
      <c r="A10749" s="5" t="str">
        <f t="shared" si="335"/>
        <v>Rate FamilyTOU-PA-2Monthly Peak DayAugust20</v>
      </c>
      <c r="B10749" t="s">
        <v>2234</v>
      </c>
      <c r="C10749" t="s">
        <v>2257</v>
      </c>
      <c r="D10749" t="s">
        <v>2718</v>
      </c>
      <c r="E10749" t="s">
        <v>3244</v>
      </c>
      <c r="F10749" s="6">
        <v>20</v>
      </c>
      <c r="G10749" s="6"/>
      <c r="H10749" s="6"/>
      <c r="I10749" s="6"/>
      <c r="J10749" s="6">
        <v>91.7</v>
      </c>
      <c r="K10749">
        <f t="shared" si="334"/>
        <v>1</v>
      </c>
    </row>
    <row r="10750" spans="1:11" x14ac:dyDescent="0.25">
      <c r="A10750" s="5" t="str">
        <f t="shared" si="335"/>
        <v>Rate FamilyTOU-PA-2Monthly Peak DayAugust21</v>
      </c>
      <c r="B10750" t="s">
        <v>2234</v>
      </c>
      <c r="C10750" t="s">
        <v>2257</v>
      </c>
      <c r="D10750" t="s">
        <v>2718</v>
      </c>
      <c r="E10750" t="s">
        <v>3244</v>
      </c>
      <c r="F10750" s="6">
        <v>21</v>
      </c>
      <c r="G10750" s="6"/>
      <c r="H10750" s="6"/>
      <c r="I10750" s="6"/>
      <c r="J10750" s="6">
        <v>88.8</v>
      </c>
      <c r="K10750">
        <f t="shared" si="334"/>
        <v>1</v>
      </c>
    </row>
    <row r="10751" spans="1:11" x14ac:dyDescent="0.25">
      <c r="A10751" s="5" t="str">
        <f t="shared" si="335"/>
        <v>Rate FamilyTOU-PA-2Monthly Peak DayAugust22</v>
      </c>
      <c r="B10751" t="s">
        <v>2234</v>
      </c>
      <c r="C10751" t="s">
        <v>2257</v>
      </c>
      <c r="D10751" t="s">
        <v>2718</v>
      </c>
      <c r="E10751" t="s">
        <v>3244</v>
      </c>
      <c r="F10751" s="6">
        <v>22</v>
      </c>
      <c r="G10751" s="6"/>
      <c r="H10751" s="6"/>
      <c r="I10751" s="6"/>
      <c r="J10751" s="6">
        <v>86.899999999999991</v>
      </c>
      <c r="K10751">
        <f t="shared" si="334"/>
        <v>1</v>
      </c>
    </row>
    <row r="10752" spans="1:11" x14ac:dyDescent="0.25">
      <c r="A10752" s="5" t="str">
        <f t="shared" si="335"/>
        <v>Rate FamilyTOU-PA-2Monthly Peak DayAugust23</v>
      </c>
      <c r="B10752" t="s">
        <v>2234</v>
      </c>
      <c r="C10752" t="s">
        <v>2257</v>
      </c>
      <c r="D10752" t="s">
        <v>2718</v>
      </c>
      <c r="E10752" t="s">
        <v>3244</v>
      </c>
      <c r="F10752" s="6">
        <v>23</v>
      </c>
      <c r="G10752" s="6"/>
      <c r="H10752" s="6"/>
      <c r="I10752" s="6"/>
      <c r="J10752" s="6">
        <v>85.600000000000009</v>
      </c>
      <c r="K10752">
        <f t="shared" si="334"/>
        <v>1</v>
      </c>
    </row>
    <row r="10753" spans="1:11" x14ac:dyDescent="0.25">
      <c r="A10753" s="5" t="str">
        <f t="shared" si="335"/>
        <v>Rate FamilyTOU-PA-2Monthly Peak DayAugust24</v>
      </c>
      <c r="B10753" t="s">
        <v>2234</v>
      </c>
      <c r="C10753" t="s">
        <v>2257</v>
      </c>
      <c r="D10753" t="s">
        <v>2718</v>
      </c>
      <c r="E10753" t="s">
        <v>3244</v>
      </c>
      <c r="F10753" s="6">
        <v>24</v>
      </c>
      <c r="G10753" s="6"/>
      <c r="H10753" s="6"/>
      <c r="I10753" s="6"/>
      <c r="J10753" s="6">
        <v>85.2</v>
      </c>
      <c r="K10753">
        <f t="shared" si="334"/>
        <v>1</v>
      </c>
    </row>
    <row r="10754" spans="1:11" x14ac:dyDescent="0.25">
      <c r="A10754" s="5" t="str">
        <f t="shared" si="335"/>
        <v>Rate FamilyTOU-PA-2Average WeekdaySeptember1</v>
      </c>
      <c r="B10754" t="s">
        <v>2234</v>
      </c>
      <c r="C10754" t="s">
        <v>2257</v>
      </c>
      <c r="D10754" t="s">
        <v>2719</v>
      </c>
      <c r="E10754" t="s">
        <v>3245</v>
      </c>
      <c r="F10754" s="6">
        <v>1</v>
      </c>
      <c r="G10754" s="6"/>
      <c r="H10754" s="6"/>
      <c r="I10754" s="6"/>
      <c r="J10754" s="6">
        <v>79.3</v>
      </c>
      <c r="K10754">
        <f t="shared" ref="K10754:K10817" si="336">INDEX(events, MATCH(CONCATENATE(B10754, C10754, D10754, E10754), events_y, 0), MATCH("Confidential", events_x, 0))</f>
        <v>1</v>
      </c>
    </row>
    <row r="10755" spans="1:11" x14ac:dyDescent="0.25">
      <c r="A10755" s="5" t="str">
        <f t="shared" ref="A10755:A10818" si="337">CONCATENATE(B10755, C10755, D10755, E10755, F10755)</f>
        <v>Rate FamilyTOU-PA-2Average WeekdaySeptember2</v>
      </c>
      <c r="B10755" t="s">
        <v>2234</v>
      </c>
      <c r="C10755" t="s">
        <v>2257</v>
      </c>
      <c r="D10755" t="s">
        <v>2719</v>
      </c>
      <c r="E10755" t="s">
        <v>3245</v>
      </c>
      <c r="F10755" s="6">
        <v>2</v>
      </c>
      <c r="G10755" s="6"/>
      <c r="H10755" s="6"/>
      <c r="I10755" s="6"/>
      <c r="J10755" s="6">
        <v>77.899999999999991</v>
      </c>
      <c r="K10755">
        <f t="shared" si="336"/>
        <v>1</v>
      </c>
    </row>
    <row r="10756" spans="1:11" x14ac:dyDescent="0.25">
      <c r="A10756" s="5" t="str">
        <f t="shared" si="337"/>
        <v>Rate FamilyTOU-PA-2Average WeekdaySeptember3</v>
      </c>
      <c r="B10756" t="s">
        <v>2234</v>
      </c>
      <c r="C10756" t="s">
        <v>2257</v>
      </c>
      <c r="D10756" t="s">
        <v>2719</v>
      </c>
      <c r="E10756" t="s">
        <v>3245</v>
      </c>
      <c r="F10756" s="6">
        <v>3</v>
      </c>
      <c r="G10756" s="6"/>
      <c r="H10756" s="6"/>
      <c r="I10756" s="6"/>
      <c r="J10756" s="6">
        <v>79.399999999999991</v>
      </c>
      <c r="K10756">
        <f t="shared" si="336"/>
        <v>1</v>
      </c>
    </row>
    <row r="10757" spans="1:11" x14ac:dyDescent="0.25">
      <c r="A10757" s="5" t="str">
        <f t="shared" si="337"/>
        <v>Rate FamilyTOU-PA-2Average WeekdaySeptember4</v>
      </c>
      <c r="B10757" t="s">
        <v>2234</v>
      </c>
      <c r="C10757" t="s">
        <v>2257</v>
      </c>
      <c r="D10757" t="s">
        <v>2719</v>
      </c>
      <c r="E10757" t="s">
        <v>3245</v>
      </c>
      <c r="F10757" s="6">
        <v>4</v>
      </c>
      <c r="G10757" s="6"/>
      <c r="H10757" s="6"/>
      <c r="I10757" s="6"/>
      <c r="J10757" s="6">
        <v>79.3</v>
      </c>
      <c r="K10757">
        <f t="shared" si="336"/>
        <v>1</v>
      </c>
    </row>
    <row r="10758" spans="1:11" x14ac:dyDescent="0.25">
      <c r="A10758" s="5" t="str">
        <f t="shared" si="337"/>
        <v>Rate FamilyTOU-PA-2Average WeekdaySeptember5</v>
      </c>
      <c r="B10758" t="s">
        <v>2234</v>
      </c>
      <c r="C10758" t="s">
        <v>2257</v>
      </c>
      <c r="D10758" t="s">
        <v>2719</v>
      </c>
      <c r="E10758" t="s">
        <v>3245</v>
      </c>
      <c r="F10758" s="6">
        <v>5</v>
      </c>
      <c r="G10758" s="6"/>
      <c r="H10758" s="6"/>
      <c r="I10758" s="6"/>
      <c r="J10758" s="6">
        <v>78</v>
      </c>
      <c r="K10758">
        <f t="shared" si="336"/>
        <v>1</v>
      </c>
    </row>
    <row r="10759" spans="1:11" x14ac:dyDescent="0.25">
      <c r="A10759" s="5" t="str">
        <f t="shared" si="337"/>
        <v>Rate FamilyTOU-PA-2Average WeekdaySeptember6</v>
      </c>
      <c r="B10759" t="s">
        <v>2234</v>
      </c>
      <c r="C10759" t="s">
        <v>2257</v>
      </c>
      <c r="D10759" t="s">
        <v>2719</v>
      </c>
      <c r="E10759" t="s">
        <v>3245</v>
      </c>
      <c r="F10759" s="6">
        <v>6</v>
      </c>
      <c r="G10759" s="6"/>
      <c r="H10759" s="6"/>
      <c r="I10759" s="6"/>
      <c r="J10759" s="6">
        <v>75.399999999999991</v>
      </c>
      <c r="K10759">
        <f t="shared" si="336"/>
        <v>1</v>
      </c>
    </row>
    <row r="10760" spans="1:11" x14ac:dyDescent="0.25">
      <c r="A10760" s="5" t="str">
        <f t="shared" si="337"/>
        <v>Rate FamilyTOU-PA-2Average WeekdaySeptember7</v>
      </c>
      <c r="B10760" t="s">
        <v>2234</v>
      </c>
      <c r="C10760" t="s">
        <v>2257</v>
      </c>
      <c r="D10760" t="s">
        <v>2719</v>
      </c>
      <c r="E10760" t="s">
        <v>3245</v>
      </c>
      <c r="F10760" s="6">
        <v>7</v>
      </c>
      <c r="G10760" s="6"/>
      <c r="H10760" s="6"/>
      <c r="I10760" s="6"/>
      <c r="J10760" s="6">
        <v>74.3</v>
      </c>
      <c r="K10760">
        <f t="shared" si="336"/>
        <v>1</v>
      </c>
    </row>
    <row r="10761" spans="1:11" x14ac:dyDescent="0.25">
      <c r="A10761" s="5" t="str">
        <f t="shared" si="337"/>
        <v>Rate FamilyTOU-PA-2Average WeekdaySeptember8</v>
      </c>
      <c r="B10761" t="s">
        <v>2234</v>
      </c>
      <c r="C10761" t="s">
        <v>2257</v>
      </c>
      <c r="D10761" t="s">
        <v>2719</v>
      </c>
      <c r="E10761" t="s">
        <v>3245</v>
      </c>
      <c r="F10761" s="6">
        <v>8</v>
      </c>
      <c r="G10761" s="6"/>
      <c r="H10761" s="6"/>
      <c r="I10761" s="6"/>
      <c r="J10761" s="6">
        <v>73.100000000000009</v>
      </c>
      <c r="K10761">
        <f t="shared" si="336"/>
        <v>1</v>
      </c>
    </row>
    <row r="10762" spans="1:11" x14ac:dyDescent="0.25">
      <c r="A10762" s="5" t="str">
        <f t="shared" si="337"/>
        <v>Rate FamilyTOU-PA-2Average WeekdaySeptember9</v>
      </c>
      <c r="B10762" t="s">
        <v>2234</v>
      </c>
      <c r="C10762" t="s">
        <v>2257</v>
      </c>
      <c r="D10762" t="s">
        <v>2719</v>
      </c>
      <c r="E10762" t="s">
        <v>3245</v>
      </c>
      <c r="F10762" s="6">
        <v>9</v>
      </c>
      <c r="G10762" s="6"/>
      <c r="H10762" s="6"/>
      <c r="I10762" s="6"/>
      <c r="J10762" s="6">
        <v>74.2</v>
      </c>
      <c r="K10762">
        <f t="shared" si="336"/>
        <v>1</v>
      </c>
    </row>
    <row r="10763" spans="1:11" x14ac:dyDescent="0.25">
      <c r="A10763" s="5" t="str">
        <f t="shared" si="337"/>
        <v>Rate FamilyTOU-PA-2Average WeekdaySeptember10</v>
      </c>
      <c r="B10763" t="s">
        <v>2234</v>
      </c>
      <c r="C10763" t="s">
        <v>2257</v>
      </c>
      <c r="D10763" t="s">
        <v>2719</v>
      </c>
      <c r="E10763" t="s">
        <v>3245</v>
      </c>
      <c r="F10763" s="6">
        <v>10</v>
      </c>
      <c r="G10763" s="6"/>
      <c r="H10763" s="6"/>
      <c r="I10763" s="6"/>
      <c r="J10763" s="6">
        <v>76.2</v>
      </c>
      <c r="K10763">
        <f t="shared" si="336"/>
        <v>1</v>
      </c>
    </row>
    <row r="10764" spans="1:11" x14ac:dyDescent="0.25">
      <c r="A10764" s="5" t="str">
        <f t="shared" si="337"/>
        <v>Rate FamilyTOU-PA-2Average WeekdaySeptember11</v>
      </c>
      <c r="B10764" t="s">
        <v>2234</v>
      </c>
      <c r="C10764" t="s">
        <v>2257</v>
      </c>
      <c r="D10764" t="s">
        <v>2719</v>
      </c>
      <c r="E10764" t="s">
        <v>3245</v>
      </c>
      <c r="F10764" s="6">
        <v>11</v>
      </c>
      <c r="G10764" s="6"/>
      <c r="H10764" s="6"/>
      <c r="I10764" s="6"/>
      <c r="J10764" s="6">
        <v>79.100000000000009</v>
      </c>
      <c r="K10764">
        <f t="shared" si="336"/>
        <v>1</v>
      </c>
    </row>
    <row r="10765" spans="1:11" x14ac:dyDescent="0.25">
      <c r="A10765" s="5" t="str">
        <f t="shared" si="337"/>
        <v>Rate FamilyTOU-PA-2Average WeekdaySeptember12</v>
      </c>
      <c r="B10765" t="s">
        <v>2234</v>
      </c>
      <c r="C10765" t="s">
        <v>2257</v>
      </c>
      <c r="D10765" t="s">
        <v>2719</v>
      </c>
      <c r="E10765" t="s">
        <v>3245</v>
      </c>
      <c r="F10765" s="6">
        <v>12</v>
      </c>
      <c r="G10765" s="6"/>
      <c r="H10765" s="6"/>
      <c r="I10765" s="6"/>
      <c r="J10765" s="6">
        <v>82.899999999999991</v>
      </c>
      <c r="K10765">
        <f t="shared" si="336"/>
        <v>1</v>
      </c>
    </row>
    <row r="10766" spans="1:11" x14ac:dyDescent="0.25">
      <c r="A10766" s="5" t="str">
        <f t="shared" si="337"/>
        <v>Rate FamilyTOU-PA-2Average WeekdaySeptember13</v>
      </c>
      <c r="B10766" t="s">
        <v>2234</v>
      </c>
      <c r="C10766" t="s">
        <v>2257</v>
      </c>
      <c r="D10766" t="s">
        <v>2719</v>
      </c>
      <c r="E10766" t="s">
        <v>3245</v>
      </c>
      <c r="F10766" s="6">
        <v>13</v>
      </c>
      <c r="G10766" s="6"/>
      <c r="H10766" s="6"/>
      <c r="I10766" s="6"/>
      <c r="J10766" s="6">
        <v>85.5</v>
      </c>
      <c r="K10766">
        <f t="shared" si="336"/>
        <v>1</v>
      </c>
    </row>
    <row r="10767" spans="1:11" x14ac:dyDescent="0.25">
      <c r="A10767" s="5" t="str">
        <f t="shared" si="337"/>
        <v>Rate FamilyTOU-PA-2Average WeekdaySeptember14</v>
      </c>
      <c r="B10767" t="s">
        <v>2234</v>
      </c>
      <c r="C10767" t="s">
        <v>2257</v>
      </c>
      <c r="D10767" t="s">
        <v>2719</v>
      </c>
      <c r="E10767" t="s">
        <v>3245</v>
      </c>
      <c r="F10767" s="6">
        <v>14</v>
      </c>
      <c r="G10767" s="6"/>
      <c r="H10767" s="6"/>
      <c r="I10767" s="6"/>
      <c r="J10767" s="6">
        <v>86.2</v>
      </c>
      <c r="K10767">
        <f t="shared" si="336"/>
        <v>1</v>
      </c>
    </row>
    <row r="10768" spans="1:11" x14ac:dyDescent="0.25">
      <c r="A10768" s="5" t="str">
        <f t="shared" si="337"/>
        <v>Rate FamilyTOU-PA-2Average WeekdaySeptember15</v>
      </c>
      <c r="B10768" t="s">
        <v>2234</v>
      </c>
      <c r="C10768" t="s">
        <v>2257</v>
      </c>
      <c r="D10768" t="s">
        <v>2719</v>
      </c>
      <c r="E10768" t="s">
        <v>3245</v>
      </c>
      <c r="F10768" s="6">
        <v>15</v>
      </c>
      <c r="G10768" s="6"/>
      <c r="H10768" s="6"/>
      <c r="I10768" s="6"/>
      <c r="J10768" s="6">
        <v>87</v>
      </c>
      <c r="K10768">
        <f t="shared" si="336"/>
        <v>1</v>
      </c>
    </row>
    <row r="10769" spans="1:11" x14ac:dyDescent="0.25">
      <c r="A10769" s="5" t="str">
        <f t="shared" si="337"/>
        <v>Rate FamilyTOU-PA-2Average WeekdaySeptember16</v>
      </c>
      <c r="B10769" t="s">
        <v>2234</v>
      </c>
      <c r="C10769" t="s">
        <v>2257</v>
      </c>
      <c r="D10769" t="s">
        <v>2719</v>
      </c>
      <c r="E10769" t="s">
        <v>3245</v>
      </c>
      <c r="F10769" s="6">
        <v>16</v>
      </c>
      <c r="G10769" s="6"/>
      <c r="H10769" s="6"/>
      <c r="I10769" s="6"/>
      <c r="J10769" s="6">
        <v>87.5</v>
      </c>
      <c r="K10769">
        <f t="shared" si="336"/>
        <v>1</v>
      </c>
    </row>
    <row r="10770" spans="1:11" x14ac:dyDescent="0.25">
      <c r="A10770" s="5" t="str">
        <f t="shared" si="337"/>
        <v>Rate FamilyTOU-PA-2Average WeekdaySeptember17</v>
      </c>
      <c r="B10770" t="s">
        <v>2234</v>
      </c>
      <c r="C10770" t="s">
        <v>2257</v>
      </c>
      <c r="D10770" t="s">
        <v>2719</v>
      </c>
      <c r="E10770" t="s">
        <v>3245</v>
      </c>
      <c r="F10770" s="6">
        <v>17</v>
      </c>
      <c r="G10770" s="6"/>
      <c r="H10770" s="6"/>
      <c r="I10770" s="6"/>
      <c r="J10770" s="6">
        <v>88</v>
      </c>
      <c r="K10770">
        <f t="shared" si="336"/>
        <v>1</v>
      </c>
    </row>
    <row r="10771" spans="1:11" x14ac:dyDescent="0.25">
      <c r="A10771" s="5" t="str">
        <f t="shared" si="337"/>
        <v>Rate FamilyTOU-PA-2Average WeekdaySeptember18</v>
      </c>
      <c r="B10771" t="s">
        <v>2234</v>
      </c>
      <c r="C10771" t="s">
        <v>2257</v>
      </c>
      <c r="D10771" t="s">
        <v>2719</v>
      </c>
      <c r="E10771" t="s">
        <v>3245</v>
      </c>
      <c r="F10771" s="6">
        <v>18</v>
      </c>
      <c r="G10771" s="6"/>
      <c r="H10771" s="6"/>
      <c r="I10771" s="6"/>
      <c r="J10771" s="6">
        <v>88.5</v>
      </c>
      <c r="K10771">
        <f t="shared" si="336"/>
        <v>1</v>
      </c>
    </row>
    <row r="10772" spans="1:11" x14ac:dyDescent="0.25">
      <c r="A10772" s="5" t="str">
        <f t="shared" si="337"/>
        <v>Rate FamilyTOU-PA-2Average WeekdaySeptember19</v>
      </c>
      <c r="B10772" t="s">
        <v>2234</v>
      </c>
      <c r="C10772" t="s">
        <v>2257</v>
      </c>
      <c r="D10772" t="s">
        <v>2719</v>
      </c>
      <c r="E10772" t="s">
        <v>3245</v>
      </c>
      <c r="F10772" s="6">
        <v>19</v>
      </c>
      <c r="G10772" s="6"/>
      <c r="H10772" s="6"/>
      <c r="I10772" s="6"/>
      <c r="J10772" s="6">
        <v>87.600000000000009</v>
      </c>
      <c r="K10772">
        <f t="shared" si="336"/>
        <v>1</v>
      </c>
    </row>
    <row r="10773" spans="1:11" x14ac:dyDescent="0.25">
      <c r="A10773" s="5" t="str">
        <f t="shared" si="337"/>
        <v>Rate FamilyTOU-PA-2Average WeekdaySeptember20</v>
      </c>
      <c r="B10773" t="s">
        <v>2234</v>
      </c>
      <c r="C10773" t="s">
        <v>2257</v>
      </c>
      <c r="D10773" t="s">
        <v>2719</v>
      </c>
      <c r="E10773" t="s">
        <v>3245</v>
      </c>
      <c r="F10773" s="6">
        <v>20</v>
      </c>
      <c r="G10773" s="6"/>
      <c r="H10773" s="6"/>
      <c r="I10773" s="6"/>
      <c r="J10773" s="6">
        <v>83</v>
      </c>
      <c r="K10773">
        <f t="shared" si="336"/>
        <v>1</v>
      </c>
    </row>
    <row r="10774" spans="1:11" x14ac:dyDescent="0.25">
      <c r="A10774" s="5" t="str">
        <f t="shared" si="337"/>
        <v>Rate FamilyTOU-PA-2Average WeekdaySeptember21</v>
      </c>
      <c r="B10774" t="s">
        <v>2234</v>
      </c>
      <c r="C10774" t="s">
        <v>2257</v>
      </c>
      <c r="D10774" t="s">
        <v>2719</v>
      </c>
      <c r="E10774" t="s">
        <v>3245</v>
      </c>
      <c r="F10774" s="6">
        <v>21</v>
      </c>
      <c r="G10774" s="6"/>
      <c r="H10774" s="6"/>
      <c r="I10774" s="6"/>
      <c r="J10774" s="6">
        <v>80.399999999999991</v>
      </c>
      <c r="K10774">
        <f t="shared" si="336"/>
        <v>1</v>
      </c>
    </row>
    <row r="10775" spans="1:11" x14ac:dyDescent="0.25">
      <c r="A10775" s="5" t="str">
        <f t="shared" si="337"/>
        <v>Rate FamilyTOU-PA-2Average WeekdaySeptember22</v>
      </c>
      <c r="B10775" t="s">
        <v>2234</v>
      </c>
      <c r="C10775" t="s">
        <v>2257</v>
      </c>
      <c r="D10775" t="s">
        <v>2719</v>
      </c>
      <c r="E10775" t="s">
        <v>3245</v>
      </c>
      <c r="F10775" s="6">
        <v>22</v>
      </c>
      <c r="G10775" s="6"/>
      <c r="H10775" s="6"/>
      <c r="I10775" s="6"/>
      <c r="J10775" s="6">
        <v>78</v>
      </c>
      <c r="K10775">
        <f t="shared" si="336"/>
        <v>1</v>
      </c>
    </row>
    <row r="10776" spans="1:11" x14ac:dyDescent="0.25">
      <c r="A10776" s="5" t="str">
        <f t="shared" si="337"/>
        <v>Rate FamilyTOU-PA-2Average WeekdaySeptember23</v>
      </c>
      <c r="B10776" t="s">
        <v>2234</v>
      </c>
      <c r="C10776" t="s">
        <v>2257</v>
      </c>
      <c r="D10776" t="s">
        <v>2719</v>
      </c>
      <c r="E10776" t="s">
        <v>3245</v>
      </c>
      <c r="F10776" s="6">
        <v>23</v>
      </c>
      <c r="G10776" s="6"/>
      <c r="H10776" s="6"/>
      <c r="I10776" s="6"/>
      <c r="J10776" s="6">
        <v>76.399999999999991</v>
      </c>
      <c r="K10776">
        <f t="shared" si="336"/>
        <v>1</v>
      </c>
    </row>
    <row r="10777" spans="1:11" x14ac:dyDescent="0.25">
      <c r="A10777" s="5" t="str">
        <f t="shared" si="337"/>
        <v>Rate FamilyTOU-PA-2Average WeekdaySeptember24</v>
      </c>
      <c r="B10777" t="s">
        <v>2234</v>
      </c>
      <c r="C10777" t="s">
        <v>2257</v>
      </c>
      <c r="D10777" t="s">
        <v>2719</v>
      </c>
      <c r="E10777" t="s">
        <v>3245</v>
      </c>
      <c r="F10777" s="6">
        <v>24</v>
      </c>
      <c r="G10777" s="6"/>
      <c r="H10777" s="6"/>
      <c r="I10777" s="6"/>
      <c r="J10777" s="6">
        <v>75.899999999999991</v>
      </c>
      <c r="K10777">
        <f t="shared" si="336"/>
        <v>1</v>
      </c>
    </row>
    <row r="10778" spans="1:11" x14ac:dyDescent="0.25">
      <c r="A10778" s="5" t="str">
        <f t="shared" si="337"/>
        <v>Rate FamilyTOU-PA-2Monthly Peak DaySeptember1</v>
      </c>
      <c r="B10778" t="s">
        <v>2234</v>
      </c>
      <c r="C10778" t="s">
        <v>2257</v>
      </c>
      <c r="D10778" t="s">
        <v>2720</v>
      </c>
      <c r="E10778" t="s">
        <v>3245</v>
      </c>
      <c r="F10778" s="6">
        <v>1</v>
      </c>
      <c r="G10778" s="6"/>
      <c r="H10778" s="6"/>
      <c r="I10778" s="6"/>
      <c r="J10778" s="6">
        <v>87.399999999999991</v>
      </c>
      <c r="K10778">
        <f t="shared" si="336"/>
        <v>1</v>
      </c>
    </row>
    <row r="10779" spans="1:11" x14ac:dyDescent="0.25">
      <c r="A10779" s="5" t="str">
        <f t="shared" si="337"/>
        <v>Rate FamilyTOU-PA-2Monthly Peak DaySeptember2</v>
      </c>
      <c r="B10779" t="s">
        <v>2234</v>
      </c>
      <c r="C10779" t="s">
        <v>2257</v>
      </c>
      <c r="D10779" t="s">
        <v>2720</v>
      </c>
      <c r="E10779" t="s">
        <v>3245</v>
      </c>
      <c r="F10779" s="6">
        <v>2</v>
      </c>
      <c r="G10779" s="6"/>
      <c r="H10779" s="6"/>
      <c r="I10779" s="6"/>
      <c r="J10779" s="6">
        <v>86</v>
      </c>
      <c r="K10779">
        <f t="shared" si="336"/>
        <v>1</v>
      </c>
    </row>
    <row r="10780" spans="1:11" x14ac:dyDescent="0.25">
      <c r="A10780" s="5" t="str">
        <f t="shared" si="337"/>
        <v>Rate FamilyTOU-PA-2Monthly Peak DaySeptember3</v>
      </c>
      <c r="B10780" t="s">
        <v>2234</v>
      </c>
      <c r="C10780" t="s">
        <v>2257</v>
      </c>
      <c r="D10780" t="s">
        <v>2720</v>
      </c>
      <c r="E10780" t="s">
        <v>3245</v>
      </c>
      <c r="F10780" s="6">
        <v>3</v>
      </c>
      <c r="G10780" s="6"/>
      <c r="H10780" s="6"/>
      <c r="I10780" s="6"/>
      <c r="J10780" s="6">
        <v>84.100000000000009</v>
      </c>
      <c r="K10780">
        <f t="shared" si="336"/>
        <v>1</v>
      </c>
    </row>
    <row r="10781" spans="1:11" x14ac:dyDescent="0.25">
      <c r="A10781" s="5" t="str">
        <f t="shared" si="337"/>
        <v>Rate FamilyTOU-PA-2Monthly Peak DaySeptember4</v>
      </c>
      <c r="B10781" t="s">
        <v>2234</v>
      </c>
      <c r="C10781" t="s">
        <v>2257</v>
      </c>
      <c r="D10781" t="s">
        <v>2720</v>
      </c>
      <c r="E10781" t="s">
        <v>3245</v>
      </c>
      <c r="F10781" s="6">
        <v>4</v>
      </c>
      <c r="G10781" s="6"/>
      <c r="H10781" s="6"/>
      <c r="I10781" s="6"/>
      <c r="J10781" s="6">
        <v>82.399999999999991</v>
      </c>
      <c r="K10781">
        <f t="shared" si="336"/>
        <v>1</v>
      </c>
    </row>
    <row r="10782" spans="1:11" x14ac:dyDescent="0.25">
      <c r="A10782" s="5" t="str">
        <f t="shared" si="337"/>
        <v>Rate FamilyTOU-PA-2Monthly Peak DaySeptember5</v>
      </c>
      <c r="B10782" t="s">
        <v>2234</v>
      </c>
      <c r="C10782" t="s">
        <v>2257</v>
      </c>
      <c r="D10782" t="s">
        <v>2720</v>
      </c>
      <c r="E10782" t="s">
        <v>3245</v>
      </c>
      <c r="F10782" s="6">
        <v>5</v>
      </c>
      <c r="G10782" s="6"/>
      <c r="H10782" s="6"/>
      <c r="I10782" s="6"/>
      <c r="J10782" s="6">
        <v>82</v>
      </c>
      <c r="K10782">
        <f t="shared" si="336"/>
        <v>1</v>
      </c>
    </row>
    <row r="10783" spans="1:11" x14ac:dyDescent="0.25">
      <c r="A10783" s="5" t="str">
        <f t="shared" si="337"/>
        <v>Rate FamilyTOU-PA-2Monthly Peak DaySeptember6</v>
      </c>
      <c r="B10783" t="s">
        <v>2234</v>
      </c>
      <c r="C10783" t="s">
        <v>2257</v>
      </c>
      <c r="D10783" t="s">
        <v>2720</v>
      </c>
      <c r="E10783" t="s">
        <v>3245</v>
      </c>
      <c r="F10783" s="6">
        <v>6</v>
      </c>
      <c r="G10783" s="6"/>
      <c r="H10783" s="6"/>
      <c r="I10783" s="6"/>
      <c r="J10783" s="6">
        <v>82.3</v>
      </c>
      <c r="K10783">
        <f t="shared" si="336"/>
        <v>1</v>
      </c>
    </row>
    <row r="10784" spans="1:11" x14ac:dyDescent="0.25">
      <c r="A10784" s="5" t="str">
        <f t="shared" si="337"/>
        <v>Rate FamilyTOU-PA-2Monthly Peak DaySeptember7</v>
      </c>
      <c r="B10784" t="s">
        <v>2234</v>
      </c>
      <c r="C10784" t="s">
        <v>2257</v>
      </c>
      <c r="D10784" t="s">
        <v>2720</v>
      </c>
      <c r="E10784" t="s">
        <v>3245</v>
      </c>
      <c r="F10784" s="6">
        <v>7</v>
      </c>
      <c r="G10784" s="6"/>
      <c r="H10784" s="6"/>
      <c r="I10784" s="6"/>
      <c r="J10784" s="6">
        <v>80.5</v>
      </c>
      <c r="K10784">
        <f t="shared" si="336"/>
        <v>1</v>
      </c>
    </row>
    <row r="10785" spans="1:11" x14ac:dyDescent="0.25">
      <c r="A10785" s="5" t="str">
        <f t="shared" si="337"/>
        <v>Rate FamilyTOU-PA-2Monthly Peak DaySeptember8</v>
      </c>
      <c r="B10785" t="s">
        <v>2234</v>
      </c>
      <c r="C10785" t="s">
        <v>2257</v>
      </c>
      <c r="D10785" t="s">
        <v>2720</v>
      </c>
      <c r="E10785" t="s">
        <v>3245</v>
      </c>
      <c r="F10785" s="6">
        <v>8</v>
      </c>
      <c r="G10785" s="6"/>
      <c r="H10785" s="6"/>
      <c r="I10785" s="6"/>
      <c r="J10785" s="6">
        <v>77.600000000000009</v>
      </c>
      <c r="K10785">
        <f t="shared" si="336"/>
        <v>1</v>
      </c>
    </row>
    <row r="10786" spans="1:11" x14ac:dyDescent="0.25">
      <c r="A10786" s="5" t="str">
        <f t="shared" si="337"/>
        <v>Rate FamilyTOU-PA-2Monthly Peak DaySeptember9</v>
      </c>
      <c r="B10786" t="s">
        <v>2234</v>
      </c>
      <c r="C10786" t="s">
        <v>2257</v>
      </c>
      <c r="D10786" t="s">
        <v>2720</v>
      </c>
      <c r="E10786" t="s">
        <v>3245</v>
      </c>
      <c r="F10786" s="6">
        <v>9</v>
      </c>
      <c r="G10786" s="6"/>
      <c r="H10786" s="6"/>
      <c r="I10786" s="6"/>
      <c r="J10786" s="6">
        <v>80.600000000000009</v>
      </c>
      <c r="K10786">
        <f t="shared" si="336"/>
        <v>1</v>
      </c>
    </row>
    <row r="10787" spans="1:11" x14ac:dyDescent="0.25">
      <c r="A10787" s="5" t="str">
        <f t="shared" si="337"/>
        <v>Rate FamilyTOU-PA-2Monthly Peak DaySeptember10</v>
      </c>
      <c r="B10787" t="s">
        <v>2234</v>
      </c>
      <c r="C10787" t="s">
        <v>2257</v>
      </c>
      <c r="D10787" t="s">
        <v>2720</v>
      </c>
      <c r="E10787" t="s">
        <v>3245</v>
      </c>
      <c r="F10787" s="6">
        <v>10</v>
      </c>
      <c r="G10787" s="6"/>
      <c r="H10787" s="6"/>
      <c r="I10787" s="6"/>
      <c r="J10787" s="6">
        <v>84.7</v>
      </c>
      <c r="K10787">
        <f t="shared" si="336"/>
        <v>1</v>
      </c>
    </row>
    <row r="10788" spans="1:11" x14ac:dyDescent="0.25">
      <c r="A10788" s="5" t="str">
        <f t="shared" si="337"/>
        <v>Rate FamilyTOU-PA-2Monthly Peak DaySeptember11</v>
      </c>
      <c r="B10788" t="s">
        <v>2234</v>
      </c>
      <c r="C10788" t="s">
        <v>2257</v>
      </c>
      <c r="D10788" t="s">
        <v>2720</v>
      </c>
      <c r="E10788" t="s">
        <v>3245</v>
      </c>
      <c r="F10788" s="6">
        <v>11</v>
      </c>
      <c r="G10788" s="6"/>
      <c r="H10788" s="6"/>
      <c r="I10788" s="6"/>
      <c r="J10788" s="6">
        <v>87.899999999999991</v>
      </c>
      <c r="K10788">
        <f t="shared" si="336"/>
        <v>1</v>
      </c>
    </row>
    <row r="10789" spans="1:11" x14ac:dyDescent="0.25">
      <c r="A10789" s="5" t="str">
        <f t="shared" si="337"/>
        <v>Rate FamilyTOU-PA-2Monthly Peak DaySeptember12</v>
      </c>
      <c r="B10789" t="s">
        <v>2234</v>
      </c>
      <c r="C10789" t="s">
        <v>2257</v>
      </c>
      <c r="D10789" t="s">
        <v>2720</v>
      </c>
      <c r="E10789" t="s">
        <v>3245</v>
      </c>
      <c r="F10789" s="6">
        <v>12</v>
      </c>
      <c r="G10789" s="6"/>
      <c r="H10789" s="6"/>
      <c r="I10789" s="6"/>
      <c r="J10789" s="6">
        <v>91</v>
      </c>
      <c r="K10789">
        <f t="shared" si="336"/>
        <v>1</v>
      </c>
    </row>
    <row r="10790" spans="1:11" x14ac:dyDescent="0.25">
      <c r="A10790" s="5" t="str">
        <f t="shared" si="337"/>
        <v>Rate FamilyTOU-PA-2Monthly Peak DaySeptember13</v>
      </c>
      <c r="B10790" t="s">
        <v>2234</v>
      </c>
      <c r="C10790" t="s">
        <v>2257</v>
      </c>
      <c r="D10790" t="s">
        <v>2720</v>
      </c>
      <c r="E10790" t="s">
        <v>3245</v>
      </c>
      <c r="F10790" s="6">
        <v>13</v>
      </c>
      <c r="G10790" s="6"/>
      <c r="H10790" s="6"/>
      <c r="I10790" s="6"/>
      <c r="J10790" s="6">
        <v>94.600000000000009</v>
      </c>
      <c r="K10790">
        <f t="shared" si="336"/>
        <v>1</v>
      </c>
    </row>
    <row r="10791" spans="1:11" x14ac:dyDescent="0.25">
      <c r="A10791" s="5" t="str">
        <f t="shared" si="337"/>
        <v>Rate FamilyTOU-PA-2Monthly Peak DaySeptember14</v>
      </c>
      <c r="B10791" t="s">
        <v>2234</v>
      </c>
      <c r="C10791" t="s">
        <v>2257</v>
      </c>
      <c r="D10791" t="s">
        <v>2720</v>
      </c>
      <c r="E10791" t="s">
        <v>3245</v>
      </c>
      <c r="F10791" s="6">
        <v>14</v>
      </c>
      <c r="G10791" s="6"/>
      <c r="H10791" s="6"/>
      <c r="I10791" s="6"/>
      <c r="J10791" s="6">
        <v>97.5</v>
      </c>
      <c r="K10791">
        <f t="shared" si="336"/>
        <v>1</v>
      </c>
    </row>
    <row r="10792" spans="1:11" x14ac:dyDescent="0.25">
      <c r="A10792" s="5" t="str">
        <f t="shared" si="337"/>
        <v>Rate FamilyTOU-PA-2Monthly Peak DaySeptember15</v>
      </c>
      <c r="B10792" t="s">
        <v>2234</v>
      </c>
      <c r="C10792" t="s">
        <v>2257</v>
      </c>
      <c r="D10792" t="s">
        <v>2720</v>
      </c>
      <c r="E10792" t="s">
        <v>3245</v>
      </c>
      <c r="F10792" s="6">
        <v>15</v>
      </c>
      <c r="G10792" s="6"/>
      <c r="H10792" s="6"/>
      <c r="I10792" s="6"/>
      <c r="J10792" s="6">
        <v>98.100000000000009</v>
      </c>
      <c r="K10792">
        <f t="shared" si="336"/>
        <v>1</v>
      </c>
    </row>
    <row r="10793" spans="1:11" x14ac:dyDescent="0.25">
      <c r="A10793" s="5" t="str">
        <f t="shared" si="337"/>
        <v>Rate FamilyTOU-PA-2Monthly Peak DaySeptember16</v>
      </c>
      <c r="B10793" t="s">
        <v>2234</v>
      </c>
      <c r="C10793" t="s">
        <v>2257</v>
      </c>
      <c r="D10793" t="s">
        <v>2720</v>
      </c>
      <c r="E10793" t="s">
        <v>3245</v>
      </c>
      <c r="F10793" s="6">
        <v>16</v>
      </c>
      <c r="G10793" s="6"/>
      <c r="H10793" s="6"/>
      <c r="I10793" s="6"/>
      <c r="J10793" s="6">
        <v>98.600000000000009</v>
      </c>
      <c r="K10793">
        <f t="shared" si="336"/>
        <v>1</v>
      </c>
    </row>
    <row r="10794" spans="1:11" x14ac:dyDescent="0.25">
      <c r="A10794" s="5" t="str">
        <f t="shared" si="337"/>
        <v>Rate FamilyTOU-PA-2Monthly Peak DaySeptember17</v>
      </c>
      <c r="B10794" t="s">
        <v>2234</v>
      </c>
      <c r="C10794" t="s">
        <v>2257</v>
      </c>
      <c r="D10794" t="s">
        <v>2720</v>
      </c>
      <c r="E10794" t="s">
        <v>3245</v>
      </c>
      <c r="F10794" s="6">
        <v>17</v>
      </c>
      <c r="G10794" s="6"/>
      <c r="H10794" s="6"/>
      <c r="I10794" s="6"/>
      <c r="J10794" s="6">
        <v>98.899999999999991</v>
      </c>
      <c r="K10794">
        <f t="shared" si="336"/>
        <v>1</v>
      </c>
    </row>
    <row r="10795" spans="1:11" x14ac:dyDescent="0.25">
      <c r="A10795" s="5" t="str">
        <f t="shared" si="337"/>
        <v>Rate FamilyTOU-PA-2Monthly Peak DaySeptember18</v>
      </c>
      <c r="B10795" t="s">
        <v>2234</v>
      </c>
      <c r="C10795" t="s">
        <v>2257</v>
      </c>
      <c r="D10795" t="s">
        <v>2720</v>
      </c>
      <c r="E10795" t="s">
        <v>3245</v>
      </c>
      <c r="F10795" s="6">
        <v>18</v>
      </c>
      <c r="G10795" s="6"/>
      <c r="H10795" s="6"/>
      <c r="I10795" s="6"/>
      <c r="J10795" s="6">
        <v>98.100000000000009</v>
      </c>
      <c r="K10795">
        <f t="shared" si="336"/>
        <v>1</v>
      </c>
    </row>
    <row r="10796" spans="1:11" x14ac:dyDescent="0.25">
      <c r="A10796" s="5" t="str">
        <f t="shared" si="337"/>
        <v>Rate FamilyTOU-PA-2Monthly Peak DaySeptember19</v>
      </c>
      <c r="B10796" t="s">
        <v>2234</v>
      </c>
      <c r="C10796" t="s">
        <v>2257</v>
      </c>
      <c r="D10796" t="s">
        <v>2720</v>
      </c>
      <c r="E10796" t="s">
        <v>3245</v>
      </c>
      <c r="F10796" s="6">
        <v>19</v>
      </c>
      <c r="G10796" s="6"/>
      <c r="H10796" s="6"/>
      <c r="I10796" s="6"/>
      <c r="J10796" s="6">
        <v>96.399999999999991</v>
      </c>
      <c r="K10796">
        <f t="shared" si="336"/>
        <v>1</v>
      </c>
    </row>
    <row r="10797" spans="1:11" x14ac:dyDescent="0.25">
      <c r="A10797" s="5" t="str">
        <f t="shared" si="337"/>
        <v>Rate FamilyTOU-PA-2Monthly Peak DaySeptember20</v>
      </c>
      <c r="B10797" t="s">
        <v>2234</v>
      </c>
      <c r="C10797" t="s">
        <v>2257</v>
      </c>
      <c r="D10797" t="s">
        <v>2720</v>
      </c>
      <c r="E10797" t="s">
        <v>3245</v>
      </c>
      <c r="F10797" s="6">
        <v>20</v>
      </c>
      <c r="G10797" s="6"/>
      <c r="H10797" s="6"/>
      <c r="I10797" s="6"/>
      <c r="J10797" s="6">
        <v>93.899999999999991</v>
      </c>
      <c r="K10797">
        <f t="shared" si="336"/>
        <v>1</v>
      </c>
    </row>
    <row r="10798" spans="1:11" x14ac:dyDescent="0.25">
      <c r="A10798" s="5" t="str">
        <f t="shared" si="337"/>
        <v>Rate FamilyTOU-PA-2Monthly Peak DaySeptember21</v>
      </c>
      <c r="B10798" t="s">
        <v>2234</v>
      </c>
      <c r="C10798" t="s">
        <v>2257</v>
      </c>
      <c r="D10798" t="s">
        <v>2720</v>
      </c>
      <c r="E10798" t="s">
        <v>3245</v>
      </c>
      <c r="F10798" s="6">
        <v>21</v>
      </c>
      <c r="G10798" s="6"/>
      <c r="H10798" s="6"/>
      <c r="I10798" s="6"/>
      <c r="J10798" s="6">
        <v>91.3</v>
      </c>
      <c r="K10798">
        <f t="shared" si="336"/>
        <v>1</v>
      </c>
    </row>
    <row r="10799" spans="1:11" x14ac:dyDescent="0.25">
      <c r="A10799" s="5" t="str">
        <f t="shared" si="337"/>
        <v>Rate FamilyTOU-PA-2Monthly Peak DaySeptember22</v>
      </c>
      <c r="B10799" t="s">
        <v>2234</v>
      </c>
      <c r="C10799" t="s">
        <v>2257</v>
      </c>
      <c r="D10799" t="s">
        <v>2720</v>
      </c>
      <c r="E10799" t="s">
        <v>3245</v>
      </c>
      <c r="F10799" s="6">
        <v>22</v>
      </c>
      <c r="G10799" s="6"/>
      <c r="H10799" s="6"/>
      <c r="I10799" s="6"/>
      <c r="J10799" s="6">
        <v>88.8</v>
      </c>
      <c r="K10799">
        <f t="shared" si="336"/>
        <v>1</v>
      </c>
    </row>
    <row r="10800" spans="1:11" x14ac:dyDescent="0.25">
      <c r="A10800" s="5" t="str">
        <f t="shared" si="337"/>
        <v>Rate FamilyTOU-PA-2Monthly Peak DaySeptember23</v>
      </c>
      <c r="B10800" t="s">
        <v>2234</v>
      </c>
      <c r="C10800" t="s">
        <v>2257</v>
      </c>
      <c r="D10800" t="s">
        <v>2720</v>
      </c>
      <c r="E10800" t="s">
        <v>3245</v>
      </c>
      <c r="F10800" s="6">
        <v>23</v>
      </c>
      <c r="G10800" s="6"/>
      <c r="H10800" s="6"/>
      <c r="I10800" s="6"/>
      <c r="J10800" s="6">
        <v>85.399999999999991</v>
      </c>
      <c r="K10800">
        <f t="shared" si="336"/>
        <v>1</v>
      </c>
    </row>
    <row r="10801" spans="1:11" x14ac:dyDescent="0.25">
      <c r="A10801" s="5" t="str">
        <f t="shared" si="337"/>
        <v>Rate FamilyTOU-PA-2Monthly Peak DaySeptember24</v>
      </c>
      <c r="B10801" t="s">
        <v>2234</v>
      </c>
      <c r="C10801" t="s">
        <v>2257</v>
      </c>
      <c r="D10801" t="s">
        <v>2720</v>
      </c>
      <c r="E10801" t="s">
        <v>3245</v>
      </c>
      <c r="F10801" s="6">
        <v>24</v>
      </c>
      <c r="G10801" s="6"/>
      <c r="H10801" s="6"/>
      <c r="I10801" s="6"/>
      <c r="J10801" s="6">
        <v>84.5</v>
      </c>
      <c r="K10801">
        <f t="shared" si="336"/>
        <v>1</v>
      </c>
    </row>
    <row r="10802" spans="1:11" x14ac:dyDescent="0.25">
      <c r="A10802" s="5" t="str">
        <f t="shared" si="337"/>
        <v>Rate FamilyTOU-PA-2Average WeekdayOctober1</v>
      </c>
      <c r="B10802" t="s">
        <v>2234</v>
      </c>
      <c r="C10802" t="s">
        <v>2257</v>
      </c>
      <c r="D10802" t="s">
        <v>2721</v>
      </c>
      <c r="E10802" t="s">
        <v>3246</v>
      </c>
      <c r="F10802" s="6">
        <v>1</v>
      </c>
      <c r="G10802" s="6"/>
      <c r="H10802" s="6"/>
      <c r="I10802" s="6"/>
      <c r="J10802" s="6">
        <v>72</v>
      </c>
      <c r="K10802">
        <f t="shared" si="336"/>
        <v>1</v>
      </c>
    </row>
    <row r="10803" spans="1:11" x14ac:dyDescent="0.25">
      <c r="A10803" s="5" t="str">
        <f t="shared" si="337"/>
        <v>Rate FamilyTOU-PA-2Average WeekdayOctober2</v>
      </c>
      <c r="B10803" t="s">
        <v>2234</v>
      </c>
      <c r="C10803" t="s">
        <v>2257</v>
      </c>
      <c r="D10803" t="s">
        <v>2721</v>
      </c>
      <c r="E10803" t="s">
        <v>3246</v>
      </c>
      <c r="F10803" s="6">
        <v>2</v>
      </c>
      <c r="G10803" s="6"/>
      <c r="H10803" s="6"/>
      <c r="I10803" s="6"/>
      <c r="J10803" s="6">
        <v>70.899999999999991</v>
      </c>
      <c r="K10803">
        <f t="shared" si="336"/>
        <v>1</v>
      </c>
    </row>
    <row r="10804" spans="1:11" x14ac:dyDescent="0.25">
      <c r="A10804" s="5" t="str">
        <f t="shared" si="337"/>
        <v>Rate FamilyTOU-PA-2Average WeekdayOctober3</v>
      </c>
      <c r="B10804" t="s">
        <v>2234</v>
      </c>
      <c r="C10804" t="s">
        <v>2257</v>
      </c>
      <c r="D10804" t="s">
        <v>2721</v>
      </c>
      <c r="E10804" t="s">
        <v>3246</v>
      </c>
      <c r="F10804" s="6">
        <v>3</v>
      </c>
      <c r="G10804" s="6"/>
      <c r="H10804" s="6"/>
      <c r="I10804" s="6"/>
      <c r="J10804" s="6">
        <v>68.92</v>
      </c>
      <c r="K10804">
        <f t="shared" si="336"/>
        <v>1</v>
      </c>
    </row>
    <row r="10805" spans="1:11" x14ac:dyDescent="0.25">
      <c r="A10805" s="5" t="str">
        <f t="shared" si="337"/>
        <v>Rate FamilyTOU-PA-2Average WeekdayOctober4</v>
      </c>
      <c r="B10805" t="s">
        <v>2234</v>
      </c>
      <c r="C10805" t="s">
        <v>2257</v>
      </c>
      <c r="D10805" t="s">
        <v>2721</v>
      </c>
      <c r="E10805" t="s">
        <v>3246</v>
      </c>
      <c r="F10805" s="6">
        <v>4</v>
      </c>
      <c r="G10805" s="6"/>
      <c r="H10805" s="6"/>
      <c r="I10805" s="6"/>
      <c r="J10805" s="6">
        <v>68.790000000000006</v>
      </c>
      <c r="K10805">
        <f t="shared" si="336"/>
        <v>1</v>
      </c>
    </row>
    <row r="10806" spans="1:11" x14ac:dyDescent="0.25">
      <c r="A10806" s="5" t="str">
        <f t="shared" si="337"/>
        <v>Rate FamilyTOU-PA-2Average WeekdayOctober5</v>
      </c>
      <c r="B10806" t="s">
        <v>2234</v>
      </c>
      <c r="C10806" t="s">
        <v>2257</v>
      </c>
      <c r="D10806" t="s">
        <v>2721</v>
      </c>
      <c r="E10806" t="s">
        <v>3246</v>
      </c>
      <c r="F10806" s="6">
        <v>5</v>
      </c>
      <c r="G10806" s="6"/>
      <c r="H10806" s="6"/>
      <c r="I10806" s="6"/>
      <c r="J10806" s="6">
        <v>68.489999999999995</v>
      </c>
      <c r="K10806">
        <f t="shared" si="336"/>
        <v>1</v>
      </c>
    </row>
    <row r="10807" spans="1:11" x14ac:dyDescent="0.25">
      <c r="A10807" s="5" t="str">
        <f t="shared" si="337"/>
        <v>Rate FamilyTOU-PA-2Average WeekdayOctober6</v>
      </c>
      <c r="B10807" t="s">
        <v>2234</v>
      </c>
      <c r="C10807" t="s">
        <v>2257</v>
      </c>
      <c r="D10807" t="s">
        <v>2721</v>
      </c>
      <c r="E10807" t="s">
        <v>3246</v>
      </c>
      <c r="F10807" s="6">
        <v>6</v>
      </c>
      <c r="G10807" s="6"/>
      <c r="H10807" s="6"/>
      <c r="I10807" s="6"/>
      <c r="J10807" s="6">
        <v>67.83</v>
      </c>
      <c r="K10807">
        <f t="shared" si="336"/>
        <v>1</v>
      </c>
    </row>
    <row r="10808" spans="1:11" x14ac:dyDescent="0.25">
      <c r="A10808" s="5" t="str">
        <f t="shared" si="337"/>
        <v>Rate FamilyTOU-PA-2Average WeekdayOctober7</v>
      </c>
      <c r="B10808" t="s">
        <v>2234</v>
      </c>
      <c r="C10808" t="s">
        <v>2257</v>
      </c>
      <c r="D10808" t="s">
        <v>2721</v>
      </c>
      <c r="E10808" t="s">
        <v>3246</v>
      </c>
      <c r="F10808" s="6">
        <v>7</v>
      </c>
      <c r="G10808" s="6"/>
      <c r="H10808" s="6"/>
      <c r="I10808" s="6"/>
      <c r="J10808" s="6">
        <v>65.090000000000018</v>
      </c>
      <c r="K10808">
        <f t="shared" si="336"/>
        <v>1</v>
      </c>
    </row>
    <row r="10809" spans="1:11" x14ac:dyDescent="0.25">
      <c r="A10809" s="5" t="str">
        <f t="shared" si="337"/>
        <v>Rate FamilyTOU-PA-2Average WeekdayOctober8</v>
      </c>
      <c r="B10809" t="s">
        <v>2234</v>
      </c>
      <c r="C10809" t="s">
        <v>2257</v>
      </c>
      <c r="D10809" t="s">
        <v>2721</v>
      </c>
      <c r="E10809" t="s">
        <v>3246</v>
      </c>
      <c r="F10809" s="6">
        <v>8</v>
      </c>
      <c r="G10809" s="6"/>
      <c r="H10809" s="6"/>
      <c r="I10809" s="6"/>
      <c r="J10809" s="6">
        <v>63.85</v>
      </c>
      <c r="K10809">
        <f t="shared" si="336"/>
        <v>1</v>
      </c>
    </row>
    <row r="10810" spans="1:11" x14ac:dyDescent="0.25">
      <c r="A10810" s="5" t="str">
        <f t="shared" si="337"/>
        <v>Rate FamilyTOU-PA-2Average WeekdayOctober9</v>
      </c>
      <c r="B10810" t="s">
        <v>2234</v>
      </c>
      <c r="C10810" t="s">
        <v>2257</v>
      </c>
      <c r="D10810" t="s">
        <v>2721</v>
      </c>
      <c r="E10810" t="s">
        <v>3246</v>
      </c>
      <c r="F10810" s="6">
        <v>9</v>
      </c>
      <c r="G10810" s="6"/>
      <c r="H10810" s="6"/>
      <c r="I10810" s="6"/>
      <c r="J10810" s="6">
        <v>63.27</v>
      </c>
      <c r="K10810">
        <f t="shared" si="336"/>
        <v>1</v>
      </c>
    </row>
    <row r="10811" spans="1:11" x14ac:dyDescent="0.25">
      <c r="A10811" s="5" t="str">
        <f t="shared" si="337"/>
        <v>Rate FamilyTOU-PA-2Average WeekdayOctober10</v>
      </c>
      <c r="B10811" t="s">
        <v>2234</v>
      </c>
      <c r="C10811" t="s">
        <v>2257</v>
      </c>
      <c r="D10811" t="s">
        <v>2721</v>
      </c>
      <c r="E10811" t="s">
        <v>3246</v>
      </c>
      <c r="F10811" s="6">
        <v>10</v>
      </c>
      <c r="G10811" s="6"/>
      <c r="H10811" s="6"/>
      <c r="I10811" s="6"/>
      <c r="J10811" s="6">
        <v>71.100000000000009</v>
      </c>
      <c r="K10811">
        <f t="shared" si="336"/>
        <v>1</v>
      </c>
    </row>
    <row r="10812" spans="1:11" x14ac:dyDescent="0.25">
      <c r="A10812" s="5" t="str">
        <f t="shared" si="337"/>
        <v>Rate FamilyTOU-PA-2Average WeekdayOctober11</v>
      </c>
      <c r="B10812" t="s">
        <v>2234</v>
      </c>
      <c r="C10812" t="s">
        <v>2257</v>
      </c>
      <c r="D10812" t="s">
        <v>2721</v>
      </c>
      <c r="E10812" t="s">
        <v>3246</v>
      </c>
      <c r="F10812" s="6">
        <v>11</v>
      </c>
      <c r="G10812" s="6"/>
      <c r="H10812" s="6"/>
      <c r="I10812" s="6"/>
      <c r="J10812" s="6">
        <v>80</v>
      </c>
      <c r="K10812">
        <f t="shared" si="336"/>
        <v>1</v>
      </c>
    </row>
    <row r="10813" spans="1:11" x14ac:dyDescent="0.25">
      <c r="A10813" s="5" t="str">
        <f t="shared" si="337"/>
        <v>Rate FamilyTOU-PA-2Average WeekdayOctober12</v>
      </c>
      <c r="B10813" t="s">
        <v>2234</v>
      </c>
      <c r="C10813" t="s">
        <v>2257</v>
      </c>
      <c r="D10813" t="s">
        <v>2721</v>
      </c>
      <c r="E10813" t="s">
        <v>3246</v>
      </c>
      <c r="F10813" s="6">
        <v>12</v>
      </c>
      <c r="G10813" s="6"/>
      <c r="H10813" s="6"/>
      <c r="I10813" s="6"/>
      <c r="J10813" s="6">
        <v>83.7</v>
      </c>
      <c r="K10813">
        <f t="shared" si="336"/>
        <v>1</v>
      </c>
    </row>
    <row r="10814" spans="1:11" x14ac:dyDescent="0.25">
      <c r="A10814" s="5" t="str">
        <f t="shared" si="337"/>
        <v>Rate FamilyTOU-PA-2Average WeekdayOctober13</v>
      </c>
      <c r="B10814" t="s">
        <v>2234</v>
      </c>
      <c r="C10814" t="s">
        <v>2257</v>
      </c>
      <c r="D10814" t="s">
        <v>2721</v>
      </c>
      <c r="E10814" t="s">
        <v>3246</v>
      </c>
      <c r="F10814" s="6">
        <v>13</v>
      </c>
      <c r="G10814" s="6"/>
      <c r="H10814" s="6"/>
      <c r="I10814" s="6"/>
      <c r="J10814" s="6">
        <v>87.899999999999991</v>
      </c>
      <c r="K10814">
        <f t="shared" si="336"/>
        <v>1</v>
      </c>
    </row>
    <row r="10815" spans="1:11" x14ac:dyDescent="0.25">
      <c r="A10815" s="5" t="str">
        <f t="shared" si="337"/>
        <v>Rate FamilyTOU-PA-2Average WeekdayOctober14</v>
      </c>
      <c r="B10815" t="s">
        <v>2234</v>
      </c>
      <c r="C10815" t="s">
        <v>2257</v>
      </c>
      <c r="D10815" t="s">
        <v>2721</v>
      </c>
      <c r="E10815" t="s">
        <v>3246</v>
      </c>
      <c r="F10815" s="6">
        <v>14</v>
      </c>
      <c r="G10815" s="6"/>
      <c r="H10815" s="6"/>
      <c r="I10815" s="6"/>
      <c r="J10815" s="6">
        <v>90.3</v>
      </c>
      <c r="K10815">
        <f t="shared" si="336"/>
        <v>1</v>
      </c>
    </row>
    <row r="10816" spans="1:11" x14ac:dyDescent="0.25">
      <c r="A10816" s="5" t="str">
        <f t="shared" si="337"/>
        <v>Rate FamilyTOU-PA-2Average WeekdayOctober15</v>
      </c>
      <c r="B10816" t="s">
        <v>2234</v>
      </c>
      <c r="C10816" t="s">
        <v>2257</v>
      </c>
      <c r="D10816" t="s">
        <v>2721</v>
      </c>
      <c r="E10816" t="s">
        <v>3246</v>
      </c>
      <c r="F10816" s="6">
        <v>15</v>
      </c>
      <c r="G10816" s="6"/>
      <c r="H10816" s="6"/>
      <c r="I10816" s="6"/>
      <c r="J10816" s="6">
        <v>91.7</v>
      </c>
      <c r="K10816">
        <f t="shared" si="336"/>
        <v>1</v>
      </c>
    </row>
    <row r="10817" spans="1:11" x14ac:dyDescent="0.25">
      <c r="A10817" s="5" t="str">
        <f t="shared" si="337"/>
        <v>Rate FamilyTOU-PA-2Average WeekdayOctober16</v>
      </c>
      <c r="B10817" t="s">
        <v>2234</v>
      </c>
      <c r="C10817" t="s">
        <v>2257</v>
      </c>
      <c r="D10817" t="s">
        <v>2721</v>
      </c>
      <c r="E10817" t="s">
        <v>3246</v>
      </c>
      <c r="F10817" s="6">
        <v>16</v>
      </c>
      <c r="G10817" s="6"/>
      <c r="H10817" s="6"/>
      <c r="I10817" s="6"/>
      <c r="J10817" s="6">
        <v>93.100000000000009</v>
      </c>
      <c r="K10817">
        <f t="shared" si="336"/>
        <v>1</v>
      </c>
    </row>
    <row r="10818" spans="1:11" x14ac:dyDescent="0.25">
      <c r="A10818" s="5" t="str">
        <f t="shared" si="337"/>
        <v>Rate FamilyTOU-PA-2Average WeekdayOctober17</v>
      </c>
      <c r="B10818" t="s">
        <v>2234</v>
      </c>
      <c r="C10818" t="s">
        <v>2257</v>
      </c>
      <c r="D10818" t="s">
        <v>2721</v>
      </c>
      <c r="E10818" t="s">
        <v>3246</v>
      </c>
      <c r="F10818" s="6">
        <v>17</v>
      </c>
      <c r="G10818" s="6"/>
      <c r="H10818" s="6"/>
      <c r="I10818" s="6"/>
      <c r="J10818" s="6">
        <v>93</v>
      </c>
      <c r="K10818">
        <f t="shared" ref="K10818:K10881" si="338">INDEX(events, MATCH(CONCATENATE(B10818, C10818, D10818, E10818), events_y, 0), MATCH("Confidential", events_x, 0))</f>
        <v>1</v>
      </c>
    </row>
    <row r="10819" spans="1:11" x14ac:dyDescent="0.25">
      <c r="A10819" s="5" t="str">
        <f t="shared" ref="A10819:A10882" si="339">CONCATENATE(B10819, C10819, D10819, E10819, F10819)</f>
        <v>Rate FamilyTOU-PA-2Average WeekdayOctober18</v>
      </c>
      <c r="B10819" t="s">
        <v>2234</v>
      </c>
      <c r="C10819" t="s">
        <v>2257</v>
      </c>
      <c r="D10819" t="s">
        <v>2721</v>
      </c>
      <c r="E10819" t="s">
        <v>3246</v>
      </c>
      <c r="F10819" s="6">
        <v>18</v>
      </c>
      <c r="G10819" s="6"/>
      <c r="H10819" s="6"/>
      <c r="I10819" s="6"/>
      <c r="J10819" s="6">
        <v>92.3</v>
      </c>
      <c r="K10819">
        <f t="shared" si="338"/>
        <v>1</v>
      </c>
    </row>
    <row r="10820" spans="1:11" x14ac:dyDescent="0.25">
      <c r="A10820" s="5" t="str">
        <f t="shared" si="339"/>
        <v>Rate FamilyTOU-PA-2Average WeekdayOctober19</v>
      </c>
      <c r="B10820" t="s">
        <v>2234</v>
      </c>
      <c r="C10820" t="s">
        <v>2257</v>
      </c>
      <c r="D10820" t="s">
        <v>2721</v>
      </c>
      <c r="E10820" t="s">
        <v>3246</v>
      </c>
      <c r="F10820" s="6">
        <v>19</v>
      </c>
      <c r="G10820" s="6"/>
      <c r="H10820" s="6"/>
      <c r="I10820" s="6"/>
      <c r="J10820" s="6">
        <v>90.7</v>
      </c>
      <c r="K10820">
        <f t="shared" si="338"/>
        <v>1</v>
      </c>
    </row>
    <row r="10821" spans="1:11" x14ac:dyDescent="0.25">
      <c r="A10821" s="5" t="str">
        <f t="shared" si="339"/>
        <v>Rate FamilyTOU-PA-2Average WeekdayOctober20</v>
      </c>
      <c r="B10821" t="s">
        <v>2234</v>
      </c>
      <c r="C10821" t="s">
        <v>2257</v>
      </c>
      <c r="D10821" t="s">
        <v>2721</v>
      </c>
      <c r="E10821" t="s">
        <v>3246</v>
      </c>
      <c r="F10821" s="6">
        <v>20</v>
      </c>
      <c r="G10821" s="6"/>
      <c r="H10821" s="6"/>
      <c r="I10821" s="6"/>
      <c r="J10821" s="6">
        <v>83.3</v>
      </c>
      <c r="K10821">
        <f t="shared" si="338"/>
        <v>1</v>
      </c>
    </row>
    <row r="10822" spans="1:11" x14ac:dyDescent="0.25">
      <c r="A10822" s="5" t="str">
        <f t="shared" si="339"/>
        <v>Rate FamilyTOU-PA-2Average WeekdayOctober21</v>
      </c>
      <c r="B10822" t="s">
        <v>2234</v>
      </c>
      <c r="C10822" t="s">
        <v>2257</v>
      </c>
      <c r="D10822" t="s">
        <v>2721</v>
      </c>
      <c r="E10822" t="s">
        <v>3246</v>
      </c>
      <c r="F10822" s="6">
        <v>21</v>
      </c>
      <c r="G10822" s="6"/>
      <c r="H10822" s="6"/>
      <c r="I10822" s="6"/>
      <c r="J10822" s="6">
        <v>78.8</v>
      </c>
      <c r="K10822">
        <f t="shared" si="338"/>
        <v>1</v>
      </c>
    </row>
    <row r="10823" spans="1:11" x14ac:dyDescent="0.25">
      <c r="A10823" s="5" t="str">
        <f t="shared" si="339"/>
        <v>Rate FamilyTOU-PA-2Average WeekdayOctober22</v>
      </c>
      <c r="B10823" t="s">
        <v>2234</v>
      </c>
      <c r="C10823" t="s">
        <v>2257</v>
      </c>
      <c r="D10823" t="s">
        <v>2721</v>
      </c>
      <c r="E10823" t="s">
        <v>3246</v>
      </c>
      <c r="F10823" s="6">
        <v>22</v>
      </c>
      <c r="G10823" s="6"/>
      <c r="H10823" s="6"/>
      <c r="I10823" s="6"/>
      <c r="J10823" s="6">
        <v>75</v>
      </c>
      <c r="K10823">
        <f t="shared" si="338"/>
        <v>1</v>
      </c>
    </row>
    <row r="10824" spans="1:11" x14ac:dyDescent="0.25">
      <c r="A10824" s="5" t="str">
        <f t="shared" si="339"/>
        <v>Rate FamilyTOU-PA-2Average WeekdayOctober23</v>
      </c>
      <c r="B10824" t="s">
        <v>2234</v>
      </c>
      <c r="C10824" t="s">
        <v>2257</v>
      </c>
      <c r="D10824" t="s">
        <v>2721</v>
      </c>
      <c r="E10824" t="s">
        <v>3246</v>
      </c>
      <c r="F10824" s="6">
        <v>23</v>
      </c>
      <c r="G10824" s="6"/>
      <c r="H10824" s="6"/>
      <c r="I10824" s="6"/>
      <c r="J10824" s="6">
        <v>72.2</v>
      </c>
      <c r="K10824">
        <f t="shared" si="338"/>
        <v>1</v>
      </c>
    </row>
    <row r="10825" spans="1:11" x14ac:dyDescent="0.25">
      <c r="A10825" s="5" t="str">
        <f t="shared" si="339"/>
        <v>Rate FamilyTOU-PA-2Average WeekdayOctober24</v>
      </c>
      <c r="B10825" t="s">
        <v>2234</v>
      </c>
      <c r="C10825" t="s">
        <v>2257</v>
      </c>
      <c r="D10825" t="s">
        <v>2721</v>
      </c>
      <c r="E10825" t="s">
        <v>3246</v>
      </c>
      <c r="F10825" s="6">
        <v>24</v>
      </c>
      <c r="G10825" s="6"/>
      <c r="H10825" s="6"/>
      <c r="I10825" s="6"/>
      <c r="J10825" s="6">
        <v>66.739999999999995</v>
      </c>
      <c r="K10825">
        <f t="shared" si="338"/>
        <v>1</v>
      </c>
    </row>
    <row r="10826" spans="1:11" x14ac:dyDescent="0.25">
      <c r="A10826" s="5" t="str">
        <f t="shared" si="339"/>
        <v>Rate FamilyTOU-PA-2Monthly Peak DayOctober1</v>
      </c>
      <c r="B10826" t="s">
        <v>2234</v>
      </c>
      <c r="C10826" t="s">
        <v>2257</v>
      </c>
      <c r="D10826" t="s">
        <v>2722</v>
      </c>
      <c r="E10826" t="s">
        <v>3246</v>
      </c>
      <c r="F10826" s="6">
        <v>1</v>
      </c>
      <c r="G10826" s="6"/>
      <c r="H10826" s="6"/>
      <c r="I10826" s="6"/>
      <c r="J10826" s="6">
        <v>71.7</v>
      </c>
      <c r="K10826">
        <f t="shared" si="338"/>
        <v>1</v>
      </c>
    </row>
    <row r="10827" spans="1:11" x14ac:dyDescent="0.25">
      <c r="A10827" s="5" t="str">
        <f t="shared" si="339"/>
        <v>Rate FamilyTOU-PA-2Monthly Peak DayOctober2</v>
      </c>
      <c r="B10827" t="s">
        <v>2234</v>
      </c>
      <c r="C10827" t="s">
        <v>2257</v>
      </c>
      <c r="D10827" t="s">
        <v>2722</v>
      </c>
      <c r="E10827" t="s">
        <v>3246</v>
      </c>
      <c r="F10827" s="6">
        <v>2</v>
      </c>
      <c r="G10827" s="6"/>
      <c r="H10827" s="6"/>
      <c r="I10827" s="6"/>
      <c r="J10827" s="6">
        <v>71</v>
      </c>
      <c r="K10827">
        <f t="shared" si="338"/>
        <v>1</v>
      </c>
    </row>
    <row r="10828" spans="1:11" x14ac:dyDescent="0.25">
      <c r="A10828" s="5" t="str">
        <f t="shared" si="339"/>
        <v>Rate FamilyTOU-PA-2Monthly Peak DayOctober3</v>
      </c>
      <c r="B10828" t="s">
        <v>2234</v>
      </c>
      <c r="C10828" t="s">
        <v>2257</v>
      </c>
      <c r="D10828" t="s">
        <v>2722</v>
      </c>
      <c r="E10828" t="s">
        <v>3246</v>
      </c>
      <c r="F10828" s="6">
        <v>3</v>
      </c>
      <c r="G10828" s="6"/>
      <c r="H10828" s="6"/>
      <c r="I10828" s="6"/>
      <c r="J10828" s="6">
        <v>68.89</v>
      </c>
      <c r="K10828">
        <f t="shared" si="338"/>
        <v>1</v>
      </c>
    </row>
    <row r="10829" spans="1:11" x14ac:dyDescent="0.25">
      <c r="A10829" s="5" t="str">
        <f t="shared" si="339"/>
        <v>Rate FamilyTOU-PA-2Monthly Peak DayOctober4</v>
      </c>
      <c r="B10829" t="s">
        <v>2234</v>
      </c>
      <c r="C10829" t="s">
        <v>2257</v>
      </c>
      <c r="D10829" t="s">
        <v>2722</v>
      </c>
      <c r="E10829" t="s">
        <v>3246</v>
      </c>
      <c r="F10829" s="6">
        <v>4</v>
      </c>
      <c r="G10829" s="6"/>
      <c r="H10829" s="6"/>
      <c r="I10829" s="6"/>
      <c r="J10829" s="6">
        <v>68.459999999999994</v>
      </c>
      <c r="K10829">
        <f t="shared" si="338"/>
        <v>1</v>
      </c>
    </row>
    <row r="10830" spans="1:11" x14ac:dyDescent="0.25">
      <c r="A10830" s="5" t="str">
        <f t="shared" si="339"/>
        <v>Rate FamilyTOU-PA-2Monthly Peak DayOctober5</v>
      </c>
      <c r="B10830" t="s">
        <v>2234</v>
      </c>
      <c r="C10830" t="s">
        <v>2257</v>
      </c>
      <c r="D10830" t="s">
        <v>2722</v>
      </c>
      <c r="E10830" t="s">
        <v>3246</v>
      </c>
      <c r="F10830" s="6">
        <v>5</v>
      </c>
      <c r="G10830" s="6"/>
      <c r="H10830" s="6"/>
      <c r="I10830" s="6"/>
      <c r="J10830" s="6">
        <v>64.840000000000018</v>
      </c>
      <c r="K10830">
        <f t="shared" si="338"/>
        <v>1</v>
      </c>
    </row>
    <row r="10831" spans="1:11" x14ac:dyDescent="0.25">
      <c r="A10831" s="5" t="str">
        <f t="shared" si="339"/>
        <v>Rate FamilyTOU-PA-2Monthly Peak DayOctober6</v>
      </c>
      <c r="B10831" t="s">
        <v>2234</v>
      </c>
      <c r="C10831" t="s">
        <v>2257</v>
      </c>
      <c r="D10831" t="s">
        <v>2722</v>
      </c>
      <c r="E10831" t="s">
        <v>3246</v>
      </c>
      <c r="F10831" s="6">
        <v>6</v>
      </c>
      <c r="G10831" s="6"/>
      <c r="H10831" s="6"/>
      <c r="I10831" s="6"/>
      <c r="J10831" s="6">
        <v>64.489999999999995</v>
      </c>
      <c r="K10831">
        <f t="shared" si="338"/>
        <v>1</v>
      </c>
    </row>
    <row r="10832" spans="1:11" x14ac:dyDescent="0.25">
      <c r="A10832" s="5" t="str">
        <f t="shared" si="339"/>
        <v>Rate FamilyTOU-PA-2Monthly Peak DayOctober7</v>
      </c>
      <c r="B10832" t="s">
        <v>2234</v>
      </c>
      <c r="C10832" t="s">
        <v>2257</v>
      </c>
      <c r="D10832" t="s">
        <v>2722</v>
      </c>
      <c r="E10832" t="s">
        <v>3246</v>
      </c>
      <c r="F10832" s="6">
        <v>7</v>
      </c>
      <c r="G10832" s="6"/>
      <c r="H10832" s="6"/>
      <c r="I10832" s="6"/>
      <c r="J10832" s="6">
        <v>66.05</v>
      </c>
      <c r="K10832">
        <f t="shared" si="338"/>
        <v>1</v>
      </c>
    </row>
    <row r="10833" spans="1:11" x14ac:dyDescent="0.25">
      <c r="A10833" s="5" t="str">
        <f t="shared" si="339"/>
        <v>Rate FamilyTOU-PA-2Monthly Peak DayOctober8</v>
      </c>
      <c r="B10833" t="s">
        <v>2234</v>
      </c>
      <c r="C10833" t="s">
        <v>2257</v>
      </c>
      <c r="D10833" t="s">
        <v>2722</v>
      </c>
      <c r="E10833" t="s">
        <v>3246</v>
      </c>
      <c r="F10833" s="6">
        <v>8</v>
      </c>
      <c r="G10833" s="6"/>
      <c r="H10833" s="6"/>
      <c r="I10833" s="6"/>
      <c r="J10833" s="6">
        <v>63.860000000000007</v>
      </c>
      <c r="K10833">
        <f t="shared" si="338"/>
        <v>1</v>
      </c>
    </row>
    <row r="10834" spans="1:11" x14ac:dyDescent="0.25">
      <c r="A10834" s="5" t="str">
        <f t="shared" si="339"/>
        <v>Rate FamilyTOU-PA-2Monthly Peak DayOctober9</v>
      </c>
      <c r="B10834" t="s">
        <v>2234</v>
      </c>
      <c r="C10834" t="s">
        <v>2257</v>
      </c>
      <c r="D10834" t="s">
        <v>2722</v>
      </c>
      <c r="E10834" t="s">
        <v>3246</v>
      </c>
      <c r="F10834" s="6">
        <v>9</v>
      </c>
      <c r="G10834" s="6"/>
      <c r="H10834" s="6"/>
      <c r="I10834" s="6"/>
      <c r="J10834" s="6">
        <v>66.56</v>
      </c>
      <c r="K10834">
        <f t="shared" si="338"/>
        <v>1</v>
      </c>
    </row>
    <row r="10835" spans="1:11" x14ac:dyDescent="0.25">
      <c r="A10835" s="5" t="str">
        <f t="shared" si="339"/>
        <v>Rate FamilyTOU-PA-2Monthly Peak DayOctober10</v>
      </c>
      <c r="B10835" t="s">
        <v>2234</v>
      </c>
      <c r="C10835" t="s">
        <v>2257</v>
      </c>
      <c r="D10835" t="s">
        <v>2722</v>
      </c>
      <c r="E10835" t="s">
        <v>3246</v>
      </c>
      <c r="F10835" s="6">
        <v>10</v>
      </c>
      <c r="G10835" s="6"/>
      <c r="H10835" s="6"/>
      <c r="I10835" s="6"/>
      <c r="J10835" s="6">
        <v>72.399999999999991</v>
      </c>
      <c r="K10835">
        <f t="shared" si="338"/>
        <v>1</v>
      </c>
    </row>
    <row r="10836" spans="1:11" x14ac:dyDescent="0.25">
      <c r="A10836" s="5" t="str">
        <f t="shared" si="339"/>
        <v>Rate FamilyTOU-PA-2Monthly Peak DayOctober11</v>
      </c>
      <c r="B10836" t="s">
        <v>2234</v>
      </c>
      <c r="C10836" t="s">
        <v>2257</v>
      </c>
      <c r="D10836" t="s">
        <v>2722</v>
      </c>
      <c r="E10836" t="s">
        <v>3246</v>
      </c>
      <c r="F10836" s="6">
        <v>11</v>
      </c>
      <c r="G10836" s="6"/>
      <c r="H10836" s="6"/>
      <c r="I10836" s="6"/>
      <c r="J10836" s="6">
        <v>76.8</v>
      </c>
      <c r="K10836">
        <f t="shared" si="338"/>
        <v>1</v>
      </c>
    </row>
    <row r="10837" spans="1:11" x14ac:dyDescent="0.25">
      <c r="A10837" s="5" t="str">
        <f t="shared" si="339"/>
        <v>Rate FamilyTOU-PA-2Monthly Peak DayOctober12</v>
      </c>
      <c r="B10837" t="s">
        <v>2234</v>
      </c>
      <c r="C10837" t="s">
        <v>2257</v>
      </c>
      <c r="D10837" t="s">
        <v>2722</v>
      </c>
      <c r="E10837" t="s">
        <v>3246</v>
      </c>
      <c r="F10837" s="6">
        <v>12</v>
      </c>
      <c r="G10837" s="6"/>
      <c r="H10837" s="6"/>
      <c r="I10837" s="6"/>
      <c r="J10837" s="6">
        <v>86</v>
      </c>
      <c r="K10837">
        <f t="shared" si="338"/>
        <v>1</v>
      </c>
    </row>
    <row r="10838" spans="1:11" x14ac:dyDescent="0.25">
      <c r="A10838" s="5" t="str">
        <f t="shared" si="339"/>
        <v>Rate FamilyTOU-PA-2Monthly Peak DayOctober13</v>
      </c>
      <c r="B10838" t="s">
        <v>2234</v>
      </c>
      <c r="C10838" t="s">
        <v>2257</v>
      </c>
      <c r="D10838" t="s">
        <v>2722</v>
      </c>
      <c r="E10838" t="s">
        <v>3246</v>
      </c>
      <c r="F10838" s="6">
        <v>13</v>
      </c>
      <c r="G10838" s="6"/>
      <c r="H10838" s="6"/>
      <c r="I10838" s="6"/>
      <c r="J10838" s="6">
        <v>90.8</v>
      </c>
      <c r="K10838">
        <f t="shared" si="338"/>
        <v>1</v>
      </c>
    </row>
    <row r="10839" spans="1:11" x14ac:dyDescent="0.25">
      <c r="A10839" s="5" t="str">
        <f t="shared" si="339"/>
        <v>Rate FamilyTOU-PA-2Monthly Peak DayOctober14</v>
      </c>
      <c r="B10839" t="s">
        <v>2234</v>
      </c>
      <c r="C10839" t="s">
        <v>2257</v>
      </c>
      <c r="D10839" t="s">
        <v>2722</v>
      </c>
      <c r="E10839" t="s">
        <v>3246</v>
      </c>
      <c r="F10839" s="6">
        <v>14</v>
      </c>
      <c r="G10839" s="6"/>
      <c r="H10839" s="6"/>
      <c r="I10839" s="6"/>
      <c r="J10839" s="6">
        <v>93.100000000000009</v>
      </c>
      <c r="K10839">
        <f t="shared" si="338"/>
        <v>1</v>
      </c>
    </row>
    <row r="10840" spans="1:11" x14ac:dyDescent="0.25">
      <c r="A10840" s="5" t="str">
        <f t="shared" si="339"/>
        <v>Rate FamilyTOU-PA-2Monthly Peak DayOctober15</v>
      </c>
      <c r="B10840" t="s">
        <v>2234</v>
      </c>
      <c r="C10840" t="s">
        <v>2257</v>
      </c>
      <c r="D10840" t="s">
        <v>2722</v>
      </c>
      <c r="E10840" t="s">
        <v>3246</v>
      </c>
      <c r="F10840" s="6">
        <v>15</v>
      </c>
      <c r="G10840" s="6"/>
      <c r="H10840" s="6"/>
      <c r="I10840" s="6"/>
      <c r="J10840" s="6">
        <v>95.399999999999991</v>
      </c>
      <c r="K10840">
        <f t="shared" si="338"/>
        <v>1</v>
      </c>
    </row>
    <row r="10841" spans="1:11" x14ac:dyDescent="0.25">
      <c r="A10841" s="5" t="str">
        <f t="shared" si="339"/>
        <v>Rate FamilyTOU-PA-2Monthly Peak DayOctober16</v>
      </c>
      <c r="B10841" t="s">
        <v>2234</v>
      </c>
      <c r="C10841" t="s">
        <v>2257</v>
      </c>
      <c r="D10841" t="s">
        <v>2722</v>
      </c>
      <c r="E10841" t="s">
        <v>3246</v>
      </c>
      <c r="F10841" s="6">
        <v>16</v>
      </c>
      <c r="G10841" s="6"/>
      <c r="H10841" s="6"/>
      <c r="I10841" s="6"/>
      <c r="J10841" s="6">
        <v>97.2</v>
      </c>
      <c r="K10841">
        <f t="shared" si="338"/>
        <v>1</v>
      </c>
    </row>
    <row r="10842" spans="1:11" x14ac:dyDescent="0.25">
      <c r="A10842" s="5" t="str">
        <f t="shared" si="339"/>
        <v>Rate FamilyTOU-PA-2Monthly Peak DayOctober17</v>
      </c>
      <c r="B10842" t="s">
        <v>2234</v>
      </c>
      <c r="C10842" t="s">
        <v>2257</v>
      </c>
      <c r="D10842" t="s">
        <v>2722</v>
      </c>
      <c r="E10842" t="s">
        <v>3246</v>
      </c>
      <c r="F10842" s="6">
        <v>17</v>
      </c>
      <c r="G10842" s="6"/>
      <c r="H10842" s="6"/>
      <c r="I10842" s="6"/>
      <c r="J10842" s="6">
        <v>98.399999999999991</v>
      </c>
      <c r="K10842">
        <f t="shared" si="338"/>
        <v>1</v>
      </c>
    </row>
    <row r="10843" spans="1:11" x14ac:dyDescent="0.25">
      <c r="A10843" s="5" t="str">
        <f t="shared" si="339"/>
        <v>Rate FamilyTOU-PA-2Monthly Peak DayOctober18</v>
      </c>
      <c r="B10843" t="s">
        <v>2234</v>
      </c>
      <c r="C10843" t="s">
        <v>2257</v>
      </c>
      <c r="D10843" t="s">
        <v>2722</v>
      </c>
      <c r="E10843" t="s">
        <v>3246</v>
      </c>
      <c r="F10843" s="6">
        <v>18</v>
      </c>
      <c r="G10843" s="6"/>
      <c r="H10843" s="6"/>
      <c r="I10843" s="6"/>
      <c r="J10843" s="6">
        <v>98.600000000000009</v>
      </c>
      <c r="K10843">
        <f t="shared" si="338"/>
        <v>1</v>
      </c>
    </row>
    <row r="10844" spans="1:11" x14ac:dyDescent="0.25">
      <c r="A10844" s="5" t="str">
        <f t="shared" si="339"/>
        <v>Rate FamilyTOU-PA-2Monthly Peak DayOctober19</v>
      </c>
      <c r="B10844" t="s">
        <v>2234</v>
      </c>
      <c r="C10844" t="s">
        <v>2257</v>
      </c>
      <c r="D10844" t="s">
        <v>2722</v>
      </c>
      <c r="E10844" t="s">
        <v>3246</v>
      </c>
      <c r="F10844" s="6">
        <v>19</v>
      </c>
      <c r="G10844" s="6"/>
      <c r="H10844" s="6"/>
      <c r="I10844" s="6"/>
      <c r="J10844" s="6">
        <v>97.399999999999991</v>
      </c>
      <c r="K10844">
        <f t="shared" si="338"/>
        <v>1</v>
      </c>
    </row>
    <row r="10845" spans="1:11" x14ac:dyDescent="0.25">
      <c r="A10845" s="5" t="str">
        <f t="shared" si="339"/>
        <v>Rate FamilyTOU-PA-2Monthly Peak DayOctober20</v>
      </c>
      <c r="B10845" t="s">
        <v>2234</v>
      </c>
      <c r="C10845" t="s">
        <v>2257</v>
      </c>
      <c r="D10845" t="s">
        <v>2722</v>
      </c>
      <c r="E10845" t="s">
        <v>3246</v>
      </c>
      <c r="F10845" s="6">
        <v>20</v>
      </c>
      <c r="G10845" s="6"/>
      <c r="H10845" s="6"/>
      <c r="I10845" s="6"/>
      <c r="J10845" s="6">
        <v>92.899999999999991</v>
      </c>
      <c r="K10845">
        <f t="shared" si="338"/>
        <v>1</v>
      </c>
    </row>
    <row r="10846" spans="1:11" x14ac:dyDescent="0.25">
      <c r="A10846" s="5" t="str">
        <f t="shared" si="339"/>
        <v>Rate FamilyTOU-PA-2Monthly Peak DayOctober21</v>
      </c>
      <c r="B10846" t="s">
        <v>2234</v>
      </c>
      <c r="C10846" t="s">
        <v>2257</v>
      </c>
      <c r="D10846" t="s">
        <v>2722</v>
      </c>
      <c r="E10846" t="s">
        <v>3246</v>
      </c>
      <c r="F10846" s="6">
        <v>21</v>
      </c>
      <c r="G10846" s="6"/>
      <c r="H10846" s="6"/>
      <c r="I10846" s="6"/>
      <c r="J10846" s="6">
        <v>85.3</v>
      </c>
      <c r="K10846">
        <f t="shared" si="338"/>
        <v>1</v>
      </c>
    </row>
    <row r="10847" spans="1:11" x14ac:dyDescent="0.25">
      <c r="A10847" s="5" t="str">
        <f t="shared" si="339"/>
        <v>Rate FamilyTOU-PA-2Monthly Peak DayOctober22</v>
      </c>
      <c r="B10847" t="s">
        <v>2234</v>
      </c>
      <c r="C10847" t="s">
        <v>2257</v>
      </c>
      <c r="D10847" t="s">
        <v>2722</v>
      </c>
      <c r="E10847" t="s">
        <v>3246</v>
      </c>
      <c r="F10847" s="6">
        <v>22</v>
      </c>
      <c r="G10847" s="6"/>
      <c r="H10847" s="6"/>
      <c r="I10847" s="6"/>
      <c r="J10847" s="6">
        <v>81.8</v>
      </c>
      <c r="K10847">
        <f t="shared" si="338"/>
        <v>1</v>
      </c>
    </row>
    <row r="10848" spans="1:11" x14ac:dyDescent="0.25">
      <c r="A10848" s="5" t="str">
        <f t="shared" si="339"/>
        <v>Rate FamilyTOU-PA-2Monthly Peak DayOctober23</v>
      </c>
      <c r="B10848" t="s">
        <v>2234</v>
      </c>
      <c r="C10848" t="s">
        <v>2257</v>
      </c>
      <c r="D10848" t="s">
        <v>2722</v>
      </c>
      <c r="E10848" t="s">
        <v>3246</v>
      </c>
      <c r="F10848" s="6">
        <v>23</v>
      </c>
      <c r="G10848" s="6"/>
      <c r="H10848" s="6"/>
      <c r="I10848" s="6"/>
      <c r="J10848" s="6">
        <v>77.399999999999991</v>
      </c>
      <c r="K10848">
        <f t="shared" si="338"/>
        <v>1</v>
      </c>
    </row>
    <row r="10849" spans="1:11" x14ac:dyDescent="0.25">
      <c r="A10849" s="5" t="str">
        <f t="shared" si="339"/>
        <v>Rate FamilyTOU-PA-2Monthly Peak DayOctober24</v>
      </c>
      <c r="B10849" t="s">
        <v>2234</v>
      </c>
      <c r="C10849" t="s">
        <v>2257</v>
      </c>
      <c r="D10849" t="s">
        <v>2722</v>
      </c>
      <c r="E10849" t="s">
        <v>3246</v>
      </c>
      <c r="F10849" s="6">
        <v>24</v>
      </c>
      <c r="G10849" s="6"/>
      <c r="H10849" s="6"/>
      <c r="I10849" s="6"/>
      <c r="J10849" s="6">
        <v>72.8</v>
      </c>
      <c r="K10849">
        <f t="shared" si="338"/>
        <v>1</v>
      </c>
    </row>
    <row r="10850" spans="1:11" x14ac:dyDescent="0.25">
      <c r="A10850" s="5" t="str">
        <f t="shared" si="339"/>
        <v>Rate FamilyTOU-PA-2Average WeekdayNovember1</v>
      </c>
      <c r="B10850" t="s">
        <v>2234</v>
      </c>
      <c r="C10850" t="s">
        <v>2257</v>
      </c>
      <c r="D10850" t="s">
        <v>2723</v>
      </c>
      <c r="E10850" t="s">
        <v>3247</v>
      </c>
      <c r="F10850" s="6">
        <v>1</v>
      </c>
      <c r="G10850" s="6"/>
      <c r="H10850" s="6"/>
      <c r="I10850" s="6"/>
      <c r="J10850" s="6">
        <v>42.329999999999991</v>
      </c>
      <c r="K10850">
        <f t="shared" si="338"/>
        <v>1</v>
      </c>
    </row>
    <row r="10851" spans="1:11" x14ac:dyDescent="0.25">
      <c r="A10851" s="5" t="str">
        <f t="shared" si="339"/>
        <v>Rate FamilyTOU-PA-2Average WeekdayNovember2</v>
      </c>
      <c r="B10851" t="s">
        <v>2234</v>
      </c>
      <c r="C10851" t="s">
        <v>2257</v>
      </c>
      <c r="D10851" t="s">
        <v>2723</v>
      </c>
      <c r="E10851" t="s">
        <v>3247</v>
      </c>
      <c r="F10851" s="6">
        <v>2</v>
      </c>
      <c r="G10851" s="6"/>
      <c r="H10851" s="6"/>
      <c r="I10851" s="6"/>
      <c r="J10851" s="6">
        <v>39.78</v>
      </c>
      <c r="K10851">
        <f t="shared" si="338"/>
        <v>1</v>
      </c>
    </row>
    <row r="10852" spans="1:11" x14ac:dyDescent="0.25">
      <c r="A10852" s="5" t="str">
        <f t="shared" si="339"/>
        <v>Rate FamilyTOU-PA-2Average WeekdayNovember3</v>
      </c>
      <c r="B10852" t="s">
        <v>2234</v>
      </c>
      <c r="C10852" t="s">
        <v>2257</v>
      </c>
      <c r="D10852" t="s">
        <v>2723</v>
      </c>
      <c r="E10852" t="s">
        <v>3247</v>
      </c>
      <c r="F10852" s="6">
        <v>3</v>
      </c>
      <c r="G10852" s="6"/>
      <c r="H10852" s="6"/>
      <c r="I10852" s="6"/>
      <c r="J10852" s="6">
        <v>41.5</v>
      </c>
      <c r="K10852">
        <f t="shared" si="338"/>
        <v>1</v>
      </c>
    </row>
    <row r="10853" spans="1:11" x14ac:dyDescent="0.25">
      <c r="A10853" s="5" t="str">
        <f t="shared" si="339"/>
        <v>Rate FamilyTOU-PA-2Average WeekdayNovember4</v>
      </c>
      <c r="B10853" t="s">
        <v>2234</v>
      </c>
      <c r="C10853" t="s">
        <v>2257</v>
      </c>
      <c r="D10853" t="s">
        <v>2723</v>
      </c>
      <c r="E10853" t="s">
        <v>3247</v>
      </c>
      <c r="F10853" s="6">
        <v>4</v>
      </c>
      <c r="G10853" s="6"/>
      <c r="H10853" s="6"/>
      <c r="I10853" s="6"/>
      <c r="J10853" s="6">
        <v>39.53</v>
      </c>
      <c r="K10853">
        <f t="shared" si="338"/>
        <v>1</v>
      </c>
    </row>
    <row r="10854" spans="1:11" x14ac:dyDescent="0.25">
      <c r="A10854" s="5" t="str">
        <f t="shared" si="339"/>
        <v>Rate FamilyTOU-PA-2Average WeekdayNovember5</v>
      </c>
      <c r="B10854" t="s">
        <v>2234</v>
      </c>
      <c r="C10854" t="s">
        <v>2257</v>
      </c>
      <c r="D10854" t="s">
        <v>2723</v>
      </c>
      <c r="E10854" t="s">
        <v>3247</v>
      </c>
      <c r="F10854" s="6">
        <v>5</v>
      </c>
      <c r="G10854" s="6"/>
      <c r="H10854" s="6"/>
      <c r="I10854" s="6"/>
      <c r="J10854" s="6">
        <v>40.1</v>
      </c>
      <c r="K10854">
        <f t="shared" si="338"/>
        <v>1</v>
      </c>
    </row>
    <row r="10855" spans="1:11" x14ac:dyDescent="0.25">
      <c r="A10855" s="5" t="str">
        <f t="shared" si="339"/>
        <v>Rate FamilyTOU-PA-2Average WeekdayNovember6</v>
      </c>
      <c r="B10855" t="s">
        <v>2234</v>
      </c>
      <c r="C10855" t="s">
        <v>2257</v>
      </c>
      <c r="D10855" t="s">
        <v>2723</v>
      </c>
      <c r="E10855" t="s">
        <v>3247</v>
      </c>
      <c r="F10855" s="6">
        <v>6</v>
      </c>
      <c r="G10855" s="6"/>
      <c r="H10855" s="6"/>
      <c r="I10855" s="6"/>
      <c r="J10855" s="6">
        <v>39.25</v>
      </c>
      <c r="K10855">
        <f t="shared" si="338"/>
        <v>1</v>
      </c>
    </row>
    <row r="10856" spans="1:11" x14ac:dyDescent="0.25">
      <c r="A10856" s="5" t="str">
        <f t="shared" si="339"/>
        <v>Rate FamilyTOU-PA-2Average WeekdayNovember7</v>
      </c>
      <c r="B10856" t="s">
        <v>2234</v>
      </c>
      <c r="C10856" t="s">
        <v>2257</v>
      </c>
      <c r="D10856" t="s">
        <v>2723</v>
      </c>
      <c r="E10856" t="s">
        <v>3247</v>
      </c>
      <c r="F10856" s="6">
        <v>7</v>
      </c>
      <c r="G10856" s="6"/>
      <c r="H10856" s="6"/>
      <c r="I10856" s="6"/>
      <c r="J10856" s="6">
        <v>37.579999999999991</v>
      </c>
      <c r="K10856">
        <f t="shared" si="338"/>
        <v>1</v>
      </c>
    </row>
    <row r="10857" spans="1:11" x14ac:dyDescent="0.25">
      <c r="A10857" s="5" t="str">
        <f t="shared" si="339"/>
        <v>Rate FamilyTOU-PA-2Average WeekdayNovember8</v>
      </c>
      <c r="B10857" t="s">
        <v>2234</v>
      </c>
      <c r="C10857" t="s">
        <v>2257</v>
      </c>
      <c r="D10857" t="s">
        <v>2723</v>
      </c>
      <c r="E10857" t="s">
        <v>3247</v>
      </c>
      <c r="F10857" s="6">
        <v>8</v>
      </c>
      <c r="G10857" s="6"/>
      <c r="H10857" s="6"/>
      <c r="I10857" s="6"/>
      <c r="J10857" s="6">
        <v>35.81</v>
      </c>
      <c r="K10857">
        <f t="shared" si="338"/>
        <v>1</v>
      </c>
    </row>
    <row r="10858" spans="1:11" x14ac:dyDescent="0.25">
      <c r="A10858" s="5" t="str">
        <f t="shared" si="339"/>
        <v>Rate FamilyTOU-PA-2Average WeekdayNovember9</v>
      </c>
      <c r="B10858" t="s">
        <v>2234</v>
      </c>
      <c r="C10858" t="s">
        <v>2257</v>
      </c>
      <c r="D10858" t="s">
        <v>2723</v>
      </c>
      <c r="E10858" t="s">
        <v>3247</v>
      </c>
      <c r="F10858" s="6">
        <v>9</v>
      </c>
      <c r="G10858" s="6"/>
      <c r="H10858" s="6"/>
      <c r="I10858" s="6"/>
      <c r="J10858" s="6">
        <v>41.24</v>
      </c>
      <c r="K10858">
        <f t="shared" si="338"/>
        <v>1</v>
      </c>
    </row>
    <row r="10859" spans="1:11" x14ac:dyDescent="0.25">
      <c r="A10859" s="5" t="str">
        <f t="shared" si="339"/>
        <v>Rate FamilyTOU-PA-2Average WeekdayNovember10</v>
      </c>
      <c r="B10859" t="s">
        <v>2234</v>
      </c>
      <c r="C10859" t="s">
        <v>2257</v>
      </c>
      <c r="D10859" t="s">
        <v>2723</v>
      </c>
      <c r="E10859" t="s">
        <v>3247</v>
      </c>
      <c r="F10859" s="6">
        <v>10</v>
      </c>
      <c r="G10859" s="6"/>
      <c r="H10859" s="6"/>
      <c r="I10859" s="6"/>
      <c r="J10859" s="6">
        <v>48.860000000000007</v>
      </c>
      <c r="K10859">
        <f t="shared" si="338"/>
        <v>1</v>
      </c>
    </row>
    <row r="10860" spans="1:11" x14ac:dyDescent="0.25">
      <c r="A10860" s="5" t="str">
        <f t="shared" si="339"/>
        <v>Rate FamilyTOU-PA-2Average WeekdayNovember11</v>
      </c>
      <c r="B10860" t="s">
        <v>2234</v>
      </c>
      <c r="C10860" t="s">
        <v>2257</v>
      </c>
      <c r="D10860" t="s">
        <v>2723</v>
      </c>
      <c r="E10860" t="s">
        <v>3247</v>
      </c>
      <c r="F10860" s="6">
        <v>11</v>
      </c>
      <c r="G10860" s="6"/>
      <c r="H10860" s="6"/>
      <c r="I10860" s="6"/>
      <c r="J10860" s="6">
        <v>59.27</v>
      </c>
      <c r="K10860">
        <f t="shared" si="338"/>
        <v>1</v>
      </c>
    </row>
    <row r="10861" spans="1:11" x14ac:dyDescent="0.25">
      <c r="A10861" s="5" t="str">
        <f t="shared" si="339"/>
        <v>Rate FamilyTOU-PA-2Average WeekdayNovember12</v>
      </c>
      <c r="B10861" t="s">
        <v>2234</v>
      </c>
      <c r="C10861" t="s">
        <v>2257</v>
      </c>
      <c r="D10861" t="s">
        <v>2723</v>
      </c>
      <c r="E10861" t="s">
        <v>3247</v>
      </c>
      <c r="F10861" s="6">
        <v>12</v>
      </c>
      <c r="G10861" s="6"/>
      <c r="H10861" s="6"/>
      <c r="I10861" s="6"/>
      <c r="J10861" s="6">
        <v>66.819999999999993</v>
      </c>
      <c r="K10861">
        <f t="shared" si="338"/>
        <v>1</v>
      </c>
    </row>
    <row r="10862" spans="1:11" x14ac:dyDescent="0.25">
      <c r="A10862" s="5" t="str">
        <f t="shared" si="339"/>
        <v>Rate FamilyTOU-PA-2Average WeekdayNovember13</v>
      </c>
      <c r="B10862" t="s">
        <v>2234</v>
      </c>
      <c r="C10862" t="s">
        <v>2257</v>
      </c>
      <c r="D10862" t="s">
        <v>2723</v>
      </c>
      <c r="E10862" t="s">
        <v>3247</v>
      </c>
      <c r="F10862" s="6">
        <v>13</v>
      </c>
      <c r="G10862" s="6"/>
      <c r="H10862" s="6"/>
      <c r="I10862" s="6"/>
      <c r="J10862" s="6">
        <v>67.87</v>
      </c>
      <c r="K10862">
        <f t="shared" si="338"/>
        <v>1</v>
      </c>
    </row>
    <row r="10863" spans="1:11" x14ac:dyDescent="0.25">
      <c r="A10863" s="5" t="str">
        <f t="shared" si="339"/>
        <v>Rate FamilyTOU-PA-2Average WeekdayNovember14</v>
      </c>
      <c r="B10863" t="s">
        <v>2234</v>
      </c>
      <c r="C10863" t="s">
        <v>2257</v>
      </c>
      <c r="D10863" t="s">
        <v>2723</v>
      </c>
      <c r="E10863" t="s">
        <v>3247</v>
      </c>
      <c r="F10863" s="6">
        <v>14</v>
      </c>
      <c r="G10863" s="6"/>
      <c r="H10863" s="6"/>
      <c r="I10863" s="6"/>
      <c r="J10863" s="6">
        <v>68.290000000000006</v>
      </c>
      <c r="K10863">
        <f t="shared" si="338"/>
        <v>1</v>
      </c>
    </row>
    <row r="10864" spans="1:11" x14ac:dyDescent="0.25">
      <c r="A10864" s="5" t="str">
        <f t="shared" si="339"/>
        <v>Rate FamilyTOU-PA-2Average WeekdayNovember15</v>
      </c>
      <c r="B10864" t="s">
        <v>2234</v>
      </c>
      <c r="C10864" t="s">
        <v>2257</v>
      </c>
      <c r="D10864" t="s">
        <v>2723</v>
      </c>
      <c r="E10864" t="s">
        <v>3247</v>
      </c>
      <c r="F10864" s="6">
        <v>15</v>
      </c>
      <c r="G10864" s="6"/>
      <c r="H10864" s="6"/>
      <c r="I10864" s="6"/>
      <c r="J10864" s="6">
        <v>67.8</v>
      </c>
      <c r="K10864">
        <f t="shared" si="338"/>
        <v>1</v>
      </c>
    </row>
    <row r="10865" spans="1:11" x14ac:dyDescent="0.25">
      <c r="A10865" s="5" t="str">
        <f t="shared" si="339"/>
        <v>Rate FamilyTOU-PA-2Average WeekdayNovember16</v>
      </c>
      <c r="B10865" t="s">
        <v>2234</v>
      </c>
      <c r="C10865" t="s">
        <v>2257</v>
      </c>
      <c r="D10865" t="s">
        <v>2723</v>
      </c>
      <c r="E10865" t="s">
        <v>3247</v>
      </c>
      <c r="F10865" s="6">
        <v>16</v>
      </c>
      <c r="G10865" s="6"/>
      <c r="H10865" s="6"/>
      <c r="I10865" s="6"/>
      <c r="J10865" s="6">
        <v>67.290000000000006</v>
      </c>
      <c r="K10865">
        <f t="shared" si="338"/>
        <v>1</v>
      </c>
    </row>
    <row r="10866" spans="1:11" x14ac:dyDescent="0.25">
      <c r="A10866" s="5" t="str">
        <f t="shared" si="339"/>
        <v>Rate FamilyTOU-PA-2Average WeekdayNovember17</v>
      </c>
      <c r="B10866" t="s">
        <v>2234</v>
      </c>
      <c r="C10866" t="s">
        <v>2257</v>
      </c>
      <c r="D10866" t="s">
        <v>2723</v>
      </c>
      <c r="E10866" t="s">
        <v>3247</v>
      </c>
      <c r="F10866" s="6">
        <v>17</v>
      </c>
      <c r="G10866" s="6"/>
      <c r="H10866" s="6"/>
      <c r="I10866" s="6"/>
      <c r="J10866" s="6">
        <v>63.94</v>
      </c>
      <c r="K10866">
        <f t="shared" si="338"/>
        <v>1</v>
      </c>
    </row>
    <row r="10867" spans="1:11" x14ac:dyDescent="0.25">
      <c r="A10867" s="5" t="str">
        <f t="shared" si="339"/>
        <v>Rate FamilyTOU-PA-2Average WeekdayNovember18</v>
      </c>
      <c r="B10867" t="s">
        <v>2234</v>
      </c>
      <c r="C10867" t="s">
        <v>2257</v>
      </c>
      <c r="D10867" t="s">
        <v>2723</v>
      </c>
      <c r="E10867" t="s">
        <v>3247</v>
      </c>
      <c r="F10867" s="6">
        <v>18</v>
      </c>
      <c r="G10867" s="6"/>
      <c r="H10867" s="6"/>
      <c r="I10867" s="6"/>
      <c r="J10867" s="6">
        <v>59.56</v>
      </c>
      <c r="K10867">
        <f t="shared" si="338"/>
        <v>1</v>
      </c>
    </row>
    <row r="10868" spans="1:11" x14ac:dyDescent="0.25">
      <c r="A10868" s="5" t="str">
        <f t="shared" si="339"/>
        <v>Rate FamilyTOU-PA-2Average WeekdayNovember19</v>
      </c>
      <c r="B10868" t="s">
        <v>2234</v>
      </c>
      <c r="C10868" t="s">
        <v>2257</v>
      </c>
      <c r="D10868" t="s">
        <v>2723</v>
      </c>
      <c r="E10868" t="s">
        <v>3247</v>
      </c>
      <c r="F10868" s="6">
        <v>19</v>
      </c>
      <c r="G10868" s="6"/>
      <c r="H10868" s="6"/>
      <c r="I10868" s="6"/>
      <c r="J10868" s="6">
        <v>56.26</v>
      </c>
      <c r="K10868">
        <f t="shared" si="338"/>
        <v>1</v>
      </c>
    </row>
    <row r="10869" spans="1:11" x14ac:dyDescent="0.25">
      <c r="A10869" s="5" t="str">
        <f t="shared" si="339"/>
        <v>Rate FamilyTOU-PA-2Average WeekdayNovember20</v>
      </c>
      <c r="B10869" t="s">
        <v>2234</v>
      </c>
      <c r="C10869" t="s">
        <v>2257</v>
      </c>
      <c r="D10869" t="s">
        <v>2723</v>
      </c>
      <c r="E10869" t="s">
        <v>3247</v>
      </c>
      <c r="F10869" s="6">
        <v>20</v>
      </c>
      <c r="G10869" s="6"/>
      <c r="H10869" s="6"/>
      <c r="I10869" s="6"/>
      <c r="J10869" s="6">
        <v>53.87</v>
      </c>
      <c r="K10869">
        <f t="shared" si="338"/>
        <v>1</v>
      </c>
    </row>
    <row r="10870" spans="1:11" x14ac:dyDescent="0.25">
      <c r="A10870" s="5" t="str">
        <f t="shared" si="339"/>
        <v>Rate FamilyTOU-PA-2Average WeekdayNovember21</v>
      </c>
      <c r="B10870" t="s">
        <v>2234</v>
      </c>
      <c r="C10870" t="s">
        <v>2257</v>
      </c>
      <c r="D10870" t="s">
        <v>2723</v>
      </c>
      <c r="E10870" t="s">
        <v>3247</v>
      </c>
      <c r="F10870" s="6">
        <v>21</v>
      </c>
      <c r="G10870" s="6"/>
      <c r="H10870" s="6"/>
      <c r="I10870" s="6"/>
      <c r="J10870" s="6">
        <v>51.52</v>
      </c>
      <c r="K10870">
        <f t="shared" si="338"/>
        <v>1</v>
      </c>
    </row>
    <row r="10871" spans="1:11" x14ac:dyDescent="0.25">
      <c r="A10871" s="5" t="str">
        <f t="shared" si="339"/>
        <v>Rate FamilyTOU-PA-2Average WeekdayNovember22</v>
      </c>
      <c r="B10871" t="s">
        <v>2234</v>
      </c>
      <c r="C10871" t="s">
        <v>2257</v>
      </c>
      <c r="D10871" t="s">
        <v>2723</v>
      </c>
      <c r="E10871" t="s">
        <v>3247</v>
      </c>
      <c r="F10871" s="6">
        <v>22</v>
      </c>
      <c r="G10871" s="6"/>
      <c r="H10871" s="6"/>
      <c r="I10871" s="6"/>
      <c r="J10871" s="6">
        <v>50.52</v>
      </c>
      <c r="K10871">
        <f t="shared" si="338"/>
        <v>1</v>
      </c>
    </row>
    <row r="10872" spans="1:11" x14ac:dyDescent="0.25">
      <c r="A10872" s="5" t="str">
        <f t="shared" si="339"/>
        <v>Rate FamilyTOU-PA-2Average WeekdayNovember23</v>
      </c>
      <c r="B10872" t="s">
        <v>2234</v>
      </c>
      <c r="C10872" t="s">
        <v>2257</v>
      </c>
      <c r="D10872" t="s">
        <v>2723</v>
      </c>
      <c r="E10872" t="s">
        <v>3247</v>
      </c>
      <c r="F10872" s="6">
        <v>23</v>
      </c>
      <c r="G10872" s="6"/>
      <c r="H10872" s="6"/>
      <c r="I10872" s="6"/>
      <c r="J10872" s="6">
        <v>50.420000000000009</v>
      </c>
      <c r="K10872">
        <f t="shared" si="338"/>
        <v>1</v>
      </c>
    </row>
    <row r="10873" spans="1:11" x14ac:dyDescent="0.25">
      <c r="A10873" s="5" t="str">
        <f t="shared" si="339"/>
        <v>Rate FamilyTOU-PA-2Average WeekdayNovember24</v>
      </c>
      <c r="B10873" t="s">
        <v>2234</v>
      </c>
      <c r="C10873" t="s">
        <v>2257</v>
      </c>
      <c r="D10873" t="s">
        <v>2723</v>
      </c>
      <c r="E10873" t="s">
        <v>3247</v>
      </c>
      <c r="F10873" s="6">
        <v>24</v>
      </c>
      <c r="G10873" s="6"/>
      <c r="H10873" s="6"/>
      <c r="I10873" s="6"/>
      <c r="J10873" s="6">
        <v>48.93</v>
      </c>
      <c r="K10873">
        <f t="shared" si="338"/>
        <v>1</v>
      </c>
    </row>
    <row r="10874" spans="1:11" x14ac:dyDescent="0.25">
      <c r="A10874" s="5" t="str">
        <f t="shared" si="339"/>
        <v>Rate FamilyTOU-PA-2Monthly Peak DayNovember1</v>
      </c>
      <c r="B10874" t="s">
        <v>2234</v>
      </c>
      <c r="C10874" t="s">
        <v>2257</v>
      </c>
      <c r="D10874" t="s">
        <v>2724</v>
      </c>
      <c r="E10874" t="s">
        <v>3247</v>
      </c>
      <c r="F10874" s="6">
        <v>1</v>
      </c>
      <c r="G10874" s="6"/>
      <c r="H10874" s="6"/>
      <c r="I10874" s="6"/>
      <c r="J10874" s="6">
        <v>58.76</v>
      </c>
      <c r="K10874">
        <f t="shared" si="338"/>
        <v>1</v>
      </c>
    </row>
    <row r="10875" spans="1:11" x14ac:dyDescent="0.25">
      <c r="A10875" s="5" t="str">
        <f t="shared" si="339"/>
        <v>Rate FamilyTOU-PA-2Monthly Peak DayNovember2</v>
      </c>
      <c r="B10875" t="s">
        <v>2234</v>
      </c>
      <c r="C10875" t="s">
        <v>2257</v>
      </c>
      <c r="D10875" t="s">
        <v>2724</v>
      </c>
      <c r="E10875" t="s">
        <v>3247</v>
      </c>
      <c r="F10875" s="6">
        <v>2</v>
      </c>
      <c r="G10875" s="6"/>
      <c r="H10875" s="6"/>
      <c r="I10875" s="6"/>
      <c r="J10875" s="6">
        <v>57.579999999999991</v>
      </c>
      <c r="K10875">
        <f t="shared" si="338"/>
        <v>1</v>
      </c>
    </row>
    <row r="10876" spans="1:11" x14ac:dyDescent="0.25">
      <c r="A10876" s="5" t="str">
        <f t="shared" si="339"/>
        <v>Rate FamilyTOU-PA-2Monthly Peak DayNovember3</v>
      </c>
      <c r="B10876" t="s">
        <v>2234</v>
      </c>
      <c r="C10876" t="s">
        <v>2257</v>
      </c>
      <c r="D10876" t="s">
        <v>2724</v>
      </c>
      <c r="E10876" t="s">
        <v>3247</v>
      </c>
      <c r="F10876" s="6">
        <v>3</v>
      </c>
      <c r="G10876" s="6"/>
      <c r="H10876" s="6"/>
      <c r="I10876" s="6"/>
      <c r="J10876" s="6">
        <v>55.340000000000011</v>
      </c>
      <c r="K10876">
        <f t="shared" si="338"/>
        <v>1</v>
      </c>
    </row>
    <row r="10877" spans="1:11" x14ac:dyDescent="0.25">
      <c r="A10877" s="5" t="str">
        <f t="shared" si="339"/>
        <v>Rate FamilyTOU-PA-2Monthly Peak DayNovember4</v>
      </c>
      <c r="B10877" t="s">
        <v>2234</v>
      </c>
      <c r="C10877" t="s">
        <v>2257</v>
      </c>
      <c r="D10877" t="s">
        <v>2724</v>
      </c>
      <c r="E10877" t="s">
        <v>3247</v>
      </c>
      <c r="F10877" s="6">
        <v>4</v>
      </c>
      <c r="G10877" s="6"/>
      <c r="H10877" s="6"/>
      <c r="I10877" s="6"/>
      <c r="J10877" s="6">
        <v>54.54</v>
      </c>
      <c r="K10877">
        <f t="shared" si="338"/>
        <v>1</v>
      </c>
    </row>
    <row r="10878" spans="1:11" x14ac:dyDescent="0.25">
      <c r="A10878" s="5" t="str">
        <f t="shared" si="339"/>
        <v>Rate FamilyTOU-PA-2Monthly Peak DayNovember5</v>
      </c>
      <c r="B10878" t="s">
        <v>2234</v>
      </c>
      <c r="C10878" t="s">
        <v>2257</v>
      </c>
      <c r="D10878" t="s">
        <v>2724</v>
      </c>
      <c r="E10878" t="s">
        <v>3247</v>
      </c>
      <c r="F10878" s="6">
        <v>5</v>
      </c>
      <c r="G10878" s="6"/>
      <c r="H10878" s="6"/>
      <c r="I10878" s="6"/>
      <c r="J10878" s="6">
        <v>52.889999999999993</v>
      </c>
      <c r="K10878">
        <f t="shared" si="338"/>
        <v>1</v>
      </c>
    </row>
    <row r="10879" spans="1:11" x14ac:dyDescent="0.25">
      <c r="A10879" s="5" t="str">
        <f t="shared" si="339"/>
        <v>Rate FamilyTOU-PA-2Monthly Peak DayNovember6</v>
      </c>
      <c r="B10879" t="s">
        <v>2234</v>
      </c>
      <c r="C10879" t="s">
        <v>2257</v>
      </c>
      <c r="D10879" t="s">
        <v>2724</v>
      </c>
      <c r="E10879" t="s">
        <v>3247</v>
      </c>
      <c r="F10879" s="6">
        <v>6</v>
      </c>
      <c r="G10879" s="6"/>
      <c r="H10879" s="6"/>
      <c r="I10879" s="6"/>
      <c r="J10879" s="6">
        <v>51.909999999999989</v>
      </c>
      <c r="K10879">
        <f t="shared" si="338"/>
        <v>1</v>
      </c>
    </row>
    <row r="10880" spans="1:11" x14ac:dyDescent="0.25">
      <c r="A10880" s="5" t="str">
        <f t="shared" si="339"/>
        <v>Rate FamilyTOU-PA-2Monthly Peak DayNovember7</v>
      </c>
      <c r="B10880" t="s">
        <v>2234</v>
      </c>
      <c r="C10880" t="s">
        <v>2257</v>
      </c>
      <c r="D10880" t="s">
        <v>2724</v>
      </c>
      <c r="E10880" t="s">
        <v>3247</v>
      </c>
      <c r="F10880" s="6">
        <v>7</v>
      </c>
      <c r="G10880" s="6"/>
      <c r="H10880" s="6"/>
      <c r="I10880" s="6"/>
      <c r="J10880" s="6">
        <v>51.94</v>
      </c>
      <c r="K10880">
        <f t="shared" si="338"/>
        <v>1</v>
      </c>
    </row>
    <row r="10881" spans="1:11" x14ac:dyDescent="0.25">
      <c r="A10881" s="5" t="str">
        <f t="shared" si="339"/>
        <v>Rate FamilyTOU-PA-2Monthly Peak DayNovember8</v>
      </c>
      <c r="B10881" t="s">
        <v>2234</v>
      </c>
      <c r="C10881" t="s">
        <v>2257</v>
      </c>
      <c r="D10881" t="s">
        <v>2724</v>
      </c>
      <c r="E10881" t="s">
        <v>3247</v>
      </c>
      <c r="F10881" s="6">
        <v>8</v>
      </c>
      <c r="G10881" s="6"/>
      <c r="H10881" s="6"/>
      <c r="I10881" s="6"/>
      <c r="J10881" s="6">
        <v>52.29</v>
      </c>
      <c r="K10881">
        <f t="shared" si="338"/>
        <v>1</v>
      </c>
    </row>
    <row r="10882" spans="1:11" x14ac:dyDescent="0.25">
      <c r="A10882" s="5" t="str">
        <f t="shared" si="339"/>
        <v>Rate FamilyTOU-PA-2Monthly Peak DayNovember9</v>
      </c>
      <c r="B10882" t="s">
        <v>2234</v>
      </c>
      <c r="C10882" t="s">
        <v>2257</v>
      </c>
      <c r="D10882" t="s">
        <v>2724</v>
      </c>
      <c r="E10882" t="s">
        <v>3247</v>
      </c>
      <c r="F10882" s="6">
        <v>9</v>
      </c>
      <c r="G10882" s="6"/>
      <c r="H10882" s="6"/>
      <c r="I10882" s="6"/>
      <c r="J10882" s="6">
        <v>55.909999999999989</v>
      </c>
      <c r="K10882">
        <f t="shared" ref="K10882:K10945" si="340">INDEX(events, MATCH(CONCATENATE(B10882, C10882, D10882, E10882), events_y, 0), MATCH("Confidential", events_x, 0))</f>
        <v>1</v>
      </c>
    </row>
    <row r="10883" spans="1:11" x14ac:dyDescent="0.25">
      <c r="A10883" s="5" t="str">
        <f t="shared" ref="A10883:A10946" si="341">CONCATENATE(B10883, C10883, D10883, E10883, F10883)</f>
        <v>Rate FamilyTOU-PA-2Monthly Peak DayNovember10</v>
      </c>
      <c r="B10883" t="s">
        <v>2234</v>
      </c>
      <c r="C10883" t="s">
        <v>2257</v>
      </c>
      <c r="D10883" t="s">
        <v>2724</v>
      </c>
      <c r="E10883" t="s">
        <v>3247</v>
      </c>
      <c r="F10883" s="6">
        <v>10</v>
      </c>
      <c r="G10883" s="6"/>
      <c r="H10883" s="6"/>
      <c r="I10883" s="6"/>
      <c r="J10883" s="6">
        <v>63.029999999999994</v>
      </c>
      <c r="K10883">
        <f t="shared" si="340"/>
        <v>1</v>
      </c>
    </row>
    <row r="10884" spans="1:11" x14ac:dyDescent="0.25">
      <c r="A10884" s="5" t="str">
        <f t="shared" si="341"/>
        <v>Rate FamilyTOU-PA-2Monthly Peak DayNovember11</v>
      </c>
      <c r="B10884" t="s">
        <v>2234</v>
      </c>
      <c r="C10884" t="s">
        <v>2257</v>
      </c>
      <c r="D10884" t="s">
        <v>2724</v>
      </c>
      <c r="E10884" t="s">
        <v>3247</v>
      </c>
      <c r="F10884" s="6">
        <v>11</v>
      </c>
      <c r="G10884" s="6"/>
      <c r="H10884" s="6"/>
      <c r="I10884" s="6"/>
      <c r="J10884" s="6">
        <v>69.63</v>
      </c>
      <c r="K10884">
        <f t="shared" si="340"/>
        <v>1</v>
      </c>
    </row>
    <row r="10885" spans="1:11" x14ac:dyDescent="0.25">
      <c r="A10885" s="5" t="str">
        <f t="shared" si="341"/>
        <v>Rate FamilyTOU-PA-2Monthly Peak DayNovember12</v>
      </c>
      <c r="B10885" t="s">
        <v>2234</v>
      </c>
      <c r="C10885" t="s">
        <v>2257</v>
      </c>
      <c r="D10885" t="s">
        <v>2724</v>
      </c>
      <c r="E10885" t="s">
        <v>3247</v>
      </c>
      <c r="F10885" s="6">
        <v>12</v>
      </c>
      <c r="G10885" s="6"/>
      <c r="H10885" s="6"/>
      <c r="I10885" s="6"/>
      <c r="J10885" s="6">
        <v>72.5</v>
      </c>
      <c r="K10885">
        <f t="shared" si="340"/>
        <v>1</v>
      </c>
    </row>
    <row r="10886" spans="1:11" x14ac:dyDescent="0.25">
      <c r="A10886" s="5" t="str">
        <f t="shared" si="341"/>
        <v>Rate FamilyTOU-PA-2Monthly Peak DayNovember13</v>
      </c>
      <c r="B10886" t="s">
        <v>2234</v>
      </c>
      <c r="C10886" t="s">
        <v>2257</v>
      </c>
      <c r="D10886" t="s">
        <v>2724</v>
      </c>
      <c r="E10886" t="s">
        <v>3247</v>
      </c>
      <c r="F10886" s="6">
        <v>13</v>
      </c>
      <c r="G10886" s="6"/>
      <c r="H10886" s="6"/>
      <c r="I10886" s="6"/>
      <c r="J10886" s="6">
        <v>74.8</v>
      </c>
      <c r="K10886">
        <f t="shared" si="340"/>
        <v>1</v>
      </c>
    </row>
    <row r="10887" spans="1:11" x14ac:dyDescent="0.25">
      <c r="A10887" s="5" t="str">
        <f t="shared" si="341"/>
        <v>Rate FamilyTOU-PA-2Monthly Peak DayNovember14</v>
      </c>
      <c r="B10887" t="s">
        <v>2234</v>
      </c>
      <c r="C10887" t="s">
        <v>2257</v>
      </c>
      <c r="D10887" t="s">
        <v>2724</v>
      </c>
      <c r="E10887" t="s">
        <v>3247</v>
      </c>
      <c r="F10887" s="6">
        <v>14</v>
      </c>
      <c r="G10887" s="6"/>
      <c r="H10887" s="6"/>
      <c r="I10887" s="6"/>
      <c r="J10887" s="6">
        <v>76.100000000000009</v>
      </c>
      <c r="K10887">
        <f t="shared" si="340"/>
        <v>1</v>
      </c>
    </row>
    <row r="10888" spans="1:11" x14ac:dyDescent="0.25">
      <c r="A10888" s="5" t="str">
        <f t="shared" si="341"/>
        <v>Rate FamilyTOU-PA-2Monthly Peak DayNovember15</v>
      </c>
      <c r="B10888" t="s">
        <v>2234</v>
      </c>
      <c r="C10888" t="s">
        <v>2257</v>
      </c>
      <c r="D10888" t="s">
        <v>2724</v>
      </c>
      <c r="E10888" t="s">
        <v>3247</v>
      </c>
      <c r="F10888" s="6">
        <v>15</v>
      </c>
      <c r="G10888" s="6"/>
      <c r="H10888" s="6"/>
      <c r="I10888" s="6"/>
      <c r="J10888" s="6">
        <v>77.5</v>
      </c>
      <c r="K10888">
        <f t="shared" si="340"/>
        <v>1</v>
      </c>
    </row>
    <row r="10889" spans="1:11" x14ac:dyDescent="0.25">
      <c r="A10889" s="5" t="str">
        <f t="shared" si="341"/>
        <v>Rate FamilyTOU-PA-2Monthly Peak DayNovember16</v>
      </c>
      <c r="B10889" t="s">
        <v>2234</v>
      </c>
      <c r="C10889" t="s">
        <v>2257</v>
      </c>
      <c r="D10889" t="s">
        <v>2724</v>
      </c>
      <c r="E10889" t="s">
        <v>3247</v>
      </c>
      <c r="F10889" s="6">
        <v>16</v>
      </c>
      <c r="G10889" s="6"/>
      <c r="H10889" s="6"/>
      <c r="I10889" s="6"/>
      <c r="J10889" s="6">
        <v>79</v>
      </c>
      <c r="K10889">
        <f t="shared" si="340"/>
        <v>1</v>
      </c>
    </row>
    <row r="10890" spans="1:11" x14ac:dyDescent="0.25">
      <c r="A10890" s="5" t="str">
        <f t="shared" si="341"/>
        <v>Rate FamilyTOU-PA-2Monthly Peak DayNovember17</v>
      </c>
      <c r="B10890" t="s">
        <v>2234</v>
      </c>
      <c r="C10890" t="s">
        <v>2257</v>
      </c>
      <c r="D10890" t="s">
        <v>2724</v>
      </c>
      <c r="E10890" t="s">
        <v>3247</v>
      </c>
      <c r="F10890" s="6">
        <v>17</v>
      </c>
      <c r="G10890" s="6"/>
      <c r="H10890" s="6"/>
      <c r="I10890" s="6"/>
      <c r="J10890" s="6">
        <v>78.600000000000009</v>
      </c>
      <c r="K10890">
        <f t="shared" si="340"/>
        <v>1</v>
      </c>
    </row>
    <row r="10891" spans="1:11" x14ac:dyDescent="0.25">
      <c r="A10891" s="5" t="str">
        <f t="shared" si="341"/>
        <v>Rate FamilyTOU-PA-2Monthly Peak DayNovember18</v>
      </c>
      <c r="B10891" t="s">
        <v>2234</v>
      </c>
      <c r="C10891" t="s">
        <v>2257</v>
      </c>
      <c r="D10891" t="s">
        <v>2724</v>
      </c>
      <c r="E10891" t="s">
        <v>3247</v>
      </c>
      <c r="F10891" s="6">
        <v>18</v>
      </c>
      <c r="G10891" s="6"/>
      <c r="H10891" s="6"/>
      <c r="I10891" s="6"/>
      <c r="J10891" s="6">
        <v>75.7</v>
      </c>
      <c r="K10891">
        <f t="shared" si="340"/>
        <v>1</v>
      </c>
    </row>
    <row r="10892" spans="1:11" x14ac:dyDescent="0.25">
      <c r="A10892" s="5" t="str">
        <f t="shared" si="341"/>
        <v>Rate FamilyTOU-PA-2Monthly Peak DayNovember19</v>
      </c>
      <c r="B10892" t="s">
        <v>2234</v>
      </c>
      <c r="C10892" t="s">
        <v>2257</v>
      </c>
      <c r="D10892" t="s">
        <v>2724</v>
      </c>
      <c r="E10892" t="s">
        <v>3247</v>
      </c>
      <c r="F10892" s="6">
        <v>19</v>
      </c>
      <c r="G10892" s="6"/>
      <c r="H10892" s="6"/>
      <c r="I10892" s="6"/>
      <c r="J10892" s="6">
        <v>72.600000000000009</v>
      </c>
      <c r="K10892">
        <f t="shared" si="340"/>
        <v>1</v>
      </c>
    </row>
    <row r="10893" spans="1:11" x14ac:dyDescent="0.25">
      <c r="A10893" s="5" t="str">
        <f t="shared" si="341"/>
        <v>Rate FamilyTOU-PA-2Monthly Peak DayNovember20</v>
      </c>
      <c r="B10893" t="s">
        <v>2234</v>
      </c>
      <c r="C10893" t="s">
        <v>2257</v>
      </c>
      <c r="D10893" t="s">
        <v>2724</v>
      </c>
      <c r="E10893" t="s">
        <v>3247</v>
      </c>
      <c r="F10893" s="6">
        <v>20</v>
      </c>
      <c r="G10893" s="6"/>
      <c r="H10893" s="6"/>
      <c r="I10893" s="6"/>
      <c r="J10893" s="6">
        <v>70.2</v>
      </c>
      <c r="K10893">
        <f t="shared" si="340"/>
        <v>1</v>
      </c>
    </row>
    <row r="10894" spans="1:11" x14ac:dyDescent="0.25">
      <c r="A10894" s="5" t="str">
        <f t="shared" si="341"/>
        <v>Rate FamilyTOU-PA-2Monthly Peak DayNovember21</v>
      </c>
      <c r="B10894" t="s">
        <v>2234</v>
      </c>
      <c r="C10894" t="s">
        <v>2257</v>
      </c>
      <c r="D10894" t="s">
        <v>2724</v>
      </c>
      <c r="E10894" t="s">
        <v>3247</v>
      </c>
      <c r="F10894" s="6">
        <v>21</v>
      </c>
      <c r="G10894" s="6"/>
      <c r="H10894" s="6"/>
      <c r="I10894" s="6"/>
      <c r="J10894" s="6">
        <v>68</v>
      </c>
      <c r="K10894">
        <f t="shared" si="340"/>
        <v>1</v>
      </c>
    </row>
    <row r="10895" spans="1:11" x14ac:dyDescent="0.25">
      <c r="A10895" s="5" t="str">
        <f t="shared" si="341"/>
        <v>Rate FamilyTOU-PA-2Monthly Peak DayNovember22</v>
      </c>
      <c r="B10895" t="s">
        <v>2234</v>
      </c>
      <c r="C10895" t="s">
        <v>2257</v>
      </c>
      <c r="D10895" t="s">
        <v>2724</v>
      </c>
      <c r="E10895" t="s">
        <v>3247</v>
      </c>
      <c r="F10895" s="6">
        <v>22</v>
      </c>
      <c r="G10895" s="6"/>
      <c r="H10895" s="6"/>
      <c r="I10895" s="6"/>
      <c r="J10895" s="6">
        <v>65.2</v>
      </c>
      <c r="K10895">
        <f t="shared" si="340"/>
        <v>1</v>
      </c>
    </row>
    <row r="10896" spans="1:11" x14ac:dyDescent="0.25">
      <c r="A10896" s="5" t="str">
        <f t="shared" si="341"/>
        <v>Rate FamilyTOU-PA-2Monthly Peak DayNovember23</v>
      </c>
      <c r="B10896" t="s">
        <v>2234</v>
      </c>
      <c r="C10896" t="s">
        <v>2257</v>
      </c>
      <c r="D10896" t="s">
        <v>2724</v>
      </c>
      <c r="E10896" t="s">
        <v>3247</v>
      </c>
      <c r="F10896" s="6">
        <v>23</v>
      </c>
      <c r="G10896" s="6"/>
      <c r="H10896" s="6"/>
      <c r="I10896" s="6"/>
      <c r="J10896" s="6">
        <v>63.4</v>
      </c>
      <c r="K10896">
        <f t="shared" si="340"/>
        <v>1</v>
      </c>
    </row>
    <row r="10897" spans="1:11" x14ac:dyDescent="0.25">
      <c r="A10897" s="5" t="str">
        <f t="shared" si="341"/>
        <v>Rate FamilyTOU-PA-2Monthly Peak DayNovember24</v>
      </c>
      <c r="B10897" t="s">
        <v>2234</v>
      </c>
      <c r="C10897" t="s">
        <v>2257</v>
      </c>
      <c r="D10897" t="s">
        <v>2724</v>
      </c>
      <c r="E10897" t="s">
        <v>3247</v>
      </c>
      <c r="F10897" s="6">
        <v>24</v>
      </c>
      <c r="G10897" s="6"/>
      <c r="H10897" s="6"/>
      <c r="I10897" s="6"/>
      <c r="J10897" s="6">
        <v>64.709999999999994</v>
      </c>
      <c r="K10897">
        <f t="shared" si="340"/>
        <v>1</v>
      </c>
    </row>
    <row r="10898" spans="1:11" x14ac:dyDescent="0.25">
      <c r="A10898" s="5" t="str">
        <f t="shared" si="341"/>
        <v>Rate FamilyTOU-PA-2Average WeekdayDecember1</v>
      </c>
      <c r="B10898" t="s">
        <v>2234</v>
      </c>
      <c r="C10898" t="s">
        <v>2257</v>
      </c>
      <c r="D10898" t="s">
        <v>2725</v>
      </c>
      <c r="E10898" t="s">
        <v>3248</v>
      </c>
      <c r="F10898" s="6">
        <v>1</v>
      </c>
      <c r="G10898" s="6"/>
      <c r="H10898" s="6"/>
      <c r="I10898" s="6"/>
      <c r="J10898" s="6">
        <v>42.72</v>
      </c>
      <c r="K10898">
        <f t="shared" si="340"/>
        <v>1</v>
      </c>
    </row>
    <row r="10899" spans="1:11" x14ac:dyDescent="0.25">
      <c r="A10899" s="5" t="str">
        <f t="shared" si="341"/>
        <v>Rate FamilyTOU-PA-2Average WeekdayDecember2</v>
      </c>
      <c r="B10899" t="s">
        <v>2234</v>
      </c>
      <c r="C10899" t="s">
        <v>2257</v>
      </c>
      <c r="D10899" t="s">
        <v>2725</v>
      </c>
      <c r="E10899" t="s">
        <v>3248</v>
      </c>
      <c r="F10899" s="6">
        <v>2</v>
      </c>
      <c r="G10899" s="6"/>
      <c r="H10899" s="6"/>
      <c r="I10899" s="6"/>
      <c r="J10899" s="6">
        <v>40.479999999999997</v>
      </c>
      <c r="K10899">
        <f t="shared" si="340"/>
        <v>1</v>
      </c>
    </row>
    <row r="10900" spans="1:11" x14ac:dyDescent="0.25">
      <c r="A10900" s="5" t="str">
        <f t="shared" si="341"/>
        <v>Rate FamilyTOU-PA-2Average WeekdayDecember3</v>
      </c>
      <c r="B10900" t="s">
        <v>2234</v>
      </c>
      <c r="C10900" t="s">
        <v>2257</v>
      </c>
      <c r="D10900" t="s">
        <v>2725</v>
      </c>
      <c r="E10900" t="s">
        <v>3248</v>
      </c>
      <c r="F10900" s="6">
        <v>3</v>
      </c>
      <c r="G10900" s="6"/>
      <c r="H10900" s="6"/>
      <c r="I10900" s="6"/>
      <c r="J10900" s="6">
        <v>39.69</v>
      </c>
      <c r="K10900">
        <f t="shared" si="340"/>
        <v>1</v>
      </c>
    </row>
    <row r="10901" spans="1:11" x14ac:dyDescent="0.25">
      <c r="A10901" s="5" t="str">
        <f t="shared" si="341"/>
        <v>Rate FamilyTOU-PA-2Average WeekdayDecember4</v>
      </c>
      <c r="B10901" t="s">
        <v>2234</v>
      </c>
      <c r="C10901" t="s">
        <v>2257</v>
      </c>
      <c r="D10901" t="s">
        <v>2725</v>
      </c>
      <c r="E10901" t="s">
        <v>3248</v>
      </c>
      <c r="F10901" s="6">
        <v>4</v>
      </c>
      <c r="G10901" s="6"/>
      <c r="H10901" s="6"/>
      <c r="I10901" s="6"/>
      <c r="J10901" s="6">
        <v>38.1</v>
      </c>
      <c r="K10901">
        <f t="shared" si="340"/>
        <v>1</v>
      </c>
    </row>
    <row r="10902" spans="1:11" x14ac:dyDescent="0.25">
      <c r="A10902" s="5" t="str">
        <f t="shared" si="341"/>
        <v>Rate FamilyTOU-PA-2Average WeekdayDecember5</v>
      </c>
      <c r="B10902" t="s">
        <v>2234</v>
      </c>
      <c r="C10902" t="s">
        <v>2257</v>
      </c>
      <c r="D10902" t="s">
        <v>2725</v>
      </c>
      <c r="E10902" t="s">
        <v>3248</v>
      </c>
      <c r="F10902" s="6">
        <v>5</v>
      </c>
      <c r="G10902" s="6"/>
      <c r="H10902" s="6"/>
      <c r="I10902" s="6"/>
      <c r="J10902" s="6">
        <v>40.04</v>
      </c>
      <c r="K10902">
        <f t="shared" si="340"/>
        <v>1</v>
      </c>
    </row>
    <row r="10903" spans="1:11" x14ac:dyDescent="0.25">
      <c r="A10903" s="5" t="str">
        <f t="shared" si="341"/>
        <v>Rate FamilyTOU-PA-2Average WeekdayDecember6</v>
      </c>
      <c r="B10903" t="s">
        <v>2234</v>
      </c>
      <c r="C10903" t="s">
        <v>2257</v>
      </c>
      <c r="D10903" t="s">
        <v>2725</v>
      </c>
      <c r="E10903" t="s">
        <v>3248</v>
      </c>
      <c r="F10903" s="6">
        <v>6</v>
      </c>
      <c r="G10903" s="6"/>
      <c r="H10903" s="6"/>
      <c r="I10903" s="6"/>
      <c r="J10903" s="6">
        <v>37.79</v>
      </c>
      <c r="K10903">
        <f t="shared" si="340"/>
        <v>1</v>
      </c>
    </row>
    <row r="10904" spans="1:11" x14ac:dyDescent="0.25">
      <c r="A10904" s="5" t="str">
        <f t="shared" si="341"/>
        <v>Rate FamilyTOU-PA-2Average WeekdayDecember7</v>
      </c>
      <c r="B10904" t="s">
        <v>2234</v>
      </c>
      <c r="C10904" t="s">
        <v>2257</v>
      </c>
      <c r="D10904" t="s">
        <v>2725</v>
      </c>
      <c r="E10904" t="s">
        <v>3248</v>
      </c>
      <c r="F10904" s="6">
        <v>7</v>
      </c>
      <c r="G10904" s="6"/>
      <c r="H10904" s="6"/>
      <c r="I10904" s="6"/>
      <c r="J10904" s="6">
        <v>34.93</v>
      </c>
      <c r="K10904">
        <f t="shared" si="340"/>
        <v>1</v>
      </c>
    </row>
    <row r="10905" spans="1:11" x14ac:dyDescent="0.25">
      <c r="A10905" s="5" t="str">
        <f t="shared" si="341"/>
        <v>Rate FamilyTOU-PA-2Average WeekdayDecember8</v>
      </c>
      <c r="B10905" t="s">
        <v>2234</v>
      </c>
      <c r="C10905" t="s">
        <v>2257</v>
      </c>
      <c r="D10905" t="s">
        <v>2725</v>
      </c>
      <c r="E10905" t="s">
        <v>3248</v>
      </c>
      <c r="F10905" s="6">
        <v>8</v>
      </c>
      <c r="G10905" s="6"/>
      <c r="H10905" s="6"/>
      <c r="I10905" s="6"/>
      <c r="J10905" s="6">
        <v>34.270000000000003</v>
      </c>
      <c r="K10905">
        <f t="shared" si="340"/>
        <v>1</v>
      </c>
    </row>
    <row r="10906" spans="1:11" x14ac:dyDescent="0.25">
      <c r="A10906" s="5" t="str">
        <f t="shared" si="341"/>
        <v>Rate FamilyTOU-PA-2Average WeekdayDecember9</v>
      </c>
      <c r="B10906" t="s">
        <v>2234</v>
      </c>
      <c r="C10906" t="s">
        <v>2257</v>
      </c>
      <c r="D10906" t="s">
        <v>2725</v>
      </c>
      <c r="E10906" t="s">
        <v>3248</v>
      </c>
      <c r="F10906" s="6">
        <v>9</v>
      </c>
      <c r="G10906" s="6"/>
      <c r="H10906" s="6"/>
      <c r="I10906" s="6"/>
      <c r="J10906" s="6">
        <v>36.829999999999991</v>
      </c>
      <c r="K10906">
        <f t="shared" si="340"/>
        <v>1</v>
      </c>
    </row>
    <row r="10907" spans="1:11" x14ac:dyDescent="0.25">
      <c r="A10907" s="5" t="str">
        <f t="shared" si="341"/>
        <v>Rate FamilyTOU-PA-2Average WeekdayDecember10</v>
      </c>
      <c r="B10907" t="s">
        <v>2234</v>
      </c>
      <c r="C10907" t="s">
        <v>2257</v>
      </c>
      <c r="D10907" t="s">
        <v>2725</v>
      </c>
      <c r="E10907" t="s">
        <v>3248</v>
      </c>
      <c r="F10907" s="6">
        <v>10</v>
      </c>
      <c r="G10907" s="6"/>
      <c r="H10907" s="6"/>
      <c r="I10907" s="6"/>
      <c r="J10907" s="6">
        <v>41.75</v>
      </c>
      <c r="K10907">
        <f t="shared" si="340"/>
        <v>1</v>
      </c>
    </row>
    <row r="10908" spans="1:11" x14ac:dyDescent="0.25">
      <c r="A10908" s="5" t="str">
        <f t="shared" si="341"/>
        <v>Rate FamilyTOU-PA-2Average WeekdayDecember11</v>
      </c>
      <c r="B10908" t="s">
        <v>2234</v>
      </c>
      <c r="C10908" t="s">
        <v>2257</v>
      </c>
      <c r="D10908" t="s">
        <v>2725</v>
      </c>
      <c r="E10908" t="s">
        <v>3248</v>
      </c>
      <c r="F10908" s="6">
        <v>11</v>
      </c>
      <c r="G10908" s="6"/>
      <c r="H10908" s="6"/>
      <c r="I10908" s="6"/>
      <c r="J10908" s="6">
        <v>46.156999999999989</v>
      </c>
      <c r="K10908">
        <f t="shared" si="340"/>
        <v>1</v>
      </c>
    </row>
    <row r="10909" spans="1:11" x14ac:dyDescent="0.25">
      <c r="A10909" s="5" t="str">
        <f t="shared" si="341"/>
        <v>Rate FamilyTOU-PA-2Average WeekdayDecember12</v>
      </c>
      <c r="B10909" t="s">
        <v>2234</v>
      </c>
      <c r="C10909" t="s">
        <v>2257</v>
      </c>
      <c r="D10909" t="s">
        <v>2725</v>
      </c>
      <c r="E10909" t="s">
        <v>3248</v>
      </c>
      <c r="F10909" s="6">
        <v>12</v>
      </c>
      <c r="G10909" s="6"/>
      <c r="H10909" s="6"/>
      <c r="I10909" s="6"/>
      <c r="J10909" s="6">
        <v>49.402999999999999</v>
      </c>
      <c r="K10909">
        <f t="shared" si="340"/>
        <v>1</v>
      </c>
    </row>
    <row r="10910" spans="1:11" x14ac:dyDescent="0.25">
      <c r="A10910" s="5" t="str">
        <f t="shared" si="341"/>
        <v>Rate FamilyTOU-PA-2Average WeekdayDecember13</v>
      </c>
      <c r="B10910" t="s">
        <v>2234</v>
      </c>
      <c r="C10910" t="s">
        <v>2257</v>
      </c>
      <c r="D10910" t="s">
        <v>2725</v>
      </c>
      <c r="E10910" t="s">
        <v>3248</v>
      </c>
      <c r="F10910" s="6">
        <v>13</v>
      </c>
      <c r="G10910" s="6"/>
      <c r="H10910" s="6"/>
      <c r="I10910" s="6"/>
      <c r="J10910" s="6">
        <v>53.360000000000007</v>
      </c>
      <c r="K10910">
        <f t="shared" si="340"/>
        <v>1</v>
      </c>
    </row>
    <row r="10911" spans="1:11" x14ac:dyDescent="0.25">
      <c r="A10911" s="5" t="str">
        <f t="shared" si="341"/>
        <v>Rate FamilyTOU-PA-2Average WeekdayDecember14</v>
      </c>
      <c r="B10911" t="s">
        <v>2234</v>
      </c>
      <c r="C10911" t="s">
        <v>2257</v>
      </c>
      <c r="D10911" t="s">
        <v>2725</v>
      </c>
      <c r="E10911" t="s">
        <v>3248</v>
      </c>
      <c r="F10911" s="6">
        <v>14</v>
      </c>
      <c r="G10911" s="6"/>
      <c r="H10911" s="6"/>
      <c r="I10911" s="6"/>
      <c r="J10911" s="6">
        <v>54.610000000000007</v>
      </c>
      <c r="K10911">
        <f t="shared" si="340"/>
        <v>1</v>
      </c>
    </row>
    <row r="10912" spans="1:11" x14ac:dyDescent="0.25">
      <c r="A10912" s="5" t="str">
        <f t="shared" si="341"/>
        <v>Rate FamilyTOU-PA-2Average WeekdayDecember15</v>
      </c>
      <c r="B10912" t="s">
        <v>2234</v>
      </c>
      <c r="C10912" t="s">
        <v>2257</v>
      </c>
      <c r="D10912" t="s">
        <v>2725</v>
      </c>
      <c r="E10912" t="s">
        <v>3248</v>
      </c>
      <c r="F10912" s="6">
        <v>15</v>
      </c>
      <c r="G10912" s="6"/>
      <c r="H10912" s="6"/>
      <c r="I10912" s="6"/>
      <c r="J10912" s="6">
        <v>56.199999999999996</v>
      </c>
      <c r="K10912">
        <f t="shared" si="340"/>
        <v>1</v>
      </c>
    </row>
    <row r="10913" spans="1:11" x14ac:dyDescent="0.25">
      <c r="A10913" s="5" t="str">
        <f t="shared" si="341"/>
        <v>Rate FamilyTOU-PA-2Average WeekdayDecember16</v>
      </c>
      <c r="B10913" t="s">
        <v>2234</v>
      </c>
      <c r="C10913" t="s">
        <v>2257</v>
      </c>
      <c r="D10913" t="s">
        <v>2725</v>
      </c>
      <c r="E10913" t="s">
        <v>3248</v>
      </c>
      <c r="F10913" s="6">
        <v>16</v>
      </c>
      <c r="G10913" s="6"/>
      <c r="H10913" s="6"/>
      <c r="I10913" s="6"/>
      <c r="J10913" s="6">
        <v>57.139999999999993</v>
      </c>
      <c r="K10913">
        <f t="shared" si="340"/>
        <v>1</v>
      </c>
    </row>
    <row r="10914" spans="1:11" x14ac:dyDescent="0.25">
      <c r="A10914" s="5" t="str">
        <f t="shared" si="341"/>
        <v>Rate FamilyTOU-PA-2Average WeekdayDecember17</v>
      </c>
      <c r="B10914" t="s">
        <v>2234</v>
      </c>
      <c r="C10914" t="s">
        <v>2257</v>
      </c>
      <c r="D10914" t="s">
        <v>2725</v>
      </c>
      <c r="E10914" t="s">
        <v>3248</v>
      </c>
      <c r="F10914" s="6">
        <v>17</v>
      </c>
      <c r="G10914" s="6"/>
      <c r="H10914" s="6"/>
      <c r="I10914" s="6"/>
      <c r="J10914" s="6">
        <v>57.32</v>
      </c>
      <c r="K10914">
        <f t="shared" si="340"/>
        <v>1</v>
      </c>
    </row>
    <row r="10915" spans="1:11" x14ac:dyDescent="0.25">
      <c r="A10915" s="5" t="str">
        <f t="shared" si="341"/>
        <v>Rate FamilyTOU-PA-2Average WeekdayDecember18</v>
      </c>
      <c r="B10915" t="s">
        <v>2234</v>
      </c>
      <c r="C10915" t="s">
        <v>2257</v>
      </c>
      <c r="D10915" t="s">
        <v>2725</v>
      </c>
      <c r="E10915" t="s">
        <v>3248</v>
      </c>
      <c r="F10915" s="6">
        <v>18</v>
      </c>
      <c r="G10915" s="6"/>
      <c r="H10915" s="6"/>
      <c r="I10915" s="6"/>
      <c r="J10915" s="6">
        <v>55.88</v>
      </c>
      <c r="K10915">
        <f t="shared" si="340"/>
        <v>1</v>
      </c>
    </row>
    <row r="10916" spans="1:11" x14ac:dyDescent="0.25">
      <c r="A10916" s="5" t="str">
        <f t="shared" si="341"/>
        <v>Rate FamilyTOU-PA-2Average WeekdayDecember19</v>
      </c>
      <c r="B10916" t="s">
        <v>2234</v>
      </c>
      <c r="C10916" t="s">
        <v>2257</v>
      </c>
      <c r="D10916" t="s">
        <v>2725</v>
      </c>
      <c r="E10916" t="s">
        <v>3248</v>
      </c>
      <c r="F10916" s="6">
        <v>19</v>
      </c>
      <c r="G10916" s="6"/>
      <c r="H10916" s="6"/>
      <c r="I10916" s="6"/>
      <c r="J10916" s="6">
        <v>52.43</v>
      </c>
      <c r="K10916">
        <f t="shared" si="340"/>
        <v>1</v>
      </c>
    </row>
    <row r="10917" spans="1:11" x14ac:dyDescent="0.25">
      <c r="A10917" s="5" t="str">
        <f t="shared" si="341"/>
        <v>Rate FamilyTOU-PA-2Average WeekdayDecember20</v>
      </c>
      <c r="B10917" t="s">
        <v>2234</v>
      </c>
      <c r="C10917" t="s">
        <v>2257</v>
      </c>
      <c r="D10917" t="s">
        <v>2725</v>
      </c>
      <c r="E10917" t="s">
        <v>3248</v>
      </c>
      <c r="F10917" s="6">
        <v>20</v>
      </c>
      <c r="G10917" s="6"/>
      <c r="H10917" s="6"/>
      <c r="I10917" s="6"/>
      <c r="J10917" s="6">
        <v>48.31</v>
      </c>
      <c r="K10917">
        <f t="shared" si="340"/>
        <v>1</v>
      </c>
    </row>
    <row r="10918" spans="1:11" x14ac:dyDescent="0.25">
      <c r="A10918" s="5" t="str">
        <f t="shared" si="341"/>
        <v>Rate FamilyTOU-PA-2Average WeekdayDecember21</v>
      </c>
      <c r="B10918" t="s">
        <v>2234</v>
      </c>
      <c r="C10918" t="s">
        <v>2257</v>
      </c>
      <c r="D10918" t="s">
        <v>2725</v>
      </c>
      <c r="E10918" t="s">
        <v>3248</v>
      </c>
      <c r="F10918" s="6">
        <v>21</v>
      </c>
      <c r="G10918" s="6"/>
      <c r="H10918" s="6"/>
      <c r="I10918" s="6"/>
      <c r="J10918" s="6">
        <v>45.71</v>
      </c>
      <c r="K10918">
        <f t="shared" si="340"/>
        <v>1</v>
      </c>
    </row>
    <row r="10919" spans="1:11" x14ac:dyDescent="0.25">
      <c r="A10919" s="5" t="str">
        <f t="shared" si="341"/>
        <v>Rate FamilyTOU-PA-2Average WeekdayDecember22</v>
      </c>
      <c r="B10919" t="s">
        <v>2234</v>
      </c>
      <c r="C10919" t="s">
        <v>2257</v>
      </c>
      <c r="D10919" t="s">
        <v>2725</v>
      </c>
      <c r="E10919" t="s">
        <v>3248</v>
      </c>
      <c r="F10919" s="6">
        <v>22</v>
      </c>
      <c r="G10919" s="6"/>
      <c r="H10919" s="6"/>
      <c r="I10919" s="6"/>
      <c r="J10919" s="6">
        <v>42.46</v>
      </c>
      <c r="K10919">
        <f t="shared" si="340"/>
        <v>1</v>
      </c>
    </row>
    <row r="10920" spans="1:11" x14ac:dyDescent="0.25">
      <c r="A10920" s="5" t="str">
        <f t="shared" si="341"/>
        <v>Rate FamilyTOU-PA-2Average WeekdayDecember23</v>
      </c>
      <c r="B10920" t="s">
        <v>2234</v>
      </c>
      <c r="C10920" t="s">
        <v>2257</v>
      </c>
      <c r="D10920" t="s">
        <v>2725</v>
      </c>
      <c r="E10920" t="s">
        <v>3248</v>
      </c>
      <c r="F10920" s="6">
        <v>23</v>
      </c>
      <c r="G10920" s="6"/>
      <c r="H10920" s="6"/>
      <c r="I10920" s="6"/>
      <c r="J10920" s="6">
        <v>41.389999999999993</v>
      </c>
      <c r="K10920">
        <f t="shared" si="340"/>
        <v>1</v>
      </c>
    </row>
    <row r="10921" spans="1:11" x14ac:dyDescent="0.25">
      <c r="A10921" s="5" t="str">
        <f t="shared" si="341"/>
        <v>Rate FamilyTOU-PA-2Average WeekdayDecember24</v>
      </c>
      <c r="B10921" t="s">
        <v>2234</v>
      </c>
      <c r="C10921" t="s">
        <v>2257</v>
      </c>
      <c r="D10921" t="s">
        <v>2725</v>
      </c>
      <c r="E10921" t="s">
        <v>3248</v>
      </c>
      <c r="F10921" s="6">
        <v>24</v>
      </c>
      <c r="G10921" s="6"/>
      <c r="H10921" s="6"/>
      <c r="I10921" s="6"/>
      <c r="J10921" s="6">
        <v>39.04</v>
      </c>
      <c r="K10921">
        <f t="shared" si="340"/>
        <v>1</v>
      </c>
    </row>
    <row r="10922" spans="1:11" x14ac:dyDescent="0.25">
      <c r="A10922" s="5" t="str">
        <f t="shared" si="341"/>
        <v>Rate FamilyTOU-PA-2Monthly Peak DayDecember1</v>
      </c>
      <c r="B10922" t="s">
        <v>2234</v>
      </c>
      <c r="C10922" t="s">
        <v>2257</v>
      </c>
      <c r="D10922" t="s">
        <v>2726</v>
      </c>
      <c r="E10922" t="s">
        <v>3248</v>
      </c>
      <c r="F10922" s="6">
        <v>1</v>
      </c>
      <c r="G10922" s="6"/>
      <c r="H10922" s="6"/>
      <c r="I10922" s="6"/>
      <c r="J10922" s="6">
        <v>36.909999999999997</v>
      </c>
      <c r="K10922">
        <f t="shared" si="340"/>
        <v>1</v>
      </c>
    </row>
    <row r="10923" spans="1:11" x14ac:dyDescent="0.25">
      <c r="A10923" s="5" t="str">
        <f t="shared" si="341"/>
        <v>Rate FamilyTOU-PA-2Monthly Peak DayDecember2</v>
      </c>
      <c r="B10923" t="s">
        <v>2234</v>
      </c>
      <c r="C10923" t="s">
        <v>2257</v>
      </c>
      <c r="D10923" t="s">
        <v>2726</v>
      </c>
      <c r="E10923" t="s">
        <v>3248</v>
      </c>
      <c r="F10923" s="6">
        <v>2</v>
      </c>
      <c r="G10923" s="6"/>
      <c r="H10923" s="6"/>
      <c r="I10923" s="6"/>
      <c r="J10923" s="6">
        <v>35.79</v>
      </c>
      <c r="K10923">
        <f t="shared" si="340"/>
        <v>1</v>
      </c>
    </row>
    <row r="10924" spans="1:11" x14ac:dyDescent="0.25">
      <c r="A10924" s="5" t="str">
        <f t="shared" si="341"/>
        <v>Rate FamilyTOU-PA-2Monthly Peak DayDecember3</v>
      </c>
      <c r="B10924" t="s">
        <v>2234</v>
      </c>
      <c r="C10924" t="s">
        <v>2257</v>
      </c>
      <c r="D10924" t="s">
        <v>2726</v>
      </c>
      <c r="E10924" t="s">
        <v>3248</v>
      </c>
      <c r="F10924" s="6">
        <v>3</v>
      </c>
      <c r="G10924" s="6"/>
      <c r="H10924" s="6"/>
      <c r="I10924" s="6"/>
      <c r="J10924" s="6">
        <v>34.979999999999997</v>
      </c>
      <c r="K10924">
        <f t="shared" si="340"/>
        <v>1</v>
      </c>
    </row>
    <row r="10925" spans="1:11" x14ac:dyDescent="0.25">
      <c r="A10925" s="5" t="str">
        <f t="shared" si="341"/>
        <v>Rate FamilyTOU-PA-2Monthly Peak DayDecember4</v>
      </c>
      <c r="B10925" t="s">
        <v>2234</v>
      </c>
      <c r="C10925" t="s">
        <v>2257</v>
      </c>
      <c r="D10925" t="s">
        <v>2726</v>
      </c>
      <c r="E10925" t="s">
        <v>3248</v>
      </c>
      <c r="F10925" s="6">
        <v>4</v>
      </c>
      <c r="G10925" s="6"/>
      <c r="H10925" s="6"/>
      <c r="I10925" s="6"/>
      <c r="J10925" s="6">
        <v>34.340000000000003</v>
      </c>
      <c r="K10925">
        <f t="shared" si="340"/>
        <v>1</v>
      </c>
    </row>
    <row r="10926" spans="1:11" x14ac:dyDescent="0.25">
      <c r="A10926" s="5" t="str">
        <f t="shared" si="341"/>
        <v>Rate FamilyTOU-PA-2Monthly Peak DayDecember5</v>
      </c>
      <c r="B10926" t="s">
        <v>2234</v>
      </c>
      <c r="C10926" t="s">
        <v>2257</v>
      </c>
      <c r="D10926" t="s">
        <v>2726</v>
      </c>
      <c r="E10926" t="s">
        <v>3248</v>
      </c>
      <c r="F10926" s="6">
        <v>5</v>
      </c>
      <c r="G10926" s="6"/>
      <c r="H10926" s="6"/>
      <c r="I10926" s="6"/>
      <c r="J10926" s="6">
        <v>33.670000000000009</v>
      </c>
      <c r="K10926">
        <f t="shared" si="340"/>
        <v>1</v>
      </c>
    </row>
    <row r="10927" spans="1:11" x14ac:dyDescent="0.25">
      <c r="A10927" s="5" t="str">
        <f t="shared" si="341"/>
        <v>Rate FamilyTOU-PA-2Monthly Peak DayDecember6</v>
      </c>
      <c r="B10927" t="s">
        <v>2234</v>
      </c>
      <c r="C10927" t="s">
        <v>2257</v>
      </c>
      <c r="D10927" t="s">
        <v>2726</v>
      </c>
      <c r="E10927" t="s">
        <v>3248</v>
      </c>
      <c r="F10927" s="6">
        <v>6</v>
      </c>
      <c r="G10927" s="6"/>
      <c r="H10927" s="6"/>
      <c r="I10927" s="6"/>
      <c r="J10927" s="6">
        <v>34.15</v>
      </c>
      <c r="K10927">
        <f t="shared" si="340"/>
        <v>1</v>
      </c>
    </row>
    <row r="10928" spans="1:11" x14ac:dyDescent="0.25">
      <c r="A10928" s="5" t="str">
        <f t="shared" si="341"/>
        <v>Rate FamilyTOU-PA-2Monthly Peak DayDecember7</v>
      </c>
      <c r="B10928" t="s">
        <v>2234</v>
      </c>
      <c r="C10928" t="s">
        <v>2257</v>
      </c>
      <c r="D10928" t="s">
        <v>2726</v>
      </c>
      <c r="E10928" t="s">
        <v>3248</v>
      </c>
      <c r="F10928" s="6">
        <v>7</v>
      </c>
      <c r="G10928" s="6"/>
      <c r="H10928" s="6"/>
      <c r="I10928" s="6"/>
      <c r="J10928" s="6">
        <v>34.31</v>
      </c>
      <c r="K10928">
        <f t="shared" si="340"/>
        <v>1</v>
      </c>
    </row>
    <row r="10929" spans="1:11" x14ac:dyDescent="0.25">
      <c r="A10929" s="5" t="str">
        <f t="shared" si="341"/>
        <v>Rate FamilyTOU-PA-2Monthly Peak DayDecember8</v>
      </c>
      <c r="B10929" t="s">
        <v>2234</v>
      </c>
      <c r="C10929" t="s">
        <v>2257</v>
      </c>
      <c r="D10929" t="s">
        <v>2726</v>
      </c>
      <c r="E10929" t="s">
        <v>3248</v>
      </c>
      <c r="F10929" s="6">
        <v>8</v>
      </c>
      <c r="G10929" s="6"/>
      <c r="H10929" s="6"/>
      <c r="I10929" s="6"/>
      <c r="J10929" s="6">
        <v>31.53</v>
      </c>
      <c r="K10929">
        <f t="shared" si="340"/>
        <v>1</v>
      </c>
    </row>
    <row r="10930" spans="1:11" x14ac:dyDescent="0.25">
      <c r="A10930" s="5" t="str">
        <f t="shared" si="341"/>
        <v>Rate FamilyTOU-PA-2Monthly Peak DayDecember9</v>
      </c>
      <c r="B10930" t="s">
        <v>2234</v>
      </c>
      <c r="C10930" t="s">
        <v>2257</v>
      </c>
      <c r="D10930" t="s">
        <v>2726</v>
      </c>
      <c r="E10930" t="s">
        <v>3248</v>
      </c>
      <c r="F10930" s="6">
        <v>9</v>
      </c>
      <c r="G10930" s="6"/>
      <c r="H10930" s="6"/>
      <c r="I10930" s="6"/>
      <c r="J10930" s="6">
        <v>29.789999999999996</v>
      </c>
      <c r="K10930">
        <f t="shared" si="340"/>
        <v>1</v>
      </c>
    </row>
    <row r="10931" spans="1:11" x14ac:dyDescent="0.25">
      <c r="A10931" s="5" t="str">
        <f t="shared" si="341"/>
        <v>Rate FamilyTOU-PA-2Monthly Peak DayDecember10</v>
      </c>
      <c r="B10931" t="s">
        <v>2234</v>
      </c>
      <c r="C10931" t="s">
        <v>2257</v>
      </c>
      <c r="D10931" t="s">
        <v>2726</v>
      </c>
      <c r="E10931" t="s">
        <v>3248</v>
      </c>
      <c r="F10931" s="6">
        <v>10</v>
      </c>
      <c r="G10931" s="6"/>
      <c r="H10931" s="6"/>
      <c r="I10931" s="6"/>
      <c r="J10931" s="6">
        <v>34.800000000000004</v>
      </c>
      <c r="K10931">
        <f t="shared" si="340"/>
        <v>1</v>
      </c>
    </row>
    <row r="10932" spans="1:11" x14ac:dyDescent="0.25">
      <c r="A10932" s="5" t="str">
        <f t="shared" si="341"/>
        <v>Rate FamilyTOU-PA-2Monthly Peak DayDecember11</v>
      </c>
      <c r="B10932" t="s">
        <v>2234</v>
      </c>
      <c r="C10932" t="s">
        <v>2257</v>
      </c>
      <c r="D10932" t="s">
        <v>2726</v>
      </c>
      <c r="E10932" t="s">
        <v>3248</v>
      </c>
      <c r="F10932" s="6">
        <v>11</v>
      </c>
      <c r="G10932" s="6"/>
      <c r="H10932" s="6"/>
      <c r="I10932" s="6"/>
      <c r="J10932" s="6">
        <v>38.51</v>
      </c>
      <c r="K10932">
        <f t="shared" si="340"/>
        <v>1</v>
      </c>
    </row>
    <row r="10933" spans="1:11" x14ac:dyDescent="0.25">
      <c r="A10933" s="5" t="str">
        <f t="shared" si="341"/>
        <v>Rate FamilyTOU-PA-2Monthly Peak DayDecember12</v>
      </c>
      <c r="B10933" t="s">
        <v>2234</v>
      </c>
      <c r="C10933" t="s">
        <v>2257</v>
      </c>
      <c r="D10933" t="s">
        <v>2726</v>
      </c>
      <c r="E10933" t="s">
        <v>3248</v>
      </c>
      <c r="F10933" s="6">
        <v>12</v>
      </c>
      <c r="G10933" s="6"/>
      <c r="H10933" s="6"/>
      <c r="I10933" s="6"/>
      <c r="J10933" s="6">
        <v>43.43</v>
      </c>
      <c r="K10933">
        <f t="shared" si="340"/>
        <v>1</v>
      </c>
    </row>
    <row r="10934" spans="1:11" x14ac:dyDescent="0.25">
      <c r="A10934" s="5" t="str">
        <f t="shared" si="341"/>
        <v>Rate FamilyTOU-PA-2Monthly Peak DayDecember13</v>
      </c>
      <c r="B10934" t="s">
        <v>2234</v>
      </c>
      <c r="C10934" t="s">
        <v>2257</v>
      </c>
      <c r="D10934" t="s">
        <v>2726</v>
      </c>
      <c r="E10934" t="s">
        <v>3248</v>
      </c>
      <c r="F10934" s="6">
        <v>13</v>
      </c>
      <c r="G10934" s="6"/>
      <c r="H10934" s="6"/>
      <c r="I10934" s="6"/>
      <c r="J10934" s="6">
        <v>49.49</v>
      </c>
      <c r="K10934">
        <f t="shared" si="340"/>
        <v>1</v>
      </c>
    </row>
    <row r="10935" spans="1:11" x14ac:dyDescent="0.25">
      <c r="A10935" s="5" t="str">
        <f t="shared" si="341"/>
        <v>Rate FamilyTOU-PA-2Monthly Peak DayDecember14</v>
      </c>
      <c r="B10935" t="s">
        <v>2234</v>
      </c>
      <c r="C10935" t="s">
        <v>2257</v>
      </c>
      <c r="D10935" t="s">
        <v>2726</v>
      </c>
      <c r="E10935" t="s">
        <v>3248</v>
      </c>
      <c r="F10935" s="6">
        <v>14</v>
      </c>
      <c r="G10935" s="6"/>
      <c r="H10935" s="6"/>
      <c r="I10935" s="6"/>
      <c r="J10935" s="6">
        <v>52.87</v>
      </c>
      <c r="K10935">
        <f t="shared" si="340"/>
        <v>1</v>
      </c>
    </row>
    <row r="10936" spans="1:11" x14ac:dyDescent="0.25">
      <c r="A10936" s="5" t="str">
        <f t="shared" si="341"/>
        <v>Rate FamilyTOU-PA-2Monthly Peak DayDecember15</v>
      </c>
      <c r="B10936" t="s">
        <v>2234</v>
      </c>
      <c r="C10936" t="s">
        <v>2257</v>
      </c>
      <c r="D10936" t="s">
        <v>2726</v>
      </c>
      <c r="E10936" t="s">
        <v>3248</v>
      </c>
      <c r="F10936" s="6">
        <v>15</v>
      </c>
      <c r="G10936" s="6"/>
      <c r="H10936" s="6"/>
      <c r="I10936" s="6"/>
      <c r="J10936" s="6">
        <v>53.81</v>
      </c>
      <c r="K10936">
        <f t="shared" si="340"/>
        <v>1</v>
      </c>
    </row>
    <row r="10937" spans="1:11" x14ac:dyDescent="0.25">
      <c r="A10937" s="5" t="str">
        <f t="shared" si="341"/>
        <v>Rate FamilyTOU-PA-2Monthly Peak DayDecember16</v>
      </c>
      <c r="B10937" t="s">
        <v>2234</v>
      </c>
      <c r="C10937" t="s">
        <v>2257</v>
      </c>
      <c r="D10937" t="s">
        <v>2726</v>
      </c>
      <c r="E10937" t="s">
        <v>3248</v>
      </c>
      <c r="F10937" s="6">
        <v>16</v>
      </c>
      <c r="G10937" s="6"/>
      <c r="H10937" s="6"/>
      <c r="I10937" s="6"/>
      <c r="J10937" s="6">
        <v>55.87</v>
      </c>
      <c r="K10937">
        <f t="shared" si="340"/>
        <v>1</v>
      </c>
    </row>
    <row r="10938" spans="1:11" x14ac:dyDescent="0.25">
      <c r="A10938" s="5" t="str">
        <f t="shared" si="341"/>
        <v>Rate FamilyTOU-PA-2Monthly Peak DayDecember17</v>
      </c>
      <c r="B10938" t="s">
        <v>2234</v>
      </c>
      <c r="C10938" t="s">
        <v>2257</v>
      </c>
      <c r="D10938" t="s">
        <v>2726</v>
      </c>
      <c r="E10938" t="s">
        <v>3248</v>
      </c>
      <c r="F10938" s="6">
        <v>17</v>
      </c>
      <c r="G10938" s="6"/>
      <c r="H10938" s="6"/>
      <c r="I10938" s="6"/>
      <c r="J10938" s="6">
        <v>56.050000000000004</v>
      </c>
      <c r="K10938">
        <f t="shared" si="340"/>
        <v>1</v>
      </c>
    </row>
    <row r="10939" spans="1:11" x14ac:dyDescent="0.25">
      <c r="A10939" s="5" t="str">
        <f t="shared" si="341"/>
        <v>Rate FamilyTOU-PA-2Monthly Peak DayDecember18</v>
      </c>
      <c r="B10939" t="s">
        <v>2234</v>
      </c>
      <c r="C10939" t="s">
        <v>2257</v>
      </c>
      <c r="D10939" t="s">
        <v>2726</v>
      </c>
      <c r="E10939" t="s">
        <v>3248</v>
      </c>
      <c r="F10939" s="6">
        <v>18</v>
      </c>
      <c r="G10939" s="6"/>
      <c r="H10939" s="6"/>
      <c r="I10939" s="6"/>
      <c r="J10939" s="6">
        <v>52.800000000000004</v>
      </c>
      <c r="K10939">
        <f t="shared" si="340"/>
        <v>1</v>
      </c>
    </row>
    <row r="10940" spans="1:11" x14ac:dyDescent="0.25">
      <c r="A10940" s="5" t="str">
        <f t="shared" si="341"/>
        <v>Rate FamilyTOU-PA-2Monthly Peak DayDecember19</v>
      </c>
      <c r="B10940" t="s">
        <v>2234</v>
      </c>
      <c r="C10940" t="s">
        <v>2257</v>
      </c>
      <c r="D10940" t="s">
        <v>2726</v>
      </c>
      <c r="E10940" t="s">
        <v>3248</v>
      </c>
      <c r="F10940" s="6">
        <v>19</v>
      </c>
      <c r="G10940" s="6"/>
      <c r="H10940" s="6"/>
      <c r="I10940" s="6"/>
      <c r="J10940" s="6">
        <v>49.99</v>
      </c>
      <c r="K10940">
        <f t="shared" si="340"/>
        <v>1</v>
      </c>
    </row>
    <row r="10941" spans="1:11" x14ac:dyDescent="0.25">
      <c r="A10941" s="5" t="str">
        <f t="shared" si="341"/>
        <v>Rate FamilyTOU-PA-2Monthly Peak DayDecember20</v>
      </c>
      <c r="B10941" t="s">
        <v>2234</v>
      </c>
      <c r="C10941" t="s">
        <v>2257</v>
      </c>
      <c r="D10941" t="s">
        <v>2726</v>
      </c>
      <c r="E10941" t="s">
        <v>3248</v>
      </c>
      <c r="F10941" s="6">
        <v>20</v>
      </c>
      <c r="G10941" s="6"/>
      <c r="H10941" s="6"/>
      <c r="I10941" s="6"/>
      <c r="J10941" s="6">
        <v>48.050000000000004</v>
      </c>
      <c r="K10941">
        <f t="shared" si="340"/>
        <v>1</v>
      </c>
    </row>
    <row r="10942" spans="1:11" x14ac:dyDescent="0.25">
      <c r="A10942" s="5" t="str">
        <f t="shared" si="341"/>
        <v>Rate FamilyTOU-PA-2Monthly Peak DayDecember21</v>
      </c>
      <c r="B10942" t="s">
        <v>2234</v>
      </c>
      <c r="C10942" t="s">
        <v>2257</v>
      </c>
      <c r="D10942" t="s">
        <v>2726</v>
      </c>
      <c r="E10942" t="s">
        <v>3248</v>
      </c>
      <c r="F10942" s="6">
        <v>21</v>
      </c>
      <c r="G10942" s="6"/>
      <c r="H10942" s="6"/>
      <c r="I10942" s="6"/>
      <c r="J10942" s="6">
        <v>43.48</v>
      </c>
      <c r="K10942">
        <f t="shared" si="340"/>
        <v>1</v>
      </c>
    </row>
    <row r="10943" spans="1:11" x14ac:dyDescent="0.25">
      <c r="A10943" s="5" t="str">
        <f t="shared" si="341"/>
        <v>Rate FamilyTOU-PA-2Monthly Peak DayDecember22</v>
      </c>
      <c r="B10943" t="s">
        <v>2234</v>
      </c>
      <c r="C10943" t="s">
        <v>2257</v>
      </c>
      <c r="D10943" t="s">
        <v>2726</v>
      </c>
      <c r="E10943" t="s">
        <v>3248</v>
      </c>
      <c r="F10943" s="6">
        <v>22</v>
      </c>
      <c r="G10943" s="6"/>
      <c r="H10943" s="6"/>
      <c r="I10943" s="6"/>
      <c r="J10943" s="6">
        <v>43.77</v>
      </c>
      <c r="K10943">
        <f t="shared" si="340"/>
        <v>1</v>
      </c>
    </row>
    <row r="10944" spans="1:11" x14ac:dyDescent="0.25">
      <c r="A10944" s="5" t="str">
        <f t="shared" si="341"/>
        <v>Rate FamilyTOU-PA-2Monthly Peak DayDecember23</v>
      </c>
      <c r="B10944" t="s">
        <v>2234</v>
      </c>
      <c r="C10944" t="s">
        <v>2257</v>
      </c>
      <c r="D10944" t="s">
        <v>2726</v>
      </c>
      <c r="E10944" t="s">
        <v>3248</v>
      </c>
      <c r="F10944" s="6">
        <v>23</v>
      </c>
      <c r="G10944" s="6"/>
      <c r="H10944" s="6"/>
      <c r="I10944" s="6"/>
      <c r="J10944" s="6">
        <v>41.9</v>
      </c>
      <c r="K10944">
        <f t="shared" si="340"/>
        <v>1</v>
      </c>
    </row>
    <row r="10945" spans="1:11" x14ac:dyDescent="0.25">
      <c r="A10945" s="5" t="str">
        <f t="shared" si="341"/>
        <v>Rate FamilyTOU-PA-2Monthly Peak DayDecember24</v>
      </c>
      <c r="B10945" t="s">
        <v>2234</v>
      </c>
      <c r="C10945" t="s">
        <v>2257</v>
      </c>
      <c r="D10945" t="s">
        <v>2726</v>
      </c>
      <c r="E10945" t="s">
        <v>3248</v>
      </c>
      <c r="F10945" s="6">
        <v>24</v>
      </c>
      <c r="G10945" s="6"/>
      <c r="H10945" s="6"/>
      <c r="I10945" s="6"/>
      <c r="J10945" s="6">
        <v>39.78</v>
      </c>
      <c r="K10945">
        <f t="shared" si="340"/>
        <v>1</v>
      </c>
    </row>
    <row r="10946" spans="1:11" x14ac:dyDescent="0.25">
      <c r="A10946" s="5" t="str">
        <f t="shared" si="341"/>
        <v>Size20-200kWAverage WeekdayJanuary1</v>
      </c>
      <c r="B10946" t="s">
        <v>2235</v>
      </c>
      <c r="C10946" t="s">
        <v>2258</v>
      </c>
      <c r="D10946" t="s">
        <v>2727</v>
      </c>
      <c r="E10946" t="s">
        <v>3249</v>
      </c>
      <c r="F10946" s="6">
        <v>1</v>
      </c>
      <c r="G10946" s="6"/>
      <c r="H10946" s="6"/>
      <c r="I10946" s="6"/>
      <c r="J10946" s="6">
        <v>43.377272727272725</v>
      </c>
      <c r="K10946">
        <f t="shared" ref="K10946:K11009" si="342">INDEX(events, MATCH(CONCATENATE(B10946, C10946, D10946, E10946), events_y, 0), MATCH("Confidential", events_x, 0))</f>
        <v>1</v>
      </c>
    </row>
    <row r="10947" spans="1:11" x14ac:dyDescent="0.25">
      <c r="A10947" s="5" t="str">
        <f t="shared" ref="A10947:A11010" si="343">CONCATENATE(B10947, C10947, D10947, E10947, F10947)</f>
        <v>Size20-200kWAverage WeekdayJanuary2</v>
      </c>
      <c r="B10947" t="s">
        <v>2235</v>
      </c>
      <c r="C10947" t="s">
        <v>2258</v>
      </c>
      <c r="D10947" t="s">
        <v>2727</v>
      </c>
      <c r="E10947" t="s">
        <v>3249</v>
      </c>
      <c r="F10947" s="6">
        <v>2</v>
      </c>
      <c r="G10947" s="6"/>
      <c r="H10947" s="6"/>
      <c r="I10947" s="6"/>
      <c r="J10947" s="6">
        <v>42.598181818181814</v>
      </c>
      <c r="K10947">
        <f t="shared" si="342"/>
        <v>1</v>
      </c>
    </row>
    <row r="10948" spans="1:11" x14ac:dyDescent="0.25">
      <c r="A10948" s="5" t="str">
        <f t="shared" si="343"/>
        <v>Size20-200kWAverage WeekdayJanuary3</v>
      </c>
      <c r="B10948" t="s">
        <v>2235</v>
      </c>
      <c r="C10948" t="s">
        <v>2258</v>
      </c>
      <c r="D10948" t="s">
        <v>2727</v>
      </c>
      <c r="E10948" t="s">
        <v>3249</v>
      </c>
      <c r="F10948" s="6">
        <v>3</v>
      </c>
      <c r="G10948" s="6"/>
      <c r="H10948" s="6"/>
      <c r="I10948" s="6"/>
      <c r="J10948" s="6">
        <v>43.061818181818175</v>
      </c>
      <c r="K10948">
        <f t="shared" si="342"/>
        <v>1</v>
      </c>
    </row>
    <row r="10949" spans="1:11" x14ac:dyDescent="0.25">
      <c r="A10949" s="5" t="str">
        <f t="shared" si="343"/>
        <v>Size20-200kWAverage WeekdayJanuary4</v>
      </c>
      <c r="B10949" t="s">
        <v>2235</v>
      </c>
      <c r="C10949" t="s">
        <v>2258</v>
      </c>
      <c r="D10949" t="s">
        <v>2727</v>
      </c>
      <c r="E10949" t="s">
        <v>3249</v>
      </c>
      <c r="F10949" s="6">
        <v>4</v>
      </c>
      <c r="G10949" s="6"/>
      <c r="H10949" s="6"/>
      <c r="I10949" s="6"/>
      <c r="J10949" s="6">
        <v>43.49</v>
      </c>
      <c r="K10949">
        <f t="shared" si="342"/>
        <v>1</v>
      </c>
    </row>
    <row r="10950" spans="1:11" x14ac:dyDescent="0.25">
      <c r="A10950" s="5" t="str">
        <f t="shared" si="343"/>
        <v>Size20-200kWAverage WeekdayJanuary5</v>
      </c>
      <c r="B10950" t="s">
        <v>2235</v>
      </c>
      <c r="C10950" t="s">
        <v>2258</v>
      </c>
      <c r="D10950" t="s">
        <v>2727</v>
      </c>
      <c r="E10950" t="s">
        <v>3249</v>
      </c>
      <c r="F10950" s="6">
        <v>5</v>
      </c>
      <c r="G10950" s="6"/>
      <c r="H10950" s="6"/>
      <c r="I10950" s="6"/>
      <c r="J10950" s="6">
        <v>42.849090909090904</v>
      </c>
      <c r="K10950">
        <f t="shared" si="342"/>
        <v>1</v>
      </c>
    </row>
    <row r="10951" spans="1:11" x14ac:dyDescent="0.25">
      <c r="A10951" s="5" t="str">
        <f t="shared" si="343"/>
        <v>Size20-200kWAverage WeekdayJanuary6</v>
      </c>
      <c r="B10951" t="s">
        <v>2235</v>
      </c>
      <c r="C10951" t="s">
        <v>2258</v>
      </c>
      <c r="D10951" t="s">
        <v>2727</v>
      </c>
      <c r="E10951" t="s">
        <v>3249</v>
      </c>
      <c r="F10951" s="6">
        <v>6</v>
      </c>
      <c r="G10951" s="6"/>
      <c r="H10951" s="6"/>
      <c r="I10951" s="6"/>
      <c r="J10951" s="6">
        <v>43.628181818181808</v>
      </c>
      <c r="K10951">
        <f t="shared" si="342"/>
        <v>1</v>
      </c>
    </row>
    <row r="10952" spans="1:11" x14ac:dyDescent="0.25">
      <c r="A10952" s="5" t="str">
        <f t="shared" si="343"/>
        <v>Size20-200kWAverage WeekdayJanuary7</v>
      </c>
      <c r="B10952" t="s">
        <v>2235</v>
      </c>
      <c r="C10952" t="s">
        <v>2258</v>
      </c>
      <c r="D10952" t="s">
        <v>2727</v>
      </c>
      <c r="E10952" t="s">
        <v>3249</v>
      </c>
      <c r="F10952" s="6">
        <v>7</v>
      </c>
      <c r="G10952" s="6"/>
      <c r="H10952" s="6"/>
      <c r="I10952" s="6"/>
      <c r="J10952" s="6">
        <v>43.283636363636369</v>
      </c>
      <c r="K10952">
        <f t="shared" si="342"/>
        <v>1</v>
      </c>
    </row>
    <row r="10953" spans="1:11" x14ac:dyDescent="0.25">
      <c r="A10953" s="5" t="str">
        <f t="shared" si="343"/>
        <v>Size20-200kWAverage WeekdayJanuary8</v>
      </c>
      <c r="B10953" t="s">
        <v>2235</v>
      </c>
      <c r="C10953" t="s">
        <v>2258</v>
      </c>
      <c r="D10953" t="s">
        <v>2727</v>
      </c>
      <c r="E10953" t="s">
        <v>3249</v>
      </c>
      <c r="F10953" s="6">
        <v>8</v>
      </c>
      <c r="G10953" s="6"/>
      <c r="H10953" s="6"/>
      <c r="I10953" s="6"/>
      <c r="J10953" s="6">
        <v>43.702727272727273</v>
      </c>
      <c r="K10953">
        <f t="shared" si="342"/>
        <v>1</v>
      </c>
    </row>
    <row r="10954" spans="1:11" x14ac:dyDescent="0.25">
      <c r="A10954" s="5" t="str">
        <f t="shared" si="343"/>
        <v>Size20-200kWAverage WeekdayJanuary9</v>
      </c>
      <c r="B10954" t="s">
        <v>2235</v>
      </c>
      <c r="C10954" t="s">
        <v>2258</v>
      </c>
      <c r="D10954" t="s">
        <v>2727</v>
      </c>
      <c r="E10954" t="s">
        <v>3249</v>
      </c>
      <c r="F10954" s="6">
        <v>9</v>
      </c>
      <c r="G10954" s="6"/>
      <c r="H10954" s="6"/>
      <c r="I10954" s="6"/>
      <c r="J10954" s="6">
        <v>42.946363636363643</v>
      </c>
      <c r="K10954">
        <f t="shared" si="342"/>
        <v>1</v>
      </c>
    </row>
    <row r="10955" spans="1:11" x14ac:dyDescent="0.25">
      <c r="A10955" s="5" t="str">
        <f t="shared" si="343"/>
        <v>Size20-200kWAverage WeekdayJanuary10</v>
      </c>
      <c r="B10955" t="s">
        <v>2235</v>
      </c>
      <c r="C10955" t="s">
        <v>2258</v>
      </c>
      <c r="D10955" t="s">
        <v>2727</v>
      </c>
      <c r="E10955" t="s">
        <v>3249</v>
      </c>
      <c r="F10955" s="6">
        <v>10</v>
      </c>
      <c r="G10955" s="6"/>
      <c r="H10955" s="6"/>
      <c r="I10955" s="6"/>
      <c r="J10955" s="6">
        <v>44.047272727272727</v>
      </c>
      <c r="K10955">
        <f t="shared" si="342"/>
        <v>1</v>
      </c>
    </row>
    <row r="10956" spans="1:11" x14ac:dyDescent="0.25">
      <c r="A10956" s="5" t="str">
        <f t="shared" si="343"/>
        <v>Size20-200kWAverage WeekdayJanuary11</v>
      </c>
      <c r="B10956" t="s">
        <v>2235</v>
      </c>
      <c r="C10956" t="s">
        <v>2258</v>
      </c>
      <c r="D10956" t="s">
        <v>2727</v>
      </c>
      <c r="E10956" t="s">
        <v>3249</v>
      </c>
      <c r="F10956" s="6">
        <v>11</v>
      </c>
      <c r="G10956" s="6"/>
      <c r="H10956" s="6"/>
      <c r="I10956" s="6"/>
      <c r="J10956" s="6">
        <v>45.874545454545455</v>
      </c>
      <c r="K10956">
        <f t="shared" si="342"/>
        <v>1</v>
      </c>
    </row>
    <row r="10957" spans="1:11" x14ac:dyDescent="0.25">
      <c r="A10957" s="5" t="str">
        <f t="shared" si="343"/>
        <v>Size20-200kWAverage WeekdayJanuary12</v>
      </c>
      <c r="B10957" t="s">
        <v>2235</v>
      </c>
      <c r="C10957" t="s">
        <v>2258</v>
      </c>
      <c r="D10957" t="s">
        <v>2727</v>
      </c>
      <c r="E10957" t="s">
        <v>3249</v>
      </c>
      <c r="F10957" s="6">
        <v>12</v>
      </c>
      <c r="G10957" s="6"/>
      <c r="H10957" s="6"/>
      <c r="I10957" s="6"/>
      <c r="J10957" s="6">
        <v>47.18636363636363</v>
      </c>
      <c r="K10957">
        <f t="shared" si="342"/>
        <v>1</v>
      </c>
    </row>
    <row r="10958" spans="1:11" x14ac:dyDescent="0.25">
      <c r="A10958" s="5" t="str">
        <f t="shared" si="343"/>
        <v>Size20-200kWAverage WeekdayJanuary13</v>
      </c>
      <c r="B10958" t="s">
        <v>2235</v>
      </c>
      <c r="C10958" t="s">
        <v>2258</v>
      </c>
      <c r="D10958" t="s">
        <v>2727</v>
      </c>
      <c r="E10958" t="s">
        <v>3249</v>
      </c>
      <c r="F10958" s="6">
        <v>13</v>
      </c>
      <c r="G10958" s="6"/>
      <c r="H10958" s="6"/>
      <c r="I10958" s="6"/>
      <c r="J10958" s="6">
        <v>47.152727272727269</v>
      </c>
      <c r="K10958">
        <f t="shared" si="342"/>
        <v>1</v>
      </c>
    </row>
    <row r="10959" spans="1:11" x14ac:dyDescent="0.25">
      <c r="A10959" s="5" t="str">
        <f t="shared" si="343"/>
        <v>Size20-200kWAverage WeekdayJanuary14</v>
      </c>
      <c r="B10959" t="s">
        <v>2235</v>
      </c>
      <c r="C10959" t="s">
        <v>2258</v>
      </c>
      <c r="D10959" t="s">
        <v>2727</v>
      </c>
      <c r="E10959" t="s">
        <v>3249</v>
      </c>
      <c r="F10959" s="6">
        <v>14</v>
      </c>
      <c r="G10959" s="6"/>
      <c r="H10959" s="6"/>
      <c r="I10959" s="6"/>
      <c r="J10959" s="6">
        <v>46.218181818181826</v>
      </c>
      <c r="K10959">
        <f t="shared" si="342"/>
        <v>1</v>
      </c>
    </row>
    <row r="10960" spans="1:11" x14ac:dyDescent="0.25">
      <c r="A10960" s="5" t="str">
        <f t="shared" si="343"/>
        <v>Size20-200kWAverage WeekdayJanuary15</v>
      </c>
      <c r="B10960" t="s">
        <v>2235</v>
      </c>
      <c r="C10960" t="s">
        <v>2258</v>
      </c>
      <c r="D10960" t="s">
        <v>2727</v>
      </c>
      <c r="E10960" t="s">
        <v>3249</v>
      </c>
      <c r="F10960" s="6">
        <v>15</v>
      </c>
      <c r="G10960" s="6"/>
      <c r="H10960" s="6"/>
      <c r="I10960" s="6"/>
      <c r="J10960" s="6">
        <v>47.208181818181814</v>
      </c>
      <c r="K10960">
        <f t="shared" si="342"/>
        <v>1</v>
      </c>
    </row>
    <row r="10961" spans="1:11" x14ac:dyDescent="0.25">
      <c r="A10961" s="5" t="str">
        <f t="shared" si="343"/>
        <v>Size20-200kWAverage WeekdayJanuary16</v>
      </c>
      <c r="B10961" t="s">
        <v>2235</v>
      </c>
      <c r="C10961" t="s">
        <v>2258</v>
      </c>
      <c r="D10961" t="s">
        <v>2727</v>
      </c>
      <c r="E10961" t="s">
        <v>3249</v>
      </c>
      <c r="F10961" s="6">
        <v>16</v>
      </c>
      <c r="G10961" s="6"/>
      <c r="H10961" s="6"/>
      <c r="I10961" s="6"/>
      <c r="J10961" s="6">
        <v>47.410000000000011</v>
      </c>
      <c r="K10961">
        <f t="shared" si="342"/>
        <v>1</v>
      </c>
    </row>
    <row r="10962" spans="1:11" x14ac:dyDescent="0.25">
      <c r="A10962" s="5" t="str">
        <f t="shared" si="343"/>
        <v>Size20-200kWAverage WeekdayJanuary17</v>
      </c>
      <c r="B10962" t="s">
        <v>2235</v>
      </c>
      <c r="C10962" t="s">
        <v>2258</v>
      </c>
      <c r="D10962" t="s">
        <v>2727</v>
      </c>
      <c r="E10962" t="s">
        <v>3249</v>
      </c>
      <c r="F10962" s="6">
        <v>17</v>
      </c>
      <c r="G10962" s="6"/>
      <c r="H10962" s="6"/>
      <c r="I10962" s="6"/>
      <c r="J10962" s="6">
        <v>47.582727272727269</v>
      </c>
      <c r="K10962">
        <f t="shared" si="342"/>
        <v>1</v>
      </c>
    </row>
    <row r="10963" spans="1:11" x14ac:dyDescent="0.25">
      <c r="A10963" s="5" t="str">
        <f t="shared" si="343"/>
        <v>Size20-200kWAverage WeekdayJanuary18</v>
      </c>
      <c r="B10963" t="s">
        <v>2235</v>
      </c>
      <c r="C10963" t="s">
        <v>2258</v>
      </c>
      <c r="D10963" t="s">
        <v>2727</v>
      </c>
      <c r="E10963" t="s">
        <v>3249</v>
      </c>
      <c r="F10963" s="6">
        <v>18</v>
      </c>
      <c r="G10963" s="6"/>
      <c r="H10963" s="6"/>
      <c r="I10963" s="6"/>
      <c r="J10963" s="6">
        <v>47.269090909090913</v>
      </c>
      <c r="K10963">
        <f t="shared" si="342"/>
        <v>1</v>
      </c>
    </row>
    <row r="10964" spans="1:11" x14ac:dyDescent="0.25">
      <c r="A10964" s="5" t="str">
        <f t="shared" si="343"/>
        <v>Size20-200kWAverage WeekdayJanuary19</v>
      </c>
      <c r="B10964" t="s">
        <v>2235</v>
      </c>
      <c r="C10964" t="s">
        <v>2258</v>
      </c>
      <c r="D10964" t="s">
        <v>2727</v>
      </c>
      <c r="E10964" t="s">
        <v>3249</v>
      </c>
      <c r="F10964" s="6">
        <v>19</v>
      </c>
      <c r="G10964" s="6"/>
      <c r="H10964" s="6"/>
      <c r="I10964" s="6"/>
      <c r="J10964" s="6">
        <v>46.110000000000007</v>
      </c>
      <c r="K10964">
        <f t="shared" si="342"/>
        <v>1</v>
      </c>
    </row>
    <row r="10965" spans="1:11" x14ac:dyDescent="0.25">
      <c r="A10965" s="5" t="str">
        <f t="shared" si="343"/>
        <v>Size20-200kWAverage WeekdayJanuary20</v>
      </c>
      <c r="B10965" t="s">
        <v>2235</v>
      </c>
      <c r="C10965" t="s">
        <v>2258</v>
      </c>
      <c r="D10965" t="s">
        <v>2727</v>
      </c>
      <c r="E10965" t="s">
        <v>3249</v>
      </c>
      <c r="F10965" s="6">
        <v>20</v>
      </c>
      <c r="G10965" s="6"/>
      <c r="H10965" s="6"/>
      <c r="I10965" s="6"/>
      <c r="J10965" s="6">
        <v>45.352727272727272</v>
      </c>
      <c r="K10965">
        <f t="shared" si="342"/>
        <v>1</v>
      </c>
    </row>
    <row r="10966" spans="1:11" x14ac:dyDescent="0.25">
      <c r="A10966" s="5" t="str">
        <f t="shared" si="343"/>
        <v>Size20-200kWAverage WeekdayJanuary21</v>
      </c>
      <c r="B10966" t="s">
        <v>2235</v>
      </c>
      <c r="C10966" t="s">
        <v>2258</v>
      </c>
      <c r="D10966" t="s">
        <v>2727</v>
      </c>
      <c r="E10966" t="s">
        <v>3249</v>
      </c>
      <c r="F10966" s="6">
        <v>21</v>
      </c>
      <c r="G10966" s="6"/>
      <c r="H10966" s="6"/>
      <c r="I10966" s="6"/>
      <c r="J10966" s="6">
        <v>44.68727272727272</v>
      </c>
      <c r="K10966">
        <f t="shared" si="342"/>
        <v>1</v>
      </c>
    </row>
    <row r="10967" spans="1:11" x14ac:dyDescent="0.25">
      <c r="A10967" s="5" t="str">
        <f t="shared" si="343"/>
        <v>Size20-200kWAverage WeekdayJanuary22</v>
      </c>
      <c r="B10967" t="s">
        <v>2235</v>
      </c>
      <c r="C10967" t="s">
        <v>2258</v>
      </c>
      <c r="D10967" t="s">
        <v>2727</v>
      </c>
      <c r="E10967" t="s">
        <v>3249</v>
      </c>
      <c r="F10967" s="6">
        <v>22</v>
      </c>
      <c r="G10967" s="6"/>
      <c r="H10967" s="6"/>
      <c r="I10967" s="6"/>
      <c r="J10967" s="6">
        <v>43.897272727272721</v>
      </c>
      <c r="K10967">
        <f t="shared" si="342"/>
        <v>1</v>
      </c>
    </row>
    <row r="10968" spans="1:11" x14ac:dyDescent="0.25">
      <c r="A10968" s="5" t="str">
        <f t="shared" si="343"/>
        <v>Size20-200kWAverage WeekdayJanuary23</v>
      </c>
      <c r="B10968" t="s">
        <v>2235</v>
      </c>
      <c r="C10968" t="s">
        <v>2258</v>
      </c>
      <c r="D10968" t="s">
        <v>2727</v>
      </c>
      <c r="E10968" t="s">
        <v>3249</v>
      </c>
      <c r="F10968" s="6">
        <v>23</v>
      </c>
      <c r="G10968" s="6"/>
      <c r="H10968" s="6"/>
      <c r="I10968" s="6"/>
      <c r="J10968" s="6">
        <v>43.454545454545446</v>
      </c>
      <c r="K10968">
        <f t="shared" si="342"/>
        <v>1</v>
      </c>
    </row>
    <row r="10969" spans="1:11" x14ac:dyDescent="0.25">
      <c r="A10969" s="5" t="str">
        <f t="shared" si="343"/>
        <v>Size20-200kWAverage WeekdayJanuary24</v>
      </c>
      <c r="B10969" t="s">
        <v>2235</v>
      </c>
      <c r="C10969" t="s">
        <v>2258</v>
      </c>
      <c r="D10969" t="s">
        <v>2727</v>
      </c>
      <c r="E10969" t="s">
        <v>3249</v>
      </c>
      <c r="F10969" s="6">
        <v>24</v>
      </c>
      <c r="G10969" s="6"/>
      <c r="H10969" s="6"/>
      <c r="I10969" s="6"/>
      <c r="J10969" s="6">
        <v>42.915454545454558</v>
      </c>
      <c r="K10969">
        <f t="shared" si="342"/>
        <v>1</v>
      </c>
    </row>
    <row r="10970" spans="1:11" x14ac:dyDescent="0.25">
      <c r="A10970" s="5" t="str">
        <f t="shared" si="343"/>
        <v>Size20-200kWMonthly Peak DayJanuary1</v>
      </c>
      <c r="B10970" t="s">
        <v>2235</v>
      </c>
      <c r="C10970" t="s">
        <v>2258</v>
      </c>
      <c r="D10970" t="s">
        <v>2728</v>
      </c>
      <c r="E10970" t="s">
        <v>3249</v>
      </c>
      <c r="F10970" s="6">
        <v>1</v>
      </c>
      <c r="G10970" s="6"/>
      <c r="H10970" s="6"/>
      <c r="I10970" s="6"/>
      <c r="J10970" s="6">
        <v>45.833999999999996</v>
      </c>
      <c r="K10970">
        <f t="shared" si="342"/>
        <v>1</v>
      </c>
    </row>
    <row r="10971" spans="1:11" x14ac:dyDescent="0.25">
      <c r="A10971" s="5" t="str">
        <f t="shared" si="343"/>
        <v>Size20-200kWMonthly Peak DayJanuary2</v>
      </c>
      <c r="B10971" t="s">
        <v>2235</v>
      </c>
      <c r="C10971" t="s">
        <v>2258</v>
      </c>
      <c r="D10971" t="s">
        <v>2728</v>
      </c>
      <c r="E10971" t="s">
        <v>3249</v>
      </c>
      <c r="F10971" s="6">
        <v>2</v>
      </c>
      <c r="G10971" s="6"/>
      <c r="H10971" s="6"/>
      <c r="I10971" s="6"/>
      <c r="J10971" s="6">
        <v>44.854999999999997</v>
      </c>
      <c r="K10971">
        <f t="shared" si="342"/>
        <v>1</v>
      </c>
    </row>
    <row r="10972" spans="1:11" x14ac:dyDescent="0.25">
      <c r="A10972" s="5" t="str">
        <f t="shared" si="343"/>
        <v>Size20-200kWMonthly Peak DayJanuary3</v>
      </c>
      <c r="B10972" t="s">
        <v>2235</v>
      </c>
      <c r="C10972" t="s">
        <v>2258</v>
      </c>
      <c r="D10972" t="s">
        <v>2728</v>
      </c>
      <c r="E10972" t="s">
        <v>3249</v>
      </c>
      <c r="F10972" s="6">
        <v>3</v>
      </c>
      <c r="G10972" s="6"/>
      <c r="H10972" s="6"/>
      <c r="I10972" s="6"/>
      <c r="J10972" s="6">
        <v>44.532000000000004</v>
      </c>
      <c r="K10972">
        <f t="shared" si="342"/>
        <v>1</v>
      </c>
    </row>
    <row r="10973" spans="1:11" x14ac:dyDescent="0.25">
      <c r="A10973" s="5" t="str">
        <f t="shared" si="343"/>
        <v>Size20-200kWMonthly Peak DayJanuary4</v>
      </c>
      <c r="B10973" t="s">
        <v>2235</v>
      </c>
      <c r="C10973" t="s">
        <v>2258</v>
      </c>
      <c r="D10973" t="s">
        <v>2728</v>
      </c>
      <c r="E10973" t="s">
        <v>3249</v>
      </c>
      <c r="F10973" s="6">
        <v>4</v>
      </c>
      <c r="G10973" s="6"/>
      <c r="H10973" s="6"/>
      <c r="I10973" s="6"/>
      <c r="J10973" s="6">
        <v>44.013636363636358</v>
      </c>
      <c r="K10973">
        <f t="shared" si="342"/>
        <v>1</v>
      </c>
    </row>
    <row r="10974" spans="1:11" x14ac:dyDescent="0.25">
      <c r="A10974" s="5" t="str">
        <f t="shared" si="343"/>
        <v>Size20-200kWMonthly Peak DayJanuary5</v>
      </c>
      <c r="B10974" t="s">
        <v>2235</v>
      </c>
      <c r="C10974" t="s">
        <v>2258</v>
      </c>
      <c r="D10974" t="s">
        <v>2728</v>
      </c>
      <c r="E10974" t="s">
        <v>3249</v>
      </c>
      <c r="F10974" s="6">
        <v>5</v>
      </c>
      <c r="G10974" s="6"/>
      <c r="H10974" s="6"/>
      <c r="I10974" s="6"/>
      <c r="J10974" s="6">
        <v>42.872727272727275</v>
      </c>
      <c r="K10974">
        <f t="shared" si="342"/>
        <v>1</v>
      </c>
    </row>
    <row r="10975" spans="1:11" x14ac:dyDescent="0.25">
      <c r="A10975" s="5" t="str">
        <f t="shared" si="343"/>
        <v>Size20-200kWMonthly Peak DayJanuary6</v>
      </c>
      <c r="B10975" t="s">
        <v>2235</v>
      </c>
      <c r="C10975" t="s">
        <v>2258</v>
      </c>
      <c r="D10975" t="s">
        <v>2728</v>
      </c>
      <c r="E10975" t="s">
        <v>3249</v>
      </c>
      <c r="F10975" s="6">
        <v>6</v>
      </c>
      <c r="G10975" s="6"/>
      <c r="H10975" s="6"/>
      <c r="I10975" s="6"/>
      <c r="J10975" s="6">
        <v>39.85</v>
      </c>
      <c r="K10975">
        <f t="shared" si="342"/>
        <v>1</v>
      </c>
    </row>
    <row r="10976" spans="1:11" x14ac:dyDescent="0.25">
      <c r="A10976" s="5" t="str">
        <f t="shared" si="343"/>
        <v>Size20-200kWMonthly Peak DayJanuary7</v>
      </c>
      <c r="B10976" t="s">
        <v>2235</v>
      </c>
      <c r="C10976" t="s">
        <v>2258</v>
      </c>
      <c r="D10976" t="s">
        <v>2728</v>
      </c>
      <c r="E10976" t="s">
        <v>3249</v>
      </c>
      <c r="F10976" s="6">
        <v>7</v>
      </c>
      <c r="G10976" s="6"/>
      <c r="H10976" s="6"/>
      <c r="I10976" s="6"/>
      <c r="J10976" s="6">
        <v>40.040909090909103</v>
      </c>
      <c r="K10976">
        <f t="shared" si="342"/>
        <v>1</v>
      </c>
    </row>
    <row r="10977" spans="1:11" x14ac:dyDescent="0.25">
      <c r="A10977" s="5" t="str">
        <f t="shared" si="343"/>
        <v>Size20-200kWMonthly Peak DayJanuary8</v>
      </c>
      <c r="B10977" t="s">
        <v>2235</v>
      </c>
      <c r="C10977" t="s">
        <v>2258</v>
      </c>
      <c r="D10977" t="s">
        <v>2728</v>
      </c>
      <c r="E10977" t="s">
        <v>3249</v>
      </c>
      <c r="F10977" s="6">
        <v>8</v>
      </c>
      <c r="G10977" s="6"/>
      <c r="H10977" s="6"/>
      <c r="I10977" s="6"/>
      <c r="J10977" s="6">
        <v>39.053636363636365</v>
      </c>
      <c r="K10977">
        <f t="shared" si="342"/>
        <v>1</v>
      </c>
    </row>
    <row r="10978" spans="1:11" x14ac:dyDescent="0.25">
      <c r="A10978" s="5" t="str">
        <f t="shared" si="343"/>
        <v>Size20-200kWMonthly Peak DayJanuary9</v>
      </c>
      <c r="B10978" t="s">
        <v>2235</v>
      </c>
      <c r="C10978" t="s">
        <v>2258</v>
      </c>
      <c r="D10978" t="s">
        <v>2728</v>
      </c>
      <c r="E10978" t="s">
        <v>3249</v>
      </c>
      <c r="F10978" s="6">
        <v>9</v>
      </c>
      <c r="G10978" s="6"/>
      <c r="H10978" s="6"/>
      <c r="I10978" s="6"/>
      <c r="J10978" s="6">
        <v>38.963999999999999</v>
      </c>
      <c r="K10978">
        <f t="shared" si="342"/>
        <v>1</v>
      </c>
    </row>
    <row r="10979" spans="1:11" x14ac:dyDescent="0.25">
      <c r="A10979" s="5" t="str">
        <f t="shared" si="343"/>
        <v>Size20-200kWMonthly Peak DayJanuary10</v>
      </c>
      <c r="B10979" t="s">
        <v>2235</v>
      </c>
      <c r="C10979" t="s">
        <v>2258</v>
      </c>
      <c r="D10979" t="s">
        <v>2728</v>
      </c>
      <c r="E10979" t="s">
        <v>3249</v>
      </c>
      <c r="F10979" s="6">
        <v>10</v>
      </c>
      <c r="G10979" s="6"/>
      <c r="H10979" s="6"/>
      <c r="I10979" s="6"/>
      <c r="J10979" s="6">
        <v>40.434999999999995</v>
      </c>
      <c r="K10979">
        <f t="shared" si="342"/>
        <v>1</v>
      </c>
    </row>
    <row r="10980" spans="1:11" x14ac:dyDescent="0.25">
      <c r="A10980" s="5" t="str">
        <f t="shared" si="343"/>
        <v>Size20-200kWMonthly Peak DayJanuary11</v>
      </c>
      <c r="B10980" t="s">
        <v>2235</v>
      </c>
      <c r="C10980" t="s">
        <v>2258</v>
      </c>
      <c r="D10980" t="s">
        <v>2728</v>
      </c>
      <c r="E10980" t="s">
        <v>3249</v>
      </c>
      <c r="F10980" s="6">
        <v>11</v>
      </c>
      <c r="G10980" s="6"/>
      <c r="H10980" s="6"/>
      <c r="I10980" s="6"/>
      <c r="J10980" s="6">
        <v>41.552</v>
      </c>
      <c r="K10980">
        <f t="shared" si="342"/>
        <v>1</v>
      </c>
    </row>
    <row r="10981" spans="1:11" x14ac:dyDescent="0.25">
      <c r="A10981" s="5" t="str">
        <f t="shared" si="343"/>
        <v>Size20-200kWMonthly Peak DayJanuary12</v>
      </c>
      <c r="B10981" t="s">
        <v>2235</v>
      </c>
      <c r="C10981" t="s">
        <v>2258</v>
      </c>
      <c r="D10981" t="s">
        <v>2728</v>
      </c>
      <c r="E10981" t="s">
        <v>3249</v>
      </c>
      <c r="F10981" s="6">
        <v>12</v>
      </c>
      <c r="G10981" s="6"/>
      <c r="H10981" s="6"/>
      <c r="I10981" s="6"/>
      <c r="J10981" s="6">
        <v>42.463000000000008</v>
      </c>
      <c r="K10981">
        <f t="shared" si="342"/>
        <v>1</v>
      </c>
    </row>
    <row r="10982" spans="1:11" x14ac:dyDescent="0.25">
      <c r="A10982" s="5" t="str">
        <f t="shared" si="343"/>
        <v>Size20-200kWMonthly Peak DayJanuary13</v>
      </c>
      <c r="B10982" t="s">
        <v>2235</v>
      </c>
      <c r="C10982" t="s">
        <v>2258</v>
      </c>
      <c r="D10982" t="s">
        <v>2728</v>
      </c>
      <c r="E10982" t="s">
        <v>3249</v>
      </c>
      <c r="F10982" s="6">
        <v>13</v>
      </c>
      <c r="G10982" s="6"/>
      <c r="H10982" s="6"/>
      <c r="I10982" s="6"/>
      <c r="J10982" s="6">
        <v>44.215000000000011</v>
      </c>
      <c r="K10982">
        <f t="shared" si="342"/>
        <v>1</v>
      </c>
    </row>
    <row r="10983" spans="1:11" x14ac:dyDescent="0.25">
      <c r="A10983" s="5" t="str">
        <f t="shared" si="343"/>
        <v>Size20-200kWMonthly Peak DayJanuary14</v>
      </c>
      <c r="B10983" t="s">
        <v>2235</v>
      </c>
      <c r="C10983" t="s">
        <v>2258</v>
      </c>
      <c r="D10983" t="s">
        <v>2728</v>
      </c>
      <c r="E10983" t="s">
        <v>3249</v>
      </c>
      <c r="F10983" s="6">
        <v>14</v>
      </c>
      <c r="G10983" s="6"/>
      <c r="H10983" s="6"/>
      <c r="I10983" s="6"/>
      <c r="J10983" s="6">
        <v>43.86999999999999</v>
      </c>
      <c r="K10983">
        <f t="shared" si="342"/>
        <v>1</v>
      </c>
    </row>
    <row r="10984" spans="1:11" x14ac:dyDescent="0.25">
      <c r="A10984" s="5" t="str">
        <f t="shared" si="343"/>
        <v>Size20-200kWMonthly Peak DayJanuary15</v>
      </c>
      <c r="B10984" t="s">
        <v>2235</v>
      </c>
      <c r="C10984" t="s">
        <v>2258</v>
      </c>
      <c r="D10984" t="s">
        <v>2728</v>
      </c>
      <c r="E10984" t="s">
        <v>3249</v>
      </c>
      <c r="F10984" s="6">
        <v>15</v>
      </c>
      <c r="G10984" s="6"/>
      <c r="H10984" s="6"/>
      <c r="I10984" s="6"/>
      <c r="J10984" s="6">
        <v>43.897000000000006</v>
      </c>
      <c r="K10984">
        <f t="shared" si="342"/>
        <v>1</v>
      </c>
    </row>
    <row r="10985" spans="1:11" x14ac:dyDescent="0.25">
      <c r="A10985" s="5" t="str">
        <f t="shared" si="343"/>
        <v>Size20-200kWMonthly Peak DayJanuary16</v>
      </c>
      <c r="B10985" t="s">
        <v>2235</v>
      </c>
      <c r="C10985" t="s">
        <v>2258</v>
      </c>
      <c r="D10985" t="s">
        <v>2728</v>
      </c>
      <c r="E10985" t="s">
        <v>3249</v>
      </c>
      <c r="F10985" s="6">
        <v>16</v>
      </c>
      <c r="G10985" s="6"/>
      <c r="H10985" s="6"/>
      <c r="I10985" s="6"/>
      <c r="J10985" s="6">
        <v>43.496000000000002</v>
      </c>
      <c r="K10985">
        <f t="shared" si="342"/>
        <v>1</v>
      </c>
    </row>
    <row r="10986" spans="1:11" x14ac:dyDescent="0.25">
      <c r="A10986" s="5" t="str">
        <f t="shared" si="343"/>
        <v>Size20-200kWMonthly Peak DayJanuary17</v>
      </c>
      <c r="B10986" t="s">
        <v>2235</v>
      </c>
      <c r="C10986" t="s">
        <v>2258</v>
      </c>
      <c r="D10986" t="s">
        <v>2728</v>
      </c>
      <c r="E10986" t="s">
        <v>3249</v>
      </c>
      <c r="F10986" s="6">
        <v>17</v>
      </c>
      <c r="G10986" s="6"/>
      <c r="H10986" s="6"/>
      <c r="I10986" s="6"/>
      <c r="J10986" s="6">
        <v>41.718000000000004</v>
      </c>
      <c r="K10986">
        <f t="shared" si="342"/>
        <v>1</v>
      </c>
    </row>
    <row r="10987" spans="1:11" x14ac:dyDescent="0.25">
      <c r="A10987" s="5" t="str">
        <f t="shared" si="343"/>
        <v>Size20-200kWMonthly Peak DayJanuary18</v>
      </c>
      <c r="B10987" t="s">
        <v>2235</v>
      </c>
      <c r="C10987" t="s">
        <v>2258</v>
      </c>
      <c r="D10987" t="s">
        <v>2728</v>
      </c>
      <c r="E10987" t="s">
        <v>3249</v>
      </c>
      <c r="F10987" s="6">
        <v>18</v>
      </c>
      <c r="G10987" s="6"/>
      <c r="H10987" s="6"/>
      <c r="I10987" s="6"/>
      <c r="J10987" s="6">
        <v>41.454999999999998</v>
      </c>
      <c r="K10987">
        <f t="shared" si="342"/>
        <v>1</v>
      </c>
    </row>
    <row r="10988" spans="1:11" x14ac:dyDescent="0.25">
      <c r="A10988" s="5" t="str">
        <f t="shared" si="343"/>
        <v>Size20-200kWMonthly Peak DayJanuary19</v>
      </c>
      <c r="B10988" t="s">
        <v>2235</v>
      </c>
      <c r="C10988" t="s">
        <v>2258</v>
      </c>
      <c r="D10988" t="s">
        <v>2728</v>
      </c>
      <c r="E10988" t="s">
        <v>3249</v>
      </c>
      <c r="F10988" s="6">
        <v>19</v>
      </c>
      <c r="G10988" s="6"/>
      <c r="H10988" s="6"/>
      <c r="I10988" s="6"/>
      <c r="J10988" s="6">
        <v>40.700000000000003</v>
      </c>
      <c r="K10988">
        <f t="shared" si="342"/>
        <v>1</v>
      </c>
    </row>
    <row r="10989" spans="1:11" x14ac:dyDescent="0.25">
      <c r="A10989" s="5" t="str">
        <f t="shared" si="343"/>
        <v>Size20-200kWMonthly Peak DayJanuary20</v>
      </c>
      <c r="B10989" t="s">
        <v>2235</v>
      </c>
      <c r="C10989" t="s">
        <v>2258</v>
      </c>
      <c r="D10989" t="s">
        <v>2728</v>
      </c>
      <c r="E10989" t="s">
        <v>3249</v>
      </c>
      <c r="F10989" s="6">
        <v>20</v>
      </c>
      <c r="G10989" s="6"/>
      <c r="H10989" s="6"/>
      <c r="I10989" s="6"/>
      <c r="J10989" s="6">
        <v>40.016999999999996</v>
      </c>
      <c r="K10989">
        <f t="shared" si="342"/>
        <v>1</v>
      </c>
    </row>
    <row r="10990" spans="1:11" x14ac:dyDescent="0.25">
      <c r="A10990" s="5" t="str">
        <f t="shared" si="343"/>
        <v>Size20-200kWMonthly Peak DayJanuary21</v>
      </c>
      <c r="B10990" t="s">
        <v>2235</v>
      </c>
      <c r="C10990" t="s">
        <v>2258</v>
      </c>
      <c r="D10990" t="s">
        <v>2728</v>
      </c>
      <c r="E10990" t="s">
        <v>3249</v>
      </c>
      <c r="F10990" s="6">
        <v>21</v>
      </c>
      <c r="G10990" s="6"/>
      <c r="H10990" s="6"/>
      <c r="I10990" s="6"/>
      <c r="J10990" s="6">
        <v>39.799999999999997</v>
      </c>
      <c r="K10990">
        <f t="shared" si="342"/>
        <v>1</v>
      </c>
    </row>
    <row r="10991" spans="1:11" x14ac:dyDescent="0.25">
      <c r="A10991" s="5" t="str">
        <f t="shared" si="343"/>
        <v>Size20-200kWMonthly Peak DayJanuary22</v>
      </c>
      <c r="B10991" t="s">
        <v>2235</v>
      </c>
      <c r="C10991" t="s">
        <v>2258</v>
      </c>
      <c r="D10991" t="s">
        <v>2728</v>
      </c>
      <c r="E10991" t="s">
        <v>3249</v>
      </c>
      <c r="F10991" s="6">
        <v>22</v>
      </c>
      <c r="G10991" s="6"/>
      <c r="H10991" s="6"/>
      <c r="I10991" s="6"/>
      <c r="J10991" s="6">
        <v>39.332000000000008</v>
      </c>
      <c r="K10991">
        <f t="shared" si="342"/>
        <v>1</v>
      </c>
    </row>
    <row r="10992" spans="1:11" x14ac:dyDescent="0.25">
      <c r="A10992" s="5" t="str">
        <f t="shared" si="343"/>
        <v>Size20-200kWMonthly Peak DayJanuary23</v>
      </c>
      <c r="B10992" t="s">
        <v>2235</v>
      </c>
      <c r="C10992" t="s">
        <v>2258</v>
      </c>
      <c r="D10992" t="s">
        <v>2728</v>
      </c>
      <c r="E10992" t="s">
        <v>3249</v>
      </c>
      <c r="F10992" s="6">
        <v>23</v>
      </c>
      <c r="G10992" s="6"/>
      <c r="H10992" s="6"/>
      <c r="I10992" s="6"/>
      <c r="J10992" s="6">
        <v>39.189000000000007</v>
      </c>
      <c r="K10992">
        <f t="shared" si="342"/>
        <v>1</v>
      </c>
    </row>
    <row r="10993" spans="1:11" x14ac:dyDescent="0.25">
      <c r="A10993" s="5" t="str">
        <f t="shared" si="343"/>
        <v>Size20-200kWMonthly Peak DayJanuary24</v>
      </c>
      <c r="B10993" t="s">
        <v>2235</v>
      </c>
      <c r="C10993" t="s">
        <v>2258</v>
      </c>
      <c r="D10993" t="s">
        <v>2728</v>
      </c>
      <c r="E10993" t="s">
        <v>3249</v>
      </c>
      <c r="F10993" s="6">
        <v>24</v>
      </c>
      <c r="G10993" s="6"/>
      <c r="H10993" s="6"/>
      <c r="I10993" s="6"/>
      <c r="J10993" s="6">
        <v>38.61699999999999</v>
      </c>
      <c r="K10993">
        <f t="shared" si="342"/>
        <v>1</v>
      </c>
    </row>
    <row r="10994" spans="1:11" x14ac:dyDescent="0.25">
      <c r="A10994" s="5" t="str">
        <f t="shared" si="343"/>
        <v>Size20-200kWAverage WeekdayFebruary1</v>
      </c>
      <c r="B10994" t="s">
        <v>2235</v>
      </c>
      <c r="C10994" t="s">
        <v>2258</v>
      </c>
      <c r="D10994" t="s">
        <v>2729</v>
      </c>
      <c r="E10994" t="s">
        <v>3250</v>
      </c>
      <c r="F10994" s="6">
        <v>1</v>
      </c>
      <c r="G10994" s="6"/>
      <c r="H10994" s="6"/>
      <c r="I10994" s="6"/>
      <c r="J10994" s="6">
        <v>51.021818181818183</v>
      </c>
      <c r="K10994">
        <f t="shared" si="342"/>
        <v>1</v>
      </c>
    </row>
    <row r="10995" spans="1:11" x14ac:dyDescent="0.25">
      <c r="A10995" s="5" t="str">
        <f t="shared" si="343"/>
        <v>Size20-200kWAverage WeekdayFebruary2</v>
      </c>
      <c r="B10995" t="s">
        <v>2235</v>
      </c>
      <c r="C10995" t="s">
        <v>2258</v>
      </c>
      <c r="D10995" t="s">
        <v>2729</v>
      </c>
      <c r="E10995" t="s">
        <v>3250</v>
      </c>
      <c r="F10995" s="6">
        <v>2</v>
      </c>
      <c r="G10995" s="6"/>
      <c r="H10995" s="6"/>
      <c r="I10995" s="6"/>
      <c r="J10995" s="6">
        <v>49.027272727272724</v>
      </c>
      <c r="K10995">
        <f t="shared" si="342"/>
        <v>1</v>
      </c>
    </row>
    <row r="10996" spans="1:11" x14ac:dyDescent="0.25">
      <c r="A10996" s="5" t="str">
        <f t="shared" si="343"/>
        <v>Size20-200kWAverage WeekdayFebruary3</v>
      </c>
      <c r="B10996" t="s">
        <v>2235</v>
      </c>
      <c r="C10996" t="s">
        <v>2258</v>
      </c>
      <c r="D10996" t="s">
        <v>2729</v>
      </c>
      <c r="E10996" t="s">
        <v>3250</v>
      </c>
      <c r="F10996" s="6">
        <v>3</v>
      </c>
      <c r="G10996" s="6"/>
      <c r="H10996" s="6"/>
      <c r="I10996" s="6"/>
      <c r="J10996" s="6">
        <v>48.365454545454547</v>
      </c>
      <c r="K10996">
        <f t="shared" si="342"/>
        <v>1</v>
      </c>
    </row>
    <row r="10997" spans="1:11" x14ac:dyDescent="0.25">
      <c r="A10997" s="5" t="str">
        <f t="shared" si="343"/>
        <v>Size20-200kWAverage WeekdayFebruary4</v>
      </c>
      <c r="B10997" t="s">
        <v>2235</v>
      </c>
      <c r="C10997" t="s">
        <v>2258</v>
      </c>
      <c r="D10997" t="s">
        <v>2729</v>
      </c>
      <c r="E10997" t="s">
        <v>3250</v>
      </c>
      <c r="F10997" s="6">
        <v>4</v>
      </c>
      <c r="G10997" s="6"/>
      <c r="H10997" s="6"/>
      <c r="I10997" s="6"/>
      <c r="J10997" s="6">
        <v>47.125454545454545</v>
      </c>
      <c r="K10997">
        <f t="shared" si="342"/>
        <v>1</v>
      </c>
    </row>
    <row r="10998" spans="1:11" x14ac:dyDescent="0.25">
      <c r="A10998" s="5" t="str">
        <f t="shared" si="343"/>
        <v>Size20-200kWAverage WeekdayFebruary5</v>
      </c>
      <c r="B10998" t="s">
        <v>2235</v>
      </c>
      <c r="C10998" t="s">
        <v>2258</v>
      </c>
      <c r="D10998" t="s">
        <v>2729</v>
      </c>
      <c r="E10998" t="s">
        <v>3250</v>
      </c>
      <c r="F10998" s="6">
        <v>5</v>
      </c>
      <c r="G10998" s="6"/>
      <c r="H10998" s="6"/>
      <c r="I10998" s="6"/>
      <c r="J10998" s="6">
        <v>47.112727272727277</v>
      </c>
      <c r="K10998">
        <f t="shared" si="342"/>
        <v>1</v>
      </c>
    </row>
    <row r="10999" spans="1:11" x14ac:dyDescent="0.25">
      <c r="A10999" s="5" t="str">
        <f t="shared" si="343"/>
        <v>Size20-200kWAverage WeekdayFebruary6</v>
      </c>
      <c r="B10999" t="s">
        <v>2235</v>
      </c>
      <c r="C10999" t="s">
        <v>2258</v>
      </c>
      <c r="D10999" t="s">
        <v>2729</v>
      </c>
      <c r="E10999" t="s">
        <v>3250</v>
      </c>
      <c r="F10999" s="6">
        <v>6</v>
      </c>
      <c r="G10999" s="6"/>
      <c r="H10999" s="6"/>
      <c r="I10999" s="6"/>
      <c r="J10999" s="6">
        <v>47.287272727272722</v>
      </c>
      <c r="K10999">
        <f t="shared" si="342"/>
        <v>1</v>
      </c>
    </row>
    <row r="11000" spans="1:11" x14ac:dyDescent="0.25">
      <c r="A11000" s="5" t="str">
        <f t="shared" si="343"/>
        <v>Size20-200kWAverage WeekdayFebruary7</v>
      </c>
      <c r="B11000" t="s">
        <v>2235</v>
      </c>
      <c r="C11000" t="s">
        <v>2258</v>
      </c>
      <c r="D11000" t="s">
        <v>2729</v>
      </c>
      <c r="E11000" t="s">
        <v>3250</v>
      </c>
      <c r="F11000" s="6">
        <v>7</v>
      </c>
      <c r="G11000" s="6"/>
      <c r="H11000" s="6"/>
      <c r="I11000" s="6"/>
      <c r="J11000" s="6">
        <v>48.31636363636364</v>
      </c>
      <c r="K11000">
        <f t="shared" si="342"/>
        <v>1</v>
      </c>
    </row>
    <row r="11001" spans="1:11" x14ac:dyDescent="0.25">
      <c r="A11001" s="5" t="str">
        <f t="shared" si="343"/>
        <v>Size20-200kWAverage WeekdayFebruary8</v>
      </c>
      <c r="B11001" t="s">
        <v>2235</v>
      </c>
      <c r="C11001" t="s">
        <v>2258</v>
      </c>
      <c r="D11001" t="s">
        <v>2729</v>
      </c>
      <c r="E11001" t="s">
        <v>3250</v>
      </c>
      <c r="F11001" s="6">
        <v>8</v>
      </c>
      <c r="G11001" s="6"/>
      <c r="H11001" s="6"/>
      <c r="I11001" s="6"/>
      <c r="J11001" s="6">
        <v>48.634545454545453</v>
      </c>
      <c r="K11001">
        <f t="shared" si="342"/>
        <v>1</v>
      </c>
    </row>
    <row r="11002" spans="1:11" x14ac:dyDescent="0.25">
      <c r="A11002" s="5" t="str">
        <f t="shared" si="343"/>
        <v>Size20-200kWAverage WeekdayFebruary9</v>
      </c>
      <c r="B11002" t="s">
        <v>2235</v>
      </c>
      <c r="C11002" t="s">
        <v>2258</v>
      </c>
      <c r="D11002" t="s">
        <v>2729</v>
      </c>
      <c r="E11002" t="s">
        <v>3250</v>
      </c>
      <c r="F11002" s="6">
        <v>9</v>
      </c>
      <c r="G11002" s="6"/>
      <c r="H11002" s="6"/>
      <c r="I11002" s="6"/>
      <c r="J11002" s="6">
        <v>50.390000000000008</v>
      </c>
      <c r="K11002">
        <f t="shared" si="342"/>
        <v>1</v>
      </c>
    </row>
    <row r="11003" spans="1:11" x14ac:dyDescent="0.25">
      <c r="A11003" s="5" t="str">
        <f t="shared" si="343"/>
        <v>Size20-200kWAverage WeekdayFebruary10</v>
      </c>
      <c r="B11003" t="s">
        <v>2235</v>
      </c>
      <c r="C11003" t="s">
        <v>2258</v>
      </c>
      <c r="D11003" t="s">
        <v>2729</v>
      </c>
      <c r="E11003" t="s">
        <v>3250</v>
      </c>
      <c r="F11003" s="6">
        <v>10</v>
      </c>
      <c r="G11003" s="6"/>
      <c r="H11003" s="6"/>
      <c r="I11003" s="6"/>
      <c r="J11003" s="6">
        <v>53.324545454545451</v>
      </c>
      <c r="K11003">
        <f t="shared" si="342"/>
        <v>1</v>
      </c>
    </row>
    <row r="11004" spans="1:11" x14ac:dyDescent="0.25">
      <c r="A11004" s="5" t="str">
        <f t="shared" si="343"/>
        <v>Size20-200kWAverage WeekdayFebruary11</v>
      </c>
      <c r="B11004" t="s">
        <v>2235</v>
      </c>
      <c r="C11004" t="s">
        <v>2258</v>
      </c>
      <c r="D11004" t="s">
        <v>2729</v>
      </c>
      <c r="E11004" t="s">
        <v>3250</v>
      </c>
      <c r="F11004" s="6">
        <v>11</v>
      </c>
      <c r="G11004" s="6"/>
      <c r="H11004" s="6"/>
      <c r="I11004" s="6"/>
      <c r="J11004" s="6">
        <v>56.086363636363643</v>
      </c>
      <c r="K11004">
        <f t="shared" si="342"/>
        <v>1</v>
      </c>
    </row>
    <row r="11005" spans="1:11" x14ac:dyDescent="0.25">
      <c r="A11005" s="5" t="str">
        <f t="shared" si="343"/>
        <v>Size20-200kWAverage WeekdayFebruary12</v>
      </c>
      <c r="B11005" t="s">
        <v>2235</v>
      </c>
      <c r="C11005" t="s">
        <v>2258</v>
      </c>
      <c r="D11005" t="s">
        <v>2729</v>
      </c>
      <c r="E11005" t="s">
        <v>3250</v>
      </c>
      <c r="F11005" s="6">
        <v>12</v>
      </c>
      <c r="G11005" s="6"/>
      <c r="H11005" s="6"/>
      <c r="I11005" s="6"/>
      <c r="J11005" s="6">
        <v>57.587272727272712</v>
      </c>
      <c r="K11005">
        <f t="shared" si="342"/>
        <v>1</v>
      </c>
    </row>
    <row r="11006" spans="1:11" x14ac:dyDescent="0.25">
      <c r="A11006" s="5" t="str">
        <f t="shared" si="343"/>
        <v>Size20-200kWAverage WeekdayFebruary13</v>
      </c>
      <c r="B11006" t="s">
        <v>2235</v>
      </c>
      <c r="C11006" t="s">
        <v>2258</v>
      </c>
      <c r="D11006" t="s">
        <v>2729</v>
      </c>
      <c r="E11006" t="s">
        <v>3250</v>
      </c>
      <c r="F11006" s="6">
        <v>13</v>
      </c>
      <c r="G11006" s="6"/>
      <c r="H11006" s="6"/>
      <c r="I11006" s="6"/>
      <c r="J11006" s="6">
        <v>58.961818181818174</v>
      </c>
      <c r="K11006">
        <f t="shared" si="342"/>
        <v>1</v>
      </c>
    </row>
    <row r="11007" spans="1:11" x14ac:dyDescent="0.25">
      <c r="A11007" s="5" t="str">
        <f t="shared" si="343"/>
        <v>Size20-200kWAverage WeekdayFebruary14</v>
      </c>
      <c r="B11007" t="s">
        <v>2235</v>
      </c>
      <c r="C11007" t="s">
        <v>2258</v>
      </c>
      <c r="D11007" t="s">
        <v>2729</v>
      </c>
      <c r="E11007" t="s">
        <v>3250</v>
      </c>
      <c r="F11007" s="6">
        <v>14</v>
      </c>
      <c r="G11007" s="6"/>
      <c r="H11007" s="6"/>
      <c r="I11007" s="6"/>
      <c r="J11007" s="6">
        <v>59.596363636363641</v>
      </c>
      <c r="K11007">
        <f t="shared" si="342"/>
        <v>1</v>
      </c>
    </row>
    <row r="11008" spans="1:11" x14ac:dyDescent="0.25">
      <c r="A11008" s="5" t="str">
        <f t="shared" si="343"/>
        <v>Size20-200kWAverage WeekdayFebruary15</v>
      </c>
      <c r="B11008" t="s">
        <v>2235</v>
      </c>
      <c r="C11008" t="s">
        <v>2258</v>
      </c>
      <c r="D11008" t="s">
        <v>2729</v>
      </c>
      <c r="E11008" t="s">
        <v>3250</v>
      </c>
      <c r="F11008" s="6">
        <v>15</v>
      </c>
      <c r="G11008" s="6"/>
      <c r="H11008" s="6"/>
      <c r="I11008" s="6"/>
      <c r="J11008" s="6">
        <v>59.762727272727261</v>
      </c>
      <c r="K11008">
        <f t="shared" si="342"/>
        <v>1</v>
      </c>
    </row>
    <row r="11009" spans="1:11" x14ac:dyDescent="0.25">
      <c r="A11009" s="5" t="str">
        <f t="shared" si="343"/>
        <v>Size20-200kWAverage WeekdayFebruary16</v>
      </c>
      <c r="B11009" t="s">
        <v>2235</v>
      </c>
      <c r="C11009" t="s">
        <v>2258</v>
      </c>
      <c r="D11009" t="s">
        <v>2729</v>
      </c>
      <c r="E11009" t="s">
        <v>3250</v>
      </c>
      <c r="F11009" s="6">
        <v>16</v>
      </c>
      <c r="G11009" s="6"/>
      <c r="H11009" s="6"/>
      <c r="I11009" s="6"/>
      <c r="J11009" s="6">
        <v>60.109999999999992</v>
      </c>
      <c r="K11009">
        <f t="shared" si="342"/>
        <v>1</v>
      </c>
    </row>
    <row r="11010" spans="1:11" x14ac:dyDescent="0.25">
      <c r="A11010" s="5" t="str">
        <f t="shared" si="343"/>
        <v>Size20-200kWAverage WeekdayFebruary17</v>
      </c>
      <c r="B11010" t="s">
        <v>2235</v>
      </c>
      <c r="C11010" t="s">
        <v>2258</v>
      </c>
      <c r="D11010" t="s">
        <v>2729</v>
      </c>
      <c r="E11010" t="s">
        <v>3250</v>
      </c>
      <c r="F11010" s="6">
        <v>17</v>
      </c>
      <c r="G11010" s="6"/>
      <c r="H11010" s="6"/>
      <c r="I11010" s="6"/>
      <c r="J11010" s="6">
        <v>59.700909090909093</v>
      </c>
      <c r="K11010">
        <f t="shared" ref="K11010:K11073" si="344">INDEX(events, MATCH(CONCATENATE(B11010, C11010, D11010, E11010), events_y, 0), MATCH("Confidential", events_x, 0))</f>
        <v>1</v>
      </c>
    </row>
    <row r="11011" spans="1:11" x14ac:dyDescent="0.25">
      <c r="A11011" s="5" t="str">
        <f t="shared" ref="A11011:A11074" si="345">CONCATENATE(B11011, C11011, D11011, E11011, F11011)</f>
        <v>Size20-200kWAverage WeekdayFebruary18</v>
      </c>
      <c r="B11011" t="s">
        <v>2235</v>
      </c>
      <c r="C11011" t="s">
        <v>2258</v>
      </c>
      <c r="D11011" t="s">
        <v>2729</v>
      </c>
      <c r="E11011" t="s">
        <v>3250</v>
      </c>
      <c r="F11011" s="6">
        <v>18</v>
      </c>
      <c r="G11011" s="6"/>
      <c r="H11011" s="6"/>
      <c r="I11011" s="6"/>
      <c r="J11011" s="6">
        <v>59.061818181818168</v>
      </c>
      <c r="K11011">
        <f t="shared" si="344"/>
        <v>1</v>
      </c>
    </row>
    <row r="11012" spans="1:11" x14ac:dyDescent="0.25">
      <c r="A11012" s="5" t="str">
        <f t="shared" si="345"/>
        <v>Size20-200kWAverage WeekdayFebruary19</v>
      </c>
      <c r="B11012" t="s">
        <v>2235</v>
      </c>
      <c r="C11012" t="s">
        <v>2258</v>
      </c>
      <c r="D11012" t="s">
        <v>2729</v>
      </c>
      <c r="E11012" t="s">
        <v>3250</v>
      </c>
      <c r="F11012" s="6">
        <v>19</v>
      </c>
      <c r="G11012" s="6"/>
      <c r="H11012" s="6"/>
      <c r="I11012" s="6"/>
      <c r="J11012" s="6">
        <v>58.356363636363625</v>
      </c>
      <c r="K11012">
        <f t="shared" si="344"/>
        <v>1</v>
      </c>
    </row>
    <row r="11013" spans="1:11" x14ac:dyDescent="0.25">
      <c r="A11013" s="5" t="str">
        <f t="shared" si="345"/>
        <v>Size20-200kWAverage WeekdayFebruary20</v>
      </c>
      <c r="B11013" t="s">
        <v>2235</v>
      </c>
      <c r="C11013" t="s">
        <v>2258</v>
      </c>
      <c r="D11013" t="s">
        <v>2729</v>
      </c>
      <c r="E11013" t="s">
        <v>3250</v>
      </c>
      <c r="F11013" s="6">
        <v>20</v>
      </c>
      <c r="G11013" s="6"/>
      <c r="H11013" s="6"/>
      <c r="I11013" s="6"/>
      <c r="J11013" s="6">
        <v>57.672727272727279</v>
      </c>
      <c r="K11013">
        <f t="shared" si="344"/>
        <v>1</v>
      </c>
    </row>
    <row r="11014" spans="1:11" x14ac:dyDescent="0.25">
      <c r="A11014" s="5" t="str">
        <f t="shared" si="345"/>
        <v>Size20-200kWAverage WeekdayFebruary21</v>
      </c>
      <c r="B11014" t="s">
        <v>2235</v>
      </c>
      <c r="C11014" t="s">
        <v>2258</v>
      </c>
      <c r="D11014" t="s">
        <v>2729</v>
      </c>
      <c r="E11014" t="s">
        <v>3250</v>
      </c>
      <c r="F11014" s="6">
        <v>21</v>
      </c>
      <c r="G11014" s="6"/>
      <c r="H11014" s="6"/>
      <c r="I11014" s="6"/>
      <c r="J11014" s="6">
        <v>57.042727272727276</v>
      </c>
      <c r="K11014">
        <f t="shared" si="344"/>
        <v>1</v>
      </c>
    </row>
    <row r="11015" spans="1:11" x14ac:dyDescent="0.25">
      <c r="A11015" s="5" t="str">
        <f t="shared" si="345"/>
        <v>Size20-200kWAverage WeekdayFebruary22</v>
      </c>
      <c r="B11015" t="s">
        <v>2235</v>
      </c>
      <c r="C11015" t="s">
        <v>2258</v>
      </c>
      <c r="D11015" t="s">
        <v>2729</v>
      </c>
      <c r="E11015" t="s">
        <v>3250</v>
      </c>
      <c r="F11015" s="6">
        <v>22</v>
      </c>
      <c r="G11015" s="6"/>
      <c r="H11015" s="6"/>
      <c r="I11015" s="6"/>
      <c r="J11015" s="6">
        <v>56.231818181818191</v>
      </c>
      <c r="K11015">
        <f t="shared" si="344"/>
        <v>1</v>
      </c>
    </row>
    <row r="11016" spans="1:11" x14ac:dyDescent="0.25">
      <c r="A11016" s="5" t="str">
        <f t="shared" si="345"/>
        <v>Size20-200kWAverage WeekdayFebruary23</v>
      </c>
      <c r="B11016" t="s">
        <v>2235</v>
      </c>
      <c r="C11016" t="s">
        <v>2258</v>
      </c>
      <c r="D11016" t="s">
        <v>2729</v>
      </c>
      <c r="E11016" t="s">
        <v>3250</v>
      </c>
      <c r="F11016" s="6">
        <v>23</v>
      </c>
      <c r="G11016" s="6"/>
      <c r="H11016" s="6"/>
      <c r="I11016" s="6"/>
      <c r="J11016" s="6">
        <v>55.419090909090897</v>
      </c>
      <c r="K11016">
        <f t="shared" si="344"/>
        <v>1</v>
      </c>
    </row>
    <row r="11017" spans="1:11" x14ac:dyDescent="0.25">
      <c r="A11017" s="5" t="str">
        <f t="shared" si="345"/>
        <v>Size20-200kWAverage WeekdayFebruary24</v>
      </c>
      <c r="B11017" t="s">
        <v>2235</v>
      </c>
      <c r="C11017" t="s">
        <v>2258</v>
      </c>
      <c r="D11017" t="s">
        <v>2729</v>
      </c>
      <c r="E11017" t="s">
        <v>3250</v>
      </c>
      <c r="F11017" s="6">
        <v>24</v>
      </c>
      <c r="G11017" s="6"/>
      <c r="H11017" s="6"/>
      <c r="I11017" s="6"/>
      <c r="J11017" s="6">
        <v>54.526363636363634</v>
      </c>
      <c r="K11017">
        <f t="shared" si="344"/>
        <v>1</v>
      </c>
    </row>
    <row r="11018" spans="1:11" x14ac:dyDescent="0.25">
      <c r="A11018" s="5" t="str">
        <f t="shared" si="345"/>
        <v>Size20-200kWMonthly Peak DayFebruary1</v>
      </c>
      <c r="B11018" t="s">
        <v>2235</v>
      </c>
      <c r="C11018" t="s">
        <v>2258</v>
      </c>
      <c r="D11018" t="s">
        <v>2730</v>
      </c>
      <c r="E11018" t="s">
        <v>3250</v>
      </c>
      <c r="F11018" s="6">
        <v>1</v>
      </c>
      <c r="G11018" s="6"/>
      <c r="H11018" s="6"/>
      <c r="I11018" s="6"/>
      <c r="J11018" s="6">
        <v>54.714545454545465</v>
      </c>
      <c r="K11018">
        <f t="shared" si="344"/>
        <v>1</v>
      </c>
    </row>
    <row r="11019" spans="1:11" x14ac:dyDescent="0.25">
      <c r="A11019" s="5" t="str">
        <f t="shared" si="345"/>
        <v>Size20-200kWMonthly Peak DayFebruary2</v>
      </c>
      <c r="B11019" t="s">
        <v>2235</v>
      </c>
      <c r="C11019" t="s">
        <v>2258</v>
      </c>
      <c r="D11019" t="s">
        <v>2730</v>
      </c>
      <c r="E11019" t="s">
        <v>3250</v>
      </c>
      <c r="F11019" s="6">
        <v>2</v>
      </c>
      <c r="G11019" s="6"/>
      <c r="H11019" s="6"/>
      <c r="I11019" s="6"/>
      <c r="J11019" s="6">
        <v>54.215454545454556</v>
      </c>
      <c r="K11019">
        <f t="shared" si="344"/>
        <v>1</v>
      </c>
    </row>
    <row r="11020" spans="1:11" x14ac:dyDescent="0.25">
      <c r="A11020" s="5" t="str">
        <f t="shared" si="345"/>
        <v>Size20-200kWMonthly Peak DayFebruary3</v>
      </c>
      <c r="B11020" t="s">
        <v>2235</v>
      </c>
      <c r="C11020" t="s">
        <v>2258</v>
      </c>
      <c r="D11020" t="s">
        <v>2730</v>
      </c>
      <c r="E11020" t="s">
        <v>3250</v>
      </c>
      <c r="F11020" s="6">
        <v>3</v>
      </c>
      <c r="G11020" s="6"/>
      <c r="H11020" s="6"/>
      <c r="I11020" s="6"/>
      <c r="J11020" s="6">
        <v>53.42909090909091</v>
      </c>
      <c r="K11020">
        <f t="shared" si="344"/>
        <v>1</v>
      </c>
    </row>
    <row r="11021" spans="1:11" x14ac:dyDescent="0.25">
      <c r="A11021" s="5" t="str">
        <f t="shared" si="345"/>
        <v>Size20-200kWMonthly Peak DayFebruary4</v>
      </c>
      <c r="B11021" t="s">
        <v>2235</v>
      </c>
      <c r="C11021" t="s">
        <v>2258</v>
      </c>
      <c r="D11021" t="s">
        <v>2730</v>
      </c>
      <c r="E11021" t="s">
        <v>3250</v>
      </c>
      <c r="F11021" s="6">
        <v>4</v>
      </c>
      <c r="G11021" s="6"/>
      <c r="H11021" s="6"/>
      <c r="I11021" s="6"/>
      <c r="J11021" s="6">
        <v>53.206363636363633</v>
      </c>
      <c r="K11021">
        <f t="shared" si="344"/>
        <v>1</v>
      </c>
    </row>
    <row r="11022" spans="1:11" x14ac:dyDescent="0.25">
      <c r="A11022" s="5" t="str">
        <f t="shared" si="345"/>
        <v>Size20-200kWMonthly Peak DayFebruary5</v>
      </c>
      <c r="B11022" t="s">
        <v>2235</v>
      </c>
      <c r="C11022" t="s">
        <v>2258</v>
      </c>
      <c r="D11022" t="s">
        <v>2730</v>
      </c>
      <c r="E11022" t="s">
        <v>3250</v>
      </c>
      <c r="F11022" s="6">
        <v>5</v>
      </c>
      <c r="G11022" s="6"/>
      <c r="H11022" s="6"/>
      <c r="I11022" s="6"/>
      <c r="J11022" s="6">
        <v>53.218181818181826</v>
      </c>
      <c r="K11022">
        <f t="shared" si="344"/>
        <v>1</v>
      </c>
    </row>
    <row r="11023" spans="1:11" x14ac:dyDescent="0.25">
      <c r="A11023" s="5" t="str">
        <f t="shared" si="345"/>
        <v>Size20-200kWMonthly Peak DayFebruary6</v>
      </c>
      <c r="B11023" t="s">
        <v>2235</v>
      </c>
      <c r="C11023" t="s">
        <v>2258</v>
      </c>
      <c r="D11023" t="s">
        <v>2730</v>
      </c>
      <c r="E11023" t="s">
        <v>3250</v>
      </c>
      <c r="F11023" s="6">
        <v>6</v>
      </c>
      <c r="G11023" s="6"/>
      <c r="H11023" s="6"/>
      <c r="I11023" s="6"/>
      <c r="J11023" s="6">
        <v>54.109090909090902</v>
      </c>
      <c r="K11023">
        <f t="shared" si="344"/>
        <v>1</v>
      </c>
    </row>
    <row r="11024" spans="1:11" x14ac:dyDescent="0.25">
      <c r="A11024" s="5" t="str">
        <f t="shared" si="345"/>
        <v>Size20-200kWMonthly Peak DayFebruary7</v>
      </c>
      <c r="B11024" t="s">
        <v>2235</v>
      </c>
      <c r="C11024" t="s">
        <v>2258</v>
      </c>
      <c r="D11024" t="s">
        <v>2730</v>
      </c>
      <c r="E11024" t="s">
        <v>3250</v>
      </c>
      <c r="F11024" s="6">
        <v>7</v>
      </c>
      <c r="G11024" s="6"/>
      <c r="H11024" s="6"/>
      <c r="I11024" s="6"/>
      <c r="J11024" s="6">
        <v>53.387272727272723</v>
      </c>
      <c r="K11024">
        <f t="shared" si="344"/>
        <v>1</v>
      </c>
    </row>
    <row r="11025" spans="1:11" x14ac:dyDescent="0.25">
      <c r="A11025" s="5" t="str">
        <f t="shared" si="345"/>
        <v>Size20-200kWMonthly Peak DayFebruary8</v>
      </c>
      <c r="B11025" t="s">
        <v>2235</v>
      </c>
      <c r="C11025" t="s">
        <v>2258</v>
      </c>
      <c r="D11025" t="s">
        <v>2730</v>
      </c>
      <c r="E11025" t="s">
        <v>3250</v>
      </c>
      <c r="F11025" s="6">
        <v>8</v>
      </c>
      <c r="G11025" s="6"/>
      <c r="H11025" s="6"/>
      <c r="I11025" s="6"/>
      <c r="J11025" s="6">
        <v>51.729090909090907</v>
      </c>
      <c r="K11025">
        <f t="shared" si="344"/>
        <v>1</v>
      </c>
    </row>
    <row r="11026" spans="1:11" x14ac:dyDescent="0.25">
      <c r="A11026" s="5" t="str">
        <f t="shared" si="345"/>
        <v>Size20-200kWMonthly Peak DayFebruary9</v>
      </c>
      <c r="B11026" t="s">
        <v>2235</v>
      </c>
      <c r="C11026" t="s">
        <v>2258</v>
      </c>
      <c r="D11026" t="s">
        <v>2730</v>
      </c>
      <c r="E11026" t="s">
        <v>3250</v>
      </c>
      <c r="F11026" s="6">
        <v>9</v>
      </c>
      <c r="G11026" s="6"/>
      <c r="H11026" s="6"/>
      <c r="I11026" s="6"/>
      <c r="J11026" s="6">
        <v>53.646363636363624</v>
      </c>
      <c r="K11026">
        <f t="shared" si="344"/>
        <v>1</v>
      </c>
    </row>
    <row r="11027" spans="1:11" x14ac:dyDescent="0.25">
      <c r="A11027" s="5" t="str">
        <f t="shared" si="345"/>
        <v>Size20-200kWMonthly Peak DayFebruary10</v>
      </c>
      <c r="B11027" t="s">
        <v>2235</v>
      </c>
      <c r="C11027" t="s">
        <v>2258</v>
      </c>
      <c r="D11027" t="s">
        <v>2730</v>
      </c>
      <c r="E11027" t="s">
        <v>3250</v>
      </c>
      <c r="F11027" s="6">
        <v>10</v>
      </c>
      <c r="G11027" s="6"/>
      <c r="H11027" s="6"/>
      <c r="I11027" s="6"/>
      <c r="J11027" s="6">
        <v>55.99727272727273</v>
      </c>
      <c r="K11027">
        <f t="shared" si="344"/>
        <v>1</v>
      </c>
    </row>
    <row r="11028" spans="1:11" x14ac:dyDescent="0.25">
      <c r="A11028" s="5" t="str">
        <f t="shared" si="345"/>
        <v>Size20-200kWMonthly Peak DayFebruary11</v>
      </c>
      <c r="B11028" t="s">
        <v>2235</v>
      </c>
      <c r="C11028" t="s">
        <v>2258</v>
      </c>
      <c r="D11028" t="s">
        <v>2730</v>
      </c>
      <c r="E11028" t="s">
        <v>3250</v>
      </c>
      <c r="F11028" s="6">
        <v>11</v>
      </c>
      <c r="G11028" s="6"/>
      <c r="H11028" s="6"/>
      <c r="I11028" s="6"/>
      <c r="J11028" s="6">
        <v>57.283636363636361</v>
      </c>
      <c r="K11028">
        <f t="shared" si="344"/>
        <v>1</v>
      </c>
    </row>
    <row r="11029" spans="1:11" x14ac:dyDescent="0.25">
      <c r="A11029" s="5" t="str">
        <f t="shared" si="345"/>
        <v>Size20-200kWMonthly Peak DayFebruary12</v>
      </c>
      <c r="B11029" t="s">
        <v>2235</v>
      </c>
      <c r="C11029" t="s">
        <v>2258</v>
      </c>
      <c r="D11029" t="s">
        <v>2730</v>
      </c>
      <c r="E11029" t="s">
        <v>3250</v>
      </c>
      <c r="F11029" s="6">
        <v>12</v>
      </c>
      <c r="G11029" s="6"/>
      <c r="H11029" s="6"/>
      <c r="I11029" s="6"/>
      <c r="J11029" s="6">
        <v>60.06636363636364</v>
      </c>
      <c r="K11029">
        <f t="shared" si="344"/>
        <v>1</v>
      </c>
    </row>
    <row r="11030" spans="1:11" x14ac:dyDescent="0.25">
      <c r="A11030" s="5" t="str">
        <f t="shared" si="345"/>
        <v>Size20-200kWMonthly Peak DayFebruary13</v>
      </c>
      <c r="B11030" t="s">
        <v>2235</v>
      </c>
      <c r="C11030" t="s">
        <v>2258</v>
      </c>
      <c r="D11030" t="s">
        <v>2730</v>
      </c>
      <c r="E11030" t="s">
        <v>3250</v>
      </c>
      <c r="F11030" s="6">
        <v>13</v>
      </c>
      <c r="G11030" s="6"/>
      <c r="H11030" s="6"/>
      <c r="I11030" s="6"/>
      <c r="J11030" s="6">
        <v>60.972727272727276</v>
      </c>
      <c r="K11030">
        <f t="shared" si="344"/>
        <v>1</v>
      </c>
    </row>
    <row r="11031" spans="1:11" x14ac:dyDescent="0.25">
      <c r="A11031" s="5" t="str">
        <f t="shared" si="345"/>
        <v>Size20-200kWMonthly Peak DayFebruary14</v>
      </c>
      <c r="B11031" t="s">
        <v>2235</v>
      </c>
      <c r="C11031" t="s">
        <v>2258</v>
      </c>
      <c r="D11031" t="s">
        <v>2730</v>
      </c>
      <c r="E11031" t="s">
        <v>3250</v>
      </c>
      <c r="F11031" s="6">
        <v>14</v>
      </c>
      <c r="G11031" s="6"/>
      <c r="H11031" s="6"/>
      <c r="I11031" s="6"/>
      <c r="J11031" s="6">
        <v>61.75181818181818</v>
      </c>
      <c r="K11031">
        <f t="shared" si="344"/>
        <v>1</v>
      </c>
    </row>
    <row r="11032" spans="1:11" x14ac:dyDescent="0.25">
      <c r="A11032" s="5" t="str">
        <f t="shared" si="345"/>
        <v>Size20-200kWMonthly Peak DayFebruary15</v>
      </c>
      <c r="B11032" t="s">
        <v>2235</v>
      </c>
      <c r="C11032" t="s">
        <v>2258</v>
      </c>
      <c r="D11032" t="s">
        <v>2730</v>
      </c>
      <c r="E11032" t="s">
        <v>3250</v>
      </c>
      <c r="F11032" s="6">
        <v>15</v>
      </c>
      <c r="G11032" s="6"/>
      <c r="H11032" s="6"/>
      <c r="I11032" s="6"/>
      <c r="J11032" s="6">
        <v>62.360909090909104</v>
      </c>
      <c r="K11032">
        <f t="shared" si="344"/>
        <v>1</v>
      </c>
    </row>
    <row r="11033" spans="1:11" x14ac:dyDescent="0.25">
      <c r="A11033" s="5" t="str">
        <f t="shared" si="345"/>
        <v>Size20-200kWMonthly Peak DayFebruary16</v>
      </c>
      <c r="B11033" t="s">
        <v>2235</v>
      </c>
      <c r="C11033" t="s">
        <v>2258</v>
      </c>
      <c r="D11033" t="s">
        <v>2730</v>
      </c>
      <c r="E11033" t="s">
        <v>3250</v>
      </c>
      <c r="F11033" s="6">
        <v>16</v>
      </c>
      <c r="G11033" s="6"/>
      <c r="H11033" s="6"/>
      <c r="I11033" s="6"/>
      <c r="J11033" s="6">
        <v>63.216363636363624</v>
      </c>
      <c r="K11033">
        <f t="shared" si="344"/>
        <v>1</v>
      </c>
    </row>
    <row r="11034" spans="1:11" x14ac:dyDescent="0.25">
      <c r="A11034" s="5" t="str">
        <f t="shared" si="345"/>
        <v>Size20-200kWMonthly Peak DayFebruary17</v>
      </c>
      <c r="B11034" t="s">
        <v>2235</v>
      </c>
      <c r="C11034" t="s">
        <v>2258</v>
      </c>
      <c r="D11034" t="s">
        <v>2730</v>
      </c>
      <c r="E11034" t="s">
        <v>3250</v>
      </c>
      <c r="F11034" s="6">
        <v>17</v>
      </c>
      <c r="G11034" s="6"/>
      <c r="H11034" s="6"/>
      <c r="I11034" s="6"/>
      <c r="J11034" s="6">
        <v>63.51818181818183</v>
      </c>
      <c r="K11034">
        <f t="shared" si="344"/>
        <v>1</v>
      </c>
    </row>
    <row r="11035" spans="1:11" x14ac:dyDescent="0.25">
      <c r="A11035" s="5" t="str">
        <f t="shared" si="345"/>
        <v>Size20-200kWMonthly Peak DayFebruary18</v>
      </c>
      <c r="B11035" t="s">
        <v>2235</v>
      </c>
      <c r="C11035" t="s">
        <v>2258</v>
      </c>
      <c r="D11035" t="s">
        <v>2730</v>
      </c>
      <c r="E11035" t="s">
        <v>3250</v>
      </c>
      <c r="F11035" s="6">
        <v>18</v>
      </c>
      <c r="G11035" s="6"/>
      <c r="H11035" s="6"/>
      <c r="I11035" s="6"/>
      <c r="J11035" s="6">
        <v>62.102727272727272</v>
      </c>
      <c r="K11035">
        <f t="shared" si="344"/>
        <v>1</v>
      </c>
    </row>
    <row r="11036" spans="1:11" x14ac:dyDescent="0.25">
      <c r="A11036" s="5" t="str">
        <f t="shared" si="345"/>
        <v>Size20-200kWMonthly Peak DayFebruary19</v>
      </c>
      <c r="B11036" t="s">
        <v>2235</v>
      </c>
      <c r="C11036" t="s">
        <v>2258</v>
      </c>
      <c r="D11036" t="s">
        <v>2730</v>
      </c>
      <c r="E11036" t="s">
        <v>3250</v>
      </c>
      <c r="F11036" s="6">
        <v>19</v>
      </c>
      <c r="G11036" s="6"/>
      <c r="H11036" s="6"/>
      <c r="I11036" s="6"/>
      <c r="J11036" s="6">
        <v>57.906363636363629</v>
      </c>
      <c r="K11036">
        <f t="shared" si="344"/>
        <v>1</v>
      </c>
    </row>
    <row r="11037" spans="1:11" x14ac:dyDescent="0.25">
      <c r="A11037" s="5" t="str">
        <f t="shared" si="345"/>
        <v>Size20-200kWMonthly Peak DayFebruary20</v>
      </c>
      <c r="B11037" t="s">
        <v>2235</v>
      </c>
      <c r="C11037" t="s">
        <v>2258</v>
      </c>
      <c r="D11037" t="s">
        <v>2730</v>
      </c>
      <c r="E11037" t="s">
        <v>3250</v>
      </c>
      <c r="F11037" s="6">
        <v>20</v>
      </c>
      <c r="G11037" s="6"/>
      <c r="H11037" s="6"/>
      <c r="I11037" s="6"/>
      <c r="J11037" s="6">
        <v>56.897272727272728</v>
      </c>
      <c r="K11037">
        <f t="shared" si="344"/>
        <v>1</v>
      </c>
    </row>
    <row r="11038" spans="1:11" x14ac:dyDescent="0.25">
      <c r="A11038" s="5" t="str">
        <f t="shared" si="345"/>
        <v>Size20-200kWMonthly Peak DayFebruary21</v>
      </c>
      <c r="B11038" t="s">
        <v>2235</v>
      </c>
      <c r="C11038" t="s">
        <v>2258</v>
      </c>
      <c r="D11038" t="s">
        <v>2730</v>
      </c>
      <c r="E11038" t="s">
        <v>3250</v>
      </c>
      <c r="F11038" s="6">
        <v>21</v>
      </c>
      <c r="G11038" s="6"/>
      <c r="H11038" s="6"/>
      <c r="I11038" s="6"/>
      <c r="J11038" s="6">
        <v>56.546363636363644</v>
      </c>
      <c r="K11038">
        <f t="shared" si="344"/>
        <v>1</v>
      </c>
    </row>
    <row r="11039" spans="1:11" x14ac:dyDescent="0.25">
      <c r="A11039" s="5" t="str">
        <f t="shared" si="345"/>
        <v>Size20-200kWMonthly Peak DayFebruary22</v>
      </c>
      <c r="B11039" t="s">
        <v>2235</v>
      </c>
      <c r="C11039" t="s">
        <v>2258</v>
      </c>
      <c r="D11039" t="s">
        <v>2730</v>
      </c>
      <c r="E11039" t="s">
        <v>3250</v>
      </c>
      <c r="F11039" s="6">
        <v>22</v>
      </c>
      <c r="G11039" s="6"/>
      <c r="H11039" s="6"/>
      <c r="I11039" s="6"/>
      <c r="J11039" s="6">
        <v>56.81818181818182</v>
      </c>
      <c r="K11039">
        <f t="shared" si="344"/>
        <v>1</v>
      </c>
    </row>
    <row r="11040" spans="1:11" x14ac:dyDescent="0.25">
      <c r="A11040" s="5" t="str">
        <f t="shared" si="345"/>
        <v>Size20-200kWMonthly Peak DayFebruary23</v>
      </c>
      <c r="B11040" t="s">
        <v>2235</v>
      </c>
      <c r="C11040" t="s">
        <v>2258</v>
      </c>
      <c r="D11040" t="s">
        <v>2730</v>
      </c>
      <c r="E11040" t="s">
        <v>3250</v>
      </c>
      <c r="F11040" s="6">
        <v>23</v>
      </c>
      <c r="G11040" s="6"/>
      <c r="H11040" s="6"/>
      <c r="I11040" s="6"/>
      <c r="J11040" s="6">
        <v>56.096363636363634</v>
      </c>
      <c r="K11040">
        <f t="shared" si="344"/>
        <v>1</v>
      </c>
    </row>
    <row r="11041" spans="1:11" x14ac:dyDescent="0.25">
      <c r="A11041" s="5" t="str">
        <f t="shared" si="345"/>
        <v>Size20-200kWMonthly Peak DayFebruary24</v>
      </c>
      <c r="B11041" t="s">
        <v>2235</v>
      </c>
      <c r="C11041" t="s">
        <v>2258</v>
      </c>
      <c r="D11041" t="s">
        <v>2730</v>
      </c>
      <c r="E11041" t="s">
        <v>3250</v>
      </c>
      <c r="F11041" s="6">
        <v>24</v>
      </c>
      <c r="G11041" s="6"/>
      <c r="H11041" s="6"/>
      <c r="I11041" s="6"/>
      <c r="J11041" s="6">
        <v>55.424545454545438</v>
      </c>
      <c r="K11041">
        <f t="shared" si="344"/>
        <v>1</v>
      </c>
    </row>
    <row r="11042" spans="1:11" x14ac:dyDescent="0.25">
      <c r="A11042" s="5" t="str">
        <f t="shared" si="345"/>
        <v>Size20-200kWAverage WeekdayMarch1</v>
      </c>
      <c r="B11042" t="s">
        <v>2235</v>
      </c>
      <c r="C11042" t="s">
        <v>2258</v>
      </c>
      <c r="D11042" t="s">
        <v>2731</v>
      </c>
      <c r="E11042" t="s">
        <v>3251</v>
      </c>
      <c r="F11042" s="6">
        <v>1</v>
      </c>
      <c r="G11042" s="6"/>
      <c r="H11042" s="6"/>
      <c r="I11042" s="6"/>
      <c r="J11042" s="6">
        <v>47.818181818181806</v>
      </c>
      <c r="K11042">
        <f t="shared" si="344"/>
        <v>1</v>
      </c>
    </row>
    <row r="11043" spans="1:11" x14ac:dyDescent="0.25">
      <c r="A11043" s="5" t="str">
        <f t="shared" si="345"/>
        <v>Size20-200kWAverage WeekdayMarch2</v>
      </c>
      <c r="B11043" t="s">
        <v>2235</v>
      </c>
      <c r="C11043" t="s">
        <v>2258</v>
      </c>
      <c r="D11043" t="s">
        <v>2731</v>
      </c>
      <c r="E11043" t="s">
        <v>3251</v>
      </c>
      <c r="F11043" s="6">
        <v>2</v>
      </c>
      <c r="G11043" s="6"/>
      <c r="H11043" s="6"/>
      <c r="I11043" s="6"/>
      <c r="J11043" s="6">
        <v>46.92818181818182</v>
      </c>
      <c r="K11043">
        <f t="shared" si="344"/>
        <v>1</v>
      </c>
    </row>
    <row r="11044" spans="1:11" x14ac:dyDescent="0.25">
      <c r="A11044" s="5" t="str">
        <f t="shared" si="345"/>
        <v>Size20-200kWAverage WeekdayMarch3</v>
      </c>
      <c r="B11044" t="s">
        <v>2235</v>
      </c>
      <c r="C11044" t="s">
        <v>2258</v>
      </c>
      <c r="D11044" t="s">
        <v>2731</v>
      </c>
      <c r="E11044" t="s">
        <v>3251</v>
      </c>
      <c r="F11044" s="6">
        <v>3</v>
      </c>
      <c r="G11044" s="6"/>
      <c r="H11044" s="6"/>
      <c r="I11044" s="6"/>
      <c r="J11044" s="6">
        <v>46.020909090909093</v>
      </c>
      <c r="K11044">
        <f t="shared" si="344"/>
        <v>1</v>
      </c>
    </row>
    <row r="11045" spans="1:11" x14ac:dyDescent="0.25">
      <c r="A11045" s="5" t="str">
        <f t="shared" si="345"/>
        <v>Size20-200kWAverage WeekdayMarch4</v>
      </c>
      <c r="B11045" t="s">
        <v>2235</v>
      </c>
      <c r="C11045" t="s">
        <v>2258</v>
      </c>
      <c r="D11045" t="s">
        <v>2731</v>
      </c>
      <c r="E11045" t="s">
        <v>3251</v>
      </c>
      <c r="F11045" s="6">
        <v>4</v>
      </c>
      <c r="G11045" s="6"/>
      <c r="H11045" s="6"/>
      <c r="I11045" s="6"/>
      <c r="J11045" s="6">
        <v>43.091818181818191</v>
      </c>
      <c r="K11045">
        <f t="shared" si="344"/>
        <v>1</v>
      </c>
    </row>
    <row r="11046" spans="1:11" x14ac:dyDescent="0.25">
      <c r="A11046" s="5" t="str">
        <f t="shared" si="345"/>
        <v>Size20-200kWAverage WeekdayMarch5</v>
      </c>
      <c r="B11046" t="s">
        <v>2235</v>
      </c>
      <c r="C11046" t="s">
        <v>2258</v>
      </c>
      <c r="D11046" t="s">
        <v>2731</v>
      </c>
      <c r="E11046" t="s">
        <v>3251</v>
      </c>
      <c r="F11046" s="6">
        <v>5</v>
      </c>
      <c r="G11046" s="6"/>
      <c r="H11046" s="6"/>
      <c r="I11046" s="6"/>
      <c r="J11046" s="6">
        <v>40.985454545454552</v>
      </c>
      <c r="K11046">
        <f t="shared" si="344"/>
        <v>1</v>
      </c>
    </row>
    <row r="11047" spans="1:11" x14ac:dyDescent="0.25">
      <c r="A11047" s="5" t="str">
        <f t="shared" si="345"/>
        <v>Size20-200kWAverage WeekdayMarch6</v>
      </c>
      <c r="B11047" t="s">
        <v>2235</v>
      </c>
      <c r="C11047" t="s">
        <v>2258</v>
      </c>
      <c r="D11047" t="s">
        <v>2731</v>
      </c>
      <c r="E11047" t="s">
        <v>3251</v>
      </c>
      <c r="F11047" s="6">
        <v>6</v>
      </c>
      <c r="G11047" s="6"/>
      <c r="H11047" s="6"/>
      <c r="I11047" s="6"/>
      <c r="J11047" s="6">
        <v>40.622727272727275</v>
      </c>
      <c r="K11047">
        <f t="shared" si="344"/>
        <v>1</v>
      </c>
    </row>
    <row r="11048" spans="1:11" x14ac:dyDescent="0.25">
      <c r="A11048" s="5" t="str">
        <f t="shared" si="345"/>
        <v>Size20-200kWAverage WeekdayMarch7</v>
      </c>
      <c r="B11048" t="s">
        <v>2235</v>
      </c>
      <c r="C11048" t="s">
        <v>2258</v>
      </c>
      <c r="D11048" t="s">
        <v>2731</v>
      </c>
      <c r="E11048" t="s">
        <v>3251</v>
      </c>
      <c r="F11048" s="6">
        <v>7</v>
      </c>
      <c r="G11048" s="6"/>
      <c r="H11048" s="6"/>
      <c r="I11048" s="6"/>
      <c r="J11048" s="6">
        <v>39.826363636363631</v>
      </c>
      <c r="K11048">
        <f t="shared" si="344"/>
        <v>1</v>
      </c>
    </row>
    <row r="11049" spans="1:11" x14ac:dyDescent="0.25">
      <c r="A11049" s="5" t="str">
        <f t="shared" si="345"/>
        <v>Size20-200kWAverage WeekdayMarch8</v>
      </c>
      <c r="B11049" t="s">
        <v>2235</v>
      </c>
      <c r="C11049" t="s">
        <v>2258</v>
      </c>
      <c r="D11049" t="s">
        <v>2731</v>
      </c>
      <c r="E11049" t="s">
        <v>3251</v>
      </c>
      <c r="F11049" s="6">
        <v>8</v>
      </c>
      <c r="G11049" s="6"/>
      <c r="H11049" s="6"/>
      <c r="I11049" s="6"/>
      <c r="J11049" s="6">
        <v>40.753636363636367</v>
      </c>
      <c r="K11049">
        <f t="shared" si="344"/>
        <v>1</v>
      </c>
    </row>
    <row r="11050" spans="1:11" x14ac:dyDescent="0.25">
      <c r="A11050" s="5" t="str">
        <f t="shared" si="345"/>
        <v>Size20-200kWAverage WeekdayMarch9</v>
      </c>
      <c r="B11050" t="s">
        <v>2235</v>
      </c>
      <c r="C11050" t="s">
        <v>2258</v>
      </c>
      <c r="D11050" t="s">
        <v>2731</v>
      </c>
      <c r="E11050" t="s">
        <v>3251</v>
      </c>
      <c r="F11050" s="6">
        <v>9</v>
      </c>
      <c r="G11050" s="6"/>
      <c r="H11050" s="6"/>
      <c r="I11050" s="6"/>
      <c r="J11050" s="6">
        <v>40.986363636363635</v>
      </c>
      <c r="K11050">
        <f t="shared" si="344"/>
        <v>1</v>
      </c>
    </row>
    <row r="11051" spans="1:11" x14ac:dyDescent="0.25">
      <c r="A11051" s="5" t="str">
        <f t="shared" si="345"/>
        <v>Size20-200kWAverage WeekdayMarch10</v>
      </c>
      <c r="B11051" t="s">
        <v>2235</v>
      </c>
      <c r="C11051" t="s">
        <v>2258</v>
      </c>
      <c r="D11051" t="s">
        <v>2731</v>
      </c>
      <c r="E11051" t="s">
        <v>3251</v>
      </c>
      <c r="F11051" s="6">
        <v>10</v>
      </c>
      <c r="G11051" s="6"/>
      <c r="H11051" s="6"/>
      <c r="I11051" s="6"/>
      <c r="J11051" s="6">
        <v>43.194545454545455</v>
      </c>
      <c r="K11051">
        <f t="shared" si="344"/>
        <v>1</v>
      </c>
    </row>
    <row r="11052" spans="1:11" x14ac:dyDescent="0.25">
      <c r="A11052" s="5" t="str">
        <f t="shared" si="345"/>
        <v>Size20-200kWAverage WeekdayMarch11</v>
      </c>
      <c r="B11052" t="s">
        <v>2235</v>
      </c>
      <c r="C11052" t="s">
        <v>2258</v>
      </c>
      <c r="D11052" t="s">
        <v>2731</v>
      </c>
      <c r="E11052" t="s">
        <v>3251</v>
      </c>
      <c r="F11052" s="6">
        <v>11</v>
      </c>
      <c r="G11052" s="6"/>
      <c r="H11052" s="6"/>
      <c r="I11052" s="6"/>
      <c r="J11052" s="6">
        <v>47.17909090909091</v>
      </c>
      <c r="K11052">
        <f t="shared" si="344"/>
        <v>1</v>
      </c>
    </row>
    <row r="11053" spans="1:11" x14ac:dyDescent="0.25">
      <c r="A11053" s="5" t="str">
        <f t="shared" si="345"/>
        <v>Size20-200kWAverage WeekdayMarch12</v>
      </c>
      <c r="B11053" t="s">
        <v>2235</v>
      </c>
      <c r="C11053" t="s">
        <v>2258</v>
      </c>
      <c r="D11053" t="s">
        <v>2731</v>
      </c>
      <c r="E11053" t="s">
        <v>3251</v>
      </c>
      <c r="F11053" s="6">
        <v>12</v>
      </c>
      <c r="G11053" s="6"/>
      <c r="H11053" s="6"/>
      <c r="I11053" s="6"/>
      <c r="J11053" s="6">
        <v>50.31636363636364</v>
      </c>
      <c r="K11053">
        <f t="shared" si="344"/>
        <v>1</v>
      </c>
    </row>
    <row r="11054" spans="1:11" x14ac:dyDescent="0.25">
      <c r="A11054" s="5" t="str">
        <f t="shared" si="345"/>
        <v>Size20-200kWAverage WeekdayMarch13</v>
      </c>
      <c r="B11054" t="s">
        <v>2235</v>
      </c>
      <c r="C11054" t="s">
        <v>2258</v>
      </c>
      <c r="D11054" t="s">
        <v>2731</v>
      </c>
      <c r="E11054" t="s">
        <v>3251</v>
      </c>
      <c r="F11054" s="6">
        <v>13</v>
      </c>
      <c r="G11054" s="6"/>
      <c r="H11054" s="6"/>
      <c r="I11054" s="6"/>
      <c r="J11054" s="6">
        <v>53.56727272727273</v>
      </c>
      <c r="K11054">
        <f t="shared" si="344"/>
        <v>1</v>
      </c>
    </row>
    <row r="11055" spans="1:11" x14ac:dyDescent="0.25">
      <c r="A11055" s="5" t="str">
        <f t="shared" si="345"/>
        <v>Size20-200kWAverage WeekdayMarch14</v>
      </c>
      <c r="B11055" t="s">
        <v>2235</v>
      </c>
      <c r="C11055" t="s">
        <v>2258</v>
      </c>
      <c r="D11055" t="s">
        <v>2731</v>
      </c>
      <c r="E11055" t="s">
        <v>3251</v>
      </c>
      <c r="F11055" s="6">
        <v>14</v>
      </c>
      <c r="G11055" s="6"/>
      <c r="H11055" s="6"/>
      <c r="I11055" s="6"/>
      <c r="J11055" s="6">
        <v>56.352727272727265</v>
      </c>
      <c r="K11055">
        <f t="shared" si="344"/>
        <v>1</v>
      </c>
    </row>
    <row r="11056" spans="1:11" x14ac:dyDescent="0.25">
      <c r="A11056" s="5" t="str">
        <f t="shared" si="345"/>
        <v>Size20-200kWAverage WeekdayMarch15</v>
      </c>
      <c r="B11056" t="s">
        <v>2235</v>
      </c>
      <c r="C11056" t="s">
        <v>2258</v>
      </c>
      <c r="D11056" t="s">
        <v>2731</v>
      </c>
      <c r="E11056" t="s">
        <v>3251</v>
      </c>
      <c r="F11056" s="6">
        <v>15</v>
      </c>
      <c r="G11056" s="6"/>
      <c r="H11056" s="6"/>
      <c r="I11056" s="6"/>
      <c r="J11056" s="6">
        <v>58.980909090909087</v>
      </c>
      <c r="K11056">
        <f t="shared" si="344"/>
        <v>1</v>
      </c>
    </row>
    <row r="11057" spans="1:11" x14ac:dyDescent="0.25">
      <c r="A11057" s="5" t="str">
        <f t="shared" si="345"/>
        <v>Size20-200kWAverage WeekdayMarch16</v>
      </c>
      <c r="B11057" t="s">
        <v>2235</v>
      </c>
      <c r="C11057" t="s">
        <v>2258</v>
      </c>
      <c r="D11057" t="s">
        <v>2731</v>
      </c>
      <c r="E11057" t="s">
        <v>3251</v>
      </c>
      <c r="F11057" s="6">
        <v>16</v>
      </c>
      <c r="G11057" s="6"/>
      <c r="H11057" s="6"/>
      <c r="I11057" s="6"/>
      <c r="J11057" s="6">
        <v>61.264545454545448</v>
      </c>
      <c r="K11057">
        <f t="shared" si="344"/>
        <v>1</v>
      </c>
    </row>
    <row r="11058" spans="1:11" x14ac:dyDescent="0.25">
      <c r="A11058" s="5" t="str">
        <f t="shared" si="345"/>
        <v>Size20-200kWAverage WeekdayMarch17</v>
      </c>
      <c r="B11058" t="s">
        <v>2235</v>
      </c>
      <c r="C11058" t="s">
        <v>2258</v>
      </c>
      <c r="D11058" t="s">
        <v>2731</v>
      </c>
      <c r="E11058" t="s">
        <v>3251</v>
      </c>
      <c r="F11058" s="6">
        <v>17</v>
      </c>
      <c r="G11058" s="6"/>
      <c r="H11058" s="6"/>
      <c r="I11058" s="6"/>
      <c r="J11058" s="6">
        <v>63.041818181818186</v>
      </c>
      <c r="K11058">
        <f t="shared" si="344"/>
        <v>1</v>
      </c>
    </row>
    <row r="11059" spans="1:11" x14ac:dyDescent="0.25">
      <c r="A11059" s="5" t="str">
        <f t="shared" si="345"/>
        <v>Size20-200kWAverage WeekdayMarch18</v>
      </c>
      <c r="B11059" t="s">
        <v>2235</v>
      </c>
      <c r="C11059" t="s">
        <v>2258</v>
      </c>
      <c r="D11059" t="s">
        <v>2731</v>
      </c>
      <c r="E11059" t="s">
        <v>3251</v>
      </c>
      <c r="F11059" s="6">
        <v>18</v>
      </c>
      <c r="G11059" s="6"/>
      <c r="H11059" s="6"/>
      <c r="I11059" s="6"/>
      <c r="J11059" s="6">
        <v>63.81909090909091</v>
      </c>
      <c r="K11059">
        <f t="shared" si="344"/>
        <v>1</v>
      </c>
    </row>
    <row r="11060" spans="1:11" x14ac:dyDescent="0.25">
      <c r="A11060" s="5" t="str">
        <f t="shared" si="345"/>
        <v>Size20-200kWAverage WeekdayMarch19</v>
      </c>
      <c r="B11060" t="s">
        <v>2235</v>
      </c>
      <c r="C11060" t="s">
        <v>2258</v>
      </c>
      <c r="D11060" t="s">
        <v>2731</v>
      </c>
      <c r="E11060" t="s">
        <v>3251</v>
      </c>
      <c r="F11060" s="6">
        <v>19</v>
      </c>
      <c r="G11060" s="6"/>
      <c r="H11060" s="6"/>
      <c r="I11060" s="6"/>
      <c r="J11060" s="6">
        <v>63.92909090909091</v>
      </c>
      <c r="K11060">
        <f t="shared" si="344"/>
        <v>1</v>
      </c>
    </row>
    <row r="11061" spans="1:11" x14ac:dyDescent="0.25">
      <c r="A11061" s="5" t="str">
        <f t="shared" si="345"/>
        <v>Size20-200kWAverage WeekdayMarch20</v>
      </c>
      <c r="B11061" t="s">
        <v>2235</v>
      </c>
      <c r="C11061" t="s">
        <v>2258</v>
      </c>
      <c r="D11061" t="s">
        <v>2731</v>
      </c>
      <c r="E11061" t="s">
        <v>3251</v>
      </c>
      <c r="F11061" s="6">
        <v>20</v>
      </c>
      <c r="G11061" s="6"/>
      <c r="H11061" s="6"/>
      <c r="I11061" s="6"/>
      <c r="J11061" s="6">
        <v>62.118181818181817</v>
      </c>
      <c r="K11061">
        <f t="shared" si="344"/>
        <v>1</v>
      </c>
    </row>
    <row r="11062" spans="1:11" x14ac:dyDescent="0.25">
      <c r="A11062" s="5" t="str">
        <f t="shared" si="345"/>
        <v>Size20-200kWAverage WeekdayMarch21</v>
      </c>
      <c r="B11062" t="s">
        <v>2235</v>
      </c>
      <c r="C11062" t="s">
        <v>2258</v>
      </c>
      <c r="D11062" t="s">
        <v>2731</v>
      </c>
      <c r="E11062" t="s">
        <v>3251</v>
      </c>
      <c r="F11062" s="6">
        <v>21</v>
      </c>
      <c r="G11062" s="6"/>
      <c r="H11062" s="6"/>
      <c r="I11062" s="6"/>
      <c r="J11062" s="6">
        <v>58.879090909090912</v>
      </c>
      <c r="K11062">
        <f t="shared" si="344"/>
        <v>1</v>
      </c>
    </row>
    <row r="11063" spans="1:11" x14ac:dyDescent="0.25">
      <c r="A11063" s="5" t="str">
        <f t="shared" si="345"/>
        <v>Size20-200kWAverage WeekdayMarch22</v>
      </c>
      <c r="B11063" t="s">
        <v>2235</v>
      </c>
      <c r="C11063" t="s">
        <v>2258</v>
      </c>
      <c r="D11063" t="s">
        <v>2731</v>
      </c>
      <c r="E11063" t="s">
        <v>3251</v>
      </c>
      <c r="F11063" s="6">
        <v>22</v>
      </c>
      <c r="G11063" s="6"/>
      <c r="H11063" s="6"/>
      <c r="I11063" s="6"/>
      <c r="J11063" s="6">
        <v>56.991818181818189</v>
      </c>
      <c r="K11063">
        <f t="shared" si="344"/>
        <v>1</v>
      </c>
    </row>
    <row r="11064" spans="1:11" x14ac:dyDescent="0.25">
      <c r="A11064" s="5" t="str">
        <f t="shared" si="345"/>
        <v>Size20-200kWAverage WeekdayMarch23</v>
      </c>
      <c r="B11064" t="s">
        <v>2235</v>
      </c>
      <c r="C11064" t="s">
        <v>2258</v>
      </c>
      <c r="D11064" t="s">
        <v>2731</v>
      </c>
      <c r="E11064" t="s">
        <v>3251</v>
      </c>
      <c r="F11064" s="6">
        <v>23</v>
      </c>
      <c r="G11064" s="6"/>
      <c r="H11064" s="6"/>
      <c r="I11064" s="6"/>
      <c r="J11064" s="6">
        <v>55.451818181818176</v>
      </c>
      <c r="K11064">
        <f t="shared" si="344"/>
        <v>1</v>
      </c>
    </row>
    <row r="11065" spans="1:11" x14ac:dyDescent="0.25">
      <c r="A11065" s="5" t="str">
        <f t="shared" si="345"/>
        <v>Size20-200kWAverage WeekdayMarch24</v>
      </c>
      <c r="B11065" t="s">
        <v>2235</v>
      </c>
      <c r="C11065" t="s">
        <v>2258</v>
      </c>
      <c r="D11065" t="s">
        <v>2731</v>
      </c>
      <c r="E11065" t="s">
        <v>3251</v>
      </c>
      <c r="F11065" s="6">
        <v>24</v>
      </c>
      <c r="G11065" s="6"/>
      <c r="H11065" s="6"/>
      <c r="I11065" s="6"/>
      <c r="J11065" s="6">
        <v>53.536363636363646</v>
      </c>
      <c r="K11065">
        <f t="shared" si="344"/>
        <v>1</v>
      </c>
    </row>
    <row r="11066" spans="1:11" x14ac:dyDescent="0.25">
      <c r="A11066" s="5" t="str">
        <f t="shared" si="345"/>
        <v>Size20-200kWMonthly Peak DayMarch1</v>
      </c>
      <c r="B11066" t="s">
        <v>2235</v>
      </c>
      <c r="C11066" t="s">
        <v>2258</v>
      </c>
      <c r="D11066" t="s">
        <v>2732</v>
      </c>
      <c r="E11066" t="s">
        <v>3251</v>
      </c>
      <c r="F11066" s="6">
        <v>1</v>
      </c>
      <c r="G11066" s="6"/>
      <c r="H11066" s="6"/>
      <c r="I11066" s="6"/>
      <c r="J11066" s="6">
        <v>46.439090909090908</v>
      </c>
      <c r="K11066">
        <f t="shared" si="344"/>
        <v>1</v>
      </c>
    </row>
    <row r="11067" spans="1:11" x14ac:dyDescent="0.25">
      <c r="A11067" s="5" t="str">
        <f t="shared" si="345"/>
        <v>Size20-200kWMonthly Peak DayMarch2</v>
      </c>
      <c r="B11067" t="s">
        <v>2235</v>
      </c>
      <c r="C11067" t="s">
        <v>2258</v>
      </c>
      <c r="D11067" t="s">
        <v>2732</v>
      </c>
      <c r="E11067" t="s">
        <v>3251</v>
      </c>
      <c r="F11067" s="6">
        <v>2</v>
      </c>
      <c r="G11067" s="6"/>
      <c r="H11067" s="6"/>
      <c r="I11067" s="6"/>
      <c r="J11067" s="6">
        <v>46.45272727272728</v>
      </c>
      <c r="K11067">
        <f t="shared" si="344"/>
        <v>1</v>
      </c>
    </row>
    <row r="11068" spans="1:11" x14ac:dyDescent="0.25">
      <c r="A11068" s="5" t="str">
        <f t="shared" si="345"/>
        <v>Size20-200kWMonthly Peak DayMarch3</v>
      </c>
      <c r="B11068" t="s">
        <v>2235</v>
      </c>
      <c r="C11068" t="s">
        <v>2258</v>
      </c>
      <c r="D11068" t="s">
        <v>2732</v>
      </c>
      <c r="E11068" t="s">
        <v>3251</v>
      </c>
      <c r="F11068" s="6">
        <v>3</v>
      </c>
      <c r="G11068" s="6"/>
      <c r="H11068" s="6"/>
      <c r="I11068" s="6"/>
      <c r="J11068" s="6">
        <v>46.045454545454533</v>
      </c>
      <c r="K11068">
        <f t="shared" si="344"/>
        <v>1</v>
      </c>
    </row>
    <row r="11069" spans="1:11" x14ac:dyDescent="0.25">
      <c r="A11069" s="5" t="str">
        <f t="shared" si="345"/>
        <v>Size20-200kWMonthly Peak DayMarch4</v>
      </c>
      <c r="B11069" t="s">
        <v>2235</v>
      </c>
      <c r="C11069" t="s">
        <v>2258</v>
      </c>
      <c r="D11069" t="s">
        <v>2732</v>
      </c>
      <c r="E11069" t="s">
        <v>3251</v>
      </c>
      <c r="F11069" s="6">
        <v>4</v>
      </c>
      <c r="G11069" s="6"/>
      <c r="H11069" s="6"/>
      <c r="I11069" s="6"/>
      <c r="J11069" s="6">
        <v>45.25454545454545</v>
      </c>
      <c r="K11069">
        <f t="shared" si="344"/>
        <v>1</v>
      </c>
    </row>
    <row r="11070" spans="1:11" x14ac:dyDescent="0.25">
      <c r="A11070" s="5" t="str">
        <f t="shared" si="345"/>
        <v>Size20-200kWMonthly Peak DayMarch5</v>
      </c>
      <c r="B11070" t="s">
        <v>2235</v>
      </c>
      <c r="C11070" t="s">
        <v>2258</v>
      </c>
      <c r="D11070" t="s">
        <v>2732</v>
      </c>
      <c r="E11070" t="s">
        <v>3251</v>
      </c>
      <c r="F11070" s="6">
        <v>5</v>
      </c>
      <c r="G11070" s="6"/>
      <c r="H11070" s="6"/>
      <c r="I11070" s="6"/>
      <c r="J11070" s="6">
        <v>43.746363636363647</v>
      </c>
      <c r="K11070">
        <f t="shared" si="344"/>
        <v>1</v>
      </c>
    </row>
    <row r="11071" spans="1:11" x14ac:dyDescent="0.25">
      <c r="A11071" s="5" t="str">
        <f t="shared" si="345"/>
        <v>Size20-200kWMonthly Peak DayMarch6</v>
      </c>
      <c r="B11071" t="s">
        <v>2235</v>
      </c>
      <c r="C11071" t="s">
        <v>2258</v>
      </c>
      <c r="D11071" t="s">
        <v>2732</v>
      </c>
      <c r="E11071" t="s">
        <v>3251</v>
      </c>
      <c r="F11071" s="6">
        <v>6</v>
      </c>
      <c r="G11071" s="6"/>
      <c r="H11071" s="6"/>
      <c r="I11071" s="6"/>
      <c r="J11071" s="6">
        <v>43.490909090909078</v>
      </c>
      <c r="K11071">
        <f t="shared" si="344"/>
        <v>1</v>
      </c>
    </row>
    <row r="11072" spans="1:11" x14ac:dyDescent="0.25">
      <c r="A11072" s="5" t="str">
        <f t="shared" si="345"/>
        <v>Size20-200kWMonthly Peak DayMarch7</v>
      </c>
      <c r="B11072" t="s">
        <v>2235</v>
      </c>
      <c r="C11072" t="s">
        <v>2258</v>
      </c>
      <c r="D11072" t="s">
        <v>2732</v>
      </c>
      <c r="E11072" t="s">
        <v>3251</v>
      </c>
      <c r="F11072" s="6">
        <v>7</v>
      </c>
      <c r="G11072" s="6"/>
      <c r="H11072" s="6"/>
      <c r="I11072" s="6"/>
      <c r="J11072" s="6">
        <v>43.517272727272719</v>
      </c>
      <c r="K11072">
        <f t="shared" si="344"/>
        <v>1</v>
      </c>
    </row>
    <row r="11073" spans="1:11" x14ac:dyDescent="0.25">
      <c r="A11073" s="5" t="str">
        <f t="shared" si="345"/>
        <v>Size20-200kWMonthly Peak DayMarch8</v>
      </c>
      <c r="B11073" t="s">
        <v>2235</v>
      </c>
      <c r="C11073" t="s">
        <v>2258</v>
      </c>
      <c r="D11073" t="s">
        <v>2732</v>
      </c>
      <c r="E11073" t="s">
        <v>3251</v>
      </c>
      <c r="F11073" s="6">
        <v>8</v>
      </c>
      <c r="G11073" s="6"/>
      <c r="H11073" s="6"/>
      <c r="I11073" s="6"/>
      <c r="J11073" s="6">
        <v>43.19</v>
      </c>
      <c r="K11073">
        <f t="shared" si="344"/>
        <v>1</v>
      </c>
    </row>
    <row r="11074" spans="1:11" x14ac:dyDescent="0.25">
      <c r="A11074" s="5" t="str">
        <f t="shared" si="345"/>
        <v>Size20-200kWMonthly Peak DayMarch9</v>
      </c>
      <c r="B11074" t="s">
        <v>2235</v>
      </c>
      <c r="C11074" t="s">
        <v>2258</v>
      </c>
      <c r="D11074" t="s">
        <v>2732</v>
      </c>
      <c r="E11074" t="s">
        <v>3251</v>
      </c>
      <c r="F11074" s="6">
        <v>9</v>
      </c>
      <c r="G11074" s="6"/>
      <c r="H11074" s="6"/>
      <c r="I11074" s="6"/>
      <c r="J11074" s="6">
        <v>44.518181818181809</v>
      </c>
      <c r="K11074">
        <f t="shared" ref="K11074:K11137" si="346">INDEX(events, MATCH(CONCATENATE(B11074, C11074, D11074, E11074), events_y, 0), MATCH("Confidential", events_x, 0))</f>
        <v>1</v>
      </c>
    </row>
    <row r="11075" spans="1:11" x14ac:dyDescent="0.25">
      <c r="A11075" s="5" t="str">
        <f t="shared" ref="A11075:A11138" si="347">CONCATENATE(B11075, C11075, D11075, E11075, F11075)</f>
        <v>Size20-200kWMonthly Peak DayMarch10</v>
      </c>
      <c r="B11075" t="s">
        <v>2235</v>
      </c>
      <c r="C11075" t="s">
        <v>2258</v>
      </c>
      <c r="D11075" t="s">
        <v>2732</v>
      </c>
      <c r="E11075" t="s">
        <v>3251</v>
      </c>
      <c r="F11075" s="6">
        <v>10</v>
      </c>
      <c r="G11075" s="6"/>
      <c r="H11075" s="6"/>
      <c r="I11075" s="6"/>
      <c r="J11075" s="6">
        <v>46.262727272727275</v>
      </c>
      <c r="K11075">
        <f t="shared" si="346"/>
        <v>1</v>
      </c>
    </row>
    <row r="11076" spans="1:11" x14ac:dyDescent="0.25">
      <c r="A11076" s="5" t="str">
        <f t="shared" si="347"/>
        <v>Size20-200kWMonthly Peak DayMarch11</v>
      </c>
      <c r="B11076" t="s">
        <v>2235</v>
      </c>
      <c r="C11076" t="s">
        <v>2258</v>
      </c>
      <c r="D11076" t="s">
        <v>2732</v>
      </c>
      <c r="E11076" t="s">
        <v>3251</v>
      </c>
      <c r="F11076" s="6">
        <v>11</v>
      </c>
      <c r="G11076" s="6"/>
      <c r="H11076" s="6"/>
      <c r="I11076" s="6"/>
      <c r="J11076" s="6">
        <v>48.037272727272722</v>
      </c>
      <c r="K11076">
        <f t="shared" si="346"/>
        <v>1</v>
      </c>
    </row>
    <row r="11077" spans="1:11" x14ac:dyDescent="0.25">
      <c r="A11077" s="5" t="str">
        <f t="shared" si="347"/>
        <v>Size20-200kWMonthly Peak DayMarch12</v>
      </c>
      <c r="B11077" t="s">
        <v>2235</v>
      </c>
      <c r="C11077" t="s">
        <v>2258</v>
      </c>
      <c r="D11077" t="s">
        <v>2732</v>
      </c>
      <c r="E11077" t="s">
        <v>3251</v>
      </c>
      <c r="F11077" s="6">
        <v>12</v>
      </c>
      <c r="G11077" s="6"/>
      <c r="H11077" s="6"/>
      <c r="I11077" s="6"/>
      <c r="J11077" s="6">
        <v>49.215454545454548</v>
      </c>
      <c r="K11077">
        <f t="shared" si="346"/>
        <v>1</v>
      </c>
    </row>
    <row r="11078" spans="1:11" x14ac:dyDescent="0.25">
      <c r="A11078" s="5" t="str">
        <f t="shared" si="347"/>
        <v>Size20-200kWMonthly Peak DayMarch13</v>
      </c>
      <c r="B11078" t="s">
        <v>2235</v>
      </c>
      <c r="C11078" t="s">
        <v>2258</v>
      </c>
      <c r="D11078" t="s">
        <v>2732</v>
      </c>
      <c r="E11078" t="s">
        <v>3251</v>
      </c>
      <c r="F11078" s="6">
        <v>13</v>
      </c>
      <c r="G11078" s="6"/>
      <c r="H11078" s="6"/>
      <c r="I11078" s="6"/>
      <c r="J11078" s="6">
        <v>49.652727272727269</v>
      </c>
      <c r="K11078">
        <f t="shared" si="346"/>
        <v>1</v>
      </c>
    </row>
    <row r="11079" spans="1:11" x14ac:dyDescent="0.25">
      <c r="A11079" s="5" t="str">
        <f t="shared" si="347"/>
        <v>Size20-200kWMonthly Peak DayMarch14</v>
      </c>
      <c r="B11079" t="s">
        <v>2235</v>
      </c>
      <c r="C11079" t="s">
        <v>2258</v>
      </c>
      <c r="D11079" t="s">
        <v>2732</v>
      </c>
      <c r="E11079" t="s">
        <v>3251</v>
      </c>
      <c r="F11079" s="6">
        <v>14</v>
      </c>
      <c r="G11079" s="6"/>
      <c r="H11079" s="6"/>
      <c r="I11079" s="6"/>
      <c r="J11079" s="6">
        <v>48.859090909090902</v>
      </c>
      <c r="K11079">
        <f t="shared" si="346"/>
        <v>1</v>
      </c>
    </row>
    <row r="11080" spans="1:11" x14ac:dyDescent="0.25">
      <c r="A11080" s="5" t="str">
        <f t="shared" si="347"/>
        <v>Size20-200kWMonthly Peak DayMarch15</v>
      </c>
      <c r="B11080" t="s">
        <v>2235</v>
      </c>
      <c r="C11080" t="s">
        <v>2258</v>
      </c>
      <c r="D11080" t="s">
        <v>2732</v>
      </c>
      <c r="E11080" t="s">
        <v>3251</v>
      </c>
      <c r="F11080" s="6">
        <v>15</v>
      </c>
      <c r="G11080" s="6"/>
      <c r="H11080" s="6"/>
      <c r="I11080" s="6"/>
      <c r="J11080" s="6">
        <v>50.406363636363615</v>
      </c>
      <c r="K11080">
        <f t="shared" si="346"/>
        <v>1</v>
      </c>
    </row>
    <row r="11081" spans="1:11" x14ac:dyDescent="0.25">
      <c r="A11081" s="5" t="str">
        <f t="shared" si="347"/>
        <v>Size20-200kWMonthly Peak DayMarch16</v>
      </c>
      <c r="B11081" t="s">
        <v>2235</v>
      </c>
      <c r="C11081" t="s">
        <v>2258</v>
      </c>
      <c r="D11081" t="s">
        <v>2732</v>
      </c>
      <c r="E11081" t="s">
        <v>3251</v>
      </c>
      <c r="F11081" s="6">
        <v>16</v>
      </c>
      <c r="G11081" s="6"/>
      <c r="H11081" s="6"/>
      <c r="I11081" s="6"/>
      <c r="J11081" s="6">
        <v>49.305454545454538</v>
      </c>
      <c r="K11081">
        <f t="shared" si="346"/>
        <v>1</v>
      </c>
    </row>
    <row r="11082" spans="1:11" x14ac:dyDescent="0.25">
      <c r="A11082" s="5" t="str">
        <f t="shared" si="347"/>
        <v>Size20-200kWMonthly Peak DayMarch17</v>
      </c>
      <c r="B11082" t="s">
        <v>2235</v>
      </c>
      <c r="C11082" t="s">
        <v>2258</v>
      </c>
      <c r="D11082" t="s">
        <v>2732</v>
      </c>
      <c r="E11082" t="s">
        <v>3251</v>
      </c>
      <c r="F11082" s="6">
        <v>17</v>
      </c>
      <c r="G11082" s="6"/>
      <c r="H11082" s="6"/>
      <c r="I11082" s="6"/>
      <c r="J11082" s="6">
        <v>46.635454545454543</v>
      </c>
      <c r="K11082">
        <f t="shared" si="346"/>
        <v>1</v>
      </c>
    </row>
    <row r="11083" spans="1:11" x14ac:dyDescent="0.25">
      <c r="A11083" s="5" t="str">
        <f t="shared" si="347"/>
        <v>Size20-200kWMonthly Peak DayMarch18</v>
      </c>
      <c r="B11083" t="s">
        <v>2235</v>
      </c>
      <c r="C11083" t="s">
        <v>2258</v>
      </c>
      <c r="D11083" t="s">
        <v>2732</v>
      </c>
      <c r="E11083" t="s">
        <v>3251</v>
      </c>
      <c r="F11083" s="6">
        <v>18</v>
      </c>
      <c r="G11083" s="6"/>
      <c r="H11083" s="6"/>
      <c r="I11083" s="6"/>
      <c r="J11083" s="6">
        <v>47.114545454545464</v>
      </c>
      <c r="K11083">
        <f t="shared" si="346"/>
        <v>1</v>
      </c>
    </row>
    <row r="11084" spans="1:11" x14ac:dyDescent="0.25">
      <c r="A11084" s="5" t="str">
        <f t="shared" si="347"/>
        <v>Size20-200kWMonthly Peak DayMarch19</v>
      </c>
      <c r="B11084" t="s">
        <v>2235</v>
      </c>
      <c r="C11084" t="s">
        <v>2258</v>
      </c>
      <c r="D11084" t="s">
        <v>2732</v>
      </c>
      <c r="E11084" t="s">
        <v>3251</v>
      </c>
      <c r="F11084" s="6">
        <v>19</v>
      </c>
      <c r="G11084" s="6"/>
      <c r="H11084" s="6"/>
      <c r="I11084" s="6"/>
      <c r="J11084" s="6">
        <v>46.68181818181818</v>
      </c>
      <c r="K11084">
        <f t="shared" si="346"/>
        <v>1</v>
      </c>
    </row>
    <row r="11085" spans="1:11" x14ac:dyDescent="0.25">
      <c r="A11085" s="5" t="str">
        <f t="shared" si="347"/>
        <v>Size20-200kWMonthly Peak DayMarch20</v>
      </c>
      <c r="B11085" t="s">
        <v>2235</v>
      </c>
      <c r="C11085" t="s">
        <v>2258</v>
      </c>
      <c r="D11085" t="s">
        <v>2732</v>
      </c>
      <c r="E11085" t="s">
        <v>3251</v>
      </c>
      <c r="F11085" s="6">
        <v>20</v>
      </c>
      <c r="G11085" s="6"/>
      <c r="H11085" s="6"/>
      <c r="I11085" s="6"/>
      <c r="J11085" s="6">
        <v>45.75181818181818</v>
      </c>
      <c r="K11085">
        <f t="shared" si="346"/>
        <v>1</v>
      </c>
    </row>
    <row r="11086" spans="1:11" x14ac:dyDescent="0.25">
      <c r="A11086" s="5" t="str">
        <f t="shared" si="347"/>
        <v>Size20-200kWMonthly Peak DayMarch21</v>
      </c>
      <c r="B11086" t="s">
        <v>2235</v>
      </c>
      <c r="C11086" t="s">
        <v>2258</v>
      </c>
      <c r="D11086" t="s">
        <v>2732</v>
      </c>
      <c r="E11086" t="s">
        <v>3251</v>
      </c>
      <c r="F11086" s="6">
        <v>21</v>
      </c>
      <c r="G11086" s="6"/>
      <c r="H11086" s="6"/>
      <c r="I11086" s="6"/>
      <c r="J11086" s="6">
        <v>44.772727272727266</v>
      </c>
      <c r="K11086">
        <f t="shared" si="346"/>
        <v>1</v>
      </c>
    </row>
    <row r="11087" spans="1:11" x14ac:dyDescent="0.25">
      <c r="A11087" s="5" t="str">
        <f t="shared" si="347"/>
        <v>Size20-200kWMonthly Peak DayMarch22</v>
      </c>
      <c r="B11087" t="s">
        <v>2235</v>
      </c>
      <c r="C11087" t="s">
        <v>2258</v>
      </c>
      <c r="D11087" t="s">
        <v>2732</v>
      </c>
      <c r="E11087" t="s">
        <v>3251</v>
      </c>
      <c r="F11087" s="6">
        <v>22</v>
      </c>
      <c r="G11087" s="6"/>
      <c r="H11087" s="6"/>
      <c r="I11087" s="6"/>
      <c r="J11087" s="6">
        <v>44.258181818181825</v>
      </c>
      <c r="K11087">
        <f t="shared" si="346"/>
        <v>1</v>
      </c>
    </row>
    <row r="11088" spans="1:11" x14ac:dyDescent="0.25">
      <c r="A11088" s="5" t="str">
        <f t="shared" si="347"/>
        <v>Size20-200kWMonthly Peak DayMarch23</v>
      </c>
      <c r="B11088" t="s">
        <v>2235</v>
      </c>
      <c r="C11088" t="s">
        <v>2258</v>
      </c>
      <c r="D11088" t="s">
        <v>2732</v>
      </c>
      <c r="E11088" t="s">
        <v>3251</v>
      </c>
      <c r="F11088" s="6">
        <v>23</v>
      </c>
      <c r="G11088" s="6"/>
      <c r="H11088" s="6"/>
      <c r="I11088" s="6"/>
      <c r="J11088" s="6">
        <v>43.730909090909087</v>
      </c>
      <c r="K11088">
        <f t="shared" si="346"/>
        <v>1</v>
      </c>
    </row>
    <row r="11089" spans="1:11" x14ac:dyDescent="0.25">
      <c r="A11089" s="5" t="str">
        <f t="shared" si="347"/>
        <v>Size20-200kWMonthly Peak DayMarch24</v>
      </c>
      <c r="B11089" t="s">
        <v>2235</v>
      </c>
      <c r="C11089" t="s">
        <v>2258</v>
      </c>
      <c r="D11089" t="s">
        <v>2732</v>
      </c>
      <c r="E11089" t="s">
        <v>3251</v>
      </c>
      <c r="F11089" s="6">
        <v>24</v>
      </c>
      <c r="G11089" s="6"/>
      <c r="H11089" s="6"/>
      <c r="I11089" s="6"/>
      <c r="J11089" s="6">
        <v>42.790909090909082</v>
      </c>
      <c r="K11089">
        <f t="shared" si="346"/>
        <v>1</v>
      </c>
    </row>
    <row r="11090" spans="1:11" x14ac:dyDescent="0.25">
      <c r="A11090" s="5" t="str">
        <f t="shared" si="347"/>
        <v>Size20-200kWAverage WeekdayApril1</v>
      </c>
      <c r="B11090" t="s">
        <v>2235</v>
      </c>
      <c r="C11090" t="s">
        <v>2258</v>
      </c>
      <c r="D11090" t="s">
        <v>2733</v>
      </c>
      <c r="E11090" t="s">
        <v>3252</v>
      </c>
      <c r="F11090" s="6">
        <v>1</v>
      </c>
      <c r="G11090" s="6"/>
      <c r="H11090" s="6"/>
      <c r="I11090" s="6"/>
      <c r="J11090" s="6">
        <v>68.490909090909099</v>
      </c>
      <c r="K11090">
        <f t="shared" si="346"/>
        <v>1</v>
      </c>
    </row>
    <row r="11091" spans="1:11" x14ac:dyDescent="0.25">
      <c r="A11091" s="5" t="str">
        <f t="shared" si="347"/>
        <v>Size20-200kWAverage WeekdayApril2</v>
      </c>
      <c r="B11091" t="s">
        <v>2235</v>
      </c>
      <c r="C11091" t="s">
        <v>2258</v>
      </c>
      <c r="D11091" t="s">
        <v>2733</v>
      </c>
      <c r="E11091" t="s">
        <v>3252</v>
      </c>
      <c r="F11091" s="6">
        <v>2</v>
      </c>
      <c r="G11091" s="6"/>
      <c r="H11091" s="6"/>
      <c r="I11091" s="6"/>
      <c r="J11091" s="6">
        <v>67.474545454545449</v>
      </c>
      <c r="K11091">
        <f t="shared" si="346"/>
        <v>1</v>
      </c>
    </row>
    <row r="11092" spans="1:11" x14ac:dyDescent="0.25">
      <c r="A11092" s="5" t="str">
        <f t="shared" si="347"/>
        <v>Size20-200kWAverage WeekdayApril3</v>
      </c>
      <c r="B11092" t="s">
        <v>2235</v>
      </c>
      <c r="C11092" t="s">
        <v>2258</v>
      </c>
      <c r="D11092" t="s">
        <v>2733</v>
      </c>
      <c r="E11092" t="s">
        <v>3252</v>
      </c>
      <c r="F11092" s="6">
        <v>3</v>
      </c>
      <c r="G11092" s="6"/>
      <c r="H11092" s="6"/>
      <c r="I11092" s="6"/>
      <c r="J11092" s="6">
        <v>66.708181818181814</v>
      </c>
      <c r="K11092">
        <f t="shared" si="346"/>
        <v>1</v>
      </c>
    </row>
    <row r="11093" spans="1:11" x14ac:dyDescent="0.25">
      <c r="A11093" s="5" t="str">
        <f t="shared" si="347"/>
        <v>Size20-200kWAverage WeekdayApril4</v>
      </c>
      <c r="B11093" t="s">
        <v>2235</v>
      </c>
      <c r="C11093" t="s">
        <v>2258</v>
      </c>
      <c r="D11093" t="s">
        <v>2733</v>
      </c>
      <c r="E11093" t="s">
        <v>3252</v>
      </c>
      <c r="F11093" s="6">
        <v>4</v>
      </c>
      <c r="G11093" s="6"/>
      <c r="H11093" s="6"/>
      <c r="I11093" s="6"/>
      <c r="J11093" s="6">
        <v>65.856363636363639</v>
      </c>
      <c r="K11093">
        <f t="shared" si="346"/>
        <v>1</v>
      </c>
    </row>
    <row r="11094" spans="1:11" x14ac:dyDescent="0.25">
      <c r="A11094" s="5" t="str">
        <f t="shared" si="347"/>
        <v>Size20-200kWAverage WeekdayApril5</v>
      </c>
      <c r="B11094" t="s">
        <v>2235</v>
      </c>
      <c r="C11094" t="s">
        <v>2258</v>
      </c>
      <c r="D11094" t="s">
        <v>2733</v>
      </c>
      <c r="E11094" t="s">
        <v>3252</v>
      </c>
      <c r="F11094" s="6">
        <v>5</v>
      </c>
      <c r="G11094" s="6"/>
      <c r="H11094" s="6"/>
      <c r="I11094" s="6"/>
      <c r="J11094" s="6">
        <v>64.826363636363624</v>
      </c>
      <c r="K11094">
        <f t="shared" si="346"/>
        <v>1</v>
      </c>
    </row>
    <row r="11095" spans="1:11" x14ac:dyDescent="0.25">
      <c r="A11095" s="5" t="str">
        <f t="shared" si="347"/>
        <v>Size20-200kWAverage WeekdayApril6</v>
      </c>
      <c r="B11095" t="s">
        <v>2235</v>
      </c>
      <c r="C11095" t="s">
        <v>2258</v>
      </c>
      <c r="D11095" t="s">
        <v>2733</v>
      </c>
      <c r="E11095" t="s">
        <v>3252</v>
      </c>
      <c r="F11095" s="6">
        <v>6</v>
      </c>
      <c r="G11095" s="6"/>
      <c r="H11095" s="6"/>
      <c r="I11095" s="6"/>
      <c r="J11095" s="6">
        <v>63.200909090909093</v>
      </c>
      <c r="K11095">
        <f t="shared" si="346"/>
        <v>1</v>
      </c>
    </row>
    <row r="11096" spans="1:11" x14ac:dyDescent="0.25">
      <c r="A11096" s="5" t="str">
        <f t="shared" si="347"/>
        <v>Size20-200kWAverage WeekdayApril7</v>
      </c>
      <c r="B11096" t="s">
        <v>2235</v>
      </c>
      <c r="C11096" t="s">
        <v>2258</v>
      </c>
      <c r="D11096" t="s">
        <v>2733</v>
      </c>
      <c r="E11096" t="s">
        <v>3252</v>
      </c>
      <c r="F11096" s="6">
        <v>7</v>
      </c>
      <c r="G11096" s="6"/>
      <c r="H11096" s="6"/>
      <c r="I11096" s="6"/>
      <c r="J11096" s="6">
        <v>61.523636363636349</v>
      </c>
      <c r="K11096">
        <f t="shared" si="346"/>
        <v>1</v>
      </c>
    </row>
    <row r="11097" spans="1:11" x14ac:dyDescent="0.25">
      <c r="A11097" s="5" t="str">
        <f t="shared" si="347"/>
        <v>Size20-200kWAverage WeekdayApril8</v>
      </c>
      <c r="B11097" t="s">
        <v>2235</v>
      </c>
      <c r="C11097" t="s">
        <v>2258</v>
      </c>
      <c r="D11097" t="s">
        <v>2733</v>
      </c>
      <c r="E11097" t="s">
        <v>3252</v>
      </c>
      <c r="F11097" s="6">
        <v>8</v>
      </c>
      <c r="G11097" s="6"/>
      <c r="H11097" s="6"/>
      <c r="I11097" s="6"/>
      <c r="J11097" s="6">
        <v>59.309090909090898</v>
      </c>
      <c r="K11097">
        <f t="shared" si="346"/>
        <v>1</v>
      </c>
    </row>
    <row r="11098" spans="1:11" x14ac:dyDescent="0.25">
      <c r="A11098" s="5" t="str">
        <f t="shared" si="347"/>
        <v>Size20-200kWAverage WeekdayApril9</v>
      </c>
      <c r="B11098" t="s">
        <v>2235</v>
      </c>
      <c r="C11098" t="s">
        <v>2258</v>
      </c>
      <c r="D11098" t="s">
        <v>2733</v>
      </c>
      <c r="E11098" t="s">
        <v>3252</v>
      </c>
      <c r="F11098" s="6">
        <v>9</v>
      </c>
      <c r="G11098" s="6"/>
      <c r="H11098" s="6"/>
      <c r="I11098" s="6"/>
      <c r="J11098" s="6">
        <v>63.053636363636365</v>
      </c>
      <c r="K11098">
        <f t="shared" si="346"/>
        <v>1</v>
      </c>
    </row>
    <row r="11099" spans="1:11" x14ac:dyDescent="0.25">
      <c r="A11099" s="5" t="str">
        <f t="shared" si="347"/>
        <v>Size20-200kWAverage WeekdayApril10</v>
      </c>
      <c r="B11099" t="s">
        <v>2235</v>
      </c>
      <c r="C11099" t="s">
        <v>2258</v>
      </c>
      <c r="D11099" t="s">
        <v>2733</v>
      </c>
      <c r="E11099" t="s">
        <v>3252</v>
      </c>
      <c r="F11099" s="6">
        <v>10</v>
      </c>
      <c r="G11099" s="6"/>
      <c r="H11099" s="6"/>
      <c r="I11099" s="6"/>
      <c r="J11099" s="6">
        <v>68.008181818181811</v>
      </c>
      <c r="K11099">
        <f t="shared" si="346"/>
        <v>1</v>
      </c>
    </row>
    <row r="11100" spans="1:11" x14ac:dyDescent="0.25">
      <c r="A11100" s="5" t="str">
        <f t="shared" si="347"/>
        <v>Size20-200kWAverage WeekdayApril11</v>
      </c>
      <c r="B11100" t="s">
        <v>2235</v>
      </c>
      <c r="C11100" t="s">
        <v>2258</v>
      </c>
      <c r="D11100" t="s">
        <v>2733</v>
      </c>
      <c r="E11100" t="s">
        <v>3252</v>
      </c>
      <c r="F11100" s="6">
        <v>11</v>
      </c>
      <c r="G11100" s="6"/>
      <c r="H11100" s="6"/>
      <c r="I11100" s="6"/>
      <c r="J11100" s="6">
        <v>71.511818181818185</v>
      </c>
      <c r="K11100">
        <f t="shared" si="346"/>
        <v>1</v>
      </c>
    </row>
    <row r="11101" spans="1:11" x14ac:dyDescent="0.25">
      <c r="A11101" s="5" t="str">
        <f t="shared" si="347"/>
        <v>Size20-200kWAverage WeekdayApril12</v>
      </c>
      <c r="B11101" t="s">
        <v>2235</v>
      </c>
      <c r="C11101" t="s">
        <v>2258</v>
      </c>
      <c r="D11101" t="s">
        <v>2733</v>
      </c>
      <c r="E11101" t="s">
        <v>3252</v>
      </c>
      <c r="F11101" s="6">
        <v>12</v>
      </c>
      <c r="G11101" s="6"/>
      <c r="H11101" s="6"/>
      <c r="I11101" s="6"/>
      <c r="J11101" s="6">
        <v>74.00454545454545</v>
      </c>
      <c r="K11101">
        <f t="shared" si="346"/>
        <v>1</v>
      </c>
    </row>
    <row r="11102" spans="1:11" x14ac:dyDescent="0.25">
      <c r="A11102" s="5" t="str">
        <f t="shared" si="347"/>
        <v>Size20-200kWAverage WeekdayApril13</v>
      </c>
      <c r="B11102" t="s">
        <v>2235</v>
      </c>
      <c r="C11102" t="s">
        <v>2258</v>
      </c>
      <c r="D11102" t="s">
        <v>2733</v>
      </c>
      <c r="E11102" t="s">
        <v>3252</v>
      </c>
      <c r="F11102" s="6">
        <v>13</v>
      </c>
      <c r="G11102" s="6"/>
      <c r="H11102" s="6"/>
      <c r="I11102" s="6"/>
      <c r="J11102" s="6">
        <v>75.379090909090905</v>
      </c>
      <c r="K11102">
        <f t="shared" si="346"/>
        <v>1</v>
      </c>
    </row>
    <row r="11103" spans="1:11" x14ac:dyDescent="0.25">
      <c r="A11103" s="5" t="str">
        <f t="shared" si="347"/>
        <v>Size20-200kWAverage WeekdayApril14</v>
      </c>
      <c r="B11103" t="s">
        <v>2235</v>
      </c>
      <c r="C11103" t="s">
        <v>2258</v>
      </c>
      <c r="D11103" t="s">
        <v>2733</v>
      </c>
      <c r="E11103" t="s">
        <v>3252</v>
      </c>
      <c r="F11103" s="6">
        <v>14</v>
      </c>
      <c r="G11103" s="6"/>
      <c r="H11103" s="6"/>
      <c r="I11103" s="6"/>
      <c r="J11103" s="6">
        <v>76.854545454545459</v>
      </c>
      <c r="K11103">
        <f t="shared" si="346"/>
        <v>1</v>
      </c>
    </row>
    <row r="11104" spans="1:11" x14ac:dyDescent="0.25">
      <c r="A11104" s="5" t="str">
        <f t="shared" si="347"/>
        <v>Size20-200kWAverage WeekdayApril15</v>
      </c>
      <c r="B11104" t="s">
        <v>2235</v>
      </c>
      <c r="C11104" t="s">
        <v>2258</v>
      </c>
      <c r="D11104" t="s">
        <v>2733</v>
      </c>
      <c r="E11104" t="s">
        <v>3252</v>
      </c>
      <c r="F11104" s="6">
        <v>15</v>
      </c>
      <c r="G11104" s="6"/>
      <c r="H11104" s="6"/>
      <c r="I11104" s="6"/>
      <c r="J11104" s="6">
        <v>77.198181818181823</v>
      </c>
      <c r="K11104">
        <f t="shared" si="346"/>
        <v>1</v>
      </c>
    </row>
    <row r="11105" spans="1:11" x14ac:dyDescent="0.25">
      <c r="A11105" s="5" t="str">
        <f t="shared" si="347"/>
        <v>Size20-200kWAverage WeekdayApril16</v>
      </c>
      <c r="B11105" t="s">
        <v>2235</v>
      </c>
      <c r="C11105" t="s">
        <v>2258</v>
      </c>
      <c r="D11105" t="s">
        <v>2733</v>
      </c>
      <c r="E11105" t="s">
        <v>3252</v>
      </c>
      <c r="F11105" s="6">
        <v>16</v>
      </c>
      <c r="G11105" s="6"/>
      <c r="H11105" s="6"/>
      <c r="I11105" s="6"/>
      <c r="J11105" s="6">
        <v>77.185454545454533</v>
      </c>
      <c r="K11105">
        <f t="shared" si="346"/>
        <v>1</v>
      </c>
    </row>
    <row r="11106" spans="1:11" x14ac:dyDescent="0.25">
      <c r="A11106" s="5" t="str">
        <f t="shared" si="347"/>
        <v>Size20-200kWAverage WeekdayApril17</v>
      </c>
      <c r="B11106" t="s">
        <v>2235</v>
      </c>
      <c r="C11106" t="s">
        <v>2258</v>
      </c>
      <c r="D11106" t="s">
        <v>2733</v>
      </c>
      <c r="E11106" t="s">
        <v>3252</v>
      </c>
      <c r="F11106" s="6">
        <v>17</v>
      </c>
      <c r="G11106" s="6"/>
      <c r="H11106" s="6"/>
      <c r="I11106" s="6"/>
      <c r="J11106" s="6">
        <v>76.487272727272725</v>
      </c>
      <c r="K11106">
        <f t="shared" si="346"/>
        <v>1</v>
      </c>
    </row>
    <row r="11107" spans="1:11" x14ac:dyDescent="0.25">
      <c r="A11107" s="5" t="str">
        <f t="shared" si="347"/>
        <v>Size20-200kWAverage WeekdayApril18</v>
      </c>
      <c r="B11107" t="s">
        <v>2235</v>
      </c>
      <c r="C11107" t="s">
        <v>2258</v>
      </c>
      <c r="D11107" t="s">
        <v>2733</v>
      </c>
      <c r="E11107" t="s">
        <v>3252</v>
      </c>
      <c r="F11107" s="6">
        <v>18</v>
      </c>
      <c r="G11107" s="6"/>
      <c r="H11107" s="6"/>
      <c r="I11107" s="6"/>
      <c r="J11107" s="6">
        <v>74.796363636363623</v>
      </c>
      <c r="K11107">
        <f t="shared" si="346"/>
        <v>1</v>
      </c>
    </row>
    <row r="11108" spans="1:11" x14ac:dyDescent="0.25">
      <c r="A11108" s="5" t="str">
        <f t="shared" si="347"/>
        <v>Size20-200kWAverage WeekdayApril19</v>
      </c>
      <c r="B11108" t="s">
        <v>2235</v>
      </c>
      <c r="C11108" t="s">
        <v>2258</v>
      </c>
      <c r="D11108" t="s">
        <v>2733</v>
      </c>
      <c r="E11108" t="s">
        <v>3252</v>
      </c>
      <c r="F11108" s="6">
        <v>19</v>
      </c>
      <c r="G11108" s="6"/>
      <c r="H11108" s="6"/>
      <c r="I11108" s="6"/>
      <c r="J11108" s="6">
        <v>72.377272727272725</v>
      </c>
      <c r="K11108">
        <f t="shared" si="346"/>
        <v>1</v>
      </c>
    </row>
    <row r="11109" spans="1:11" x14ac:dyDescent="0.25">
      <c r="A11109" s="5" t="str">
        <f t="shared" si="347"/>
        <v>Size20-200kWAverage WeekdayApril20</v>
      </c>
      <c r="B11109" t="s">
        <v>2235</v>
      </c>
      <c r="C11109" t="s">
        <v>2258</v>
      </c>
      <c r="D11109" t="s">
        <v>2733</v>
      </c>
      <c r="E11109" t="s">
        <v>3252</v>
      </c>
      <c r="F11109" s="6">
        <v>20</v>
      </c>
      <c r="G11109" s="6"/>
      <c r="H11109" s="6"/>
      <c r="I11109" s="6"/>
      <c r="J11109" s="6">
        <v>69.786363636363646</v>
      </c>
      <c r="K11109">
        <f t="shared" si="346"/>
        <v>1</v>
      </c>
    </row>
    <row r="11110" spans="1:11" x14ac:dyDescent="0.25">
      <c r="A11110" s="5" t="str">
        <f t="shared" si="347"/>
        <v>Size20-200kWAverage WeekdayApril21</v>
      </c>
      <c r="B11110" t="s">
        <v>2235</v>
      </c>
      <c r="C11110" t="s">
        <v>2258</v>
      </c>
      <c r="D11110" t="s">
        <v>2733</v>
      </c>
      <c r="E11110" t="s">
        <v>3252</v>
      </c>
      <c r="F11110" s="6">
        <v>21</v>
      </c>
      <c r="G11110" s="6"/>
      <c r="H11110" s="6"/>
      <c r="I11110" s="6"/>
      <c r="J11110" s="6">
        <v>65.910909090909072</v>
      </c>
      <c r="K11110">
        <f t="shared" si="346"/>
        <v>1</v>
      </c>
    </row>
    <row r="11111" spans="1:11" x14ac:dyDescent="0.25">
      <c r="A11111" s="5" t="str">
        <f t="shared" si="347"/>
        <v>Size20-200kWAverage WeekdayApril22</v>
      </c>
      <c r="B11111" t="s">
        <v>2235</v>
      </c>
      <c r="C11111" t="s">
        <v>2258</v>
      </c>
      <c r="D11111" t="s">
        <v>2733</v>
      </c>
      <c r="E11111" t="s">
        <v>3252</v>
      </c>
      <c r="F11111" s="6">
        <v>22</v>
      </c>
      <c r="G11111" s="6"/>
      <c r="H11111" s="6"/>
      <c r="I11111" s="6"/>
      <c r="J11111" s="6">
        <v>63.444545454545462</v>
      </c>
      <c r="K11111">
        <f t="shared" si="346"/>
        <v>1</v>
      </c>
    </row>
    <row r="11112" spans="1:11" x14ac:dyDescent="0.25">
      <c r="A11112" s="5" t="str">
        <f t="shared" si="347"/>
        <v>Size20-200kWAverage WeekdayApril23</v>
      </c>
      <c r="B11112" t="s">
        <v>2235</v>
      </c>
      <c r="C11112" t="s">
        <v>2258</v>
      </c>
      <c r="D11112" t="s">
        <v>2733</v>
      </c>
      <c r="E11112" t="s">
        <v>3252</v>
      </c>
      <c r="F11112" s="6">
        <v>23</v>
      </c>
      <c r="G11112" s="6"/>
      <c r="H11112" s="6"/>
      <c r="I11112" s="6"/>
      <c r="J11112" s="6">
        <v>62.357272727272736</v>
      </c>
      <c r="K11112">
        <f t="shared" si="346"/>
        <v>1</v>
      </c>
    </row>
    <row r="11113" spans="1:11" x14ac:dyDescent="0.25">
      <c r="A11113" s="5" t="str">
        <f t="shared" si="347"/>
        <v>Size20-200kWAverage WeekdayApril24</v>
      </c>
      <c r="B11113" t="s">
        <v>2235</v>
      </c>
      <c r="C11113" t="s">
        <v>2258</v>
      </c>
      <c r="D11113" t="s">
        <v>2733</v>
      </c>
      <c r="E11113" t="s">
        <v>3252</v>
      </c>
      <c r="F11113" s="6">
        <v>24</v>
      </c>
      <c r="G11113" s="6"/>
      <c r="H11113" s="6"/>
      <c r="I11113" s="6"/>
      <c r="J11113" s="6">
        <v>60.533636363636376</v>
      </c>
      <c r="K11113">
        <f t="shared" si="346"/>
        <v>1</v>
      </c>
    </row>
    <row r="11114" spans="1:11" x14ac:dyDescent="0.25">
      <c r="A11114" s="5" t="str">
        <f t="shared" si="347"/>
        <v>Size20-200kWMonthly Peak DayApril1</v>
      </c>
      <c r="B11114" t="s">
        <v>2235</v>
      </c>
      <c r="C11114" t="s">
        <v>2258</v>
      </c>
      <c r="D11114" t="s">
        <v>2734</v>
      </c>
      <c r="E11114" t="s">
        <v>3252</v>
      </c>
      <c r="F11114" s="6">
        <v>1</v>
      </c>
      <c r="G11114" s="6"/>
      <c r="H11114" s="6"/>
      <c r="I11114" s="6"/>
      <c r="J11114" s="6">
        <v>70.878181818181815</v>
      </c>
      <c r="K11114">
        <f t="shared" si="346"/>
        <v>1</v>
      </c>
    </row>
    <row r="11115" spans="1:11" x14ac:dyDescent="0.25">
      <c r="A11115" s="5" t="str">
        <f t="shared" si="347"/>
        <v>Size20-200kWMonthly Peak DayApril2</v>
      </c>
      <c r="B11115" t="s">
        <v>2235</v>
      </c>
      <c r="C11115" t="s">
        <v>2258</v>
      </c>
      <c r="D11115" t="s">
        <v>2734</v>
      </c>
      <c r="E11115" t="s">
        <v>3252</v>
      </c>
      <c r="F11115" s="6">
        <v>2</v>
      </c>
      <c r="G11115" s="6"/>
      <c r="H11115" s="6"/>
      <c r="I11115" s="6"/>
      <c r="J11115" s="6">
        <v>69.747272727272744</v>
      </c>
      <c r="K11115">
        <f t="shared" si="346"/>
        <v>1</v>
      </c>
    </row>
    <row r="11116" spans="1:11" x14ac:dyDescent="0.25">
      <c r="A11116" s="5" t="str">
        <f t="shared" si="347"/>
        <v>Size20-200kWMonthly Peak DayApril3</v>
      </c>
      <c r="B11116" t="s">
        <v>2235</v>
      </c>
      <c r="C11116" t="s">
        <v>2258</v>
      </c>
      <c r="D11116" t="s">
        <v>2734</v>
      </c>
      <c r="E11116" t="s">
        <v>3252</v>
      </c>
      <c r="F11116" s="6">
        <v>3</v>
      </c>
      <c r="G11116" s="6"/>
      <c r="H11116" s="6"/>
      <c r="I11116" s="6"/>
      <c r="J11116" s="6">
        <v>67.481818181818184</v>
      </c>
      <c r="K11116">
        <f t="shared" si="346"/>
        <v>1</v>
      </c>
    </row>
    <row r="11117" spans="1:11" x14ac:dyDescent="0.25">
      <c r="A11117" s="5" t="str">
        <f t="shared" si="347"/>
        <v>Size20-200kWMonthly Peak DayApril4</v>
      </c>
      <c r="B11117" t="s">
        <v>2235</v>
      </c>
      <c r="C11117" t="s">
        <v>2258</v>
      </c>
      <c r="D11117" t="s">
        <v>2734</v>
      </c>
      <c r="E11117" t="s">
        <v>3252</v>
      </c>
      <c r="F11117" s="6">
        <v>4</v>
      </c>
      <c r="G11117" s="6"/>
      <c r="H11117" s="6"/>
      <c r="I11117" s="6"/>
      <c r="J11117" s="6">
        <v>65.689090909090908</v>
      </c>
      <c r="K11117">
        <f t="shared" si="346"/>
        <v>1</v>
      </c>
    </row>
    <row r="11118" spans="1:11" x14ac:dyDescent="0.25">
      <c r="A11118" s="5" t="str">
        <f t="shared" si="347"/>
        <v>Size20-200kWMonthly Peak DayApril5</v>
      </c>
      <c r="B11118" t="s">
        <v>2235</v>
      </c>
      <c r="C11118" t="s">
        <v>2258</v>
      </c>
      <c r="D11118" t="s">
        <v>2734</v>
      </c>
      <c r="E11118" t="s">
        <v>3252</v>
      </c>
      <c r="F11118" s="6">
        <v>5</v>
      </c>
      <c r="G11118" s="6"/>
      <c r="H11118" s="6"/>
      <c r="I11118" s="6"/>
      <c r="J11118" s="6">
        <v>65.13727272727273</v>
      </c>
      <c r="K11118">
        <f t="shared" si="346"/>
        <v>1</v>
      </c>
    </row>
    <row r="11119" spans="1:11" x14ac:dyDescent="0.25">
      <c r="A11119" s="5" t="str">
        <f t="shared" si="347"/>
        <v>Size20-200kWMonthly Peak DayApril6</v>
      </c>
      <c r="B11119" t="s">
        <v>2235</v>
      </c>
      <c r="C11119" t="s">
        <v>2258</v>
      </c>
      <c r="D11119" t="s">
        <v>2734</v>
      </c>
      <c r="E11119" t="s">
        <v>3252</v>
      </c>
      <c r="F11119" s="6">
        <v>6</v>
      </c>
      <c r="G11119" s="6"/>
      <c r="H11119" s="6"/>
      <c r="I11119" s="6"/>
      <c r="J11119" s="6">
        <v>66.008181818181825</v>
      </c>
      <c r="K11119">
        <f t="shared" si="346"/>
        <v>1</v>
      </c>
    </row>
    <row r="11120" spans="1:11" x14ac:dyDescent="0.25">
      <c r="A11120" s="5" t="str">
        <f t="shared" si="347"/>
        <v>Size20-200kWMonthly Peak DayApril7</v>
      </c>
      <c r="B11120" t="s">
        <v>2235</v>
      </c>
      <c r="C11120" t="s">
        <v>2258</v>
      </c>
      <c r="D11120" t="s">
        <v>2734</v>
      </c>
      <c r="E11120" t="s">
        <v>3252</v>
      </c>
      <c r="F11120" s="6">
        <v>7</v>
      </c>
      <c r="G11120" s="6"/>
      <c r="H11120" s="6"/>
      <c r="I11120" s="6"/>
      <c r="J11120" s="6">
        <v>65.825454545454534</v>
      </c>
      <c r="K11120">
        <f t="shared" si="346"/>
        <v>1</v>
      </c>
    </row>
    <row r="11121" spans="1:11" x14ac:dyDescent="0.25">
      <c r="A11121" s="5" t="str">
        <f t="shared" si="347"/>
        <v>Size20-200kWMonthly Peak DayApril8</v>
      </c>
      <c r="B11121" t="s">
        <v>2235</v>
      </c>
      <c r="C11121" t="s">
        <v>2258</v>
      </c>
      <c r="D11121" t="s">
        <v>2734</v>
      </c>
      <c r="E11121" t="s">
        <v>3252</v>
      </c>
      <c r="F11121" s="6">
        <v>8</v>
      </c>
      <c r="G11121" s="6"/>
      <c r="H11121" s="6"/>
      <c r="I11121" s="6"/>
      <c r="J11121" s="6">
        <v>64.464545454545473</v>
      </c>
      <c r="K11121">
        <f t="shared" si="346"/>
        <v>1</v>
      </c>
    </row>
    <row r="11122" spans="1:11" x14ac:dyDescent="0.25">
      <c r="A11122" s="5" t="str">
        <f t="shared" si="347"/>
        <v>Size20-200kWMonthly Peak DayApril9</v>
      </c>
      <c r="B11122" t="s">
        <v>2235</v>
      </c>
      <c r="C11122" t="s">
        <v>2258</v>
      </c>
      <c r="D11122" t="s">
        <v>2734</v>
      </c>
      <c r="E11122" t="s">
        <v>3252</v>
      </c>
      <c r="F11122" s="6">
        <v>9</v>
      </c>
      <c r="G11122" s="6"/>
      <c r="H11122" s="6"/>
      <c r="I11122" s="6"/>
      <c r="J11122" s="6">
        <v>67.514545454545456</v>
      </c>
      <c r="K11122">
        <f t="shared" si="346"/>
        <v>1</v>
      </c>
    </row>
    <row r="11123" spans="1:11" x14ac:dyDescent="0.25">
      <c r="A11123" s="5" t="str">
        <f t="shared" si="347"/>
        <v>Size20-200kWMonthly Peak DayApril10</v>
      </c>
      <c r="B11123" t="s">
        <v>2235</v>
      </c>
      <c r="C11123" t="s">
        <v>2258</v>
      </c>
      <c r="D11123" t="s">
        <v>2734</v>
      </c>
      <c r="E11123" t="s">
        <v>3252</v>
      </c>
      <c r="F11123" s="6">
        <v>10</v>
      </c>
      <c r="G11123" s="6"/>
      <c r="H11123" s="6"/>
      <c r="I11123" s="6"/>
      <c r="J11123" s="6">
        <v>73.61818181818181</v>
      </c>
      <c r="K11123">
        <f t="shared" si="346"/>
        <v>1</v>
      </c>
    </row>
    <row r="11124" spans="1:11" x14ac:dyDescent="0.25">
      <c r="A11124" s="5" t="str">
        <f t="shared" si="347"/>
        <v>Size20-200kWMonthly Peak DayApril11</v>
      </c>
      <c r="B11124" t="s">
        <v>2235</v>
      </c>
      <c r="C11124" t="s">
        <v>2258</v>
      </c>
      <c r="D11124" t="s">
        <v>2734</v>
      </c>
      <c r="E11124" t="s">
        <v>3252</v>
      </c>
      <c r="F11124" s="6">
        <v>11</v>
      </c>
      <c r="G11124" s="6"/>
      <c r="H11124" s="6"/>
      <c r="I11124" s="6"/>
      <c r="J11124" s="6">
        <v>79.854545454545445</v>
      </c>
      <c r="K11124">
        <f t="shared" si="346"/>
        <v>1</v>
      </c>
    </row>
    <row r="11125" spans="1:11" x14ac:dyDescent="0.25">
      <c r="A11125" s="5" t="str">
        <f t="shared" si="347"/>
        <v>Size20-200kWMonthly Peak DayApril12</v>
      </c>
      <c r="B11125" t="s">
        <v>2235</v>
      </c>
      <c r="C11125" t="s">
        <v>2258</v>
      </c>
      <c r="D11125" t="s">
        <v>2734</v>
      </c>
      <c r="E11125" t="s">
        <v>3252</v>
      </c>
      <c r="F11125" s="6">
        <v>12</v>
      </c>
      <c r="G11125" s="6"/>
      <c r="H11125" s="6"/>
      <c r="I11125" s="6"/>
      <c r="J11125" s="6">
        <v>84.4</v>
      </c>
      <c r="K11125">
        <f t="shared" si="346"/>
        <v>1</v>
      </c>
    </row>
    <row r="11126" spans="1:11" x14ac:dyDescent="0.25">
      <c r="A11126" s="5" t="str">
        <f t="shared" si="347"/>
        <v>Size20-200kWMonthly Peak DayApril13</v>
      </c>
      <c r="B11126" t="s">
        <v>2235</v>
      </c>
      <c r="C11126" t="s">
        <v>2258</v>
      </c>
      <c r="D11126" t="s">
        <v>2734</v>
      </c>
      <c r="E11126" t="s">
        <v>3252</v>
      </c>
      <c r="F11126" s="6">
        <v>13</v>
      </c>
      <c r="G11126" s="6"/>
      <c r="H11126" s="6"/>
      <c r="I11126" s="6"/>
      <c r="J11126" s="6">
        <v>87.827272727272714</v>
      </c>
      <c r="K11126">
        <f t="shared" si="346"/>
        <v>1</v>
      </c>
    </row>
    <row r="11127" spans="1:11" x14ac:dyDescent="0.25">
      <c r="A11127" s="5" t="str">
        <f t="shared" si="347"/>
        <v>Size20-200kWMonthly Peak DayApril14</v>
      </c>
      <c r="B11127" t="s">
        <v>2235</v>
      </c>
      <c r="C11127" t="s">
        <v>2258</v>
      </c>
      <c r="D11127" t="s">
        <v>2734</v>
      </c>
      <c r="E11127" t="s">
        <v>3252</v>
      </c>
      <c r="F11127" s="6">
        <v>14</v>
      </c>
      <c r="G11127" s="6"/>
      <c r="H11127" s="6"/>
      <c r="I11127" s="6"/>
      <c r="J11127" s="6">
        <v>90.218181818181833</v>
      </c>
      <c r="K11127">
        <f t="shared" si="346"/>
        <v>1</v>
      </c>
    </row>
    <row r="11128" spans="1:11" x14ac:dyDescent="0.25">
      <c r="A11128" s="5" t="str">
        <f t="shared" si="347"/>
        <v>Size20-200kWMonthly Peak DayApril15</v>
      </c>
      <c r="B11128" t="s">
        <v>2235</v>
      </c>
      <c r="C11128" t="s">
        <v>2258</v>
      </c>
      <c r="D11128" t="s">
        <v>2734</v>
      </c>
      <c r="E11128" t="s">
        <v>3252</v>
      </c>
      <c r="F11128" s="6">
        <v>15</v>
      </c>
      <c r="G11128" s="6"/>
      <c r="H11128" s="6"/>
      <c r="I11128" s="6"/>
      <c r="J11128" s="6">
        <v>92.3</v>
      </c>
      <c r="K11128">
        <f t="shared" si="346"/>
        <v>1</v>
      </c>
    </row>
    <row r="11129" spans="1:11" x14ac:dyDescent="0.25">
      <c r="A11129" s="5" t="str">
        <f t="shared" si="347"/>
        <v>Size20-200kWMonthly Peak DayApril16</v>
      </c>
      <c r="B11129" t="s">
        <v>2235</v>
      </c>
      <c r="C11129" t="s">
        <v>2258</v>
      </c>
      <c r="D11129" t="s">
        <v>2734</v>
      </c>
      <c r="E11129" t="s">
        <v>3252</v>
      </c>
      <c r="F11129" s="6">
        <v>16</v>
      </c>
      <c r="G11129" s="6"/>
      <c r="H11129" s="6"/>
      <c r="I11129" s="6"/>
      <c r="J11129" s="6">
        <v>92.890909090909105</v>
      </c>
      <c r="K11129">
        <f t="shared" si="346"/>
        <v>1</v>
      </c>
    </row>
    <row r="11130" spans="1:11" x14ac:dyDescent="0.25">
      <c r="A11130" s="5" t="str">
        <f t="shared" si="347"/>
        <v>Size20-200kWMonthly Peak DayApril17</v>
      </c>
      <c r="B11130" t="s">
        <v>2235</v>
      </c>
      <c r="C11130" t="s">
        <v>2258</v>
      </c>
      <c r="D11130" t="s">
        <v>2734</v>
      </c>
      <c r="E11130" t="s">
        <v>3252</v>
      </c>
      <c r="F11130" s="6">
        <v>17</v>
      </c>
      <c r="G11130" s="6"/>
      <c r="H11130" s="6"/>
      <c r="I11130" s="6"/>
      <c r="J11130" s="6">
        <v>92.7</v>
      </c>
      <c r="K11130">
        <f t="shared" si="346"/>
        <v>1</v>
      </c>
    </row>
    <row r="11131" spans="1:11" x14ac:dyDescent="0.25">
      <c r="A11131" s="5" t="str">
        <f t="shared" si="347"/>
        <v>Size20-200kWMonthly Peak DayApril18</v>
      </c>
      <c r="B11131" t="s">
        <v>2235</v>
      </c>
      <c r="C11131" t="s">
        <v>2258</v>
      </c>
      <c r="D11131" t="s">
        <v>2734</v>
      </c>
      <c r="E11131" t="s">
        <v>3252</v>
      </c>
      <c r="F11131" s="6">
        <v>18</v>
      </c>
      <c r="G11131" s="6"/>
      <c r="H11131" s="6"/>
      <c r="I11131" s="6"/>
      <c r="J11131" s="6">
        <v>92.109090909090924</v>
      </c>
      <c r="K11131">
        <f t="shared" si="346"/>
        <v>1</v>
      </c>
    </row>
    <row r="11132" spans="1:11" x14ac:dyDescent="0.25">
      <c r="A11132" s="5" t="str">
        <f t="shared" si="347"/>
        <v>Size20-200kWMonthly Peak DayApril19</v>
      </c>
      <c r="B11132" t="s">
        <v>2235</v>
      </c>
      <c r="C11132" t="s">
        <v>2258</v>
      </c>
      <c r="D11132" t="s">
        <v>2734</v>
      </c>
      <c r="E11132" t="s">
        <v>3252</v>
      </c>
      <c r="F11132" s="6">
        <v>19</v>
      </c>
      <c r="G11132" s="6"/>
      <c r="H11132" s="6"/>
      <c r="I11132" s="6"/>
      <c r="J11132" s="6">
        <v>90.090909090909093</v>
      </c>
      <c r="K11132">
        <f t="shared" si="346"/>
        <v>1</v>
      </c>
    </row>
    <row r="11133" spans="1:11" x14ac:dyDescent="0.25">
      <c r="A11133" s="5" t="str">
        <f t="shared" si="347"/>
        <v>Size20-200kWMonthly Peak DayApril20</v>
      </c>
      <c r="B11133" t="s">
        <v>2235</v>
      </c>
      <c r="C11133" t="s">
        <v>2258</v>
      </c>
      <c r="D11133" t="s">
        <v>2734</v>
      </c>
      <c r="E11133" t="s">
        <v>3252</v>
      </c>
      <c r="F11133" s="6">
        <v>20</v>
      </c>
      <c r="G11133" s="6"/>
      <c r="H11133" s="6"/>
      <c r="I11133" s="6"/>
      <c r="J11133" s="6">
        <v>86.809090909090926</v>
      </c>
      <c r="K11133">
        <f t="shared" si="346"/>
        <v>1</v>
      </c>
    </row>
    <row r="11134" spans="1:11" x14ac:dyDescent="0.25">
      <c r="A11134" s="5" t="str">
        <f t="shared" si="347"/>
        <v>Size20-200kWMonthly Peak DayApril21</v>
      </c>
      <c r="B11134" t="s">
        <v>2235</v>
      </c>
      <c r="C11134" t="s">
        <v>2258</v>
      </c>
      <c r="D11134" t="s">
        <v>2734</v>
      </c>
      <c r="E11134" t="s">
        <v>3252</v>
      </c>
      <c r="F11134" s="6">
        <v>21</v>
      </c>
      <c r="G11134" s="6"/>
      <c r="H11134" s="6"/>
      <c r="I11134" s="6"/>
      <c r="J11134" s="6">
        <v>83.13636363636364</v>
      </c>
      <c r="K11134">
        <f t="shared" si="346"/>
        <v>1</v>
      </c>
    </row>
    <row r="11135" spans="1:11" x14ac:dyDescent="0.25">
      <c r="A11135" s="5" t="str">
        <f t="shared" si="347"/>
        <v>Size20-200kWMonthly Peak DayApril22</v>
      </c>
      <c r="B11135" t="s">
        <v>2235</v>
      </c>
      <c r="C11135" t="s">
        <v>2258</v>
      </c>
      <c r="D11135" t="s">
        <v>2734</v>
      </c>
      <c r="E11135" t="s">
        <v>3252</v>
      </c>
      <c r="F11135" s="6">
        <v>22</v>
      </c>
      <c r="G11135" s="6"/>
      <c r="H11135" s="6"/>
      <c r="I11135" s="6"/>
      <c r="J11135" s="6">
        <v>79.829090909090894</v>
      </c>
      <c r="K11135">
        <f t="shared" si="346"/>
        <v>1</v>
      </c>
    </row>
    <row r="11136" spans="1:11" x14ac:dyDescent="0.25">
      <c r="A11136" s="5" t="str">
        <f t="shared" si="347"/>
        <v>Size20-200kWMonthly Peak DayApril23</v>
      </c>
      <c r="B11136" t="s">
        <v>2235</v>
      </c>
      <c r="C11136" t="s">
        <v>2258</v>
      </c>
      <c r="D11136" t="s">
        <v>2734</v>
      </c>
      <c r="E11136" t="s">
        <v>3252</v>
      </c>
      <c r="F11136" s="6">
        <v>23</v>
      </c>
      <c r="G11136" s="6"/>
      <c r="H11136" s="6"/>
      <c r="I11136" s="6"/>
      <c r="J11136" s="6">
        <v>77.638181818181835</v>
      </c>
      <c r="K11136">
        <f t="shared" si="346"/>
        <v>1</v>
      </c>
    </row>
    <row r="11137" spans="1:11" x14ac:dyDescent="0.25">
      <c r="A11137" s="5" t="str">
        <f t="shared" si="347"/>
        <v>Size20-200kWMonthly Peak DayApril24</v>
      </c>
      <c r="B11137" t="s">
        <v>2235</v>
      </c>
      <c r="C11137" t="s">
        <v>2258</v>
      </c>
      <c r="D11137" t="s">
        <v>2734</v>
      </c>
      <c r="E11137" t="s">
        <v>3252</v>
      </c>
      <c r="F11137" s="6">
        <v>24</v>
      </c>
      <c r="G11137" s="6"/>
      <c r="H11137" s="6"/>
      <c r="I11137" s="6"/>
      <c r="J11137" s="6">
        <v>76.88181818181819</v>
      </c>
      <c r="K11137">
        <f t="shared" si="346"/>
        <v>1</v>
      </c>
    </row>
    <row r="11138" spans="1:11" x14ac:dyDescent="0.25">
      <c r="A11138" s="5" t="str">
        <f t="shared" si="347"/>
        <v>Size20-200kWAverage WeekdayMay1</v>
      </c>
      <c r="B11138" t="s">
        <v>2235</v>
      </c>
      <c r="C11138" t="s">
        <v>2258</v>
      </c>
      <c r="D11138" t="s">
        <v>2735</v>
      </c>
      <c r="E11138" t="s">
        <v>3253</v>
      </c>
      <c r="F11138" s="6">
        <v>1</v>
      </c>
      <c r="G11138" s="6"/>
      <c r="H11138" s="6"/>
      <c r="I11138" s="6"/>
      <c r="J11138" s="6">
        <v>70.237272727272725</v>
      </c>
      <c r="K11138">
        <f t="shared" ref="K11138:K11201" si="348">INDEX(events, MATCH(CONCATENATE(B11138, C11138, D11138, E11138), events_y, 0), MATCH("Confidential", events_x, 0))</f>
        <v>1</v>
      </c>
    </row>
    <row r="11139" spans="1:11" x14ac:dyDescent="0.25">
      <c r="A11139" s="5" t="str">
        <f t="shared" ref="A11139:A11202" si="349">CONCATENATE(B11139, C11139, D11139, E11139, F11139)</f>
        <v>Size20-200kWAverage WeekdayMay2</v>
      </c>
      <c r="B11139" t="s">
        <v>2235</v>
      </c>
      <c r="C11139" t="s">
        <v>2258</v>
      </c>
      <c r="D11139" t="s">
        <v>2735</v>
      </c>
      <c r="E11139" t="s">
        <v>3253</v>
      </c>
      <c r="F11139" s="6">
        <v>2</v>
      </c>
      <c r="G11139" s="6"/>
      <c r="H11139" s="6"/>
      <c r="I11139" s="6"/>
      <c r="J11139" s="6">
        <v>69.253636363636375</v>
      </c>
      <c r="K11139">
        <f t="shared" si="348"/>
        <v>1</v>
      </c>
    </row>
    <row r="11140" spans="1:11" x14ac:dyDescent="0.25">
      <c r="A11140" s="5" t="str">
        <f t="shared" si="349"/>
        <v>Size20-200kWAverage WeekdayMay3</v>
      </c>
      <c r="B11140" t="s">
        <v>2235</v>
      </c>
      <c r="C11140" t="s">
        <v>2258</v>
      </c>
      <c r="D11140" t="s">
        <v>2735</v>
      </c>
      <c r="E11140" t="s">
        <v>3253</v>
      </c>
      <c r="F11140" s="6">
        <v>3</v>
      </c>
      <c r="G11140" s="6"/>
      <c r="H11140" s="6"/>
      <c r="I11140" s="6"/>
      <c r="J11140" s="6">
        <v>68.142727272727271</v>
      </c>
      <c r="K11140">
        <f t="shared" si="348"/>
        <v>1</v>
      </c>
    </row>
    <row r="11141" spans="1:11" x14ac:dyDescent="0.25">
      <c r="A11141" s="5" t="str">
        <f t="shared" si="349"/>
        <v>Size20-200kWAverage WeekdayMay4</v>
      </c>
      <c r="B11141" t="s">
        <v>2235</v>
      </c>
      <c r="C11141" t="s">
        <v>2258</v>
      </c>
      <c r="D11141" t="s">
        <v>2735</v>
      </c>
      <c r="E11141" t="s">
        <v>3253</v>
      </c>
      <c r="F11141" s="6">
        <v>4</v>
      </c>
      <c r="G11141" s="6"/>
      <c r="H11141" s="6"/>
      <c r="I11141" s="6"/>
      <c r="J11141" s="6">
        <v>66.767272727272726</v>
      </c>
      <c r="K11141">
        <f t="shared" si="348"/>
        <v>1</v>
      </c>
    </row>
    <row r="11142" spans="1:11" x14ac:dyDescent="0.25">
      <c r="A11142" s="5" t="str">
        <f t="shared" si="349"/>
        <v>Size20-200kWAverage WeekdayMay5</v>
      </c>
      <c r="B11142" t="s">
        <v>2235</v>
      </c>
      <c r="C11142" t="s">
        <v>2258</v>
      </c>
      <c r="D11142" t="s">
        <v>2735</v>
      </c>
      <c r="E11142" t="s">
        <v>3253</v>
      </c>
      <c r="F11142" s="6">
        <v>5</v>
      </c>
      <c r="G11142" s="6"/>
      <c r="H11142" s="6"/>
      <c r="I11142" s="6"/>
      <c r="J11142" s="6">
        <v>65.775454545454565</v>
      </c>
      <c r="K11142">
        <f t="shared" si="348"/>
        <v>1</v>
      </c>
    </row>
    <row r="11143" spans="1:11" x14ac:dyDescent="0.25">
      <c r="A11143" s="5" t="str">
        <f t="shared" si="349"/>
        <v>Size20-200kWAverage WeekdayMay6</v>
      </c>
      <c r="B11143" t="s">
        <v>2235</v>
      </c>
      <c r="C11143" t="s">
        <v>2258</v>
      </c>
      <c r="D11143" t="s">
        <v>2735</v>
      </c>
      <c r="E11143" t="s">
        <v>3253</v>
      </c>
      <c r="F11143" s="6">
        <v>6</v>
      </c>
      <c r="G11143" s="6"/>
      <c r="H11143" s="6"/>
      <c r="I11143" s="6"/>
      <c r="J11143" s="6">
        <v>65.165454545454537</v>
      </c>
      <c r="K11143">
        <f t="shared" si="348"/>
        <v>1</v>
      </c>
    </row>
    <row r="11144" spans="1:11" x14ac:dyDescent="0.25">
      <c r="A11144" s="5" t="str">
        <f t="shared" si="349"/>
        <v>Size20-200kWAverage WeekdayMay7</v>
      </c>
      <c r="B11144" t="s">
        <v>2235</v>
      </c>
      <c r="C11144" t="s">
        <v>2258</v>
      </c>
      <c r="D11144" t="s">
        <v>2735</v>
      </c>
      <c r="E11144" t="s">
        <v>3253</v>
      </c>
      <c r="F11144" s="6">
        <v>7</v>
      </c>
      <c r="G11144" s="6"/>
      <c r="H11144" s="6"/>
      <c r="I11144" s="6"/>
      <c r="J11144" s="6">
        <v>64.46090909090907</v>
      </c>
      <c r="K11144">
        <f t="shared" si="348"/>
        <v>1</v>
      </c>
    </row>
    <row r="11145" spans="1:11" x14ac:dyDescent="0.25">
      <c r="A11145" s="5" t="str">
        <f t="shared" si="349"/>
        <v>Size20-200kWAverage WeekdayMay8</v>
      </c>
      <c r="B11145" t="s">
        <v>2235</v>
      </c>
      <c r="C11145" t="s">
        <v>2258</v>
      </c>
      <c r="D11145" t="s">
        <v>2735</v>
      </c>
      <c r="E11145" t="s">
        <v>3253</v>
      </c>
      <c r="F11145" s="6">
        <v>8</v>
      </c>
      <c r="G11145" s="6"/>
      <c r="H11145" s="6"/>
      <c r="I11145" s="6"/>
      <c r="J11145" s="6">
        <v>65.13727272727273</v>
      </c>
      <c r="K11145">
        <f t="shared" si="348"/>
        <v>1</v>
      </c>
    </row>
    <row r="11146" spans="1:11" x14ac:dyDescent="0.25">
      <c r="A11146" s="5" t="str">
        <f t="shared" si="349"/>
        <v>Size20-200kWAverage WeekdayMay9</v>
      </c>
      <c r="B11146" t="s">
        <v>2235</v>
      </c>
      <c r="C11146" t="s">
        <v>2258</v>
      </c>
      <c r="D11146" t="s">
        <v>2735</v>
      </c>
      <c r="E11146" t="s">
        <v>3253</v>
      </c>
      <c r="F11146" s="6">
        <v>9</v>
      </c>
      <c r="G11146" s="6"/>
      <c r="H11146" s="6"/>
      <c r="I11146" s="6"/>
      <c r="J11146" s="6">
        <v>67.738181818181815</v>
      </c>
      <c r="K11146">
        <f t="shared" si="348"/>
        <v>1</v>
      </c>
    </row>
    <row r="11147" spans="1:11" x14ac:dyDescent="0.25">
      <c r="A11147" s="5" t="str">
        <f t="shared" si="349"/>
        <v>Size20-200kWAverage WeekdayMay10</v>
      </c>
      <c r="B11147" t="s">
        <v>2235</v>
      </c>
      <c r="C11147" t="s">
        <v>2258</v>
      </c>
      <c r="D11147" t="s">
        <v>2735</v>
      </c>
      <c r="E11147" t="s">
        <v>3253</v>
      </c>
      <c r="F11147" s="6">
        <v>10</v>
      </c>
      <c r="G11147" s="6"/>
      <c r="H11147" s="6"/>
      <c r="I11147" s="6"/>
      <c r="J11147" s="6">
        <v>70.799090909090921</v>
      </c>
      <c r="K11147">
        <f t="shared" si="348"/>
        <v>1</v>
      </c>
    </row>
    <row r="11148" spans="1:11" x14ac:dyDescent="0.25">
      <c r="A11148" s="5" t="str">
        <f t="shared" si="349"/>
        <v>Size20-200kWAverage WeekdayMay11</v>
      </c>
      <c r="B11148" t="s">
        <v>2235</v>
      </c>
      <c r="C11148" t="s">
        <v>2258</v>
      </c>
      <c r="D11148" t="s">
        <v>2735</v>
      </c>
      <c r="E11148" t="s">
        <v>3253</v>
      </c>
      <c r="F11148" s="6">
        <v>11</v>
      </c>
      <c r="G11148" s="6"/>
      <c r="H11148" s="6"/>
      <c r="I11148" s="6"/>
      <c r="J11148" s="6">
        <v>73.759090909090901</v>
      </c>
      <c r="K11148">
        <f t="shared" si="348"/>
        <v>1</v>
      </c>
    </row>
    <row r="11149" spans="1:11" x14ac:dyDescent="0.25">
      <c r="A11149" s="5" t="str">
        <f t="shared" si="349"/>
        <v>Size20-200kWAverage WeekdayMay12</v>
      </c>
      <c r="B11149" t="s">
        <v>2235</v>
      </c>
      <c r="C11149" t="s">
        <v>2258</v>
      </c>
      <c r="D11149" t="s">
        <v>2735</v>
      </c>
      <c r="E11149" t="s">
        <v>3253</v>
      </c>
      <c r="F11149" s="6">
        <v>12</v>
      </c>
      <c r="G11149" s="6"/>
      <c r="H11149" s="6"/>
      <c r="I11149" s="6"/>
      <c r="J11149" s="6">
        <v>76.941818181818178</v>
      </c>
      <c r="K11149">
        <f t="shared" si="348"/>
        <v>1</v>
      </c>
    </row>
    <row r="11150" spans="1:11" x14ac:dyDescent="0.25">
      <c r="A11150" s="5" t="str">
        <f t="shared" si="349"/>
        <v>Size20-200kWAverage WeekdayMay13</v>
      </c>
      <c r="B11150" t="s">
        <v>2235</v>
      </c>
      <c r="C11150" t="s">
        <v>2258</v>
      </c>
      <c r="D11150" t="s">
        <v>2735</v>
      </c>
      <c r="E11150" t="s">
        <v>3253</v>
      </c>
      <c r="F11150" s="6">
        <v>13</v>
      </c>
      <c r="G11150" s="6"/>
      <c r="H11150" s="6"/>
      <c r="I11150" s="6"/>
      <c r="J11150" s="6">
        <v>79.228181818181824</v>
      </c>
      <c r="K11150">
        <f t="shared" si="348"/>
        <v>1</v>
      </c>
    </row>
    <row r="11151" spans="1:11" x14ac:dyDescent="0.25">
      <c r="A11151" s="5" t="str">
        <f t="shared" si="349"/>
        <v>Size20-200kWAverage WeekdayMay14</v>
      </c>
      <c r="B11151" t="s">
        <v>2235</v>
      </c>
      <c r="C11151" t="s">
        <v>2258</v>
      </c>
      <c r="D11151" t="s">
        <v>2735</v>
      </c>
      <c r="E11151" t="s">
        <v>3253</v>
      </c>
      <c r="F11151" s="6">
        <v>14</v>
      </c>
      <c r="G11151" s="6"/>
      <c r="H11151" s="6"/>
      <c r="I11151" s="6"/>
      <c r="J11151" s="6">
        <v>82.007272727272706</v>
      </c>
      <c r="K11151">
        <f t="shared" si="348"/>
        <v>1</v>
      </c>
    </row>
    <row r="11152" spans="1:11" x14ac:dyDescent="0.25">
      <c r="A11152" s="5" t="str">
        <f t="shared" si="349"/>
        <v>Size20-200kWAverage WeekdayMay15</v>
      </c>
      <c r="B11152" t="s">
        <v>2235</v>
      </c>
      <c r="C11152" t="s">
        <v>2258</v>
      </c>
      <c r="D11152" t="s">
        <v>2735</v>
      </c>
      <c r="E11152" t="s">
        <v>3253</v>
      </c>
      <c r="F11152" s="6">
        <v>15</v>
      </c>
      <c r="G11152" s="6"/>
      <c r="H11152" s="6"/>
      <c r="I11152" s="6"/>
      <c r="J11152" s="6">
        <v>83.800000000000011</v>
      </c>
      <c r="K11152">
        <f t="shared" si="348"/>
        <v>1</v>
      </c>
    </row>
    <row r="11153" spans="1:11" x14ac:dyDescent="0.25">
      <c r="A11153" s="5" t="str">
        <f t="shared" si="349"/>
        <v>Size20-200kWAverage WeekdayMay16</v>
      </c>
      <c r="B11153" t="s">
        <v>2235</v>
      </c>
      <c r="C11153" t="s">
        <v>2258</v>
      </c>
      <c r="D11153" t="s">
        <v>2735</v>
      </c>
      <c r="E11153" t="s">
        <v>3253</v>
      </c>
      <c r="F11153" s="6">
        <v>16</v>
      </c>
      <c r="G11153" s="6"/>
      <c r="H11153" s="6"/>
      <c r="I11153" s="6"/>
      <c r="J11153" s="6">
        <v>84.61</v>
      </c>
      <c r="K11153">
        <f t="shared" si="348"/>
        <v>1</v>
      </c>
    </row>
    <row r="11154" spans="1:11" x14ac:dyDescent="0.25">
      <c r="A11154" s="5" t="str">
        <f t="shared" si="349"/>
        <v>Size20-200kWAverage WeekdayMay17</v>
      </c>
      <c r="B11154" t="s">
        <v>2235</v>
      </c>
      <c r="C11154" t="s">
        <v>2258</v>
      </c>
      <c r="D11154" t="s">
        <v>2735</v>
      </c>
      <c r="E11154" t="s">
        <v>3253</v>
      </c>
      <c r="F11154" s="6">
        <v>17</v>
      </c>
      <c r="G11154" s="6"/>
      <c r="H11154" s="6"/>
      <c r="I11154" s="6"/>
      <c r="J11154" s="6">
        <v>85.018181818181802</v>
      </c>
      <c r="K11154">
        <f t="shared" si="348"/>
        <v>1</v>
      </c>
    </row>
    <row r="11155" spans="1:11" x14ac:dyDescent="0.25">
      <c r="A11155" s="5" t="str">
        <f t="shared" si="349"/>
        <v>Size20-200kWAverage WeekdayMay18</v>
      </c>
      <c r="B11155" t="s">
        <v>2235</v>
      </c>
      <c r="C11155" t="s">
        <v>2258</v>
      </c>
      <c r="D11155" t="s">
        <v>2735</v>
      </c>
      <c r="E11155" t="s">
        <v>3253</v>
      </c>
      <c r="F11155" s="6">
        <v>18</v>
      </c>
      <c r="G11155" s="6"/>
      <c r="H11155" s="6"/>
      <c r="I11155" s="6"/>
      <c r="J11155" s="6">
        <v>83.499999999999986</v>
      </c>
      <c r="K11155">
        <f t="shared" si="348"/>
        <v>1</v>
      </c>
    </row>
    <row r="11156" spans="1:11" x14ac:dyDescent="0.25">
      <c r="A11156" s="5" t="str">
        <f t="shared" si="349"/>
        <v>Size20-200kWAverage WeekdayMay19</v>
      </c>
      <c r="B11156" t="s">
        <v>2235</v>
      </c>
      <c r="C11156" t="s">
        <v>2258</v>
      </c>
      <c r="D11156" t="s">
        <v>2735</v>
      </c>
      <c r="E11156" t="s">
        <v>3253</v>
      </c>
      <c r="F11156" s="6">
        <v>19</v>
      </c>
      <c r="G11156" s="6"/>
      <c r="H11156" s="6"/>
      <c r="I11156" s="6"/>
      <c r="J11156" s="6">
        <v>81.854545454545445</v>
      </c>
      <c r="K11156">
        <f t="shared" si="348"/>
        <v>1</v>
      </c>
    </row>
    <row r="11157" spans="1:11" x14ac:dyDescent="0.25">
      <c r="A11157" s="5" t="str">
        <f t="shared" si="349"/>
        <v>Size20-200kWAverage WeekdayMay20</v>
      </c>
      <c r="B11157" t="s">
        <v>2235</v>
      </c>
      <c r="C11157" t="s">
        <v>2258</v>
      </c>
      <c r="D11157" t="s">
        <v>2735</v>
      </c>
      <c r="E11157" t="s">
        <v>3253</v>
      </c>
      <c r="F11157" s="6">
        <v>20</v>
      </c>
      <c r="G11157" s="6"/>
      <c r="H11157" s="6"/>
      <c r="I11157" s="6"/>
      <c r="J11157" s="6">
        <v>80.047272727272741</v>
      </c>
      <c r="K11157">
        <f t="shared" si="348"/>
        <v>1</v>
      </c>
    </row>
    <row r="11158" spans="1:11" x14ac:dyDescent="0.25">
      <c r="A11158" s="5" t="str">
        <f t="shared" si="349"/>
        <v>Size20-200kWAverage WeekdayMay21</v>
      </c>
      <c r="B11158" t="s">
        <v>2235</v>
      </c>
      <c r="C11158" t="s">
        <v>2258</v>
      </c>
      <c r="D11158" t="s">
        <v>2735</v>
      </c>
      <c r="E11158" t="s">
        <v>3253</v>
      </c>
      <c r="F11158" s="6">
        <v>21</v>
      </c>
      <c r="G11158" s="6"/>
      <c r="H11158" s="6"/>
      <c r="I11158" s="6"/>
      <c r="J11158" s="6">
        <v>76.680000000000007</v>
      </c>
      <c r="K11158">
        <f t="shared" si="348"/>
        <v>1</v>
      </c>
    </row>
    <row r="11159" spans="1:11" x14ac:dyDescent="0.25">
      <c r="A11159" s="5" t="str">
        <f t="shared" si="349"/>
        <v>Size20-200kWAverage WeekdayMay22</v>
      </c>
      <c r="B11159" t="s">
        <v>2235</v>
      </c>
      <c r="C11159" t="s">
        <v>2258</v>
      </c>
      <c r="D11159" t="s">
        <v>2735</v>
      </c>
      <c r="E11159" t="s">
        <v>3253</v>
      </c>
      <c r="F11159" s="6">
        <v>22</v>
      </c>
      <c r="G11159" s="6"/>
      <c r="H11159" s="6"/>
      <c r="I11159" s="6"/>
      <c r="J11159" s="6">
        <v>72.795454545454547</v>
      </c>
      <c r="K11159">
        <f t="shared" si="348"/>
        <v>1</v>
      </c>
    </row>
    <row r="11160" spans="1:11" x14ac:dyDescent="0.25">
      <c r="A11160" s="5" t="str">
        <f t="shared" si="349"/>
        <v>Size20-200kWAverage WeekdayMay23</v>
      </c>
      <c r="B11160" t="s">
        <v>2235</v>
      </c>
      <c r="C11160" t="s">
        <v>2258</v>
      </c>
      <c r="D11160" t="s">
        <v>2735</v>
      </c>
      <c r="E11160" t="s">
        <v>3253</v>
      </c>
      <c r="F11160" s="6">
        <v>23</v>
      </c>
      <c r="G11160" s="6"/>
      <c r="H11160" s="6"/>
      <c r="I11160" s="6"/>
      <c r="J11160" s="6">
        <v>71.189090909090908</v>
      </c>
      <c r="K11160">
        <f t="shared" si="348"/>
        <v>1</v>
      </c>
    </row>
    <row r="11161" spans="1:11" x14ac:dyDescent="0.25">
      <c r="A11161" s="5" t="str">
        <f t="shared" si="349"/>
        <v>Size20-200kWAverage WeekdayMay24</v>
      </c>
      <c r="B11161" t="s">
        <v>2235</v>
      </c>
      <c r="C11161" t="s">
        <v>2258</v>
      </c>
      <c r="D11161" t="s">
        <v>2735</v>
      </c>
      <c r="E11161" t="s">
        <v>3253</v>
      </c>
      <c r="F11161" s="6">
        <v>24</v>
      </c>
      <c r="G11161" s="6"/>
      <c r="H11161" s="6"/>
      <c r="I11161" s="6"/>
      <c r="J11161" s="6">
        <v>69.798181818181831</v>
      </c>
      <c r="K11161">
        <f t="shared" si="348"/>
        <v>1</v>
      </c>
    </row>
    <row r="11162" spans="1:11" x14ac:dyDescent="0.25">
      <c r="A11162" s="5" t="str">
        <f t="shared" si="349"/>
        <v>Size20-200kWMonthly Peak DayMay1</v>
      </c>
      <c r="B11162" t="s">
        <v>2235</v>
      </c>
      <c r="C11162" t="s">
        <v>2258</v>
      </c>
      <c r="D11162" t="s">
        <v>2736</v>
      </c>
      <c r="E11162" t="s">
        <v>3253</v>
      </c>
      <c r="F11162" s="6">
        <v>1</v>
      </c>
      <c r="G11162" s="6"/>
      <c r="H11162" s="6"/>
      <c r="I11162" s="6"/>
      <c r="J11162" s="6">
        <v>72.895454545454541</v>
      </c>
      <c r="K11162">
        <f t="shared" si="348"/>
        <v>1</v>
      </c>
    </row>
    <row r="11163" spans="1:11" x14ac:dyDescent="0.25">
      <c r="A11163" s="5" t="str">
        <f t="shared" si="349"/>
        <v>Size20-200kWMonthly Peak DayMay2</v>
      </c>
      <c r="B11163" t="s">
        <v>2235</v>
      </c>
      <c r="C11163" t="s">
        <v>2258</v>
      </c>
      <c r="D11163" t="s">
        <v>2736</v>
      </c>
      <c r="E11163" t="s">
        <v>3253</v>
      </c>
      <c r="F11163" s="6">
        <v>2</v>
      </c>
      <c r="G11163" s="6"/>
      <c r="H11163" s="6"/>
      <c r="I11163" s="6"/>
      <c r="J11163" s="6">
        <v>72.724545454545463</v>
      </c>
      <c r="K11163">
        <f t="shared" si="348"/>
        <v>1</v>
      </c>
    </row>
    <row r="11164" spans="1:11" x14ac:dyDescent="0.25">
      <c r="A11164" s="5" t="str">
        <f t="shared" si="349"/>
        <v>Size20-200kWMonthly Peak DayMay3</v>
      </c>
      <c r="B11164" t="s">
        <v>2235</v>
      </c>
      <c r="C11164" t="s">
        <v>2258</v>
      </c>
      <c r="D11164" t="s">
        <v>2736</v>
      </c>
      <c r="E11164" t="s">
        <v>3253</v>
      </c>
      <c r="F11164" s="6">
        <v>3</v>
      </c>
      <c r="G11164" s="6"/>
      <c r="H11164" s="6"/>
      <c r="I11164" s="6"/>
      <c r="J11164" s="6">
        <v>72.299090909090907</v>
      </c>
      <c r="K11164">
        <f t="shared" si="348"/>
        <v>1</v>
      </c>
    </row>
    <row r="11165" spans="1:11" x14ac:dyDescent="0.25">
      <c r="A11165" s="5" t="str">
        <f t="shared" si="349"/>
        <v>Size20-200kWMonthly Peak DayMay4</v>
      </c>
      <c r="B11165" t="s">
        <v>2235</v>
      </c>
      <c r="C11165" t="s">
        <v>2258</v>
      </c>
      <c r="D11165" t="s">
        <v>2736</v>
      </c>
      <c r="E11165" t="s">
        <v>3253</v>
      </c>
      <c r="F11165" s="6">
        <v>4</v>
      </c>
      <c r="G11165" s="6"/>
      <c r="H11165" s="6"/>
      <c r="I11165" s="6"/>
      <c r="J11165" s="6">
        <v>71.217272727272729</v>
      </c>
      <c r="K11165">
        <f t="shared" si="348"/>
        <v>1</v>
      </c>
    </row>
    <row r="11166" spans="1:11" x14ac:dyDescent="0.25">
      <c r="A11166" s="5" t="str">
        <f t="shared" si="349"/>
        <v>Size20-200kWMonthly Peak DayMay5</v>
      </c>
      <c r="B11166" t="s">
        <v>2235</v>
      </c>
      <c r="C11166" t="s">
        <v>2258</v>
      </c>
      <c r="D11166" t="s">
        <v>2736</v>
      </c>
      <c r="E11166" t="s">
        <v>3253</v>
      </c>
      <c r="F11166" s="6">
        <v>5</v>
      </c>
      <c r="G11166" s="6"/>
      <c r="H11166" s="6"/>
      <c r="I11166" s="6"/>
      <c r="J11166" s="6">
        <v>70.804545454545462</v>
      </c>
      <c r="K11166">
        <f t="shared" si="348"/>
        <v>1</v>
      </c>
    </row>
    <row r="11167" spans="1:11" x14ac:dyDescent="0.25">
      <c r="A11167" s="5" t="str">
        <f t="shared" si="349"/>
        <v>Size20-200kWMonthly Peak DayMay6</v>
      </c>
      <c r="B11167" t="s">
        <v>2235</v>
      </c>
      <c r="C11167" t="s">
        <v>2258</v>
      </c>
      <c r="D11167" t="s">
        <v>2736</v>
      </c>
      <c r="E11167" t="s">
        <v>3253</v>
      </c>
      <c r="F11167" s="6">
        <v>6</v>
      </c>
      <c r="G11167" s="6"/>
      <c r="H11167" s="6"/>
      <c r="I11167" s="6"/>
      <c r="J11167" s="6">
        <v>69.649999999999991</v>
      </c>
      <c r="K11167">
        <f t="shared" si="348"/>
        <v>1</v>
      </c>
    </row>
    <row r="11168" spans="1:11" x14ac:dyDescent="0.25">
      <c r="A11168" s="5" t="str">
        <f t="shared" si="349"/>
        <v>Size20-200kWMonthly Peak DayMay7</v>
      </c>
      <c r="B11168" t="s">
        <v>2235</v>
      </c>
      <c r="C11168" t="s">
        <v>2258</v>
      </c>
      <c r="D11168" t="s">
        <v>2736</v>
      </c>
      <c r="E11168" t="s">
        <v>3253</v>
      </c>
      <c r="F11168" s="6">
        <v>7</v>
      </c>
      <c r="G11168" s="6"/>
      <c r="H11168" s="6"/>
      <c r="I11168" s="6"/>
      <c r="J11168" s="6">
        <v>67.86454545454545</v>
      </c>
      <c r="K11168">
        <f t="shared" si="348"/>
        <v>1</v>
      </c>
    </row>
    <row r="11169" spans="1:11" x14ac:dyDescent="0.25">
      <c r="A11169" s="5" t="str">
        <f t="shared" si="349"/>
        <v>Size20-200kWMonthly Peak DayMay8</v>
      </c>
      <c r="B11169" t="s">
        <v>2235</v>
      </c>
      <c r="C11169" t="s">
        <v>2258</v>
      </c>
      <c r="D11169" t="s">
        <v>2736</v>
      </c>
      <c r="E11169" t="s">
        <v>3253</v>
      </c>
      <c r="F11169" s="6">
        <v>8</v>
      </c>
      <c r="G11169" s="6"/>
      <c r="H11169" s="6"/>
      <c r="I11169" s="6"/>
      <c r="J11169" s="6">
        <v>67.61727272727272</v>
      </c>
      <c r="K11169">
        <f t="shared" si="348"/>
        <v>1</v>
      </c>
    </row>
    <row r="11170" spans="1:11" x14ac:dyDescent="0.25">
      <c r="A11170" s="5" t="str">
        <f t="shared" si="349"/>
        <v>Size20-200kWMonthly Peak DayMay9</v>
      </c>
      <c r="B11170" t="s">
        <v>2235</v>
      </c>
      <c r="C11170" t="s">
        <v>2258</v>
      </c>
      <c r="D11170" t="s">
        <v>2736</v>
      </c>
      <c r="E11170" t="s">
        <v>3253</v>
      </c>
      <c r="F11170" s="6">
        <v>9</v>
      </c>
      <c r="G11170" s="6"/>
      <c r="H11170" s="6"/>
      <c r="I11170" s="6"/>
      <c r="J11170" s="6">
        <v>72.23</v>
      </c>
      <c r="K11170">
        <f t="shared" si="348"/>
        <v>1</v>
      </c>
    </row>
    <row r="11171" spans="1:11" x14ac:dyDescent="0.25">
      <c r="A11171" s="5" t="str">
        <f t="shared" si="349"/>
        <v>Size20-200kWMonthly Peak DayMay10</v>
      </c>
      <c r="B11171" t="s">
        <v>2235</v>
      </c>
      <c r="C11171" t="s">
        <v>2258</v>
      </c>
      <c r="D11171" t="s">
        <v>2736</v>
      </c>
      <c r="E11171" t="s">
        <v>3253</v>
      </c>
      <c r="F11171" s="6">
        <v>10</v>
      </c>
      <c r="G11171" s="6"/>
      <c r="H11171" s="6"/>
      <c r="I11171" s="6"/>
      <c r="J11171" s="6">
        <v>75.977272727272734</v>
      </c>
      <c r="K11171">
        <f t="shared" si="348"/>
        <v>1</v>
      </c>
    </row>
    <row r="11172" spans="1:11" x14ac:dyDescent="0.25">
      <c r="A11172" s="5" t="str">
        <f t="shared" si="349"/>
        <v>Size20-200kWMonthly Peak DayMay11</v>
      </c>
      <c r="B11172" t="s">
        <v>2235</v>
      </c>
      <c r="C11172" t="s">
        <v>2258</v>
      </c>
      <c r="D11172" t="s">
        <v>2736</v>
      </c>
      <c r="E11172" t="s">
        <v>3253</v>
      </c>
      <c r="F11172" s="6">
        <v>11</v>
      </c>
      <c r="G11172" s="6"/>
      <c r="H11172" s="6"/>
      <c r="I11172" s="6"/>
      <c r="J11172" s="6">
        <v>79.067272727272723</v>
      </c>
      <c r="K11172">
        <f t="shared" si="348"/>
        <v>1</v>
      </c>
    </row>
    <row r="11173" spans="1:11" x14ac:dyDescent="0.25">
      <c r="A11173" s="5" t="str">
        <f t="shared" si="349"/>
        <v>Size20-200kWMonthly Peak DayMay12</v>
      </c>
      <c r="B11173" t="s">
        <v>2235</v>
      </c>
      <c r="C11173" t="s">
        <v>2258</v>
      </c>
      <c r="D11173" t="s">
        <v>2736</v>
      </c>
      <c r="E11173" t="s">
        <v>3253</v>
      </c>
      <c r="F11173" s="6">
        <v>12</v>
      </c>
      <c r="G11173" s="6"/>
      <c r="H11173" s="6"/>
      <c r="I11173" s="6"/>
      <c r="J11173" s="6">
        <v>81.921818181818168</v>
      </c>
      <c r="K11173">
        <f t="shared" si="348"/>
        <v>1</v>
      </c>
    </row>
    <row r="11174" spans="1:11" x14ac:dyDescent="0.25">
      <c r="A11174" s="5" t="str">
        <f t="shared" si="349"/>
        <v>Size20-200kWMonthly Peak DayMay13</v>
      </c>
      <c r="B11174" t="s">
        <v>2235</v>
      </c>
      <c r="C11174" t="s">
        <v>2258</v>
      </c>
      <c r="D11174" t="s">
        <v>2736</v>
      </c>
      <c r="E11174" t="s">
        <v>3253</v>
      </c>
      <c r="F11174" s="6">
        <v>13</v>
      </c>
      <c r="G11174" s="6"/>
      <c r="H11174" s="6"/>
      <c r="I11174" s="6"/>
      <c r="J11174" s="6">
        <v>85.028181818181821</v>
      </c>
      <c r="K11174">
        <f t="shared" si="348"/>
        <v>1</v>
      </c>
    </row>
    <row r="11175" spans="1:11" x14ac:dyDescent="0.25">
      <c r="A11175" s="5" t="str">
        <f t="shared" si="349"/>
        <v>Size20-200kWMonthly Peak DayMay14</v>
      </c>
      <c r="B11175" t="s">
        <v>2235</v>
      </c>
      <c r="C11175" t="s">
        <v>2258</v>
      </c>
      <c r="D11175" t="s">
        <v>2736</v>
      </c>
      <c r="E11175" t="s">
        <v>3253</v>
      </c>
      <c r="F11175" s="6">
        <v>14</v>
      </c>
      <c r="G11175" s="6"/>
      <c r="H11175" s="6"/>
      <c r="I11175" s="6"/>
      <c r="J11175" s="6">
        <v>87.179090909090903</v>
      </c>
      <c r="K11175">
        <f t="shared" si="348"/>
        <v>1</v>
      </c>
    </row>
    <row r="11176" spans="1:11" x14ac:dyDescent="0.25">
      <c r="A11176" s="5" t="str">
        <f t="shared" si="349"/>
        <v>Size20-200kWMonthly Peak DayMay15</v>
      </c>
      <c r="B11176" t="s">
        <v>2235</v>
      </c>
      <c r="C11176" t="s">
        <v>2258</v>
      </c>
      <c r="D11176" t="s">
        <v>2736</v>
      </c>
      <c r="E11176" t="s">
        <v>3253</v>
      </c>
      <c r="F11176" s="6">
        <v>15</v>
      </c>
      <c r="G11176" s="6"/>
      <c r="H11176" s="6"/>
      <c r="I11176" s="6"/>
      <c r="J11176" s="6">
        <v>89.181818181818187</v>
      </c>
      <c r="K11176">
        <f t="shared" si="348"/>
        <v>1</v>
      </c>
    </row>
    <row r="11177" spans="1:11" x14ac:dyDescent="0.25">
      <c r="A11177" s="5" t="str">
        <f t="shared" si="349"/>
        <v>Size20-200kWMonthly Peak DayMay16</v>
      </c>
      <c r="B11177" t="s">
        <v>2235</v>
      </c>
      <c r="C11177" t="s">
        <v>2258</v>
      </c>
      <c r="D11177" t="s">
        <v>2736</v>
      </c>
      <c r="E11177" t="s">
        <v>3253</v>
      </c>
      <c r="F11177" s="6">
        <v>16</v>
      </c>
      <c r="G11177" s="6"/>
      <c r="H11177" s="6"/>
      <c r="I11177" s="6"/>
      <c r="J11177" s="6">
        <v>90.809090909090912</v>
      </c>
      <c r="K11177">
        <f t="shared" si="348"/>
        <v>1</v>
      </c>
    </row>
    <row r="11178" spans="1:11" x14ac:dyDescent="0.25">
      <c r="A11178" s="5" t="str">
        <f t="shared" si="349"/>
        <v>Size20-200kWMonthly Peak DayMay17</v>
      </c>
      <c r="B11178" t="s">
        <v>2235</v>
      </c>
      <c r="C11178" t="s">
        <v>2258</v>
      </c>
      <c r="D11178" t="s">
        <v>2736</v>
      </c>
      <c r="E11178" t="s">
        <v>3253</v>
      </c>
      <c r="F11178" s="6">
        <v>17</v>
      </c>
      <c r="G11178" s="6"/>
      <c r="H11178" s="6"/>
      <c r="I11178" s="6"/>
      <c r="J11178" s="6">
        <v>91.818181818181813</v>
      </c>
      <c r="K11178">
        <f t="shared" si="348"/>
        <v>1</v>
      </c>
    </row>
    <row r="11179" spans="1:11" x14ac:dyDescent="0.25">
      <c r="A11179" s="5" t="str">
        <f t="shared" si="349"/>
        <v>Size20-200kWMonthly Peak DayMay18</v>
      </c>
      <c r="B11179" t="s">
        <v>2235</v>
      </c>
      <c r="C11179" t="s">
        <v>2258</v>
      </c>
      <c r="D11179" t="s">
        <v>2736</v>
      </c>
      <c r="E11179" t="s">
        <v>3253</v>
      </c>
      <c r="F11179" s="6">
        <v>18</v>
      </c>
      <c r="G11179" s="6"/>
      <c r="H11179" s="6"/>
      <c r="I11179" s="6"/>
      <c r="J11179" s="6">
        <v>91.227272727272734</v>
      </c>
      <c r="K11179">
        <f t="shared" si="348"/>
        <v>1</v>
      </c>
    </row>
    <row r="11180" spans="1:11" x14ac:dyDescent="0.25">
      <c r="A11180" s="5" t="str">
        <f t="shared" si="349"/>
        <v>Size20-200kWMonthly Peak DayMay19</v>
      </c>
      <c r="B11180" t="s">
        <v>2235</v>
      </c>
      <c r="C11180" t="s">
        <v>2258</v>
      </c>
      <c r="D11180" t="s">
        <v>2736</v>
      </c>
      <c r="E11180" t="s">
        <v>3253</v>
      </c>
      <c r="F11180" s="6">
        <v>19</v>
      </c>
      <c r="G11180" s="6"/>
      <c r="H11180" s="6"/>
      <c r="I11180" s="6"/>
      <c r="J11180" s="6">
        <v>88.848181818181828</v>
      </c>
      <c r="K11180">
        <f t="shared" si="348"/>
        <v>1</v>
      </c>
    </row>
    <row r="11181" spans="1:11" x14ac:dyDescent="0.25">
      <c r="A11181" s="5" t="str">
        <f t="shared" si="349"/>
        <v>Size20-200kWMonthly Peak DayMay20</v>
      </c>
      <c r="B11181" t="s">
        <v>2235</v>
      </c>
      <c r="C11181" t="s">
        <v>2258</v>
      </c>
      <c r="D11181" t="s">
        <v>2736</v>
      </c>
      <c r="E11181" t="s">
        <v>3253</v>
      </c>
      <c r="F11181" s="6">
        <v>20</v>
      </c>
      <c r="G11181" s="6"/>
      <c r="H11181" s="6"/>
      <c r="I11181" s="6"/>
      <c r="J11181" s="6">
        <v>85.820909090909083</v>
      </c>
      <c r="K11181">
        <f t="shared" si="348"/>
        <v>1</v>
      </c>
    </row>
    <row r="11182" spans="1:11" x14ac:dyDescent="0.25">
      <c r="A11182" s="5" t="str">
        <f t="shared" si="349"/>
        <v>Size20-200kWMonthly Peak DayMay21</v>
      </c>
      <c r="B11182" t="s">
        <v>2235</v>
      </c>
      <c r="C11182" t="s">
        <v>2258</v>
      </c>
      <c r="D11182" t="s">
        <v>2736</v>
      </c>
      <c r="E11182" t="s">
        <v>3253</v>
      </c>
      <c r="F11182" s="6">
        <v>21</v>
      </c>
      <c r="G11182" s="6"/>
      <c r="H11182" s="6"/>
      <c r="I11182" s="6"/>
      <c r="J11182" s="6">
        <v>82.74</v>
      </c>
      <c r="K11182">
        <f t="shared" si="348"/>
        <v>1</v>
      </c>
    </row>
    <row r="11183" spans="1:11" x14ac:dyDescent="0.25">
      <c r="A11183" s="5" t="str">
        <f t="shared" si="349"/>
        <v>Size20-200kWMonthly Peak DayMay22</v>
      </c>
      <c r="B11183" t="s">
        <v>2235</v>
      </c>
      <c r="C11183" t="s">
        <v>2258</v>
      </c>
      <c r="D11183" t="s">
        <v>2736</v>
      </c>
      <c r="E11183" t="s">
        <v>3253</v>
      </c>
      <c r="F11183" s="6">
        <v>22</v>
      </c>
      <c r="G11183" s="6"/>
      <c r="H11183" s="6"/>
      <c r="I11183" s="6"/>
      <c r="J11183" s="6">
        <v>80.965454545454534</v>
      </c>
      <c r="K11183">
        <f t="shared" si="348"/>
        <v>1</v>
      </c>
    </row>
    <row r="11184" spans="1:11" x14ac:dyDescent="0.25">
      <c r="A11184" s="5" t="str">
        <f t="shared" si="349"/>
        <v>Size20-200kWMonthly Peak DayMay23</v>
      </c>
      <c r="B11184" t="s">
        <v>2235</v>
      </c>
      <c r="C11184" t="s">
        <v>2258</v>
      </c>
      <c r="D11184" t="s">
        <v>2736</v>
      </c>
      <c r="E11184" t="s">
        <v>3253</v>
      </c>
      <c r="F11184" s="6">
        <v>23</v>
      </c>
      <c r="G11184" s="6"/>
      <c r="H11184" s="6"/>
      <c r="I11184" s="6"/>
      <c r="J11184" s="6">
        <v>79.404545454545456</v>
      </c>
      <c r="K11184">
        <f t="shared" si="348"/>
        <v>1</v>
      </c>
    </row>
    <row r="11185" spans="1:11" x14ac:dyDescent="0.25">
      <c r="A11185" s="5" t="str">
        <f t="shared" si="349"/>
        <v>Size20-200kWMonthly Peak DayMay24</v>
      </c>
      <c r="B11185" t="s">
        <v>2235</v>
      </c>
      <c r="C11185" t="s">
        <v>2258</v>
      </c>
      <c r="D11185" t="s">
        <v>2736</v>
      </c>
      <c r="E11185" t="s">
        <v>3253</v>
      </c>
      <c r="F11185" s="6">
        <v>24</v>
      </c>
      <c r="G11185" s="6"/>
      <c r="H11185" s="6"/>
      <c r="I11185" s="6"/>
      <c r="J11185" s="6">
        <v>77.926363636363646</v>
      </c>
      <c r="K11185">
        <f t="shared" si="348"/>
        <v>1</v>
      </c>
    </row>
    <row r="11186" spans="1:11" x14ac:dyDescent="0.25">
      <c r="A11186" s="5" t="str">
        <f t="shared" si="349"/>
        <v>Size20-200kWAverage WeekdayJune1</v>
      </c>
      <c r="B11186" t="s">
        <v>2235</v>
      </c>
      <c r="C11186" t="s">
        <v>2258</v>
      </c>
      <c r="D11186" t="s">
        <v>2737</v>
      </c>
      <c r="E11186" t="s">
        <v>3254</v>
      </c>
      <c r="F11186" s="6">
        <v>1</v>
      </c>
      <c r="G11186" s="6"/>
      <c r="H11186" s="6"/>
      <c r="I11186" s="6"/>
      <c r="J11186" s="6">
        <v>76.804545454545462</v>
      </c>
      <c r="K11186">
        <f t="shared" si="348"/>
        <v>1</v>
      </c>
    </row>
    <row r="11187" spans="1:11" x14ac:dyDescent="0.25">
      <c r="A11187" s="5" t="str">
        <f t="shared" si="349"/>
        <v>Size20-200kWAverage WeekdayJune2</v>
      </c>
      <c r="B11187" t="s">
        <v>2235</v>
      </c>
      <c r="C11187" t="s">
        <v>2258</v>
      </c>
      <c r="D11187" t="s">
        <v>2737</v>
      </c>
      <c r="E11187" t="s">
        <v>3254</v>
      </c>
      <c r="F11187" s="6">
        <v>2</v>
      </c>
      <c r="G11187" s="6"/>
      <c r="H11187" s="6"/>
      <c r="I11187" s="6"/>
      <c r="J11187" s="6">
        <v>75.831817730990309</v>
      </c>
      <c r="K11187">
        <f t="shared" si="348"/>
        <v>1</v>
      </c>
    </row>
    <row r="11188" spans="1:11" x14ac:dyDescent="0.25">
      <c r="A11188" s="5" t="str">
        <f t="shared" si="349"/>
        <v>Size20-200kWAverage WeekdayJune3</v>
      </c>
      <c r="B11188" t="s">
        <v>2235</v>
      </c>
      <c r="C11188" t="s">
        <v>2258</v>
      </c>
      <c r="D11188" t="s">
        <v>2737</v>
      </c>
      <c r="E11188" t="s">
        <v>3254</v>
      </c>
      <c r="F11188" s="6">
        <v>3</v>
      </c>
      <c r="G11188" s="6"/>
      <c r="H11188" s="6"/>
      <c r="I11188" s="6"/>
      <c r="J11188" s="6">
        <v>74.580002177845344</v>
      </c>
      <c r="K11188">
        <f t="shared" si="348"/>
        <v>1</v>
      </c>
    </row>
    <row r="11189" spans="1:11" x14ac:dyDescent="0.25">
      <c r="A11189" s="5" t="str">
        <f t="shared" si="349"/>
        <v>Size20-200kWAverage WeekdayJune4</v>
      </c>
      <c r="B11189" t="s">
        <v>2235</v>
      </c>
      <c r="C11189" t="s">
        <v>2258</v>
      </c>
      <c r="D11189" t="s">
        <v>2737</v>
      </c>
      <c r="E11189" t="s">
        <v>3254</v>
      </c>
      <c r="F11189" s="6">
        <v>4</v>
      </c>
      <c r="G11189" s="6"/>
      <c r="H11189" s="6"/>
      <c r="I11189" s="6"/>
      <c r="J11189" s="6">
        <v>73.486361763694063</v>
      </c>
      <c r="K11189">
        <f t="shared" si="348"/>
        <v>1</v>
      </c>
    </row>
    <row r="11190" spans="1:11" x14ac:dyDescent="0.25">
      <c r="A11190" s="5" t="str">
        <f t="shared" si="349"/>
        <v>Size20-200kWAverage WeekdayJune5</v>
      </c>
      <c r="B11190" t="s">
        <v>2235</v>
      </c>
      <c r="C11190" t="s">
        <v>2258</v>
      </c>
      <c r="D11190" t="s">
        <v>2737</v>
      </c>
      <c r="E11190" t="s">
        <v>3254</v>
      </c>
      <c r="F11190" s="6">
        <v>5</v>
      </c>
      <c r="G11190" s="6"/>
      <c r="H11190" s="6"/>
      <c r="I11190" s="6"/>
      <c r="J11190" s="6">
        <v>72.522726232355296</v>
      </c>
      <c r="K11190">
        <f t="shared" si="348"/>
        <v>1</v>
      </c>
    </row>
    <row r="11191" spans="1:11" x14ac:dyDescent="0.25">
      <c r="A11191" s="5" t="str">
        <f t="shared" si="349"/>
        <v>Size20-200kWAverage WeekdayJune6</v>
      </c>
      <c r="B11191" t="s">
        <v>2235</v>
      </c>
      <c r="C11191" t="s">
        <v>2258</v>
      </c>
      <c r="D11191" t="s">
        <v>2737</v>
      </c>
      <c r="E11191" t="s">
        <v>3254</v>
      </c>
      <c r="F11191" s="6">
        <v>6</v>
      </c>
      <c r="G11191" s="6"/>
      <c r="H11191" s="6"/>
      <c r="I11191" s="6"/>
      <c r="J11191" s="6">
        <v>71.185452547940343</v>
      </c>
      <c r="K11191">
        <f t="shared" si="348"/>
        <v>1</v>
      </c>
    </row>
    <row r="11192" spans="1:11" x14ac:dyDescent="0.25">
      <c r="A11192" s="5" t="str">
        <f t="shared" si="349"/>
        <v>Size20-200kWAverage WeekdayJune7</v>
      </c>
      <c r="B11192" t="s">
        <v>2235</v>
      </c>
      <c r="C11192" t="s">
        <v>2258</v>
      </c>
      <c r="D11192" t="s">
        <v>2737</v>
      </c>
      <c r="E11192" t="s">
        <v>3254</v>
      </c>
      <c r="F11192" s="6">
        <v>7</v>
      </c>
      <c r="G11192" s="6"/>
      <c r="H11192" s="6"/>
      <c r="I11192" s="6"/>
      <c r="J11192" s="6">
        <v>70.182727120139376</v>
      </c>
      <c r="K11192">
        <f t="shared" si="348"/>
        <v>1</v>
      </c>
    </row>
    <row r="11193" spans="1:11" x14ac:dyDescent="0.25">
      <c r="A11193" s="5" t="str">
        <f t="shared" si="349"/>
        <v>Size20-200kWAverage WeekdayJune8</v>
      </c>
      <c r="B11193" t="s">
        <v>2235</v>
      </c>
      <c r="C11193" t="s">
        <v>2258</v>
      </c>
      <c r="D11193" t="s">
        <v>2737</v>
      </c>
      <c r="E11193" t="s">
        <v>3254</v>
      </c>
      <c r="F11193" s="6">
        <v>8</v>
      </c>
      <c r="G11193" s="6"/>
      <c r="H11193" s="6"/>
      <c r="I11193" s="6"/>
      <c r="J11193" s="6">
        <v>72.015453338623047</v>
      </c>
      <c r="K11193">
        <f t="shared" si="348"/>
        <v>1</v>
      </c>
    </row>
    <row r="11194" spans="1:11" x14ac:dyDescent="0.25">
      <c r="A11194" s="5" t="str">
        <f t="shared" si="349"/>
        <v>Size20-200kWAverage WeekdayJune9</v>
      </c>
      <c r="B11194" t="s">
        <v>2235</v>
      </c>
      <c r="C11194" t="s">
        <v>2258</v>
      </c>
      <c r="D11194" t="s">
        <v>2737</v>
      </c>
      <c r="E11194" t="s">
        <v>3254</v>
      </c>
      <c r="F11194" s="6">
        <v>9</v>
      </c>
      <c r="G11194" s="6"/>
      <c r="H11194" s="6"/>
      <c r="I11194" s="6"/>
      <c r="J11194" s="6">
        <v>75.402726260098547</v>
      </c>
      <c r="K11194">
        <f t="shared" si="348"/>
        <v>1</v>
      </c>
    </row>
    <row r="11195" spans="1:11" x14ac:dyDescent="0.25">
      <c r="A11195" s="5" t="str">
        <f t="shared" si="349"/>
        <v>Size20-200kWAverage WeekdayJune10</v>
      </c>
      <c r="B11195" t="s">
        <v>2235</v>
      </c>
      <c r="C11195" t="s">
        <v>2258</v>
      </c>
      <c r="D11195" t="s">
        <v>2737</v>
      </c>
      <c r="E11195" t="s">
        <v>3254</v>
      </c>
      <c r="F11195" s="6">
        <v>10</v>
      </c>
      <c r="G11195" s="6"/>
      <c r="H11195" s="6"/>
      <c r="I11195" s="6"/>
      <c r="J11195" s="6">
        <v>78.030001553622157</v>
      </c>
      <c r="K11195">
        <f t="shared" si="348"/>
        <v>1</v>
      </c>
    </row>
    <row r="11196" spans="1:11" x14ac:dyDescent="0.25">
      <c r="A11196" s="5" t="str">
        <f t="shared" si="349"/>
        <v>Size20-200kWAverage WeekdayJune11</v>
      </c>
      <c r="B11196" t="s">
        <v>2235</v>
      </c>
      <c r="C11196" t="s">
        <v>2258</v>
      </c>
      <c r="D11196" t="s">
        <v>2737</v>
      </c>
      <c r="E11196" t="s">
        <v>3254</v>
      </c>
      <c r="F11196" s="6">
        <v>11</v>
      </c>
      <c r="G11196" s="6"/>
      <c r="H11196" s="6"/>
      <c r="I11196" s="6"/>
      <c r="J11196" s="6">
        <v>82.015454378995031</v>
      </c>
      <c r="K11196">
        <f t="shared" si="348"/>
        <v>1</v>
      </c>
    </row>
    <row r="11197" spans="1:11" x14ac:dyDescent="0.25">
      <c r="A11197" s="5" t="str">
        <f t="shared" si="349"/>
        <v>Size20-200kWAverage WeekdayJune12</v>
      </c>
      <c r="B11197" t="s">
        <v>2235</v>
      </c>
      <c r="C11197" t="s">
        <v>2258</v>
      </c>
      <c r="D11197" t="s">
        <v>2737</v>
      </c>
      <c r="E11197" t="s">
        <v>3254</v>
      </c>
      <c r="F11197" s="6">
        <v>12</v>
      </c>
      <c r="G11197" s="6"/>
      <c r="H11197" s="6"/>
      <c r="I11197" s="6"/>
      <c r="J11197" s="6">
        <v>85.370911338112577</v>
      </c>
      <c r="K11197">
        <f t="shared" si="348"/>
        <v>1</v>
      </c>
    </row>
    <row r="11198" spans="1:11" x14ac:dyDescent="0.25">
      <c r="A11198" s="5" t="str">
        <f t="shared" si="349"/>
        <v>Size20-200kWAverage WeekdayJune13</v>
      </c>
      <c r="B11198" t="s">
        <v>2235</v>
      </c>
      <c r="C11198" t="s">
        <v>2258</v>
      </c>
      <c r="D11198" t="s">
        <v>2737</v>
      </c>
      <c r="E11198" t="s">
        <v>3254</v>
      </c>
      <c r="F11198" s="6">
        <v>13</v>
      </c>
      <c r="G11198" s="6"/>
      <c r="H11198" s="6"/>
      <c r="I11198" s="6"/>
      <c r="J11198" s="6">
        <v>88.200907620516688</v>
      </c>
      <c r="K11198">
        <f t="shared" si="348"/>
        <v>1</v>
      </c>
    </row>
    <row r="11199" spans="1:11" x14ac:dyDescent="0.25">
      <c r="A11199" s="5" t="str">
        <f t="shared" si="349"/>
        <v>Size20-200kWAverage WeekdayJune14</v>
      </c>
      <c r="B11199" t="s">
        <v>2235</v>
      </c>
      <c r="C11199" t="s">
        <v>2258</v>
      </c>
      <c r="D11199" t="s">
        <v>2737</v>
      </c>
      <c r="E11199" t="s">
        <v>3254</v>
      </c>
      <c r="F11199" s="6">
        <v>14</v>
      </c>
      <c r="G11199" s="6"/>
      <c r="H11199" s="6"/>
      <c r="I11199" s="6"/>
      <c r="J11199" s="6">
        <v>90.763634421608671</v>
      </c>
      <c r="K11199">
        <f t="shared" si="348"/>
        <v>1</v>
      </c>
    </row>
    <row r="11200" spans="1:11" x14ac:dyDescent="0.25">
      <c r="A11200" s="5" t="str">
        <f t="shared" si="349"/>
        <v>Size20-200kWAverage WeekdayJune15</v>
      </c>
      <c r="B11200" t="s">
        <v>2235</v>
      </c>
      <c r="C11200" t="s">
        <v>2258</v>
      </c>
      <c r="D11200" t="s">
        <v>2737</v>
      </c>
      <c r="E11200" t="s">
        <v>3254</v>
      </c>
      <c r="F11200" s="6">
        <v>15</v>
      </c>
      <c r="G11200" s="6"/>
      <c r="H11200" s="6"/>
      <c r="I11200" s="6"/>
      <c r="J11200" s="6">
        <v>92.854544899680391</v>
      </c>
      <c r="K11200">
        <f t="shared" si="348"/>
        <v>1</v>
      </c>
    </row>
    <row r="11201" spans="1:11" x14ac:dyDescent="0.25">
      <c r="A11201" s="5" t="str">
        <f t="shared" si="349"/>
        <v>Size20-200kWAverage WeekdayJune16</v>
      </c>
      <c r="B11201" t="s">
        <v>2235</v>
      </c>
      <c r="C11201" t="s">
        <v>2258</v>
      </c>
      <c r="D11201" t="s">
        <v>2737</v>
      </c>
      <c r="E11201" t="s">
        <v>3254</v>
      </c>
      <c r="F11201" s="6">
        <v>16</v>
      </c>
      <c r="G11201" s="6"/>
      <c r="H11201" s="6"/>
      <c r="I11201" s="6"/>
      <c r="J11201" s="6">
        <v>93.572726856578484</v>
      </c>
      <c r="K11201">
        <f t="shared" si="348"/>
        <v>1</v>
      </c>
    </row>
    <row r="11202" spans="1:11" x14ac:dyDescent="0.25">
      <c r="A11202" s="5" t="str">
        <f t="shared" si="349"/>
        <v>Size20-200kWAverage WeekdayJune17</v>
      </c>
      <c r="B11202" t="s">
        <v>2235</v>
      </c>
      <c r="C11202" t="s">
        <v>2258</v>
      </c>
      <c r="D11202" t="s">
        <v>2737</v>
      </c>
      <c r="E11202" t="s">
        <v>3254</v>
      </c>
      <c r="F11202" s="6">
        <v>17</v>
      </c>
      <c r="G11202" s="6"/>
      <c r="H11202" s="6"/>
      <c r="I11202" s="6"/>
      <c r="J11202" s="6">
        <v>92.381815823641688</v>
      </c>
      <c r="K11202">
        <f t="shared" ref="K11202:K11265" si="350">INDEX(events, MATCH(CONCATENATE(B11202, C11202, D11202, E11202), events_y, 0), MATCH("Confidential", events_x, 0))</f>
        <v>1</v>
      </c>
    </row>
    <row r="11203" spans="1:11" x14ac:dyDescent="0.25">
      <c r="A11203" s="5" t="str">
        <f t="shared" ref="A11203:A11266" si="351">CONCATENATE(B11203, C11203, D11203, E11203, F11203)</f>
        <v>Size20-200kWAverage WeekdayJune18</v>
      </c>
      <c r="B11203" t="s">
        <v>2235</v>
      </c>
      <c r="C11203" t="s">
        <v>2258</v>
      </c>
      <c r="D11203" t="s">
        <v>2737</v>
      </c>
      <c r="E11203" t="s">
        <v>3254</v>
      </c>
      <c r="F11203" s="6">
        <v>18</v>
      </c>
      <c r="G11203" s="6"/>
      <c r="H11203" s="6"/>
      <c r="I11203" s="6"/>
      <c r="J11203" s="6">
        <v>91.263635115189985</v>
      </c>
      <c r="K11203">
        <f t="shared" si="350"/>
        <v>1</v>
      </c>
    </row>
    <row r="11204" spans="1:11" x14ac:dyDescent="0.25">
      <c r="A11204" s="5" t="str">
        <f t="shared" si="351"/>
        <v>Size20-200kWAverage WeekdayJune19</v>
      </c>
      <c r="B11204" t="s">
        <v>2235</v>
      </c>
      <c r="C11204" t="s">
        <v>2258</v>
      </c>
      <c r="D11204" t="s">
        <v>2737</v>
      </c>
      <c r="E11204" t="s">
        <v>3254</v>
      </c>
      <c r="F11204" s="6">
        <v>19</v>
      </c>
      <c r="G11204" s="6"/>
      <c r="H11204" s="6"/>
      <c r="I11204" s="6"/>
      <c r="J11204" s="6">
        <v>88.914547313343391</v>
      </c>
      <c r="K11204">
        <f t="shared" si="350"/>
        <v>1</v>
      </c>
    </row>
    <row r="11205" spans="1:11" x14ac:dyDescent="0.25">
      <c r="A11205" s="5" t="str">
        <f t="shared" si="351"/>
        <v>Size20-200kWAverage WeekdayJune20</v>
      </c>
      <c r="B11205" t="s">
        <v>2235</v>
      </c>
      <c r="C11205" t="s">
        <v>2258</v>
      </c>
      <c r="D11205" t="s">
        <v>2737</v>
      </c>
      <c r="E11205" t="s">
        <v>3254</v>
      </c>
      <c r="F11205" s="6">
        <v>20</v>
      </c>
      <c r="G11205" s="6"/>
      <c r="H11205" s="6"/>
      <c r="I11205" s="6"/>
      <c r="J11205" s="6">
        <v>86.438183177601204</v>
      </c>
      <c r="K11205">
        <f t="shared" si="350"/>
        <v>1</v>
      </c>
    </row>
    <row r="11206" spans="1:11" x14ac:dyDescent="0.25">
      <c r="A11206" s="5" t="str">
        <f t="shared" si="351"/>
        <v>Size20-200kWAverage WeekdayJune21</v>
      </c>
      <c r="B11206" t="s">
        <v>2235</v>
      </c>
      <c r="C11206" t="s">
        <v>2258</v>
      </c>
      <c r="D11206" t="s">
        <v>2737</v>
      </c>
      <c r="E11206" t="s">
        <v>3254</v>
      </c>
      <c r="F11206" s="6">
        <v>21</v>
      </c>
      <c r="G11206" s="6"/>
      <c r="H11206" s="6"/>
      <c r="I11206" s="6"/>
      <c r="J11206" s="6">
        <v>83.349091963334516</v>
      </c>
      <c r="K11206">
        <f t="shared" si="350"/>
        <v>1</v>
      </c>
    </row>
    <row r="11207" spans="1:11" x14ac:dyDescent="0.25">
      <c r="A11207" s="5" t="str">
        <f t="shared" si="351"/>
        <v>Size20-200kWAverage WeekdayJune22</v>
      </c>
      <c r="B11207" t="s">
        <v>2235</v>
      </c>
      <c r="C11207" t="s">
        <v>2258</v>
      </c>
      <c r="D11207" t="s">
        <v>2737</v>
      </c>
      <c r="E11207" t="s">
        <v>3254</v>
      </c>
      <c r="F11207" s="6">
        <v>22</v>
      </c>
      <c r="G11207" s="6"/>
      <c r="H11207" s="6"/>
      <c r="I11207" s="6"/>
      <c r="J11207" s="6">
        <v>81.1863635670055</v>
      </c>
      <c r="K11207">
        <f t="shared" si="350"/>
        <v>1</v>
      </c>
    </row>
    <row r="11208" spans="1:11" x14ac:dyDescent="0.25">
      <c r="A11208" s="5" t="str">
        <f t="shared" si="351"/>
        <v>Size20-200kWAverage WeekdayJune23</v>
      </c>
      <c r="B11208" t="s">
        <v>2235</v>
      </c>
      <c r="C11208" t="s">
        <v>2258</v>
      </c>
      <c r="D11208" t="s">
        <v>2737</v>
      </c>
      <c r="E11208" t="s">
        <v>3254</v>
      </c>
      <c r="F11208" s="6">
        <v>23</v>
      </c>
      <c r="G11208" s="6"/>
      <c r="H11208" s="6"/>
      <c r="I11208" s="6"/>
      <c r="J11208" s="6">
        <v>79.769092213023796</v>
      </c>
      <c r="K11208">
        <f t="shared" si="350"/>
        <v>1</v>
      </c>
    </row>
    <row r="11209" spans="1:11" x14ac:dyDescent="0.25">
      <c r="A11209" s="5" t="str">
        <f t="shared" si="351"/>
        <v>Size20-200kWAverage WeekdayJune24</v>
      </c>
      <c r="B11209" t="s">
        <v>2235</v>
      </c>
      <c r="C11209" t="s">
        <v>2258</v>
      </c>
      <c r="D11209" t="s">
        <v>2737</v>
      </c>
      <c r="E11209" t="s">
        <v>3254</v>
      </c>
      <c r="F11209" s="6">
        <v>24</v>
      </c>
      <c r="G11209" s="6"/>
      <c r="H11209" s="6"/>
      <c r="I11209" s="6"/>
      <c r="J11209" s="6">
        <v>78.639089064164594</v>
      </c>
      <c r="K11209">
        <f t="shared" si="350"/>
        <v>1</v>
      </c>
    </row>
    <row r="11210" spans="1:11" x14ac:dyDescent="0.25">
      <c r="A11210" s="5" t="str">
        <f t="shared" si="351"/>
        <v>Size20-200kWMonthly Peak DayJune1</v>
      </c>
      <c r="B11210" t="s">
        <v>2235</v>
      </c>
      <c r="C11210" t="s">
        <v>2258</v>
      </c>
      <c r="D11210" t="s">
        <v>2738</v>
      </c>
      <c r="E11210" t="s">
        <v>3254</v>
      </c>
      <c r="F11210" s="6">
        <v>1</v>
      </c>
      <c r="G11210" s="6"/>
      <c r="H11210" s="6"/>
      <c r="I11210" s="6"/>
      <c r="J11210" s="6">
        <v>85.605453491210938</v>
      </c>
      <c r="K11210">
        <f t="shared" si="350"/>
        <v>1</v>
      </c>
    </row>
    <row r="11211" spans="1:11" x14ac:dyDescent="0.25">
      <c r="A11211" s="5" t="str">
        <f t="shared" si="351"/>
        <v>Size20-200kWMonthly Peak DayJune2</v>
      </c>
      <c r="B11211" t="s">
        <v>2235</v>
      </c>
      <c r="C11211" t="s">
        <v>2258</v>
      </c>
      <c r="D11211" t="s">
        <v>2738</v>
      </c>
      <c r="E11211" t="s">
        <v>3254</v>
      </c>
      <c r="F11211" s="6">
        <v>2</v>
      </c>
      <c r="G11211" s="6"/>
      <c r="H11211" s="6"/>
      <c r="I11211" s="6"/>
      <c r="J11211" s="6">
        <v>83.296363830566406</v>
      </c>
      <c r="K11211">
        <f t="shared" si="350"/>
        <v>1</v>
      </c>
    </row>
    <row r="11212" spans="1:11" x14ac:dyDescent="0.25">
      <c r="A11212" s="5" t="str">
        <f t="shared" si="351"/>
        <v>Size20-200kWMonthly Peak DayJune3</v>
      </c>
      <c r="B11212" t="s">
        <v>2235</v>
      </c>
      <c r="C11212" t="s">
        <v>2258</v>
      </c>
      <c r="D11212" t="s">
        <v>2738</v>
      </c>
      <c r="E11212" t="s">
        <v>3254</v>
      </c>
      <c r="F11212" s="6">
        <v>3</v>
      </c>
      <c r="G11212" s="6"/>
      <c r="H11212" s="6"/>
      <c r="I11212" s="6"/>
      <c r="J11212" s="6">
        <v>81.119089993563563</v>
      </c>
      <c r="K11212">
        <f t="shared" si="350"/>
        <v>1</v>
      </c>
    </row>
    <row r="11213" spans="1:11" x14ac:dyDescent="0.25">
      <c r="A11213" s="5" t="str">
        <f t="shared" si="351"/>
        <v>Size20-200kWMonthly Peak DayJune4</v>
      </c>
      <c r="B11213" t="s">
        <v>2235</v>
      </c>
      <c r="C11213" t="s">
        <v>2258</v>
      </c>
      <c r="D11213" t="s">
        <v>2738</v>
      </c>
      <c r="E11213" t="s">
        <v>3254</v>
      </c>
      <c r="F11213" s="6">
        <v>4</v>
      </c>
      <c r="G11213" s="6"/>
      <c r="H11213" s="6"/>
      <c r="I11213" s="6"/>
      <c r="J11213" s="6">
        <v>79.16454453901811</v>
      </c>
      <c r="K11213">
        <f t="shared" si="350"/>
        <v>1</v>
      </c>
    </row>
    <row r="11214" spans="1:11" x14ac:dyDescent="0.25">
      <c r="A11214" s="5" t="str">
        <f t="shared" si="351"/>
        <v>Size20-200kWMonthly Peak DayJune5</v>
      </c>
      <c r="B11214" t="s">
        <v>2235</v>
      </c>
      <c r="C11214" t="s">
        <v>2258</v>
      </c>
      <c r="D11214" t="s">
        <v>2738</v>
      </c>
      <c r="E11214" t="s">
        <v>3254</v>
      </c>
      <c r="F11214" s="6">
        <v>5</v>
      </c>
      <c r="G11214" s="6"/>
      <c r="H11214" s="6"/>
      <c r="I11214" s="6"/>
      <c r="J11214" s="6">
        <v>78.761818625710234</v>
      </c>
      <c r="K11214">
        <f t="shared" si="350"/>
        <v>1</v>
      </c>
    </row>
    <row r="11215" spans="1:11" x14ac:dyDescent="0.25">
      <c r="A11215" s="5" t="str">
        <f t="shared" si="351"/>
        <v>Size20-200kWMonthly Peak DayJune6</v>
      </c>
      <c r="B11215" t="s">
        <v>2235</v>
      </c>
      <c r="C11215" t="s">
        <v>2258</v>
      </c>
      <c r="D11215" t="s">
        <v>2738</v>
      </c>
      <c r="E11215" t="s">
        <v>3254</v>
      </c>
      <c r="F11215" s="6">
        <v>6</v>
      </c>
      <c r="G11215" s="6"/>
      <c r="H11215" s="6"/>
      <c r="I11215" s="6"/>
      <c r="J11215" s="6">
        <v>78.101816697554156</v>
      </c>
      <c r="K11215">
        <f t="shared" si="350"/>
        <v>1</v>
      </c>
    </row>
    <row r="11216" spans="1:11" x14ac:dyDescent="0.25">
      <c r="A11216" s="5" t="str">
        <f t="shared" si="351"/>
        <v>Size20-200kWMonthly Peak DayJune7</v>
      </c>
      <c r="B11216" t="s">
        <v>2235</v>
      </c>
      <c r="C11216" t="s">
        <v>2258</v>
      </c>
      <c r="D11216" t="s">
        <v>2738</v>
      </c>
      <c r="E11216" t="s">
        <v>3254</v>
      </c>
      <c r="F11216" s="6">
        <v>7</v>
      </c>
      <c r="G11216" s="6"/>
      <c r="H11216" s="6"/>
      <c r="I11216" s="6"/>
      <c r="J11216" s="6">
        <v>76.402727994051844</v>
      </c>
      <c r="K11216">
        <f t="shared" si="350"/>
        <v>1</v>
      </c>
    </row>
    <row r="11217" spans="1:11" x14ac:dyDescent="0.25">
      <c r="A11217" s="5" t="str">
        <f t="shared" si="351"/>
        <v>Size20-200kWMonthly Peak DayJune8</v>
      </c>
      <c r="B11217" t="s">
        <v>2235</v>
      </c>
      <c r="C11217" t="s">
        <v>2258</v>
      </c>
      <c r="D11217" t="s">
        <v>2738</v>
      </c>
      <c r="E11217" t="s">
        <v>3254</v>
      </c>
      <c r="F11217" s="6">
        <v>8</v>
      </c>
      <c r="G11217" s="6"/>
      <c r="H11217" s="6"/>
      <c r="I11217" s="6"/>
      <c r="J11217" s="6">
        <v>75.862726384943187</v>
      </c>
      <c r="K11217">
        <f t="shared" si="350"/>
        <v>1</v>
      </c>
    </row>
    <row r="11218" spans="1:11" x14ac:dyDescent="0.25">
      <c r="A11218" s="5" t="str">
        <f t="shared" si="351"/>
        <v>Size20-200kWMonthly Peak DayJune9</v>
      </c>
      <c r="B11218" t="s">
        <v>2235</v>
      </c>
      <c r="C11218" t="s">
        <v>2258</v>
      </c>
      <c r="D11218" t="s">
        <v>2738</v>
      </c>
      <c r="E11218" t="s">
        <v>3254</v>
      </c>
      <c r="F11218" s="6">
        <v>9</v>
      </c>
      <c r="G11218" s="6"/>
      <c r="H11218" s="6"/>
      <c r="I11218" s="6"/>
      <c r="J11218" s="6">
        <v>78.625453602183953</v>
      </c>
      <c r="K11218">
        <f t="shared" si="350"/>
        <v>1</v>
      </c>
    </row>
    <row r="11219" spans="1:11" x14ac:dyDescent="0.25">
      <c r="A11219" s="5" t="str">
        <f t="shared" si="351"/>
        <v>Size20-200kWMonthly Peak DayJune10</v>
      </c>
      <c r="B11219" t="s">
        <v>2235</v>
      </c>
      <c r="C11219" t="s">
        <v>2258</v>
      </c>
      <c r="D11219" t="s">
        <v>2738</v>
      </c>
      <c r="E11219" t="s">
        <v>3254</v>
      </c>
      <c r="F11219" s="6">
        <v>10</v>
      </c>
      <c r="G11219" s="6"/>
      <c r="H11219" s="6"/>
      <c r="I11219" s="6"/>
      <c r="J11219" s="6">
        <v>83.330908341841265</v>
      </c>
      <c r="K11219">
        <f t="shared" si="350"/>
        <v>1</v>
      </c>
    </row>
    <row r="11220" spans="1:11" x14ac:dyDescent="0.25">
      <c r="A11220" s="5" t="str">
        <f t="shared" si="351"/>
        <v>Size20-200kWMonthly Peak DayJune11</v>
      </c>
      <c r="B11220" t="s">
        <v>2235</v>
      </c>
      <c r="C11220" t="s">
        <v>2258</v>
      </c>
      <c r="D11220" t="s">
        <v>2738</v>
      </c>
      <c r="E11220" t="s">
        <v>3254</v>
      </c>
      <c r="F11220" s="6">
        <v>11</v>
      </c>
      <c r="G11220" s="6"/>
      <c r="H11220" s="6"/>
      <c r="I11220" s="6"/>
      <c r="J11220" s="6">
        <v>87.459091880104765</v>
      </c>
      <c r="K11220">
        <f t="shared" si="350"/>
        <v>1</v>
      </c>
    </row>
    <row r="11221" spans="1:11" x14ac:dyDescent="0.25">
      <c r="A11221" s="5" t="str">
        <f t="shared" si="351"/>
        <v>Size20-200kWMonthly Peak DayJune12</v>
      </c>
      <c r="B11221" t="s">
        <v>2235</v>
      </c>
      <c r="C11221" t="s">
        <v>2258</v>
      </c>
      <c r="D11221" t="s">
        <v>2738</v>
      </c>
      <c r="E11221" t="s">
        <v>3254</v>
      </c>
      <c r="F11221" s="6">
        <v>12</v>
      </c>
      <c r="G11221" s="6"/>
      <c r="H11221" s="6"/>
      <c r="I11221" s="6"/>
      <c r="J11221" s="6">
        <v>92.199997641823515</v>
      </c>
      <c r="K11221">
        <f t="shared" si="350"/>
        <v>1</v>
      </c>
    </row>
    <row r="11222" spans="1:11" x14ac:dyDescent="0.25">
      <c r="A11222" s="5" t="str">
        <f t="shared" si="351"/>
        <v>Size20-200kWMonthly Peak DayJune13</v>
      </c>
      <c r="B11222" t="s">
        <v>2235</v>
      </c>
      <c r="C11222" t="s">
        <v>2258</v>
      </c>
      <c r="D11222" t="s">
        <v>2738</v>
      </c>
      <c r="E11222" t="s">
        <v>3254</v>
      </c>
      <c r="F11222" s="6">
        <v>13</v>
      </c>
      <c r="G11222" s="6"/>
      <c r="H11222" s="6"/>
      <c r="I11222" s="6"/>
      <c r="J11222" s="6">
        <v>96.236363497647375</v>
      </c>
      <c r="K11222">
        <f t="shared" si="350"/>
        <v>1</v>
      </c>
    </row>
    <row r="11223" spans="1:11" x14ac:dyDescent="0.25">
      <c r="A11223" s="5" t="str">
        <f t="shared" si="351"/>
        <v>Size20-200kWMonthly Peak DayJune14</v>
      </c>
      <c r="B11223" t="s">
        <v>2235</v>
      </c>
      <c r="C11223" t="s">
        <v>2258</v>
      </c>
      <c r="D11223" t="s">
        <v>2738</v>
      </c>
      <c r="E11223" t="s">
        <v>3254</v>
      </c>
      <c r="F11223" s="6">
        <v>14</v>
      </c>
      <c r="G11223" s="6"/>
      <c r="H11223" s="6"/>
      <c r="I11223" s="6"/>
      <c r="J11223" s="6">
        <v>99.490907148881391</v>
      </c>
      <c r="K11223">
        <f t="shared" si="350"/>
        <v>1</v>
      </c>
    </row>
    <row r="11224" spans="1:11" x14ac:dyDescent="0.25">
      <c r="A11224" s="5" t="str">
        <f t="shared" si="351"/>
        <v>Size20-200kWMonthly Peak DayJune15</v>
      </c>
      <c r="B11224" t="s">
        <v>2235</v>
      </c>
      <c r="C11224" t="s">
        <v>2258</v>
      </c>
      <c r="D11224" t="s">
        <v>2738</v>
      </c>
      <c r="E11224" t="s">
        <v>3254</v>
      </c>
      <c r="F11224" s="6">
        <v>15</v>
      </c>
      <c r="G11224" s="6"/>
      <c r="H11224" s="6"/>
      <c r="I11224" s="6"/>
      <c r="J11224" s="6">
        <v>102.08181623979048</v>
      </c>
      <c r="K11224">
        <f t="shared" si="350"/>
        <v>1</v>
      </c>
    </row>
    <row r="11225" spans="1:11" x14ac:dyDescent="0.25">
      <c r="A11225" s="5" t="str">
        <f t="shared" si="351"/>
        <v>Size20-200kWMonthly Peak DayJune16</v>
      </c>
      <c r="B11225" t="s">
        <v>2235</v>
      </c>
      <c r="C11225" t="s">
        <v>2258</v>
      </c>
      <c r="D11225" t="s">
        <v>2738</v>
      </c>
      <c r="E11225" t="s">
        <v>3254</v>
      </c>
      <c r="F11225" s="6">
        <v>16</v>
      </c>
      <c r="G11225" s="6"/>
      <c r="H11225" s="6"/>
      <c r="I11225" s="6"/>
      <c r="J11225" s="6">
        <v>102.19999972256747</v>
      </c>
      <c r="K11225">
        <f t="shared" si="350"/>
        <v>1</v>
      </c>
    </row>
    <row r="11226" spans="1:11" x14ac:dyDescent="0.25">
      <c r="A11226" s="5" t="str">
        <f t="shared" si="351"/>
        <v>Size20-200kWMonthly Peak DayJune17</v>
      </c>
      <c r="B11226" t="s">
        <v>2235</v>
      </c>
      <c r="C11226" t="s">
        <v>2258</v>
      </c>
      <c r="D11226" t="s">
        <v>2738</v>
      </c>
      <c r="E11226" t="s">
        <v>3254</v>
      </c>
      <c r="F11226" s="6">
        <v>17</v>
      </c>
      <c r="G11226" s="6"/>
      <c r="H11226" s="6"/>
      <c r="I11226" s="6"/>
      <c r="J11226" s="6">
        <v>101.81818251176314</v>
      </c>
      <c r="K11226">
        <f t="shared" si="350"/>
        <v>1</v>
      </c>
    </row>
    <row r="11227" spans="1:11" x14ac:dyDescent="0.25">
      <c r="A11227" s="5" t="str">
        <f t="shared" si="351"/>
        <v>Size20-200kWMonthly Peak DayJune18</v>
      </c>
      <c r="B11227" t="s">
        <v>2235</v>
      </c>
      <c r="C11227" t="s">
        <v>2258</v>
      </c>
      <c r="D11227" t="s">
        <v>2738</v>
      </c>
      <c r="E11227" t="s">
        <v>3254</v>
      </c>
      <c r="F11227" s="6">
        <v>18</v>
      </c>
      <c r="G11227" s="6"/>
      <c r="H11227" s="6"/>
      <c r="I11227" s="6"/>
      <c r="J11227" s="6">
        <v>100.7090897993608</v>
      </c>
      <c r="K11227">
        <f t="shared" si="350"/>
        <v>1</v>
      </c>
    </row>
    <row r="11228" spans="1:11" x14ac:dyDescent="0.25">
      <c r="A11228" s="5" t="str">
        <f t="shared" si="351"/>
        <v>Size20-200kWMonthly Peak DayJune19</v>
      </c>
      <c r="B11228" t="s">
        <v>2235</v>
      </c>
      <c r="C11228" t="s">
        <v>2258</v>
      </c>
      <c r="D11228" t="s">
        <v>2738</v>
      </c>
      <c r="E11228" t="s">
        <v>3254</v>
      </c>
      <c r="F11228" s="6">
        <v>19</v>
      </c>
      <c r="G11228" s="6"/>
      <c r="H11228" s="6"/>
      <c r="I11228" s="6"/>
      <c r="J11228" s="6">
        <v>98.836361971768468</v>
      </c>
      <c r="K11228">
        <f t="shared" si="350"/>
        <v>1</v>
      </c>
    </row>
    <row r="11229" spans="1:11" x14ac:dyDescent="0.25">
      <c r="A11229" s="5" t="str">
        <f t="shared" si="351"/>
        <v>Size20-200kWMonthly Peak DayJune20</v>
      </c>
      <c r="B11229" t="s">
        <v>2235</v>
      </c>
      <c r="C11229" t="s">
        <v>2258</v>
      </c>
      <c r="D11229" t="s">
        <v>2738</v>
      </c>
      <c r="E11229" t="s">
        <v>3254</v>
      </c>
      <c r="F11229" s="6">
        <v>20</v>
      </c>
      <c r="G11229" s="6"/>
      <c r="H11229" s="6"/>
      <c r="I11229" s="6"/>
      <c r="J11229" s="6">
        <v>95.8181811246005</v>
      </c>
      <c r="K11229">
        <f t="shared" si="350"/>
        <v>1</v>
      </c>
    </row>
    <row r="11230" spans="1:11" x14ac:dyDescent="0.25">
      <c r="A11230" s="5" t="str">
        <f t="shared" si="351"/>
        <v>Size20-200kWMonthly Peak DayJune21</v>
      </c>
      <c r="B11230" t="s">
        <v>2235</v>
      </c>
      <c r="C11230" t="s">
        <v>2258</v>
      </c>
      <c r="D11230" t="s">
        <v>2738</v>
      </c>
      <c r="E11230" t="s">
        <v>3254</v>
      </c>
      <c r="F11230" s="6">
        <v>21</v>
      </c>
      <c r="G11230" s="6"/>
      <c r="H11230" s="6"/>
      <c r="I11230" s="6"/>
      <c r="J11230" s="6">
        <v>92.909998807040125</v>
      </c>
      <c r="K11230">
        <f t="shared" si="350"/>
        <v>1</v>
      </c>
    </row>
    <row r="11231" spans="1:11" x14ac:dyDescent="0.25">
      <c r="A11231" s="5" t="str">
        <f t="shared" si="351"/>
        <v>Size20-200kWMonthly Peak DayJune22</v>
      </c>
      <c r="B11231" t="s">
        <v>2235</v>
      </c>
      <c r="C11231" t="s">
        <v>2258</v>
      </c>
      <c r="D11231" t="s">
        <v>2738</v>
      </c>
      <c r="E11231" t="s">
        <v>3254</v>
      </c>
      <c r="F11231" s="6">
        <v>22</v>
      </c>
      <c r="G11231" s="6"/>
      <c r="H11231" s="6"/>
      <c r="I11231" s="6"/>
      <c r="J11231" s="6">
        <v>89.769090132279828</v>
      </c>
      <c r="K11231">
        <f t="shared" si="350"/>
        <v>1</v>
      </c>
    </row>
    <row r="11232" spans="1:11" x14ac:dyDescent="0.25">
      <c r="A11232" s="5" t="str">
        <f t="shared" si="351"/>
        <v>Size20-200kWMonthly Peak DayJune23</v>
      </c>
      <c r="B11232" t="s">
        <v>2235</v>
      </c>
      <c r="C11232" t="s">
        <v>2258</v>
      </c>
      <c r="D11232" t="s">
        <v>2738</v>
      </c>
      <c r="E11232" t="s">
        <v>3254</v>
      </c>
      <c r="F11232" s="6">
        <v>23</v>
      </c>
      <c r="G11232" s="6"/>
      <c r="H11232" s="6"/>
      <c r="I11232" s="6"/>
      <c r="J11232" s="6">
        <v>87.949089050292969</v>
      </c>
      <c r="K11232">
        <f t="shared" si="350"/>
        <v>1</v>
      </c>
    </row>
    <row r="11233" spans="1:11" x14ac:dyDescent="0.25">
      <c r="A11233" s="5" t="str">
        <f t="shared" si="351"/>
        <v>Size20-200kWMonthly Peak DayJune24</v>
      </c>
      <c r="B11233" t="s">
        <v>2235</v>
      </c>
      <c r="C11233" t="s">
        <v>2258</v>
      </c>
      <c r="D11233" t="s">
        <v>2738</v>
      </c>
      <c r="E11233" t="s">
        <v>3254</v>
      </c>
      <c r="F11233" s="6">
        <v>24</v>
      </c>
      <c r="G11233" s="6"/>
      <c r="H11233" s="6"/>
      <c r="I11233" s="6"/>
      <c r="J11233" s="6">
        <v>85.755456404252485</v>
      </c>
      <c r="K11233">
        <f t="shared" si="350"/>
        <v>1</v>
      </c>
    </row>
    <row r="11234" spans="1:11" x14ac:dyDescent="0.25">
      <c r="A11234" s="5" t="str">
        <f t="shared" si="351"/>
        <v>Size20-200kWAverage WeekdayJuly1</v>
      </c>
      <c r="B11234" t="s">
        <v>2235</v>
      </c>
      <c r="C11234" t="s">
        <v>2258</v>
      </c>
      <c r="D11234" t="s">
        <v>2739</v>
      </c>
      <c r="E11234" t="s">
        <v>3255</v>
      </c>
      <c r="F11234" s="6">
        <v>1</v>
      </c>
      <c r="G11234" s="6"/>
      <c r="H11234" s="6"/>
      <c r="I11234" s="6"/>
      <c r="J11234" s="6">
        <v>80.223636363636359</v>
      </c>
      <c r="K11234">
        <f t="shared" si="350"/>
        <v>1</v>
      </c>
    </row>
    <row r="11235" spans="1:11" x14ac:dyDescent="0.25">
      <c r="A11235" s="5" t="str">
        <f t="shared" si="351"/>
        <v>Size20-200kWAverage WeekdayJuly2</v>
      </c>
      <c r="B11235" t="s">
        <v>2235</v>
      </c>
      <c r="C11235" t="s">
        <v>2258</v>
      </c>
      <c r="D11235" t="s">
        <v>2739</v>
      </c>
      <c r="E11235" t="s">
        <v>3255</v>
      </c>
      <c r="F11235" s="6">
        <v>2</v>
      </c>
      <c r="G11235" s="6"/>
      <c r="H11235" s="6"/>
      <c r="I11235" s="6"/>
      <c r="J11235" s="6">
        <v>79.61545454545454</v>
      </c>
      <c r="K11235">
        <f t="shared" si="350"/>
        <v>1</v>
      </c>
    </row>
    <row r="11236" spans="1:11" x14ac:dyDescent="0.25">
      <c r="A11236" s="5" t="str">
        <f t="shared" si="351"/>
        <v>Size20-200kWAverage WeekdayJuly3</v>
      </c>
      <c r="B11236" t="s">
        <v>2235</v>
      </c>
      <c r="C11236" t="s">
        <v>2258</v>
      </c>
      <c r="D11236" t="s">
        <v>2739</v>
      </c>
      <c r="E11236" t="s">
        <v>3255</v>
      </c>
      <c r="F11236" s="6">
        <v>3</v>
      </c>
      <c r="G11236" s="6"/>
      <c r="H11236" s="6"/>
      <c r="I11236" s="6"/>
      <c r="J11236" s="6">
        <v>78.715454545454548</v>
      </c>
      <c r="K11236">
        <f t="shared" si="350"/>
        <v>1</v>
      </c>
    </row>
    <row r="11237" spans="1:11" x14ac:dyDescent="0.25">
      <c r="A11237" s="5" t="str">
        <f t="shared" si="351"/>
        <v>Size20-200kWAverage WeekdayJuly4</v>
      </c>
      <c r="B11237" t="s">
        <v>2235</v>
      </c>
      <c r="C11237" t="s">
        <v>2258</v>
      </c>
      <c r="D11237" t="s">
        <v>2739</v>
      </c>
      <c r="E11237" t="s">
        <v>3255</v>
      </c>
      <c r="F11237" s="6">
        <v>4</v>
      </c>
      <c r="G11237" s="6"/>
      <c r="H11237" s="6"/>
      <c r="I11237" s="6"/>
      <c r="J11237" s="6">
        <v>78.322727272727263</v>
      </c>
      <c r="K11237">
        <f t="shared" si="350"/>
        <v>1</v>
      </c>
    </row>
    <row r="11238" spans="1:11" x14ac:dyDescent="0.25">
      <c r="A11238" s="5" t="str">
        <f t="shared" si="351"/>
        <v>Size20-200kWAverage WeekdayJuly5</v>
      </c>
      <c r="B11238" t="s">
        <v>2235</v>
      </c>
      <c r="C11238" t="s">
        <v>2258</v>
      </c>
      <c r="D11238" t="s">
        <v>2739</v>
      </c>
      <c r="E11238" t="s">
        <v>3255</v>
      </c>
      <c r="F11238" s="6">
        <v>5</v>
      </c>
      <c r="G11238" s="6"/>
      <c r="H11238" s="6"/>
      <c r="I11238" s="6"/>
      <c r="J11238" s="6">
        <v>77.151818181818186</v>
      </c>
      <c r="K11238">
        <f t="shared" si="350"/>
        <v>1</v>
      </c>
    </row>
    <row r="11239" spans="1:11" x14ac:dyDescent="0.25">
      <c r="A11239" s="5" t="str">
        <f t="shared" si="351"/>
        <v>Size20-200kWAverage WeekdayJuly6</v>
      </c>
      <c r="B11239" t="s">
        <v>2235</v>
      </c>
      <c r="C11239" t="s">
        <v>2258</v>
      </c>
      <c r="D11239" t="s">
        <v>2739</v>
      </c>
      <c r="E11239" t="s">
        <v>3255</v>
      </c>
      <c r="F11239" s="6">
        <v>6</v>
      </c>
      <c r="G11239" s="6"/>
      <c r="H11239" s="6"/>
      <c r="I11239" s="6"/>
      <c r="J11239" s="6">
        <v>77.235454545454544</v>
      </c>
      <c r="K11239">
        <f t="shared" si="350"/>
        <v>1</v>
      </c>
    </row>
    <row r="11240" spans="1:11" x14ac:dyDescent="0.25">
      <c r="A11240" s="5" t="str">
        <f t="shared" si="351"/>
        <v>Size20-200kWAverage WeekdayJuly7</v>
      </c>
      <c r="B11240" t="s">
        <v>2235</v>
      </c>
      <c r="C11240" t="s">
        <v>2258</v>
      </c>
      <c r="D11240" t="s">
        <v>2739</v>
      </c>
      <c r="E11240" t="s">
        <v>3255</v>
      </c>
      <c r="F11240" s="6">
        <v>7</v>
      </c>
      <c r="G11240" s="6"/>
      <c r="H11240" s="6"/>
      <c r="I11240" s="6"/>
      <c r="J11240" s="6">
        <v>77.126363636363635</v>
      </c>
      <c r="K11240">
        <f t="shared" si="350"/>
        <v>1</v>
      </c>
    </row>
    <row r="11241" spans="1:11" x14ac:dyDescent="0.25">
      <c r="A11241" s="5" t="str">
        <f t="shared" si="351"/>
        <v>Size20-200kWAverage WeekdayJuly8</v>
      </c>
      <c r="B11241" t="s">
        <v>2235</v>
      </c>
      <c r="C11241" t="s">
        <v>2258</v>
      </c>
      <c r="D11241" t="s">
        <v>2739</v>
      </c>
      <c r="E11241" t="s">
        <v>3255</v>
      </c>
      <c r="F11241" s="6">
        <v>8</v>
      </c>
      <c r="G11241" s="6"/>
      <c r="H11241" s="6"/>
      <c r="I11241" s="6"/>
      <c r="J11241" s="6">
        <v>77.240909090909085</v>
      </c>
      <c r="K11241">
        <f t="shared" si="350"/>
        <v>1</v>
      </c>
    </row>
    <row r="11242" spans="1:11" x14ac:dyDescent="0.25">
      <c r="A11242" s="5" t="str">
        <f t="shared" si="351"/>
        <v>Size20-200kWAverage WeekdayJuly9</v>
      </c>
      <c r="B11242" t="s">
        <v>2235</v>
      </c>
      <c r="C11242" t="s">
        <v>2258</v>
      </c>
      <c r="D11242" t="s">
        <v>2739</v>
      </c>
      <c r="E11242" t="s">
        <v>3255</v>
      </c>
      <c r="F11242" s="6">
        <v>9</v>
      </c>
      <c r="G11242" s="6"/>
      <c r="H11242" s="6"/>
      <c r="I11242" s="6"/>
      <c r="J11242" s="6">
        <v>79.052727272727267</v>
      </c>
      <c r="K11242">
        <f t="shared" si="350"/>
        <v>1</v>
      </c>
    </row>
    <row r="11243" spans="1:11" x14ac:dyDescent="0.25">
      <c r="A11243" s="5" t="str">
        <f t="shared" si="351"/>
        <v>Size20-200kWAverage WeekdayJuly10</v>
      </c>
      <c r="B11243" t="s">
        <v>2235</v>
      </c>
      <c r="C11243" t="s">
        <v>2258</v>
      </c>
      <c r="D11243" t="s">
        <v>2739</v>
      </c>
      <c r="E11243" t="s">
        <v>3255</v>
      </c>
      <c r="F11243" s="6">
        <v>10</v>
      </c>
      <c r="G11243" s="6"/>
      <c r="H11243" s="6"/>
      <c r="I11243" s="6"/>
      <c r="J11243" s="6">
        <v>81.999999999999986</v>
      </c>
      <c r="K11243">
        <f t="shared" si="350"/>
        <v>1</v>
      </c>
    </row>
    <row r="11244" spans="1:11" x14ac:dyDescent="0.25">
      <c r="A11244" s="5" t="str">
        <f t="shared" si="351"/>
        <v>Size20-200kWAverage WeekdayJuly11</v>
      </c>
      <c r="B11244" t="s">
        <v>2235</v>
      </c>
      <c r="C11244" t="s">
        <v>2258</v>
      </c>
      <c r="D11244" t="s">
        <v>2739</v>
      </c>
      <c r="E11244" t="s">
        <v>3255</v>
      </c>
      <c r="F11244" s="6">
        <v>11</v>
      </c>
      <c r="G11244" s="6"/>
      <c r="H11244" s="6"/>
      <c r="I11244" s="6"/>
      <c r="J11244" s="6">
        <v>84.927272727272737</v>
      </c>
      <c r="K11244">
        <f t="shared" si="350"/>
        <v>1</v>
      </c>
    </row>
    <row r="11245" spans="1:11" x14ac:dyDescent="0.25">
      <c r="A11245" s="5" t="str">
        <f t="shared" si="351"/>
        <v>Size20-200kWAverage WeekdayJuly12</v>
      </c>
      <c r="B11245" t="s">
        <v>2235</v>
      </c>
      <c r="C11245" t="s">
        <v>2258</v>
      </c>
      <c r="D11245" t="s">
        <v>2739</v>
      </c>
      <c r="E11245" t="s">
        <v>3255</v>
      </c>
      <c r="F11245" s="6">
        <v>12</v>
      </c>
      <c r="G11245" s="6"/>
      <c r="H11245" s="6"/>
      <c r="I11245" s="6"/>
      <c r="J11245" s="6">
        <v>87.172727272727286</v>
      </c>
      <c r="K11245">
        <f t="shared" si="350"/>
        <v>1</v>
      </c>
    </row>
    <row r="11246" spans="1:11" x14ac:dyDescent="0.25">
      <c r="A11246" s="5" t="str">
        <f t="shared" si="351"/>
        <v>Size20-200kWAverage WeekdayJuly13</v>
      </c>
      <c r="B11246" t="s">
        <v>2235</v>
      </c>
      <c r="C11246" t="s">
        <v>2258</v>
      </c>
      <c r="D11246" t="s">
        <v>2739</v>
      </c>
      <c r="E11246" t="s">
        <v>3255</v>
      </c>
      <c r="F11246" s="6">
        <v>13</v>
      </c>
      <c r="G11246" s="6"/>
      <c r="H11246" s="6"/>
      <c r="I11246" s="6"/>
      <c r="J11246" s="6">
        <v>89.527272727272745</v>
      </c>
      <c r="K11246">
        <f t="shared" si="350"/>
        <v>1</v>
      </c>
    </row>
    <row r="11247" spans="1:11" x14ac:dyDescent="0.25">
      <c r="A11247" s="5" t="str">
        <f t="shared" si="351"/>
        <v>Size20-200kWAverage WeekdayJuly14</v>
      </c>
      <c r="B11247" t="s">
        <v>2235</v>
      </c>
      <c r="C11247" t="s">
        <v>2258</v>
      </c>
      <c r="D11247" t="s">
        <v>2739</v>
      </c>
      <c r="E11247" t="s">
        <v>3255</v>
      </c>
      <c r="F11247" s="6">
        <v>14</v>
      </c>
      <c r="G11247" s="6"/>
      <c r="H11247" s="6"/>
      <c r="I11247" s="6"/>
      <c r="J11247" s="6">
        <v>91.336363636363643</v>
      </c>
      <c r="K11247">
        <f t="shared" si="350"/>
        <v>1</v>
      </c>
    </row>
    <row r="11248" spans="1:11" x14ac:dyDescent="0.25">
      <c r="A11248" s="5" t="str">
        <f t="shared" si="351"/>
        <v>Size20-200kWAverage WeekdayJuly15</v>
      </c>
      <c r="B11248" t="s">
        <v>2235</v>
      </c>
      <c r="C11248" t="s">
        <v>2258</v>
      </c>
      <c r="D11248" t="s">
        <v>2739</v>
      </c>
      <c r="E11248" t="s">
        <v>3255</v>
      </c>
      <c r="F11248" s="6">
        <v>15</v>
      </c>
      <c r="G11248" s="6"/>
      <c r="H11248" s="6"/>
      <c r="I11248" s="6"/>
      <c r="J11248" s="6">
        <v>92.309090909090926</v>
      </c>
      <c r="K11248">
        <f t="shared" si="350"/>
        <v>1</v>
      </c>
    </row>
    <row r="11249" spans="1:11" x14ac:dyDescent="0.25">
      <c r="A11249" s="5" t="str">
        <f t="shared" si="351"/>
        <v>Size20-200kWAverage WeekdayJuly16</v>
      </c>
      <c r="B11249" t="s">
        <v>2235</v>
      </c>
      <c r="C11249" t="s">
        <v>2258</v>
      </c>
      <c r="D11249" t="s">
        <v>2739</v>
      </c>
      <c r="E11249" t="s">
        <v>3255</v>
      </c>
      <c r="F11249" s="6">
        <v>16</v>
      </c>
      <c r="G11249" s="6"/>
      <c r="H11249" s="6"/>
      <c r="I11249" s="6"/>
      <c r="J11249" s="6">
        <v>93.690909090909088</v>
      </c>
      <c r="K11249">
        <f t="shared" si="350"/>
        <v>1</v>
      </c>
    </row>
    <row r="11250" spans="1:11" x14ac:dyDescent="0.25">
      <c r="A11250" s="5" t="str">
        <f t="shared" si="351"/>
        <v>Size20-200kWAverage WeekdayJuly17</v>
      </c>
      <c r="B11250" t="s">
        <v>2235</v>
      </c>
      <c r="C11250" t="s">
        <v>2258</v>
      </c>
      <c r="D11250" t="s">
        <v>2739</v>
      </c>
      <c r="E11250" t="s">
        <v>3255</v>
      </c>
      <c r="F11250" s="6">
        <v>17</v>
      </c>
      <c r="G11250" s="6"/>
      <c r="H11250" s="6"/>
      <c r="I11250" s="6"/>
      <c r="J11250" s="6">
        <v>93.436363636363652</v>
      </c>
      <c r="K11250">
        <f t="shared" si="350"/>
        <v>1</v>
      </c>
    </row>
    <row r="11251" spans="1:11" x14ac:dyDescent="0.25">
      <c r="A11251" s="5" t="str">
        <f t="shared" si="351"/>
        <v>Size20-200kWAverage WeekdayJuly18</v>
      </c>
      <c r="B11251" t="s">
        <v>2235</v>
      </c>
      <c r="C11251" t="s">
        <v>2258</v>
      </c>
      <c r="D11251" t="s">
        <v>2739</v>
      </c>
      <c r="E11251" t="s">
        <v>3255</v>
      </c>
      <c r="F11251" s="6">
        <v>18</v>
      </c>
      <c r="G11251" s="6"/>
      <c r="H11251" s="6"/>
      <c r="I11251" s="6"/>
      <c r="J11251" s="6">
        <v>92.754545454545465</v>
      </c>
      <c r="K11251">
        <f t="shared" si="350"/>
        <v>1</v>
      </c>
    </row>
    <row r="11252" spans="1:11" x14ac:dyDescent="0.25">
      <c r="A11252" s="5" t="str">
        <f t="shared" si="351"/>
        <v>Size20-200kWAverage WeekdayJuly19</v>
      </c>
      <c r="B11252" t="s">
        <v>2235</v>
      </c>
      <c r="C11252" t="s">
        <v>2258</v>
      </c>
      <c r="D11252" t="s">
        <v>2739</v>
      </c>
      <c r="E11252" t="s">
        <v>3255</v>
      </c>
      <c r="F11252" s="6">
        <v>19</v>
      </c>
      <c r="G11252" s="6"/>
      <c r="H11252" s="6"/>
      <c r="I11252" s="6"/>
      <c r="J11252" s="6">
        <v>91.199999999999989</v>
      </c>
      <c r="K11252">
        <f t="shared" si="350"/>
        <v>1</v>
      </c>
    </row>
    <row r="11253" spans="1:11" x14ac:dyDescent="0.25">
      <c r="A11253" s="5" t="str">
        <f t="shared" si="351"/>
        <v>Size20-200kWAverage WeekdayJuly20</v>
      </c>
      <c r="B11253" t="s">
        <v>2235</v>
      </c>
      <c r="C11253" t="s">
        <v>2258</v>
      </c>
      <c r="D11253" t="s">
        <v>2739</v>
      </c>
      <c r="E11253" t="s">
        <v>3255</v>
      </c>
      <c r="F11253" s="6">
        <v>20</v>
      </c>
      <c r="G11253" s="6"/>
      <c r="H11253" s="6"/>
      <c r="I11253" s="6"/>
      <c r="J11253" s="6">
        <v>88.427272727272737</v>
      </c>
      <c r="K11253">
        <f t="shared" si="350"/>
        <v>1</v>
      </c>
    </row>
    <row r="11254" spans="1:11" x14ac:dyDescent="0.25">
      <c r="A11254" s="5" t="str">
        <f t="shared" si="351"/>
        <v>Size20-200kWAverage WeekdayJuly21</v>
      </c>
      <c r="B11254" t="s">
        <v>2235</v>
      </c>
      <c r="C11254" t="s">
        <v>2258</v>
      </c>
      <c r="D11254" t="s">
        <v>2739</v>
      </c>
      <c r="E11254" t="s">
        <v>3255</v>
      </c>
      <c r="F11254" s="6">
        <v>21</v>
      </c>
      <c r="G11254" s="6"/>
      <c r="H11254" s="6"/>
      <c r="I11254" s="6"/>
      <c r="J11254" s="6">
        <v>86.27272727272728</v>
      </c>
      <c r="K11254">
        <f t="shared" si="350"/>
        <v>1</v>
      </c>
    </row>
    <row r="11255" spans="1:11" x14ac:dyDescent="0.25">
      <c r="A11255" s="5" t="str">
        <f t="shared" si="351"/>
        <v>Size20-200kWAverage WeekdayJuly22</v>
      </c>
      <c r="B11255" t="s">
        <v>2235</v>
      </c>
      <c r="C11255" t="s">
        <v>2258</v>
      </c>
      <c r="D11255" t="s">
        <v>2739</v>
      </c>
      <c r="E11255" t="s">
        <v>3255</v>
      </c>
      <c r="F11255" s="6">
        <v>22</v>
      </c>
      <c r="G11255" s="6"/>
      <c r="H11255" s="6"/>
      <c r="I11255" s="6"/>
      <c r="J11255" s="6">
        <v>82.781818181818167</v>
      </c>
      <c r="K11255">
        <f t="shared" si="350"/>
        <v>1</v>
      </c>
    </row>
    <row r="11256" spans="1:11" x14ac:dyDescent="0.25">
      <c r="A11256" s="5" t="str">
        <f t="shared" si="351"/>
        <v>Size20-200kWAverage WeekdayJuly23</v>
      </c>
      <c r="B11256" t="s">
        <v>2235</v>
      </c>
      <c r="C11256" t="s">
        <v>2258</v>
      </c>
      <c r="D11256" t="s">
        <v>2739</v>
      </c>
      <c r="E11256" t="s">
        <v>3255</v>
      </c>
      <c r="F11256" s="6">
        <v>23</v>
      </c>
      <c r="G11256" s="6"/>
      <c r="H11256" s="6"/>
      <c r="I11256" s="6"/>
      <c r="J11256" s="6">
        <v>81.454545454545439</v>
      </c>
      <c r="K11256">
        <f t="shared" si="350"/>
        <v>1</v>
      </c>
    </row>
    <row r="11257" spans="1:11" x14ac:dyDescent="0.25">
      <c r="A11257" s="5" t="str">
        <f t="shared" si="351"/>
        <v>Size20-200kWAverage WeekdayJuly24</v>
      </c>
      <c r="B11257" t="s">
        <v>2235</v>
      </c>
      <c r="C11257" t="s">
        <v>2258</v>
      </c>
      <c r="D11257" t="s">
        <v>2739</v>
      </c>
      <c r="E11257" t="s">
        <v>3255</v>
      </c>
      <c r="F11257" s="6">
        <v>24</v>
      </c>
      <c r="G11257" s="6"/>
      <c r="H11257" s="6"/>
      <c r="I11257" s="6"/>
      <c r="J11257" s="6">
        <v>80.221818181818193</v>
      </c>
      <c r="K11257">
        <f t="shared" si="350"/>
        <v>1</v>
      </c>
    </row>
    <row r="11258" spans="1:11" x14ac:dyDescent="0.25">
      <c r="A11258" s="5" t="str">
        <f t="shared" si="351"/>
        <v>Size20-200kWMonthly Peak DayJuly1</v>
      </c>
      <c r="B11258" t="s">
        <v>2235</v>
      </c>
      <c r="C11258" t="s">
        <v>2258</v>
      </c>
      <c r="D11258" t="s">
        <v>2740</v>
      </c>
      <c r="E11258" t="s">
        <v>3255</v>
      </c>
      <c r="F11258" s="6">
        <v>1</v>
      </c>
      <c r="G11258" s="6"/>
      <c r="H11258" s="6"/>
      <c r="I11258" s="6"/>
      <c r="J11258" s="6">
        <v>84.725454545454539</v>
      </c>
      <c r="K11258">
        <f t="shared" si="350"/>
        <v>1</v>
      </c>
    </row>
    <row r="11259" spans="1:11" x14ac:dyDescent="0.25">
      <c r="A11259" s="5" t="str">
        <f t="shared" si="351"/>
        <v>Size20-200kWMonthly Peak DayJuly2</v>
      </c>
      <c r="B11259" t="s">
        <v>2235</v>
      </c>
      <c r="C11259" t="s">
        <v>2258</v>
      </c>
      <c r="D11259" t="s">
        <v>2740</v>
      </c>
      <c r="E11259" t="s">
        <v>3255</v>
      </c>
      <c r="F11259" s="6">
        <v>2</v>
      </c>
      <c r="G11259" s="6"/>
      <c r="H11259" s="6"/>
      <c r="I11259" s="6"/>
      <c r="J11259" s="6">
        <v>83.89</v>
      </c>
      <c r="K11259">
        <f t="shared" si="350"/>
        <v>1</v>
      </c>
    </row>
    <row r="11260" spans="1:11" x14ac:dyDescent="0.25">
      <c r="A11260" s="5" t="str">
        <f t="shared" si="351"/>
        <v>Size20-200kWMonthly Peak DayJuly3</v>
      </c>
      <c r="B11260" t="s">
        <v>2235</v>
      </c>
      <c r="C11260" t="s">
        <v>2258</v>
      </c>
      <c r="D11260" t="s">
        <v>2740</v>
      </c>
      <c r="E11260" t="s">
        <v>3255</v>
      </c>
      <c r="F11260" s="6">
        <v>3</v>
      </c>
      <c r="G11260" s="6"/>
      <c r="H11260" s="6"/>
      <c r="I11260" s="6"/>
      <c r="J11260" s="6">
        <v>82.222727272727269</v>
      </c>
      <c r="K11260">
        <f t="shared" si="350"/>
        <v>1</v>
      </c>
    </row>
    <row r="11261" spans="1:11" x14ac:dyDescent="0.25">
      <c r="A11261" s="5" t="str">
        <f t="shared" si="351"/>
        <v>Size20-200kWMonthly Peak DayJuly4</v>
      </c>
      <c r="B11261" t="s">
        <v>2235</v>
      </c>
      <c r="C11261" t="s">
        <v>2258</v>
      </c>
      <c r="D11261" t="s">
        <v>2740</v>
      </c>
      <c r="E11261" t="s">
        <v>3255</v>
      </c>
      <c r="F11261" s="6">
        <v>4</v>
      </c>
      <c r="G11261" s="6"/>
      <c r="H11261" s="6"/>
      <c r="I11261" s="6"/>
      <c r="J11261" s="6">
        <v>81.512727272727275</v>
      </c>
      <c r="K11261">
        <f t="shared" si="350"/>
        <v>1</v>
      </c>
    </row>
    <row r="11262" spans="1:11" x14ac:dyDescent="0.25">
      <c r="A11262" s="5" t="str">
        <f t="shared" si="351"/>
        <v>Size20-200kWMonthly Peak DayJuly5</v>
      </c>
      <c r="B11262" t="s">
        <v>2235</v>
      </c>
      <c r="C11262" t="s">
        <v>2258</v>
      </c>
      <c r="D11262" t="s">
        <v>2740</v>
      </c>
      <c r="E11262" t="s">
        <v>3255</v>
      </c>
      <c r="F11262" s="6">
        <v>5</v>
      </c>
      <c r="G11262" s="6"/>
      <c r="H11262" s="6"/>
      <c r="I11262" s="6"/>
      <c r="J11262" s="6">
        <v>81.15000000000002</v>
      </c>
      <c r="K11262">
        <f t="shared" si="350"/>
        <v>1</v>
      </c>
    </row>
    <row r="11263" spans="1:11" x14ac:dyDescent="0.25">
      <c r="A11263" s="5" t="str">
        <f t="shared" si="351"/>
        <v>Size20-200kWMonthly Peak DayJuly6</v>
      </c>
      <c r="B11263" t="s">
        <v>2235</v>
      </c>
      <c r="C11263" t="s">
        <v>2258</v>
      </c>
      <c r="D11263" t="s">
        <v>2740</v>
      </c>
      <c r="E11263" t="s">
        <v>3255</v>
      </c>
      <c r="F11263" s="6">
        <v>6</v>
      </c>
      <c r="G11263" s="6"/>
      <c r="H11263" s="6"/>
      <c r="I11263" s="6"/>
      <c r="J11263" s="6">
        <v>80.901818181818172</v>
      </c>
      <c r="K11263">
        <f t="shared" si="350"/>
        <v>1</v>
      </c>
    </row>
    <row r="11264" spans="1:11" x14ac:dyDescent="0.25">
      <c r="A11264" s="5" t="str">
        <f t="shared" si="351"/>
        <v>Size20-200kWMonthly Peak DayJuly7</v>
      </c>
      <c r="B11264" t="s">
        <v>2235</v>
      </c>
      <c r="C11264" t="s">
        <v>2258</v>
      </c>
      <c r="D11264" t="s">
        <v>2740</v>
      </c>
      <c r="E11264" t="s">
        <v>3255</v>
      </c>
      <c r="F11264" s="6">
        <v>7</v>
      </c>
      <c r="G11264" s="6"/>
      <c r="H11264" s="6"/>
      <c r="I11264" s="6"/>
      <c r="J11264" s="6">
        <v>79.739090909090905</v>
      </c>
      <c r="K11264">
        <f t="shared" si="350"/>
        <v>1</v>
      </c>
    </row>
    <row r="11265" spans="1:11" x14ac:dyDescent="0.25">
      <c r="A11265" s="5" t="str">
        <f t="shared" si="351"/>
        <v>Size20-200kWMonthly Peak DayJuly8</v>
      </c>
      <c r="B11265" t="s">
        <v>2235</v>
      </c>
      <c r="C11265" t="s">
        <v>2258</v>
      </c>
      <c r="D11265" t="s">
        <v>2740</v>
      </c>
      <c r="E11265" t="s">
        <v>3255</v>
      </c>
      <c r="F11265" s="6">
        <v>8</v>
      </c>
      <c r="G11265" s="6"/>
      <c r="H11265" s="6"/>
      <c r="I11265" s="6"/>
      <c r="J11265" s="6">
        <v>80.589090909090899</v>
      </c>
      <c r="K11265">
        <f t="shared" si="350"/>
        <v>1</v>
      </c>
    </row>
    <row r="11266" spans="1:11" x14ac:dyDescent="0.25">
      <c r="A11266" s="5" t="str">
        <f t="shared" si="351"/>
        <v>Size20-200kWMonthly Peak DayJuly9</v>
      </c>
      <c r="B11266" t="s">
        <v>2235</v>
      </c>
      <c r="C11266" t="s">
        <v>2258</v>
      </c>
      <c r="D11266" t="s">
        <v>2740</v>
      </c>
      <c r="E11266" t="s">
        <v>3255</v>
      </c>
      <c r="F11266" s="6">
        <v>9</v>
      </c>
      <c r="G11266" s="6"/>
      <c r="H11266" s="6"/>
      <c r="I11266" s="6"/>
      <c r="J11266" s="6">
        <v>83.717272727272729</v>
      </c>
      <c r="K11266">
        <f t="shared" ref="K11266:K11329" si="352">INDEX(events, MATCH(CONCATENATE(B11266, C11266, D11266, E11266), events_y, 0), MATCH("Confidential", events_x, 0))</f>
        <v>1</v>
      </c>
    </row>
    <row r="11267" spans="1:11" x14ac:dyDescent="0.25">
      <c r="A11267" s="5" t="str">
        <f t="shared" ref="A11267:A11330" si="353">CONCATENATE(B11267, C11267, D11267, E11267, F11267)</f>
        <v>Size20-200kWMonthly Peak DayJuly10</v>
      </c>
      <c r="B11267" t="s">
        <v>2235</v>
      </c>
      <c r="C11267" t="s">
        <v>2258</v>
      </c>
      <c r="D11267" t="s">
        <v>2740</v>
      </c>
      <c r="E11267" t="s">
        <v>3255</v>
      </c>
      <c r="F11267" s="6">
        <v>10</v>
      </c>
      <c r="G11267" s="6"/>
      <c r="H11267" s="6"/>
      <c r="I11267" s="6"/>
      <c r="J11267" s="6">
        <v>86.709090909090889</v>
      </c>
      <c r="K11267">
        <f t="shared" si="352"/>
        <v>1</v>
      </c>
    </row>
    <row r="11268" spans="1:11" x14ac:dyDescent="0.25">
      <c r="A11268" s="5" t="str">
        <f t="shared" si="353"/>
        <v>Size20-200kWMonthly Peak DayJuly11</v>
      </c>
      <c r="B11268" t="s">
        <v>2235</v>
      </c>
      <c r="C11268" t="s">
        <v>2258</v>
      </c>
      <c r="D11268" t="s">
        <v>2740</v>
      </c>
      <c r="E11268" t="s">
        <v>3255</v>
      </c>
      <c r="F11268" s="6">
        <v>11</v>
      </c>
      <c r="G11268" s="6"/>
      <c r="H11268" s="6"/>
      <c r="I11268" s="6"/>
      <c r="J11268" s="6">
        <v>90.209090909090932</v>
      </c>
      <c r="K11268">
        <f t="shared" si="352"/>
        <v>1</v>
      </c>
    </row>
    <row r="11269" spans="1:11" x14ac:dyDescent="0.25">
      <c r="A11269" s="5" t="str">
        <f t="shared" si="353"/>
        <v>Size20-200kWMonthly Peak DayJuly12</v>
      </c>
      <c r="B11269" t="s">
        <v>2235</v>
      </c>
      <c r="C11269" t="s">
        <v>2258</v>
      </c>
      <c r="D11269" t="s">
        <v>2740</v>
      </c>
      <c r="E11269" t="s">
        <v>3255</v>
      </c>
      <c r="F11269" s="6">
        <v>12</v>
      </c>
      <c r="G11269" s="6"/>
      <c r="H11269" s="6"/>
      <c r="I11269" s="6"/>
      <c r="J11269" s="6">
        <v>93.527272727272717</v>
      </c>
      <c r="K11269">
        <f t="shared" si="352"/>
        <v>1</v>
      </c>
    </row>
    <row r="11270" spans="1:11" x14ac:dyDescent="0.25">
      <c r="A11270" s="5" t="str">
        <f t="shared" si="353"/>
        <v>Size20-200kWMonthly Peak DayJuly13</v>
      </c>
      <c r="B11270" t="s">
        <v>2235</v>
      </c>
      <c r="C11270" t="s">
        <v>2258</v>
      </c>
      <c r="D11270" t="s">
        <v>2740</v>
      </c>
      <c r="E11270" t="s">
        <v>3255</v>
      </c>
      <c r="F11270" s="6">
        <v>13</v>
      </c>
      <c r="G11270" s="6"/>
      <c r="H11270" s="6"/>
      <c r="I11270" s="6"/>
      <c r="J11270" s="6">
        <v>97.172727272727258</v>
      </c>
      <c r="K11270">
        <f t="shared" si="352"/>
        <v>1</v>
      </c>
    </row>
    <row r="11271" spans="1:11" x14ac:dyDescent="0.25">
      <c r="A11271" s="5" t="str">
        <f t="shared" si="353"/>
        <v>Size20-200kWMonthly Peak DayJuly14</v>
      </c>
      <c r="B11271" t="s">
        <v>2235</v>
      </c>
      <c r="C11271" t="s">
        <v>2258</v>
      </c>
      <c r="D11271" t="s">
        <v>2740</v>
      </c>
      <c r="E11271" t="s">
        <v>3255</v>
      </c>
      <c r="F11271" s="6">
        <v>14</v>
      </c>
      <c r="G11271" s="6"/>
      <c r="H11271" s="6"/>
      <c r="I11271" s="6"/>
      <c r="J11271" s="6">
        <v>98.909090909090907</v>
      </c>
      <c r="K11271">
        <f t="shared" si="352"/>
        <v>1</v>
      </c>
    </row>
    <row r="11272" spans="1:11" x14ac:dyDescent="0.25">
      <c r="A11272" s="5" t="str">
        <f t="shared" si="353"/>
        <v>Size20-200kWMonthly Peak DayJuly15</v>
      </c>
      <c r="B11272" t="s">
        <v>2235</v>
      </c>
      <c r="C11272" t="s">
        <v>2258</v>
      </c>
      <c r="D11272" t="s">
        <v>2740</v>
      </c>
      <c r="E11272" t="s">
        <v>3255</v>
      </c>
      <c r="F11272" s="6">
        <v>15</v>
      </c>
      <c r="G11272" s="6"/>
      <c r="H11272" s="6"/>
      <c r="I11272" s="6"/>
      <c r="J11272" s="6">
        <v>99.590909090909108</v>
      </c>
      <c r="K11272">
        <f t="shared" si="352"/>
        <v>1</v>
      </c>
    </row>
    <row r="11273" spans="1:11" x14ac:dyDescent="0.25">
      <c r="A11273" s="5" t="str">
        <f t="shared" si="353"/>
        <v>Size20-200kWMonthly Peak DayJuly16</v>
      </c>
      <c r="B11273" t="s">
        <v>2235</v>
      </c>
      <c r="C11273" t="s">
        <v>2258</v>
      </c>
      <c r="D11273" t="s">
        <v>2740</v>
      </c>
      <c r="E11273" t="s">
        <v>3255</v>
      </c>
      <c r="F11273" s="6">
        <v>16</v>
      </c>
      <c r="G11273" s="6"/>
      <c r="H11273" s="6"/>
      <c r="I11273" s="6"/>
      <c r="J11273" s="6">
        <v>100.2909090909091</v>
      </c>
      <c r="K11273">
        <f t="shared" si="352"/>
        <v>1</v>
      </c>
    </row>
    <row r="11274" spans="1:11" x14ac:dyDescent="0.25">
      <c r="A11274" s="5" t="str">
        <f t="shared" si="353"/>
        <v>Size20-200kWMonthly Peak DayJuly17</v>
      </c>
      <c r="B11274" t="s">
        <v>2235</v>
      </c>
      <c r="C11274" t="s">
        <v>2258</v>
      </c>
      <c r="D11274" t="s">
        <v>2740</v>
      </c>
      <c r="E11274" t="s">
        <v>3255</v>
      </c>
      <c r="F11274" s="6">
        <v>17</v>
      </c>
      <c r="G11274" s="6"/>
      <c r="H11274" s="6"/>
      <c r="I11274" s="6"/>
      <c r="J11274" s="6">
        <v>101.56363636363636</v>
      </c>
      <c r="K11274">
        <f t="shared" si="352"/>
        <v>1</v>
      </c>
    </row>
    <row r="11275" spans="1:11" x14ac:dyDescent="0.25">
      <c r="A11275" s="5" t="str">
        <f t="shared" si="353"/>
        <v>Size20-200kWMonthly Peak DayJuly18</v>
      </c>
      <c r="B11275" t="s">
        <v>2235</v>
      </c>
      <c r="C11275" t="s">
        <v>2258</v>
      </c>
      <c r="D11275" t="s">
        <v>2740</v>
      </c>
      <c r="E11275" t="s">
        <v>3255</v>
      </c>
      <c r="F11275" s="6">
        <v>18</v>
      </c>
      <c r="G11275" s="6"/>
      <c r="H11275" s="6"/>
      <c r="I11275" s="6"/>
      <c r="J11275" s="6">
        <v>100.36363636363636</v>
      </c>
      <c r="K11275">
        <f t="shared" si="352"/>
        <v>1</v>
      </c>
    </row>
    <row r="11276" spans="1:11" x14ac:dyDescent="0.25">
      <c r="A11276" s="5" t="str">
        <f t="shared" si="353"/>
        <v>Size20-200kWMonthly Peak DayJuly19</v>
      </c>
      <c r="B11276" t="s">
        <v>2235</v>
      </c>
      <c r="C11276" t="s">
        <v>2258</v>
      </c>
      <c r="D11276" t="s">
        <v>2740</v>
      </c>
      <c r="E11276" t="s">
        <v>3255</v>
      </c>
      <c r="F11276" s="6">
        <v>19</v>
      </c>
      <c r="G11276" s="6"/>
      <c r="H11276" s="6"/>
      <c r="I11276" s="6"/>
      <c r="J11276" s="6">
        <v>98.936363636363652</v>
      </c>
      <c r="K11276">
        <f t="shared" si="352"/>
        <v>1</v>
      </c>
    </row>
    <row r="11277" spans="1:11" x14ac:dyDescent="0.25">
      <c r="A11277" s="5" t="str">
        <f t="shared" si="353"/>
        <v>Size20-200kWMonthly Peak DayJuly20</v>
      </c>
      <c r="B11277" t="s">
        <v>2235</v>
      </c>
      <c r="C11277" t="s">
        <v>2258</v>
      </c>
      <c r="D11277" t="s">
        <v>2740</v>
      </c>
      <c r="E11277" t="s">
        <v>3255</v>
      </c>
      <c r="F11277" s="6">
        <v>20</v>
      </c>
      <c r="G11277" s="6"/>
      <c r="H11277" s="6"/>
      <c r="I11277" s="6"/>
      <c r="J11277" s="6">
        <v>97.127272727272739</v>
      </c>
      <c r="K11277">
        <f t="shared" si="352"/>
        <v>1</v>
      </c>
    </row>
    <row r="11278" spans="1:11" x14ac:dyDescent="0.25">
      <c r="A11278" s="5" t="str">
        <f t="shared" si="353"/>
        <v>Size20-200kWMonthly Peak DayJuly21</v>
      </c>
      <c r="B11278" t="s">
        <v>2235</v>
      </c>
      <c r="C11278" t="s">
        <v>2258</v>
      </c>
      <c r="D11278" t="s">
        <v>2740</v>
      </c>
      <c r="E11278" t="s">
        <v>3255</v>
      </c>
      <c r="F11278" s="6">
        <v>21</v>
      </c>
      <c r="G11278" s="6"/>
      <c r="H11278" s="6"/>
      <c r="I11278" s="6"/>
      <c r="J11278" s="6">
        <v>94.327272727272714</v>
      </c>
      <c r="K11278">
        <f t="shared" si="352"/>
        <v>1</v>
      </c>
    </row>
    <row r="11279" spans="1:11" x14ac:dyDescent="0.25">
      <c r="A11279" s="5" t="str">
        <f t="shared" si="353"/>
        <v>Size20-200kWMonthly Peak DayJuly22</v>
      </c>
      <c r="B11279" t="s">
        <v>2235</v>
      </c>
      <c r="C11279" t="s">
        <v>2258</v>
      </c>
      <c r="D11279" t="s">
        <v>2740</v>
      </c>
      <c r="E11279" t="s">
        <v>3255</v>
      </c>
      <c r="F11279" s="6">
        <v>22</v>
      </c>
      <c r="G11279" s="6"/>
      <c r="H11279" s="6"/>
      <c r="I11279" s="6"/>
      <c r="J11279" s="6">
        <v>90.936363636363637</v>
      </c>
      <c r="K11279">
        <f t="shared" si="352"/>
        <v>1</v>
      </c>
    </row>
    <row r="11280" spans="1:11" x14ac:dyDescent="0.25">
      <c r="A11280" s="5" t="str">
        <f t="shared" si="353"/>
        <v>Size20-200kWMonthly Peak DayJuly23</v>
      </c>
      <c r="B11280" t="s">
        <v>2235</v>
      </c>
      <c r="C11280" t="s">
        <v>2258</v>
      </c>
      <c r="D11280" t="s">
        <v>2740</v>
      </c>
      <c r="E11280" t="s">
        <v>3255</v>
      </c>
      <c r="F11280" s="6">
        <v>23</v>
      </c>
      <c r="G11280" s="6"/>
      <c r="H11280" s="6"/>
      <c r="I11280" s="6"/>
      <c r="J11280" s="6">
        <v>89.763636363636365</v>
      </c>
      <c r="K11280">
        <f t="shared" si="352"/>
        <v>1</v>
      </c>
    </row>
    <row r="11281" spans="1:11" x14ac:dyDescent="0.25">
      <c r="A11281" s="5" t="str">
        <f t="shared" si="353"/>
        <v>Size20-200kWMonthly Peak DayJuly24</v>
      </c>
      <c r="B11281" t="s">
        <v>2235</v>
      </c>
      <c r="C11281" t="s">
        <v>2258</v>
      </c>
      <c r="D11281" t="s">
        <v>2740</v>
      </c>
      <c r="E11281" t="s">
        <v>3255</v>
      </c>
      <c r="F11281" s="6">
        <v>24</v>
      </c>
      <c r="G11281" s="6"/>
      <c r="H11281" s="6"/>
      <c r="I11281" s="6"/>
      <c r="J11281" s="6">
        <v>87.990909090909099</v>
      </c>
      <c r="K11281">
        <f t="shared" si="352"/>
        <v>1</v>
      </c>
    </row>
    <row r="11282" spans="1:11" x14ac:dyDescent="0.25">
      <c r="A11282" s="5" t="str">
        <f t="shared" si="353"/>
        <v>Size20-200kWAverage WeekdayAugust1</v>
      </c>
      <c r="B11282" t="s">
        <v>2235</v>
      </c>
      <c r="C11282" t="s">
        <v>2258</v>
      </c>
      <c r="D11282" t="s">
        <v>2741</v>
      </c>
      <c r="E11282" t="s">
        <v>3256</v>
      </c>
      <c r="F11282" s="6">
        <v>1</v>
      </c>
      <c r="G11282" s="6"/>
      <c r="H11282" s="6"/>
      <c r="I11282" s="6"/>
      <c r="J11282" s="6">
        <v>85.607272727272729</v>
      </c>
      <c r="K11282">
        <f t="shared" si="352"/>
        <v>1</v>
      </c>
    </row>
    <row r="11283" spans="1:11" x14ac:dyDescent="0.25">
      <c r="A11283" s="5" t="str">
        <f t="shared" si="353"/>
        <v>Size20-200kWAverage WeekdayAugust2</v>
      </c>
      <c r="B11283" t="s">
        <v>2235</v>
      </c>
      <c r="C11283" t="s">
        <v>2258</v>
      </c>
      <c r="D11283" t="s">
        <v>2741</v>
      </c>
      <c r="E11283" t="s">
        <v>3256</v>
      </c>
      <c r="F11283" s="6">
        <v>2</v>
      </c>
      <c r="G11283" s="6"/>
      <c r="H11283" s="6"/>
      <c r="I11283" s="6"/>
      <c r="J11283" s="6">
        <v>85.098181818181814</v>
      </c>
      <c r="K11283">
        <f t="shared" si="352"/>
        <v>1</v>
      </c>
    </row>
    <row r="11284" spans="1:11" x14ac:dyDescent="0.25">
      <c r="A11284" s="5" t="str">
        <f t="shared" si="353"/>
        <v>Size20-200kWAverage WeekdayAugust3</v>
      </c>
      <c r="B11284" t="s">
        <v>2235</v>
      </c>
      <c r="C11284" t="s">
        <v>2258</v>
      </c>
      <c r="D11284" t="s">
        <v>2741</v>
      </c>
      <c r="E11284" t="s">
        <v>3256</v>
      </c>
      <c r="F11284" s="6">
        <v>3</v>
      </c>
      <c r="G11284" s="6"/>
      <c r="H11284" s="6"/>
      <c r="I11284" s="6"/>
      <c r="J11284" s="6">
        <v>84.01454545454547</v>
      </c>
      <c r="K11284">
        <f t="shared" si="352"/>
        <v>1</v>
      </c>
    </row>
    <row r="11285" spans="1:11" x14ac:dyDescent="0.25">
      <c r="A11285" s="5" t="str">
        <f t="shared" si="353"/>
        <v>Size20-200kWAverage WeekdayAugust4</v>
      </c>
      <c r="B11285" t="s">
        <v>2235</v>
      </c>
      <c r="C11285" t="s">
        <v>2258</v>
      </c>
      <c r="D11285" t="s">
        <v>2741</v>
      </c>
      <c r="E11285" t="s">
        <v>3256</v>
      </c>
      <c r="F11285" s="6">
        <v>4</v>
      </c>
      <c r="G11285" s="6"/>
      <c r="H11285" s="6"/>
      <c r="I11285" s="6"/>
      <c r="J11285" s="6">
        <v>81.610909090909104</v>
      </c>
      <c r="K11285">
        <f t="shared" si="352"/>
        <v>1</v>
      </c>
    </row>
    <row r="11286" spans="1:11" x14ac:dyDescent="0.25">
      <c r="A11286" s="5" t="str">
        <f t="shared" si="353"/>
        <v>Size20-200kWAverage WeekdayAugust5</v>
      </c>
      <c r="B11286" t="s">
        <v>2235</v>
      </c>
      <c r="C11286" t="s">
        <v>2258</v>
      </c>
      <c r="D11286" t="s">
        <v>2741</v>
      </c>
      <c r="E11286" t="s">
        <v>3256</v>
      </c>
      <c r="F11286" s="6">
        <v>5</v>
      </c>
      <c r="G11286" s="6"/>
      <c r="H11286" s="6"/>
      <c r="I11286" s="6"/>
      <c r="J11286" s="6">
        <v>80.713636363636382</v>
      </c>
      <c r="K11286">
        <f t="shared" si="352"/>
        <v>1</v>
      </c>
    </row>
    <row r="11287" spans="1:11" x14ac:dyDescent="0.25">
      <c r="A11287" s="5" t="str">
        <f t="shared" si="353"/>
        <v>Size20-200kWAverage WeekdayAugust6</v>
      </c>
      <c r="B11287" t="s">
        <v>2235</v>
      </c>
      <c r="C11287" t="s">
        <v>2258</v>
      </c>
      <c r="D11287" t="s">
        <v>2741</v>
      </c>
      <c r="E11287" t="s">
        <v>3256</v>
      </c>
      <c r="F11287" s="6">
        <v>6</v>
      </c>
      <c r="G11287" s="6"/>
      <c r="H11287" s="6"/>
      <c r="I11287" s="6"/>
      <c r="J11287" s="6">
        <v>78.528181818181807</v>
      </c>
      <c r="K11287">
        <f t="shared" si="352"/>
        <v>1</v>
      </c>
    </row>
    <row r="11288" spans="1:11" x14ac:dyDescent="0.25">
      <c r="A11288" s="5" t="str">
        <f t="shared" si="353"/>
        <v>Size20-200kWAverage WeekdayAugust7</v>
      </c>
      <c r="B11288" t="s">
        <v>2235</v>
      </c>
      <c r="C11288" t="s">
        <v>2258</v>
      </c>
      <c r="D11288" t="s">
        <v>2741</v>
      </c>
      <c r="E11288" t="s">
        <v>3256</v>
      </c>
      <c r="F11288" s="6">
        <v>7</v>
      </c>
      <c r="G11288" s="6"/>
      <c r="H11288" s="6"/>
      <c r="I11288" s="6"/>
      <c r="J11288" s="6">
        <v>79.447272727272733</v>
      </c>
      <c r="K11288">
        <f t="shared" si="352"/>
        <v>1</v>
      </c>
    </row>
    <row r="11289" spans="1:11" x14ac:dyDescent="0.25">
      <c r="A11289" s="5" t="str">
        <f t="shared" si="353"/>
        <v>Size20-200kWAverage WeekdayAugust8</v>
      </c>
      <c r="B11289" t="s">
        <v>2235</v>
      </c>
      <c r="C11289" t="s">
        <v>2258</v>
      </c>
      <c r="D11289" t="s">
        <v>2741</v>
      </c>
      <c r="E11289" t="s">
        <v>3256</v>
      </c>
      <c r="F11289" s="6">
        <v>8</v>
      </c>
      <c r="G11289" s="6"/>
      <c r="H11289" s="6"/>
      <c r="I11289" s="6"/>
      <c r="J11289" s="6">
        <v>79.000000000000014</v>
      </c>
      <c r="K11289">
        <f t="shared" si="352"/>
        <v>1</v>
      </c>
    </row>
    <row r="11290" spans="1:11" x14ac:dyDescent="0.25">
      <c r="A11290" s="5" t="str">
        <f t="shared" si="353"/>
        <v>Size20-200kWAverage WeekdayAugust9</v>
      </c>
      <c r="B11290" t="s">
        <v>2235</v>
      </c>
      <c r="C11290" t="s">
        <v>2258</v>
      </c>
      <c r="D11290" t="s">
        <v>2741</v>
      </c>
      <c r="E11290" t="s">
        <v>3256</v>
      </c>
      <c r="F11290" s="6">
        <v>9</v>
      </c>
      <c r="G11290" s="6"/>
      <c r="H11290" s="6"/>
      <c r="I11290" s="6"/>
      <c r="J11290" s="6">
        <v>80.054545454545462</v>
      </c>
      <c r="K11290">
        <f t="shared" si="352"/>
        <v>1</v>
      </c>
    </row>
    <row r="11291" spans="1:11" x14ac:dyDescent="0.25">
      <c r="A11291" s="5" t="str">
        <f t="shared" si="353"/>
        <v>Size20-200kWAverage WeekdayAugust10</v>
      </c>
      <c r="B11291" t="s">
        <v>2235</v>
      </c>
      <c r="C11291" t="s">
        <v>2258</v>
      </c>
      <c r="D11291" t="s">
        <v>2741</v>
      </c>
      <c r="E11291" t="s">
        <v>3256</v>
      </c>
      <c r="F11291" s="6">
        <v>10</v>
      </c>
      <c r="G11291" s="6"/>
      <c r="H11291" s="6"/>
      <c r="I11291" s="6"/>
      <c r="J11291" s="6">
        <v>84.709090909090918</v>
      </c>
      <c r="K11291">
        <f t="shared" si="352"/>
        <v>1</v>
      </c>
    </row>
    <row r="11292" spans="1:11" x14ac:dyDescent="0.25">
      <c r="A11292" s="5" t="str">
        <f t="shared" si="353"/>
        <v>Size20-200kWAverage WeekdayAugust11</v>
      </c>
      <c r="B11292" t="s">
        <v>2235</v>
      </c>
      <c r="C11292" t="s">
        <v>2258</v>
      </c>
      <c r="D11292" t="s">
        <v>2741</v>
      </c>
      <c r="E11292" t="s">
        <v>3256</v>
      </c>
      <c r="F11292" s="6">
        <v>11</v>
      </c>
      <c r="G11292" s="6"/>
      <c r="H11292" s="6"/>
      <c r="I11292" s="6"/>
      <c r="J11292" s="6">
        <v>90.009090909090915</v>
      </c>
      <c r="K11292">
        <f t="shared" si="352"/>
        <v>1</v>
      </c>
    </row>
    <row r="11293" spans="1:11" x14ac:dyDescent="0.25">
      <c r="A11293" s="5" t="str">
        <f t="shared" si="353"/>
        <v>Size20-200kWAverage WeekdayAugust12</v>
      </c>
      <c r="B11293" t="s">
        <v>2235</v>
      </c>
      <c r="C11293" t="s">
        <v>2258</v>
      </c>
      <c r="D11293" t="s">
        <v>2741</v>
      </c>
      <c r="E11293" t="s">
        <v>3256</v>
      </c>
      <c r="F11293" s="6">
        <v>12</v>
      </c>
      <c r="G11293" s="6"/>
      <c r="H11293" s="6"/>
      <c r="I11293" s="6"/>
      <c r="J11293" s="6">
        <v>93.536363636363618</v>
      </c>
      <c r="K11293">
        <f t="shared" si="352"/>
        <v>1</v>
      </c>
    </row>
    <row r="11294" spans="1:11" x14ac:dyDescent="0.25">
      <c r="A11294" s="5" t="str">
        <f t="shared" si="353"/>
        <v>Size20-200kWAverage WeekdayAugust13</v>
      </c>
      <c r="B11294" t="s">
        <v>2235</v>
      </c>
      <c r="C11294" t="s">
        <v>2258</v>
      </c>
      <c r="D11294" t="s">
        <v>2741</v>
      </c>
      <c r="E11294" t="s">
        <v>3256</v>
      </c>
      <c r="F11294" s="6">
        <v>13</v>
      </c>
      <c r="G11294" s="6"/>
      <c r="H11294" s="6"/>
      <c r="I11294" s="6"/>
      <c r="J11294" s="6">
        <v>95.345454545454544</v>
      </c>
      <c r="K11294">
        <f t="shared" si="352"/>
        <v>1</v>
      </c>
    </row>
    <row r="11295" spans="1:11" x14ac:dyDescent="0.25">
      <c r="A11295" s="5" t="str">
        <f t="shared" si="353"/>
        <v>Size20-200kWAverage WeekdayAugust14</v>
      </c>
      <c r="B11295" t="s">
        <v>2235</v>
      </c>
      <c r="C11295" t="s">
        <v>2258</v>
      </c>
      <c r="D11295" t="s">
        <v>2741</v>
      </c>
      <c r="E11295" t="s">
        <v>3256</v>
      </c>
      <c r="F11295" s="6">
        <v>14</v>
      </c>
      <c r="G11295" s="6"/>
      <c r="H11295" s="6"/>
      <c r="I11295" s="6"/>
      <c r="J11295" s="6">
        <v>96.854545454545459</v>
      </c>
      <c r="K11295">
        <f t="shared" si="352"/>
        <v>1</v>
      </c>
    </row>
    <row r="11296" spans="1:11" x14ac:dyDescent="0.25">
      <c r="A11296" s="5" t="str">
        <f t="shared" si="353"/>
        <v>Size20-200kWAverage WeekdayAugust15</v>
      </c>
      <c r="B11296" t="s">
        <v>2235</v>
      </c>
      <c r="C11296" t="s">
        <v>2258</v>
      </c>
      <c r="D11296" t="s">
        <v>2741</v>
      </c>
      <c r="E11296" t="s">
        <v>3256</v>
      </c>
      <c r="F11296" s="6">
        <v>15</v>
      </c>
      <c r="G11296" s="6"/>
      <c r="H11296" s="6"/>
      <c r="I11296" s="6"/>
      <c r="J11296" s="6">
        <v>98.272727272727266</v>
      </c>
      <c r="K11296">
        <f t="shared" si="352"/>
        <v>1</v>
      </c>
    </row>
    <row r="11297" spans="1:11" x14ac:dyDescent="0.25">
      <c r="A11297" s="5" t="str">
        <f t="shared" si="353"/>
        <v>Size20-200kWAverage WeekdayAugust16</v>
      </c>
      <c r="B11297" t="s">
        <v>2235</v>
      </c>
      <c r="C11297" t="s">
        <v>2258</v>
      </c>
      <c r="D11297" t="s">
        <v>2741</v>
      </c>
      <c r="E11297" t="s">
        <v>3256</v>
      </c>
      <c r="F11297" s="6">
        <v>16</v>
      </c>
      <c r="G11297" s="6"/>
      <c r="H11297" s="6"/>
      <c r="I11297" s="6"/>
      <c r="J11297" s="6">
        <v>99.272727272727252</v>
      </c>
      <c r="K11297">
        <f t="shared" si="352"/>
        <v>1</v>
      </c>
    </row>
    <row r="11298" spans="1:11" x14ac:dyDescent="0.25">
      <c r="A11298" s="5" t="str">
        <f t="shared" si="353"/>
        <v>Size20-200kWAverage WeekdayAugust17</v>
      </c>
      <c r="B11298" t="s">
        <v>2235</v>
      </c>
      <c r="C11298" t="s">
        <v>2258</v>
      </c>
      <c r="D11298" t="s">
        <v>2741</v>
      </c>
      <c r="E11298" t="s">
        <v>3256</v>
      </c>
      <c r="F11298" s="6">
        <v>17</v>
      </c>
      <c r="G11298" s="6"/>
      <c r="H11298" s="6"/>
      <c r="I11298" s="6"/>
      <c r="J11298" s="6">
        <v>99.518181818181816</v>
      </c>
      <c r="K11298">
        <f t="shared" si="352"/>
        <v>1</v>
      </c>
    </row>
    <row r="11299" spans="1:11" x14ac:dyDescent="0.25">
      <c r="A11299" s="5" t="str">
        <f t="shared" si="353"/>
        <v>Size20-200kWAverage WeekdayAugust18</v>
      </c>
      <c r="B11299" t="s">
        <v>2235</v>
      </c>
      <c r="C11299" t="s">
        <v>2258</v>
      </c>
      <c r="D11299" t="s">
        <v>2741</v>
      </c>
      <c r="E11299" t="s">
        <v>3256</v>
      </c>
      <c r="F11299" s="6">
        <v>18</v>
      </c>
      <c r="G11299" s="6"/>
      <c r="H11299" s="6"/>
      <c r="I11299" s="6"/>
      <c r="J11299" s="6">
        <v>98.63636363636364</v>
      </c>
      <c r="K11299">
        <f t="shared" si="352"/>
        <v>1</v>
      </c>
    </row>
    <row r="11300" spans="1:11" x14ac:dyDescent="0.25">
      <c r="A11300" s="5" t="str">
        <f t="shared" si="353"/>
        <v>Size20-200kWAverage WeekdayAugust19</v>
      </c>
      <c r="B11300" t="s">
        <v>2235</v>
      </c>
      <c r="C11300" t="s">
        <v>2258</v>
      </c>
      <c r="D11300" t="s">
        <v>2741</v>
      </c>
      <c r="E11300" t="s">
        <v>3256</v>
      </c>
      <c r="F11300" s="6">
        <v>19</v>
      </c>
      <c r="G11300" s="6"/>
      <c r="H11300" s="6"/>
      <c r="I11300" s="6"/>
      <c r="J11300" s="6">
        <v>96.936363636363652</v>
      </c>
      <c r="K11300">
        <f t="shared" si="352"/>
        <v>1</v>
      </c>
    </row>
    <row r="11301" spans="1:11" x14ac:dyDescent="0.25">
      <c r="A11301" s="5" t="str">
        <f t="shared" si="353"/>
        <v>Size20-200kWAverage WeekdayAugust20</v>
      </c>
      <c r="B11301" t="s">
        <v>2235</v>
      </c>
      <c r="C11301" t="s">
        <v>2258</v>
      </c>
      <c r="D11301" t="s">
        <v>2741</v>
      </c>
      <c r="E11301" t="s">
        <v>3256</v>
      </c>
      <c r="F11301" s="6">
        <v>20</v>
      </c>
      <c r="G11301" s="6"/>
      <c r="H11301" s="6"/>
      <c r="I11301" s="6"/>
      <c r="J11301" s="6">
        <v>93.827272727272742</v>
      </c>
      <c r="K11301">
        <f t="shared" si="352"/>
        <v>1</v>
      </c>
    </row>
    <row r="11302" spans="1:11" x14ac:dyDescent="0.25">
      <c r="A11302" s="5" t="str">
        <f t="shared" si="353"/>
        <v>Size20-200kWAverage WeekdayAugust21</v>
      </c>
      <c r="B11302" t="s">
        <v>2235</v>
      </c>
      <c r="C11302" t="s">
        <v>2258</v>
      </c>
      <c r="D11302" t="s">
        <v>2741</v>
      </c>
      <c r="E11302" t="s">
        <v>3256</v>
      </c>
      <c r="F11302" s="6">
        <v>21</v>
      </c>
      <c r="G11302" s="6"/>
      <c r="H11302" s="6"/>
      <c r="I11302" s="6"/>
      <c r="J11302" s="6">
        <v>89.872727272727261</v>
      </c>
      <c r="K11302">
        <f t="shared" si="352"/>
        <v>1</v>
      </c>
    </row>
    <row r="11303" spans="1:11" x14ac:dyDescent="0.25">
      <c r="A11303" s="5" t="str">
        <f t="shared" si="353"/>
        <v>Size20-200kWAverage WeekdayAugust22</v>
      </c>
      <c r="B11303" t="s">
        <v>2235</v>
      </c>
      <c r="C11303" t="s">
        <v>2258</v>
      </c>
      <c r="D11303" t="s">
        <v>2741</v>
      </c>
      <c r="E11303" t="s">
        <v>3256</v>
      </c>
      <c r="F11303" s="6">
        <v>22</v>
      </c>
      <c r="G11303" s="6"/>
      <c r="H11303" s="6"/>
      <c r="I11303" s="6"/>
      <c r="J11303" s="6">
        <v>86.772727272727266</v>
      </c>
      <c r="K11303">
        <f t="shared" si="352"/>
        <v>1</v>
      </c>
    </row>
    <row r="11304" spans="1:11" x14ac:dyDescent="0.25">
      <c r="A11304" s="5" t="str">
        <f t="shared" si="353"/>
        <v>Size20-200kWAverage WeekdayAugust23</v>
      </c>
      <c r="B11304" t="s">
        <v>2235</v>
      </c>
      <c r="C11304" t="s">
        <v>2258</v>
      </c>
      <c r="D11304" t="s">
        <v>2741</v>
      </c>
      <c r="E11304" t="s">
        <v>3256</v>
      </c>
      <c r="F11304" s="6">
        <v>23</v>
      </c>
      <c r="G11304" s="6"/>
      <c r="H11304" s="6"/>
      <c r="I11304" s="6"/>
      <c r="J11304" s="6">
        <v>84.997272727272744</v>
      </c>
      <c r="K11304">
        <f t="shared" si="352"/>
        <v>1</v>
      </c>
    </row>
    <row r="11305" spans="1:11" x14ac:dyDescent="0.25">
      <c r="A11305" s="5" t="str">
        <f t="shared" si="353"/>
        <v>Size20-200kWAverage WeekdayAugust24</v>
      </c>
      <c r="B11305" t="s">
        <v>2235</v>
      </c>
      <c r="C11305" t="s">
        <v>2258</v>
      </c>
      <c r="D11305" t="s">
        <v>2741</v>
      </c>
      <c r="E11305" t="s">
        <v>3256</v>
      </c>
      <c r="F11305" s="6">
        <v>24</v>
      </c>
      <c r="G11305" s="6"/>
      <c r="H11305" s="6"/>
      <c r="I11305" s="6"/>
      <c r="J11305" s="6">
        <v>83.26454545454547</v>
      </c>
      <c r="K11305">
        <f t="shared" si="352"/>
        <v>1</v>
      </c>
    </row>
    <row r="11306" spans="1:11" x14ac:dyDescent="0.25">
      <c r="A11306" s="5" t="str">
        <f t="shared" si="353"/>
        <v>Size20-200kWMonthly Peak DayAugust1</v>
      </c>
      <c r="B11306" t="s">
        <v>2235</v>
      </c>
      <c r="C11306" t="s">
        <v>2258</v>
      </c>
      <c r="D11306" t="s">
        <v>2742</v>
      </c>
      <c r="E11306" t="s">
        <v>3256</v>
      </c>
      <c r="F11306" s="6">
        <v>1</v>
      </c>
      <c r="G11306" s="6"/>
      <c r="H11306" s="6"/>
      <c r="I11306" s="6"/>
      <c r="J11306" s="6">
        <v>85.818181818181813</v>
      </c>
      <c r="K11306">
        <f t="shared" si="352"/>
        <v>1</v>
      </c>
    </row>
    <row r="11307" spans="1:11" x14ac:dyDescent="0.25">
      <c r="A11307" s="5" t="str">
        <f t="shared" si="353"/>
        <v>Size20-200kWMonthly Peak DayAugust2</v>
      </c>
      <c r="B11307" t="s">
        <v>2235</v>
      </c>
      <c r="C11307" t="s">
        <v>2258</v>
      </c>
      <c r="D11307" t="s">
        <v>2742</v>
      </c>
      <c r="E11307" t="s">
        <v>3256</v>
      </c>
      <c r="F11307" s="6">
        <v>2</v>
      </c>
      <c r="G11307" s="6"/>
      <c r="H11307" s="6"/>
      <c r="I11307" s="6"/>
      <c r="J11307" s="6">
        <v>84.290909090909082</v>
      </c>
      <c r="K11307">
        <f t="shared" si="352"/>
        <v>1</v>
      </c>
    </row>
    <row r="11308" spans="1:11" x14ac:dyDescent="0.25">
      <c r="A11308" s="5" t="str">
        <f t="shared" si="353"/>
        <v>Size20-200kWMonthly Peak DayAugust3</v>
      </c>
      <c r="B11308" t="s">
        <v>2235</v>
      </c>
      <c r="C11308" t="s">
        <v>2258</v>
      </c>
      <c r="D11308" t="s">
        <v>2742</v>
      </c>
      <c r="E11308" t="s">
        <v>3256</v>
      </c>
      <c r="F11308" s="6">
        <v>3</v>
      </c>
      <c r="G11308" s="6"/>
      <c r="H11308" s="6"/>
      <c r="I11308" s="6"/>
      <c r="J11308" s="6">
        <v>83.152727272727276</v>
      </c>
      <c r="K11308">
        <f t="shared" si="352"/>
        <v>1</v>
      </c>
    </row>
    <row r="11309" spans="1:11" x14ac:dyDescent="0.25">
      <c r="A11309" s="5" t="str">
        <f t="shared" si="353"/>
        <v>Size20-200kWMonthly Peak DayAugust4</v>
      </c>
      <c r="B11309" t="s">
        <v>2235</v>
      </c>
      <c r="C11309" t="s">
        <v>2258</v>
      </c>
      <c r="D11309" t="s">
        <v>2742</v>
      </c>
      <c r="E11309" t="s">
        <v>3256</v>
      </c>
      <c r="F11309" s="6">
        <v>4</v>
      </c>
      <c r="G11309" s="6"/>
      <c r="H11309" s="6"/>
      <c r="I11309" s="6"/>
      <c r="J11309" s="6">
        <v>82.870909090909109</v>
      </c>
      <c r="K11309">
        <f t="shared" si="352"/>
        <v>1</v>
      </c>
    </row>
    <row r="11310" spans="1:11" x14ac:dyDescent="0.25">
      <c r="A11310" s="5" t="str">
        <f t="shared" si="353"/>
        <v>Size20-200kWMonthly Peak DayAugust5</v>
      </c>
      <c r="B11310" t="s">
        <v>2235</v>
      </c>
      <c r="C11310" t="s">
        <v>2258</v>
      </c>
      <c r="D11310" t="s">
        <v>2742</v>
      </c>
      <c r="E11310" t="s">
        <v>3256</v>
      </c>
      <c r="F11310" s="6">
        <v>5</v>
      </c>
      <c r="G11310" s="6"/>
      <c r="H11310" s="6"/>
      <c r="I11310" s="6"/>
      <c r="J11310" s="6">
        <v>81.264545454545456</v>
      </c>
      <c r="K11310">
        <f t="shared" si="352"/>
        <v>1</v>
      </c>
    </row>
    <row r="11311" spans="1:11" x14ac:dyDescent="0.25">
      <c r="A11311" s="5" t="str">
        <f t="shared" si="353"/>
        <v>Size20-200kWMonthly Peak DayAugust6</v>
      </c>
      <c r="B11311" t="s">
        <v>2235</v>
      </c>
      <c r="C11311" t="s">
        <v>2258</v>
      </c>
      <c r="D11311" t="s">
        <v>2742</v>
      </c>
      <c r="E11311" t="s">
        <v>3256</v>
      </c>
      <c r="F11311" s="6">
        <v>6</v>
      </c>
      <c r="G11311" s="6"/>
      <c r="H11311" s="6"/>
      <c r="I11311" s="6"/>
      <c r="J11311" s="6">
        <v>80.010909090909109</v>
      </c>
      <c r="K11311">
        <f t="shared" si="352"/>
        <v>1</v>
      </c>
    </row>
    <row r="11312" spans="1:11" x14ac:dyDescent="0.25">
      <c r="A11312" s="5" t="str">
        <f t="shared" si="353"/>
        <v>Size20-200kWMonthly Peak DayAugust7</v>
      </c>
      <c r="B11312" t="s">
        <v>2235</v>
      </c>
      <c r="C11312" t="s">
        <v>2258</v>
      </c>
      <c r="D11312" t="s">
        <v>2742</v>
      </c>
      <c r="E11312" t="s">
        <v>3256</v>
      </c>
      <c r="F11312" s="6">
        <v>7</v>
      </c>
      <c r="G11312" s="6"/>
      <c r="H11312" s="6"/>
      <c r="I11312" s="6"/>
      <c r="J11312" s="6">
        <v>79.109090909090924</v>
      </c>
      <c r="K11312">
        <f t="shared" si="352"/>
        <v>1</v>
      </c>
    </row>
    <row r="11313" spans="1:11" x14ac:dyDescent="0.25">
      <c r="A11313" s="5" t="str">
        <f t="shared" si="353"/>
        <v>Size20-200kWMonthly Peak DayAugust8</v>
      </c>
      <c r="B11313" t="s">
        <v>2235</v>
      </c>
      <c r="C11313" t="s">
        <v>2258</v>
      </c>
      <c r="D11313" t="s">
        <v>2742</v>
      </c>
      <c r="E11313" t="s">
        <v>3256</v>
      </c>
      <c r="F11313" s="6">
        <v>8</v>
      </c>
      <c r="G11313" s="6"/>
      <c r="H11313" s="6"/>
      <c r="I11313" s="6"/>
      <c r="J11313" s="6">
        <v>79.12</v>
      </c>
      <c r="K11313">
        <f t="shared" si="352"/>
        <v>1</v>
      </c>
    </row>
    <row r="11314" spans="1:11" x14ac:dyDescent="0.25">
      <c r="A11314" s="5" t="str">
        <f t="shared" si="353"/>
        <v>Size20-200kWMonthly Peak DayAugust9</v>
      </c>
      <c r="B11314" t="s">
        <v>2235</v>
      </c>
      <c r="C11314" t="s">
        <v>2258</v>
      </c>
      <c r="D11314" t="s">
        <v>2742</v>
      </c>
      <c r="E11314" t="s">
        <v>3256</v>
      </c>
      <c r="F11314" s="6">
        <v>9</v>
      </c>
      <c r="G11314" s="6"/>
      <c r="H11314" s="6"/>
      <c r="I11314" s="6"/>
      <c r="J11314" s="6">
        <v>81.209090909090904</v>
      </c>
      <c r="K11314">
        <f t="shared" si="352"/>
        <v>1</v>
      </c>
    </row>
    <row r="11315" spans="1:11" x14ac:dyDescent="0.25">
      <c r="A11315" s="5" t="str">
        <f t="shared" si="353"/>
        <v>Size20-200kWMonthly Peak DayAugust10</v>
      </c>
      <c r="B11315" t="s">
        <v>2235</v>
      </c>
      <c r="C11315" t="s">
        <v>2258</v>
      </c>
      <c r="D11315" t="s">
        <v>2742</v>
      </c>
      <c r="E11315" t="s">
        <v>3256</v>
      </c>
      <c r="F11315" s="6">
        <v>10</v>
      </c>
      <c r="G11315" s="6"/>
      <c r="H11315" s="6"/>
      <c r="I11315" s="6"/>
      <c r="J11315" s="6">
        <v>85.018181818181816</v>
      </c>
      <c r="K11315">
        <f t="shared" si="352"/>
        <v>1</v>
      </c>
    </row>
    <row r="11316" spans="1:11" x14ac:dyDescent="0.25">
      <c r="A11316" s="5" t="str">
        <f t="shared" si="353"/>
        <v>Size20-200kWMonthly Peak DayAugust11</v>
      </c>
      <c r="B11316" t="s">
        <v>2235</v>
      </c>
      <c r="C11316" t="s">
        <v>2258</v>
      </c>
      <c r="D11316" t="s">
        <v>2742</v>
      </c>
      <c r="E11316" t="s">
        <v>3256</v>
      </c>
      <c r="F11316" s="6">
        <v>11</v>
      </c>
      <c r="G11316" s="6"/>
      <c r="H11316" s="6"/>
      <c r="I11316" s="6"/>
      <c r="J11316" s="6">
        <v>88.354545454545431</v>
      </c>
      <c r="K11316">
        <f t="shared" si="352"/>
        <v>1</v>
      </c>
    </row>
    <row r="11317" spans="1:11" x14ac:dyDescent="0.25">
      <c r="A11317" s="5" t="str">
        <f t="shared" si="353"/>
        <v>Size20-200kWMonthly Peak DayAugust12</v>
      </c>
      <c r="B11317" t="s">
        <v>2235</v>
      </c>
      <c r="C11317" t="s">
        <v>2258</v>
      </c>
      <c r="D11317" t="s">
        <v>2742</v>
      </c>
      <c r="E11317" t="s">
        <v>3256</v>
      </c>
      <c r="F11317" s="6">
        <v>12</v>
      </c>
      <c r="G11317" s="6"/>
      <c r="H11317" s="6"/>
      <c r="I11317" s="6"/>
      <c r="J11317" s="6">
        <v>91.509090909090915</v>
      </c>
      <c r="K11317">
        <f t="shared" si="352"/>
        <v>1</v>
      </c>
    </row>
    <row r="11318" spans="1:11" x14ac:dyDescent="0.25">
      <c r="A11318" s="5" t="str">
        <f t="shared" si="353"/>
        <v>Size20-200kWMonthly Peak DayAugust13</v>
      </c>
      <c r="B11318" t="s">
        <v>2235</v>
      </c>
      <c r="C11318" t="s">
        <v>2258</v>
      </c>
      <c r="D11318" t="s">
        <v>2742</v>
      </c>
      <c r="E11318" t="s">
        <v>3256</v>
      </c>
      <c r="F11318" s="6">
        <v>13</v>
      </c>
      <c r="G11318" s="6"/>
      <c r="H11318" s="6"/>
      <c r="I11318" s="6"/>
      <c r="J11318" s="6">
        <v>94.063636363636363</v>
      </c>
      <c r="K11318">
        <f t="shared" si="352"/>
        <v>1</v>
      </c>
    </row>
    <row r="11319" spans="1:11" x14ac:dyDescent="0.25">
      <c r="A11319" s="5" t="str">
        <f t="shared" si="353"/>
        <v>Size20-200kWMonthly Peak DayAugust14</v>
      </c>
      <c r="B11319" t="s">
        <v>2235</v>
      </c>
      <c r="C11319" t="s">
        <v>2258</v>
      </c>
      <c r="D11319" t="s">
        <v>2742</v>
      </c>
      <c r="E11319" t="s">
        <v>3256</v>
      </c>
      <c r="F11319" s="6">
        <v>14</v>
      </c>
      <c r="G11319" s="6"/>
      <c r="H11319" s="6"/>
      <c r="I11319" s="6"/>
      <c r="J11319" s="6">
        <v>96.072727272727263</v>
      </c>
      <c r="K11319">
        <f t="shared" si="352"/>
        <v>1</v>
      </c>
    </row>
    <row r="11320" spans="1:11" x14ac:dyDescent="0.25">
      <c r="A11320" s="5" t="str">
        <f t="shared" si="353"/>
        <v>Size20-200kWMonthly Peak DayAugust15</v>
      </c>
      <c r="B11320" t="s">
        <v>2235</v>
      </c>
      <c r="C11320" t="s">
        <v>2258</v>
      </c>
      <c r="D11320" t="s">
        <v>2742</v>
      </c>
      <c r="E11320" t="s">
        <v>3256</v>
      </c>
      <c r="F11320" s="6">
        <v>15</v>
      </c>
      <c r="G11320" s="6"/>
      <c r="H11320" s="6"/>
      <c r="I11320" s="6"/>
      <c r="J11320" s="6">
        <v>97.318181818181813</v>
      </c>
      <c r="K11320">
        <f t="shared" si="352"/>
        <v>1</v>
      </c>
    </row>
    <row r="11321" spans="1:11" x14ac:dyDescent="0.25">
      <c r="A11321" s="5" t="str">
        <f t="shared" si="353"/>
        <v>Size20-200kWMonthly Peak DayAugust16</v>
      </c>
      <c r="B11321" t="s">
        <v>2235</v>
      </c>
      <c r="C11321" t="s">
        <v>2258</v>
      </c>
      <c r="D11321" t="s">
        <v>2742</v>
      </c>
      <c r="E11321" t="s">
        <v>3256</v>
      </c>
      <c r="F11321" s="6">
        <v>16</v>
      </c>
      <c r="G11321" s="6"/>
      <c r="H11321" s="6"/>
      <c r="I11321" s="6"/>
      <c r="J11321" s="6">
        <v>97.481818181818184</v>
      </c>
      <c r="K11321">
        <f t="shared" si="352"/>
        <v>1</v>
      </c>
    </row>
    <row r="11322" spans="1:11" x14ac:dyDescent="0.25">
      <c r="A11322" s="5" t="str">
        <f t="shared" si="353"/>
        <v>Size20-200kWMonthly Peak DayAugust17</v>
      </c>
      <c r="B11322" t="s">
        <v>2235</v>
      </c>
      <c r="C11322" t="s">
        <v>2258</v>
      </c>
      <c r="D11322" t="s">
        <v>2742</v>
      </c>
      <c r="E11322" t="s">
        <v>3256</v>
      </c>
      <c r="F11322" s="6">
        <v>17</v>
      </c>
      <c r="G11322" s="6"/>
      <c r="H11322" s="6"/>
      <c r="I11322" s="6"/>
      <c r="J11322" s="6">
        <v>96.681818181818187</v>
      </c>
      <c r="K11322">
        <f t="shared" si="352"/>
        <v>1</v>
      </c>
    </row>
    <row r="11323" spans="1:11" x14ac:dyDescent="0.25">
      <c r="A11323" s="5" t="str">
        <f t="shared" si="353"/>
        <v>Size20-200kWMonthly Peak DayAugust18</v>
      </c>
      <c r="B11323" t="s">
        <v>2235</v>
      </c>
      <c r="C11323" t="s">
        <v>2258</v>
      </c>
      <c r="D11323" t="s">
        <v>2742</v>
      </c>
      <c r="E11323" t="s">
        <v>3256</v>
      </c>
      <c r="F11323" s="6">
        <v>18</v>
      </c>
      <c r="G11323" s="6"/>
      <c r="H11323" s="6"/>
      <c r="I11323" s="6"/>
      <c r="J11323" s="6">
        <v>95.272727272727295</v>
      </c>
      <c r="K11323">
        <f t="shared" si="352"/>
        <v>1</v>
      </c>
    </row>
    <row r="11324" spans="1:11" x14ac:dyDescent="0.25">
      <c r="A11324" s="5" t="str">
        <f t="shared" si="353"/>
        <v>Size20-200kWMonthly Peak DayAugust19</v>
      </c>
      <c r="B11324" t="s">
        <v>2235</v>
      </c>
      <c r="C11324" t="s">
        <v>2258</v>
      </c>
      <c r="D11324" t="s">
        <v>2742</v>
      </c>
      <c r="E11324" t="s">
        <v>3256</v>
      </c>
      <c r="F11324" s="6">
        <v>19</v>
      </c>
      <c r="G11324" s="6"/>
      <c r="H11324" s="6"/>
      <c r="I11324" s="6"/>
      <c r="J11324" s="6">
        <v>92.836363636363629</v>
      </c>
      <c r="K11324">
        <f t="shared" si="352"/>
        <v>1</v>
      </c>
    </row>
    <row r="11325" spans="1:11" x14ac:dyDescent="0.25">
      <c r="A11325" s="5" t="str">
        <f t="shared" si="353"/>
        <v>Size20-200kWMonthly Peak DayAugust20</v>
      </c>
      <c r="B11325" t="s">
        <v>2235</v>
      </c>
      <c r="C11325" t="s">
        <v>2258</v>
      </c>
      <c r="D11325" t="s">
        <v>2742</v>
      </c>
      <c r="E11325" t="s">
        <v>3256</v>
      </c>
      <c r="F11325" s="6">
        <v>20</v>
      </c>
      <c r="G11325" s="6"/>
      <c r="H11325" s="6"/>
      <c r="I11325" s="6"/>
      <c r="J11325" s="6">
        <v>90.27272727272728</v>
      </c>
      <c r="K11325">
        <f t="shared" si="352"/>
        <v>1</v>
      </c>
    </row>
    <row r="11326" spans="1:11" x14ac:dyDescent="0.25">
      <c r="A11326" s="5" t="str">
        <f t="shared" si="353"/>
        <v>Size20-200kWMonthly Peak DayAugust21</v>
      </c>
      <c r="B11326" t="s">
        <v>2235</v>
      </c>
      <c r="C11326" t="s">
        <v>2258</v>
      </c>
      <c r="D11326" t="s">
        <v>2742</v>
      </c>
      <c r="E11326" t="s">
        <v>3256</v>
      </c>
      <c r="F11326" s="6">
        <v>21</v>
      </c>
      <c r="G11326" s="6"/>
      <c r="H11326" s="6"/>
      <c r="I11326" s="6"/>
      <c r="J11326" s="6">
        <v>87.172727272727258</v>
      </c>
      <c r="K11326">
        <f t="shared" si="352"/>
        <v>1</v>
      </c>
    </row>
    <row r="11327" spans="1:11" x14ac:dyDescent="0.25">
      <c r="A11327" s="5" t="str">
        <f t="shared" si="353"/>
        <v>Size20-200kWMonthly Peak DayAugust22</v>
      </c>
      <c r="B11327" t="s">
        <v>2235</v>
      </c>
      <c r="C11327" t="s">
        <v>2258</v>
      </c>
      <c r="D11327" t="s">
        <v>2742</v>
      </c>
      <c r="E11327" t="s">
        <v>3256</v>
      </c>
      <c r="F11327" s="6">
        <v>22</v>
      </c>
      <c r="G11327" s="6"/>
      <c r="H11327" s="6"/>
      <c r="I11327" s="6"/>
      <c r="J11327" s="6">
        <v>85.036363636363632</v>
      </c>
      <c r="K11327">
        <f t="shared" si="352"/>
        <v>1</v>
      </c>
    </row>
    <row r="11328" spans="1:11" x14ac:dyDescent="0.25">
      <c r="A11328" s="5" t="str">
        <f t="shared" si="353"/>
        <v>Size20-200kWMonthly Peak DayAugust23</v>
      </c>
      <c r="B11328" t="s">
        <v>2235</v>
      </c>
      <c r="C11328" t="s">
        <v>2258</v>
      </c>
      <c r="D11328" t="s">
        <v>2742</v>
      </c>
      <c r="E11328" t="s">
        <v>3256</v>
      </c>
      <c r="F11328" s="6">
        <v>23</v>
      </c>
      <c r="G11328" s="6"/>
      <c r="H11328" s="6"/>
      <c r="I11328" s="6"/>
      <c r="J11328" s="6">
        <v>83.563636363636363</v>
      </c>
      <c r="K11328">
        <f t="shared" si="352"/>
        <v>1</v>
      </c>
    </row>
    <row r="11329" spans="1:11" x14ac:dyDescent="0.25">
      <c r="A11329" s="5" t="str">
        <f t="shared" si="353"/>
        <v>Size20-200kWMonthly Peak DayAugust24</v>
      </c>
      <c r="B11329" t="s">
        <v>2235</v>
      </c>
      <c r="C11329" t="s">
        <v>2258</v>
      </c>
      <c r="D11329" t="s">
        <v>2742</v>
      </c>
      <c r="E11329" t="s">
        <v>3256</v>
      </c>
      <c r="F11329" s="6">
        <v>24</v>
      </c>
      <c r="G11329" s="6"/>
      <c r="H11329" s="6"/>
      <c r="I11329" s="6"/>
      <c r="J11329" s="6">
        <v>82.963636363636382</v>
      </c>
      <c r="K11329">
        <f t="shared" si="352"/>
        <v>1</v>
      </c>
    </row>
    <row r="11330" spans="1:11" x14ac:dyDescent="0.25">
      <c r="A11330" s="5" t="str">
        <f t="shared" si="353"/>
        <v>Size20-200kWAverage WeekdaySeptember1</v>
      </c>
      <c r="B11330" t="s">
        <v>2235</v>
      </c>
      <c r="C11330" t="s">
        <v>2258</v>
      </c>
      <c r="D11330" t="s">
        <v>2743</v>
      </c>
      <c r="E11330" t="s">
        <v>3257</v>
      </c>
      <c r="F11330" s="6">
        <v>1</v>
      </c>
      <c r="G11330" s="6"/>
      <c r="H11330" s="6"/>
      <c r="I11330" s="6"/>
      <c r="J11330" s="6">
        <v>78.927272727272708</v>
      </c>
      <c r="K11330">
        <f t="shared" ref="K11330:K11393" si="354">INDEX(events, MATCH(CONCATENATE(B11330, C11330, D11330, E11330), events_y, 0), MATCH("Confidential", events_x, 0))</f>
        <v>1</v>
      </c>
    </row>
    <row r="11331" spans="1:11" x14ac:dyDescent="0.25">
      <c r="A11331" s="5" t="str">
        <f t="shared" ref="A11331:A11394" si="355">CONCATENATE(B11331, C11331, D11331, E11331, F11331)</f>
        <v>Size20-200kWAverage WeekdaySeptember2</v>
      </c>
      <c r="B11331" t="s">
        <v>2235</v>
      </c>
      <c r="C11331" t="s">
        <v>2258</v>
      </c>
      <c r="D11331" t="s">
        <v>2743</v>
      </c>
      <c r="E11331" t="s">
        <v>3257</v>
      </c>
      <c r="F11331" s="6">
        <v>2</v>
      </c>
      <c r="G11331" s="6"/>
      <c r="H11331" s="6"/>
      <c r="I11331" s="6"/>
      <c r="J11331" s="6">
        <v>77.47727272727272</v>
      </c>
      <c r="K11331">
        <f t="shared" si="354"/>
        <v>1</v>
      </c>
    </row>
    <row r="11332" spans="1:11" x14ac:dyDescent="0.25">
      <c r="A11332" s="5" t="str">
        <f t="shared" si="355"/>
        <v>Size20-200kWAverage WeekdaySeptember3</v>
      </c>
      <c r="B11332" t="s">
        <v>2235</v>
      </c>
      <c r="C11332" t="s">
        <v>2258</v>
      </c>
      <c r="D11332" t="s">
        <v>2743</v>
      </c>
      <c r="E11332" t="s">
        <v>3257</v>
      </c>
      <c r="F11332" s="6">
        <v>3</v>
      </c>
      <c r="G11332" s="6"/>
      <c r="H11332" s="6"/>
      <c r="I11332" s="6"/>
      <c r="J11332" s="6">
        <v>77.989999999999995</v>
      </c>
      <c r="K11332">
        <f t="shared" si="354"/>
        <v>1</v>
      </c>
    </row>
    <row r="11333" spans="1:11" x14ac:dyDescent="0.25">
      <c r="A11333" s="5" t="str">
        <f t="shared" si="355"/>
        <v>Size20-200kWAverage WeekdaySeptember4</v>
      </c>
      <c r="B11333" t="s">
        <v>2235</v>
      </c>
      <c r="C11333" t="s">
        <v>2258</v>
      </c>
      <c r="D11333" t="s">
        <v>2743</v>
      </c>
      <c r="E11333" t="s">
        <v>3257</v>
      </c>
      <c r="F11333" s="6">
        <v>4</v>
      </c>
      <c r="G11333" s="6"/>
      <c r="H11333" s="6"/>
      <c r="I11333" s="6"/>
      <c r="J11333" s="6">
        <v>77.563636363636363</v>
      </c>
      <c r="K11333">
        <f t="shared" si="354"/>
        <v>1</v>
      </c>
    </row>
    <row r="11334" spans="1:11" x14ac:dyDescent="0.25">
      <c r="A11334" s="5" t="str">
        <f t="shared" si="355"/>
        <v>Size20-200kWAverage WeekdaySeptember5</v>
      </c>
      <c r="B11334" t="s">
        <v>2235</v>
      </c>
      <c r="C11334" t="s">
        <v>2258</v>
      </c>
      <c r="D11334" t="s">
        <v>2743</v>
      </c>
      <c r="E11334" t="s">
        <v>3257</v>
      </c>
      <c r="F11334" s="6">
        <v>5</v>
      </c>
      <c r="G11334" s="6"/>
      <c r="H11334" s="6"/>
      <c r="I11334" s="6"/>
      <c r="J11334" s="6">
        <v>76.526363636363627</v>
      </c>
      <c r="K11334">
        <f t="shared" si="354"/>
        <v>1</v>
      </c>
    </row>
    <row r="11335" spans="1:11" x14ac:dyDescent="0.25">
      <c r="A11335" s="5" t="str">
        <f t="shared" si="355"/>
        <v>Size20-200kWAverage WeekdaySeptember6</v>
      </c>
      <c r="B11335" t="s">
        <v>2235</v>
      </c>
      <c r="C11335" t="s">
        <v>2258</v>
      </c>
      <c r="D11335" t="s">
        <v>2743</v>
      </c>
      <c r="E11335" t="s">
        <v>3257</v>
      </c>
      <c r="F11335" s="6">
        <v>6</v>
      </c>
      <c r="G11335" s="6"/>
      <c r="H11335" s="6"/>
      <c r="I11335" s="6"/>
      <c r="J11335" s="6">
        <v>74.61818181818181</v>
      </c>
      <c r="K11335">
        <f t="shared" si="354"/>
        <v>1</v>
      </c>
    </row>
    <row r="11336" spans="1:11" x14ac:dyDescent="0.25">
      <c r="A11336" s="5" t="str">
        <f t="shared" si="355"/>
        <v>Size20-200kWAverage WeekdaySeptember7</v>
      </c>
      <c r="B11336" t="s">
        <v>2235</v>
      </c>
      <c r="C11336" t="s">
        <v>2258</v>
      </c>
      <c r="D11336" t="s">
        <v>2743</v>
      </c>
      <c r="E11336" t="s">
        <v>3257</v>
      </c>
      <c r="F11336" s="6">
        <v>7</v>
      </c>
      <c r="G11336" s="6"/>
      <c r="H11336" s="6"/>
      <c r="I11336" s="6"/>
      <c r="J11336" s="6">
        <v>73.459090909090889</v>
      </c>
      <c r="K11336">
        <f t="shared" si="354"/>
        <v>1</v>
      </c>
    </row>
    <row r="11337" spans="1:11" x14ac:dyDescent="0.25">
      <c r="A11337" s="5" t="str">
        <f t="shared" si="355"/>
        <v>Size20-200kWAverage WeekdaySeptember8</v>
      </c>
      <c r="B11337" t="s">
        <v>2235</v>
      </c>
      <c r="C11337" t="s">
        <v>2258</v>
      </c>
      <c r="D11337" t="s">
        <v>2743</v>
      </c>
      <c r="E11337" t="s">
        <v>3257</v>
      </c>
      <c r="F11337" s="6">
        <v>8</v>
      </c>
      <c r="G11337" s="6"/>
      <c r="H11337" s="6"/>
      <c r="I11337" s="6"/>
      <c r="J11337" s="6">
        <v>72.41</v>
      </c>
      <c r="K11337">
        <f t="shared" si="354"/>
        <v>1</v>
      </c>
    </row>
    <row r="11338" spans="1:11" x14ac:dyDescent="0.25">
      <c r="A11338" s="5" t="str">
        <f t="shared" si="355"/>
        <v>Size20-200kWAverage WeekdaySeptember9</v>
      </c>
      <c r="B11338" t="s">
        <v>2235</v>
      </c>
      <c r="C11338" t="s">
        <v>2258</v>
      </c>
      <c r="D11338" t="s">
        <v>2743</v>
      </c>
      <c r="E11338" t="s">
        <v>3257</v>
      </c>
      <c r="F11338" s="6">
        <v>9</v>
      </c>
      <c r="G11338" s="6"/>
      <c r="H11338" s="6"/>
      <c r="I11338" s="6"/>
      <c r="J11338" s="6">
        <v>73.402727272727276</v>
      </c>
      <c r="K11338">
        <f t="shared" si="354"/>
        <v>1</v>
      </c>
    </row>
    <row r="11339" spans="1:11" x14ac:dyDescent="0.25">
      <c r="A11339" s="5" t="str">
        <f t="shared" si="355"/>
        <v>Size20-200kWAverage WeekdaySeptember10</v>
      </c>
      <c r="B11339" t="s">
        <v>2235</v>
      </c>
      <c r="C11339" t="s">
        <v>2258</v>
      </c>
      <c r="D11339" t="s">
        <v>2743</v>
      </c>
      <c r="E11339" t="s">
        <v>3257</v>
      </c>
      <c r="F11339" s="6">
        <v>10</v>
      </c>
      <c r="G11339" s="6"/>
      <c r="H11339" s="6"/>
      <c r="I11339" s="6"/>
      <c r="J11339" s="6">
        <v>76.119090909090914</v>
      </c>
      <c r="K11339">
        <f t="shared" si="354"/>
        <v>1</v>
      </c>
    </row>
    <row r="11340" spans="1:11" x14ac:dyDescent="0.25">
      <c r="A11340" s="5" t="str">
        <f t="shared" si="355"/>
        <v>Size20-200kWAverage WeekdaySeptember11</v>
      </c>
      <c r="B11340" t="s">
        <v>2235</v>
      </c>
      <c r="C11340" t="s">
        <v>2258</v>
      </c>
      <c r="D11340" t="s">
        <v>2743</v>
      </c>
      <c r="E11340" t="s">
        <v>3257</v>
      </c>
      <c r="F11340" s="6">
        <v>11</v>
      </c>
      <c r="G11340" s="6"/>
      <c r="H11340" s="6"/>
      <c r="I11340" s="6"/>
      <c r="J11340" s="6">
        <v>79.354545454545459</v>
      </c>
      <c r="K11340">
        <f t="shared" si="354"/>
        <v>1</v>
      </c>
    </row>
    <row r="11341" spans="1:11" x14ac:dyDescent="0.25">
      <c r="A11341" s="5" t="str">
        <f t="shared" si="355"/>
        <v>Size20-200kWAverage WeekdaySeptember12</v>
      </c>
      <c r="B11341" t="s">
        <v>2235</v>
      </c>
      <c r="C11341" t="s">
        <v>2258</v>
      </c>
      <c r="D11341" t="s">
        <v>2743</v>
      </c>
      <c r="E11341" t="s">
        <v>3257</v>
      </c>
      <c r="F11341" s="6">
        <v>12</v>
      </c>
      <c r="G11341" s="6"/>
      <c r="H11341" s="6"/>
      <c r="I11341" s="6"/>
      <c r="J11341" s="6">
        <v>83.009090909090901</v>
      </c>
      <c r="K11341">
        <f t="shared" si="354"/>
        <v>1</v>
      </c>
    </row>
    <row r="11342" spans="1:11" x14ac:dyDescent="0.25">
      <c r="A11342" s="5" t="str">
        <f t="shared" si="355"/>
        <v>Size20-200kWAverage WeekdaySeptember13</v>
      </c>
      <c r="B11342" t="s">
        <v>2235</v>
      </c>
      <c r="C11342" t="s">
        <v>2258</v>
      </c>
      <c r="D11342" t="s">
        <v>2743</v>
      </c>
      <c r="E11342" t="s">
        <v>3257</v>
      </c>
      <c r="F11342" s="6">
        <v>13</v>
      </c>
      <c r="G11342" s="6"/>
      <c r="H11342" s="6"/>
      <c r="I11342" s="6"/>
      <c r="J11342" s="6">
        <v>85.709090909090918</v>
      </c>
      <c r="K11342">
        <f t="shared" si="354"/>
        <v>1</v>
      </c>
    </row>
    <row r="11343" spans="1:11" x14ac:dyDescent="0.25">
      <c r="A11343" s="5" t="str">
        <f t="shared" si="355"/>
        <v>Size20-200kWAverage WeekdaySeptember14</v>
      </c>
      <c r="B11343" t="s">
        <v>2235</v>
      </c>
      <c r="C11343" t="s">
        <v>2258</v>
      </c>
      <c r="D11343" t="s">
        <v>2743</v>
      </c>
      <c r="E11343" t="s">
        <v>3257</v>
      </c>
      <c r="F11343" s="6">
        <v>14</v>
      </c>
      <c r="G11343" s="6"/>
      <c r="H11343" s="6"/>
      <c r="I11343" s="6"/>
      <c r="J11343" s="6">
        <v>86.727272727272734</v>
      </c>
      <c r="K11343">
        <f t="shared" si="354"/>
        <v>1</v>
      </c>
    </row>
    <row r="11344" spans="1:11" x14ac:dyDescent="0.25">
      <c r="A11344" s="5" t="str">
        <f t="shared" si="355"/>
        <v>Size20-200kWAverage WeekdaySeptember15</v>
      </c>
      <c r="B11344" t="s">
        <v>2235</v>
      </c>
      <c r="C11344" t="s">
        <v>2258</v>
      </c>
      <c r="D11344" t="s">
        <v>2743</v>
      </c>
      <c r="E11344" t="s">
        <v>3257</v>
      </c>
      <c r="F11344" s="6">
        <v>15</v>
      </c>
      <c r="G11344" s="6"/>
      <c r="H11344" s="6"/>
      <c r="I11344" s="6"/>
      <c r="J11344" s="6">
        <v>87.5</v>
      </c>
      <c r="K11344">
        <f t="shared" si="354"/>
        <v>1</v>
      </c>
    </row>
    <row r="11345" spans="1:11" x14ac:dyDescent="0.25">
      <c r="A11345" s="5" t="str">
        <f t="shared" si="355"/>
        <v>Size20-200kWAverage WeekdaySeptember16</v>
      </c>
      <c r="B11345" t="s">
        <v>2235</v>
      </c>
      <c r="C11345" t="s">
        <v>2258</v>
      </c>
      <c r="D11345" t="s">
        <v>2743</v>
      </c>
      <c r="E11345" t="s">
        <v>3257</v>
      </c>
      <c r="F11345" s="6">
        <v>16</v>
      </c>
      <c r="G11345" s="6"/>
      <c r="H11345" s="6"/>
      <c r="I11345" s="6"/>
      <c r="J11345" s="6">
        <v>87.581818181818193</v>
      </c>
      <c r="K11345">
        <f t="shared" si="354"/>
        <v>1</v>
      </c>
    </row>
    <row r="11346" spans="1:11" x14ac:dyDescent="0.25">
      <c r="A11346" s="5" t="str">
        <f t="shared" si="355"/>
        <v>Size20-200kWAverage WeekdaySeptember17</v>
      </c>
      <c r="B11346" t="s">
        <v>2235</v>
      </c>
      <c r="C11346" t="s">
        <v>2258</v>
      </c>
      <c r="D11346" t="s">
        <v>2743</v>
      </c>
      <c r="E11346" t="s">
        <v>3257</v>
      </c>
      <c r="F11346" s="6">
        <v>17</v>
      </c>
      <c r="G11346" s="6"/>
      <c r="H11346" s="6"/>
      <c r="I11346" s="6"/>
      <c r="J11346" s="6">
        <v>87.454545454545453</v>
      </c>
      <c r="K11346">
        <f t="shared" si="354"/>
        <v>1</v>
      </c>
    </row>
    <row r="11347" spans="1:11" x14ac:dyDescent="0.25">
      <c r="A11347" s="5" t="str">
        <f t="shared" si="355"/>
        <v>Size20-200kWAverage WeekdaySeptember18</v>
      </c>
      <c r="B11347" t="s">
        <v>2235</v>
      </c>
      <c r="C11347" t="s">
        <v>2258</v>
      </c>
      <c r="D11347" t="s">
        <v>2743</v>
      </c>
      <c r="E11347" t="s">
        <v>3257</v>
      </c>
      <c r="F11347" s="6">
        <v>18</v>
      </c>
      <c r="G11347" s="6"/>
      <c r="H11347" s="6"/>
      <c r="I11347" s="6"/>
      <c r="J11347" s="6">
        <v>87.063636363636363</v>
      </c>
      <c r="K11347">
        <f t="shared" si="354"/>
        <v>1</v>
      </c>
    </row>
    <row r="11348" spans="1:11" x14ac:dyDescent="0.25">
      <c r="A11348" s="5" t="str">
        <f t="shared" si="355"/>
        <v>Size20-200kWAverage WeekdaySeptember19</v>
      </c>
      <c r="B11348" t="s">
        <v>2235</v>
      </c>
      <c r="C11348" t="s">
        <v>2258</v>
      </c>
      <c r="D11348" t="s">
        <v>2743</v>
      </c>
      <c r="E11348" t="s">
        <v>3257</v>
      </c>
      <c r="F11348" s="6">
        <v>19</v>
      </c>
      <c r="G11348" s="6"/>
      <c r="H11348" s="6"/>
      <c r="I11348" s="6"/>
      <c r="J11348" s="6">
        <v>85.681818181818187</v>
      </c>
      <c r="K11348">
        <f t="shared" si="354"/>
        <v>1</v>
      </c>
    </row>
    <row r="11349" spans="1:11" x14ac:dyDescent="0.25">
      <c r="A11349" s="5" t="str">
        <f t="shared" si="355"/>
        <v>Size20-200kWAverage WeekdaySeptember20</v>
      </c>
      <c r="B11349" t="s">
        <v>2235</v>
      </c>
      <c r="C11349" t="s">
        <v>2258</v>
      </c>
      <c r="D11349" t="s">
        <v>2743</v>
      </c>
      <c r="E11349" t="s">
        <v>3257</v>
      </c>
      <c r="F11349" s="6">
        <v>20</v>
      </c>
      <c r="G11349" s="6"/>
      <c r="H11349" s="6"/>
      <c r="I11349" s="6"/>
      <c r="J11349" s="6">
        <v>81.927272727272722</v>
      </c>
      <c r="K11349">
        <f t="shared" si="354"/>
        <v>1</v>
      </c>
    </row>
    <row r="11350" spans="1:11" x14ac:dyDescent="0.25">
      <c r="A11350" s="5" t="str">
        <f t="shared" si="355"/>
        <v>Size20-200kWAverage WeekdaySeptember21</v>
      </c>
      <c r="B11350" t="s">
        <v>2235</v>
      </c>
      <c r="C11350" t="s">
        <v>2258</v>
      </c>
      <c r="D11350" t="s">
        <v>2743</v>
      </c>
      <c r="E11350" t="s">
        <v>3257</v>
      </c>
      <c r="F11350" s="6">
        <v>21</v>
      </c>
      <c r="G11350" s="6"/>
      <c r="H11350" s="6"/>
      <c r="I11350" s="6"/>
      <c r="J11350" s="6">
        <v>79.326363636363624</v>
      </c>
      <c r="K11350">
        <f t="shared" si="354"/>
        <v>1</v>
      </c>
    </row>
    <row r="11351" spans="1:11" x14ac:dyDescent="0.25">
      <c r="A11351" s="5" t="str">
        <f t="shared" si="355"/>
        <v>Size20-200kWAverage WeekdaySeptember22</v>
      </c>
      <c r="B11351" t="s">
        <v>2235</v>
      </c>
      <c r="C11351" t="s">
        <v>2258</v>
      </c>
      <c r="D11351" t="s">
        <v>2743</v>
      </c>
      <c r="E11351" t="s">
        <v>3257</v>
      </c>
      <c r="F11351" s="6">
        <v>22</v>
      </c>
      <c r="G11351" s="6"/>
      <c r="H11351" s="6"/>
      <c r="I11351" s="6"/>
      <c r="J11351" s="6">
        <v>77.219090909090923</v>
      </c>
      <c r="K11351">
        <f t="shared" si="354"/>
        <v>1</v>
      </c>
    </row>
    <row r="11352" spans="1:11" x14ac:dyDescent="0.25">
      <c r="A11352" s="5" t="str">
        <f t="shared" si="355"/>
        <v>Size20-200kWAverage WeekdaySeptember23</v>
      </c>
      <c r="B11352" t="s">
        <v>2235</v>
      </c>
      <c r="C11352" t="s">
        <v>2258</v>
      </c>
      <c r="D11352" t="s">
        <v>2743</v>
      </c>
      <c r="E11352" t="s">
        <v>3257</v>
      </c>
      <c r="F11352" s="6">
        <v>23</v>
      </c>
      <c r="G11352" s="6"/>
      <c r="H11352" s="6"/>
      <c r="I11352" s="6"/>
      <c r="J11352" s="6">
        <v>75.837272727272719</v>
      </c>
      <c r="K11352">
        <f t="shared" si="354"/>
        <v>1</v>
      </c>
    </row>
    <row r="11353" spans="1:11" x14ac:dyDescent="0.25">
      <c r="A11353" s="5" t="str">
        <f t="shared" si="355"/>
        <v>Size20-200kWAverage WeekdaySeptember24</v>
      </c>
      <c r="B11353" t="s">
        <v>2235</v>
      </c>
      <c r="C11353" t="s">
        <v>2258</v>
      </c>
      <c r="D11353" t="s">
        <v>2743</v>
      </c>
      <c r="E11353" t="s">
        <v>3257</v>
      </c>
      <c r="F11353" s="6">
        <v>24</v>
      </c>
      <c r="G11353" s="6"/>
      <c r="H11353" s="6"/>
      <c r="I11353" s="6"/>
      <c r="J11353" s="6">
        <v>74.980909090909094</v>
      </c>
      <c r="K11353">
        <f t="shared" si="354"/>
        <v>1</v>
      </c>
    </row>
    <row r="11354" spans="1:11" x14ac:dyDescent="0.25">
      <c r="A11354" s="5" t="str">
        <f t="shared" si="355"/>
        <v>Size20-200kWMonthly Peak DaySeptember1</v>
      </c>
      <c r="B11354" t="s">
        <v>2235</v>
      </c>
      <c r="C11354" t="s">
        <v>2258</v>
      </c>
      <c r="D11354" t="s">
        <v>2744</v>
      </c>
      <c r="E11354" t="s">
        <v>3257</v>
      </c>
      <c r="F11354" s="6">
        <v>1</v>
      </c>
      <c r="G11354" s="6"/>
      <c r="H11354" s="6"/>
      <c r="I11354" s="6"/>
      <c r="J11354" s="6">
        <v>83.684545454545457</v>
      </c>
      <c r="K11354">
        <f t="shared" si="354"/>
        <v>1</v>
      </c>
    </row>
    <row r="11355" spans="1:11" x14ac:dyDescent="0.25">
      <c r="A11355" s="5" t="str">
        <f t="shared" si="355"/>
        <v>Size20-200kWMonthly Peak DaySeptember2</v>
      </c>
      <c r="B11355" t="s">
        <v>2235</v>
      </c>
      <c r="C11355" t="s">
        <v>2258</v>
      </c>
      <c r="D11355" t="s">
        <v>2744</v>
      </c>
      <c r="E11355" t="s">
        <v>3257</v>
      </c>
      <c r="F11355" s="6">
        <v>2</v>
      </c>
      <c r="G11355" s="6"/>
      <c r="H11355" s="6"/>
      <c r="I11355" s="6"/>
      <c r="J11355" s="6">
        <v>82.424545454545452</v>
      </c>
      <c r="K11355">
        <f t="shared" si="354"/>
        <v>1</v>
      </c>
    </row>
    <row r="11356" spans="1:11" x14ac:dyDescent="0.25">
      <c r="A11356" s="5" t="str">
        <f t="shared" si="355"/>
        <v>Size20-200kWMonthly Peak DaySeptember3</v>
      </c>
      <c r="B11356" t="s">
        <v>2235</v>
      </c>
      <c r="C11356" t="s">
        <v>2258</v>
      </c>
      <c r="D11356" t="s">
        <v>2744</v>
      </c>
      <c r="E11356" t="s">
        <v>3257</v>
      </c>
      <c r="F11356" s="6">
        <v>3</v>
      </c>
      <c r="G11356" s="6"/>
      <c r="H11356" s="6"/>
      <c r="I11356" s="6"/>
      <c r="J11356" s="6">
        <v>81.023636363636371</v>
      </c>
      <c r="K11356">
        <f t="shared" si="354"/>
        <v>1</v>
      </c>
    </row>
    <row r="11357" spans="1:11" x14ac:dyDescent="0.25">
      <c r="A11357" s="5" t="str">
        <f t="shared" si="355"/>
        <v>Size20-200kWMonthly Peak DaySeptember4</v>
      </c>
      <c r="B11357" t="s">
        <v>2235</v>
      </c>
      <c r="C11357" t="s">
        <v>2258</v>
      </c>
      <c r="D11357" t="s">
        <v>2744</v>
      </c>
      <c r="E11357" t="s">
        <v>3257</v>
      </c>
      <c r="F11357" s="6">
        <v>4</v>
      </c>
      <c r="G11357" s="6"/>
      <c r="H11357" s="6"/>
      <c r="I11357" s="6"/>
      <c r="J11357" s="6">
        <v>79.725454545454539</v>
      </c>
      <c r="K11357">
        <f t="shared" si="354"/>
        <v>1</v>
      </c>
    </row>
    <row r="11358" spans="1:11" x14ac:dyDescent="0.25">
      <c r="A11358" s="5" t="str">
        <f t="shared" si="355"/>
        <v>Size20-200kWMonthly Peak DaySeptember5</v>
      </c>
      <c r="B11358" t="s">
        <v>2235</v>
      </c>
      <c r="C11358" t="s">
        <v>2258</v>
      </c>
      <c r="D11358" t="s">
        <v>2744</v>
      </c>
      <c r="E11358" t="s">
        <v>3257</v>
      </c>
      <c r="F11358" s="6">
        <v>5</v>
      </c>
      <c r="G11358" s="6"/>
      <c r="H11358" s="6"/>
      <c r="I11358" s="6"/>
      <c r="J11358" s="6">
        <v>79.554545454545462</v>
      </c>
      <c r="K11358">
        <f t="shared" si="354"/>
        <v>1</v>
      </c>
    </row>
    <row r="11359" spans="1:11" x14ac:dyDescent="0.25">
      <c r="A11359" s="5" t="str">
        <f t="shared" si="355"/>
        <v>Size20-200kWMonthly Peak DaySeptember6</v>
      </c>
      <c r="B11359" t="s">
        <v>2235</v>
      </c>
      <c r="C11359" t="s">
        <v>2258</v>
      </c>
      <c r="D11359" t="s">
        <v>2744</v>
      </c>
      <c r="E11359" t="s">
        <v>3257</v>
      </c>
      <c r="F11359" s="6">
        <v>6</v>
      </c>
      <c r="G11359" s="6"/>
      <c r="H11359" s="6"/>
      <c r="I11359" s="6"/>
      <c r="J11359" s="6">
        <v>79.786363636363632</v>
      </c>
      <c r="K11359">
        <f t="shared" si="354"/>
        <v>1</v>
      </c>
    </row>
    <row r="11360" spans="1:11" x14ac:dyDescent="0.25">
      <c r="A11360" s="5" t="str">
        <f t="shared" si="355"/>
        <v>Size20-200kWMonthly Peak DaySeptember7</v>
      </c>
      <c r="B11360" t="s">
        <v>2235</v>
      </c>
      <c r="C11360" t="s">
        <v>2258</v>
      </c>
      <c r="D11360" t="s">
        <v>2744</v>
      </c>
      <c r="E11360" t="s">
        <v>3257</v>
      </c>
      <c r="F11360" s="6">
        <v>7</v>
      </c>
      <c r="G11360" s="6"/>
      <c r="H11360" s="6"/>
      <c r="I11360" s="6"/>
      <c r="J11360" s="6">
        <v>78.777272727272731</v>
      </c>
      <c r="K11360">
        <f t="shared" si="354"/>
        <v>1</v>
      </c>
    </row>
    <row r="11361" spans="1:11" x14ac:dyDescent="0.25">
      <c r="A11361" s="5" t="str">
        <f t="shared" si="355"/>
        <v>Size20-200kWMonthly Peak DaySeptember8</v>
      </c>
      <c r="B11361" t="s">
        <v>2235</v>
      </c>
      <c r="C11361" t="s">
        <v>2258</v>
      </c>
      <c r="D11361" t="s">
        <v>2744</v>
      </c>
      <c r="E11361" t="s">
        <v>3257</v>
      </c>
      <c r="F11361" s="6">
        <v>8</v>
      </c>
      <c r="G11361" s="6"/>
      <c r="H11361" s="6"/>
      <c r="I11361" s="6"/>
      <c r="J11361" s="6">
        <v>76.726363636363644</v>
      </c>
      <c r="K11361">
        <f t="shared" si="354"/>
        <v>1</v>
      </c>
    </row>
    <row r="11362" spans="1:11" x14ac:dyDescent="0.25">
      <c r="A11362" s="5" t="str">
        <f t="shared" si="355"/>
        <v>Size20-200kWMonthly Peak DaySeptember9</v>
      </c>
      <c r="B11362" t="s">
        <v>2235</v>
      </c>
      <c r="C11362" t="s">
        <v>2258</v>
      </c>
      <c r="D11362" t="s">
        <v>2744</v>
      </c>
      <c r="E11362" t="s">
        <v>3257</v>
      </c>
      <c r="F11362" s="6">
        <v>9</v>
      </c>
      <c r="G11362" s="6"/>
      <c r="H11362" s="6"/>
      <c r="I11362" s="6"/>
      <c r="J11362" s="6">
        <v>78.930909090909097</v>
      </c>
      <c r="K11362">
        <f t="shared" si="354"/>
        <v>1</v>
      </c>
    </row>
    <row r="11363" spans="1:11" x14ac:dyDescent="0.25">
      <c r="A11363" s="5" t="str">
        <f t="shared" si="355"/>
        <v>Size20-200kWMonthly Peak DaySeptember10</v>
      </c>
      <c r="B11363" t="s">
        <v>2235</v>
      </c>
      <c r="C11363" t="s">
        <v>2258</v>
      </c>
      <c r="D11363" t="s">
        <v>2744</v>
      </c>
      <c r="E11363" t="s">
        <v>3257</v>
      </c>
      <c r="F11363" s="6">
        <v>10</v>
      </c>
      <c r="G11363" s="6"/>
      <c r="H11363" s="6"/>
      <c r="I11363" s="6"/>
      <c r="J11363" s="6">
        <v>82.809090909090912</v>
      </c>
      <c r="K11363">
        <f t="shared" si="354"/>
        <v>1</v>
      </c>
    </row>
    <row r="11364" spans="1:11" x14ac:dyDescent="0.25">
      <c r="A11364" s="5" t="str">
        <f t="shared" si="355"/>
        <v>Size20-200kWMonthly Peak DaySeptember11</v>
      </c>
      <c r="B11364" t="s">
        <v>2235</v>
      </c>
      <c r="C11364" t="s">
        <v>2258</v>
      </c>
      <c r="D11364" t="s">
        <v>2744</v>
      </c>
      <c r="E11364" t="s">
        <v>3257</v>
      </c>
      <c r="F11364" s="6">
        <v>11</v>
      </c>
      <c r="G11364" s="6"/>
      <c r="H11364" s="6"/>
      <c r="I11364" s="6"/>
      <c r="J11364" s="6">
        <v>86.072727272727263</v>
      </c>
      <c r="K11364">
        <f t="shared" si="354"/>
        <v>1</v>
      </c>
    </row>
    <row r="11365" spans="1:11" x14ac:dyDescent="0.25">
      <c r="A11365" s="5" t="str">
        <f t="shared" si="355"/>
        <v>Size20-200kWMonthly Peak DaySeptember12</v>
      </c>
      <c r="B11365" t="s">
        <v>2235</v>
      </c>
      <c r="C11365" t="s">
        <v>2258</v>
      </c>
      <c r="D11365" t="s">
        <v>2744</v>
      </c>
      <c r="E11365" t="s">
        <v>3257</v>
      </c>
      <c r="F11365" s="6">
        <v>12</v>
      </c>
      <c r="G11365" s="6"/>
      <c r="H11365" s="6"/>
      <c r="I11365" s="6"/>
      <c r="J11365" s="6">
        <v>89.2</v>
      </c>
      <c r="K11365">
        <f t="shared" si="354"/>
        <v>1</v>
      </c>
    </row>
    <row r="11366" spans="1:11" x14ac:dyDescent="0.25">
      <c r="A11366" s="5" t="str">
        <f t="shared" si="355"/>
        <v>Size20-200kWMonthly Peak DaySeptember13</v>
      </c>
      <c r="B11366" t="s">
        <v>2235</v>
      </c>
      <c r="C11366" t="s">
        <v>2258</v>
      </c>
      <c r="D11366" t="s">
        <v>2744</v>
      </c>
      <c r="E11366" t="s">
        <v>3257</v>
      </c>
      <c r="F11366" s="6">
        <v>13</v>
      </c>
      <c r="G11366" s="6"/>
      <c r="H11366" s="6"/>
      <c r="I11366" s="6"/>
      <c r="J11366" s="6">
        <v>92.490909090909099</v>
      </c>
      <c r="K11366">
        <f t="shared" si="354"/>
        <v>1</v>
      </c>
    </row>
    <row r="11367" spans="1:11" x14ac:dyDescent="0.25">
      <c r="A11367" s="5" t="str">
        <f t="shared" si="355"/>
        <v>Size20-200kWMonthly Peak DaySeptember14</v>
      </c>
      <c r="B11367" t="s">
        <v>2235</v>
      </c>
      <c r="C11367" t="s">
        <v>2258</v>
      </c>
      <c r="D11367" t="s">
        <v>2744</v>
      </c>
      <c r="E11367" t="s">
        <v>3257</v>
      </c>
      <c r="F11367" s="6">
        <v>14</v>
      </c>
      <c r="G11367" s="6"/>
      <c r="H11367" s="6"/>
      <c r="I11367" s="6"/>
      <c r="J11367" s="6">
        <v>95.327272727272714</v>
      </c>
      <c r="K11367">
        <f t="shared" si="354"/>
        <v>1</v>
      </c>
    </row>
    <row r="11368" spans="1:11" x14ac:dyDescent="0.25">
      <c r="A11368" s="5" t="str">
        <f t="shared" si="355"/>
        <v>Size20-200kWMonthly Peak DaySeptember15</v>
      </c>
      <c r="B11368" t="s">
        <v>2235</v>
      </c>
      <c r="C11368" t="s">
        <v>2258</v>
      </c>
      <c r="D11368" t="s">
        <v>2744</v>
      </c>
      <c r="E11368" t="s">
        <v>3257</v>
      </c>
      <c r="F11368" s="6">
        <v>15</v>
      </c>
      <c r="G11368" s="6"/>
      <c r="H11368" s="6"/>
      <c r="I11368" s="6"/>
      <c r="J11368" s="6">
        <v>96.600000000000009</v>
      </c>
      <c r="K11368">
        <f t="shared" si="354"/>
        <v>1</v>
      </c>
    </row>
    <row r="11369" spans="1:11" x14ac:dyDescent="0.25">
      <c r="A11369" s="5" t="str">
        <f t="shared" si="355"/>
        <v>Size20-200kWMonthly Peak DaySeptember16</v>
      </c>
      <c r="B11369" t="s">
        <v>2235</v>
      </c>
      <c r="C11369" t="s">
        <v>2258</v>
      </c>
      <c r="D11369" t="s">
        <v>2744</v>
      </c>
      <c r="E11369" t="s">
        <v>3257</v>
      </c>
      <c r="F11369" s="6">
        <v>16</v>
      </c>
      <c r="G11369" s="6"/>
      <c r="H11369" s="6"/>
      <c r="I11369" s="6"/>
      <c r="J11369" s="6">
        <v>97.74545454545455</v>
      </c>
      <c r="K11369">
        <f t="shared" si="354"/>
        <v>1</v>
      </c>
    </row>
    <row r="11370" spans="1:11" x14ac:dyDescent="0.25">
      <c r="A11370" s="5" t="str">
        <f t="shared" si="355"/>
        <v>Size20-200kWMonthly Peak DaySeptember17</v>
      </c>
      <c r="B11370" t="s">
        <v>2235</v>
      </c>
      <c r="C11370" t="s">
        <v>2258</v>
      </c>
      <c r="D11370" t="s">
        <v>2744</v>
      </c>
      <c r="E11370" t="s">
        <v>3257</v>
      </c>
      <c r="F11370" s="6">
        <v>17</v>
      </c>
      <c r="G11370" s="6"/>
      <c r="H11370" s="6"/>
      <c r="I11370" s="6"/>
      <c r="J11370" s="6">
        <v>98.181818181818187</v>
      </c>
      <c r="K11370">
        <f t="shared" si="354"/>
        <v>1</v>
      </c>
    </row>
    <row r="11371" spans="1:11" x14ac:dyDescent="0.25">
      <c r="A11371" s="5" t="str">
        <f t="shared" si="355"/>
        <v>Size20-200kWMonthly Peak DaySeptember18</v>
      </c>
      <c r="B11371" t="s">
        <v>2235</v>
      </c>
      <c r="C11371" t="s">
        <v>2258</v>
      </c>
      <c r="D11371" t="s">
        <v>2744</v>
      </c>
      <c r="E11371" t="s">
        <v>3257</v>
      </c>
      <c r="F11371" s="6">
        <v>18</v>
      </c>
      <c r="G11371" s="6"/>
      <c r="H11371" s="6"/>
      <c r="I11371" s="6"/>
      <c r="J11371" s="6">
        <v>97.13636363636364</v>
      </c>
      <c r="K11371">
        <f t="shared" si="354"/>
        <v>1</v>
      </c>
    </row>
    <row r="11372" spans="1:11" x14ac:dyDescent="0.25">
      <c r="A11372" s="5" t="str">
        <f t="shared" si="355"/>
        <v>Size20-200kWMonthly Peak DaySeptember19</v>
      </c>
      <c r="B11372" t="s">
        <v>2235</v>
      </c>
      <c r="C11372" t="s">
        <v>2258</v>
      </c>
      <c r="D11372" t="s">
        <v>2744</v>
      </c>
      <c r="E11372" t="s">
        <v>3257</v>
      </c>
      <c r="F11372" s="6">
        <v>19</v>
      </c>
      <c r="G11372" s="6"/>
      <c r="H11372" s="6"/>
      <c r="I11372" s="6"/>
      <c r="J11372" s="6">
        <v>95.272727272727266</v>
      </c>
      <c r="K11372">
        <f t="shared" si="354"/>
        <v>1</v>
      </c>
    </row>
    <row r="11373" spans="1:11" x14ac:dyDescent="0.25">
      <c r="A11373" s="5" t="str">
        <f t="shared" si="355"/>
        <v>Size20-200kWMonthly Peak DaySeptember20</v>
      </c>
      <c r="B11373" t="s">
        <v>2235</v>
      </c>
      <c r="C11373" t="s">
        <v>2258</v>
      </c>
      <c r="D11373" t="s">
        <v>2744</v>
      </c>
      <c r="E11373" t="s">
        <v>3257</v>
      </c>
      <c r="F11373" s="6">
        <v>20</v>
      </c>
      <c r="G11373" s="6"/>
      <c r="H11373" s="6"/>
      <c r="I11373" s="6"/>
      <c r="J11373" s="6">
        <v>92.336363636363629</v>
      </c>
      <c r="K11373">
        <f t="shared" si="354"/>
        <v>1</v>
      </c>
    </row>
    <row r="11374" spans="1:11" x14ac:dyDescent="0.25">
      <c r="A11374" s="5" t="str">
        <f t="shared" si="355"/>
        <v>Size20-200kWMonthly Peak DaySeptember21</v>
      </c>
      <c r="B11374" t="s">
        <v>2235</v>
      </c>
      <c r="C11374" t="s">
        <v>2258</v>
      </c>
      <c r="D11374" t="s">
        <v>2744</v>
      </c>
      <c r="E11374" t="s">
        <v>3257</v>
      </c>
      <c r="F11374" s="6">
        <v>21</v>
      </c>
      <c r="G11374" s="6"/>
      <c r="H11374" s="6"/>
      <c r="I11374" s="6"/>
      <c r="J11374" s="6">
        <v>89.436363636363623</v>
      </c>
      <c r="K11374">
        <f t="shared" si="354"/>
        <v>1</v>
      </c>
    </row>
    <row r="11375" spans="1:11" x14ac:dyDescent="0.25">
      <c r="A11375" s="5" t="str">
        <f t="shared" si="355"/>
        <v>Size20-200kWMonthly Peak DaySeptember22</v>
      </c>
      <c r="B11375" t="s">
        <v>2235</v>
      </c>
      <c r="C11375" t="s">
        <v>2258</v>
      </c>
      <c r="D11375" t="s">
        <v>2744</v>
      </c>
      <c r="E11375" t="s">
        <v>3257</v>
      </c>
      <c r="F11375" s="6">
        <v>22</v>
      </c>
      <c r="G11375" s="6"/>
      <c r="H11375" s="6"/>
      <c r="I11375" s="6"/>
      <c r="J11375" s="6">
        <v>87.054545454545433</v>
      </c>
      <c r="K11375">
        <f t="shared" si="354"/>
        <v>1</v>
      </c>
    </row>
    <row r="11376" spans="1:11" x14ac:dyDescent="0.25">
      <c r="A11376" s="5" t="str">
        <f t="shared" si="355"/>
        <v>Size20-200kWMonthly Peak DaySeptember23</v>
      </c>
      <c r="B11376" t="s">
        <v>2235</v>
      </c>
      <c r="C11376" t="s">
        <v>2258</v>
      </c>
      <c r="D11376" t="s">
        <v>2744</v>
      </c>
      <c r="E11376" t="s">
        <v>3257</v>
      </c>
      <c r="F11376" s="6">
        <v>23</v>
      </c>
      <c r="G11376" s="6"/>
      <c r="H11376" s="6"/>
      <c r="I11376" s="6"/>
      <c r="J11376" s="6">
        <v>84.181818181818173</v>
      </c>
      <c r="K11376">
        <f t="shared" si="354"/>
        <v>1</v>
      </c>
    </row>
    <row r="11377" spans="1:11" x14ac:dyDescent="0.25">
      <c r="A11377" s="5" t="str">
        <f t="shared" si="355"/>
        <v>Size20-200kWMonthly Peak DaySeptember24</v>
      </c>
      <c r="B11377" t="s">
        <v>2235</v>
      </c>
      <c r="C11377" t="s">
        <v>2258</v>
      </c>
      <c r="D11377" t="s">
        <v>2744</v>
      </c>
      <c r="E11377" t="s">
        <v>3257</v>
      </c>
      <c r="F11377" s="6">
        <v>24</v>
      </c>
      <c r="G11377" s="6"/>
      <c r="H11377" s="6"/>
      <c r="I11377" s="6"/>
      <c r="J11377" s="6">
        <v>83.036363636363632</v>
      </c>
      <c r="K11377">
        <f t="shared" si="354"/>
        <v>1</v>
      </c>
    </row>
    <row r="11378" spans="1:11" x14ac:dyDescent="0.25">
      <c r="A11378" s="5" t="str">
        <f t="shared" si="355"/>
        <v>Size20-200kWAverage WeekdayOctober1</v>
      </c>
      <c r="B11378" t="s">
        <v>2235</v>
      </c>
      <c r="C11378" t="s">
        <v>2258</v>
      </c>
      <c r="D11378" t="s">
        <v>2745</v>
      </c>
      <c r="E11378" t="s">
        <v>3258</v>
      </c>
      <c r="F11378" s="6">
        <v>1</v>
      </c>
      <c r="G11378" s="6"/>
      <c r="H11378" s="6"/>
      <c r="I11378" s="6"/>
      <c r="J11378" s="6">
        <v>71.689090909090908</v>
      </c>
      <c r="K11378">
        <f t="shared" si="354"/>
        <v>1</v>
      </c>
    </row>
    <row r="11379" spans="1:11" x14ac:dyDescent="0.25">
      <c r="A11379" s="5" t="str">
        <f t="shared" si="355"/>
        <v>Size20-200kWAverage WeekdayOctober2</v>
      </c>
      <c r="B11379" t="s">
        <v>2235</v>
      </c>
      <c r="C11379" t="s">
        <v>2258</v>
      </c>
      <c r="D11379" t="s">
        <v>2745</v>
      </c>
      <c r="E11379" t="s">
        <v>3258</v>
      </c>
      <c r="F11379" s="6">
        <v>2</v>
      </c>
      <c r="G11379" s="6"/>
      <c r="H11379" s="6"/>
      <c r="I11379" s="6"/>
      <c r="J11379" s="6">
        <v>70.59</v>
      </c>
      <c r="K11379">
        <f t="shared" si="354"/>
        <v>1</v>
      </c>
    </row>
    <row r="11380" spans="1:11" x14ac:dyDescent="0.25">
      <c r="A11380" s="5" t="str">
        <f t="shared" si="355"/>
        <v>Size20-200kWAverage WeekdayOctober3</v>
      </c>
      <c r="B11380" t="s">
        <v>2235</v>
      </c>
      <c r="C11380" t="s">
        <v>2258</v>
      </c>
      <c r="D11380" t="s">
        <v>2745</v>
      </c>
      <c r="E11380" t="s">
        <v>3258</v>
      </c>
      <c r="F11380" s="6">
        <v>3</v>
      </c>
      <c r="G11380" s="6"/>
      <c r="H11380" s="6"/>
      <c r="I11380" s="6"/>
      <c r="J11380" s="6">
        <v>68.94</v>
      </c>
      <c r="K11380">
        <f t="shared" si="354"/>
        <v>1</v>
      </c>
    </row>
    <row r="11381" spans="1:11" x14ac:dyDescent="0.25">
      <c r="A11381" s="5" t="str">
        <f t="shared" si="355"/>
        <v>Size20-200kWAverage WeekdayOctober4</v>
      </c>
      <c r="B11381" t="s">
        <v>2235</v>
      </c>
      <c r="C11381" t="s">
        <v>2258</v>
      </c>
      <c r="D11381" t="s">
        <v>2745</v>
      </c>
      <c r="E11381" t="s">
        <v>3258</v>
      </c>
      <c r="F11381" s="6">
        <v>4</v>
      </c>
      <c r="G11381" s="6"/>
      <c r="H11381" s="6"/>
      <c r="I11381" s="6"/>
      <c r="J11381" s="6">
        <v>68.549090909090907</v>
      </c>
      <c r="K11381">
        <f t="shared" si="354"/>
        <v>1</v>
      </c>
    </row>
    <row r="11382" spans="1:11" x14ac:dyDescent="0.25">
      <c r="A11382" s="5" t="str">
        <f t="shared" si="355"/>
        <v>Size20-200kWAverage WeekdayOctober5</v>
      </c>
      <c r="B11382" t="s">
        <v>2235</v>
      </c>
      <c r="C11382" t="s">
        <v>2258</v>
      </c>
      <c r="D11382" t="s">
        <v>2745</v>
      </c>
      <c r="E11382" t="s">
        <v>3258</v>
      </c>
      <c r="F11382" s="6">
        <v>5</v>
      </c>
      <c r="G11382" s="6"/>
      <c r="H11382" s="6"/>
      <c r="I11382" s="6"/>
      <c r="J11382" s="6">
        <v>67.946363636363628</v>
      </c>
      <c r="K11382">
        <f t="shared" si="354"/>
        <v>1</v>
      </c>
    </row>
    <row r="11383" spans="1:11" x14ac:dyDescent="0.25">
      <c r="A11383" s="5" t="str">
        <f t="shared" si="355"/>
        <v>Size20-200kWAverage WeekdayOctober6</v>
      </c>
      <c r="B11383" t="s">
        <v>2235</v>
      </c>
      <c r="C11383" t="s">
        <v>2258</v>
      </c>
      <c r="D11383" t="s">
        <v>2745</v>
      </c>
      <c r="E11383" t="s">
        <v>3258</v>
      </c>
      <c r="F11383" s="6">
        <v>6</v>
      </c>
      <c r="G11383" s="6"/>
      <c r="H11383" s="6"/>
      <c r="I11383" s="6"/>
      <c r="J11383" s="6">
        <v>67.265454545454546</v>
      </c>
      <c r="K11383">
        <f t="shared" si="354"/>
        <v>1</v>
      </c>
    </row>
    <row r="11384" spans="1:11" x14ac:dyDescent="0.25">
      <c r="A11384" s="5" t="str">
        <f t="shared" si="355"/>
        <v>Size20-200kWAverage WeekdayOctober7</v>
      </c>
      <c r="B11384" t="s">
        <v>2235</v>
      </c>
      <c r="C11384" t="s">
        <v>2258</v>
      </c>
      <c r="D11384" t="s">
        <v>2745</v>
      </c>
      <c r="E11384" t="s">
        <v>3258</v>
      </c>
      <c r="F11384" s="6">
        <v>7</v>
      </c>
      <c r="G11384" s="6"/>
      <c r="H11384" s="6"/>
      <c r="I11384" s="6"/>
      <c r="J11384" s="6">
        <v>65.264545454545456</v>
      </c>
      <c r="K11384">
        <f t="shared" si="354"/>
        <v>1</v>
      </c>
    </row>
    <row r="11385" spans="1:11" x14ac:dyDescent="0.25">
      <c r="A11385" s="5" t="str">
        <f t="shared" si="355"/>
        <v>Size20-200kWAverage WeekdayOctober8</v>
      </c>
      <c r="B11385" t="s">
        <v>2235</v>
      </c>
      <c r="C11385" t="s">
        <v>2258</v>
      </c>
      <c r="D11385" t="s">
        <v>2745</v>
      </c>
      <c r="E11385" t="s">
        <v>3258</v>
      </c>
      <c r="F11385" s="6">
        <v>8</v>
      </c>
      <c r="G11385" s="6"/>
      <c r="H11385" s="6"/>
      <c r="I11385" s="6"/>
      <c r="J11385" s="6">
        <v>64.328181818181818</v>
      </c>
      <c r="K11385">
        <f t="shared" si="354"/>
        <v>1</v>
      </c>
    </row>
    <row r="11386" spans="1:11" x14ac:dyDescent="0.25">
      <c r="A11386" s="5" t="str">
        <f t="shared" si="355"/>
        <v>Size20-200kWAverage WeekdayOctober9</v>
      </c>
      <c r="B11386" t="s">
        <v>2235</v>
      </c>
      <c r="C11386" t="s">
        <v>2258</v>
      </c>
      <c r="D11386" t="s">
        <v>2745</v>
      </c>
      <c r="E11386" t="s">
        <v>3258</v>
      </c>
      <c r="F11386" s="6">
        <v>9</v>
      </c>
      <c r="G11386" s="6"/>
      <c r="H11386" s="6"/>
      <c r="I11386" s="6"/>
      <c r="J11386" s="6">
        <v>64.060909090909092</v>
      </c>
      <c r="K11386">
        <f t="shared" si="354"/>
        <v>1</v>
      </c>
    </row>
    <row r="11387" spans="1:11" x14ac:dyDescent="0.25">
      <c r="A11387" s="5" t="str">
        <f t="shared" si="355"/>
        <v>Size20-200kWAverage WeekdayOctober10</v>
      </c>
      <c r="B11387" t="s">
        <v>2235</v>
      </c>
      <c r="C11387" t="s">
        <v>2258</v>
      </c>
      <c r="D11387" t="s">
        <v>2745</v>
      </c>
      <c r="E11387" t="s">
        <v>3258</v>
      </c>
      <c r="F11387" s="6">
        <v>10</v>
      </c>
      <c r="G11387" s="6"/>
      <c r="H11387" s="6"/>
      <c r="I11387" s="6"/>
      <c r="J11387" s="6">
        <v>70.267272727272726</v>
      </c>
      <c r="K11387">
        <f t="shared" si="354"/>
        <v>1</v>
      </c>
    </row>
    <row r="11388" spans="1:11" x14ac:dyDescent="0.25">
      <c r="A11388" s="5" t="str">
        <f t="shared" si="355"/>
        <v>Size20-200kWAverage WeekdayOctober11</v>
      </c>
      <c r="B11388" t="s">
        <v>2235</v>
      </c>
      <c r="C11388" t="s">
        <v>2258</v>
      </c>
      <c r="D11388" t="s">
        <v>2745</v>
      </c>
      <c r="E11388" t="s">
        <v>3258</v>
      </c>
      <c r="F11388" s="6">
        <v>11</v>
      </c>
      <c r="G11388" s="6"/>
      <c r="H11388" s="6"/>
      <c r="I11388" s="6"/>
      <c r="J11388" s="6">
        <v>77.66</v>
      </c>
      <c r="K11388">
        <f t="shared" si="354"/>
        <v>1</v>
      </c>
    </row>
    <row r="11389" spans="1:11" x14ac:dyDescent="0.25">
      <c r="A11389" s="5" t="str">
        <f t="shared" si="355"/>
        <v>Size20-200kWAverage WeekdayOctober12</v>
      </c>
      <c r="B11389" t="s">
        <v>2235</v>
      </c>
      <c r="C11389" t="s">
        <v>2258</v>
      </c>
      <c r="D11389" t="s">
        <v>2745</v>
      </c>
      <c r="E11389" t="s">
        <v>3258</v>
      </c>
      <c r="F11389" s="6">
        <v>12</v>
      </c>
      <c r="G11389" s="6"/>
      <c r="H11389" s="6"/>
      <c r="I11389" s="6"/>
      <c r="J11389" s="6">
        <v>81.54000000000002</v>
      </c>
      <c r="K11389">
        <f t="shared" si="354"/>
        <v>1</v>
      </c>
    </row>
    <row r="11390" spans="1:11" x14ac:dyDescent="0.25">
      <c r="A11390" s="5" t="str">
        <f t="shared" si="355"/>
        <v>Size20-200kWAverage WeekdayOctober13</v>
      </c>
      <c r="B11390" t="s">
        <v>2235</v>
      </c>
      <c r="C11390" t="s">
        <v>2258</v>
      </c>
      <c r="D11390" t="s">
        <v>2745</v>
      </c>
      <c r="E11390" t="s">
        <v>3258</v>
      </c>
      <c r="F11390" s="6">
        <v>13</v>
      </c>
      <c r="G11390" s="6"/>
      <c r="H11390" s="6"/>
      <c r="I11390" s="6"/>
      <c r="J11390" s="6">
        <v>85.572727272727263</v>
      </c>
      <c r="K11390">
        <f t="shared" si="354"/>
        <v>1</v>
      </c>
    </row>
    <row r="11391" spans="1:11" x14ac:dyDescent="0.25">
      <c r="A11391" s="5" t="str">
        <f t="shared" si="355"/>
        <v>Size20-200kWAverage WeekdayOctober14</v>
      </c>
      <c r="B11391" t="s">
        <v>2235</v>
      </c>
      <c r="C11391" t="s">
        <v>2258</v>
      </c>
      <c r="D11391" t="s">
        <v>2745</v>
      </c>
      <c r="E11391" t="s">
        <v>3258</v>
      </c>
      <c r="F11391" s="6">
        <v>14</v>
      </c>
      <c r="G11391" s="6"/>
      <c r="H11391" s="6"/>
      <c r="I11391" s="6"/>
      <c r="J11391" s="6">
        <v>88.018181818181816</v>
      </c>
      <c r="K11391">
        <f t="shared" si="354"/>
        <v>1</v>
      </c>
    </row>
    <row r="11392" spans="1:11" x14ac:dyDescent="0.25">
      <c r="A11392" s="5" t="str">
        <f t="shared" si="355"/>
        <v>Size20-200kWAverage WeekdayOctober15</v>
      </c>
      <c r="B11392" t="s">
        <v>2235</v>
      </c>
      <c r="C11392" t="s">
        <v>2258</v>
      </c>
      <c r="D11392" t="s">
        <v>2745</v>
      </c>
      <c r="E11392" t="s">
        <v>3258</v>
      </c>
      <c r="F11392" s="6">
        <v>15</v>
      </c>
      <c r="G11392" s="6"/>
      <c r="H11392" s="6"/>
      <c r="I11392" s="6"/>
      <c r="J11392" s="6">
        <v>89.281818181818181</v>
      </c>
      <c r="K11392">
        <f t="shared" si="354"/>
        <v>1</v>
      </c>
    </row>
    <row r="11393" spans="1:11" x14ac:dyDescent="0.25">
      <c r="A11393" s="5" t="str">
        <f t="shared" si="355"/>
        <v>Size20-200kWAverage WeekdayOctober16</v>
      </c>
      <c r="B11393" t="s">
        <v>2235</v>
      </c>
      <c r="C11393" t="s">
        <v>2258</v>
      </c>
      <c r="D11393" t="s">
        <v>2745</v>
      </c>
      <c r="E11393" t="s">
        <v>3258</v>
      </c>
      <c r="F11393" s="6">
        <v>16</v>
      </c>
      <c r="G11393" s="6"/>
      <c r="H11393" s="6"/>
      <c r="I11393" s="6"/>
      <c r="J11393" s="6">
        <v>90.472727272727269</v>
      </c>
      <c r="K11393">
        <f t="shared" si="354"/>
        <v>1</v>
      </c>
    </row>
    <row r="11394" spans="1:11" x14ac:dyDescent="0.25">
      <c r="A11394" s="5" t="str">
        <f t="shared" si="355"/>
        <v>Size20-200kWAverage WeekdayOctober17</v>
      </c>
      <c r="B11394" t="s">
        <v>2235</v>
      </c>
      <c r="C11394" t="s">
        <v>2258</v>
      </c>
      <c r="D11394" t="s">
        <v>2745</v>
      </c>
      <c r="E11394" t="s">
        <v>3258</v>
      </c>
      <c r="F11394" s="6">
        <v>17</v>
      </c>
      <c r="G11394" s="6"/>
      <c r="H11394" s="6"/>
      <c r="I11394" s="6"/>
      <c r="J11394" s="6">
        <v>90.536363636363632</v>
      </c>
      <c r="K11394">
        <f t="shared" ref="K11394:K11457" si="356">INDEX(events, MATCH(CONCATENATE(B11394, C11394, D11394, E11394), events_y, 0), MATCH("Confidential", events_x, 0))</f>
        <v>1</v>
      </c>
    </row>
    <row r="11395" spans="1:11" x14ac:dyDescent="0.25">
      <c r="A11395" s="5" t="str">
        <f t="shared" ref="A11395:A11458" si="357">CONCATENATE(B11395, C11395, D11395, E11395, F11395)</f>
        <v>Size20-200kWAverage WeekdayOctober18</v>
      </c>
      <c r="B11395" t="s">
        <v>2235</v>
      </c>
      <c r="C11395" t="s">
        <v>2258</v>
      </c>
      <c r="D11395" t="s">
        <v>2745</v>
      </c>
      <c r="E11395" t="s">
        <v>3258</v>
      </c>
      <c r="F11395" s="6">
        <v>18</v>
      </c>
      <c r="G11395" s="6"/>
      <c r="H11395" s="6"/>
      <c r="I11395" s="6"/>
      <c r="J11395" s="6">
        <v>89.763636363636365</v>
      </c>
      <c r="K11395">
        <f t="shared" si="356"/>
        <v>1</v>
      </c>
    </row>
    <row r="11396" spans="1:11" x14ac:dyDescent="0.25">
      <c r="A11396" s="5" t="str">
        <f t="shared" si="357"/>
        <v>Size20-200kWAverage WeekdayOctober19</v>
      </c>
      <c r="B11396" t="s">
        <v>2235</v>
      </c>
      <c r="C11396" t="s">
        <v>2258</v>
      </c>
      <c r="D11396" t="s">
        <v>2745</v>
      </c>
      <c r="E11396" t="s">
        <v>3258</v>
      </c>
      <c r="F11396" s="6">
        <v>19</v>
      </c>
      <c r="G11396" s="6"/>
      <c r="H11396" s="6"/>
      <c r="I11396" s="6"/>
      <c r="J11396" s="6">
        <v>87.872727272727289</v>
      </c>
      <c r="K11396">
        <f t="shared" si="356"/>
        <v>1</v>
      </c>
    </row>
    <row r="11397" spans="1:11" x14ac:dyDescent="0.25">
      <c r="A11397" s="5" t="str">
        <f t="shared" si="357"/>
        <v>Size20-200kWAverage WeekdayOctober20</v>
      </c>
      <c r="B11397" t="s">
        <v>2235</v>
      </c>
      <c r="C11397" t="s">
        <v>2258</v>
      </c>
      <c r="D11397" t="s">
        <v>2745</v>
      </c>
      <c r="E11397" t="s">
        <v>3258</v>
      </c>
      <c r="F11397" s="6">
        <v>20</v>
      </c>
      <c r="G11397" s="6"/>
      <c r="H11397" s="6"/>
      <c r="I11397" s="6"/>
      <c r="J11397" s="6">
        <v>81.681818181818173</v>
      </c>
      <c r="K11397">
        <f t="shared" si="356"/>
        <v>1</v>
      </c>
    </row>
    <row r="11398" spans="1:11" x14ac:dyDescent="0.25">
      <c r="A11398" s="5" t="str">
        <f t="shared" si="357"/>
        <v>Size20-200kWAverage WeekdayOctober21</v>
      </c>
      <c r="B11398" t="s">
        <v>2235</v>
      </c>
      <c r="C11398" t="s">
        <v>2258</v>
      </c>
      <c r="D11398" t="s">
        <v>2745</v>
      </c>
      <c r="E11398" t="s">
        <v>3258</v>
      </c>
      <c r="F11398" s="6">
        <v>21</v>
      </c>
      <c r="G11398" s="6"/>
      <c r="H11398" s="6"/>
      <c r="I11398" s="6"/>
      <c r="J11398" s="6">
        <v>77.739090909090905</v>
      </c>
      <c r="K11398">
        <f t="shared" si="356"/>
        <v>1</v>
      </c>
    </row>
    <row r="11399" spans="1:11" x14ac:dyDescent="0.25">
      <c r="A11399" s="5" t="str">
        <f t="shared" si="357"/>
        <v>Size20-200kWAverage WeekdayOctober22</v>
      </c>
      <c r="B11399" t="s">
        <v>2235</v>
      </c>
      <c r="C11399" t="s">
        <v>2258</v>
      </c>
      <c r="D11399" t="s">
        <v>2745</v>
      </c>
      <c r="E11399" t="s">
        <v>3258</v>
      </c>
      <c r="F11399" s="6">
        <v>22</v>
      </c>
      <c r="G11399" s="6"/>
      <c r="H11399" s="6"/>
      <c r="I11399" s="6"/>
      <c r="J11399" s="6">
        <v>74.601818181818189</v>
      </c>
      <c r="K11399">
        <f t="shared" si="356"/>
        <v>1</v>
      </c>
    </row>
    <row r="11400" spans="1:11" x14ac:dyDescent="0.25">
      <c r="A11400" s="5" t="str">
        <f t="shared" si="357"/>
        <v>Size20-200kWAverage WeekdayOctober23</v>
      </c>
      <c r="B11400" t="s">
        <v>2235</v>
      </c>
      <c r="C11400" t="s">
        <v>2258</v>
      </c>
      <c r="D11400" t="s">
        <v>2745</v>
      </c>
      <c r="E11400" t="s">
        <v>3258</v>
      </c>
      <c r="F11400" s="6">
        <v>23</v>
      </c>
      <c r="G11400" s="6"/>
      <c r="H11400" s="6"/>
      <c r="I11400" s="6"/>
      <c r="J11400" s="6">
        <v>72.031818181818196</v>
      </c>
      <c r="K11400">
        <f t="shared" si="356"/>
        <v>1</v>
      </c>
    </row>
    <row r="11401" spans="1:11" x14ac:dyDescent="0.25">
      <c r="A11401" s="5" t="str">
        <f t="shared" si="357"/>
        <v>Size20-200kWAverage WeekdayOctober24</v>
      </c>
      <c r="B11401" t="s">
        <v>2235</v>
      </c>
      <c r="C11401" t="s">
        <v>2258</v>
      </c>
      <c r="D11401" t="s">
        <v>2745</v>
      </c>
      <c r="E11401" t="s">
        <v>3258</v>
      </c>
      <c r="F11401" s="6">
        <v>24</v>
      </c>
      <c r="G11401" s="6"/>
      <c r="H11401" s="6"/>
      <c r="I11401" s="6"/>
      <c r="J11401" s="6">
        <v>68.201818181818197</v>
      </c>
      <c r="K11401">
        <f t="shared" si="356"/>
        <v>1</v>
      </c>
    </row>
    <row r="11402" spans="1:11" x14ac:dyDescent="0.25">
      <c r="A11402" s="5" t="str">
        <f t="shared" si="357"/>
        <v>Size20-200kWMonthly Peak DayOctober1</v>
      </c>
      <c r="B11402" t="s">
        <v>2235</v>
      </c>
      <c r="C11402" t="s">
        <v>2258</v>
      </c>
      <c r="D11402" t="s">
        <v>2746</v>
      </c>
      <c r="E11402" t="s">
        <v>3258</v>
      </c>
      <c r="F11402" s="6">
        <v>1</v>
      </c>
      <c r="G11402" s="6"/>
      <c r="H11402" s="6"/>
      <c r="I11402" s="6"/>
      <c r="J11402" s="6">
        <v>74.972727272727283</v>
      </c>
      <c r="K11402">
        <f t="shared" si="356"/>
        <v>1</v>
      </c>
    </row>
    <row r="11403" spans="1:11" x14ac:dyDescent="0.25">
      <c r="A11403" s="5" t="str">
        <f t="shared" si="357"/>
        <v>Size20-200kWMonthly Peak DayOctober2</v>
      </c>
      <c r="B11403" t="s">
        <v>2235</v>
      </c>
      <c r="C11403" t="s">
        <v>2258</v>
      </c>
      <c r="D11403" t="s">
        <v>2746</v>
      </c>
      <c r="E11403" t="s">
        <v>3258</v>
      </c>
      <c r="F11403" s="6">
        <v>2</v>
      </c>
      <c r="G11403" s="6"/>
      <c r="H11403" s="6"/>
      <c r="I11403" s="6"/>
      <c r="J11403" s="6">
        <v>73.909090909090907</v>
      </c>
      <c r="K11403">
        <f t="shared" si="356"/>
        <v>1</v>
      </c>
    </row>
    <row r="11404" spans="1:11" x14ac:dyDescent="0.25">
      <c r="A11404" s="5" t="str">
        <f t="shared" si="357"/>
        <v>Size20-200kWMonthly Peak DayOctober3</v>
      </c>
      <c r="B11404" t="s">
        <v>2235</v>
      </c>
      <c r="C11404" t="s">
        <v>2258</v>
      </c>
      <c r="D11404" t="s">
        <v>2746</v>
      </c>
      <c r="E11404" t="s">
        <v>3258</v>
      </c>
      <c r="F11404" s="6">
        <v>3</v>
      </c>
      <c r="G11404" s="6"/>
      <c r="H11404" s="6"/>
      <c r="I11404" s="6"/>
      <c r="J11404" s="6">
        <v>72.420909090909092</v>
      </c>
      <c r="K11404">
        <f t="shared" si="356"/>
        <v>1</v>
      </c>
    </row>
    <row r="11405" spans="1:11" x14ac:dyDescent="0.25">
      <c r="A11405" s="5" t="str">
        <f t="shared" si="357"/>
        <v>Size20-200kWMonthly Peak DayOctober4</v>
      </c>
      <c r="B11405" t="s">
        <v>2235</v>
      </c>
      <c r="C11405" t="s">
        <v>2258</v>
      </c>
      <c r="D11405" t="s">
        <v>2746</v>
      </c>
      <c r="E11405" t="s">
        <v>3258</v>
      </c>
      <c r="F11405" s="6">
        <v>4</v>
      </c>
      <c r="G11405" s="6"/>
      <c r="H11405" s="6"/>
      <c r="I11405" s="6"/>
      <c r="J11405" s="6">
        <v>71.474545454545463</v>
      </c>
      <c r="K11405">
        <f t="shared" si="356"/>
        <v>1</v>
      </c>
    </row>
    <row r="11406" spans="1:11" x14ac:dyDescent="0.25">
      <c r="A11406" s="5" t="str">
        <f t="shared" si="357"/>
        <v>Size20-200kWMonthly Peak DayOctober5</v>
      </c>
      <c r="B11406" t="s">
        <v>2235</v>
      </c>
      <c r="C11406" t="s">
        <v>2258</v>
      </c>
      <c r="D11406" t="s">
        <v>2746</v>
      </c>
      <c r="E11406" t="s">
        <v>3258</v>
      </c>
      <c r="F11406" s="6">
        <v>5</v>
      </c>
      <c r="G11406" s="6"/>
      <c r="H11406" s="6"/>
      <c r="I11406" s="6"/>
      <c r="J11406" s="6">
        <v>68.834545454545449</v>
      </c>
      <c r="K11406">
        <f t="shared" si="356"/>
        <v>1</v>
      </c>
    </row>
    <row r="11407" spans="1:11" x14ac:dyDescent="0.25">
      <c r="A11407" s="5" t="str">
        <f t="shared" si="357"/>
        <v>Size20-200kWMonthly Peak DayOctober6</v>
      </c>
      <c r="B11407" t="s">
        <v>2235</v>
      </c>
      <c r="C11407" t="s">
        <v>2258</v>
      </c>
      <c r="D11407" t="s">
        <v>2746</v>
      </c>
      <c r="E11407" t="s">
        <v>3258</v>
      </c>
      <c r="F11407" s="6">
        <v>6</v>
      </c>
      <c r="G11407" s="6"/>
      <c r="H11407" s="6"/>
      <c r="I11407" s="6"/>
      <c r="J11407" s="6">
        <v>68.075454545454562</v>
      </c>
      <c r="K11407">
        <f t="shared" si="356"/>
        <v>1</v>
      </c>
    </row>
    <row r="11408" spans="1:11" x14ac:dyDescent="0.25">
      <c r="A11408" s="5" t="str">
        <f t="shared" si="357"/>
        <v>Size20-200kWMonthly Peak DayOctober7</v>
      </c>
      <c r="B11408" t="s">
        <v>2235</v>
      </c>
      <c r="C11408" t="s">
        <v>2258</v>
      </c>
      <c r="D11408" t="s">
        <v>2746</v>
      </c>
      <c r="E11408" t="s">
        <v>3258</v>
      </c>
      <c r="F11408" s="6">
        <v>7</v>
      </c>
      <c r="G11408" s="6"/>
      <c r="H11408" s="6"/>
      <c r="I11408" s="6"/>
      <c r="J11408" s="6">
        <v>68.749999999999986</v>
      </c>
      <c r="K11408">
        <f t="shared" si="356"/>
        <v>1</v>
      </c>
    </row>
    <row r="11409" spans="1:11" x14ac:dyDescent="0.25">
      <c r="A11409" s="5" t="str">
        <f t="shared" si="357"/>
        <v>Size20-200kWMonthly Peak DayOctober8</v>
      </c>
      <c r="B11409" t="s">
        <v>2235</v>
      </c>
      <c r="C11409" t="s">
        <v>2258</v>
      </c>
      <c r="D11409" t="s">
        <v>2746</v>
      </c>
      <c r="E11409" t="s">
        <v>3258</v>
      </c>
      <c r="F11409" s="6">
        <v>8</v>
      </c>
      <c r="G11409" s="6"/>
      <c r="H11409" s="6"/>
      <c r="I11409" s="6"/>
      <c r="J11409" s="6">
        <v>67.028181818181821</v>
      </c>
      <c r="K11409">
        <f t="shared" si="356"/>
        <v>1</v>
      </c>
    </row>
    <row r="11410" spans="1:11" x14ac:dyDescent="0.25">
      <c r="A11410" s="5" t="str">
        <f t="shared" si="357"/>
        <v>Size20-200kWMonthly Peak DayOctober9</v>
      </c>
      <c r="B11410" t="s">
        <v>2235</v>
      </c>
      <c r="C11410" t="s">
        <v>2258</v>
      </c>
      <c r="D11410" t="s">
        <v>2746</v>
      </c>
      <c r="E11410" t="s">
        <v>3258</v>
      </c>
      <c r="F11410" s="6">
        <v>9</v>
      </c>
      <c r="G11410" s="6"/>
      <c r="H11410" s="6"/>
      <c r="I11410" s="6"/>
      <c r="J11410" s="6">
        <v>69.765454545454531</v>
      </c>
      <c r="K11410">
        <f t="shared" si="356"/>
        <v>1</v>
      </c>
    </row>
    <row r="11411" spans="1:11" x14ac:dyDescent="0.25">
      <c r="A11411" s="5" t="str">
        <f t="shared" si="357"/>
        <v>Size20-200kWMonthly Peak DayOctober10</v>
      </c>
      <c r="B11411" t="s">
        <v>2235</v>
      </c>
      <c r="C11411" t="s">
        <v>2258</v>
      </c>
      <c r="D11411" t="s">
        <v>2746</v>
      </c>
      <c r="E11411" t="s">
        <v>3258</v>
      </c>
      <c r="F11411" s="6">
        <v>10</v>
      </c>
      <c r="G11411" s="6"/>
      <c r="H11411" s="6"/>
      <c r="I11411" s="6"/>
      <c r="J11411" s="6">
        <v>75.36363636363636</v>
      </c>
      <c r="K11411">
        <f t="shared" si="356"/>
        <v>1</v>
      </c>
    </row>
    <row r="11412" spans="1:11" x14ac:dyDescent="0.25">
      <c r="A11412" s="5" t="str">
        <f t="shared" si="357"/>
        <v>Size20-200kWMonthly Peak DayOctober11</v>
      </c>
      <c r="B11412" t="s">
        <v>2235</v>
      </c>
      <c r="C11412" t="s">
        <v>2258</v>
      </c>
      <c r="D11412" t="s">
        <v>2746</v>
      </c>
      <c r="E11412" t="s">
        <v>3258</v>
      </c>
      <c r="F11412" s="6">
        <v>11</v>
      </c>
      <c r="G11412" s="6"/>
      <c r="H11412" s="6"/>
      <c r="I11412" s="6"/>
      <c r="J11412" s="6">
        <v>80.663636363636357</v>
      </c>
      <c r="K11412">
        <f t="shared" si="356"/>
        <v>1</v>
      </c>
    </row>
    <row r="11413" spans="1:11" x14ac:dyDescent="0.25">
      <c r="A11413" s="5" t="str">
        <f t="shared" si="357"/>
        <v>Size20-200kWMonthly Peak DayOctober12</v>
      </c>
      <c r="B11413" t="s">
        <v>2235</v>
      </c>
      <c r="C11413" t="s">
        <v>2258</v>
      </c>
      <c r="D11413" t="s">
        <v>2746</v>
      </c>
      <c r="E11413" t="s">
        <v>3258</v>
      </c>
      <c r="F11413" s="6">
        <v>12</v>
      </c>
      <c r="G11413" s="6"/>
      <c r="H11413" s="6"/>
      <c r="I11413" s="6"/>
      <c r="J11413" s="6">
        <v>88.472727272727283</v>
      </c>
      <c r="K11413">
        <f t="shared" si="356"/>
        <v>1</v>
      </c>
    </row>
    <row r="11414" spans="1:11" x14ac:dyDescent="0.25">
      <c r="A11414" s="5" t="str">
        <f t="shared" si="357"/>
        <v>Size20-200kWMonthly Peak DayOctober13</v>
      </c>
      <c r="B11414" t="s">
        <v>2235</v>
      </c>
      <c r="C11414" t="s">
        <v>2258</v>
      </c>
      <c r="D11414" t="s">
        <v>2746</v>
      </c>
      <c r="E11414" t="s">
        <v>3258</v>
      </c>
      <c r="F11414" s="6">
        <v>13</v>
      </c>
      <c r="G11414" s="6"/>
      <c r="H11414" s="6"/>
      <c r="I11414" s="6"/>
      <c r="J11414" s="6">
        <v>92.827272727272714</v>
      </c>
      <c r="K11414">
        <f t="shared" si="356"/>
        <v>1</v>
      </c>
    </row>
    <row r="11415" spans="1:11" x14ac:dyDescent="0.25">
      <c r="A11415" s="5" t="str">
        <f t="shared" si="357"/>
        <v>Size20-200kWMonthly Peak DayOctober14</v>
      </c>
      <c r="B11415" t="s">
        <v>2235</v>
      </c>
      <c r="C11415" t="s">
        <v>2258</v>
      </c>
      <c r="D11415" t="s">
        <v>2746</v>
      </c>
      <c r="E11415" t="s">
        <v>3258</v>
      </c>
      <c r="F11415" s="6">
        <v>14</v>
      </c>
      <c r="G11415" s="6"/>
      <c r="H11415" s="6"/>
      <c r="I11415" s="6"/>
      <c r="J11415" s="6">
        <v>95.336363636363643</v>
      </c>
      <c r="K11415">
        <f t="shared" si="356"/>
        <v>1</v>
      </c>
    </row>
    <row r="11416" spans="1:11" x14ac:dyDescent="0.25">
      <c r="A11416" s="5" t="str">
        <f t="shared" si="357"/>
        <v>Size20-200kWMonthly Peak DayOctober15</v>
      </c>
      <c r="B11416" t="s">
        <v>2235</v>
      </c>
      <c r="C11416" t="s">
        <v>2258</v>
      </c>
      <c r="D11416" t="s">
        <v>2746</v>
      </c>
      <c r="E11416" t="s">
        <v>3258</v>
      </c>
      <c r="F11416" s="6">
        <v>15</v>
      </c>
      <c r="G11416" s="6"/>
      <c r="H11416" s="6"/>
      <c r="I11416" s="6"/>
      <c r="J11416" s="6">
        <v>97.409090909090907</v>
      </c>
      <c r="K11416">
        <f t="shared" si="356"/>
        <v>1</v>
      </c>
    </row>
    <row r="11417" spans="1:11" x14ac:dyDescent="0.25">
      <c r="A11417" s="5" t="str">
        <f t="shared" si="357"/>
        <v>Size20-200kWMonthly Peak DayOctober16</v>
      </c>
      <c r="B11417" t="s">
        <v>2235</v>
      </c>
      <c r="C11417" t="s">
        <v>2258</v>
      </c>
      <c r="D11417" t="s">
        <v>2746</v>
      </c>
      <c r="E11417" t="s">
        <v>3258</v>
      </c>
      <c r="F11417" s="6">
        <v>16</v>
      </c>
      <c r="G11417" s="6"/>
      <c r="H11417" s="6"/>
      <c r="I11417" s="6"/>
      <c r="J11417" s="6">
        <v>98.918181818181836</v>
      </c>
      <c r="K11417">
        <f t="shared" si="356"/>
        <v>1</v>
      </c>
    </row>
    <row r="11418" spans="1:11" x14ac:dyDescent="0.25">
      <c r="A11418" s="5" t="str">
        <f t="shared" si="357"/>
        <v>Size20-200kWMonthly Peak DayOctober17</v>
      </c>
      <c r="B11418" t="s">
        <v>2235</v>
      </c>
      <c r="C11418" t="s">
        <v>2258</v>
      </c>
      <c r="D11418" t="s">
        <v>2746</v>
      </c>
      <c r="E11418" t="s">
        <v>3258</v>
      </c>
      <c r="F11418" s="6">
        <v>17</v>
      </c>
      <c r="G11418" s="6"/>
      <c r="H11418" s="6"/>
      <c r="I11418" s="6"/>
      <c r="J11418" s="6">
        <v>99.572727272727263</v>
      </c>
      <c r="K11418">
        <f t="shared" si="356"/>
        <v>1</v>
      </c>
    </row>
    <row r="11419" spans="1:11" x14ac:dyDescent="0.25">
      <c r="A11419" s="5" t="str">
        <f t="shared" si="357"/>
        <v>Size20-200kWMonthly Peak DayOctober18</v>
      </c>
      <c r="B11419" t="s">
        <v>2235</v>
      </c>
      <c r="C11419" t="s">
        <v>2258</v>
      </c>
      <c r="D11419" t="s">
        <v>2746</v>
      </c>
      <c r="E11419" t="s">
        <v>3258</v>
      </c>
      <c r="F11419" s="6">
        <v>18</v>
      </c>
      <c r="G11419" s="6"/>
      <c r="H11419" s="6"/>
      <c r="I11419" s="6"/>
      <c r="J11419" s="6">
        <v>99.318181818181813</v>
      </c>
      <c r="K11419">
        <f t="shared" si="356"/>
        <v>1</v>
      </c>
    </row>
    <row r="11420" spans="1:11" x14ac:dyDescent="0.25">
      <c r="A11420" s="5" t="str">
        <f t="shared" si="357"/>
        <v>Size20-200kWMonthly Peak DayOctober19</v>
      </c>
      <c r="B11420" t="s">
        <v>2235</v>
      </c>
      <c r="C11420" t="s">
        <v>2258</v>
      </c>
      <c r="D11420" t="s">
        <v>2746</v>
      </c>
      <c r="E11420" t="s">
        <v>3258</v>
      </c>
      <c r="F11420" s="6">
        <v>19</v>
      </c>
      <c r="G11420" s="6"/>
      <c r="H11420" s="6"/>
      <c r="I11420" s="6"/>
      <c r="J11420" s="6">
        <v>97.309090909090912</v>
      </c>
      <c r="K11420">
        <f t="shared" si="356"/>
        <v>1</v>
      </c>
    </row>
    <row r="11421" spans="1:11" x14ac:dyDescent="0.25">
      <c r="A11421" s="5" t="str">
        <f t="shared" si="357"/>
        <v>Size20-200kWMonthly Peak DayOctober20</v>
      </c>
      <c r="B11421" t="s">
        <v>2235</v>
      </c>
      <c r="C11421" t="s">
        <v>2258</v>
      </c>
      <c r="D11421" t="s">
        <v>2746</v>
      </c>
      <c r="E11421" t="s">
        <v>3258</v>
      </c>
      <c r="F11421" s="6">
        <v>20</v>
      </c>
      <c r="G11421" s="6"/>
      <c r="H11421" s="6"/>
      <c r="I11421" s="6"/>
      <c r="J11421" s="6">
        <v>92.336363636363629</v>
      </c>
      <c r="K11421">
        <f t="shared" si="356"/>
        <v>1</v>
      </c>
    </row>
    <row r="11422" spans="1:11" x14ac:dyDescent="0.25">
      <c r="A11422" s="5" t="str">
        <f t="shared" si="357"/>
        <v>Size20-200kWMonthly Peak DayOctober21</v>
      </c>
      <c r="B11422" t="s">
        <v>2235</v>
      </c>
      <c r="C11422" t="s">
        <v>2258</v>
      </c>
      <c r="D11422" t="s">
        <v>2746</v>
      </c>
      <c r="E11422" t="s">
        <v>3258</v>
      </c>
      <c r="F11422" s="6">
        <v>21</v>
      </c>
      <c r="G11422" s="6"/>
      <c r="H11422" s="6"/>
      <c r="I11422" s="6"/>
      <c r="J11422" s="6">
        <v>86.036363636363618</v>
      </c>
      <c r="K11422">
        <f t="shared" si="356"/>
        <v>1</v>
      </c>
    </row>
    <row r="11423" spans="1:11" x14ac:dyDescent="0.25">
      <c r="A11423" s="5" t="str">
        <f t="shared" si="357"/>
        <v>Size20-200kWMonthly Peak DayOctober22</v>
      </c>
      <c r="B11423" t="s">
        <v>2235</v>
      </c>
      <c r="C11423" t="s">
        <v>2258</v>
      </c>
      <c r="D11423" t="s">
        <v>2746</v>
      </c>
      <c r="E11423" t="s">
        <v>3258</v>
      </c>
      <c r="F11423" s="6">
        <v>22</v>
      </c>
      <c r="G11423" s="6"/>
      <c r="H11423" s="6"/>
      <c r="I11423" s="6"/>
      <c r="J11423" s="6">
        <v>82.845454545454544</v>
      </c>
      <c r="K11423">
        <f t="shared" si="356"/>
        <v>1</v>
      </c>
    </row>
    <row r="11424" spans="1:11" x14ac:dyDescent="0.25">
      <c r="A11424" s="5" t="str">
        <f t="shared" si="357"/>
        <v>Size20-200kWMonthly Peak DayOctober23</v>
      </c>
      <c r="B11424" t="s">
        <v>2235</v>
      </c>
      <c r="C11424" t="s">
        <v>2258</v>
      </c>
      <c r="D11424" t="s">
        <v>2746</v>
      </c>
      <c r="E11424" t="s">
        <v>3258</v>
      </c>
      <c r="F11424" s="6">
        <v>23</v>
      </c>
      <c r="G11424" s="6"/>
      <c r="H11424" s="6"/>
      <c r="I11424" s="6"/>
      <c r="J11424" s="6">
        <v>79.318181818181813</v>
      </c>
      <c r="K11424">
        <f t="shared" si="356"/>
        <v>1</v>
      </c>
    </row>
    <row r="11425" spans="1:11" x14ac:dyDescent="0.25">
      <c r="A11425" s="5" t="str">
        <f t="shared" si="357"/>
        <v>Size20-200kWMonthly Peak DayOctober24</v>
      </c>
      <c r="B11425" t="s">
        <v>2235</v>
      </c>
      <c r="C11425" t="s">
        <v>2258</v>
      </c>
      <c r="D11425" t="s">
        <v>2746</v>
      </c>
      <c r="E11425" t="s">
        <v>3258</v>
      </c>
      <c r="F11425" s="6">
        <v>24</v>
      </c>
      <c r="G11425" s="6"/>
      <c r="H11425" s="6"/>
      <c r="I11425" s="6"/>
      <c r="J11425" s="6">
        <v>75.699999999999989</v>
      </c>
      <c r="K11425">
        <f t="shared" si="356"/>
        <v>1</v>
      </c>
    </row>
    <row r="11426" spans="1:11" x14ac:dyDescent="0.25">
      <c r="A11426" s="5" t="str">
        <f t="shared" si="357"/>
        <v>Size20-200kWAverage WeekdayNovember1</v>
      </c>
      <c r="B11426" t="s">
        <v>2235</v>
      </c>
      <c r="C11426" t="s">
        <v>2258</v>
      </c>
      <c r="D11426" t="s">
        <v>2747</v>
      </c>
      <c r="E11426" t="s">
        <v>3259</v>
      </c>
      <c r="F11426" s="6">
        <v>1</v>
      </c>
      <c r="G11426" s="6"/>
      <c r="H11426" s="6"/>
      <c r="I11426" s="6"/>
      <c r="J11426" s="6">
        <v>46.621818181818178</v>
      </c>
      <c r="K11426">
        <f t="shared" si="356"/>
        <v>1</v>
      </c>
    </row>
    <row r="11427" spans="1:11" x14ac:dyDescent="0.25">
      <c r="A11427" s="5" t="str">
        <f t="shared" si="357"/>
        <v>Size20-200kWAverage WeekdayNovember2</v>
      </c>
      <c r="B11427" t="s">
        <v>2235</v>
      </c>
      <c r="C11427" t="s">
        <v>2258</v>
      </c>
      <c r="D11427" t="s">
        <v>2747</v>
      </c>
      <c r="E11427" t="s">
        <v>3259</v>
      </c>
      <c r="F11427" s="6">
        <v>2</v>
      </c>
      <c r="G11427" s="6"/>
      <c r="H11427" s="6"/>
      <c r="I11427" s="6"/>
      <c r="J11427" s="6">
        <v>44.609090909090916</v>
      </c>
      <c r="K11427">
        <f t="shared" si="356"/>
        <v>1</v>
      </c>
    </row>
    <row r="11428" spans="1:11" x14ac:dyDescent="0.25">
      <c r="A11428" s="5" t="str">
        <f t="shared" si="357"/>
        <v>Size20-200kWAverage WeekdayNovember3</v>
      </c>
      <c r="B11428" t="s">
        <v>2235</v>
      </c>
      <c r="C11428" t="s">
        <v>2258</v>
      </c>
      <c r="D11428" t="s">
        <v>2747</v>
      </c>
      <c r="E11428" t="s">
        <v>3259</v>
      </c>
      <c r="F11428" s="6">
        <v>3</v>
      </c>
      <c r="G11428" s="6"/>
      <c r="H11428" s="6"/>
      <c r="I11428" s="6"/>
      <c r="J11428" s="6">
        <v>45.478181818181817</v>
      </c>
      <c r="K11428">
        <f t="shared" si="356"/>
        <v>1</v>
      </c>
    </row>
    <row r="11429" spans="1:11" x14ac:dyDescent="0.25">
      <c r="A11429" s="5" t="str">
        <f t="shared" si="357"/>
        <v>Size20-200kWAverage WeekdayNovember4</v>
      </c>
      <c r="B11429" t="s">
        <v>2235</v>
      </c>
      <c r="C11429" t="s">
        <v>2258</v>
      </c>
      <c r="D11429" t="s">
        <v>2747</v>
      </c>
      <c r="E11429" t="s">
        <v>3259</v>
      </c>
      <c r="F11429" s="6">
        <v>4</v>
      </c>
      <c r="G11429" s="6"/>
      <c r="H11429" s="6"/>
      <c r="I11429" s="6"/>
      <c r="J11429" s="6">
        <v>43.838181818181809</v>
      </c>
      <c r="K11429">
        <f t="shared" si="356"/>
        <v>1</v>
      </c>
    </row>
    <row r="11430" spans="1:11" x14ac:dyDescent="0.25">
      <c r="A11430" s="5" t="str">
        <f t="shared" si="357"/>
        <v>Size20-200kWAverage WeekdayNovember5</v>
      </c>
      <c r="B11430" t="s">
        <v>2235</v>
      </c>
      <c r="C11430" t="s">
        <v>2258</v>
      </c>
      <c r="D11430" t="s">
        <v>2747</v>
      </c>
      <c r="E11430" t="s">
        <v>3259</v>
      </c>
      <c r="F11430" s="6">
        <v>5</v>
      </c>
      <c r="G11430" s="6"/>
      <c r="H11430" s="6"/>
      <c r="I11430" s="6"/>
      <c r="J11430" s="6">
        <v>43.805454545454545</v>
      </c>
      <c r="K11430">
        <f t="shared" si="356"/>
        <v>1</v>
      </c>
    </row>
    <row r="11431" spans="1:11" x14ac:dyDescent="0.25">
      <c r="A11431" s="5" t="str">
        <f t="shared" si="357"/>
        <v>Size20-200kWAverage WeekdayNovember6</v>
      </c>
      <c r="B11431" t="s">
        <v>2235</v>
      </c>
      <c r="C11431" t="s">
        <v>2258</v>
      </c>
      <c r="D11431" t="s">
        <v>2747</v>
      </c>
      <c r="E11431" t="s">
        <v>3259</v>
      </c>
      <c r="F11431" s="6">
        <v>6</v>
      </c>
      <c r="G11431" s="6"/>
      <c r="H11431" s="6"/>
      <c r="I11431" s="6"/>
      <c r="J11431" s="6">
        <v>43.177272727272729</v>
      </c>
      <c r="K11431">
        <f t="shared" si="356"/>
        <v>1</v>
      </c>
    </row>
    <row r="11432" spans="1:11" x14ac:dyDescent="0.25">
      <c r="A11432" s="5" t="str">
        <f t="shared" si="357"/>
        <v>Size20-200kWAverage WeekdayNovember7</v>
      </c>
      <c r="B11432" t="s">
        <v>2235</v>
      </c>
      <c r="C11432" t="s">
        <v>2258</v>
      </c>
      <c r="D11432" t="s">
        <v>2747</v>
      </c>
      <c r="E11432" t="s">
        <v>3259</v>
      </c>
      <c r="F11432" s="6">
        <v>7</v>
      </c>
      <c r="G11432" s="6"/>
      <c r="H11432" s="6"/>
      <c r="I11432" s="6"/>
      <c r="J11432" s="6">
        <v>42.084545454545442</v>
      </c>
      <c r="K11432">
        <f t="shared" si="356"/>
        <v>1</v>
      </c>
    </row>
    <row r="11433" spans="1:11" x14ac:dyDescent="0.25">
      <c r="A11433" s="5" t="str">
        <f t="shared" si="357"/>
        <v>Size20-200kWAverage WeekdayNovember8</v>
      </c>
      <c r="B11433" t="s">
        <v>2235</v>
      </c>
      <c r="C11433" t="s">
        <v>2258</v>
      </c>
      <c r="D11433" t="s">
        <v>2747</v>
      </c>
      <c r="E11433" t="s">
        <v>3259</v>
      </c>
      <c r="F11433" s="6">
        <v>8</v>
      </c>
      <c r="G11433" s="6"/>
      <c r="H11433" s="6"/>
      <c r="I11433" s="6"/>
      <c r="J11433" s="6">
        <v>40.64</v>
      </c>
      <c r="K11433">
        <f t="shared" si="356"/>
        <v>1</v>
      </c>
    </row>
    <row r="11434" spans="1:11" x14ac:dyDescent="0.25">
      <c r="A11434" s="5" t="str">
        <f t="shared" si="357"/>
        <v>Size20-200kWAverage WeekdayNovember9</v>
      </c>
      <c r="B11434" t="s">
        <v>2235</v>
      </c>
      <c r="C11434" t="s">
        <v>2258</v>
      </c>
      <c r="D11434" t="s">
        <v>2747</v>
      </c>
      <c r="E11434" t="s">
        <v>3259</v>
      </c>
      <c r="F11434" s="6">
        <v>9</v>
      </c>
      <c r="G11434" s="6"/>
      <c r="H11434" s="6"/>
      <c r="I11434" s="6"/>
      <c r="J11434" s="6">
        <v>45.215454545454548</v>
      </c>
      <c r="K11434">
        <f t="shared" si="356"/>
        <v>1</v>
      </c>
    </row>
    <row r="11435" spans="1:11" x14ac:dyDescent="0.25">
      <c r="A11435" s="5" t="str">
        <f t="shared" si="357"/>
        <v>Size20-200kWAverage WeekdayNovember10</v>
      </c>
      <c r="B11435" t="s">
        <v>2235</v>
      </c>
      <c r="C11435" t="s">
        <v>2258</v>
      </c>
      <c r="D11435" t="s">
        <v>2747</v>
      </c>
      <c r="E11435" t="s">
        <v>3259</v>
      </c>
      <c r="F11435" s="6">
        <v>10</v>
      </c>
      <c r="G11435" s="6"/>
      <c r="H11435" s="6"/>
      <c r="I11435" s="6"/>
      <c r="J11435" s="6">
        <v>51.826363636363631</v>
      </c>
      <c r="K11435">
        <f t="shared" si="356"/>
        <v>1</v>
      </c>
    </row>
    <row r="11436" spans="1:11" x14ac:dyDescent="0.25">
      <c r="A11436" s="5" t="str">
        <f t="shared" si="357"/>
        <v>Size20-200kWAverage WeekdayNovember11</v>
      </c>
      <c r="B11436" t="s">
        <v>2235</v>
      </c>
      <c r="C11436" t="s">
        <v>2258</v>
      </c>
      <c r="D11436" t="s">
        <v>2747</v>
      </c>
      <c r="E11436" t="s">
        <v>3259</v>
      </c>
      <c r="F11436" s="6">
        <v>11</v>
      </c>
      <c r="G11436" s="6"/>
      <c r="H11436" s="6"/>
      <c r="I11436" s="6"/>
      <c r="J11436" s="6">
        <v>60.192727272727261</v>
      </c>
      <c r="K11436">
        <f t="shared" si="356"/>
        <v>1</v>
      </c>
    </row>
    <row r="11437" spans="1:11" x14ac:dyDescent="0.25">
      <c r="A11437" s="5" t="str">
        <f t="shared" si="357"/>
        <v>Size20-200kWAverage WeekdayNovember12</v>
      </c>
      <c r="B11437" t="s">
        <v>2235</v>
      </c>
      <c r="C11437" t="s">
        <v>2258</v>
      </c>
      <c r="D11437" t="s">
        <v>2747</v>
      </c>
      <c r="E11437" t="s">
        <v>3259</v>
      </c>
      <c r="F11437" s="6">
        <v>12</v>
      </c>
      <c r="G11437" s="6"/>
      <c r="H11437" s="6"/>
      <c r="I11437" s="6"/>
      <c r="J11437" s="6">
        <v>65.851818181818174</v>
      </c>
      <c r="K11437">
        <f t="shared" si="356"/>
        <v>1</v>
      </c>
    </row>
    <row r="11438" spans="1:11" x14ac:dyDescent="0.25">
      <c r="A11438" s="5" t="str">
        <f t="shared" si="357"/>
        <v>Size20-200kWAverage WeekdayNovember13</v>
      </c>
      <c r="B11438" t="s">
        <v>2235</v>
      </c>
      <c r="C11438" t="s">
        <v>2258</v>
      </c>
      <c r="D11438" t="s">
        <v>2747</v>
      </c>
      <c r="E11438" t="s">
        <v>3259</v>
      </c>
      <c r="F11438" s="6">
        <v>13</v>
      </c>
      <c r="G11438" s="6"/>
      <c r="H11438" s="6"/>
      <c r="I11438" s="6"/>
      <c r="J11438" s="6">
        <v>66.839090909090913</v>
      </c>
      <c r="K11438">
        <f t="shared" si="356"/>
        <v>1</v>
      </c>
    </row>
    <row r="11439" spans="1:11" x14ac:dyDescent="0.25">
      <c r="A11439" s="5" t="str">
        <f t="shared" si="357"/>
        <v>Size20-200kWAverage WeekdayNovember14</v>
      </c>
      <c r="B11439" t="s">
        <v>2235</v>
      </c>
      <c r="C11439" t="s">
        <v>2258</v>
      </c>
      <c r="D11439" t="s">
        <v>2747</v>
      </c>
      <c r="E11439" t="s">
        <v>3259</v>
      </c>
      <c r="F11439" s="6">
        <v>14</v>
      </c>
      <c r="G11439" s="6"/>
      <c r="H11439" s="6"/>
      <c r="I11439" s="6"/>
      <c r="J11439" s="6">
        <v>67.556363636363628</v>
      </c>
      <c r="K11439">
        <f t="shared" si="356"/>
        <v>1</v>
      </c>
    </row>
    <row r="11440" spans="1:11" x14ac:dyDescent="0.25">
      <c r="A11440" s="5" t="str">
        <f t="shared" si="357"/>
        <v>Size20-200kWAverage WeekdayNovember15</v>
      </c>
      <c r="B11440" t="s">
        <v>2235</v>
      </c>
      <c r="C11440" t="s">
        <v>2258</v>
      </c>
      <c r="D11440" t="s">
        <v>2747</v>
      </c>
      <c r="E11440" t="s">
        <v>3259</v>
      </c>
      <c r="F11440" s="6">
        <v>15</v>
      </c>
      <c r="G11440" s="6"/>
      <c r="H11440" s="6"/>
      <c r="I11440" s="6"/>
      <c r="J11440" s="6">
        <v>67.699090909090899</v>
      </c>
      <c r="K11440">
        <f t="shared" si="356"/>
        <v>1</v>
      </c>
    </row>
    <row r="11441" spans="1:11" x14ac:dyDescent="0.25">
      <c r="A11441" s="5" t="str">
        <f t="shared" si="357"/>
        <v>Size20-200kWAverage WeekdayNovember16</v>
      </c>
      <c r="B11441" t="s">
        <v>2235</v>
      </c>
      <c r="C11441" t="s">
        <v>2258</v>
      </c>
      <c r="D11441" t="s">
        <v>2747</v>
      </c>
      <c r="E11441" t="s">
        <v>3259</v>
      </c>
      <c r="F11441" s="6">
        <v>16</v>
      </c>
      <c r="G11441" s="6"/>
      <c r="H11441" s="6"/>
      <c r="I11441" s="6"/>
      <c r="J11441" s="6">
        <v>67.563636363636363</v>
      </c>
      <c r="K11441">
        <f t="shared" si="356"/>
        <v>1</v>
      </c>
    </row>
    <row r="11442" spans="1:11" x14ac:dyDescent="0.25">
      <c r="A11442" s="5" t="str">
        <f t="shared" si="357"/>
        <v>Size20-200kWAverage WeekdayNovember17</v>
      </c>
      <c r="B11442" t="s">
        <v>2235</v>
      </c>
      <c r="C11442" t="s">
        <v>2258</v>
      </c>
      <c r="D11442" t="s">
        <v>2747</v>
      </c>
      <c r="E11442" t="s">
        <v>3259</v>
      </c>
      <c r="F11442" s="6">
        <v>17</v>
      </c>
      <c r="G11442" s="6"/>
      <c r="H11442" s="6"/>
      <c r="I11442" s="6"/>
      <c r="J11442" s="6">
        <v>65.153636363636352</v>
      </c>
      <c r="K11442">
        <f t="shared" si="356"/>
        <v>1</v>
      </c>
    </row>
    <row r="11443" spans="1:11" x14ac:dyDescent="0.25">
      <c r="A11443" s="5" t="str">
        <f t="shared" si="357"/>
        <v>Size20-200kWAverage WeekdayNovember18</v>
      </c>
      <c r="B11443" t="s">
        <v>2235</v>
      </c>
      <c r="C11443" t="s">
        <v>2258</v>
      </c>
      <c r="D11443" t="s">
        <v>2747</v>
      </c>
      <c r="E11443" t="s">
        <v>3259</v>
      </c>
      <c r="F11443" s="6">
        <v>18</v>
      </c>
      <c r="G11443" s="6"/>
      <c r="H11443" s="6"/>
      <c r="I11443" s="6"/>
      <c r="J11443" s="6">
        <v>61.370909090909088</v>
      </c>
      <c r="K11443">
        <f t="shared" si="356"/>
        <v>1</v>
      </c>
    </row>
    <row r="11444" spans="1:11" x14ac:dyDescent="0.25">
      <c r="A11444" s="5" t="str">
        <f t="shared" si="357"/>
        <v>Size20-200kWAverage WeekdayNovember19</v>
      </c>
      <c r="B11444" t="s">
        <v>2235</v>
      </c>
      <c r="C11444" t="s">
        <v>2258</v>
      </c>
      <c r="D11444" t="s">
        <v>2747</v>
      </c>
      <c r="E11444" t="s">
        <v>3259</v>
      </c>
      <c r="F11444" s="6">
        <v>19</v>
      </c>
      <c r="G11444" s="6"/>
      <c r="H11444" s="6"/>
      <c r="I11444" s="6"/>
      <c r="J11444" s="6">
        <v>58.25545454545454</v>
      </c>
      <c r="K11444">
        <f t="shared" si="356"/>
        <v>1</v>
      </c>
    </row>
    <row r="11445" spans="1:11" x14ac:dyDescent="0.25">
      <c r="A11445" s="5" t="str">
        <f t="shared" si="357"/>
        <v>Size20-200kWAverage WeekdayNovember20</v>
      </c>
      <c r="B11445" t="s">
        <v>2235</v>
      </c>
      <c r="C11445" t="s">
        <v>2258</v>
      </c>
      <c r="D11445" t="s">
        <v>2747</v>
      </c>
      <c r="E11445" t="s">
        <v>3259</v>
      </c>
      <c r="F11445" s="6">
        <v>20</v>
      </c>
      <c r="G11445" s="6"/>
      <c r="H11445" s="6"/>
      <c r="I11445" s="6"/>
      <c r="J11445" s="6">
        <v>55.973636363636366</v>
      </c>
      <c r="K11445">
        <f t="shared" si="356"/>
        <v>1</v>
      </c>
    </row>
    <row r="11446" spans="1:11" x14ac:dyDescent="0.25">
      <c r="A11446" s="5" t="str">
        <f t="shared" si="357"/>
        <v>Size20-200kWAverage WeekdayNovember21</v>
      </c>
      <c r="B11446" t="s">
        <v>2235</v>
      </c>
      <c r="C11446" t="s">
        <v>2258</v>
      </c>
      <c r="D11446" t="s">
        <v>2747</v>
      </c>
      <c r="E11446" t="s">
        <v>3259</v>
      </c>
      <c r="F11446" s="6">
        <v>21</v>
      </c>
      <c r="G11446" s="6"/>
      <c r="H11446" s="6"/>
      <c r="I11446" s="6"/>
      <c r="J11446" s="6">
        <v>53.809090909090905</v>
      </c>
      <c r="K11446">
        <f t="shared" si="356"/>
        <v>1</v>
      </c>
    </row>
    <row r="11447" spans="1:11" x14ac:dyDescent="0.25">
      <c r="A11447" s="5" t="str">
        <f t="shared" si="357"/>
        <v>Size20-200kWAverage WeekdayNovember22</v>
      </c>
      <c r="B11447" t="s">
        <v>2235</v>
      </c>
      <c r="C11447" t="s">
        <v>2258</v>
      </c>
      <c r="D11447" t="s">
        <v>2747</v>
      </c>
      <c r="E11447" t="s">
        <v>3259</v>
      </c>
      <c r="F11447" s="6">
        <v>22</v>
      </c>
      <c r="G11447" s="6"/>
      <c r="H11447" s="6"/>
      <c r="I11447" s="6"/>
      <c r="J11447" s="6">
        <v>52.651818181818179</v>
      </c>
      <c r="K11447">
        <f t="shared" si="356"/>
        <v>1</v>
      </c>
    </row>
    <row r="11448" spans="1:11" x14ac:dyDescent="0.25">
      <c r="A11448" s="5" t="str">
        <f t="shared" si="357"/>
        <v>Size20-200kWAverage WeekdayNovember23</v>
      </c>
      <c r="B11448" t="s">
        <v>2235</v>
      </c>
      <c r="C11448" t="s">
        <v>2258</v>
      </c>
      <c r="D11448" t="s">
        <v>2747</v>
      </c>
      <c r="E11448" t="s">
        <v>3259</v>
      </c>
      <c r="F11448" s="6">
        <v>23</v>
      </c>
      <c r="G11448" s="6"/>
      <c r="H11448" s="6"/>
      <c r="I11448" s="6"/>
      <c r="J11448" s="6">
        <v>52.270909090909093</v>
      </c>
      <c r="K11448">
        <f t="shared" si="356"/>
        <v>1</v>
      </c>
    </row>
    <row r="11449" spans="1:11" x14ac:dyDescent="0.25">
      <c r="A11449" s="5" t="str">
        <f t="shared" si="357"/>
        <v>Size20-200kWAverage WeekdayNovember24</v>
      </c>
      <c r="B11449" t="s">
        <v>2235</v>
      </c>
      <c r="C11449" t="s">
        <v>2258</v>
      </c>
      <c r="D11449" t="s">
        <v>2747</v>
      </c>
      <c r="E11449" t="s">
        <v>3259</v>
      </c>
      <c r="F11449" s="6">
        <v>24</v>
      </c>
      <c r="G11449" s="6"/>
      <c r="H11449" s="6"/>
      <c r="I11449" s="6"/>
      <c r="J11449" s="6">
        <v>50.693636363636365</v>
      </c>
      <c r="K11449">
        <f t="shared" si="356"/>
        <v>1</v>
      </c>
    </row>
    <row r="11450" spans="1:11" x14ac:dyDescent="0.25">
      <c r="A11450" s="5" t="str">
        <f t="shared" si="357"/>
        <v>Size20-200kWMonthly Peak DayNovember1</v>
      </c>
      <c r="B11450" t="s">
        <v>2235</v>
      </c>
      <c r="C11450" t="s">
        <v>2258</v>
      </c>
      <c r="D11450" t="s">
        <v>2748</v>
      </c>
      <c r="E11450" t="s">
        <v>3259</v>
      </c>
      <c r="F11450" s="6">
        <v>1</v>
      </c>
      <c r="G11450" s="6"/>
      <c r="H11450" s="6"/>
      <c r="I11450" s="6"/>
      <c r="J11450" s="6">
        <v>62.8</v>
      </c>
      <c r="K11450">
        <f t="shared" si="356"/>
        <v>1</v>
      </c>
    </row>
    <row r="11451" spans="1:11" x14ac:dyDescent="0.25">
      <c r="A11451" s="5" t="str">
        <f t="shared" si="357"/>
        <v>Size20-200kWMonthly Peak DayNovember2</v>
      </c>
      <c r="B11451" t="s">
        <v>2235</v>
      </c>
      <c r="C11451" t="s">
        <v>2258</v>
      </c>
      <c r="D11451" t="s">
        <v>2748</v>
      </c>
      <c r="E11451" t="s">
        <v>3259</v>
      </c>
      <c r="F11451" s="6">
        <v>2</v>
      </c>
      <c r="G11451" s="6"/>
      <c r="H11451" s="6"/>
      <c r="I11451" s="6"/>
      <c r="J11451" s="6">
        <v>61.352727272727265</v>
      </c>
      <c r="K11451">
        <f t="shared" si="356"/>
        <v>1</v>
      </c>
    </row>
    <row r="11452" spans="1:11" x14ac:dyDescent="0.25">
      <c r="A11452" s="5" t="str">
        <f t="shared" si="357"/>
        <v>Size20-200kWMonthly Peak DayNovember3</v>
      </c>
      <c r="B11452" t="s">
        <v>2235</v>
      </c>
      <c r="C11452" t="s">
        <v>2258</v>
      </c>
      <c r="D11452" t="s">
        <v>2748</v>
      </c>
      <c r="E11452" t="s">
        <v>3259</v>
      </c>
      <c r="F11452" s="6">
        <v>3</v>
      </c>
      <c r="G11452" s="6"/>
      <c r="H11452" s="6"/>
      <c r="I11452" s="6"/>
      <c r="J11452" s="6">
        <v>59.855454545454563</v>
      </c>
      <c r="K11452">
        <f t="shared" si="356"/>
        <v>1</v>
      </c>
    </row>
    <row r="11453" spans="1:11" x14ac:dyDescent="0.25">
      <c r="A11453" s="5" t="str">
        <f t="shared" si="357"/>
        <v>Size20-200kWMonthly Peak DayNovember4</v>
      </c>
      <c r="B11453" t="s">
        <v>2235</v>
      </c>
      <c r="C11453" t="s">
        <v>2258</v>
      </c>
      <c r="D11453" t="s">
        <v>2748</v>
      </c>
      <c r="E11453" t="s">
        <v>3259</v>
      </c>
      <c r="F11453" s="6">
        <v>4</v>
      </c>
      <c r="G11453" s="6"/>
      <c r="H11453" s="6"/>
      <c r="I11453" s="6"/>
      <c r="J11453" s="6">
        <v>59.257272727272721</v>
      </c>
      <c r="K11453">
        <f t="shared" si="356"/>
        <v>1</v>
      </c>
    </row>
    <row r="11454" spans="1:11" x14ac:dyDescent="0.25">
      <c r="A11454" s="5" t="str">
        <f t="shared" si="357"/>
        <v>Size20-200kWMonthly Peak DayNovember5</v>
      </c>
      <c r="B11454" t="s">
        <v>2235</v>
      </c>
      <c r="C11454" t="s">
        <v>2258</v>
      </c>
      <c r="D11454" t="s">
        <v>2748</v>
      </c>
      <c r="E11454" t="s">
        <v>3259</v>
      </c>
      <c r="F11454" s="6">
        <v>5</v>
      </c>
      <c r="G11454" s="6"/>
      <c r="H11454" s="6"/>
      <c r="I11454" s="6"/>
      <c r="J11454" s="6">
        <v>57.838181818181823</v>
      </c>
      <c r="K11454">
        <f t="shared" si="356"/>
        <v>1</v>
      </c>
    </row>
    <row r="11455" spans="1:11" x14ac:dyDescent="0.25">
      <c r="A11455" s="5" t="str">
        <f t="shared" si="357"/>
        <v>Size20-200kWMonthly Peak DayNovember6</v>
      </c>
      <c r="B11455" t="s">
        <v>2235</v>
      </c>
      <c r="C11455" t="s">
        <v>2258</v>
      </c>
      <c r="D11455" t="s">
        <v>2748</v>
      </c>
      <c r="E11455" t="s">
        <v>3259</v>
      </c>
      <c r="F11455" s="6">
        <v>6</v>
      </c>
      <c r="G11455" s="6"/>
      <c r="H11455" s="6"/>
      <c r="I11455" s="6"/>
      <c r="J11455" s="6">
        <v>57.299999999999983</v>
      </c>
      <c r="K11455">
        <f t="shared" si="356"/>
        <v>1</v>
      </c>
    </row>
    <row r="11456" spans="1:11" x14ac:dyDescent="0.25">
      <c r="A11456" s="5" t="str">
        <f t="shared" si="357"/>
        <v>Size20-200kWMonthly Peak DayNovember7</v>
      </c>
      <c r="B11456" t="s">
        <v>2235</v>
      </c>
      <c r="C11456" t="s">
        <v>2258</v>
      </c>
      <c r="D11456" t="s">
        <v>2748</v>
      </c>
      <c r="E11456" t="s">
        <v>3259</v>
      </c>
      <c r="F11456" s="6">
        <v>7</v>
      </c>
      <c r="G11456" s="6"/>
      <c r="H11456" s="6"/>
      <c r="I11456" s="6"/>
      <c r="J11456" s="6">
        <v>57.511818181818192</v>
      </c>
      <c r="K11456">
        <f t="shared" si="356"/>
        <v>1</v>
      </c>
    </row>
    <row r="11457" spans="1:11" x14ac:dyDescent="0.25">
      <c r="A11457" s="5" t="str">
        <f t="shared" si="357"/>
        <v>Size20-200kWMonthly Peak DayNovember8</v>
      </c>
      <c r="B11457" t="s">
        <v>2235</v>
      </c>
      <c r="C11457" t="s">
        <v>2258</v>
      </c>
      <c r="D11457" t="s">
        <v>2748</v>
      </c>
      <c r="E11457" t="s">
        <v>3259</v>
      </c>
      <c r="F11457" s="6">
        <v>8</v>
      </c>
      <c r="G11457" s="6"/>
      <c r="H11457" s="6"/>
      <c r="I11457" s="6"/>
      <c r="J11457" s="6">
        <v>57.752727272727277</v>
      </c>
      <c r="K11457">
        <f t="shared" si="356"/>
        <v>1</v>
      </c>
    </row>
    <row r="11458" spans="1:11" x14ac:dyDescent="0.25">
      <c r="A11458" s="5" t="str">
        <f t="shared" si="357"/>
        <v>Size20-200kWMonthly Peak DayNovember9</v>
      </c>
      <c r="B11458" t="s">
        <v>2235</v>
      </c>
      <c r="C11458" t="s">
        <v>2258</v>
      </c>
      <c r="D11458" t="s">
        <v>2748</v>
      </c>
      <c r="E11458" t="s">
        <v>3259</v>
      </c>
      <c r="F11458" s="6">
        <v>9</v>
      </c>
      <c r="G11458" s="6"/>
      <c r="H11458" s="6"/>
      <c r="I11458" s="6"/>
      <c r="J11458" s="6">
        <v>61.546363636363623</v>
      </c>
      <c r="K11458">
        <f t="shared" ref="K11458:K11521" si="358">INDEX(events, MATCH(CONCATENATE(B11458, C11458, D11458, E11458), events_y, 0), MATCH("Confidential", events_x, 0))</f>
        <v>1</v>
      </c>
    </row>
    <row r="11459" spans="1:11" x14ac:dyDescent="0.25">
      <c r="A11459" s="5" t="str">
        <f t="shared" ref="A11459:A11522" si="359">CONCATENATE(B11459, C11459, D11459, E11459, F11459)</f>
        <v>Size20-200kWMonthly Peak DayNovember10</v>
      </c>
      <c r="B11459" t="s">
        <v>2235</v>
      </c>
      <c r="C11459" t="s">
        <v>2258</v>
      </c>
      <c r="D11459" t="s">
        <v>2748</v>
      </c>
      <c r="E11459" t="s">
        <v>3259</v>
      </c>
      <c r="F11459" s="6">
        <v>10</v>
      </c>
      <c r="G11459" s="6"/>
      <c r="H11459" s="6"/>
      <c r="I11459" s="6"/>
      <c r="J11459" s="6">
        <v>67.493636363636355</v>
      </c>
      <c r="K11459">
        <f t="shared" si="358"/>
        <v>1</v>
      </c>
    </row>
    <row r="11460" spans="1:11" x14ac:dyDescent="0.25">
      <c r="A11460" s="5" t="str">
        <f t="shared" si="359"/>
        <v>Size20-200kWMonthly Peak DayNovember11</v>
      </c>
      <c r="B11460" t="s">
        <v>2235</v>
      </c>
      <c r="C11460" t="s">
        <v>2258</v>
      </c>
      <c r="D11460" t="s">
        <v>2748</v>
      </c>
      <c r="E11460" t="s">
        <v>3259</v>
      </c>
      <c r="F11460" s="6">
        <v>11</v>
      </c>
      <c r="G11460" s="6"/>
      <c r="H11460" s="6"/>
      <c r="I11460" s="6"/>
      <c r="J11460" s="6">
        <v>73.628181818181815</v>
      </c>
      <c r="K11460">
        <f t="shared" si="358"/>
        <v>1</v>
      </c>
    </row>
    <row r="11461" spans="1:11" x14ac:dyDescent="0.25">
      <c r="A11461" s="5" t="str">
        <f t="shared" si="359"/>
        <v>Size20-200kWMonthly Peak DayNovember12</v>
      </c>
      <c r="B11461" t="s">
        <v>2235</v>
      </c>
      <c r="C11461" t="s">
        <v>2258</v>
      </c>
      <c r="D11461" t="s">
        <v>2748</v>
      </c>
      <c r="E11461" t="s">
        <v>3259</v>
      </c>
      <c r="F11461" s="6">
        <v>12</v>
      </c>
      <c r="G11461" s="6"/>
      <c r="H11461" s="6"/>
      <c r="I11461" s="6"/>
      <c r="J11461" s="6">
        <v>77.363636363636374</v>
      </c>
      <c r="K11461">
        <f t="shared" si="358"/>
        <v>1</v>
      </c>
    </row>
    <row r="11462" spans="1:11" x14ac:dyDescent="0.25">
      <c r="A11462" s="5" t="str">
        <f t="shared" si="359"/>
        <v>Size20-200kWMonthly Peak DayNovember13</v>
      </c>
      <c r="B11462" t="s">
        <v>2235</v>
      </c>
      <c r="C11462" t="s">
        <v>2258</v>
      </c>
      <c r="D11462" t="s">
        <v>2748</v>
      </c>
      <c r="E11462" t="s">
        <v>3259</v>
      </c>
      <c r="F11462" s="6">
        <v>13</v>
      </c>
      <c r="G11462" s="6"/>
      <c r="H11462" s="6"/>
      <c r="I11462" s="6"/>
      <c r="J11462" s="6">
        <v>79.572727272727263</v>
      </c>
      <c r="K11462">
        <f t="shared" si="358"/>
        <v>1</v>
      </c>
    </row>
    <row r="11463" spans="1:11" x14ac:dyDescent="0.25">
      <c r="A11463" s="5" t="str">
        <f t="shared" si="359"/>
        <v>Size20-200kWMonthly Peak DayNovember14</v>
      </c>
      <c r="B11463" t="s">
        <v>2235</v>
      </c>
      <c r="C11463" t="s">
        <v>2258</v>
      </c>
      <c r="D11463" t="s">
        <v>2748</v>
      </c>
      <c r="E11463" t="s">
        <v>3259</v>
      </c>
      <c r="F11463" s="6">
        <v>14</v>
      </c>
      <c r="G11463" s="6"/>
      <c r="H11463" s="6"/>
      <c r="I11463" s="6"/>
      <c r="J11463" s="6">
        <v>80.927272727272737</v>
      </c>
      <c r="K11463">
        <f t="shared" si="358"/>
        <v>1</v>
      </c>
    </row>
    <row r="11464" spans="1:11" x14ac:dyDescent="0.25">
      <c r="A11464" s="5" t="str">
        <f t="shared" si="359"/>
        <v>Size20-200kWMonthly Peak DayNovember15</v>
      </c>
      <c r="B11464" t="s">
        <v>2235</v>
      </c>
      <c r="C11464" t="s">
        <v>2258</v>
      </c>
      <c r="D11464" t="s">
        <v>2748</v>
      </c>
      <c r="E11464" t="s">
        <v>3259</v>
      </c>
      <c r="F11464" s="6">
        <v>15</v>
      </c>
      <c r="G11464" s="6"/>
      <c r="H11464" s="6"/>
      <c r="I11464" s="6"/>
      <c r="J11464" s="6">
        <v>82.436363636363637</v>
      </c>
      <c r="K11464">
        <f t="shared" si="358"/>
        <v>1</v>
      </c>
    </row>
    <row r="11465" spans="1:11" x14ac:dyDescent="0.25">
      <c r="A11465" s="5" t="str">
        <f t="shared" si="359"/>
        <v>Size20-200kWMonthly Peak DayNovember16</v>
      </c>
      <c r="B11465" t="s">
        <v>2235</v>
      </c>
      <c r="C11465" t="s">
        <v>2258</v>
      </c>
      <c r="D11465" t="s">
        <v>2748</v>
      </c>
      <c r="E11465" t="s">
        <v>3259</v>
      </c>
      <c r="F11465" s="6">
        <v>16</v>
      </c>
      <c r="G11465" s="6"/>
      <c r="H11465" s="6"/>
      <c r="I11465" s="6"/>
      <c r="J11465" s="6">
        <v>83.38181818181819</v>
      </c>
      <c r="K11465">
        <f t="shared" si="358"/>
        <v>1</v>
      </c>
    </row>
    <row r="11466" spans="1:11" x14ac:dyDescent="0.25">
      <c r="A11466" s="5" t="str">
        <f t="shared" si="359"/>
        <v>Size20-200kWMonthly Peak DayNovember17</v>
      </c>
      <c r="B11466" t="s">
        <v>2235</v>
      </c>
      <c r="C11466" t="s">
        <v>2258</v>
      </c>
      <c r="D11466" t="s">
        <v>2748</v>
      </c>
      <c r="E11466" t="s">
        <v>3259</v>
      </c>
      <c r="F11466" s="6">
        <v>17</v>
      </c>
      <c r="G11466" s="6"/>
      <c r="H11466" s="6"/>
      <c r="I11466" s="6"/>
      <c r="J11466" s="6">
        <v>82.38181818181819</v>
      </c>
      <c r="K11466">
        <f t="shared" si="358"/>
        <v>1</v>
      </c>
    </row>
    <row r="11467" spans="1:11" x14ac:dyDescent="0.25">
      <c r="A11467" s="5" t="str">
        <f t="shared" si="359"/>
        <v>Size20-200kWMonthly Peak DayNovember18</v>
      </c>
      <c r="B11467" t="s">
        <v>2235</v>
      </c>
      <c r="C11467" t="s">
        <v>2258</v>
      </c>
      <c r="D11467" t="s">
        <v>2748</v>
      </c>
      <c r="E11467" t="s">
        <v>3259</v>
      </c>
      <c r="F11467" s="6">
        <v>18</v>
      </c>
      <c r="G11467" s="6"/>
      <c r="H11467" s="6"/>
      <c r="I11467" s="6"/>
      <c r="J11467" s="6">
        <v>79.672727272727286</v>
      </c>
      <c r="K11467">
        <f t="shared" si="358"/>
        <v>1</v>
      </c>
    </row>
    <row r="11468" spans="1:11" x14ac:dyDescent="0.25">
      <c r="A11468" s="5" t="str">
        <f t="shared" si="359"/>
        <v>Size20-200kWMonthly Peak DayNovember19</v>
      </c>
      <c r="B11468" t="s">
        <v>2235</v>
      </c>
      <c r="C11468" t="s">
        <v>2258</v>
      </c>
      <c r="D11468" t="s">
        <v>2748</v>
      </c>
      <c r="E11468" t="s">
        <v>3259</v>
      </c>
      <c r="F11468" s="6">
        <v>19</v>
      </c>
      <c r="G11468" s="6"/>
      <c r="H11468" s="6"/>
      <c r="I11468" s="6"/>
      <c r="J11468" s="6">
        <v>76.845454545454544</v>
      </c>
      <c r="K11468">
        <f t="shared" si="358"/>
        <v>1</v>
      </c>
    </row>
    <row r="11469" spans="1:11" x14ac:dyDescent="0.25">
      <c r="A11469" s="5" t="str">
        <f t="shared" si="359"/>
        <v>Size20-200kWMonthly Peak DayNovember20</v>
      </c>
      <c r="B11469" t="s">
        <v>2235</v>
      </c>
      <c r="C11469" t="s">
        <v>2258</v>
      </c>
      <c r="D11469" t="s">
        <v>2748</v>
      </c>
      <c r="E11469" t="s">
        <v>3259</v>
      </c>
      <c r="F11469" s="6">
        <v>20</v>
      </c>
      <c r="G11469" s="6"/>
      <c r="H11469" s="6"/>
      <c r="I11469" s="6"/>
      <c r="J11469" s="6">
        <v>74.236363636363649</v>
      </c>
      <c r="K11469">
        <f t="shared" si="358"/>
        <v>1</v>
      </c>
    </row>
    <row r="11470" spans="1:11" x14ac:dyDescent="0.25">
      <c r="A11470" s="5" t="str">
        <f t="shared" si="359"/>
        <v>Size20-200kWMonthly Peak DayNovember21</v>
      </c>
      <c r="B11470" t="s">
        <v>2235</v>
      </c>
      <c r="C11470" t="s">
        <v>2258</v>
      </c>
      <c r="D11470" t="s">
        <v>2748</v>
      </c>
      <c r="E11470" t="s">
        <v>3259</v>
      </c>
      <c r="F11470" s="6">
        <v>21</v>
      </c>
      <c r="G11470" s="6"/>
      <c r="H11470" s="6"/>
      <c r="I11470" s="6"/>
      <c r="J11470" s="6">
        <v>72.154545454545456</v>
      </c>
      <c r="K11470">
        <f t="shared" si="358"/>
        <v>1</v>
      </c>
    </row>
    <row r="11471" spans="1:11" x14ac:dyDescent="0.25">
      <c r="A11471" s="5" t="str">
        <f t="shared" si="359"/>
        <v>Size20-200kWMonthly Peak DayNovember22</v>
      </c>
      <c r="B11471" t="s">
        <v>2235</v>
      </c>
      <c r="C11471" t="s">
        <v>2258</v>
      </c>
      <c r="D11471" t="s">
        <v>2748</v>
      </c>
      <c r="E11471" t="s">
        <v>3259</v>
      </c>
      <c r="F11471" s="6">
        <v>22</v>
      </c>
      <c r="G11471" s="6"/>
      <c r="H11471" s="6"/>
      <c r="I11471" s="6"/>
      <c r="J11471" s="6">
        <v>69.781818181818196</v>
      </c>
      <c r="K11471">
        <f t="shared" si="358"/>
        <v>1</v>
      </c>
    </row>
    <row r="11472" spans="1:11" x14ac:dyDescent="0.25">
      <c r="A11472" s="5" t="str">
        <f t="shared" si="359"/>
        <v>Size20-200kWMonthly Peak DayNovember23</v>
      </c>
      <c r="B11472" t="s">
        <v>2235</v>
      </c>
      <c r="C11472" t="s">
        <v>2258</v>
      </c>
      <c r="D11472" t="s">
        <v>2748</v>
      </c>
      <c r="E11472" t="s">
        <v>3259</v>
      </c>
      <c r="F11472" s="6">
        <v>23</v>
      </c>
      <c r="G11472" s="6"/>
      <c r="H11472" s="6"/>
      <c r="I11472" s="6"/>
      <c r="J11472" s="6">
        <v>68.272727272727266</v>
      </c>
      <c r="K11472">
        <f t="shared" si="358"/>
        <v>1</v>
      </c>
    </row>
    <row r="11473" spans="1:11" x14ac:dyDescent="0.25">
      <c r="A11473" s="5" t="str">
        <f t="shared" si="359"/>
        <v>Size20-200kWMonthly Peak DayNovember24</v>
      </c>
      <c r="B11473" t="s">
        <v>2235</v>
      </c>
      <c r="C11473" t="s">
        <v>2258</v>
      </c>
      <c r="D11473" t="s">
        <v>2748</v>
      </c>
      <c r="E11473" t="s">
        <v>3259</v>
      </c>
      <c r="F11473" s="6">
        <v>24</v>
      </c>
      <c r="G11473" s="6"/>
      <c r="H11473" s="6"/>
      <c r="I11473" s="6"/>
      <c r="J11473" s="6">
        <v>68.451818181818183</v>
      </c>
      <c r="K11473">
        <f t="shared" si="358"/>
        <v>1</v>
      </c>
    </row>
    <row r="11474" spans="1:11" x14ac:dyDescent="0.25">
      <c r="A11474" s="5" t="str">
        <f t="shared" si="359"/>
        <v>Size20-200kWAverage WeekdayDecember1</v>
      </c>
      <c r="B11474" t="s">
        <v>2235</v>
      </c>
      <c r="C11474" t="s">
        <v>2258</v>
      </c>
      <c r="D11474" t="s">
        <v>2749</v>
      </c>
      <c r="E11474" t="s">
        <v>3260</v>
      </c>
      <c r="F11474" s="6">
        <v>1</v>
      </c>
      <c r="G11474" s="6"/>
      <c r="H11474" s="6"/>
      <c r="I11474" s="6"/>
      <c r="J11474" s="6">
        <v>45.529090909090911</v>
      </c>
      <c r="K11474">
        <f t="shared" si="358"/>
        <v>1</v>
      </c>
    </row>
    <row r="11475" spans="1:11" x14ac:dyDescent="0.25">
      <c r="A11475" s="5" t="str">
        <f t="shared" si="359"/>
        <v>Size20-200kWAverage WeekdayDecember2</v>
      </c>
      <c r="B11475" t="s">
        <v>2235</v>
      </c>
      <c r="C11475" t="s">
        <v>2258</v>
      </c>
      <c r="D11475" t="s">
        <v>2749</v>
      </c>
      <c r="E11475" t="s">
        <v>3260</v>
      </c>
      <c r="F11475" s="6">
        <v>2</v>
      </c>
      <c r="G11475" s="6"/>
      <c r="H11475" s="6"/>
      <c r="I11475" s="6"/>
      <c r="J11475" s="6">
        <v>43.752727272727277</v>
      </c>
      <c r="K11475">
        <f t="shared" si="358"/>
        <v>1</v>
      </c>
    </row>
    <row r="11476" spans="1:11" x14ac:dyDescent="0.25">
      <c r="A11476" s="5" t="str">
        <f t="shared" si="359"/>
        <v>Size20-200kWAverage WeekdayDecember3</v>
      </c>
      <c r="B11476" t="s">
        <v>2235</v>
      </c>
      <c r="C11476" t="s">
        <v>2258</v>
      </c>
      <c r="D11476" t="s">
        <v>2749</v>
      </c>
      <c r="E11476" t="s">
        <v>3260</v>
      </c>
      <c r="F11476" s="6">
        <v>3</v>
      </c>
      <c r="G11476" s="6"/>
      <c r="H11476" s="6"/>
      <c r="I11476" s="6"/>
      <c r="J11476" s="6">
        <v>43.381818181818183</v>
      </c>
      <c r="K11476">
        <f t="shared" si="358"/>
        <v>1</v>
      </c>
    </row>
    <row r="11477" spans="1:11" x14ac:dyDescent="0.25">
      <c r="A11477" s="5" t="str">
        <f t="shared" si="359"/>
        <v>Size20-200kWAverage WeekdayDecember4</v>
      </c>
      <c r="B11477" t="s">
        <v>2235</v>
      </c>
      <c r="C11477" t="s">
        <v>2258</v>
      </c>
      <c r="D11477" t="s">
        <v>2749</v>
      </c>
      <c r="E11477" t="s">
        <v>3260</v>
      </c>
      <c r="F11477" s="6">
        <v>4</v>
      </c>
      <c r="G11477" s="6"/>
      <c r="H11477" s="6"/>
      <c r="I11477" s="6"/>
      <c r="J11477" s="6">
        <v>41.991818181818182</v>
      </c>
      <c r="K11477">
        <f t="shared" si="358"/>
        <v>1</v>
      </c>
    </row>
    <row r="11478" spans="1:11" x14ac:dyDescent="0.25">
      <c r="A11478" s="5" t="str">
        <f t="shared" si="359"/>
        <v>Size20-200kWAverage WeekdayDecember5</v>
      </c>
      <c r="B11478" t="s">
        <v>2235</v>
      </c>
      <c r="C11478" t="s">
        <v>2258</v>
      </c>
      <c r="D11478" t="s">
        <v>2749</v>
      </c>
      <c r="E11478" t="s">
        <v>3260</v>
      </c>
      <c r="F11478" s="6">
        <v>5</v>
      </c>
      <c r="G11478" s="6"/>
      <c r="H11478" s="6"/>
      <c r="I11478" s="6"/>
      <c r="J11478" s="6">
        <v>42.833636363636366</v>
      </c>
      <c r="K11478">
        <f t="shared" si="358"/>
        <v>1</v>
      </c>
    </row>
    <row r="11479" spans="1:11" x14ac:dyDescent="0.25">
      <c r="A11479" s="5" t="str">
        <f t="shared" si="359"/>
        <v>Size20-200kWAverage WeekdayDecember6</v>
      </c>
      <c r="B11479" t="s">
        <v>2235</v>
      </c>
      <c r="C11479" t="s">
        <v>2258</v>
      </c>
      <c r="D11479" t="s">
        <v>2749</v>
      </c>
      <c r="E11479" t="s">
        <v>3260</v>
      </c>
      <c r="F11479" s="6">
        <v>6</v>
      </c>
      <c r="G11479" s="6"/>
      <c r="H11479" s="6"/>
      <c r="I11479" s="6"/>
      <c r="J11479" s="6">
        <v>41.810000000000009</v>
      </c>
      <c r="K11479">
        <f t="shared" si="358"/>
        <v>1</v>
      </c>
    </row>
    <row r="11480" spans="1:11" x14ac:dyDescent="0.25">
      <c r="A11480" s="5" t="str">
        <f t="shared" si="359"/>
        <v>Size20-200kWAverage WeekdayDecember7</v>
      </c>
      <c r="B11480" t="s">
        <v>2235</v>
      </c>
      <c r="C11480" t="s">
        <v>2258</v>
      </c>
      <c r="D11480" t="s">
        <v>2749</v>
      </c>
      <c r="E11480" t="s">
        <v>3260</v>
      </c>
      <c r="F11480" s="6">
        <v>7</v>
      </c>
      <c r="G11480" s="6"/>
      <c r="H11480" s="6"/>
      <c r="I11480" s="6"/>
      <c r="J11480" s="6">
        <v>40.24636363636364</v>
      </c>
      <c r="K11480">
        <f t="shared" si="358"/>
        <v>1</v>
      </c>
    </row>
    <row r="11481" spans="1:11" x14ac:dyDescent="0.25">
      <c r="A11481" s="5" t="str">
        <f t="shared" si="359"/>
        <v>Size20-200kWAverage WeekdayDecember8</v>
      </c>
      <c r="B11481" t="s">
        <v>2235</v>
      </c>
      <c r="C11481" t="s">
        <v>2258</v>
      </c>
      <c r="D11481" t="s">
        <v>2749</v>
      </c>
      <c r="E11481" t="s">
        <v>3260</v>
      </c>
      <c r="F11481" s="6">
        <v>8</v>
      </c>
      <c r="G11481" s="6"/>
      <c r="H11481" s="6"/>
      <c r="I11481" s="6"/>
      <c r="J11481" s="6">
        <v>39.654545454545456</v>
      </c>
      <c r="K11481">
        <f t="shared" si="358"/>
        <v>1</v>
      </c>
    </row>
    <row r="11482" spans="1:11" x14ac:dyDescent="0.25">
      <c r="A11482" s="5" t="str">
        <f t="shared" si="359"/>
        <v>Size20-200kWAverage WeekdayDecember9</v>
      </c>
      <c r="B11482" t="s">
        <v>2235</v>
      </c>
      <c r="C11482" t="s">
        <v>2258</v>
      </c>
      <c r="D11482" t="s">
        <v>2749</v>
      </c>
      <c r="E11482" t="s">
        <v>3260</v>
      </c>
      <c r="F11482" s="6">
        <v>9</v>
      </c>
      <c r="G11482" s="6"/>
      <c r="H11482" s="6"/>
      <c r="I11482" s="6"/>
      <c r="J11482" s="6">
        <v>41.957272727272716</v>
      </c>
      <c r="K11482">
        <f t="shared" si="358"/>
        <v>1</v>
      </c>
    </row>
    <row r="11483" spans="1:11" x14ac:dyDescent="0.25">
      <c r="A11483" s="5" t="str">
        <f t="shared" si="359"/>
        <v>Size20-200kWAverage WeekdayDecember10</v>
      </c>
      <c r="B11483" t="s">
        <v>2235</v>
      </c>
      <c r="C11483" t="s">
        <v>2258</v>
      </c>
      <c r="D11483" t="s">
        <v>2749</v>
      </c>
      <c r="E11483" t="s">
        <v>3260</v>
      </c>
      <c r="F11483" s="6">
        <v>10</v>
      </c>
      <c r="G11483" s="6"/>
      <c r="H11483" s="6"/>
      <c r="I11483" s="6"/>
      <c r="J11483" s="6">
        <v>46.705454545454543</v>
      </c>
      <c r="K11483">
        <f t="shared" si="358"/>
        <v>1</v>
      </c>
    </row>
    <row r="11484" spans="1:11" x14ac:dyDescent="0.25">
      <c r="A11484" s="5" t="str">
        <f t="shared" si="359"/>
        <v>Size20-200kWAverage WeekdayDecember11</v>
      </c>
      <c r="B11484" t="s">
        <v>2235</v>
      </c>
      <c r="C11484" t="s">
        <v>2258</v>
      </c>
      <c r="D11484" t="s">
        <v>2749</v>
      </c>
      <c r="E11484" t="s">
        <v>3260</v>
      </c>
      <c r="F11484" s="6">
        <v>11</v>
      </c>
      <c r="G11484" s="6"/>
      <c r="H11484" s="6"/>
      <c r="I11484" s="6"/>
      <c r="J11484" s="6">
        <v>50.98354545454545</v>
      </c>
      <c r="K11484">
        <f t="shared" si="358"/>
        <v>1</v>
      </c>
    </row>
    <row r="11485" spans="1:11" x14ac:dyDescent="0.25">
      <c r="A11485" s="5" t="str">
        <f t="shared" si="359"/>
        <v>Size20-200kWAverage WeekdayDecember12</v>
      </c>
      <c r="B11485" t="s">
        <v>2235</v>
      </c>
      <c r="C11485" t="s">
        <v>2258</v>
      </c>
      <c r="D11485" t="s">
        <v>2749</v>
      </c>
      <c r="E11485" t="s">
        <v>3260</v>
      </c>
      <c r="F11485" s="6">
        <v>12</v>
      </c>
      <c r="G11485" s="6"/>
      <c r="H11485" s="6"/>
      <c r="I11485" s="6"/>
      <c r="J11485" s="6">
        <v>54.107363636363651</v>
      </c>
      <c r="K11485">
        <f t="shared" si="358"/>
        <v>1</v>
      </c>
    </row>
    <row r="11486" spans="1:11" x14ac:dyDescent="0.25">
      <c r="A11486" s="5" t="str">
        <f t="shared" si="359"/>
        <v>Size20-200kWAverage WeekdayDecember13</v>
      </c>
      <c r="B11486" t="s">
        <v>2235</v>
      </c>
      <c r="C11486" t="s">
        <v>2258</v>
      </c>
      <c r="D11486" t="s">
        <v>2749</v>
      </c>
      <c r="E11486" t="s">
        <v>3260</v>
      </c>
      <c r="F11486" s="6">
        <v>13</v>
      </c>
      <c r="G11486" s="6"/>
      <c r="H11486" s="6"/>
      <c r="I11486" s="6"/>
      <c r="J11486" s="6">
        <v>57.511818181818192</v>
      </c>
      <c r="K11486">
        <f t="shared" si="358"/>
        <v>1</v>
      </c>
    </row>
    <row r="11487" spans="1:11" x14ac:dyDescent="0.25">
      <c r="A11487" s="5" t="str">
        <f t="shared" si="359"/>
        <v>Size20-200kWAverage WeekdayDecember14</v>
      </c>
      <c r="B11487" t="s">
        <v>2235</v>
      </c>
      <c r="C11487" t="s">
        <v>2258</v>
      </c>
      <c r="D11487" t="s">
        <v>2749</v>
      </c>
      <c r="E11487" t="s">
        <v>3260</v>
      </c>
      <c r="F11487" s="6">
        <v>14</v>
      </c>
      <c r="G11487" s="6"/>
      <c r="H11487" s="6"/>
      <c r="I11487" s="6"/>
      <c r="J11487" s="6">
        <v>58.936363636363645</v>
      </c>
      <c r="K11487">
        <f t="shared" si="358"/>
        <v>1</v>
      </c>
    </row>
    <row r="11488" spans="1:11" x14ac:dyDescent="0.25">
      <c r="A11488" s="5" t="str">
        <f t="shared" si="359"/>
        <v>Size20-200kWAverage WeekdayDecember15</v>
      </c>
      <c r="B11488" t="s">
        <v>2235</v>
      </c>
      <c r="C11488" t="s">
        <v>2258</v>
      </c>
      <c r="D11488" t="s">
        <v>2749</v>
      </c>
      <c r="E11488" t="s">
        <v>3260</v>
      </c>
      <c r="F11488" s="6">
        <v>15</v>
      </c>
      <c r="G11488" s="6"/>
      <c r="H11488" s="6"/>
      <c r="I11488" s="6"/>
      <c r="J11488" s="6">
        <v>60.132727272727273</v>
      </c>
      <c r="K11488">
        <f t="shared" si="358"/>
        <v>1</v>
      </c>
    </row>
    <row r="11489" spans="1:11" x14ac:dyDescent="0.25">
      <c r="A11489" s="5" t="str">
        <f t="shared" si="359"/>
        <v>Size20-200kWAverage WeekdayDecember16</v>
      </c>
      <c r="B11489" t="s">
        <v>2235</v>
      </c>
      <c r="C11489" t="s">
        <v>2258</v>
      </c>
      <c r="D11489" t="s">
        <v>2749</v>
      </c>
      <c r="E11489" t="s">
        <v>3260</v>
      </c>
      <c r="F11489" s="6">
        <v>16</v>
      </c>
      <c r="G11489" s="6"/>
      <c r="H11489" s="6"/>
      <c r="I11489" s="6"/>
      <c r="J11489" s="6">
        <v>61.030909090909084</v>
      </c>
      <c r="K11489">
        <f t="shared" si="358"/>
        <v>1</v>
      </c>
    </row>
    <row r="11490" spans="1:11" x14ac:dyDescent="0.25">
      <c r="A11490" s="5" t="str">
        <f t="shared" si="359"/>
        <v>Size20-200kWAverage WeekdayDecember17</v>
      </c>
      <c r="B11490" t="s">
        <v>2235</v>
      </c>
      <c r="C11490" t="s">
        <v>2258</v>
      </c>
      <c r="D11490" t="s">
        <v>2749</v>
      </c>
      <c r="E11490" t="s">
        <v>3260</v>
      </c>
      <c r="F11490" s="6">
        <v>17</v>
      </c>
      <c r="G11490" s="6"/>
      <c r="H11490" s="6"/>
      <c r="I11490" s="6"/>
      <c r="J11490" s="6">
        <v>61.051818181818177</v>
      </c>
      <c r="K11490">
        <f t="shared" si="358"/>
        <v>1</v>
      </c>
    </row>
    <row r="11491" spans="1:11" x14ac:dyDescent="0.25">
      <c r="A11491" s="5" t="str">
        <f t="shared" si="359"/>
        <v>Size20-200kWAverage WeekdayDecember18</v>
      </c>
      <c r="B11491" t="s">
        <v>2235</v>
      </c>
      <c r="C11491" t="s">
        <v>2258</v>
      </c>
      <c r="D11491" t="s">
        <v>2749</v>
      </c>
      <c r="E11491" t="s">
        <v>3260</v>
      </c>
      <c r="F11491" s="6">
        <v>18</v>
      </c>
      <c r="G11491" s="6"/>
      <c r="H11491" s="6"/>
      <c r="I11491" s="6"/>
      <c r="J11491" s="6">
        <v>59.598181818181814</v>
      </c>
      <c r="K11491">
        <f t="shared" si="358"/>
        <v>1</v>
      </c>
    </row>
    <row r="11492" spans="1:11" x14ac:dyDescent="0.25">
      <c r="A11492" s="5" t="str">
        <f t="shared" si="359"/>
        <v>Size20-200kWAverage WeekdayDecember19</v>
      </c>
      <c r="B11492" t="s">
        <v>2235</v>
      </c>
      <c r="C11492" t="s">
        <v>2258</v>
      </c>
      <c r="D11492" t="s">
        <v>2749</v>
      </c>
      <c r="E11492" t="s">
        <v>3260</v>
      </c>
      <c r="F11492" s="6">
        <v>19</v>
      </c>
      <c r="G11492" s="6"/>
      <c r="H11492" s="6"/>
      <c r="I11492" s="6"/>
      <c r="J11492" s="6">
        <v>56.143636363636354</v>
      </c>
      <c r="K11492">
        <f t="shared" si="358"/>
        <v>1</v>
      </c>
    </row>
    <row r="11493" spans="1:11" x14ac:dyDescent="0.25">
      <c r="A11493" s="5" t="str">
        <f t="shared" si="359"/>
        <v>Size20-200kWAverage WeekdayDecember20</v>
      </c>
      <c r="B11493" t="s">
        <v>2235</v>
      </c>
      <c r="C11493" t="s">
        <v>2258</v>
      </c>
      <c r="D11493" t="s">
        <v>2749</v>
      </c>
      <c r="E11493" t="s">
        <v>3260</v>
      </c>
      <c r="F11493" s="6">
        <v>20</v>
      </c>
      <c r="G11493" s="6"/>
      <c r="H11493" s="6"/>
      <c r="I11493" s="6"/>
      <c r="J11493" s="6">
        <v>52.53</v>
      </c>
      <c r="K11493">
        <f t="shared" si="358"/>
        <v>1</v>
      </c>
    </row>
    <row r="11494" spans="1:11" x14ac:dyDescent="0.25">
      <c r="A11494" s="5" t="str">
        <f t="shared" si="359"/>
        <v>Size20-200kWAverage WeekdayDecember21</v>
      </c>
      <c r="B11494" t="s">
        <v>2235</v>
      </c>
      <c r="C11494" t="s">
        <v>2258</v>
      </c>
      <c r="D11494" t="s">
        <v>2749</v>
      </c>
      <c r="E11494" t="s">
        <v>3260</v>
      </c>
      <c r="F11494" s="6">
        <v>21</v>
      </c>
      <c r="G11494" s="6"/>
      <c r="H11494" s="6"/>
      <c r="I11494" s="6"/>
      <c r="J11494" s="6">
        <v>50.332727272727269</v>
      </c>
      <c r="K11494">
        <f t="shared" si="358"/>
        <v>1</v>
      </c>
    </row>
    <row r="11495" spans="1:11" x14ac:dyDescent="0.25">
      <c r="A11495" s="5" t="str">
        <f t="shared" si="359"/>
        <v>Size20-200kWAverage WeekdayDecember22</v>
      </c>
      <c r="B11495" t="s">
        <v>2235</v>
      </c>
      <c r="C11495" t="s">
        <v>2258</v>
      </c>
      <c r="D11495" t="s">
        <v>2749</v>
      </c>
      <c r="E11495" t="s">
        <v>3260</v>
      </c>
      <c r="F11495" s="6">
        <v>22</v>
      </c>
      <c r="G11495" s="6"/>
      <c r="H11495" s="6"/>
      <c r="I11495" s="6"/>
      <c r="J11495" s="6">
        <v>48.051818181818177</v>
      </c>
      <c r="K11495">
        <f t="shared" si="358"/>
        <v>1</v>
      </c>
    </row>
    <row r="11496" spans="1:11" x14ac:dyDescent="0.25">
      <c r="A11496" s="5" t="str">
        <f t="shared" si="359"/>
        <v>Size20-200kWAverage WeekdayDecember23</v>
      </c>
      <c r="B11496" t="s">
        <v>2235</v>
      </c>
      <c r="C11496" t="s">
        <v>2258</v>
      </c>
      <c r="D11496" t="s">
        <v>2749</v>
      </c>
      <c r="E11496" t="s">
        <v>3260</v>
      </c>
      <c r="F11496" s="6">
        <v>23</v>
      </c>
      <c r="G11496" s="6"/>
      <c r="H11496" s="6"/>
      <c r="I11496" s="6"/>
      <c r="J11496" s="6">
        <v>46.795454545454547</v>
      </c>
      <c r="K11496">
        <f t="shared" si="358"/>
        <v>1</v>
      </c>
    </row>
    <row r="11497" spans="1:11" x14ac:dyDescent="0.25">
      <c r="A11497" s="5" t="str">
        <f t="shared" si="359"/>
        <v>Size20-200kWAverage WeekdayDecember24</v>
      </c>
      <c r="B11497" t="s">
        <v>2235</v>
      </c>
      <c r="C11497" t="s">
        <v>2258</v>
      </c>
      <c r="D11497" t="s">
        <v>2749</v>
      </c>
      <c r="E11497" t="s">
        <v>3260</v>
      </c>
      <c r="F11497" s="6">
        <v>24</v>
      </c>
      <c r="G11497" s="6"/>
      <c r="H11497" s="6"/>
      <c r="I11497" s="6"/>
      <c r="J11497" s="6">
        <v>46.055454545454545</v>
      </c>
      <c r="K11497">
        <f t="shared" si="358"/>
        <v>1</v>
      </c>
    </row>
    <row r="11498" spans="1:11" x14ac:dyDescent="0.25">
      <c r="A11498" s="5" t="str">
        <f t="shared" si="359"/>
        <v>Size20-200kWMonthly Peak DayDecember1</v>
      </c>
      <c r="B11498" t="s">
        <v>2235</v>
      </c>
      <c r="C11498" t="s">
        <v>2258</v>
      </c>
      <c r="D11498" t="s">
        <v>2750</v>
      </c>
      <c r="E11498" t="s">
        <v>3260</v>
      </c>
      <c r="F11498" s="6">
        <v>1</v>
      </c>
      <c r="G11498" s="6"/>
      <c r="H11498" s="6"/>
      <c r="I11498" s="6"/>
      <c r="J11498" s="6">
        <v>42.29727272727272</v>
      </c>
      <c r="K11498">
        <f t="shared" si="358"/>
        <v>1</v>
      </c>
    </row>
    <row r="11499" spans="1:11" x14ac:dyDescent="0.25">
      <c r="A11499" s="5" t="str">
        <f t="shared" si="359"/>
        <v>Size20-200kWMonthly Peak DayDecember2</v>
      </c>
      <c r="B11499" t="s">
        <v>2235</v>
      </c>
      <c r="C11499" t="s">
        <v>2258</v>
      </c>
      <c r="D11499" t="s">
        <v>2750</v>
      </c>
      <c r="E11499" t="s">
        <v>3260</v>
      </c>
      <c r="F11499" s="6">
        <v>2</v>
      </c>
      <c r="G11499" s="6"/>
      <c r="H11499" s="6"/>
      <c r="I11499" s="6"/>
      <c r="J11499" s="6">
        <v>41.323636363636375</v>
      </c>
      <c r="K11499">
        <f t="shared" si="358"/>
        <v>1</v>
      </c>
    </row>
    <row r="11500" spans="1:11" x14ac:dyDescent="0.25">
      <c r="A11500" s="5" t="str">
        <f t="shared" si="359"/>
        <v>Size20-200kWMonthly Peak DayDecember3</v>
      </c>
      <c r="B11500" t="s">
        <v>2235</v>
      </c>
      <c r="C11500" t="s">
        <v>2258</v>
      </c>
      <c r="D11500" t="s">
        <v>2750</v>
      </c>
      <c r="E11500" t="s">
        <v>3260</v>
      </c>
      <c r="F11500" s="6">
        <v>3</v>
      </c>
      <c r="G11500" s="6"/>
      <c r="H11500" s="6"/>
      <c r="I11500" s="6"/>
      <c r="J11500" s="6">
        <v>40.374545454545448</v>
      </c>
      <c r="K11500">
        <f t="shared" si="358"/>
        <v>1</v>
      </c>
    </row>
    <row r="11501" spans="1:11" x14ac:dyDescent="0.25">
      <c r="A11501" s="5" t="str">
        <f t="shared" si="359"/>
        <v>Size20-200kWMonthly Peak DayDecember4</v>
      </c>
      <c r="B11501" t="s">
        <v>2235</v>
      </c>
      <c r="C11501" t="s">
        <v>2258</v>
      </c>
      <c r="D11501" t="s">
        <v>2750</v>
      </c>
      <c r="E11501" t="s">
        <v>3260</v>
      </c>
      <c r="F11501" s="6">
        <v>4</v>
      </c>
      <c r="G11501" s="6"/>
      <c r="H11501" s="6"/>
      <c r="I11501" s="6"/>
      <c r="J11501" s="6">
        <v>40.209090909090918</v>
      </c>
      <c r="K11501">
        <f t="shared" si="358"/>
        <v>1</v>
      </c>
    </row>
    <row r="11502" spans="1:11" x14ac:dyDescent="0.25">
      <c r="A11502" s="5" t="str">
        <f t="shared" si="359"/>
        <v>Size20-200kWMonthly Peak DayDecember5</v>
      </c>
      <c r="B11502" t="s">
        <v>2235</v>
      </c>
      <c r="C11502" t="s">
        <v>2258</v>
      </c>
      <c r="D11502" t="s">
        <v>2750</v>
      </c>
      <c r="E11502" t="s">
        <v>3260</v>
      </c>
      <c r="F11502" s="6">
        <v>5</v>
      </c>
      <c r="G11502" s="6"/>
      <c r="H11502" s="6"/>
      <c r="I11502" s="6"/>
      <c r="J11502" s="6">
        <v>39.703636363636363</v>
      </c>
      <c r="K11502">
        <f t="shared" si="358"/>
        <v>1</v>
      </c>
    </row>
    <row r="11503" spans="1:11" x14ac:dyDescent="0.25">
      <c r="A11503" s="5" t="str">
        <f t="shared" si="359"/>
        <v>Size20-200kWMonthly Peak DayDecember6</v>
      </c>
      <c r="B11503" t="s">
        <v>2235</v>
      </c>
      <c r="C11503" t="s">
        <v>2258</v>
      </c>
      <c r="D11503" t="s">
        <v>2750</v>
      </c>
      <c r="E11503" t="s">
        <v>3260</v>
      </c>
      <c r="F11503" s="6">
        <v>6</v>
      </c>
      <c r="G11503" s="6"/>
      <c r="H11503" s="6"/>
      <c r="I11503" s="6"/>
      <c r="J11503" s="6">
        <v>39.746363636363633</v>
      </c>
      <c r="K11503">
        <f t="shared" si="358"/>
        <v>1</v>
      </c>
    </row>
    <row r="11504" spans="1:11" x14ac:dyDescent="0.25">
      <c r="A11504" s="5" t="str">
        <f t="shared" si="359"/>
        <v>Size20-200kWMonthly Peak DayDecember7</v>
      </c>
      <c r="B11504" t="s">
        <v>2235</v>
      </c>
      <c r="C11504" t="s">
        <v>2258</v>
      </c>
      <c r="D11504" t="s">
        <v>2750</v>
      </c>
      <c r="E11504" t="s">
        <v>3260</v>
      </c>
      <c r="F11504" s="6">
        <v>7</v>
      </c>
      <c r="G11504" s="6"/>
      <c r="H11504" s="6"/>
      <c r="I11504" s="6"/>
      <c r="J11504" s="6">
        <v>39.467272727272729</v>
      </c>
      <c r="K11504">
        <f t="shared" si="358"/>
        <v>1</v>
      </c>
    </row>
    <row r="11505" spans="1:11" x14ac:dyDescent="0.25">
      <c r="A11505" s="5" t="str">
        <f t="shared" si="359"/>
        <v>Size20-200kWMonthly Peak DayDecember8</v>
      </c>
      <c r="B11505" t="s">
        <v>2235</v>
      </c>
      <c r="C11505" t="s">
        <v>2258</v>
      </c>
      <c r="D11505" t="s">
        <v>2750</v>
      </c>
      <c r="E11505" t="s">
        <v>3260</v>
      </c>
      <c r="F11505" s="6">
        <v>8</v>
      </c>
      <c r="G11505" s="6"/>
      <c r="H11505" s="6"/>
      <c r="I11505" s="6"/>
      <c r="J11505" s="6">
        <v>37.976363636363637</v>
      </c>
      <c r="K11505">
        <f t="shared" si="358"/>
        <v>1</v>
      </c>
    </row>
    <row r="11506" spans="1:11" x14ac:dyDescent="0.25">
      <c r="A11506" s="5" t="str">
        <f t="shared" si="359"/>
        <v>Size20-200kWMonthly Peak DayDecember9</v>
      </c>
      <c r="B11506" t="s">
        <v>2235</v>
      </c>
      <c r="C11506" t="s">
        <v>2258</v>
      </c>
      <c r="D11506" t="s">
        <v>2750</v>
      </c>
      <c r="E11506" t="s">
        <v>3260</v>
      </c>
      <c r="F11506" s="6">
        <v>9</v>
      </c>
      <c r="G11506" s="6"/>
      <c r="H11506" s="6"/>
      <c r="I11506" s="6"/>
      <c r="J11506" s="6">
        <v>37.922727272727279</v>
      </c>
      <c r="K11506">
        <f t="shared" si="358"/>
        <v>1</v>
      </c>
    </row>
    <row r="11507" spans="1:11" x14ac:dyDescent="0.25">
      <c r="A11507" s="5" t="str">
        <f t="shared" si="359"/>
        <v>Size20-200kWMonthly Peak DayDecember10</v>
      </c>
      <c r="B11507" t="s">
        <v>2235</v>
      </c>
      <c r="C11507" t="s">
        <v>2258</v>
      </c>
      <c r="D11507" t="s">
        <v>2750</v>
      </c>
      <c r="E11507" t="s">
        <v>3260</v>
      </c>
      <c r="F11507" s="6">
        <v>10</v>
      </c>
      <c r="G11507" s="6"/>
      <c r="H11507" s="6"/>
      <c r="I11507" s="6"/>
      <c r="J11507" s="6">
        <v>42.482545454545452</v>
      </c>
      <c r="K11507">
        <f t="shared" si="358"/>
        <v>1</v>
      </c>
    </row>
    <row r="11508" spans="1:11" x14ac:dyDescent="0.25">
      <c r="A11508" s="5" t="str">
        <f t="shared" si="359"/>
        <v>Size20-200kWMonthly Peak DayDecember11</v>
      </c>
      <c r="B11508" t="s">
        <v>2235</v>
      </c>
      <c r="C11508" t="s">
        <v>2258</v>
      </c>
      <c r="D11508" t="s">
        <v>2750</v>
      </c>
      <c r="E11508" t="s">
        <v>3260</v>
      </c>
      <c r="F11508" s="6">
        <v>11</v>
      </c>
      <c r="G11508" s="6"/>
      <c r="H11508" s="6"/>
      <c r="I11508" s="6"/>
      <c r="J11508" s="6">
        <v>45.788818181818172</v>
      </c>
      <c r="K11508">
        <f t="shared" si="358"/>
        <v>1</v>
      </c>
    </row>
    <row r="11509" spans="1:11" x14ac:dyDescent="0.25">
      <c r="A11509" s="5" t="str">
        <f t="shared" si="359"/>
        <v>Size20-200kWMonthly Peak DayDecember12</v>
      </c>
      <c r="B11509" t="s">
        <v>2235</v>
      </c>
      <c r="C11509" t="s">
        <v>2258</v>
      </c>
      <c r="D11509" t="s">
        <v>2750</v>
      </c>
      <c r="E11509" t="s">
        <v>3260</v>
      </c>
      <c r="F11509" s="6">
        <v>12</v>
      </c>
      <c r="G11509" s="6"/>
      <c r="H11509" s="6"/>
      <c r="I11509" s="6"/>
      <c r="J11509" s="6">
        <v>49.936909090909083</v>
      </c>
      <c r="K11509">
        <f t="shared" si="358"/>
        <v>1</v>
      </c>
    </row>
    <row r="11510" spans="1:11" x14ac:dyDescent="0.25">
      <c r="A11510" s="5" t="str">
        <f t="shared" si="359"/>
        <v>Size20-200kWMonthly Peak DayDecember13</v>
      </c>
      <c r="B11510" t="s">
        <v>2235</v>
      </c>
      <c r="C11510" t="s">
        <v>2258</v>
      </c>
      <c r="D11510" t="s">
        <v>2750</v>
      </c>
      <c r="E11510" t="s">
        <v>3260</v>
      </c>
      <c r="F11510" s="6">
        <v>13</v>
      </c>
      <c r="G11510" s="6"/>
      <c r="H11510" s="6"/>
      <c r="I11510" s="6"/>
      <c r="J11510" s="6">
        <v>54.680454545454545</v>
      </c>
      <c r="K11510">
        <f t="shared" si="358"/>
        <v>1</v>
      </c>
    </row>
    <row r="11511" spans="1:11" x14ac:dyDescent="0.25">
      <c r="A11511" s="5" t="str">
        <f t="shared" si="359"/>
        <v>Size20-200kWMonthly Peak DayDecember14</v>
      </c>
      <c r="B11511" t="s">
        <v>2235</v>
      </c>
      <c r="C11511" t="s">
        <v>2258</v>
      </c>
      <c r="D11511" t="s">
        <v>2750</v>
      </c>
      <c r="E11511" t="s">
        <v>3260</v>
      </c>
      <c r="F11511" s="6">
        <v>14</v>
      </c>
      <c r="G11511" s="6"/>
      <c r="H11511" s="6"/>
      <c r="I11511" s="6"/>
      <c r="J11511" s="6">
        <v>57.406363636363636</v>
      </c>
      <c r="K11511">
        <f t="shared" si="358"/>
        <v>1</v>
      </c>
    </row>
    <row r="11512" spans="1:11" x14ac:dyDescent="0.25">
      <c r="A11512" s="5" t="str">
        <f t="shared" si="359"/>
        <v>Size20-200kWMonthly Peak DayDecember15</v>
      </c>
      <c r="B11512" t="s">
        <v>2235</v>
      </c>
      <c r="C11512" t="s">
        <v>2258</v>
      </c>
      <c r="D11512" t="s">
        <v>2750</v>
      </c>
      <c r="E11512" t="s">
        <v>3260</v>
      </c>
      <c r="F11512" s="6">
        <v>15</v>
      </c>
      <c r="G11512" s="6"/>
      <c r="H11512" s="6"/>
      <c r="I11512" s="6"/>
      <c r="J11512" s="6">
        <v>58.421818181818182</v>
      </c>
      <c r="K11512">
        <f t="shared" si="358"/>
        <v>1</v>
      </c>
    </row>
    <row r="11513" spans="1:11" x14ac:dyDescent="0.25">
      <c r="A11513" s="5" t="str">
        <f t="shared" si="359"/>
        <v>Size20-200kWMonthly Peak DayDecember16</v>
      </c>
      <c r="B11513" t="s">
        <v>2235</v>
      </c>
      <c r="C11513" t="s">
        <v>2258</v>
      </c>
      <c r="D11513" t="s">
        <v>2750</v>
      </c>
      <c r="E11513" t="s">
        <v>3260</v>
      </c>
      <c r="F11513" s="6">
        <v>16</v>
      </c>
      <c r="G11513" s="6"/>
      <c r="H11513" s="6"/>
      <c r="I11513" s="6"/>
      <c r="J11513" s="6">
        <v>59.913636363636371</v>
      </c>
      <c r="K11513">
        <f t="shared" si="358"/>
        <v>1</v>
      </c>
    </row>
    <row r="11514" spans="1:11" x14ac:dyDescent="0.25">
      <c r="A11514" s="5" t="str">
        <f t="shared" si="359"/>
        <v>Size20-200kWMonthly Peak DayDecember17</v>
      </c>
      <c r="B11514" t="s">
        <v>2235</v>
      </c>
      <c r="C11514" t="s">
        <v>2258</v>
      </c>
      <c r="D11514" t="s">
        <v>2750</v>
      </c>
      <c r="E11514" t="s">
        <v>3260</v>
      </c>
      <c r="F11514" s="6">
        <v>17</v>
      </c>
      <c r="G11514" s="6"/>
      <c r="H11514" s="6"/>
      <c r="I11514" s="6"/>
      <c r="J11514" s="6">
        <v>60.041818181818172</v>
      </c>
      <c r="K11514">
        <f t="shared" si="358"/>
        <v>1</v>
      </c>
    </row>
    <row r="11515" spans="1:11" x14ac:dyDescent="0.25">
      <c r="A11515" s="5" t="str">
        <f t="shared" si="359"/>
        <v>Size20-200kWMonthly Peak DayDecember18</v>
      </c>
      <c r="B11515" t="s">
        <v>2235</v>
      </c>
      <c r="C11515" t="s">
        <v>2258</v>
      </c>
      <c r="D11515" t="s">
        <v>2750</v>
      </c>
      <c r="E11515" t="s">
        <v>3260</v>
      </c>
      <c r="F11515" s="6">
        <v>18</v>
      </c>
      <c r="G11515" s="6"/>
      <c r="H11515" s="6"/>
      <c r="I11515" s="6"/>
      <c r="J11515" s="6">
        <v>57.18545454545454</v>
      </c>
      <c r="K11515">
        <f t="shared" si="358"/>
        <v>1</v>
      </c>
    </row>
    <row r="11516" spans="1:11" x14ac:dyDescent="0.25">
      <c r="A11516" s="5" t="str">
        <f t="shared" si="359"/>
        <v>Size20-200kWMonthly Peak DayDecember19</v>
      </c>
      <c r="B11516" t="s">
        <v>2235</v>
      </c>
      <c r="C11516" t="s">
        <v>2258</v>
      </c>
      <c r="D11516" t="s">
        <v>2750</v>
      </c>
      <c r="E11516" t="s">
        <v>3260</v>
      </c>
      <c r="F11516" s="6">
        <v>19</v>
      </c>
      <c r="G11516" s="6"/>
      <c r="H11516" s="6"/>
      <c r="I11516" s="6"/>
      <c r="J11516" s="6">
        <v>54.356363636363646</v>
      </c>
      <c r="K11516">
        <f t="shared" si="358"/>
        <v>1</v>
      </c>
    </row>
    <row r="11517" spans="1:11" x14ac:dyDescent="0.25">
      <c r="A11517" s="5" t="str">
        <f t="shared" si="359"/>
        <v>Size20-200kWMonthly Peak DayDecember20</v>
      </c>
      <c r="B11517" t="s">
        <v>2235</v>
      </c>
      <c r="C11517" t="s">
        <v>2258</v>
      </c>
      <c r="D11517" t="s">
        <v>2750</v>
      </c>
      <c r="E11517" t="s">
        <v>3260</v>
      </c>
      <c r="F11517" s="6">
        <v>20</v>
      </c>
      <c r="G11517" s="6"/>
      <c r="H11517" s="6"/>
      <c r="I11517" s="6"/>
      <c r="J11517" s="6">
        <v>52.50454545454545</v>
      </c>
      <c r="K11517">
        <f t="shared" si="358"/>
        <v>1</v>
      </c>
    </row>
    <row r="11518" spans="1:11" x14ac:dyDescent="0.25">
      <c r="A11518" s="5" t="str">
        <f t="shared" si="359"/>
        <v>Size20-200kWMonthly Peak DayDecember21</v>
      </c>
      <c r="B11518" t="s">
        <v>2235</v>
      </c>
      <c r="C11518" t="s">
        <v>2258</v>
      </c>
      <c r="D11518" t="s">
        <v>2750</v>
      </c>
      <c r="E11518" t="s">
        <v>3260</v>
      </c>
      <c r="F11518" s="6">
        <v>21</v>
      </c>
      <c r="G11518" s="6"/>
      <c r="H11518" s="6"/>
      <c r="I11518" s="6"/>
      <c r="J11518" s="6">
        <v>49.030909090909091</v>
      </c>
      <c r="K11518">
        <f t="shared" si="358"/>
        <v>1</v>
      </c>
    </row>
    <row r="11519" spans="1:11" x14ac:dyDescent="0.25">
      <c r="A11519" s="5" t="str">
        <f t="shared" si="359"/>
        <v>Size20-200kWMonthly Peak DayDecember22</v>
      </c>
      <c r="B11519" t="s">
        <v>2235</v>
      </c>
      <c r="C11519" t="s">
        <v>2258</v>
      </c>
      <c r="D11519" t="s">
        <v>2750</v>
      </c>
      <c r="E11519" t="s">
        <v>3260</v>
      </c>
      <c r="F11519" s="6">
        <v>22</v>
      </c>
      <c r="G11519" s="6"/>
      <c r="H11519" s="6"/>
      <c r="I11519" s="6"/>
      <c r="J11519" s="6">
        <v>48.806363636363635</v>
      </c>
      <c r="K11519">
        <f t="shared" si="358"/>
        <v>1</v>
      </c>
    </row>
    <row r="11520" spans="1:11" x14ac:dyDescent="0.25">
      <c r="A11520" s="5" t="str">
        <f t="shared" si="359"/>
        <v>Size20-200kWMonthly Peak DayDecember23</v>
      </c>
      <c r="B11520" t="s">
        <v>2235</v>
      </c>
      <c r="C11520" t="s">
        <v>2258</v>
      </c>
      <c r="D11520" t="s">
        <v>2750</v>
      </c>
      <c r="E11520" t="s">
        <v>3260</v>
      </c>
      <c r="F11520" s="6">
        <v>23</v>
      </c>
      <c r="G11520" s="6"/>
      <c r="H11520" s="6"/>
      <c r="I11520" s="6"/>
      <c r="J11520" s="6">
        <v>46.795454545454547</v>
      </c>
      <c r="K11520">
        <f t="shared" si="358"/>
        <v>1</v>
      </c>
    </row>
    <row r="11521" spans="1:11" x14ac:dyDescent="0.25">
      <c r="A11521" s="5" t="str">
        <f t="shared" si="359"/>
        <v>Size20-200kWMonthly Peak DayDecember24</v>
      </c>
      <c r="B11521" t="s">
        <v>2235</v>
      </c>
      <c r="C11521" t="s">
        <v>2258</v>
      </c>
      <c r="D11521" t="s">
        <v>2750</v>
      </c>
      <c r="E11521" t="s">
        <v>3260</v>
      </c>
      <c r="F11521" s="6">
        <v>24</v>
      </c>
      <c r="G11521" s="6"/>
      <c r="H11521" s="6"/>
      <c r="I11521" s="6"/>
      <c r="J11521" s="6">
        <v>44.68</v>
      </c>
      <c r="K11521">
        <f t="shared" si="358"/>
        <v>1</v>
      </c>
    </row>
    <row r="11522" spans="1:11" x14ac:dyDescent="0.25">
      <c r="A11522" s="5" t="str">
        <f t="shared" si="359"/>
        <v>Size20kW or LowerAverage WeekdayJanuary1</v>
      </c>
      <c r="B11522" t="s">
        <v>2235</v>
      </c>
      <c r="C11522" t="s">
        <v>2259</v>
      </c>
      <c r="D11522" t="s">
        <v>2751</v>
      </c>
      <c r="E11522" t="s">
        <v>3261</v>
      </c>
      <c r="F11522" s="6">
        <v>1</v>
      </c>
      <c r="G11522" s="6"/>
      <c r="H11522" s="6"/>
      <c r="I11522" s="6"/>
      <c r="J11522" s="6">
        <v>47.821875000000006</v>
      </c>
      <c r="K11522">
        <f t="shared" ref="K11522:K11585" si="360">INDEX(events, MATCH(CONCATENATE(B11522, C11522, D11522, E11522), events_y, 0), MATCH("Confidential", events_x, 0))</f>
        <v>2</v>
      </c>
    </row>
    <row r="11523" spans="1:11" x14ac:dyDescent="0.25">
      <c r="A11523" s="5" t="str">
        <f t="shared" ref="A11523:A11586" si="361">CONCATENATE(B11523, C11523, D11523, E11523, F11523)</f>
        <v>Size20kW or LowerAverage WeekdayJanuary2</v>
      </c>
      <c r="B11523" t="s">
        <v>2235</v>
      </c>
      <c r="C11523" t="s">
        <v>2259</v>
      </c>
      <c r="D11523" t="s">
        <v>2751</v>
      </c>
      <c r="E11523" t="s">
        <v>3261</v>
      </c>
      <c r="F11523" s="6">
        <v>2</v>
      </c>
      <c r="G11523" s="6"/>
      <c r="H11523" s="6"/>
      <c r="I11523" s="6"/>
      <c r="J11523" s="6">
        <v>47.128749999999997</v>
      </c>
      <c r="K11523">
        <f t="shared" si="360"/>
        <v>2</v>
      </c>
    </row>
    <row r="11524" spans="1:11" x14ac:dyDescent="0.25">
      <c r="A11524" s="5" t="str">
        <f t="shared" si="361"/>
        <v>Size20kW or LowerAverage WeekdayJanuary3</v>
      </c>
      <c r="B11524" t="s">
        <v>2235</v>
      </c>
      <c r="C11524" t="s">
        <v>2259</v>
      </c>
      <c r="D11524" t="s">
        <v>2751</v>
      </c>
      <c r="E11524" t="s">
        <v>3261</v>
      </c>
      <c r="F11524" s="6">
        <v>3</v>
      </c>
      <c r="G11524" s="6"/>
      <c r="H11524" s="6"/>
      <c r="I11524" s="6"/>
      <c r="J11524" s="6">
        <v>47.028124999999996</v>
      </c>
      <c r="K11524">
        <f t="shared" si="360"/>
        <v>2</v>
      </c>
    </row>
    <row r="11525" spans="1:11" x14ac:dyDescent="0.25">
      <c r="A11525" s="5" t="str">
        <f t="shared" si="361"/>
        <v>Size20kW or LowerAverage WeekdayJanuary4</v>
      </c>
      <c r="B11525" t="s">
        <v>2235</v>
      </c>
      <c r="C11525" t="s">
        <v>2259</v>
      </c>
      <c r="D11525" t="s">
        <v>2751</v>
      </c>
      <c r="E11525" t="s">
        <v>3261</v>
      </c>
      <c r="F11525" s="6">
        <v>4</v>
      </c>
      <c r="G11525" s="6"/>
      <c r="H11525" s="6"/>
      <c r="I11525" s="6"/>
      <c r="J11525" s="6">
        <v>46.702500000000001</v>
      </c>
      <c r="K11525">
        <f t="shared" si="360"/>
        <v>2</v>
      </c>
    </row>
    <row r="11526" spans="1:11" x14ac:dyDescent="0.25">
      <c r="A11526" s="5" t="str">
        <f t="shared" si="361"/>
        <v>Size20kW or LowerAverage WeekdayJanuary5</v>
      </c>
      <c r="B11526" t="s">
        <v>2235</v>
      </c>
      <c r="C11526" t="s">
        <v>2259</v>
      </c>
      <c r="D11526" t="s">
        <v>2751</v>
      </c>
      <c r="E11526" t="s">
        <v>3261</v>
      </c>
      <c r="F11526" s="6">
        <v>5</v>
      </c>
      <c r="G11526" s="6"/>
      <c r="H11526" s="6"/>
      <c r="I11526" s="6"/>
      <c r="J11526" s="6">
        <v>46.657500000000006</v>
      </c>
      <c r="K11526">
        <f t="shared" si="360"/>
        <v>2</v>
      </c>
    </row>
    <row r="11527" spans="1:11" x14ac:dyDescent="0.25">
      <c r="A11527" s="5" t="str">
        <f t="shared" si="361"/>
        <v>Size20kW or LowerAverage WeekdayJanuary6</v>
      </c>
      <c r="B11527" t="s">
        <v>2235</v>
      </c>
      <c r="C11527" t="s">
        <v>2259</v>
      </c>
      <c r="D11527" t="s">
        <v>2751</v>
      </c>
      <c r="E11527" t="s">
        <v>3261</v>
      </c>
      <c r="F11527" s="6">
        <v>6</v>
      </c>
      <c r="G11527" s="6"/>
      <c r="H11527" s="6"/>
      <c r="I11527" s="6"/>
      <c r="J11527" s="6">
        <v>46.998125000000002</v>
      </c>
      <c r="K11527">
        <f t="shared" si="360"/>
        <v>2</v>
      </c>
    </row>
    <row r="11528" spans="1:11" x14ac:dyDescent="0.25">
      <c r="A11528" s="5" t="str">
        <f t="shared" si="361"/>
        <v>Size20kW or LowerAverage WeekdayJanuary7</v>
      </c>
      <c r="B11528" t="s">
        <v>2235</v>
      </c>
      <c r="C11528" t="s">
        <v>2259</v>
      </c>
      <c r="D11528" t="s">
        <v>2751</v>
      </c>
      <c r="E11528" t="s">
        <v>3261</v>
      </c>
      <c r="F11528" s="6">
        <v>7</v>
      </c>
      <c r="G11528" s="6"/>
      <c r="H11528" s="6"/>
      <c r="I11528" s="6"/>
      <c r="J11528" s="6">
        <v>47.355000000000011</v>
      </c>
      <c r="K11528">
        <f t="shared" si="360"/>
        <v>2</v>
      </c>
    </row>
    <row r="11529" spans="1:11" x14ac:dyDescent="0.25">
      <c r="A11529" s="5" t="str">
        <f t="shared" si="361"/>
        <v>Size20kW or LowerAverage WeekdayJanuary8</v>
      </c>
      <c r="B11529" t="s">
        <v>2235</v>
      </c>
      <c r="C11529" t="s">
        <v>2259</v>
      </c>
      <c r="D11529" t="s">
        <v>2751</v>
      </c>
      <c r="E11529" t="s">
        <v>3261</v>
      </c>
      <c r="F11529" s="6">
        <v>8</v>
      </c>
      <c r="G11529" s="6"/>
      <c r="H11529" s="6"/>
      <c r="I11529" s="6"/>
      <c r="J11529" s="6">
        <v>47.063750000000013</v>
      </c>
      <c r="K11529">
        <f t="shared" si="360"/>
        <v>2</v>
      </c>
    </row>
    <row r="11530" spans="1:11" x14ac:dyDescent="0.25">
      <c r="A11530" s="5" t="str">
        <f t="shared" si="361"/>
        <v>Size20kW or LowerAverage WeekdayJanuary9</v>
      </c>
      <c r="B11530" t="s">
        <v>2235</v>
      </c>
      <c r="C11530" t="s">
        <v>2259</v>
      </c>
      <c r="D11530" t="s">
        <v>2751</v>
      </c>
      <c r="E11530" t="s">
        <v>3261</v>
      </c>
      <c r="F11530" s="6">
        <v>9</v>
      </c>
      <c r="G11530" s="6"/>
      <c r="H11530" s="6"/>
      <c r="I11530" s="6"/>
      <c r="J11530" s="6">
        <v>47.192500000000003</v>
      </c>
      <c r="K11530">
        <f t="shared" si="360"/>
        <v>2</v>
      </c>
    </row>
    <row r="11531" spans="1:11" x14ac:dyDescent="0.25">
      <c r="A11531" s="5" t="str">
        <f t="shared" si="361"/>
        <v>Size20kW or LowerAverage WeekdayJanuary10</v>
      </c>
      <c r="B11531" t="s">
        <v>2235</v>
      </c>
      <c r="C11531" t="s">
        <v>2259</v>
      </c>
      <c r="D11531" t="s">
        <v>2751</v>
      </c>
      <c r="E11531" t="s">
        <v>3261</v>
      </c>
      <c r="F11531" s="6">
        <v>10</v>
      </c>
      <c r="G11531" s="6"/>
      <c r="H11531" s="6"/>
      <c r="I11531" s="6"/>
      <c r="J11531" s="6">
        <v>47.499999999999986</v>
      </c>
      <c r="K11531">
        <f t="shared" si="360"/>
        <v>2</v>
      </c>
    </row>
    <row r="11532" spans="1:11" x14ac:dyDescent="0.25">
      <c r="A11532" s="5" t="str">
        <f t="shared" si="361"/>
        <v>Size20kW or LowerAverage WeekdayJanuary11</v>
      </c>
      <c r="B11532" t="s">
        <v>2235</v>
      </c>
      <c r="C11532" t="s">
        <v>2259</v>
      </c>
      <c r="D11532" t="s">
        <v>2751</v>
      </c>
      <c r="E11532" t="s">
        <v>3261</v>
      </c>
      <c r="F11532" s="6">
        <v>11</v>
      </c>
      <c r="G11532" s="6"/>
      <c r="H11532" s="6"/>
      <c r="I11532" s="6"/>
      <c r="J11532" s="6">
        <v>48.653750000000002</v>
      </c>
      <c r="K11532">
        <f t="shared" si="360"/>
        <v>2</v>
      </c>
    </row>
    <row r="11533" spans="1:11" x14ac:dyDescent="0.25">
      <c r="A11533" s="5" t="str">
        <f t="shared" si="361"/>
        <v>Size20kW or LowerAverage WeekdayJanuary12</v>
      </c>
      <c r="B11533" t="s">
        <v>2235</v>
      </c>
      <c r="C11533" t="s">
        <v>2259</v>
      </c>
      <c r="D11533" t="s">
        <v>2751</v>
      </c>
      <c r="E11533" t="s">
        <v>3261</v>
      </c>
      <c r="F11533" s="6">
        <v>12</v>
      </c>
      <c r="G11533" s="6"/>
      <c r="H11533" s="6"/>
      <c r="I11533" s="6"/>
      <c r="J11533" s="6">
        <v>50.537500000000009</v>
      </c>
      <c r="K11533">
        <f t="shared" si="360"/>
        <v>2</v>
      </c>
    </row>
    <row r="11534" spans="1:11" x14ac:dyDescent="0.25">
      <c r="A11534" s="5" t="str">
        <f t="shared" si="361"/>
        <v>Size20kW or LowerAverage WeekdayJanuary13</v>
      </c>
      <c r="B11534" t="s">
        <v>2235</v>
      </c>
      <c r="C11534" t="s">
        <v>2259</v>
      </c>
      <c r="D11534" t="s">
        <v>2751</v>
      </c>
      <c r="E11534" t="s">
        <v>3261</v>
      </c>
      <c r="F11534" s="6">
        <v>13</v>
      </c>
      <c r="G11534" s="6"/>
      <c r="H11534" s="6"/>
      <c r="I11534" s="6"/>
      <c r="J11534" s="6">
        <v>50.583750000000009</v>
      </c>
      <c r="K11534">
        <f t="shared" si="360"/>
        <v>2</v>
      </c>
    </row>
    <row r="11535" spans="1:11" x14ac:dyDescent="0.25">
      <c r="A11535" s="5" t="str">
        <f t="shared" si="361"/>
        <v>Size20kW or LowerAverage WeekdayJanuary14</v>
      </c>
      <c r="B11535" t="s">
        <v>2235</v>
      </c>
      <c r="C11535" t="s">
        <v>2259</v>
      </c>
      <c r="D11535" t="s">
        <v>2751</v>
      </c>
      <c r="E11535" t="s">
        <v>3261</v>
      </c>
      <c r="F11535" s="6">
        <v>14</v>
      </c>
      <c r="G11535" s="6"/>
      <c r="H11535" s="6"/>
      <c r="I11535" s="6"/>
      <c r="J11535" s="6">
        <v>48.895625000000003</v>
      </c>
      <c r="K11535">
        <f t="shared" si="360"/>
        <v>2</v>
      </c>
    </row>
    <row r="11536" spans="1:11" x14ac:dyDescent="0.25">
      <c r="A11536" s="5" t="str">
        <f t="shared" si="361"/>
        <v>Size20kW or LowerAverage WeekdayJanuary15</v>
      </c>
      <c r="B11536" t="s">
        <v>2235</v>
      </c>
      <c r="C11536" t="s">
        <v>2259</v>
      </c>
      <c r="D11536" t="s">
        <v>2751</v>
      </c>
      <c r="E11536" t="s">
        <v>3261</v>
      </c>
      <c r="F11536" s="6">
        <v>15</v>
      </c>
      <c r="G11536" s="6"/>
      <c r="H11536" s="6"/>
      <c r="I11536" s="6"/>
      <c r="J11536" s="6">
        <v>48.859374999999993</v>
      </c>
      <c r="K11536">
        <f t="shared" si="360"/>
        <v>2</v>
      </c>
    </row>
    <row r="11537" spans="1:11" x14ac:dyDescent="0.25">
      <c r="A11537" s="5" t="str">
        <f t="shared" si="361"/>
        <v>Size20kW or LowerAverage WeekdayJanuary16</v>
      </c>
      <c r="B11537" t="s">
        <v>2235</v>
      </c>
      <c r="C11537" t="s">
        <v>2259</v>
      </c>
      <c r="D11537" t="s">
        <v>2751</v>
      </c>
      <c r="E11537" t="s">
        <v>3261</v>
      </c>
      <c r="F11537" s="6">
        <v>16</v>
      </c>
      <c r="G11537" s="6"/>
      <c r="H11537" s="6"/>
      <c r="I11537" s="6"/>
      <c r="J11537" s="6">
        <v>48.627500000000005</v>
      </c>
      <c r="K11537">
        <f t="shared" si="360"/>
        <v>2</v>
      </c>
    </row>
    <row r="11538" spans="1:11" x14ac:dyDescent="0.25">
      <c r="A11538" s="5" t="str">
        <f t="shared" si="361"/>
        <v>Size20kW or LowerAverage WeekdayJanuary17</v>
      </c>
      <c r="B11538" t="s">
        <v>2235</v>
      </c>
      <c r="C11538" t="s">
        <v>2259</v>
      </c>
      <c r="D11538" t="s">
        <v>2751</v>
      </c>
      <c r="E11538" t="s">
        <v>3261</v>
      </c>
      <c r="F11538" s="6">
        <v>17</v>
      </c>
      <c r="G11538" s="6"/>
      <c r="H11538" s="6"/>
      <c r="I11538" s="6"/>
      <c r="J11538" s="6">
        <v>49.445625000000007</v>
      </c>
      <c r="K11538">
        <f t="shared" si="360"/>
        <v>2</v>
      </c>
    </row>
    <row r="11539" spans="1:11" x14ac:dyDescent="0.25">
      <c r="A11539" s="5" t="str">
        <f t="shared" si="361"/>
        <v>Size20kW or LowerAverage WeekdayJanuary18</v>
      </c>
      <c r="B11539" t="s">
        <v>2235</v>
      </c>
      <c r="C11539" t="s">
        <v>2259</v>
      </c>
      <c r="D11539" t="s">
        <v>2751</v>
      </c>
      <c r="E11539" t="s">
        <v>3261</v>
      </c>
      <c r="F11539" s="6">
        <v>18</v>
      </c>
      <c r="G11539" s="6"/>
      <c r="H11539" s="6"/>
      <c r="I11539" s="6"/>
      <c r="J11539" s="6">
        <v>49.810624999999987</v>
      </c>
      <c r="K11539">
        <f t="shared" si="360"/>
        <v>2</v>
      </c>
    </row>
    <row r="11540" spans="1:11" x14ac:dyDescent="0.25">
      <c r="A11540" s="5" t="str">
        <f t="shared" si="361"/>
        <v>Size20kW or LowerAverage WeekdayJanuary19</v>
      </c>
      <c r="B11540" t="s">
        <v>2235</v>
      </c>
      <c r="C11540" t="s">
        <v>2259</v>
      </c>
      <c r="D11540" t="s">
        <v>2751</v>
      </c>
      <c r="E11540" t="s">
        <v>3261</v>
      </c>
      <c r="F11540" s="6">
        <v>19</v>
      </c>
      <c r="G11540" s="6"/>
      <c r="H11540" s="6"/>
      <c r="I11540" s="6"/>
      <c r="J11540" s="6">
        <v>48.703749999999999</v>
      </c>
      <c r="K11540">
        <f t="shared" si="360"/>
        <v>2</v>
      </c>
    </row>
    <row r="11541" spans="1:11" x14ac:dyDescent="0.25">
      <c r="A11541" s="5" t="str">
        <f t="shared" si="361"/>
        <v>Size20kW or LowerAverage WeekdayJanuary20</v>
      </c>
      <c r="B11541" t="s">
        <v>2235</v>
      </c>
      <c r="C11541" t="s">
        <v>2259</v>
      </c>
      <c r="D11541" t="s">
        <v>2751</v>
      </c>
      <c r="E11541" t="s">
        <v>3261</v>
      </c>
      <c r="F11541" s="6">
        <v>20</v>
      </c>
      <c r="G11541" s="6"/>
      <c r="H11541" s="6"/>
      <c r="I11541" s="6"/>
      <c r="J11541" s="6">
        <v>47.586874999999992</v>
      </c>
      <c r="K11541">
        <f t="shared" si="360"/>
        <v>2</v>
      </c>
    </row>
    <row r="11542" spans="1:11" x14ac:dyDescent="0.25">
      <c r="A11542" s="5" t="str">
        <f t="shared" si="361"/>
        <v>Size20kW or LowerAverage WeekdayJanuary21</v>
      </c>
      <c r="B11542" t="s">
        <v>2235</v>
      </c>
      <c r="C11542" t="s">
        <v>2259</v>
      </c>
      <c r="D11542" t="s">
        <v>2751</v>
      </c>
      <c r="E11542" t="s">
        <v>3261</v>
      </c>
      <c r="F11542" s="6">
        <v>21</v>
      </c>
      <c r="G11542" s="6"/>
      <c r="H11542" s="6"/>
      <c r="I11542" s="6"/>
      <c r="J11542" s="6">
        <v>47.254999999999995</v>
      </c>
      <c r="K11542">
        <f t="shared" si="360"/>
        <v>2</v>
      </c>
    </row>
    <row r="11543" spans="1:11" x14ac:dyDescent="0.25">
      <c r="A11543" s="5" t="str">
        <f t="shared" si="361"/>
        <v>Size20kW or LowerAverage WeekdayJanuary22</v>
      </c>
      <c r="B11543" t="s">
        <v>2235</v>
      </c>
      <c r="C11543" t="s">
        <v>2259</v>
      </c>
      <c r="D11543" t="s">
        <v>2751</v>
      </c>
      <c r="E11543" t="s">
        <v>3261</v>
      </c>
      <c r="F11543" s="6">
        <v>22</v>
      </c>
      <c r="G11543" s="6"/>
      <c r="H11543" s="6"/>
      <c r="I11543" s="6"/>
      <c r="J11543" s="6">
        <v>46.545000000000009</v>
      </c>
      <c r="K11543">
        <f t="shared" si="360"/>
        <v>2</v>
      </c>
    </row>
    <row r="11544" spans="1:11" x14ac:dyDescent="0.25">
      <c r="A11544" s="5" t="str">
        <f t="shared" si="361"/>
        <v>Size20kW or LowerAverage WeekdayJanuary23</v>
      </c>
      <c r="B11544" t="s">
        <v>2235</v>
      </c>
      <c r="C11544" t="s">
        <v>2259</v>
      </c>
      <c r="D11544" t="s">
        <v>2751</v>
      </c>
      <c r="E11544" t="s">
        <v>3261</v>
      </c>
      <c r="F11544" s="6">
        <v>23</v>
      </c>
      <c r="G11544" s="6"/>
      <c r="H11544" s="6"/>
      <c r="I11544" s="6"/>
      <c r="J11544" s="6">
        <v>45.798749999999991</v>
      </c>
      <c r="K11544">
        <f t="shared" si="360"/>
        <v>2</v>
      </c>
    </row>
    <row r="11545" spans="1:11" x14ac:dyDescent="0.25">
      <c r="A11545" s="5" t="str">
        <f t="shared" si="361"/>
        <v>Size20kW or LowerAverage WeekdayJanuary24</v>
      </c>
      <c r="B11545" t="s">
        <v>2235</v>
      </c>
      <c r="C11545" t="s">
        <v>2259</v>
      </c>
      <c r="D11545" t="s">
        <v>2751</v>
      </c>
      <c r="E11545" t="s">
        <v>3261</v>
      </c>
      <c r="F11545" s="6">
        <v>24</v>
      </c>
      <c r="G11545" s="6"/>
      <c r="H11545" s="6"/>
      <c r="I11545" s="6"/>
      <c r="J11545" s="6">
        <v>44.968124999999993</v>
      </c>
      <c r="K11545">
        <f t="shared" si="360"/>
        <v>2</v>
      </c>
    </row>
    <row r="11546" spans="1:11" x14ac:dyDescent="0.25">
      <c r="A11546" s="5" t="str">
        <f t="shared" si="361"/>
        <v>Size20kW or LowerMonthly Peak DayJanuary1</v>
      </c>
      <c r="B11546" t="s">
        <v>2235</v>
      </c>
      <c r="C11546" t="s">
        <v>2259</v>
      </c>
      <c r="D11546" t="s">
        <v>2752</v>
      </c>
      <c r="E11546" t="s">
        <v>3261</v>
      </c>
      <c r="F11546" s="6">
        <v>1</v>
      </c>
      <c r="G11546" s="6"/>
      <c r="H11546" s="6"/>
      <c r="I11546" s="6"/>
      <c r="J11546" s="6">
        <v>48.178000000000004</v>
      </c>
      <c r="K11546">
        <f t="shared" si="360"/>
        <v>2</v>
      </c>
    </row>
    <row r="11547" spans="1:11" x14ac:dyDescent="0.25">
      <c r="A11547" s="5" t="str">
        <f t="shared" si="361"/>
        <v>Size20kW or LowerMonthly Peak DayJanuary2</v>
      </c>
      <c r="B11547" t="s">
        <v>2235</v>
      </c>
      <c r="C11547" t="s">
        <v>2259</v>
      </c>
      <c r="D11547" t="s">
        <v>2752</v>
      </c>
      <c r="E11547" t="s">
        <v>3261</v>
      </c>
      <c r="F11547" s="6">
        <v>2</v>
      </c>
      <c r="G11547" s="6"/>
      <c r="H11547" s="6"/>
      <c r="I11547" s="6"/>
      <c r="J11547" s="6">
        <v>47.782666666666664</v>
      </c>
      <c r="K11547">
        <f t="shared" si="360"/>
        <v>2</v>
      </c>
    </row>
    <row r="11548" spans="1:11" x14ac:dyDescent="0.25">
      <c r="A11548" s="5" t="str">
        <f t="shared" si="361"/>
        <v>Size20kW or LowerMonthly Peak DayJanuary3</v>
      </c>
      <c r="B11548" t="s">
        <v>2235</v>
      </c>
      <c r="C11548" t="s">
        <v>2259</v>
      </c>
      <c r="D11548" t="s">
        <v>2752</v>
      </c>
      <c r="E11548" t="s">
        <v>3261</v>
      </c>
      <c r="F11548" s="6">
        <v>3</v>
      </c>
      <c r="G11548" s="6"/>
      <c r="H11548" s="6"/>
      <c r="I11548" s="6"/>
      <c r="J11548" s="6">
        <v>47.34</v>
      </c>
      <c r="K11548">
        <f t="shared" si="360"/>
        <v>2</v>
      </c>
    </row>
    <row r="11549" spans="1:11" x14ac:dyDescent="0.25">
      <c r="A11549" s="5" t="str">
        <f t="shared" si="361"/>
        <v>Size20kW or LowerMonthly Peak DayJanuary4</v>
      </c>
      <c r="B11549" t="s">
        <v>2235</v>
      </c>
      <c r="C11549" t="s">
        <v>2259</v>
      </c>
      <c r="D11549" t="s">
        <v>2752</v>
      </c>
      <c r="E11549" t="s">
        <v>3261</v>
      </c>
      <c r="F11549" s="6">
        <v>4</v>
      </c>
      <c r="G11549" s="6"/>
      <c r="H11549" s="6"/>
      <c r="I11549" s="6"/>
      <c r="J11549" s="6">
        <v>45.796249999999993</v>
      </c>
      <c r="K11549">
        <f t="shared" si="360"/>
        <v>2</v>
      </c>
    </row>
    <row r="11550" spans="1:11" x14ac:dyDescent="0.25">
      <c r="A11550" s="5" t="str">
        <f t="shared" si="361"/>
        <v>Size20kW or LowerMonthly Peak DayJanuary5</v>
      </c>
      <c r="B11550" t="s">
        <v>2235</v>
      </c>
      <c r="C11550" t="s">
        <v>2259</v>
      </c>
      <c r="D11550" t="s">
        <v>2752</v>
      </c>
      <c r="E11550" t="s">
        <v>3261</v>
      </c>
      <c r="F11550" s="6">
        <v>5</v>
      </c>
      <c r="G11550" s="6"/>
      <c r="H11550" s="6"/>
      <c r="I11550" s="6"/>
      <c r="J11550" s="6">
        <v>44.758125000000007</v>
      </c>
      <c r="K11550">
        <f t="shared" si="360"/>
        <v>2</v>
      </c>
    </row>
    <row r="11551" spans="1:11" x14ac:dyDescent="0.25">
      <c r="A11551" s="5" t="str">
        <f t="shared" si="361"/>
        <v>Size20kW or LowerMonthly Peak DayJanuary6</v>
      </c>
      <c r="B11551" t="s">
        <v>2235</v>
      </c>
      <c r="C11551" t="s">
        <v>2259</v>
      </c>
      <c r="D11551" t="s">
        <v>2752</v>
      </c>
      <c r="E11551" t="s">
        <v>3261</v>
      </c>
      <c r="F11551" s="6">
        <v>6</v>
      </c>
      <c r="G11551" s="6"/>
      <c r="H11551" s="6"/>
      <c r="I11551" s="6"/>
      <c r="J11551" s="6">
        <v>44.2425</v>
      </c>
      <c r="K11551">
        <f t="shared" si="360"/>
        <v>2</v>
      </c>
    </row>
    <row r="11552" spans="1:11" x14ac:dyDescent="0.25">
      <c r="A11552" s="5" t="str">
        <f t="shared" si="361"/>
        <v>Size20kW or LowerMonthly Peak DayJanuary7</v>
      </c>
      <c r="B11552" t="s">
        <v>2235</v>
      </c>
      <c r="C11552" t="s">
        <v>2259</v>
      </c>
      <c r="D11552" t="s">
        <v>2752</v>
      </c>
      <c r="E11552" t="s">
        <v>3261</v>
      </c>
      <c r="F11552" s="6">
        <v>7</v>
      </c>
      <c r="G11552" s="6"/>
      <c r="H11552" s="6"/>
      <c r="I11552" s="6"/>
      <c r="J11552" s="6">
        <v>44.326250000000016</v>
      </c>
      <c r="K11552">
        <f t="shared" si="360"/>
        <v>2</v>
      </c>
    </row>
    <row r="11553" spans="1:11" x14ac:dyDescent="0.25">
      <c r="A11553" s="5" t="str">
        <f t="shared" si="361"/>
        <v>Size20kW or LowerMonthly Peak DayJanuary8</v>
      </c>
      <c r="B11553" t="s">
        <v>2235</v>
      </c>
      <c r="C11553" t="s">
        <v>2259</v>
      </c>
      <c r="D11553" t="s">
        <v>2752</v>
      </c>
      <c r="E11553" t="s">
        <v>3261</v>
      </c>
      <c r="F11553" s="6">
        <v>8</v>
      </c>
      <c r="G11553" s="6"/>
      <c r="H11553" s="6"/>
      <c r="I11553" s="6"/>
      <c r="J11553" s="6">
        <v>43.891249999999999</v>
      </c>
      <c r="K11553">
        <f t="shared" si="360"/>
        <v>2</v>
      </c>
    </row>
    <row r="11554" spans="1:11" x14ac:dyDescent="0.25">
      <c r="A11554" s="5" t="str">
        <f t="shared" si="361"/>
        <v>Size20kW or LowerMonthly Peak DayJanuary9</v>
      </c>
      <c r="B11554" t="s">
        <v>2235</v>
      </c>
      <c r="C11554" t="s">
        <v>2259</v>
      </c>
      <c r="D11554" t="s">
        <v>2752</v>
      </c>
      <c r="E11554" t="s">
        <v>3261</v>
      </c>
      <c r="F11554" s="6">
        <v>9</v>
      </c>
      <c r="G11554" s="6"/>
      <c r="H11554" s="6"/>
      <c r="I11554" s="6"/>
      <c r="J11554" s="6">
        <v>43.06733333333333</v>
      </c>
      <c r="K11554">
        <f t="shared" si="360"/>
        <v>2</v>
      </c>
    </row>
    <row r="11555" spans="1:11" x14ac:dyDescent="0.25">
      <c r="A11555" s="5" t="str">
        <f t="shared" si="361"/>
        <v>Size20kW or LowerMonthly Peak DayJanuary10</v>
      </c>
      <c r="B11555" t="s">
        <v>2235</v>
      </c>
      <c r="C11555" t="s">
        <v>2259</v>
      </c>
      <c r="D11555" t="s">
        <v>2752</v>
      </c>
      <c r="E11555" t="s">
        <v>3261</v>
      </c>
      <c r="F11555" s="6">
        <v>10</v>
      </c>
      <c r="G11555" s="6"/>
      <c r="H11555" s="6"/>
      <c r="I11555" s="6"/>
      <c r="J11555" s="6">
        <v>44.659333333333329</v>
      </c>
      <c r="K11555">
        <f t="shared" si="360"/>
        <v>2</v>
      </c>
    </row>
    <row r="11556" spans="1:11" x14ac:dyDescent="0.25">
      <c r="A11556" s="5" t="str">
        <f t="shared" si="361"/>
        <v>Size20kW or LowerMonthly Peak DayJanuary11</v>
      </c>
      <c r="B11556" t="s">
        <v>2235</v>
      </c>
      <c r="C11556" t="s">
        <v>2259</v>
      </c>
      <c r="D11556" t="s">
        <v>2752</v>
      </c>
      <c r="E11556" t="s">
        <v>3261</v>
      </c>
      <c r="F11556" s="6">
        <v>11</v>
      </c>
      <c r="G11556" s="6"/>
      <c r="H11556" s="6"/>
      <c r="I11556" s="6"/>
      <c r="J11556" s="6">
        <v>46.975999999999992</v>
      </c>
      <c r="K11556">
        <f t="shared" si="360"/>
        <v>2</v>
      </c>
    </row>
    <row r="11557" spans="1:11" x14ac:dyDescent="0.25">
      <c r="A11557" s="5" t="str">
        <f t="shared" si="361"/>
        <v>Size20kW or LowerMonthly Peak DayJanuary12</v>
      </c>
      <c r="B11557" t="s">
        <v>2235</v>
      </c>
      <c r="C11557" t="s">
        <v>2259</v>
      </c>
      <c r="D11557" t="s">
        <v>2752</v>
      </c>
      <c r="E11557" t="s">
        <v>3261</v>
      </c>
      <c r="F11557" s="6">
        <v>12</v>
      </c>
      <c r="G11557" s="6"/>
      <c r="H11557" s="6"/>
      <c r="I11557" s="6"/>
      <c r="J11557" s="6">
        <v>48.047333333333334</v>
      </c>
      <c r="K11557">
        <f t="shared" si="360"/>
        <v>2</v>
      </c>
    </row>
    <row r="11558" spans="1:11" x14ac:dyDescent="0.25">
      <c r="A11558" s="5" t="str">
        <f t="shared" si="361"/>
        <v>Size20kW or LowerMonthly Peak DayJanuary13</v>
      </c>
      <c r="B11558" t="s">
        <v>2235</v>
      </c>
      <c r="C11558" t="s">
        <v>2259</v>
      </c>
      <c r="D11558" t="s">
        <v>2752</v>
      </c>
      <c r="E11558" t="s">
        <v>3261</v>
      </c>
      <c r="F11558" s="6">
        <v>13</v>
      </c>
      <c r="G11558" s="6"/>
      <c r="H11558" s="6"/>
      <c r="I11558" s="6"/>
      <c r="J11558" s="6">
        <v>48.343333333333341</v>
      </c>
      <c r="K11558">
        <f t="shared" si="360"/>
        <v>2</v>
      </c>
    </row>
    <row r="11559" spans="1:11" x14ac:dyDescent="0.25">
      <c r="A11559" s="5" t="str">
        <f t="shared" si="361"/>
        <v>Size20kW or LowerMonthly Peak DayJanuary14</v>
      </c>
      <c r="B11559" t="s">
        <v>2235</v>
      </c>
      <c r="C11559" t="s">
        <v>2259</v>
      </c>
      <c r="D11559" t="s">
        <v>2752</v>
      </c>
      <c r="E11559" t="s">
        <v>3261</v>
      </c>
      <c r="F11559" s="6">
        <v>14</v>
      </c>
      <c r="G11559" s="6"/>
      <c r="H11559" s="6"/>
      <c r="I11559" s="6"/>
      <c r="J11559" s="6">
        <v>49.34399999999998</v>
      </c>
      <c r="K11559">
        <f t="shared" si="360"/>
        <v>2</v>
      </c>
    </row>
    <row r="11560" spans="1:11" x14ac:dyDescent="0.25">
      <c r="A11560" s="5" t="str">
        <f t="shared" si="361"/>
        <v>Size20kW or LowerMonthly Peak DayJanuary15</v>
      </c>
      <c r="B11560" t="s">
        <v>2235</v>
      </c>
      <c r="C11560" t="s">
        <v>2259</v>
      </c>
      <c r="D11560" t="s">
        <v>2752</v>
      </c>
      <c r="E11560" t="s">
        <v>3261</v>
      </c>
      <c r="F11560" s="6">
        <v>15</v>
      </c>
      <c r="G11560" s="6"/>
      <c r="H11560" s="6"/>
      <c r="I11560" s="6"/>
      <c r="J11560" s="6">
        <v>49.301333333333332</v>
      </c>
      <c r="K11560">
        <f t="shared" si="360"/>
        <v>2</v>
      </c>
    </row>
    <row r="11561" spans="1:11" x14ac:dyDescent="0.25">
      <c r="A11561" s="5" t="str">
        <f t="shared" si="361"/>
        <v>Size20kW or LowerMonthly Peak DayJanuary16</v>
      </c>
      <c r="B11561" t="s">
        <v>2235</v>
      </c>
      <c r="C11561" t="s">
        <v>2259</v>
      </c>
      <c r="D11561" t="s">
        <v>2752</v>
      </c>
      <c r="E11561" t="s">
        <v>3261</v>
      </c>
      <c r="F11561" s="6">
        <v>16</v>
      </c>
      <c r="G11561" s="6"/>
      <c r="H11561" s="6"/>
      <c r="I11561" s="6"/>
      <c r="J11561" s="6">
        <v>49.061333333333337</v>
      </c>
      <c r="K11561">
        <f t="shared" si="360"/>
        <v>2</v>
      </c>
    </row>
    <row r="11562" spans="1:11" x14ac:dyDescent="0.25">
      <c r="A11562" s="5" t="str">
        <f t="shared" si="361"/>
        <v>Size20kW or LowerMonthly Peak DayJanuary17</v>
      </c>
      <c r="B11562" t="s">
        <v>2235</v>
      </c>
      <c r="C11562" t="s">
        <v>2259</v>
      </c>
      <c r="D11562" t="s">
        <v>2752</v>
      </c>
      <c r="E11562" t="s">
        <v>3261</v>
      </c>
      <c r="F11562" s="6">
        <v>17</v>
      </c>
      <c r="G11562" s="6"/>
      <c r="H11562" s="6"/>
      <c r="I11562" s="6"/>
      <c r="J11562" s="6">
        <v>48.688666666666663</v>
      </c>
      <c r="K11562">
        <f t="shared" si="360"/>
        <v>2</v>
      </c>
    </row>
    <row r="11563" spans="1:11" x14ac:dyDescent="0.25">
      <c r="A11563" s="5" t="str">
        <f t="shared" si="361"/>
        <v>Size20kW or LowerMonthly Peak DayJanuary18</v>
      </c>
      <c r="B11563" t="s">
        <v>2235</v>
      </c>
      <c r="C11563" t="s">
        <v>2259</v>
      </c>
      <c r="D11563" t="s">
        <v>2752</v>
      </c>
      <c r="E11563" t="s">
        <v>3261</v>
      </c>
      <c r="F11563" s="6">
        <v>18</v>
      </c>
      <c r="G11563" s="6"/>
      <c r="H11563" s="6"/>
      <c r="I11563" s="6"/>
      <c r="J11563" s="6">
        <v>46.801333333333332</v>
      </c>
      <c r="K11563">
        <f t="shared" si="360"/>
        <v>2</v>
      </c>
    </row>
    <row r="11564" spans="1:11" x14ac:dyDescent="0.25">
      <c r="A11564" s="5" t="str">
        <f t="shared" si="361"/>
        <v>Size20kW or LowerMonthly Peak DayJanuary19</v>
      </c>
      <c r="B11564" t="s">
        <v>2235</v>
      </c>
      <c r="C11564" t="s">
        <v>2259</v>
      </c>
      <c r="D11564" t="s">
        <v>2752</v>
      </c>
      <c r="E11564" t="s">
        <v>3261</v>
      </c>
      <c r="F11564" s="6">
        <v>19</v>
      </c>
      <c r="G11564" s="6"/>
      <c r="H11564" s="6"/>
      <c r="I11564" s="6"/>
      <c r="J11564" s="6">
        <v>45.562666666666672</v>
      </c>
      <c r="K11564">
        <f t="shared" si="360"/>
        <v>2</v>
      </c>
    </row>
    <row r="11565" spans="1:11" x14ac:dyDescent="0.25">
      <c r="A11565" s="5" t="str">
        <f t="shared" si="361"/>
        <v>Size20kW or LowerMonthly Peak DayJanuary20</v>
      </c>
      <c r="B11565" t="s">
        <v>2235</v>
      </c>
      <c r="C11565" t="s">
        <v>2259</v>
      </c>
      <c r="D11565" t="s">
        <v>2752</v>
      </c>
      <c r="E11565" t="s">
        <v>3261</v>
      </c>
      <c r="F11565" s="6">
        <v>20</v>
      </c>
      <c r="G11565" s="6"/>
      <c r="H11565" s="6"/>
      <c r="I11565" s="6"/>
      <c r="J11565" s="6">
        <v>45.227333333333341</v>
      </c>
      <c r="K11565">
        <f t="shared" si="360"/>
        <v>2</v>
      </c>
    </row>
    <row r="11566" spans="1:11" x14ac:dyDescent="0.25">
      <c r="A11566" s="5" t="str">
        <f t="shared" si="361"/>
        <v>Size20kW or LowerMonthly Peak DayJanuary21</v>
      </c>
      <c r="B11566" t="s">
        <v>2235</v>
      </c>
      <c r="C11566" t="s">
        <v>2259</v>
      </c>
      <c r="D11566" t="s">
        <v>2752</v>
      </c>
      <c r="E11566" t="s">
        <v>3261</v>
      </c>
      <c r="F11566" s="6">
        <v>21</v>
      </c>
      <c r="G11566" s="6"/>
      <c r="H11566" s="6"/>
      <c r="I11566" s="6"/>
      <c r="J11566" s="6">
        <v>44.185999999999993</v>
      </c>
      <c r="K11566">
        <f t="shared" si="360"/>
        <v>2</v>
      </c>
    </row>
    <row r="11567" spans="1:11" x14ac:dyDescent="0.25">
      <c r="A11567" s="5" t="str">
        <f t="shared" si="361"/>
        <v>Size20kW or LowerMonthly Peak DayJanuary22</v>
      </c>
      <c r="B11567" t="s">
        <v>2235</v>
      </c>
      <c r="C11567" t="s">
        <v>2259</v>
      </c>
      <c r="D11567" t="s">
        <v>2752</v>
      </c>
      <c r="E11567" t="s">
        <v>3261</v>
      </c>
      <c r="F11567" s="6">
        <v>22</v>
      </c>
      <c r="G11567" s="6"/>
      <c r="H11567" s="6"/>
      <c r="I11567" s="6"/>
      <c r="J11567" s="6">
        <v>43.225999999999999</v>
      </c>
      <c r="K11567">
        <f t="shared" si="360"/>
        <v>2</v>
      </c>
    </row>
    <row r="11568" spans="1:11" x14ac:dyDescent="0.25">
      <c r="A11568" s="5" t="str">
        <f t="shared" si="361"/>
        <v>Size20kW or LowerMonthly Peak DayJanuary23</v>
      </c>
      <c r="B11568" t="s">
        <v>2235</v>
      </c>
      <c r="C11568" t="s">
        <v>2259</v>
      </c>
      <c r="D11568" t="s">
        <v>2752</v>
      </c>
      <c r="E11568" t="s">
        <v>3261</v>
      </c>
      <c r="F11568" s="6">
        <v>23</v>
      </c>
      <c r="G11568" s="6"/>
      <c r="H11568" s="6"/>
      <c r="I11568" s="6"/>
      <c r="J11568" s="6">
        <v>42.568000000000005</v>
      </c>
      <c r="K11568">
        <f t="shared" si="360"/>
        <v>2</v>
      </c>
    </row>
    <row r="11569" spans="1:11" x14ac:dyDescent="0.25">
      <c r="A11569" s="5" t="str">
        <f t="shared" si="361"/>
        <v>Size20kW or LowerMonthly Peak DayJanuary24</v>
      </c>
      <c r="B11569" t="s">
        <v>2235</v>
      </c>
      <c r="C11569" t="s">
        <v>2259</v>
      </c>
      <c r="D11569" t="s">
        <v>2752</v>
      </c>
      <c r="E11569" t="s">
        <v>3261</v>
      </c>
      <c r="F11569" s="6">
        <v>24</v>
      </c>
      <c r="G11569" s="6"/>
      <c r="H11569" s="6"/>
      <c r="I11569" s="6"/>
      <c r="J11569" s="6">
        <v>41.759333333333338</v>
      </c>
      <c r="K11569">
        <f t="shared" si="360"/>
        <v>2</v>
      </c>
    </row>
    <row r="11570" spans="1:11" x14ac:dyDescent="0.25">
      <c r="A11570" s="5" t="str">
        <f t="shared" si="361"/>
        <v>Size20kW or LowerAverage WeekdayFebruary1</v>
      </c>
      <c r="B11570" t="s">
        <v>2235</v>
      </c>
      <c r="C11570" t="s">
        <v>2259</v>
      </c>
      <c r="D11570" t="s">
        <v>2753</v>
      </c>
      <c r="E11570" t="s">
        <v>3262</v>
      </c>
      <c r="F11570" s="6">
        <v>1</v>
      </c>
      <c r="G11570" s="6"/>
      <c r="H11570" s="6"/>
      <c r="I11570" s="6"/>
      <c r="J11570" s="6">
        <v>51.069375000000001</v>
      </c>
      <c r="K11570">
        <f t="shared" si="360"/>
        <v>2</v>
      </c>
    </row>
    <row r="11571" spans="1:11" x14ac:dyDescent="0.25">
      <c r="A11571" s="5" t="str">
        <f t="shared" si="361"/>
        <v>Size20kW or LowerAverage WeekdayFebruary2</v>
      </c>
      <c r="B11571" t="s">
        <v>2235</v>
      </c>
      <c r="C11571" t="s">
        <v>2259</v>
      </c>
      <c r="D11571" t="s">
        <v>2753</v>
      </c>
      <c r="E11571" t="s">
        <v>3262</v>
      </c>
      <c r="F11571" s="6">
        <v>2</v>
      </c>
      <c r="G11571" s="6"/>
      <c r="H11571" s="6"/>
      <c r="I11571" s="6"/>
      <c r="J11571" s="6">
        <v>50.072499999999998</v>
      </c>
      <c r="K11571">
        <f t="shared" si="360"/>
        <v>2</v>
      </c>
    </row>
    <row r="11572" spans="1:11" x14ac:dyDescent="0.25">
      <c r="A11572" s="5" t="str">
        <f t="shared" si="361"/>
        <v>Size20kW or LowerAverage WeekdayFebruary3</v>
      </c>
      <c r="B11572" t="s">
        <v>2235</v>
      </c>
      <c r="C11572" t="s">
        <v>2259</v>
      </c>
      <c r="D11572" t="s">
        <v>2753</v>
      </c>
      <c r="E11572" t="s">
        <v>3262</v>
      </c>
      <c r="F11572" s="6">
        <v>3</v>
      </c>
      <c r="G11572" s="6"/>
      <c r="H11572" s="6"/>
      <c r="I11572" s="6"/>
      <c r="J11572" s="6">
        <v>48.988750000000003</v>
      </c>
      <c r="K11572">
        <f t="shared" si="360"/>
        <v>2</v>
      </c>
    </row>
    <row r="11573" spans="1:11" x14ac:dyDescent="0.25">
      <c r="A11573" s="5" t="str">
        <f t="shared" si="361"/>
        <v>Size20kW or LowerAverage WeekdayFebruary4</v>
      </c>
      <c r="B11573" t="s">
        <v>2235</v>
      </c>
      <c r="C11573" t="s">
        <v>2259</v>
      </c>
      <c r="D11573" t="s">
        <v>2753</v>
      </c>
      <c r="E11573" t="s">
        <v>3262</v>
      </c>
      <c r="F11573" s="6">
        <v>4</v>
      </c>
      <c r="G11573" s="6"/>
      <c r="H11573" s="6"/>
      <c r="I11573" s="6"/>
      <c r="J11573" s="6">
        <v>48.184375000000003</v>
      </c>
      <c r="K11573">
        <f t="shared" si="360"/>
        <v>2</v>
      </c>
    </row>
    <row r="11574" spans="1:11" x14ac:dyDescent="0.25">
      <c r="A11574" s="5" t="str">
        <f t="shared" si="361"/>
        <v>Size20kW or LowerAverage WeekdayFebruary5</v>
      </c>
      <c r="B11574" t="s">
        <v>2235</v>
      </c>
      <c r="C11574" t="s">
        <v>2259</v>
      </c>
      <c r="D11574" t="s">
        <v>2753</v>
      </c>
      <c r="E11574" t="s">
        <v>3262</v>
      </c>
      <c r="F11574" s="6">
        <v>5</v>
      </c>
      <c r="G11574" s="6"/>
      <c r="H11574" s="6"/>
      <c r="I11574" s="6"/>
      <c r="J11574" s="6">
        <v>48.030000000000008</v>
      </c>
      <c r="K11574">
        <f t="shared" si="360"/>
        <v>2</v>
      </c>
    </row>
    <row r="11575" spans="1:11" x14ac:dyDescent="0.25">
      <c r="A11575" s="5" t="str">
        <f t="shared" si="361"/>
        <v>Size20kW or LowerAverage WeekdayFebruary6</v>
      </c>
      <c r="B11575" t="s">
        <v>2235</v>
      </c>
      <c r="C11575" t="s">
        <v>2259</v>
      </c>
      <c r="D11575" t="s">
        <v>2753</v>
      </c>
      <c r="E11575" t="s">
        <v>3262</v>
      </c>
      <c r="F11575" s="6">
        <v>6</v>
      </c>
      <c r="G11575" s="6"/>
      <c r="H11575" s="6"/>
      <c r="I11575" s="6"/>
      <c r="J11575" s="6">
        <v>47.55749999999999</v>
      </c>
      <c r="K11575">
        <f t="shared" si="360"/>
        <v>2</v>
      </c>
    </row>
    <row r="11576" spans="1:11" x14ac:dyDescent="0.25">
      <c r="A11576" s="5" t="str">
        <f t="shared" si="361"/>
        <v>Size20kW or LowerAverage WeekdayFebruary7</v>
      </c>
      <c r="B11576" t="s">
        <v>2235</v>
      </c>
      <c r="C11576" t="s">
        <v>2259</v>
      </c>
      <c r="D11576" t="s">
        <v>2753</v>
      </c>
      <c r="E11576" t="s">
        <v>3262</v>
      </c>
      <c r="F11576" s="6">
        <v>7</v>
      </c>
      <c r="G11576" s="6"/>
      <c r="H11576" s="6"/>
      <c r="I11576" s="6"/>
      <c r="J11576" s="6">
        <v>47.713124999999991</v>
      </c>
      <c r="K11576">
        <f t="shared" si="360"/>
        <v>2</v>
      </c>
    </row>
    <row r="11577" spans="1:11" x14ac:dyDescent="0.25">
      <c r="A11577" s="5" t="str">
        <f t="shared" si="361"/>
        <v>Size20kW or LowerAverage WeekdayFebruary8</v>
      </c>
      <c r="B11577" t="s">
        <v>2235</v>
      </c>
      <c r="C11577" t="s">
        <v>2259</v>
      </c>
      <c r="D11577" t="s">
        <v>2753</v>
      </c>
      <c r="E11577" t="s">
        <v>3262</v>
      </c>
      <c r="F11577" s="6">
        <v>8</v>
      </c>
      <c r="G11577" s="6"/>
      <c r="H11577" s="6"/>
      <c r="I11577" s="6"/>
      <c r="J11577" s="6">
        <v>47.245624999999997</v>
      </c>
      <c r="K11577">
        <f t="shared" si="360"/>
        <v>2</v>
      </c>
    </row>
    <row r="11578" spans="1:11" x14ac:dyDescent="0.25">
      <c r="A11578" s="5" t="str">
        <f t="shared" si="361"/>
        <v>Size20kW or LowerAverage WeekdayFebruary9</v>
      </c>
      <c r="B11578" t="s">
        <v>2235</v>
      </c>
      <c r="C11578" t="s">
        <v>2259</v>
      </c>
      <c r="D11578" t="s">
        <v>2753</v>
      </c>
      <c r="E11578" t="s">
        <v>3262</v>
      </c>
      <c r="F11578" s="6">
        <v>9</v>
      </c>
      <c r="G11578" s="6"/>
      <c r="H11578" s="6"/>
      <c r="I11578" s="6"/>
      <c r="J11578" s="6">
        <v>47.731875000000016</v>
      </c>
      <c r="K11578">
        <f t="shared" si="360"/>
        <v>2</v>
      </c>
    </row>
    <row r="11579" spans="1:11" x14ac:dyDescent="0.25">
      <c r="A11579" s="5" t="str">
        <f t="shared" si="361"/>
        <v>Size20kW or LowerAverage WeekdayFebruary10</v>
      </c>
      <c r="B11579" t="s">
        <v>2235</v>
      </c>
      <c r="C11579" t="s">
        <v>2259</v>
      </c>
      <c r="D11579" t="s">
        <v>2753</v>
      </c>
      <c r="E11579" t="s">
        <v>3262</v>
      </c>
      <c r="F11579" s="6">
        <v>10</v>
      </c>
      <c r="G11579" s="6"/>
      <c r="H11579" s="6"/>
      <c r="I11579" s="6"/>
      <c r="J11579" s="6">
        <v>50.065624999999997</v>
      </c>
      <c r="K11579">
        <f t="shared" si="360"/>
        <v>2</v>
      </c>
    </row>
    <row r="11580" spans="1:11" x14ac:dyDescent="0.25">
      <c r="A11580" s="5" t="str">
        <f t="shared" si="361"/>
        <v>Size20kW or LowerAverage WeekdayFebruary11</v>
      </c>
      <c r="B11580" t="s">
        <v>2235</v>
      </c>
      <c r="C11580" t="s">
        <v>2259</v>
      </c>
      <c r="D11580" t="s">
        <v>2753</v>
      </c>
      <c r="E11580" t="s">
        <v>3262</v>
      </c>
      <c r="F11580" s="6">
        <v>11</v>
      </c>
      <c r="G11580" s="6"/>
      <c r="H11580" s="6"/>
      <c r="I11580" s="6"/>
      <c r="J11580" s="6">
        <v>53.30812499999999</v>
      </c>
      <c r="K11580">
        <f t="shared" si="360"/>
        <v>2</v>
      </c>
    </row>
    <row r="11581" spans="1:11" x14ac:dyDescent="0.25">
      <c r="A11581" s="5" t="str">
        <f t="shared" si="361"/>
        <v>Size20kW or LowerAverage WeekdayFebruary12</v>
      </c>
      <c r="B11581" t="s">
        <v>2235</v>
      </c>
      <c r="C11581" t="s">
        <v>2259</v>
      </c>
      <c r="D11581" t="s">
        <v>2753</v>
      </c>
      <c r="E11581" t="s">
        <v>3262</v>
      </c>
      <c r="F11581" s="6">
        <v>12</v>
      </c>
      <c r="G11581" s="6"/>
      <c r="H11581" s="6"/>
      <c r="I11581" s="6"/>
      <c r="J11581" s="6">
        <v>55.893750000000004</v>
      </c>
      <c r="K11581">
        <f t="shared" si="360"/>
        <v>2</v>
      </c>
    </row>
    <row r="11582" spans="1:11" x14ac:dyDescent="0.25">
      <c r="A11582" s="5" t="str">
        <f t="shared" si="361"/>
        <v>Size20kW or LowerAverage WeekdayFebruary13</v>
      </c>
      <c r="B11582" t="s">
        <v>2235</v>
      </c>
      <c r="C11582" t="s">
        <v>2259</v>
      </c>
      <c r="D11582" t="s">
        <v>2753</v>
      </c>
      <c r="E11582" t="s">
        <v>3262</v>
      </c>
      <c r="F11582" s="6">
        <v>13</v>
      </c>
      <c r="G11582" s="6"/>
      <c r="H11582" s="6"/>
      <c r="I11582" s="6"/>
      <c r="J11582" s="6">
        <v>57.314375000000013</v>
      </c>
      <c r="K11582">
        <f t="shared" si="360"/>
        <v>2</v>
      </c>
    </row>
    <row r="11583" spans="1:11" x14ac:dyDescent="0.25">
      <c r="A11583" s="5" t="str">
        <f t="shared" si="361"/>
        <v>Size20kW or LowerAverage WeekdayFebruary14</v>
      </c>
      <c r="B11583" t="s">
        <v>2235</v>
      </c>
      <c r="C11583" t="s">
        <v>2259</v>
      </c>
      <c r="D11583" t="s">
        <v>2753</v>
      </c>
      <c r="E11583" t="s">
        <v>3262</v>
      </c>
      <c r="F11583" s="6">
        <v>14</v>
      </c>
      <c r="G11583" s="6"/>
      <c r="H11583" s="6"/>
      <c r="I11583" s="6"/>
      <c r="J11583" s="6">
        <v>58.200625000000002</v>
      </c>
      <c r="K11583">
        <f t="shared" si="360"/>
        <v>2</v>
      </c>
    </row>
    <row r="11584" spans="1:11" x14ac:dyDescent="0.25">
      <c r="A11584" s="5" t="str">
        <f t="shared" si="361"/>
        <v>Size20kW or LowerAverage WeekdayFebruary15</v>
      </c>
      <c r="B11584" t="s">
        <v>2235</v>
      </c>
      <c r="C11584" t="s">
        <v>2259</v>
      </c>
      <c r="D11584" t="s">
        <v>2753</v>
      </c>
      <c r="E11584" t="s">
        <v>3262</v>
      </c>
      <c r="F11584" s="6">
        <v>15</v>
      </c>
      <c r="G11584" s="6"/>
      <c r="H11584" s="6"/>
      <c r="I11584" s="6"/>
      <c r="J11584" s="6">
        <v>58.734999999999999</v>
      </c>
      <c r="K11584">
        <f t="shared" si="360"/>
        <v>2</v>
      </c>
    </row>
    <row r="11585" spans="1:11" x14ac:dyDescent="0.25">
      <c r="A11585" s="5" t="str">
        <f t="shared" si="361"/>
        <v>Size20kW or LowerAverage WeekdayFebruary16</v>
      </c>
      <c r="B11585" t="s">
        <v>2235</v>
      </c>
      <c r="C11585" t="s">
        <v>2259</v>
      </c>
      <c r="D11585" t="s">
        <v>2753</v>
      </c>
      <c r="E11585" t="s">
        <v>3262</v>
      </c>
      <c r="F11585" s="6">
        <v>16</v>
      </c>
      <c r="G11585" s="6"/>
      <c r="H11585" s="6"/>
      <c r="I11585" s="6"/>
      <c r="J11585" s="6">
        <v>58.936250000000001</v>
      </c>
      <c r="K11585">
        <f t="shared" si="360"/>
        <v>2</v>
      </c>
    </row>
    <row r="11586" spans="1:11" x14ac:dyDescent="0.25">
      <c r="A11586" s="5" t="str">
        <f t="shared" si="361"/>
        <v>Size20kW or LowerAverage WeekdayFebruary17</v>
      </c>
      <c r="B11586" t="s">
        <v>2235</v>
      </c>
      <c r="C11586" t="s">
        <v>2259</v>
      </c>
      <c r="D11586" t="s">
        <v>2753</v>
      </c>
      <c r="E11586" t="s">
        <v>3262</v>
      </c>
      <c r="F11586" s="6">
        <v>17</v>
      </c>
      <c r="G11586" s="6"/>
      <c r="H11586" s="6"/>
      <c r="I11586" s="6"/>
      <c r="J11586" s="6">
        <v>59.109374999999986</v>
      </c>
      <c r="K11586">
        <f t="shared" ref="K11586:K11649" si="362">INDEX(events, MATCH(CONCATENATE(B11586, C11586, D11586, E11586), events_y, 0), MATCH("Confidential", events_x, 0))</f>
        <v>2</v>
      </c>
    </row>
    <row r="11587" spans="1:11" x14ac:dyDescent="0.25">
      <c r="A11587" s="5" t="str">
        <f t="shared" ref="A11587:A11650" si="363">CONCATENATE(B11587, C11587, D11587, E11587, F11587)</f>
        <v>Size20kW or LowerAverage WeekdayFebruary18</v>
      </c>
      <c r="B11587" t="s">
        <v>2235</v>
      </c>
      <c r="C11587" t="s">
        <v>2259</v>
      </c>
      <c r="D11587" t="s">
        <v>2753</v>
      </c>
      <c r="E11587" t="s">
        <v>3262</v>
      </c>
      <c r="F11587" s="6">
        <v>18</v>
      </c>
      <c r="G11587" s="6"/>
      <c r="H11587" s="6"/>
      <c r="I11587" s="6"/>
      <c r="J11587" s="6">
        <v>58.509374999999991</v>
      </c>
      <c r="K11587">
        <f t="shared" si="362"/>
        <v>2</v>
      </c>
    </row>
    <row r="11588" spans="1:11" x14ac:dyDescent="0.25">
      <c r="A11588" s="5" t="str">
        <f t="shared" si="363"/>
        <v>Size20kW or LowerAverage WeekdayFebruary19</v>
      </c>
      <c r="B11588" t="s">
        <v>2235</v>
      </c>
      <c r="C11588" t="s">
        <v>2259</v>
      </c>
      <c r="D11588" t="s">
        <v>2753</v>
      </c>
      <c r="E11588" t="s">
        <v>3262</v>
      </c>
      <c r="F11588" s="6">
        <v>19</v>
      </c>
      <c r="G11588" s="6"/>
      <c r="H11588" s="6"/>
      <c r="I11588" s="6"/>
      <c r="J11588" s="6">
        <v>57.011875000000003</v>
      </c>
      <c r="K11588">
        <f t="shared" si="362"/>
        <v>2</v>
      </c>
    </row>
    <row r="11589" spans="1:11" x14ac:dyDescent="0.25">
      <c r="A11589" s="5" t="str">
        <f t="shared" si="363"/>
        <v>Size20kW or LowerAverage WeekdayFebruary20</v>
      </c>
      <c r="B11589" t="s">
        <v>2235</v>
      </c>
      <c r="C11589" t="s">
        <v>2259</v>
      </c>
      <c r="D11589" t="s">
        <v>2753</v>
      </c>
      <c r="E11589" t="s">
        <v>3262</v>
      </c>
      <c r="F11589" s="6">
        <v>20</v>
      </c>
      <c r="G11589" s="6"/>
      <c r="H11589" s="6"/>
      <c r="I11589" s="6"/>
      <c r="J11589" s="6">
        <v>55.648125</v>
      </c>
      <c r="K11589">
        <f t="shared" si="362"/>
        <v>2</v>
      </c>
    </row>
    <row r="11590" spans="1:11" x14ac:dyDescent="0.25">
      <c r="A11590" s="5" t="str">
        <f t="shared" si="363"/>
        <v>Size20kW or LowerAverage WeekdayFebruary21</v>
      </c>
      <c r="B11590" t="s">
        <v>2235</v>
      </c>
      <c r="C11590" t="s">
        <v>2259</v>
      </c>
      <c r="D11590" t="s">
        <v>2753</v>
      </c>
      <c r="E11590" t="s">
        <v>3262</v>
      </c>
      <c r="F11590" s="6">
        <v>21</v>
      </c>
      <c r="G11590" s="6"/>
      <c r="H11590" s="6"/>
      <c r="I11590" s="6"/>
      <c r="J11590" s="6">
        <v>54.71</v>
      </c>
      <c r="K11590">
        <f t="shared" si="362"/>
        <v>2</v>
      </c>
    </row>
    <row r="11591" spans="1:11" x14ac:dyDescent="0.25">
      <c r="A11591" s="5" t="str">
        <f t="shared" si="363"/>
        <v>Size20kW or LowerAverage WeekdayFebruary22</v>
      </c>
      <c r="B11591" t="s">
        <v>2235</v>
      </c>
      <c r="C11591" t="s">
        <v>2259</v>
      </c>
      <c r="D11591" t="s">
        <v>2753</v>
      </c>
      <c r="E11591" t="s">
        <v>3262</v>
      </c>
      <c r="F11591" s="6">
        <v>22</v>
      </c>
      <c r="G11591" s="6"/>
      <c r="H11591" s="6"/>
      <c r="I11591" s="6"/>
      <c r="J11591" s="6">
        <v>53.939375000000005</v>
      </c>
      <c r="K11591">
        <f t="shared" si="362"/>
        <v>2</v>
      </c>
    </row>
    <row r="11592" spans="1:11" x14ac:dyDescent="0.25">
      <c r="A11592" s="5" t="str">
        <f t="shared" si="363"/>
        <v>Size20kW or LowerAverage WeekdayFebruary23</v>
      </c>
      <c r="B11592" t="s">
        <v>2235</v>
      </c>
      <c r="C11592" t="s">
        <v>2259</v>
      </c>
      <c r="D11592" t="s">
        <v>2753</v>
      </c>
      <c r="E11592" t="s">
        <v>3262</v>
      </c>
      <c r="F11592" s="6">
        <v>23</v>
      </c>
      <c r="G11592" s="6"/>
      <c r="H11592" s="6"/>
      <c r="I11592" s="6"/>
      <c r="J11592" s="6">
        <v>53.72625</v>
      </c>
      <c r="K11592">
        <f t="shared" si="362"/>
        <v>2</v>
      </c>
    </row>
    <row r="11593" spans="1:11" x14ac:dyDescent="0.25">
      <c r="A11593" s="5" t="str">
        <f t="shared" si="363"/>
        <v>Size20kW or LowerAverage WeekdayFebruary24</v>
      </c>
      <c r="B11593" t="s">
        <v>2235</v>
      </c>
      <c r="C11593" t="s">
        <v>2259</v>
      </c>
      <c r="D11593" t="s">
        <v>2753</v>
      </c>
      <c r="E11593" t="s">
        <v>3262</v>
      </c>
      <c r="F11593" s="6">
        <v>24</v>
      </c>
      <c r="G11593" s="6"/>
      <c r="H11593" s="6"/>
      <c r="I11593" s="6"/>
      <c r="J11593" s="6">
        <v>53.226249999999993</v>
      </c>
      <c r="K11593">
        <f t="shared" si="362"/>
        <v>2</v>
      </c>
    </row>
    <row r="11594" spans="1:11" x14ac:dyDescent="0.25">
      <c r="A11594" s="5" t="str">
        <f t="shared" si="363"/>
        <v>Size20kW or LowerMonthly Peak DayFebruary1</v>
      </c>
      <c r="B11594" t="s">
        <v>2235</v>
      </c>
      <c r="C11594" t="s">
        <v>2259</v>
      </c>
      <c r="D11594" t="s">
        <v>2754</v>
      </c>
      <c r="E11594" t="s">
        <v>3262</v>
      </c>
      <c r="F11594" s="6">
        <v>1</v>
      </c>
      <c r="G11594" s="6"/>
      <c r="H11594" s="6"/>
      <c r="I11594" s="6"/>
      <c r="J11594" s="6">
        <v>52.31</v>
      </c>
      <c r="K11594">
        <f t="shared" si="362"/>
        <v>2</v>
      </c>
    </row>
    <row r="11595" spans="1:11" x14ac:dyDescent="0.25">
      <c r="A11595" s="5" t="str">
        <f t="shared" si="363"/>
        <v>Size20kW or LowerMonthly Peak DayFebruary2</v>
      </c>
      <c r="B11595" t="s">
        <v>2235</v>
      </c>
      <c r="C11595" t="s">
        <v>2259</v>
      </c>
      <c r="D11595" t="s">
        <v>2754</v>
      </c>
      <c r="E11595" t="s">
        <v>3262</v>
      </c>
      <c r="F11595" s="6">
        <v>2</v>
      </c>
      <c r="G11595" s="6"/>
      <c r="H11595" s="6"/>
      <c r="I11595" s="6"/>
      <c r="J11595" s="6">
        <v>52.063124999999992</v>
      </c>
      <c r="K11595">
        <f t="shared" si="362"/>
        <v>2</v>
      </c>
    </row>
    <row r="11596" spans="1:11" x14ac:dyDescent="0.25">
      <c r="A11596" s="5" t="str">
        <f t="shared" si="363"/>
        <v>Size20kW or LowerMonthly Peak DayFebruary3</v>
      </c>
      <c r="B11596" t="s">
        <v>2235</v>
      </c>
      <c r="C11596" t="s">
        <v>2259</v>
      </c>
      <c r="D11596" t="s">
        <v>2754</v>
      </c>
      <c r="E11596" t="s">
        <v>3262</v>
      </c>
      <c r="F11596" s="6">
        <v>3</v>
      </c>
      <c r="G11596" s="6"/>
      <c r="H11596" s="6"/>
      <c r="I11596" s="6"/>
      <c r="J11596" s="6">
        <v>51.722499999999997</v>
      </c>
      <c r="K11596">
        <f t="shared" si="362"/>
        <v>2</v>
      </c>
    </row>
    <row r="11597" spans="1:11" x14ac:dyDescent="0.25">
      <c r="A11597" s="5" t="str">
        <f t="shared" si="363"/>
        <v>Size20kW or LowerMonthly Peak DayFebruary4</v>
      </c>
      <c r="B11597" t="s">
        <v>2235</v>
      </c>
      <c r="C11597" t="s">
        <v>2259</v>
      </c>
      <c r="D11597" t="s">
        <v>2754</v>
      </c>
      <c r="E11597" t="s">
        <v>3262</v>
      </c>
      <c r="F11597" s="6">
        <v>4</v>
      </c>
      <c r="G11597" s="6"/>
      <c r="H11597" s="6"/>
      <c r="I11597" s="6"/>
      <c r="J11597" s="6">
        <v>51.048124999999992</v>
      </c>
      <c r="K11597">
        <f t="shared" si="362"/>
        <v>2</v>
      </c>
    </row>
    <row r="11598" spans="1:11" x14ac:dyDescent="0.25">
      <c r="A11598" s="5" t="str">
        <f t="shared" si="363"/>
        <v>Size20kW or LowerMonthly Peak DayFebruary5</v>
      </c>
      <c r="B11598" t="s">
        <v>2235</v>
      </c>
      <c r="C11598" t="s">
        <v>2259</v>
      </c>
      <c r="D11598" t="s">
        <v>2754</v>
      </c>
      <c r="E11598" t="s">
        <v>3262</v>
      </c>
      <c r="F11598" s="6">
        <v>5</v>
      </c>
      <c r="G11598" s="6"/>
      <c r="H11598" s="6"/>
      <c r="I11598" s="6"/>
      <c r="J11598" s="6">
        <v>50.730624999999996</v>
      </c>
      <c r="K11598">
        <f t="shared" si="362"/>
        <v>2</v>
      </c>
    </row>
    <row r="11599" spans="1:11" x14ac:dyDescent="0.25">
      <c r="A11599" s="5" t="str">
        <f t="shared" si="363"/>
        <v>Size20kW or LowerMonthly Peak DayFebruary6</v>
      </c>
      <c r="B11599" t="s">
        <v>2235</v>
      </c>
      <c r="C11599" t="s">
        <v>2259</v>
      </c>
      <c r="D11599" t="s">
        <v>2754</v>
      </c>
      <c r="E11599" t="s">
        <v>3262</v>
      </c>
      <c r="F11599" s="6">
        <v>6</v>
      </c>
      <c r="G11599" s="6"/>
      <c r="H11599" s="6"/>
      <c r="I11599" s="6"/>
      <c r="J11599" s="6">
        <v>50.486249999999998</v>
      </c>
      <c r="K11599">
        <f t="shared" si="362"/>
        <v>2</v>
      </c>
    </row>
    <row r="11600" spans="1:11" x14ac:dyDescent="0.25">
      <c r="A11600" s="5" t="str">
        <f t="shared" si="363"/>
        <v>Size20kW or LowerMonthly Peak DayFebruary7</v>
      </c>
      <c r="B11600" t="s">
        <v>2235</v>
      </c>
      <c r="C11600" t="s">
        <v>2259</v>
      </c>
      <c r="D11600" t="s">
        <v>2754</v>
      </c>
      <c r="E11600" t="s">
        <v>3262</v>
      </c>
      <c r="F11600" s="6">
        <v>7</v>
      </c>
      <c r="G11600" s="6"/>
      <c r="H11600" s="6"/>
      <c r="I11600" s="6"/>
      <c r="J11600" s="6">
        <v>50.43437500000001</v>
      </c>
      <c r="K11600">
        <f t="shared" si="362"/>
        <v>2</v>
      </c>
    </row>
    <row r="11601" spans="1:11" x14ac:dyDescent="0.25">
      <c r="A11601" s="5" t="str">
        <f t="shared" si="363"/>
        <v>Size20kW or LowerMonthly Peak DayFebruary8</v>
      </c>
      <c r="B11601" t="s">
        <v>2235</v>
      </c>
      <c r="C11601" t="s">
        <v>2259</v>
      </c>
      <c r="D11601" t="s">
        <v>2754</v>
      </c>
      <c r="E11601" t="s">
        <v>3262</v>
      </c>
      <c r="F11601" s="6">
        <v>8</v>
      </c>
      <c r="G11601" s="6"/>
      <c r="H11601" s="6"/>
      <c r="I11601" s="6"/>
      <c r="J11601" s="6">
        <v>50.501250000000006</v>
      </c>
      <c r="K11601">
        <f t="shared" si="362"/>
        <v>2</v>
      </c>
    </row>
    <row r="11602" spans="1:11" x14ac:dyDescent="0.25">
      <c r="A11602" s="5" t="str">
        <f t="shared" si="363"/>
        <v>Size20kW or LowerMonthly Peak DayFebruary9</v>
      </c>
      <c r="B11602" t="s">
        <v>2235</v>
      </c>
      <c r="C11602" t="s">
        <v>2259</v>
      </c>
      <c r="D11602" t="s">
        <v>2754</v>
      </c>
      <c r="E11602" t="s">
        <v>3262</v>
      </c>
      <c r="F11602" s="6">
        <v>9</v>
      </c>
      <c r="G11602" s="6"/>
      <c r="H11602" s="6"/>
      <c r="I11602" s="6"/>
      <c r="J11602" s="6">
        <v>50.658124999999998</v>
      </c>
      <c r="K11602">
        <f t="shared" si="362"/>
        <v>2</v>
      </c>
    </row>
    <row r="11603" spans="1:11" x14ac:dyDescent="0.25">
      <c r="A11603" s="5" t="str">
        <f t="shared" si="363"/>
        <v>Size20kW or LowerMonthly Peak DayFebruary10</v>
      </c>
      <c r="B11603" t="s">
        <v>2235</v>
      </c>
      <c r="C11603" t="s">
        <v>2259</v>
      </c>
      <c r="D11603" t="s">
        <v>2754</v>
      </c>
      <c r="E11603" t="s">
        <v>3262</v>
      </c>
      <c r="F11603" s="6">
        <v>10</v>
      </c>
      <c r="G11603" s="6"/>
      <c r="H11603" s="6"/>
      <c r="I11603" s="6"/>
      <c r="J11603" s="6">
        <v>51.611249999999998</v>
      </c>
      <c r="K11603">
        <f t="shared" si="362"/>
        <v>2</v>
      </c>
    </row>
    <row r="11604" spans="1:11" x14ac:dyDescent="0.25">
      <c r="A11604" s="5" t="str">
        <f t="shared" si="363"/>
        <v>Size20kW or LowerMonthly Peak DayFebruary11</v>
      </c>
      <c r="B11604" t="s">
        <v>2235</v>
      </c>
      <c r="C11604" t="s">
        <v>2259</v>
      </c>
      <c r="D11604" t="s">
        <v>2754</v>
      </c>
      <c r="E11604" t="s">
        <v>3262</v>
      </c>
      <c r="F11604" s="6">
        <v>11</v>
      </c>
      <c r="G11604" s="6"/>
      <c r="H11604" s="6"/>
      <c r="I11604" s="6"/>
      <c r="J11604" s="6">
        <v>52.824375000000003</v>
      </c>
      <c r="K11604">
        <f t="shared" si="362"/>
        <v>2</v>
      </c>
    </row>
    <row r="11605" spans="1:11" x14ac:dyDescent="0.25">
      <c r="A11605" s="5" t="str">
        <f t="shared" si="363"/>
        <v>Size20kW or LowerMonthly Peak DayFebruary12</v>
      </c>
      <c r="B11605" t="s">
        <v>2235</v>
      </c>
      <c r="C11605" t="s">
        <v>2259</v>
      </c>
      <c r="D11605" t="s">
        <v>2754</v>
      </c>
      <c r="E11605" t="s">
        <v>3262</v>
      </c>
      <c r="F11605" s="6">
        <v>12</v>
      </c>
      <c r="G11605" s="6"/>
      <c r="H11605" s="6"/>
      <c r="I11605" s="6"/>
      <c r="J11605" s="6">
        <v>53.804374999999993</v>
      </c>
      <c r="K11605">
        <f t="shared" si="362"/>
        <v>2</v>
      </c>
    </row>
    <row r="11606" spans="1:11" x14ac:dyDescent="0.25">
      <c r="A11606" s="5" t="str">
        <f t="shared" si="363"/>
        <v>Size20kW or LowerMonthly Peak DayFebruary13</v>
      </c>
      <c r="B11606" t="s">
        <v>2235</v>
      </c>
      <c r="C11606" t="s">
        <v>2259</v>
      </c>
      <c r="D11606" t="s">
        <v>2754</v>
      </c>
      <c r="E11606" t="s">
        <v>3262</v>
      </c>
      <c r="F11606" s="6">
        <v>13</v>
      </c>
      <c r="G11606" s="6"/>
      <c r="H11606" s="6"/>
      <c r="I11606" s="6"/>
      <c r="J11606" s="6">
        <v>54.843749999999993</v>
      </c>
      <c r="K11606">
        <f t="shared" si="362"/>
        <v>2</v>
      </c>
    </row>
    <row r="11607" spans="1:11" x14ac:dyDescent="0.25">
      <c r="A11607" s="5" t="str">
        <f t="shared" si="363"/>
        <v>Size20kW or LowerMonthly Peak DayFebruary14</v>
      </c>
      <c r="B11607" t="s">
        <v>2235</v>
      </c>
      <c r="C11607" t="s">
        <v>2259</v>
      </c>
      <c r="D11607" t="s">
        <v>2754</v>
      </c>
      <c r="E11607" t="s">
        <v>3262</v>
      </c>
      <c r="F11607" s="6">
        <v>14</v>
      </c>
      <c r="G11607" s="6"/>
      <c r="H11607" s="6"/>
      <c r="I11607" s="6"/>
      <c r="J11607" s="6">
        <v>55.790000000000006</v>
      </c>
      <c r="K11607">
        <f t="shared" si="362"/>
        <v>2</v>
      </c>
    </row>
    <row r="11608" spans="1:11" x14ac:dyDescent="0.25">
      <c r="A11608" s="5" t="str">
        <f t="shared" si="363"/>
        <v>Size20kW or LowerMonthly Peak DayFebruary15</v>
      </c>
      <c r="B11608" t="s">
        <v>2235</v>
      </c>
      <c r="C11608" t="s">
        <v>2259</v>
      </c>
      <c r="D11608" t="s">
        <v>2754</v>
      </c>
      <c r="E11608" t="s">
        <v>3262</v>
      </c>
      <c r="F11608" s="6">
        <v>15</v>
      </c>
      <c r="G11608" s="6"/>
      <c r="H11608" s="6"/>
      <c r="I11608" s="6"/>
      <c r="J11608" s="6">
        <v>56.918124999999989</v>
      </c>
      <c r="K11608">
        <f t="shared" si="362"/>
        <v>2</v>
      </c>
    </row>
    <row r="11609" spans="1:11" x14ac:dyDescent="0.25">
      <c r="A11609" s="5" t="str">
        <f t="shared" si="363"/>
        <v>Size20kW or LowerMonthly Peak DayFebruary16</v>
      </c>
      <c r="B11609" t="s">
        <v>2235</v>
      </c>
      <c r="C11609" t="s">
        <v>2259</v>
      </c>
      <c r="D11609" t="s">
        <v>2754</v>
      </c>
      <c r="E11609" t="s">
        <v>3262</v>
      </c>
      <c r="F11609" s="6">
        <v>16</v>
      </c>
      <c r="G11609" s="6"/>
      <c r="H11609" s="6"/>
      <c r="I11609" s="6"/>
      <c r="J11609" s="6">
        <v>58.568125000000009</v>
      </c>
      <c r="K11609">
        <f t="shared" si="362"/>
        <v>2</v>
      </c>
    </row>
    <row r="11610" spans="1:11" x14ac:dyDescent="0.25">
      <c r="A11610" s="5" t="str">
        <f t="shared" si="363"/>
        <v>Size20kW or LowerMonthly Peak DayFebruary17</v>
      </c>
      <c r="B11610" t="s">
        <v>2235</v>
      </c>
      <c r="C11610" t="s">
        <v>2259</v>
      </c>
      <c r="D11610" t="s">
        <v>2754</v>
      </c>
      <c r="E11610" t="s">
        <v>3262</v>
      </c>
      <c r="F11610" s="6">
        <v>17</v>
      </c>
      <c r="G11610" s="6"/>
      <c r="H11610" s="6"/>
      <c r="I11610" s="6"/>
      <c r="J11610" s="6">
        <v>58.166875000000012</v>
      </c>
      <c r="K11610">
        <f t="shared" si="362"/>
        <v>2</v>
      </c>
    </row>
    <row r="11611" spans="1:11" x14ac:dyDescent="0.25">
      <c r="A11611" s="5" t="str">
        <f t="shared" si="363"/>
        <v>Size20kW or LowerMonthly Peak DayFebruary18</v>
      </c>
      <c r="B11611" t="s">
        <v>2235</v>
      </c>
      <c r="C11611" t="s">
        <v>2259</v>
      </c>
      <c r="D11611" t="s">
        <v>2754</v>
      </c>
      <c r="E11611" t="s">
        <v>3262</v>
      </c>
      <c r="F11611" s="6">
        <v>18</v>
      </c>
      <c r="G11611" s="6"/>
      <c r="H11611" s="6"/>
      <c r="I11611" s="6"/>
      <c r="J11611" s="6">
        <v>57.079375000000013</v>
      </c>
      <c r="K11611">
        <f t="shared" si="362"/>
        <v>2</v>
      </c>
    </row>
    <row r="11612" spans="1:11" x14ac:dyDescent="0.25">
      <c r="A11612" s="5" t="str">
        <f t="shared" si="363"/>
        <v>Size20kW or LowerMonthly Peak DayFebruary19</v>
      </c>
      <c r="B11612" t="s">
        <v>2235</v>
      </c>
      <c r="C11612" t="s">
        <v>2259</v>
      </c>
      <c r="D11612" t="s">
        <v>2754</v>
      </c>
      <c r="E11612" t="s">
        <v>3262</v>
      </c>
      <c r="F11612" s="6">
        <v>19</v>
      </c>
      <c r="G11612" s="6"/>
      <c r="H11612" s="6"/>
      <c r="I11612" s="6"/>
      <c r="J11612" s="6">
        <v>55.820625</v>
      </c>
      <c r="K11612">
        <f t="shared" si="362"/>
        <v>2</v>
      </c>
    </row>
    <row r="11613" spans="1:11" x14ac:dyDescent="0.25">
      <c r="A11613" s="5" t="str">
        <f t="shared" si="363"/>
        <v>Size20kW or LowerMonthly Peak DayFebruary20</v>
      </c>
      <c r="B11613" t="s">
        <v>2235</v>
      </c>
      <c r="C11613" t="s">
        <v>2259</v>
      </c>
      <c r="D11613" t="s">
        <v>2754</v>
      </c>
      <c r="E11613" t="s">
        <v>3262</v>
      </c>
      <c r="F11613" s="6">
        <v>20</v>
      </c>
      <c r="G11613" s="6"/>
      <c r="H11613" s="6"/>
      <c r="I11613" s="6"/>
      <c r="J11613" s="6">
        <v>54.611250000000005</v>
      </c>
      <c r="K11613">
        <f t="shared" si="362"/>
        <v>2</v>
      </c>
    </row>
    <row r="11614" spans="1:11" x14ac:dyDescent="0.25">
      <c r="A11614" s="5" t="str">
        <f t="shared" si="363"/>
        <v>Size20kW or LowerMonthly Peak DayFebruary21</v>
      </c>
      <c r="B11614" t="s">
        <v>2235</v>
      </c>
      <c r="C11614" t="s">
        <v>2259</v>
      </c>
      <c r="D11614" t="s">
        <v>2754</v>
      </c>
      <c r="E11614" t="s">
        <v>3262</v>
      </c>
      <c r="F11614" s="6">
        <v>21</v>
      </c>
      <c r="G11614" s="6"/>
      <c r="H11614" s="6"/>
      <c r="I11614" s="6"/>
      <c r="J11614" s="6">
        <v>53.866875000000007</v>
      </c>
      <c r="K11614">
        <f t="shared" si="362"/>
        <v>2</v>
      </c>
    </row>
    <row r="11615" spans="1:11" x14ac:dyDescent="0.25">
      <c r="A11615" s="5" t="str">
        <f t="shared" si="363"/>
        <v>Size20kW or LowerMonthly Peak DayFebruary22</v>
      </c>
      <c r="B11615" t="s">
        <v>2235</v>
      </c>
      <c r="C11615" t="s">
        <v>2259</v>
      </c>
      <c r="D11615" t="s">
        <v>2754</v>
      </c>
      <c r="E11615" t="s">
        <v>3262</v>
      </c>
      <c r="F11615" s="6">
        <v>22</v>
      </c>
      <c r="G11615" s="6"/>
      <c r="H11615" s="6"/>
      <c r="I11615" s="6"/>
      <c r="J11615" s="6">
        <v>53.167499999999997</v>
      </c>
      <c r="K11615">
        <f t="shared" si="362"/>
        <v>2</v>
      </c>
    </row>
    <row r="11616" spans="1:11" x14ac:dyDescent="0.25">
      <c r="A11616" s="5" t="str">
        <f t="shared" si="363"/>
        <v>Size20kW or LowerMonthly Peak DayFebruary23</v>
      </c>
      <c r="B11616" t="s">
        <v>2235</v>
      </c>
      <c r="C11616" t="s">
        <v>2259</v>
      </c>
      <c r="D11616" t="s">
        <v>2754</v>
      </c>
      <c r="E11616" t="s">
        <v>3262</v>
      </c>
      <c r="F11616" s="6">
        <v>23</v>
      </c>
      <c r="G11616" s="6"/>
      <c r="H11616" s="6"/>
      <c r="I11616" s="6"/>
      <c r="J11616" s="6">
        <v>52.520624999999995</v>
      </c>
      <c r="K11616">
        <f t="shared" si="362"/>
        <v>2</v>
      </c>
    </row>
    <row r="11617" spans="1:11" x14ac:dyDescent="0.25">
      <c r="A11617" s="5" t="str">
        <f t="shared" si="363"/>
        <v>Size20kW or LowerMonthly Peak DayFebruary24</v>
      </c>
      <c r="B11617" t="s">
        <v>2235</v>
      </c>
      <c r="C11617" t="s">
        <v>2259</v>
      </c>
      <c r="D11617" t="s">
        <v>2754</v>
      </c>
      <c r="E11617" t="s">
        <v>3262</v>
      </c>
      <c r="F11617" s="6">
        <v>24</v>
      </c>
      <c r="G11617" s="6"/>
      <c r="H11617" s="6"/>
      <c r="I11617" s="6"/>
      <c r="J11617" s="6">
        <v>52.117499999999993</v>
      </c>
      <c r="K11617">
        <f t="shared" si="362"/>
        <v>2</v>
      </c>
    </row>
    <row r="11618" spans="1:11" x14ac:dyDescent="0.25">
      <c r="A11618" s="5" t="str">
        <f t="shared" si="363"/>
        <v>Size20kW or LowerAverage WeekdayMarch1</v>
      </c>
      <c r="B11618" t="s">
        <v>2235</v>
      </c>
      <c r="C11618" t="s">
        <v>2259</v>
      </c>
      <c r="D11618" t="s">
        <v>2755</v>
      </c>
      <c r="E11618" t="s">
        <v>3263</v>
      </c>
      <c r="F11618" s="6">
        <v>1</v>
      </c>
      <c r="G11618" s="6"/>
      <c r="H11618" s="6"/>
      <c r="I11618" s="6"/>
      <c r="J11618" s="6">
        <v>47.491250000000008</v>
      </c>
      <c r="K11618">
        <f t="shared" si="362"/>
        <v>2</v>
      </c>
    </row>
    <row r="11619" spans="1:11" x14ac:dyDescent="0.25">
      <c r="A11619" s="5" t="str">
        <f t="shared" si="363"/>
        <v>Size20kW or LowerAverage WeekdayMarch2</v>
      </c>
      <c r="B11619" t="s">
        <v>2235</v>
      </c>
      <c r="C11619" t="s">
        <v>2259</v>
      </c>
      <c r="D11619" t="s">
        <v>2755</v>
      </c>
      <c r="E11619" t="s">
        <v>3263</v>
      </c>
      <c r="F11619" s="6">
        <v>2</v>
      </c>
      <c r="G11619" s="6"/>
      <c r="H11619" s="6"/>
      <c r="I11619" s="6"/>
      <c r="J11619" s="6">
        <v>46.394999999999996</v>
      </c>
      <c r="K11619">
        <f t="shared" si="362"/>
        <v>2</v>
      </c>
    </row>
    <row r="11620" spans="1:11" x14ac:dyDescent="0.25">
      <c r="A11620" s="5" t="str">
        <f t="shared" si="363"/>
        <v>Size20kW or LowerAverage WeekdayMarch3</v>
      </c>
      <c r="B11620" t="s">
        <v>2235</v>
      </c>
      <c r="C11620" t="s">
        <v>2259</v>
      </c>
      <c r="D11620" t="s">
        <v>2755</v>
      </c>
      <c r="E11620" t="s">
        <v>3263</v>
      </c>
      <c r="F11620" s="6">
        <v>3</v>
      </c>
      <c r="G11620" s="6"/>
      <c r="H11620" s="6"/>
      <c r="I11620" s="6"/>
      <c r="J11620" s="6">
        <v>45.051875000000003</v>
      </c>
      <c r="K11620">
        <f t="shared" si="362"/>
        <v>2</v>
      </c>
    </row>
    <row r="11621" spans="1:11" x14ac:dyDescent="0.25">
      <c r="A11621" s="5" t="str">
        <f t="shared" si="363"/>
        <v>Size20kW or LowerAverage WeekdayMarch4</v>
      </c>
      <c r="B11621" t="s">
        <v>2235</v>
      </c>
      <c r="C11621" t="s">
        <v>2259</v>
      </c>
      <c r="D11621" t="s">
        <v>2755</v>
      </c>
      <c r="E11621" t="s">
        <v>3263</v>
      </c>
      <c r="F11621" s="6">
        <v>4</v>
      </c>
      <c r="G11621" s="6"/>
      <c r="H11621" s="6"/>
      <c r="I11621" s="6"/>
      <c r="J11621" s="6">
        <v>43.801875000000003</v>
      </c>
      <c r="K11621">
        <f t="shared" si="362"/>
        <v>2</v>
      </c>
    </row>
    <row r="11622" spans="1:11" x14ac:dyDescent="0.25">
      <c r="A11622" s="5" t="str">
        <f t="shared" si="363"/>
        <v>Size20kW or LowerAverage WeekdayMarch5</v>
      </c>
      <c r="B11622" t="s">
        <v>2235</v>
      </c>
      <c r="C11622" t="s">
        <v>2259</v>
      </c>
      <c r="D11622" t="s">
        <v>2755</v>
      </c>
      <c r="E11622" t="s">
        <v>3263</v>
      </c>
      <c r="F11622" s="6">
        <v>5</v>
      </c>
      <c r="G11622" s="6"/>
      <c r="H11622" s="6"/>
      <c r="I11622" s="6"/>
      <c r="J11622" s="6">
        <v>42.849374999999988</v>
      </c>
      <c r="K11622">
        <f t="shared" si="362"/>
        <v>2</v>
      </c>
    </row>
    <row r="11623" spans="1:11" x14ac:dyDescent="0.25">
      <c r="A11623" s="5" t="str">
        <f t="shared" si="363"/>
        <v>Size20kW or LowerAverage WeekdayMarch6</v>
      </c>
      <c r="B11623" t="s">
        <v>2235</v>
      </c>
      <c r="C11623" t="s">
        <v>2259</v>
      </c>
      <c r="D11623" t="s">
        <v>2755</v>
      </c>
      <c r="E11623" t="s">
        <v>3263</v>
      </c>
      <c r="F11623" s="6">
        <v>6</v>
      </c>
      <c r="G11623" s="6"/>
      <c r="H11623" s="6"/>
      <c r="I11623" s="6"/>
      <c r="J11623" s="6">
        <v>42.216875000000009</v>
      </c>
      <c r="K11623">
        <f t="shared" si="362"/>
        <v>2</v>
      </c>
    </row>
    <row r="11624" spans="1:11" x14ac:dyDescent="0.25">
      <c r="A11624" s="5" t="str">
        <f t="shared" si="363"/>
        <v>Size20kW or LowerAverage WeekdayMarch7</v>
      </c>
      <c r="B11624" t="s">
        <v>2235</v>
      </c>
      <c r="C11624" t="s">
        <v>2259</v>
      </c>
      <c r="D11624" t="s">
        <v>2755</v>
      </c>
      <c r="E11624" t="s">
        <v>3263</v>
      </c>
      <c r="F11624" s="6">
        <v>7</v>
      </c>
      <c r="G11624" s="6"/>
      <c r="H11624" s="6"/>
      <c r="I11624" s="6"/>
      <c r="J11624" s="6">
        <v>41.827500000000001</v>
      </c>
      <c r="K11624">
        <f t="shared" si="362"/>
        <v>2</v>
      </c>
    </row>
    <row r="11625" spans="1:11" x14ac:dyDescent="0.25">
      <c r="A11625" s="5" t="str">
        <f t="shared" si="363"/>
        <v>Size20kW or LowerAverage WeekdayMarch8</v>
      </c>
      <c r="B11625" t="s">
        <v>2235</v>
      </c>
      <c r="C11625" t="s">
        <v>2259</v>
      </c>
      <c r="D11625" t="s">
        <v>2755</v>
      </c>
      <c r="E11625" t="s">
        <v>3263</v>
      </c>
      <c r="F11625" s="6">
        <v>8</v>
      </c>
      <c r="G11625" s="6"/>
      <c r="H11625" s="6"/>
      <c r="I11625" s="6"/>
      <c r="J11625" s="6">
        <v>41.436250000000008</v>
      </c>
      <c r="K11625">
        <f t="shared" si="362"/>
        <v>2</v>
      </c>
    </row>
    <row r="11626" spans="1:11" x14ac:dyDescent="0.25">
      <c r="A11626" s="5" t="str">
        <f t="shared" si="363"/>
        <v>Size20kW or LowerAverage WeekdayMarch9</v>
      </c>
      <c r="B11626" t="s">
        <v>2235</v>
      </c>
      <c r="C11626" t="s">
        <v>2259</v>
      </c>
      <c r="D11626" t="s">
        <v>2755</v>
      </c>
      <c r="E11626" t="s">
        <v>3263</v>
      </c>
      <c r="F11626" s="6">
        <v>9</v>
      </c>
      <c r="G11626" s="6"/>
      <c r="H11626" s="6"/>
      <c r="I11626" s="6"/>
      <c r="J11626" s="6">
        <v>42.179375</v>
      </c>
      <c r="K11626">
        <f t="shared" si="362"/>
        <v>2</v>
      </c>
    </row>
    <row r="11627" spans="1:11" x14ac:dyDescent="0.25">
      <c r="A11627" s="5" t="str">
        <f t="shared" si="363"/>
        <v>Size20kW or LowerAverage WeekdayMarch10</v>
      </c>
      <c r="B11627" t="s">
        <v>2235</v>
      </c>
      <c r="C11627" t="s">
        <v>2259</v>
      </c>
      <c r="D11627" t="s">
        <v>2755</v>
      </c>
      <c r="E11627" t="s">
        <v>3263</v>
      </c>
      <c r="F11627" s="6">
        <v>10</v>
      </c>
      <c r="G11627" s="6"/>
      <c r="H11627" s="6"/>
      <c r="I11627" s="6"/>
      <c r="J11627" s="6">
        <v>45.873750000000001</v>
      </c>
      <c r="K11627">
        <f t="shared" si="362"/>
        <v>2</v>
      </c>
    </row>
    <row r="11628" spans="1:11" x14ac:dyDescent="0.25">
      <c r="A11628" s="5" t="str">
        <f t="shared" si="363"/>
        <v>Size20kW or LowerAverage WeekdayMarch11</v>
      </c>
      <c r="B11628" t="s">
        <v>2235</v>
      </c>
      <c r="C11628" t="s">
        <v>2259</v>
      </c>
      <c r="D11628" t="s">
        <v>2755</v>
      </c>
      <c r="E11628" t="s">
        <v>3263</v>
      </c>
      <c r="F11628" s="6">
        <v>11</v>
      </c>
      <c r="G11628" s="6"/>
      <c r="H11628" s="6"/>
      <c r="I11628" s="6"/>
      <c r="J11628" s="6">
        <v>50.053124999999987</v>
      </c>
      <c r="K11628">
        <f t="shared" si="362"/>
        <v>2</v>
      </c>
    </row>
    <row r="11629" spans="1:11" x14ac:dyDescent="0.25">
      <c r="A11629" s="5" t="str">
        <f t="shared" si="363"/>
        <v>Size20kW or LowerAverage WeekdayMarch12</v>
      </c>
      <c r="B11629" t="s">
        <v>2235</v>
      </c>
      <c r="C11629" t="s">
        <v>2259</v>
      </c>
      <c r="D11629" t="s">
        <v>2755</v>
      </c>
      <c r="E11629" t="s">
        <v>3263</v>
      </c>
      <c r="F11629" s="6">
        <v>12</v>
      </c>
      <c r="G11629" s="6"/>
      <c r="H11629" s="6"/>
      <c r="I11629" s="6"/>
      <c r="J11629" s="6">
        <v>53.619999999999983</v>
      </c>
      <c r="K11629">
        <f t="shared" si="362"/>
        <v>2</v>
      </c>
    </row>
    <row r="11630" spans="1:11" x14ac:dyDescent="0.25">
      <c r="A11630" s="5" t="str">
        <f t="shared" si="363"/>
        <v>Size20kW or LowerAverage WeekdayMarch13</v>
      </c>
      <c r="B11630" t="s">
        <v>2235</v>
      </c>
      <c r="C11630" t="s">
        <v>2259</v>
      </c>
      <c r="D11630" t="s">
        <v>2755</v>
      </c>
      <c r="E11630" t="s">
        <v>3263</v>
      </c>
      <c r="F11630" s="6">
        <v>13</v>
      </c>
      <c r="G11630" s="6"/>
      <c r="H11630" s="6"/>
      <c r="I11630" s="6"/>
      <c r="J11630" s="6">
        <v>56.693750000000001</v>
      </c>
      <c r="K11630">
        <f t="shared" si="362"/>
        <v>2</v>
      </c>
    </row>
    <row r="11631" spans="1:11" x14ac:dyDescent="0.25">
      <c r="A11631" s="5" t="str">
        <f t="shared" si="363"/>
        <v>Size20kW or LowerAverage WeekdayMarch14</v>
      </c>
      <c r="B11631" t="s">
        <v>2235</v>
      </c>
      <c r="C11631" t="s">
        <v>2259</v>
      </c>
      <c r="D11631" t="s">
        <v>2755</v>
      </c>
      <c r="E11631" t="s">
        <v>3263</v>
      </c>
      <c r="F11631" s="6">
        <v>14</v>
      </c>
      <c r="G11631" s="6"/>
      <c r="H11631" s="6"/>
      <c r="I11631" s="6"/>
      <c r="J11631" s="6">
        <v>59.396250000000002</v>
      </c>
      <c r="K11631">
        <f t="shared" si="362"/>
        <v>2</v>
      </c>
    </row>
    <row r="11632" spans="1:11" x14ac:dyDescent="0.25">
      <c r="A11632" s="5" t="str">
        <f t="shared" si="363"/>
        <v>Size20kW or LowerAverage WeekdayMarch15</v>
      </c>
      <c r="B11632" t="s">
        <v>2235</v>
      </c>
      <c r="C11632" t="s">
        <v>2259</v>
      </c>
      <c r="D11632" t="s">
        <v>2755</v>
      </c>
      <c r="E11632" t="s">
        <v>3263</v>
      </c>
      <c r="F11632" s="6">
        <v>15</v>
      </c>
      <c r="G11632" s="6"/>
      <c r="H11632" s="6"/>
      <c r="I11632" s="6"/>
      <c r="J11632" s="6">
        <v>61.178750000000001</v>
      </c>
      <c r="K11632">
        <f t="shared" si="362"/>
        <v>2</v>
      </c>
    </row>
    <row r="11633" spans="1:11" x14ac:dyDescent="0.25">
      <c r="A11633" s="5" t="str">
        <f t="shared" si="363"/>
        <v>Size20kW or LowerAverage WeekdayMarch16</v>
      </c>
      <c r="B11633" t="s">
        <v>2235</v>
      </c>
      <c r="C11633" t="s">
        <v>2259</v>
      </c>
      <c r="D11633" t="s">
        <v>2755</v>
      </c>
      <c r="E11633" t="s">
        <v>3263</v>
      </c>
      <c r="F11633" s="6">
        <v>16</v>
      </c>
      <c r="G11633" s="6"/>
      <c r="H11633" s="6"/>
      <c r="I11633" s="6"/>
      <c r="J11633" s="6">
        <v>62.339375000000004</v>
      </c>
      <c r="K11633">
        <f t="shared" si="362"/>
        <v>2</v>
      </c>
    </row>
    <row r="11634" spans="1:11" x14ac:dyDescent="0.25">
      <c r="A11634" s="5" t="str">
        <f t="shared" si="363"/>
        <v>Size20kW or LowerAverage WeekdayMarch17</v>
      </c>
      <c r="B11634" t="s">
        <v>2235</v>
      </c>
      <c r="C11634" t="s">
        <v>2259</v>
      </c>
      <c r="D11634" t="s">
        <v>2755</v>
      </c>
      <c r="E11634" t="s">
        <v>3263</v>
      </c>
      <c r="F11634" s="6">
        <v>17</v>
      </c>
      <c r="G11634" s="6"/>
      <c r="H11634" s="6"/>
      <c r="I11634" s="6"/>
      <c r="J11634" s="6">
        <v>63.46</v>
      </c>
      <c r="K11634">
        <f t="shared" si="362"/>
        <v>2</v>
      </c>
    </row>
    <row r="11635" spans="1:11" x14ac:dyDescent="0.25">
      <c r="A11635" s="5" t="str">
        <f t="shared" si="363"/>
        <v>Size20kW or LowerAverage WeekdayMarch18</v>
      </c>
      <c r="B11635" t="s">
        <v>2235</v>
      </c>
      <c r="C11635" t="s">
        <v>2259</v>
      </c>
      <c r="D11635" t="s">
        <v>2755</v>
      </c>
      <c r="E11635" t="s">
        <v>3263</v>
      </c>
      <c r="F11635" s="6">
        <v>18</v>
      </c>
      <c r="G11635" s="6"/>
      <c r="H11635" s="6"/>
      <c r="I11635" s="6"/>
      <c r="J11635" s="6">
        <v>61.763750000000009</v>
      </c>
      <c r="K11635">
        <f t="shared" si="362"/>
        <v>2</v>
      </c>
    </row>
    <row r="11636" spans="1:11" x14ac:dyDescent="0.25">
      <c r="A11636" s="5" t="str">
        <f t="shared" si="363"/>
        <v>Size20kW or LowerAverage WeekdayMarch19</v>
      </c>
      <c r="B11636" t="s">
        <v>2235</v>
      </c>
      <c r="C11636" t="s">
        <v>2259</v>
      </c>
      <c r="D11636" t="s">
        <v>2755</v>
      </c>
      <c r="E11636" t="s">
        <v>3263</v>
      </c>
      <c r="F11636" s="6">
        <v>19</v>
      </c>
      <c r="G11636" s="6"/>
      <c r="H11636" s="6"/>
      <c r="I11636" s="6"/>
      <c r="J11636" s="6">
        <v>60.833125000000003</v>
      </c>
      <c r="K11636">
        <f t="shared" si="362"/>
        <v>2</v>
      </c>
    </row>
    <row r="11637" spans="1:11" x14ac:dyDescent="0.25">
      <c r="A11637" s="5" t="str">
        <f t="shared" si="363"/>
        <v>Size20kW or LowerAverage WeekdayMarch20</v>
      </c>
      <c r="B11637" t="s">
        <v>2235</v>
      </c>
      <c r="C11637" t="s">
        <v>2259</v>
      </c>
      <c r="D11637" t="s">
        <v>2755</v>
      </c>
      <c r="E11637" t="s">
        <v>3263</v>
      </c>
      <c r="F11637" s="6">
        <v>20</v>
      </c>
      <c r="G11637" s="6"/>
      <c r="H11637" s="6"/>
      <c r="I11637" s="6"/>
      <c r="J11637" s="6">
        <v>59.35</v>
      </c>
      <c r="K11637">
        <f t="shared" si="362"/>
        <v>2</v>
      </c>
    </row>
    <row r="11638" spans="1:11" x14ac:dyDescent="0.25">
      <c r="A11638" s="5" t="str">
        <f t="shared" si="363"/>
        <v>Size20kW or LowerAverage WeekdayMarch21</v>
      </c>
      <c r="B11638" t="s">
        <v>2235</v>
      </c>
      <c r="C11638" t="s">
        <v>2259</v>
      </c>
      <c r="D11638" t="s">
        <v>2755</v>
      </c>
      <c r="E11638" t="s">
        <v>3263</v>
      </c>
      <c r="F11638" s="6">
        <v>21</v>
      </c>
      <c r="G11638" s="6"/>
      <c r="H11638" s="6"/>
      <c r="I11638" s="6"/>
      <c r="J11638" s="6">
        <v>56.476874999999993</v>
      </c>
      <c r="K11638">
        <f t="shared" si="362"/>
        <v>2</v>
      </c>
    </row>
    <row r="11639" spans="1:11" x14ac:dyDescent="0.25">
      <c r="A11639" s="5" t="str">
        <f t="shared" si="363"/>
        <v>Size20kW or LowerAverage WeekdayMarch22</v>
      </c>
      <c r="B11639" t="s">
        <v>2235</v>
      </c>
      <c r="C11639" t="s">
        <v>2259</v>
      </c>
      <c r="D11639" t="s">
        <v>2755</v>
      </c>
      <c r="E11639" t="s">
        <v>3263</v>
      </c>
      <c r="F11639" s="6">
        <v>22</v>
      </c>
      <c r="G11639" s="6"/>
      <c r="H11639" s="6"/>
      <c r="I11639" s="6"/>
      <c r="J11639" s="6">
        <v>54.868124999999992</v>
      </c>
      <c r="K11639">
        <f t="shared" si="362"/>
        <v>2</v>
      </c>
    </row>
    <row r="11640" spans="1:11" x14ac:dyDescent="0.25">
      <c r="A11640" s="5" t="str">
        <f t="shared" si="363"/>
        <v>Size20kW or LowerAverage WeekdayMarch23</v>
      </c>
      <c r="B11640" t="s">
        <v>2235</v>
      </c>
      <c r="C11640" t="s">
        <v>2259</v>
      </c>
      <c r="D11640" t="s">
        <v>2755</v>
      </c>
      <c r="E11640" t="s">
        <v>3263</v>
      </c>
      <c r="F11640" s="6">
        <v>23</v>
      </c>
      <c r="G11640" s="6"/>
      <c r="H11640" s="6"/>
      <c r="I11640" s="6"/>
      <c r="J11640" s="6">
        <v>53.444375000000001</v>
      </c>
      <c r="K11640">
        <f t="shared" si="362"/>
        <v>2</v>
      </c>
    </row>
    <row r="11641" spans="1:11" x14ac:dyDescent="0.25">
      <c r="A11641" s="5" t="str">
        <f t="shared" si="363"/>
        <v>Size20kW or LowerAverage WeekdayMarch24</v>
      </c>
      <c r="B11641" t="s">
        <v>2235</v>
      </c>
      <c r="C11641" t="s">
        <v>2259</v>
      </c>
      <c r="D11641" t="s">
        <v>2755</v>
      </c>
      <c r="E11641" t="s">
        <v>3263</v>
      </c>
      <c r="F11641" s="6">
        <v>24</v>
      </c>
      <c r="G11641" s="6"/>
      <c r="H11641" s="6"/>
      <c r="I11641" s="6"/>
      <c r="J11641" s="6">
        <v>52.508125000000007</v>
      </c>
      <c r="K11641">
        <f t="shared" si="362"/>
        <v>2</v>
      </c>
    </row>
    <row r="11642" spans="1:11" x14ac:dyDescent="0.25">
      <c r="A11642" s="5" t="str">
        <f t="shared" si="363"/>
        <v>Size20kW or LowerMonthly Peak DayMarch1</v>
      </c>
      <c r="B11642" t="s">
        <v>2235</v>
      </c>
      <c r="C11642" t="s">
        <v>2259</v>
      </c>
      <c r="D11642" t="s">
        <v>2756</v>
      </c>
      <c r="E11642" t="s">
        <v>3263</v>
      </c>
      <c r="F11642" s="6">
        <v>1</v>
      </c>
      <c r="G11642" s="6"/>
      <c r="H11642" s="6"/>
      <c r="I11642" s="6"/>
      <c r="J11642" s="6">
        <v>49.331874999999997</v>
      </c>
      <c r="K11642">
        <f t="shared" si="362"/>
        <v>2</v>
      </c>
    </row>
    <row r="11643" spans="1:11" x14ac:dyDescent="0.25">
      <c r="A11643" s="5" t="str">
        <f t="shared" si="363"/>
        <v>Size20kW or LowerMonthly Peak DayMarch2</v>
      </c>
      <c r="B11643" t="s">
        <v>2235</v>
      </c>
      <c r="C11643" t="s">
        <v>2259</v>
      </c>
      <c r="D11643" t="s">
        <v>2756</v>
      </c>
      <c r="E11643" t="s">
        <v>3263</v>
      </c>
      <c r="F11643" s="6">
        <v>2</v>
      </c>
      <c r="G11643" s="6"/>
      <c r="H11643" s="6"/>
      <c r="I11643" s="6"/>
      <c r="J11643" s="6">
        <v>48.908125000000005</v>
      </c>
      <c r="K11643">
        <f t="shared" si="362"/>
        <v>2</v>
      </c>
    </row>
    <row r="11644" spans="1:11" x14ac:dyDescent="0.25">
      <c r="A11644" s="5" t="str">
        <f t="shared" si="363"/>
        <v>Size20kW or LowerMonthly Peak DayMarch3</v>
      </c>
      <c r="B11644" t="s">
        <v>2235</v>
      </c>
      <c r="C11644" t="s">
        <v>2259</v>
      </c>
      <c r="D11644" t="s">
        <v>2756</v>
      </c>
      <c r="E11644" t="s">
        <v>3263</v>
      </c>
      <c r="F11644" s="6">
        <v>3</v>
      </c>
      <c r="G11644" s="6"/>
      <c r="H11644" s="6"/>
      <c r="I11644" s="6"/>
      <c r="J11644" s="6">
        <v>48.612500000000004</v>
      </c>
      <c r="K11644">
        <f t="shared" si="362"/>
        <v>2</v>
      </c>
    </row>
    <row r="11645" spans="1:11" x14ac:dyDescent="0.25">
      <c r="A11645" s="5" t="str">
        <f t="shared" si="363"/>
        <v>Size20kW or LowerMonthly Peak DayMarch4</v>
      </c>
      <c r="B11645" t="s">
        <v>2235</v>
      </c>
      <c r="C11645" t="s">
        <v>2259</v>
      </c>
      <c r="D11645" t="s">
        <v>2756</v>
      </c>
      <c r="E11645" t="s">
        <v>3263</v>
      </c>
      <c r="F11645" s="6">
        <v>4</v>
      </c>
      <c r="G11645" s="6"/>
      <c r="H11645" s="6"/>
      <c r="I11645" s="6"/>
      <c r="J11645" s="6">
        <v>47.116250000000008</v>
      </c>
      <c r="K11645">
        <f t="shared" si="362"/>
        <v>2</v>
      </c>
    </row>
    <row r="11646" spans="1:11" x14ac:dyDescent="0.25">
      <c r="A11646" s="5" t="str">
        <f t="shared" si="363"/>
        <v>Size20kW or LowerMonthly Peak DayMarch5</v>
      </c>
      <c r="B11646" t="s">
        <v>2235</v>
      </c>
      <c r="C11646" t="s">
        <v>2259</v>
      </c>
      <c r="D11646" t="s">
        <v>2756</v>
      </c>
      <c r="E11646" t="s">
        <v>3263</v>
      </c>
      <c r="F11646" s="6">
        <v>5</v>
      </c>
      <c r="G11646" s="6"/>
      <c r="H11646" s="6"/>
      <c r="I11646" s="6"/>
      <c r="J11646" s="6">
        <v>45.928125000000001</v>
      </c>
      <c r="K11646">
        <f t="shared" si="362"/>
        <v>2</v>
      </c>
    </row>
    <row r="11647" spans="1:11" x14ac:dyDescent="0.25">
      <c r="A11647" s="5" t="str">
        <f t="shared" si="363"/>
        <v>Size20kW or LowerMonthly Peak DayMarch6</v>
      </c>
      <c r="B11647" t="s">
        <v>2235</v>
      </c>
      <c r="C11647" t="s">
        <v>2259</v>
      </c>
      <c r="D11647" t="s">
        <v>2756</v>
      </c>
      <c r="E11647" t="s">
        <v>3263</v>
      </c>
      <c r="F11647" s="6">
        <v>6</v>
      </c>
      <c r="G11647" s="6"/>
      <c r="H11647" s="6"/>
      <c r="I11647" s="6"/>
      <c r="J11647" s="6">
        <v>45.296250000000015</v>
      </c>
      <c r="K11647">
        <f t="shared" si="362"/>
        <v>2</v>
      </c>
    </row>
    <row r="11648" spans="1:11" x14ac:dyDescent="0.25">
      <c r="A11648" s="5" t="str">
        <f t="shared" si="363"/>
        <v>Size20kW or LowerMonthly Peak DayMarch7</v>
      </c>
      <c r="B11648" t="s">
        <v>2235</v>
      </c>
      <c r="C11648" t="s">
        <v>2259</v>
      </c>
      <c r="D11648" t="s">
        <v>2756</v>
      </c>
      <c r="E11648" t="s">
        <v>3263</v>
      </c>
      <c r="F11648" s="6">
        <v>7</v>
      </c>
      <c r="G11648" s="6"/>
      <c r="H11648" s="6"/>
      <c r="I11648" s="6"/>
      <c r="J11648" s="6">
        <v>45.228124999999999</v>
      </c>
      <c r="K11648">
        <f t="shared" si="362"/>
        <v>2</v>
      </c>
    </row>
    <row r="11649" spans="1:11" x14ac:dyDescent="0.25">
      <c r="A11649" s="5" t="str">
        <f t="shared" si="363"/>
        <v>Size20kW or LowerMonthly Peak DayMarch8</v>
      </c>
      <c r="B11649" t="s">
        <v>2235</v>
      </c>
      <c r="C11649" t="s">
        <v>2259</v>
      </c>
      <c r="D11649" t="s">
        <v>2756</v>
      </c>
      <c r="E11649" t="s">
        <v>3263</v>
      </c>
      <c r="F11649" s="6">
        <v>8</v>
      </c>
      <c r="G11649" s="6"/>
      <c r="H11649" s="6"/>
      <c r="I11649" s="6"/>
      <c r="J11649" s="6">
        <v>45.363125000000004</v>
      </c>
      <c r="K11649">
        <f t="shared" si="362"/>
        <v>2</v>
      </c>
    </row>
    <row r="11650" spans="1:11" x14ac:dyDescent="0.25">
      <c r="A11650" s="5" t="str">
        <f t="shared" si="363"/>
        <v>Size20kW or LowerMonthly Peak DayMarch9</v>
      </c>
      <c r="B11650" t="s">
        <v>2235</v>
      </c>
      <c r="C11650" t="s">
        <v>2259</v>
      </c>
      <c r="D11650" t="s">
        <v>2756</v>
      </c>
      <c r="E11650" t="s">
        <v>3263</v>
      </c>
      <c r="F11650" s="6">
        <v>9</v>
      </c>
      <c r="G11650" s="6"/>
      <c r="H11650" s="6"/>
      <c r="I11650" s="6"/>
      <c r="J11650" s="6">
        <v>46.338124999999998</v>
      </c>
      <c r="K11650">
        <f t="shared" ref="K11650:K11713" si="364">INDEX(events, MATCH(CONCATENATE(B11650, C11650, D11650, E11650), events_y, 0), MATCH("Confidential", events_x, 0))</f>
        <v>2</v>
      </c>
    </row>
    <row r="11651" spans="1:11" x14ac:dyDescent="0.25">
      <c r="A11651" s="5" t="str">
        <f t="shared" ref="A11651:A11714" si="365">CONCATENATE(B11651, C11651, D11651, E11651, F11651)</f>
        <v>Size20kW or LowerMonthly Peak DayMarch10</v>
      </c>
      <c r="B11651" t="s">
        <v>2235</v>
      </c>
      <c r="C11651" t="s">
        <v>2259</v>
      </c>
      <c r="D11651" t="s">
        <v>2756</v>
      </c>
      <c r="E11651" t="s">
        <v>3263</v>
      </c>
      <c r="F11651" s="6">
        <v>10</v>
      </c>
      <c r="G11651" s="6"/>
      <c r="H11651" s="6"/>
      <c r="I11651" s="6"/>
      <c r="J11651" s="6">
        <v>47.986250000000005</v>
      </c>
      <c r="K11651">
        <f t="shared" si="364"/>
        <v>2</v>
      </c>
    </row>
    <row r="11652" spans="1:11" x14ac:dyDescent="0.25">
      <c r="A11652" s="5" t="str">
        <f t="shared" si="365"/>
        <v>Size20kW or LowerMonthly Peak DayMarch11</v>
      </c>
      <c r="B11652" t="s">
        <v>2235</v>
      </c>
      <c r="C11652" t="s">
        <v>2259</v>
      </c>
      <c r="D11652" t="s">
        <v>2756</v>
      </c>
      <c r="E11652" t="s">
        <v>3263</v>
      </c>
      <c r="F11652" s="6">
        <v>11</v>
      </c>
      <c r="G11652" s="6"/>
      <c r="H11652" s="6"/>
      <c r="I11652" s="6"/>
      <c r="J11652" s="6">
        <v>50.653125000000003</v>
      </c>
      <c r="K11652">
        <f t="shared" si="364"/>
        <v>2</v>
      </c>
    </row>
    <row r="11653" spans="1:11" x14ac:dyDescent="0.25">
      <c r="A11653" s="5" t="str">
        <f t="shared" si="365"/>
        <v>Size20kW or LowerMonthly Peak DayMarch12</v>
      </c>
      <c r="B11653" t="s">
        <v>2235</v>
      </c>
      <c r="C11653" t="s">
        <v>2259</v>
      </c>
      <c r="D11653" t="s">
        <v>2756</v>
      </c>
      <c r="E11653" t="s">
        <v>3263</v>
      </c>
      <c r="F11653" s="6">
        <v>12</v>
      </c>
      <c r="G11653" s="6"/>
      <c r="H11653" s="6"/>
      <c r="I11653" s="6"/>
      <c r="J11653" s="6">
        <v>51.630624999999995</v>
      </c>
      <c r="K11653">
        <f t="shared" si="364"/>
        <v>2</v>
      </c>
    </row>
    <row r="11654" spans="1:11" x14ac:dyDescent="0.25">
      <c r="A11654" s="5" t="str">
        <f t="shared" si="365"/>
        <v>Size20kW or LowerMonthly Peak DayMarch13</v>
      </c>
      <c r="B11654" t="s">
        <v>2235</v>
      </c>
      <c r="C11654" t="s">
        <v>2259</v>
      </c>
      <c r="D11654" t="s">
        <v>2756</v>
      </c>
      <c r="E11654" t="s">
        <v>3263</v>
      </c>
      <c r="F11654" s="6">
        <v>13</v>
      </c>
      <c r="G11654" s="6"/>
      <c r="H11654" s="6"/>
      <c r="I11654" s="6"/>
      <c r="J11654" s="6">
        <v>50.376250000000013</v>
      </c>
      <c r="K11654">
        <f t="shared" si="364"/>
        <v>2</v>
      </c>
    </row>
    <row r="11655" spans="1:11" x14ac:dyDescent="0.25">
      <c r="A11655" s="5" t="str">
        <f t="shared" si="365"/>
        <v>Size20kW or LowerMonthly Peak DayMarch14</v>
      </c>
      <c r="B11655" t="s">
        <v>2235</v>
      </c>
      <c r="C11655" t="s">
        <v>2259</v>
      </c>
      <c r="D11655" t="s">
        <v>2756</v>
      </c>
      <c r="E11655" t="s">
        <v>3263</v>
      </c>
      <c r="F11655" s="6">
        <v>14</v>
      </c>
      <c r="G11655" s="6"/>
      <c r="H11655" s="6"/>
      <c r="I11655" s="6"/>
      <c r="J11655" s="6">
        <v>52.710625000000014</v>
      </c>
      <c r="K11655">
        <f t="shared" si="364"/>
        <v>2</v>
      </c>
    </row>
    <row r="11656" spans="1:11" x14ac:dyDescent="0.25">
      <c r="A11656" s="5" t="str">
        <f t="shared" si="365"/>
        <v>Size20kW or LowerMonthly Peak DayMarch15</v>
      </c>
      <c r="B11656" t="s">
        <v>2235</v>
      </c>
      <c r="C11656" t="s">
        <v>2259</v>
      </c>
      <c r="D11656" t="s">
        <v>2756</v>
      </c>
      <c r="E11656" t="s">
        <v>3263</v>
      </c>
      <c r="F11656" s="6">
        <v>15</v>
      </c>
      <c r="G11656" s="6"/>
      <c r="H11656" s="6"/>
      <c r="I11656" s="6"/>
      <c r="J11656" s="6">
        <v>53.081250000000004</v>
      </c>
      <c r="K11656">
        <f t="shared" si="364"/>
        <v>2</v>
      </c>
    </row>
    <row r="11657" spans="1:11" x14ac:dyDescent="0.25">
      <c r="A11657" s="5" t="str">
        <f t="shared" si="365"/>
        <v>Size20kW or LowerMonthly Peak DayMarch16</v>
      </c>
      <c r="B11657" t="s">
        <v>2235</v>
      </c>
      <c r="C11657" t="s">
        <v>2259</v>
      </c>
      <c r="D11657" t="s">
        <v>2756</v>
      </c>
      <c r="E11657" t="s">
        <v>3263</v>
      </c>
      <c r="F11657" s="6">
        <v>16</v>
      </c>
      <c r="G11657" s="6"/>
      <c r="H11657" s="6"/>
      <c r="I11657" s="6"/>
      <c r="J11657" s="6">
        <v>52.910000000000011</v>
      </c>
      <c r="K11657">
        <f t="shared" si="364"/>
        <v>2</v>
      </c>
    </row>
    <row r="11658" spans="1:11" x14ac:dyDescent="0.25">
      <c r="A11658" s="5" t="str">
        <f t="shared" si="365"/>
        <v>Size20kW or LowerMonthly Peak DayMarch17</v>
      </c>
      <c r="B11658" t="s">
        <v>2235</v>
      </c>
      <c r="C11658" t="s">
        <v>2259</v>
      </c>
      <c r="D11658" t="s">
        <v>2756</v>
      </c>
      <c r="E11658" t="s">
        <v>3263</v>
      </c>
      <c r="F11658" s="6">
        <v>17</v>
      </c>
      <c r="G11658" s="6"/>
      <c r="H11658" s="6"/>
      <c r="I11658" s="6"/>
      <c r="J11658" s="6">
        <v>51.754374999999996</v>
      </c>
      <c r="K11658">
        <f t="shared" si="364"/>
        <v>2</v>
      </c>
    </row>
    <row r="11659" spans="1:11" x14ac:dyDescent="0.25">
      <c r="A11659" s="5" t="str">
        <f t="shared" si="365"/>
        <v>Size20kW or LowerMonthly Peak DayMarch18</v>
      </c>
      <c r="B11659" t="s">
        <v>2235</v>
      </c>
      <c r="C11659" t="s">
        <v>2259</v>
      </c>
      <c r="D11659" t="s">
        <v>2756</v>
      </c>
      <c r="E11659" t="s">
        <v>3263</v>
      </c>
      <c r="F11659" s="6">
        <v>18</v>
      </c>
      <c r="G11659" s="6"/>
      <c r="H11659" s="6"/>
      <c r="I11659" s="6"/>
      <c r="J11659" s="6">
        <v>49.635625000000005</v>
      </c>
      <c r="K11659">
        <f t="shared" si="364"/>
        <v>2</v>
      </c>
    </row>
    <row r="11660" spans="1:11" x14ac:dyDescent="0.25">
      <c r="A11660" s="5" t="str">
        <f t="shared" si="365"/>
        <v>Size20kW or LowerMonthly Peak DayMarch19</v>
      </c>
      <c r="B11660" t="s">
        <v>2235</v>
      </c>
      <c r="C11660" t="s">
        <v>2259</v>
      </c>
      <c r="D11660" t="s">
        <v>2756</v>
      </c>
      <c r="E11660" t="s">
        <v>3263</v>
      </c>
      <c r="F11660" s="6">
        <v>19</v>
      </c>
      <c r="G11660" s="6"/>
      <c r="H11660" s="6"/>
      <c r="I11660" s="6"/>
      <c r="J11660" s="6">
        <v>49.310000000000009</v>
      </c>
      <c r="K11660">
        <f t="shared" si="364"/>
        <v>2</v>
      </c>
    </row>
    <row r="11661" spans="1:11" x14ac:dyDescent="0.25">
      <c r="A11661" s="5" t="str">
        <f t="shared" si="365"/>
        <v>Size20kW or LowerMonthly Peak DayMarch20</v>
      </c>
      <c r="B11661" t="s">
        <v>2235</v>
      </c>
      <c r="C11661" t="s">
        <v>2259</v>
      </c>
      <c r="D11661" t="s">
        <v>2756</v>
      </c>
      <c r="E11661" t="s">
        <v>3263</v>
      </c>
      <c r="F11661" s="6">
        <v>20</v>
      </c>
      <c r="G11661" s="6"/>
      <c r="H11661" s="6"/>
      <c r="I11661" s="6"/>
      <c r="J11661" s="6">
        <v>48.353124999999991</v>
      </c>
      <c r="K11661">
        <f t="shared" si="364"/>
        <v>2</v>
      </c>
    </row>
    <row r="11662" spans="1:11" x14ac:dyDescent="0.25">
      <c r="A11662" s="5" t="str">
        <f t="shared" si="365"/>
        <v>Size20kW or LowerMonthly Peak DayMarch21</v>
      </c>
      <c r="B11662" t="s">
        <v>2235</v>
      </c>
      <c r="C11662" t="s">
        <v>2259</v>
      </c>
      <c r="D11662" t="s">
        <v>2756</v>
      </c>
      <c r="E11662" t="s">
        <v>3263</v>
      </c>
      <c r="F11662" s="6">
        <v>21</v>
      </c>
      <c r="G11662" s="6"/>
      <c r="H11662" s="6"/>
      <c r="I11662" s="6"/>
      <c r="J11662" s="6">
        <v>47.581874999999997</v>
      </c>
      <c r="K11662">
        <f t="shared" si="364"/>
        <v>2</v>
      </c>
    </row>
    <row r="11663" spans="1:11" x14ac:dyDescent="0.25">
      <c r="A11663" s="5" t="str">
        <f t="shared" si="365"/>
        <v>Size20kW or LowerMonthly Peak DayMarch22</v>
      </c>
      <c r="B11663" t="s">
        <v>2235</v>
      </c>
      <c r="C11663" t="s">
        <v>2259</v>
      </c>
      <c r="D11663" t="s">
        <v>2756</v>
      </c>
      <c r="E11663" t="s">
        <v>3263</v>
      </c>
      <c r="F11663" s="6">
        <v>22</v>
      </c>
      <c r="G11663" s="6"/>
      <c r="H11663" s="6"/>
      <c r="I11663" s="6"/>
      <c r="J11663" s="6">
        <v>47.335625000000007</v>
      </c>
      <c r="K11663">
        <f t="shared" si="364"/>
        <v>2</v>
      </c>
    </row>
    <row r="11664" spans="1:11" x14ac:dyDescent="0.25">
      <c r="A11664" s="5" t="str">
        <f t="shared" si="365"/>
        <v>Size20kW or LowerMonthly Peak DayMarch23</v>
      </c>
      <c r="B11664" t="s">
        <v>2235</v>
      </c>
      <c r="C11664" t="s">
        <v>2259</v>
      </c>
      <c r="D11664" t="s">
        <v>2756</v>
      </c>
      <c r="E11664" t="s">
        <v>3263</v>
      </c>
      <c r="F11664" s="6">
        <v>23</v>
      </c>
      <c r="G11664" s="6"/>
      <c r="H11664" s="6"/>
      <c r="I11664" s="6"/>
      <c r="J11664" s="6">
        <v>45.99562499999999</v>
      </c>
      <c r="K11664">
        <f t="shared" si="364"/>
        <v>2</v>
      </c>
    </row>
    <row r="11665" spans="1:11" x14ac:dyDescent="0.25">
      <c r="A11665" s="5" t="str">
        <f t="shared" si="365"/>
        <v>Size20kW or LowerMonthly Peak DayMarch24</v>
      </c>
      <c r="B11665" t="s">
        <v>2235</v>
      </c>
      <c r="C11665" t="s">
        <v>2259</v>
      </c>
      <c r="D11665" t="s">
        <v>2756</v>
      </c>
      <c r="E11665" t="s">
        <v>3263</v>
      </c>
      <c r="F11665" s="6">
        <v>24</v>
      </c>
      <c r="G11665" s="6"/>
      <c r="H11665" s="6"/>
      <c r="I11665" s="6"/>
      <c r="J11665" s="6">
        <v>44.503749999999997</v>
      </c>
      <c r="K11665">
        <f t="shared" si="364"/>
        <v>2</v>
      </c>
    </row>
    <row r="11666" spans="1:11" x14ac:dyDescent="0.25">
      <c r="A11666" s="5" t="str">
        <f t="shared" si="365"/>
        <v>Size20kW or LowerAverage WeekdayApril1</v>
      </c>
      <c r="B11666" t="s">
        <v>2235</v>
      </c>
      <c r="C11666" t="s">
        <v>2259</v>
      </c>
      <c r="D11666" t="s">
        <v>2757</v>
      </c>
      <c r="E11666" t="s">
        <v>3264</v>
      </c>
      <c r="F11666" s="6">
        <v>1</v>
      </c>
      <c r="G11666" s="6"/>
      <c r="H11666" s="6"/>
      <c r="I11666" s="6"/>
      <c r="J11666" s="6">
        <v>61.092500000000008</v>
      </c>
      <c r="K11666">
        <f t="shared" si="364"/>
        <v>2</v>
      </c>
    </row>
    <row r="11667" spans="1:11" x14ac:dyDescent="0.25">
      <c r="A11667" s="5" t="str">
        <f t="shared" si="365"/>
        <v>Size20kW or LowerAverage WeekdayApril2</v>
      </c>
      <c r="B11667" t="s">
        <v>2235</v>
      </c>
      <c r="C11667" t="s">
        <v>2259</v>
      </c>
      <c r="D11667" t="s">
        <v>2757</v>
      </c>
      <c r="E11667" t="s">
        <v>3264</v>
      </c>
      <c r="F11667" s="6">
        <v>2</v>
      </c>
      <c r="G11667" s="6"/>
      <c r="H11667" s="6"/>
      <c r="I11667" s="6"/>
      <c r="J11667" s="6">
        <v>59.902500000000003</v>
      </c>
      <c r="K11667">
        <f t="shared" si="364"/>
        <v>2</v>
      </c>
    </row>
    <row r="11668" spans="1:11" x14ac:dyDescent="0.25">
      <c r="A11668" s="5" t="str">
        <f t="shared" si="365"/>
        <v>Size20kW or LowerAverage WeekdayApril3</v>
      </c>
      <c r="B11668" t="s">
        <v>2235</v>
      </c>
      <c r="C11668" t="s">
        <v>2259</v>
      </c>
      <c r="D11668" t="s">
        <v>2757</v>
      </c>
      <c r="E11668" t="s">
        <v>3264</v>
      </c>
      <c r="F11668" s="6">
        <v>3</v>
      </c>
      <c r="G11668" s="6"/>
      <c r="H11668" s="6"/>
      <c r="I11668" s="6"/>
      <c r="J11668" s="6">
        <v>59.348750000000003</v>
      </c>
      <c r="K11668">
        <f t="shared" si="364"/>
        <v>2</v>
      </c>
    </row>
    <row r="11669" spans="1:11" x14ac:dyDescent="0.25">
      <c r="A11669" s="5" t="str">
        <f t="shared" si="365"/>
        <v>Size20kW or LowerAverage WeekdayApril4</v>
      </c>
      <c r="B11669" t="s">
        <v>2235</v>
      </c>
      <c r="C11669" t="s">
        <v>2259</v>
      </c>
      <c r="D11669" t="s">
        <v>2757</v>
      </c>
      <c r="E11669" t="s">
        <v>3264</v>
      </c>
      <c r="F11669" s="6">
        <v>4</v>
      </c>
      <c r="G11669" s="6"/>
      <c r="H11669" s="6"/>
      <c r="I11669" s="6"/>
      <c r="J11669" s="6">
        <v>58.355625000000011</v>
      </c>
      <c r="K11669">
        <f t="shared" si="364"/>
        <v>2</v>
      </c>
    </row>
    <row r="11670" spans="1:11" x14ac:dyDescent="0.25">
      <c r="A11670" s="5" t="str">
        <f t="shared" si="365"/>
        <v>Size20kW or LowerAverage WeekdayApril5</v>
      </c>
      <c r="B11670" t="s">
        <v>2235</v>
      </c>
      <c r="C11670" t="s">
        <v>2259</v>
      </c>
      <c r="D11670" t="s">
        <v>2757</v>
      </c>
      <c r="E11670" t="s">
        <v>3264</v>
      </c>
      <c r="F11670" s="6">
        <v>5</v>
      </c>
      <c r="G11670" s="6"/>
      <c r="H11670" s="6"/>
      <c r="I11670" s="6"/>
      <c r="J11670" s="6">
        <v>56.809375000000003</v>
      </c>
      <c r="K11670">
        <f t="shared" si="364"/>
        <v>2</v>
      </c>
    </row>
    <row r="11671" spans="1:11" x14ac:dyDescent="0.25">
      <c r="A11671" s="5" t="str">
        <f t="shared" si="365"/>
        <v>Size20kW or LowerAverage WeekdayApril6</v>
      </c>
      <c r="B11671" t="s">
        <v>2235</v>
      </c>
      <c r="C11671" t="s">
        <v>2259</v>
      </c>
      <c r="D11671" t="s">
        <v>2757</v>
      </c>
      <c r="E11671" t="s">
        <v>3264</v>
      </c>
      <c r="F11671" s="6">
        <v>6</v>
      </c>
      <c r="G11671" s="6"/>
      <c r="H11671" s="6"/>
      <c r="I11671" s="6"/>
      <c r="J11671" s="6">
        <v>56.530625000000001</v>
      </c>
      <c r="K11671">
        <f t="shared" si="364"/>
        <v>2</v>
      </c>
    </row>
    <row r="11672" spans="1:11" x14ac:dyDescent="0.25">
      <c r="A11672" s="5" t="str">
        <f t="shared" si="365"/>
        <v>Size20kW or LowerAverage WeekdayApril7</v>
      </c>
      <c r="B11672" t="s">
        <v>2235</v>
      </c>
      <c r="C11672" t="s">
        <v>2259</v>
      </c>
      <c r="D11672" t="s">
        <v>2757</v>
      </c>
      <c r="E11672" t="s">
        <v>3264</v>
      </c>
      <c r="F11672" s="6">
        <v>7</v>
      </c>
      <c r="G11672" s="6"/>
      <c r="H11672" s="6"/>
      <c r="I11672" s="6"/>
      <c r="J11672" s="6">
        <v>55.868125000000006</v>
      </c>
      <c r="K11672">
        <f t="shared" si="364"/>
        <v>2</v>
      </c>
    </row>
    <row r="11673" spans="1:11" x14ac:dyDescent="0.25">
      <c r="A11673" s="5" t="str">
        <f t="shared" si="365"/>
        <v>Size20kW or LowerAverage WeekdayApril8</v>
      </c>
      <c r="B11673" t="s">
        <v>2235</v>
      </c>
      <c r="C11673" t="s">
        <v>2259</v>
      </c>
      <c r="D11673" t="s">
        <v>2757</v>
      </c>
      <c r="E11673" t="s">
        <v>3264</v>
      </c>
      <c r="F11673" s="6">
        <v>8</v>
      </c>
      <c r="G11673" s="6"/>
      <c r="H11673" s="6"/>
      <c r="I11673" s="6"/>
      <c r="J11673" s="6">
        <v>55.521874999999994</v>
      </c>
      <c r="K11673">
        <f t="shared" si="364"/>
        <v>2</v>
      </c>
    </row>
    <row r="11674" spans="1:11" x14ac:dyDescent="0.25">
      <c r="A11674" s="5" t="str">
        <f t="shared" si="365"/>
        <v>Size20kW or LowerAverage WeekdayApril9</v>
      </c>
      <c r="B11674" t="s">
        <v>2235</v>
      </c>
      <c r="C11674" t="s">
        <v>2259</v>
      </c>
      <c r="D11674" t="s">
        <v>2757</v>
      </c>
      <c r="E11674" t="s">
        <v>3264</v>
      </c>
      <c r="F11674" s="6">
        <v>9</v>
      </c>
      <c r="G11674" s="6"/>
      <c r="H11674" s="6"/>
      <c r="I11674" s="6"/>
      <c r="J11674" s="6">
        <v>57.053125000000016</v>
      </c>
      <c r="K11674">
        <f t="shared" si="364"/>
        <v>2</v>
      </c>
    </row>
    <row r="11675" spans="1:11" x14ac:dyDescent="0.25">
      <c r="A11675" s="5" t="str">
        <f t="shared" si="365"/>
        <v>Size20kW or LowerAverage WeekdayApril10</v>
      </c>
      <c r="B11675" t="s">
        <v>2235</v>
      </c>
      <c r="C11675" t="s">
        <v>2259</v>
      </c>
      <c r="D11675" t="s">
        <v>2757</v>
      </c>
      <c r="E11675" t="s">
        <v>3264</v>
      </c>
      <c r="F11675" s="6">
        <v>10</v>
      </c>
      <c r="G11675" s="6"/>
      <c r="H11675" s="6"/>
      <c r="I11675" s="6"/>
      <c r="J11675" s="6">
        <v>59.780625000000015</v>
      </c>
      <c r="K11675">
        <f t="shared" si="364"/>
        <v>2</v>
      </c>
    </row>
    <row r="11676" spans="1:11" x14ac:dyDescent="0.25">
      <c r="A11676" s="5" t="str">
        <f t="shared" si="365"/>
        <v>Size20kW or LowerAverage WeekdayApril11</v>
      </c>
      <c r="B11676" t="s">
        <v>2235</v>
      </c>
      <c r="C11676" t="s">
        <v>2259</v>
      </c>
      <c r="D11676" t="s">
        <v>2757</v>
      </c>
      <c r="E11676" t="s">
        <v>3264</v>
      </c>
      <c r="F11676" s="6">
        <v>11</v>
      </c>
      <c r="G11676" s="6"/>
      <c r="H11676" s="6"/>
      <c r="I11676" s="6"/>
      <c r="J11676" s="6">
        <v>63.869999999999983</v>
      </c>
      <c r="K11676">
        <f t="shared" si="364"/>
        <v>2</v>
      </c>
    </row>
    <row r="11677" spans="1:11" x14ac:dyDescent="0.25">
      <c r="A11677" s="5" t="str">
        <f t="shared" si="365"/>
        <v>Size20kW or LowerAverage WeekdayApril12</v>
      </c>
      <c r="B11677" t="s">
        <v>2235</v>
      </c>
      <c r="C11677" t="s">
        <v>2259</v>
      </c>
      <c r="D11677" t="s">
        <v>2757</v>
      </c>
      <c r="E11677" t="s">
        <v>3264</v>
      </c>
      <c r="F11677" s="6">
        <v>12</v>
      </c>
      <c r="G11677" s="6"/>
      <c r="H11677" s="6"/>
      <c r="I11677" s="6"/>
      <c r="J11677" s="6">
        <v>67.030625000000001</v>
      </c>
      <c r="K11677">
        <f t="shared" si="364"/>
        <v>2</v>
      </c>
    </row>
    <row r="11678" spans="1:11" x14ac:dyDescent="0.25">
      <c r="A11678" s="5" t="str">
        <f t="shared" si="365"/>
        <v>Size20kW or LowerAverage WeekdayApril13</v>
      </c>
      <c r="B11678" t="s">
        <v>2235</v>
      </c>
      <c r="C11678" t="s">
        <v>2259</v>
      </c>
      <c r="D11678" t="s">
        <v>2757</v>
      </c>
      <c r="E11678" t="s">
        <v>3264</v>
      </c>
      <c r="F11678" s="6">
        <v>13</v>
      </c>
      <c r="G11678" s="6"/>
      <c r="H11678" s="6"/>
      <c r="I11678" s="6"/>
      <c r="J11678" s="6">
        <v>67.692499999999995</v>
      </c>
      <c r="K11678">
        <f t="shared" si="364"/>
        <v>2</v>
      </c>
    </row>
    <row r="11679" spans="1:11" x14ac:dyDescent="0.25">
      <c r="A11679" s="5" t="str">
        <f t="shared" si="365"/>
        <v>Size20kW or LowerAverage WeekdayApril14</v>
      </c>
      <c r="B11679" t="s">
        <v>2235</v>
      </c>
      <c r="C11679" t="s">
        <v>2259</v>
      </c>
      <c r="D11679" t="s">
        <v>2757</v>
      </c>
      <c r="E11679" t="s">
        <v>3264</v>
      </c>
      <c r="F11679" s="6">
        <v>14</v>
      </c>
      <c r="G11679" s="6"/>
      <c r="H11679" s="6"/>
      <c r="I11679" s="6"/>
      <c r="J11679" s="6">
        <v>68.935000000000016</v>
      </c>
      <c r="K11679">
        <f t="shared" si="364"/>
        <v>2</v>
      </c>
    </row>
    <row r="11680" spans="1:11" x14ac:dyDescent="0.25">
      <c r="A11680" s="5" t="str">
        <f t="shared" si="365"/>
        <v>Size20kW or LowerAverage WeekdayApril15</v>
      </c>
      <c r="B11680" t="s">
        <v>2235</v>
      </c>
      <c r="C11680" t="s">
        <v>2259</v>
      </c>
      <c r="D11680" t="s">
        <v>2757</v>
      </c>
      <c r="E11680" t="s">
        <v>3264</v>
      </c>
      <c r="F11680" s="6">
        <v>15</v>
      </c>
      <c r="G11680" s="6"/>
      <c r="H11680" s="6"/>
      <c r="I11680" s="6"/>
      <c r="J11680" s="6">
        <v>70.175000000000011</v>
      </c>
      <c r="K11680">
        <f t="shared" si="364"/>
        <v>2</v>
      </c>
    </row>
    <row r="11681" spans="1:11" x14ac:dyDescent="0.25">
      <c r="A11681" s="5" t="str">
        <f t="shared" si="365"/>
        <v>Size20kW or LowerAverage WeekdayApril16</v>
      </c>
      <c r="B11681" t="s">
        <v>2235</v>
      </c>
      <c r="C11681" t="s">
        <v>2259</v>
      </c>
      <c r="D11681" t="s">
        <v>2757</v>
      </c>
      <c r="E11681" t="s">
        <v>3264</v>
      </c>
      <c r="F11681" s="6">
        <v>16</v>
      </c>
      <c r="G11681" s="6"/>
      <c r="H11681" s="6"/>
      <c r="I11681" s="6"/>
      <c r="J11681" s="6">
        <v>69.986874999999998</v>
      </c>
      <c r="K11681">
        <f t="shared" si="364"/>
        <v>2</v>
      </c>
    </row>
    <row r="11682" spans="1:11" x14ac:dyDescent="0.25">
      <c r="A11682" s="5" t="str">
        <f t="shared" si="365"/>
        <v>Size20kW or LowerAverage WeekdayApril17</v>
      </c>
      <c r="B11682" t="s">
        <v>2235</v>
      </c>
      <c r="C11682" t="s">
        <v>2259</v>
      </c>
      <c r="D11682" t="s">
        <v>2757</v>
      </c>
      <c r="E11682" t="s">
        <v>3264</v>
      </c>
      <c r="F11682" s="6">
        <v>17</v>
      </c>
      <c r="G11682" s="6"/>
      <c r="H11682" s="6"/>
      <c r="I11682" s="6"/>
      <c r="J11682" s="6">
        <v>69.418750000000003</v>
      </c>
      <c r="K11682">
        <f t="shared" si="364"/>
        <v>2</v>
      </c>
    </row>
    <row r="11683" spans="1:11" x14ac:dyDescent="0.25">
      <c r="A11683" s="5" t="str">
        <f t="shared" si="365"/>
        <v>Size20kW or LowerAverage WeekdayApril18</v>
      </c>
      <c r="B11683" t="s">
        <v>2235</v>
      </c>
      <c r="C11683" t="s">
        <v>2259</v>
      </c>
      <c r="D11683" t="s">
        <v>2757</v>
      </c>
      <c r="E11683" t="s">
        <v>3264</v>
      </c>
      <c r="F11683" s="6">
        <v>18</v>
      </c>
      <c r="G11683" s="6"/>
      <c r="H11683" s="6"/>
      <c r="I11683" s="6"/>
      <c r="J11683" s="6">
        <v>67.971249999999998</v>
      </c>
      <c r="K11683">
        <f t="shared" si="364"/>
        <v>2</v>
      </c>
    </row>
    <row r="11684" spans="1:11" x14ac:dyDescent="0.25">
      <c r="A11684" s="5" t="str">
        <f t="shared" si="365"/>
        <v>Size20kW or LowerAverage WeekdayApril19</v>
      </c>
      <c r="B11684" t="s">
        <v>2235</v>
      </c>
      <c r="C11684" t="s">
        <v>2259</v>
      </c>
      <c r="D11684" t="s">
        <v>2757</v>
      </c>
      <c r="E11684" t="s">
        <v>3264</v>
      </c>
      <c r="F11684" s="6">
        <v>19</v>
      </c>
      <c r="G11684" s="6"/>
      <c r="H11684" s="6"/>
      <c r="I11684" s="6"/>
      <c r="J11684" s="6">
        <v>66.849999999999994</v>
      </c>
      <c r="K11684">
        <f t="shared" si="364"/>
        <v>2</v>
      </c>
    </row>
    <row r="11685" spans="1:11" x14ac:dyDescent="0.25">
      <c r="A11685" s="5" t="str">
        <f t="shared" si="365"/>
        <v>Size20kW or LowerAverage WeekdayApril20</v>
      </c>
      <c r="B11685" t="s">
        <v>2235</v>
      </c>
      <c r="C11685" t="s">
        <v>2259</v>
      </c>
      <c r="D11685" t="s">
        <v>2757</v>
      </c>
      <c r="E11685" t="s">
        <v>3264</v>
      </c>
      <c r="F11685" s="6">
        <v>20</v>
      </c>
      <c r="G11685" s="6"/>
      <c r="H11685" s="6"/>
      <c r="I11685" s="6"/>
      <c r="J11685" s="6">
        <v>64.39</v>
      </c>
      <c r="K11685">
        <f t="shared" si="364"/>
        <v>2</v>
      </c>
    </row>
    <row r="11686" spans="1:11" x14ac:dyDescent="0.25">
      <c r="A11686" s="5" t="str">
        <f t="shared" si="365"/>
        <v>Size20kW or LowerAverage WeekdayApril21</v>
      </c>
      <c r="B11686" t="s">
        <v>2235</v>
      </c>
      <c r="C11686" t="s">
        <v>2259</v>
      </c>
      <c r="D11686" t="s">
        <v>2757</v>
      </c>
      <c r="E11686" t="s">
        <v>3264</v>
      </c>
      <c r="F11686" s="6">
        <v>21</v>
      </c>
      <c r="G11686" s="6"/>
      <c r="H11686" s="6"/>
      <c r="I11686" s="6"/>
      <c r="J11686" s="6">
        <v>61.265624999999986</v>
      </c>
      <c r="K11686">
        <f t="shared" si="364"/>
        <v>2</v>
      </c>
    </row>
    <row r="11687" spans="1:11" x14ac:dyDescent="0.25">
      <c r="A11687" s="5" t="str">
        <f t="shared" si="365"/>
        <v>Size20kW or LowerAverage WeekdayApril22</v>
      </c>
      <c r="B11687" t="s">
        <v>2235</v>
      </c>
      <c r="C11687" t="s">
        <v>2259</v>
      </c>
      <c r="D11687" t="s">
        <v>2757</v>
      </c>
      <c r="E11687" t="s">
        <v>3264</v>
      </c>
      <c r="F11687" s="6">
        <v>22</v>
      </c>
      <c r="G11687" s="6"/>
      <c r="H11687" s="6"/>
      <c r="I11687" s="6"/>
      <c r="J11687" s="6">
        <v>59.291249999999991</v>
      </c>
      <c r="K11687">
        <f t="shared" si="364"/>
        <v>2</v>
      </c>
    </row>
    <row r="11688" spans="1:11" x14ac:dyDescent="0.25">
      <c r="A11688" s="5" t="str">
        <f t="shared" si="365"/>
        <v>Size20kW or LowerAverage WeekdayApril23</v>
      </c>
      <c r="B11688" t="s">
        <v>2235</v>
      </c>
      <c r="C11688" t="s">
        <v>2259</v>
      </c>
      <c r="D11688" t="s">
        <v>2757</v>
      </c>
      <c r="E11688" t="s">
        <v>3264</v>
      </c>
      <c r="F11688" s="6">
        <v>23</v>
      </c>
      <c r="G11688" s="6"/>
      <c r="H11688" s="6"/>
      <c r="I11688" s="6"/>
      <c r="J11688" s="6">
        <v>58.137499999999996</v>
      </c>
      <c r="K11688">
        <f t="shared" si="364"/>
        <v>2</v>
      </c>
    </row>
    <row r="11689" spans="1:11" x14ac:dyDescent="0.25">
      <c r="A11689" s="5" t="str">
        <f t="shared" si="365"/>
        <v>Size20kW or LowerAverage WeekdayApril24</v>
      </c>
      <c r="B11689" t="s">
        <v>2235</v>
      </c>
      <c r="C11689" t="s">
        <v>2259</v>
      </c>
      <c r="D11689" t="s">
        <v>2757</v>
      </c>
      <c r="E11689" t="s">
        <v>3264</v>
      </c>
      <c r="F11689" s="6">
        <v>24</v>
      </c>
      <c r="G11689" s="6"/>
      <c r="H11689" s="6"/>
      <c r="I11689" s="6"/>
      <c r="J11689" s="6">
        <v>57.301249999999996</v>
      </c>
      <c r="K11689">
        <f t="shared" si="364"/>
        <v>2</v>
      </c>
    </row>
    <row r="11690" spans="1:11" x14ac:dyDescent="0.25">
      <c r="A11690" s="5" t="str">
        <f t="shared" si="365"/>
        <v>Size20kW or LowerMonthly Peak DayApril1</v>
      </c>
      <c r="B11690" t="s">
        <v>2235</v>
      </c>
      <c r="C11690" t="s">
        <v>2259</v>
      </c>
      <c r="D11690" t="s">
        <v>2758</v>
      </c>
      <c r="E11690" t="s">
        <v>3264</v>
      </c>
      <c r="F11690" s="6">
        <v>1</v>
      </c>
      <c r="G11690" s="6"/>
      <c r="H11690" s="6"/>
      <c r="I11690" s="6"/>
      <c r="J11690" s="6">
        <v>67.001249999999999</v>
      </c>
      <c r="K11690">
        <f t="shared" si="364"/>
        <v>2</v>
      </c>
    </row>
    <row r="11691" spans="1:11" x14ac:dyDescent="0.25">
      <c r="A11691" s="5" t="str">
        <f t="shared" si="365"/>
        <v>Size20kW or LowerMonthly Peak DayApril2</v>
      </c>
      <c r="B11691" t="s">
        <v>2235</v>
      </c>
      <c r="C11691" t="s">
        <v>2259</v>
      </c>
      <c r="D11691" t="s">
        <v>2758</v>
      </c>
      <c r="E11691" t="s">
        <v>3264</v>
      </c>
      <c r="F11691" s="6">
        <v>2</v>
      </c>
      <c r="G11691" s="6"/>
      <c r="H11691" s="6"/>
      <c r="I11691" s="6"/>
      <c r="J11691" s="6">
        <v>64.805000000000007</v>
      </c>
      <c r="K11691">
        <f t="shared" si="364"/>
        <v>2</v>
      </c>
    </row>
    <row r="11692" spans="1:11" x14ac:dyDescent="0.25">
      <c r="A11692" s="5" t="str">
        <f t="shared" si="365"/>
        <v>Size20kW or LowerMonthly Peak DayApril3</v>
      </c>
      <c r="B11692" t="s">
        <v>2235</v>
      </c>
      <c r="C11692" t="s">
        <v>2259</v>
      </c>
      <c r="D11692" t="s">
        <v>2758</v>
      </c>
      <c r="E11692" t="s">
        <v>3264</v>
      </c>
      <c r="F11692" s="6">
        <v>3</v>
      </c>
      <c r="G11692" s="6"/>
      <c r="H11692" s="6"/>
      <c r="I11692" s="6"/>
      <c r="J11692" s="6">
        <v>63.069375000000001</v>
      </c>
      <c r="K11692">
        <f t="shared" si="364"/>
        <v>2</v>
      </c>
    </row>
    <row r="11693" spans="1:11" x14ac:dyDescent="0.25">
      <c r="A11693" s="5" t="str">
        <f t="shared" si="365"/>
        <v>Size20kW or LowerMonthly Peak DayApril4</v>
      </c>
      <c r="B11693" t="s">
        <v>2235</v>
      </c>
      <c r="C11693" t="s">
        <v>2259</v>
      </c>
      <c r="D11693" t="s">
        <v>2758</v>
      </c>
      <c r="E11693" t="s">
        <v>3264</v>
      </c>
      <c r="F11693" s="6">
        <v>4</v>
      </c>
      <c r="G11693" s="6"/>
      <c r="H11693" s="6"/>
      <c r="I11693" s="6"/>
      <c r="J11693" s="6">
        <v>62.305000000000007</v>
      </c>
      <c r="K11693">
        <f t="shared" si="364"/>
        <v>2</v>
      </c>
    </row>
    <row r="11694" spans="1:11" x14ac:dyDescent="0.25">
      <c r="A11694" s="5" t="str">
        <f t="shared" si="365"/>
        <v>Size20kW or LowerMonthly Peak DayApril5</v>
      </c>
      <c r="B11694" t="s">
        <v>2235</v>
      </c>
      <c r="C11694" t="s">
        <v>2259</v>
      </c>
      <c r="D11694" t="s">
        <v>2758</v>
      </c>
      <c r="E11694" t="s">
        <v>3264</v>
      </c>
      <c r="F11694" s="6">
        <v>5</v>
      </c>
      <c r="G11694" s="6"/>
      <c r="H11694" s="6"/>
      <c r="I11694" s="6"/>
      <c r="J11694" s="6">
        <v>61.328750000000007</v>
      </c>
      <c r="K11694">
        <f t="shared" si="364"/>
        <v>2</v>
      </c>
    </row>
    <row r="11695" spans="1:11" x14ac:dyDescent="0.25">
      <c r="A11695" s="5" t="str">
        <f t="shared" si="365"/>
        <v>Size20kW or LowerMonthly Peak DayApril6</v>
      </c>
      <c r="B11695" t="s">
        <v>2235</v>
      </c>
      <c r="C11695" t="s">
        <v>2259</v>
      </c>
      <c r="D11695" t="s">
        <v>2758</v>
      </c>
      <c r="E11695" t="s">
        <v>3264</v>
      </c>
      <c r="F11695" s="6">
        <v>6</v>
      </c>
      <c r="G11695" s="6"/>
      <c r="H11695" s="6"/>
      <c r="I11695" s="6"/>
      <c r="J11695" s="6">
        <v>60.383749999999999</v>
      </c>
      <c r="K11695">
        <f t="shared" si="364"/>
        <v>2</v>
      </c>
    </row>
    <row r="11696" spans="1:11" x14ac:dyDescent="0.25">
      <c r="A11696" s="5" t="str">
        <f t="shared" si="365"/>
        <v>Size20kW or LowerMonthly Peak DayApril7</v>
      </c>
      <c r="B11696" t="s">
        <v>2235</v>
      </c>
      <c r="C11696" t="s">
        <v>2259</v>
      </c>
      <c r="D11696" t="s">
        <v>2758</v>
      </c>
      <c r="E11696" t="s">
        <v>3264</v>
      </c>
      <c r="F11696" s="6">
        <v>7</v>
      </c>
      <c r="G11696" s="6"/>
      <c r="H11696" s="6"/>
      <c r="I11696" s="6"/>
      <c r="J11696" s="6">
        <v>59.821874999999991</v>
      </c>
      <c r="K11696">
        <f t="shared" si="364"/>
        <v>2</v>
      </c>
    </row>
    <row r="11697" spans="1:11" x14ac:dyDescent="0.25">
      <c r="A11697" s="5" t="str">
        <f t="shared" si="365"/>
        <v>Size20kW or LowerMonthly Peak DayApril8</v>
      </c>
      <c r="B11697" t="s">
        <v>2235</v>
      </c>
      <c r="C11697" t="s">
        <v>2259</v>
      </c>
      <c r="D11697" t="s">
        <v>2758</v>
      </c>
      <c r="E11697" t="s">
        <v>3264</v>
      </c>
      <c r="F11697" s="6">
        <v>8</v>
      </c>
      <c r="G11697" s="6"/>
      <c r="H11697" s="6"/>
      <c r="I11697" s="6"/>
      <c r="J11697" s="6">
        <v>60.099374999999995</v>
      </c>
      <c r="K11697">
        <f t="shared" si="364"/>
        <v>2</v>
      </c>
    </row>
    <row r="11698" spans="1:11" x14ac:dyDescent="0.25">
      <c r="A11698" s="5" t="str">
        <f t="shared" si="365"/>
        <v>Size20kW or LowerMonthly Peak DayApril9</v>
      </c>
      <c r="B11698" t="s">
        <v>2235</v>
      </c>
      <c r="C11698" t="s">
        <v>2259</v>
      </c>
      <c r="D11698" t="s">
        <v>2758</v>
      </c>
      <c r="E11698" t="s">
        <v>3264</v>
      </c>
      <c r="F11698" s="6">
        <v>9</v>
      </c>
      <c r="G11698" s="6"/>
      <c r="H11698" s="6"/>
      <c r="I11698" s="6"/>
      <c r="J11698" s="6">
        <v>64.034374999999997</v>
      </c>
      <c r="K11698">
        <f t="shared" si="364"/>
        <v>2</v>
      </c>
    </row>
    <row r="11699" spans="1:11" x14ac:dyDescent="0.25">
      <c r="A11699" s="5" t="str">
        <f t="shared" si="365"/>
        <v>Size20kW or LowerMonthly Peak DayApril10</v>
      </c>
      <c r="B11699" t="s">
        <v>2235</v>
      </c>
      <c r="C11699" t="s">
        <v>2259</v>
      </c>
      <c r="D11699" t="s">
        <v>2758</v>
      </c>
      <c r="E11699" t="s">
        <v>3264</v>
      </c>
      <c r="F11699" s="6">
        <v>10</v>
      </c>
      <c r="G11699" s="6"/>
      <c r="H11699" s="6"/>
      <c r="I11699" s="6"/>
      <c r="J11699" s="6">
        <v>70.394999999999996</v>
      </c>
      <c r="K11699">
        <f t="shared" si="364"/>
        <v>2</v>
      </c>
    </row>
    <row r="11700" spans="1:11" x14ac:dyDescent="0.25">
      <c r="A11700" s="5" t="str">
        <f t="shared" si="365"/>
        <v>Size20kW or LowerMonthly Peak DayApril11</v>
      </c>
      <c r="B11700" t="s">
        <v>2235</v>
      </c>
      <c r="C11700" t="s">
        <v>2259</v>
      </c>
      <c r="D11700" t="s">
        <v>2758</v>
      </c>
      <c r="E11700" t="s">
        <v>3264</v>
      </c>
      <c r="F11700" s="6">
        <v>11</v>
      </c>
      <c r="G11700" s="6"/>
      <c r="H11700" s="6"/>
      <c r="I11700" s="6"/>
      <c r="J11700" s="6">
        <v>76.613124999999997</v>
      </c>
      <c r="K11700">
        <f t="shared" si="364"/>
        <v>2</v>
      </c>
    </row>
    <row r="11701" spans="1:11" x14ac:dyDescent="0.25">
      <c r="A11701" s="5" t="str">
        <f t="shared" si="365"/>
        <v>Size20kW or LowerMonthly Peak DayApril12</v>
      </c>
      <c r="B11701" t="s">
        <v>2235</v>
      </c>
      <c r="C11701" t="s">
        <v>2259</v>
      </c>
      <c r="D11701" t="s">
        <v>2758</v>
      </c>
      <c r="E11701" t="s">
        <v>3264</v>
      </c>
      <c r="F11701" s="6">
        <v>12</v>
      </c>
      <c r="G11701" s="6"/>
      <c r="H11701" s="6"/>
      <c r="I11701" s="6"/>
      <c r="J11701" s="6">
        <v>81.844374999999985</v>
      </c>
      <c r="K11701">
        <f t="shared" si="364"/>
        <v>2</v>
      </c>
    </row>
    <row r="11702" spans="1:11" x14ac:dyDescent="0.25">
      <c r="A11702" s="5" t="str">
        <f t="shared" si="365"/>
        <v>Size20kW or LowerMonthly Peak DayApril13</v>
      </c>
      <c r="B11702" t="s">
        <v>2235</v>
      </c>
      <c r="C11702" t="s">
        <v>2259</v>
      </c>
      <c r="D11702" t="s">
        <v>2758</v>
      </c>
      <c r="E11702" t="s">
        <v>3264</v>
      </c>
      <c r="F11702" s="6">
        <v>13</v>
      </c>
      <c r="G11702" s="6"/>
      <c r="H11702" s="6"/>
      <c r="I11702" s="6"/>
      <c r="J11702" s="6">
        <v>84.062500000000014</v>
      </c>
      <c r="K11702">
        <f t="shared" si="364"/>
        <v>2</v>
      </c>
    </row>
    <row r="11703" spans="1:11" x14ac:dyDescent="0.25">
      <c r="A11703" s="5" t="str">
        <f t="shared" si="365"/>
        <v>Size20kW or LowerMonthly Peak DayApril14</v>
      </c>
      <c r="B11703" t="s">
        <v>2235</v>
      </c>
      <c r="C11703" t="s">
        <v>2259</v>
      </c>
      <c r="D11703" t="s">
        <v>2758</v>
      </c>
      <c r="E11703" t="s">
        <v>3264</v>
      </c>
      <c r="F11703" s="6">
        <v>14</v>
      </c>
      <c r="G11703" s="6"/>
      <c r="H11703" s="6"/>
      <c r="I11703" s="6"/>
      <c r="J11703" s="6">
        <v>85.762500000000003</v>
      </c>
      <c r="K11703">
        <f t="shared" si="364"/>
        <v>2</v>
      </c>
    </row>
    <row r="11704" spans="1:11" x14ac:dyDescent="0.25">
      <c r="A11704" s="5" t="str">
        <f t="shared" si="365"/>
        <v>Size20kW or LowerMonthly Peak DayApril15</v>
      </c>
      <c r="B11704" t="s">
        <v>2235</v>
      </c>
      <c r="C11704" t="s">
        <v>2259</v>
      </c>
      <c r="D11704" t="s">
        <v>2758</v>
      </c>
      <c r="E11704" t="s">
        <v>3264</v>
      </c>
      <c r="F11704" s="6">
        <v>15</v>
      </c>
      <c r="G11704" s="6"/>
      <c r="H11704" s="6"/>
      <c r="I11704" s="6"/>
      <c r="J11704" s="6">
        <v>86.806249999999991</v>
      </c>
      <c r="K11704">
        <f t="shared" si="364"/>
        <v>2</v>
      </c>
    </row>
    <row r="11705" spans="1:11" x14ac:dyDescent="0.25">
      <c r="A11705" s="5" t="str">
        <f t="shared" si="365"/>
        <v>Size20kW or LowerMonthly Peak DayApril16</v>
      </c>
      <c r="B11705" t="s">
        <v>2235</v>
      </c>
      <c r="C11705" t="s">
        <v>2259</v>
      </c>
      <c r="D11705" t="s">
        <v>2758</v>
      </c>
      <c r="E11705" t="s">
        <v>3264</v>
      </c>
      <c r="F11705" s="6">
        <v>16</v>
      </c>
      <c r="G11705" s="6"/>
      <c r="H11705" s="6"/>
      <c r="I11705" s="6"/>
      <c r="J11705" s="6">
        <v>87.200000000000017</v>
      </c>
      <c r="K11705">
        <f t="shared" si="364"/>
        <v>2</v>
      </c>
    </row>
    <row r="11706" spans="1:11" x14ac:dyDescent="0.25">
      <c r="A11706" s="5" t="str">
        <f t="shared" si="365"/>
        <v>Size20kW or LowerMonthly Peak DayApril17</v>
      </c>
      <c r="B11706" t="s">
        <v>2235</v>
      </c>
      <c r="C11706" t="s">
        <v>2259</v>
      </c>
      <c r="D11706" t="s">
        <v>2758</v>
      </c>
      <c r="E11706" t="s">
        <v>3264</v>
      </c>
      <c r="F11706" s="6">
        <v>17</v>
      </c>
      <c r="G11706" s="6"/>
      <c r="H11706" s="6"/>
      <c r="I11706" s="6"/>
      <c r="J11706" s="6">
        <v>86.722499999999997</v>
      </c>
      <c r="K11706">
        <f t="shared" si="364"/>
        <v>2</v>
      </c>
    </row>
    <row r="11707" spans="1:11" x14ac:dyDescent="0.25">
      <c r="A11707" s="5" t="str">
        <f t="shared" si="365"/>
        <v>Size20kW or LowerMonthly Peak DayApril18</v>
      </c>
      <c r="B11707" t="s">
        <v>2235</v>
      </c>
      <c r="C11707" t="s">
        <v>2259</v>
      </c>
      <c r="D11707" t="s">
        <v>2758</v>
      </c>
      <c r="E11707" t="s">
        <v>3264</v>
      </c>
      <c r="F11707" s="6">
        <v>18</v>
      </c>
      <c r="G11707" s="6"/>
      <c r="H11707" s="6"/>
      <c r="I11707" s="6"/>
      <c r="J11707" s="6">
        <v>85.548124999999985</v>
      </c>
      <c r="K11707">
        <f t="shared" si="364"/>
        <v>2</v>
      </c>
    </row>
    <row r="11708" spans="1:11" x14ac:dyDescent="0.25">
      <c r="A11708" s="5" t="str">
        <f t="shared" si="365"/>
        <v>Size20kW or LowerMonthly Peak DayApril19</v>
      </c>
      <c r="B11708" t="s">
        <v>2235</v>
      </c>
      <c r="C11708" t="s">
        <v>2259</v>
      </c>
      <c r="D11708" t="s">
        <v>2758</v>
      </c>
      <c r="E11708" t="s">
        <v>3264</v>
      </c>
      <c r="F11708" s="6">
        <v>19</v>
      </c>
      <c r="G11708" s="6"/>
      <c r="H11708" s="6"/>
      <c r="I11708" s="6"/>
      <c r="J11708" s="6">
        <v>83.065624999999983</v>
      </c>
      <c r="K11708">
        <f t="shared" si="364"/>
        <v>2</v>
      </c>
    </row>
    <row r="11709" spans="1:11" x14ac:dyDescent="0.25">
      <c r="A11709" s="5" t="str">
        <f t="shared" si="365"/>
        <v>Size20kW or LowerMonthly Peak DayApril20</v>
      </c>
      <c r="B11709" t="s">
        <v>2235</v>
      </c>
      <c r="C11709" t="s">
        <v>2259</v>
      </c>
      <c r="D11709" t="s">
        <v>2758</v>
      </c>
      <c r="E11709" t="s">
        <v>3264</v>
      </c>
      <c r="F11709" s="6">
        <v>20</v>
      </c>
      <c r="G11709" s="6"/>
      <c r="H11709" s="6"/>
      <c r="I11709" s="6"/>
      <c r="J11709" s="6">
        <v>80.378749999999997</v>
      </c>
      <c r="K11709">
        <f t="shared" si="364"/>
        <v>2</v>
      </c>
    </row>
    <row r="11710" spans="1:11" x14ac:dyDescent="0.25">
      <c r="A11710" s="5" t="str">
        <f t="shared" si="365"/>
        <v>Size20kW or LowerMonthly Peak DayApril21</v>
      </c>
      <c r="B11710" t="s">
        <v>2235</v>
      </c>
      <c r="C11710" t="s">
        <v>2259</v>
      </c>
      <c r="D11710" t="s">
        <v>2758</v>
      </c>
      <c r="E11710" t="s">
        <v>3264</v>
      </c>
      <c r="F11710" s="6">
        <v>21</v>
      </c>
      <c r="G11710" s="6"/>
      <c r="H11710" s="6"/>
      <c r="I11710" s="6"/>
      <c r="J11710" s="6">
        <v>76.201250000000016</v>
      </c>
      <c r="K11710">
        <f t="shared" si="364"/>
        <v>2</v>
      </c>
    </row>
    <row r="11711" spans="1:11" x14ac:dyDescent="0.25">
      <c r="A11711" s="5" t="str">
        <f t="shared" si="365"/>
        <v>Size20kW or LowerMonthly Peak DayApril22</v>
      </c>
      <c r="B11711" t="s">
        <v>2235</v>
      </c>
      <c r="C11711" t="s">
        <v>2259</v>
      </c>
      <c r="D11711" t="s">
        <v>2758</v>
      </c>
      <c r="E11711" t="s">
        <v>3264</v>
      </c>
      <c r="F11711" s="6">
        <v>22</v>
      </c>
      <c r="G11711" s="6"/>
      <c r="H11711" s="6"/>
      <c r="I11711" s="6"/>
      <c r="J11711" s="6">
        <v>71.512500000000017</v>
      </c>
      <c r="K11711">
        <f t="shared" si="364"/>
        <v>2</v>
      </c>
    </row>
    <row r="11712" spans="1:11" x14ac:dyDescent="0.25">
      <c r="A11712" s="5" t="str">
        <f t="shared" si="365"/>
        <v>Size20kW or LowerMonthly Peak DayApril23</v>
      </c>
      <c r="B11712" t="s">
        <v>2235</v>
      </c>
      <c r="C11712" t="s">
        <v>2259</v>
      </c>
      <c r="D11712" t="s">
        <v>2758</v>
      </c>
      <c r="E11712" t="s">
        <v>3264</v>
      </c>
      <c r="F11712" s="6">
        <v>23</v>
      </c>
      <c r="G11712" s="6"/>
      <c r="H11712" s="6"/>
      <c r="I11712" s="6"/>
      <c r="J11712" s="6">
        <v>69.478125000000006</v>
      </c>
      <c r="K11712">
        <f t="shared" si="364"/>
        <v>2</v>
      </c>
    </row>
    <row r="11713" spans="1:11" x14ac:dyDescent="0.25">
      <c r="A11713" s="5" t="str">
        <f t="shared" si="365"/>
        <v>Size20kW or LowerMonthly Peak DayApril24</v>
      </c>
      <c r="B11713" t="s">
        <v>2235</v>
      </c>
      <c r="C11713" t="s">
        <v>2259</v>
      </c>
      <c r="D11713" t="s">
        <v>2758</v>
      </c>
      <c r="E11713" t="s">
        <v>3264</v>
      </c>
      <c r="F11713" s="6">
        <v>24</v>
      </c>
      <c r="G11713" s="6"/>
      <c r="H11713" s="6"/>
      <c r="I11713" s="6"/>
      <c r="J11713" s="6">
        <v>67.928125000000009</v>
      </c>
      <c r="K11713">
        <f t="shared" si="364"/>
        <v>2</v>
      </c>
    </row>
    <row r="11714" spans="1:11" x14ac:dyDescent="0.25">
      <c r="A11714" s="5" t="str">
        <f t="shared" si="365"/>
        <v>Size20kW or LowerAverage WeekdayMay1</v>
      </c>
      <c r="B11714" t="s">
        <v>2235</v>
      </c>
      <c r="C11714" t="s">
        <v>2259</v>
      </c>
      <c r="D11714" t="s">
        <v>2759</v>
      </c>
      <c r="E11714" t="s">
        <v>3265</v>
      </c>
      <c r="F11714" s="6">
        <v>1</v>
      </c>
      <c r="G11714" s="6"/>
      <c r="H11714" s="6"/>
      <c r="I11714" s="6"/>
      <c r="J11714" s="6">
        <v>61.843124999999993</v>
      </c>
      <c r="K11714">
        <f t="shared" ref="K11714:K11777" si="366">INDEX(events, MATCH(CONCATENATE(B11714, C11714, D11714, E11714), events_y, 0), MATCH("Confidential", events_x, 0))</f>
        <v>2</v>
      </c>
    </row>
    <row r="11715" spans="1:11" x14ac:dyDescent="0.25">
      <c r="A11715" s="5" t="str">
        <f t="shared" ref="A11715:A11778" si="367">CONCATENATE(B11715, C11715, D11715, E11715, F11715)</f>
        <v>Size20kW or LowerAverage WeekdayMay2</v>
      </c>
      <c r="B11715" t="s">
        <v>2235</v>
      </c>
      <c r="C11715" t="s">
        <v>2259</v>
      </c>
      <c r="D11715" t="s">
        <v>2759</v>
      </c>
      <c r="E11715" t="s">
        <v>3265</v>
      </c>
      <c r="F11715" s="6">
        <v>2</v>
      </c>
      <c r="G11715" s="6"/>
      <c r="H11715" s="6"/>
      <c r="I11715" s="6"/>
      <c r="J11715" s="6">
        <v>61.185625000000002</v>
      </c>
      <c r="K11715">
        <f t="shared" si="366"/>
        <v>2</v>
      </c>
    </row>
    <row r="11716" spans="1:11" x14ac:dyDescent="0.25">
      <c r="A11716" s="5" t="str">
        <f t="shared" si="367"/>
        <v>Size20kW or LowerAverage WeekdayMay3</v>
      </c>
      <c r="B11716" t="s">
        <v>2235</v>
      </c>
      <c r="C11716" t="s">
        <v>2259</v>
      </c>
      <c r="D11716" t="s">
        <v>2759</v>
      </c>
      <c r="E11716" t="s">
        <v>3265</v>
      </c>
      <c r="F11716" s="6">
        <v>3</v>
      </c>
      <c r="G11716" s="6"/>
      <c r="H11716" s="6"/>
      <c r="I11716" s="6"/>
      <c r="J11716" s="6">
        <v>60.646875000000001</v>
      </c>
      <c r="K11716">
        <f t="shared" si="366"/>
        <v>2</v>
      </c>
    </row>
    <row r="11717" spans="1:11" x14ac:dyDescent="0.25">
      <c r="A11717" s="5" t="str">
        <f t="shared" si="367"/>
        <v>Size20kW or LowerAverage WeekdayMay4</v>
      </c>
      <c r="B11717" t="s">
        <v>2235</v>
      </c>
      <c r="C11717" t="s">
        <v>2259</v>
      </c>
      <c r="D11717" t="s">
        <v>2759</v>
      </c>
      <c r="E11717" t="s">
        <v>3265</v>
      </c>
      <c r="F11717" s="6">
        <v>4</v>
      </c>
      <c r="G11717" s="6"/>
      <c r="H11717" s="6"/>
      <c r="I11717" s="6"/>
      <c r="J11717" s="6">
        <v>60.118749999999991</v>
      </c>
      <c r="K11717">
        <f t="shared" si="366"/>
        <v>2</v>
      </c>
    </row>
    <row r="11718" spans="1:11" x14ac:dyDescent="0.25">
      <c r="A11718" s="5" t="str">
        <f t="shared" si="367"/>
        <v>Size20kW or LowerAverage WeekdayMay5</v>
      </c>
      <c r="B11718" t="s">
        <v>2235</v>
      </c>
      <c r="C11718" t="s">
        <v>2259</v>
      </c>
      <c r="D11718" t="s">
        <v>2759</v>
      </c>
      <c r="E11718" t="s">
        <v>3265</v>
      </c>
      <c r="F11718" s="6">
        <v>5</v>
      </c>
      <c r="G11718" s="6"/>
      <c r="H11718" s="6"/>
      <c r="I11718" s="6"/>
      <c r="J11718" s="6">
        <v>59.590625000000003</v>
      </c>
      <c r="K11718">
        <f t="shared" si="366"/>
        <v>2</v>
      </c>
    </row>
    <row r="11719" spans="1:11" x14ac:dyDescent="0.25">
      <c r="A11719" s="5" t="str">
        <f t="shared" si="367"/>
        <v>Size20kW or LowerAverage WeekdayMay6</v>
      </c>
      <c r="B11719" t="s">
        <v>2235</v>
      </c>
      <c r="C11719" t="s">
        <v>2259</v>
      </c>
      <c r="D11719" t="s">
        <v>2759</v>
      </c>
      <c r="E11719" t="s">
        <v>3265</v>
      </c>
      <c r="F11719" s="6">
        <v>6</v>
      </c>
      <c r="G11719" s="6"/>
      <c r="H11719" s="6"/>
      <c r="I11719" s="6"/>
      <c r="J11719" s="6">
        <v>58.878750000000011</v>
      </c>
      <c r="K11719">
        <f t="shared" si="366"/>
        <v>2</v>
      </c>
    </row>
    <row r="11720" spans="1:11" x14ac:dyDescent="0.25">
      <c r="A11720" s="5" t="str">
        <f t="shared" si="367"/>
        <v>Size20kW or LowerAverage WeekdayMay7</v>
      </c>
      <c r="B11720" t="s">
        <v>2235</v>
      </c>
      <c r="C11720" t="s">
        <v>2259</v>
      </c>
      <c r="D11720" t="s">
        <v>2759</v>
      </c>
      <c r="E11720" t="s">
        <v>3265</v>
      </c>
      <c r="F11720" s="6">
        <v>7</v>
      </c>
      <c r="G11720" s="6"/>
      <c r="H11720" s="6"/>
      <c r="I11720" s="6"/>
      <c r="J11720" s="6">
        <v>58.279375000000009</v>
      </c>
      <c r="K11720">
        <f t="shared" si="366"/>
        <v>2</v>
      </c>
    </row>
    <row r="11721" spans="1:11" x14ac:dyDescent="0.25">
      <c r="A11721" s="5" t="str">
        <f t="shared" si="367"/>
        <v>Size20kW or LowerAverage WeekdayMay8</v>
      </c>
      <c r="B11721" t="s">
        <v>2235</v>
      </c>
      <c r="C11721" t="s">
        <v>2259</v>
      </c>
      <c r="D11721" t="s">
        <v>2759</v>
      </c>
      <c r="E11721" t="s">
        <v>3265</v>
      </c>
      <c r="F11721" s="6">
        <v>8</v>
      </c>
      <c r="G11721" s="6"/>
      <c r="H11721" s="6"/>
      <c r="I11721" s="6"/>
      <c r="J11721" s="6">
        <v>58.879999999999995</v>
      </c>
      <c r="K11721">
        <f t="shared" si="366"/>
        <v>2</v>
      </c>
    </row>
    <row r="11722" spans="1:11" x14ac:dyDescent="0.25">
      <c r="A11722" s="5" t="str">
        <f t="shared" si="367"/>
        <v>Size20kW or LowerAverage WeekdayMay9</v>
      </c>
      <c r="B11722" t="s">
        <v>2235</v>
      </c>
      <c r="C11722" t="s">
        <v>2259</v>
      </c>
      <c r="D11722" t="s">
        <v>2759</v>
      </c>
      <c r="E11722" t="s">
        <v>3265</v>
      </c>
      <c r="F11722" s="6">
        <v>9</v>
      </c>
      <c r="G11722" s="6"/>
      <c r="H11722" s="6"/>
      <c r="I11722" s="6"/>
      <c r="J11722" s="6">
        <v>61.237500000000004</v>
      </c>
      <c r="K11722">
        <f t="shared" si="366"/>
        <v>2</v>
      </c>
    </row>
    <row r="11723" spans="1:11" x14ac:dyDescent="0.25">
      <c r="A11723" s="5" t="str">
        <f t="shared" si="367"/>
        <v>Size20kW or LowerAverage WeekdayMay10</v>
      </c>
      <c r="B11723" t="s">
        <v>2235</v>
      </c>
      <c r="C11723" t="s">
        <v>2259</v>
      </c>
      <c r="D11723" t="s">
        <v>2759</v>
      </c>
      <c r="E11723" t="s">
        <v>3265</v>
      </c>
      <c r="F11723" s="6">
        <v>10</v>
      </c>
      <c r="G11723" s="6"/>
      <c r="H11723" s="6"/>
      <c r="I11723" s="6"/>
      <c r="J11723" s="6">
        <v>63.879374999999989</v>
      </c>
      <c r="K11723">
        <f t="shared" si="366"/>
        <v>2</v>
      </c>
    </row>
    <row r="11724" spans="1:11" x14ac:dyDescent="0.25">
      <c r="A11724" s="5" t="str">
        <f t="shared" si="367"/>
        <v>Size20kW or LowerAverage WeekdayMay11</v>
      </c>
      <c r="B11724" t="s">
        <v>2235</v>
      </c>
      <c r="C11724" t="s">
        <v>2259</v>
      </c>
      <c r="D11724" t="s">
        <v>2759</v>
      </c>
      <c r="E11724" t="s">
        <v>3265</v>
      </c>
      <c r="F11724" s="6">
        <v>11</v>
      </c>
      <c r="G11724" s="6"/>
      <c r="H11724" s="6"/>
      <c r="I11724" s="6"/>
      <c r="J11724" s="6">
        <v>67.498125000000016</v>
      </c>
      <c r="K11724">
        <f t="shared" si="366"/>
        <v>2</v>
      </c>
    </row>
    <row r="11725" spans="1:11" x14ac:dyDescent="0.25">
      <c r="A11725" s="5" t="str">
        <f t="shared" si="367"/>
        <v>Size20kW or LowerAverage WeekdayMay12</v>
      </c>
      <c r="B11725" t="s">
        <v>2235</v>
      </c>
      <c r="C11725" t="s">
        <v>2259</v>
      </c>
      <c r="D11725" t="s">
        <v>2759</v>
      </c>
      <c r="E11725" t="s">
        <v>3265</v>
      </c>
      <c r="F11725" s="6">
        <v>12</v>
      </c>
      <c r="G11725" s="6"/>
      <c r="H11725" s="6"/>
      <c r="I11725" s="6"/>
      <c r="J11725" s="6">
        <v>70.371875000000003</v>
      </c>
      <c r="K11725">
        <f t="shared" si="366"/>
        <v>2</v>
      </c>
    </row>
    <row r="11726" spans="1:11" x14ac:dyDescent="0.25">
      <c r="A11726" s="5" t="str">
        <f t="shared" si="367"/>
        <v>Size20kW or LowerAverage WeekdayMay13</v>
      </c>
      <c r="B11726" t="s">
        <v>2235</v>
      </c>
      <c r="C11726" t="s">
        <v>2259</v>
      </c>
      <c r="D11726" t="s">
        <v>2759</v>
      </c>
      <c r="E11726" t="s">
        <v>3265</v>
      </c>
      <c r="F11726" s="6">
        <v>13</v>
      </c>
      <c r="G11726" s="6"/>
      <c r="H11726" s="6"/>
      <c r="I11726" s="6"/>
      <c r="J11726" s="6">
        <v>71.502499999999998</v>
      </c>
      <c r="K11726">
        <f t="shared" si="366"/>
        <v>2</v>
      </c>
    </row>
    <row r="11727" spans="1:11" x14ac:dyDescent="0.25">
      <c r="A11727" s="5" t="str">
        <f t="shared" si="367"/>
        <v>Size20kW or LowerAverage WeekdayMay14</v>
      </c>
      <c r="B11727" t="s">
        <v>2235</v>
      </c>
      <c r="C11727" t="s">
        <v>2259</v>
      </c>
      <c r="D11727" t="s">
        <v>2759</v>
      </c>
      <c r="E11727" t="s">
        <v>3265</v>
      </c>
      <c r="F11727" s="6">
        <v>14</v>
      </c>
      <c r="G11727" s="6"/>
      <c r="H11727" s="6"/>
      <c r="I11727" s="6"/>
      <c r="J11727" s="6">
        <v>73.17687500000001</v>
      </c>
      <c r="K11727">
        <f t="shared" si="366"/>
        <v>2</v>
      </c>
    </row>
    <row r="11728" spans="1:11" x14ac:dyDescent="0.25">
      <c r="A11728" s="5" t="str">
        <f t="shared" si="367"/>
        <v>Size20kW or LowerAverage WeekdayMay15</v>
      </c>
      <c r="B11728" t="s">
        <v>2235</v>
      </c>
      <c r="C11728" t="s">
        <v>2259</v>
      </c>
      <c r="D11728" t="s">
        <v>2759</v>
      </c>
      <c r="E11728" t="s">
        <v>3265</v>
      </c>
      <c r="F11728" s="6">
        <v>15</v>
      </c>
      <c r="G11728" s="6"/>
      <c r="H11728" s="6"/>
      <c r="I11728" s="6"/>
      <c r="J11728" s="6">
        <v>74.763750000000016</v>
      </c>
      <c r="K11728">
        <f t="shared" si="366"/>
        <v>2</v>
      </c>
    </row>
    <row r="11729" spans="1:11" x14ac:dyDescent="0.25">
      <c r="A11729" s="5" t="str">
        <f t="shared" si="367"/>
        <v>Size20kW or LowerAverage WeekdayMay16</v>
      </c>
      <c r="B11729" t="s">
        <v>2235</v>
      </c>
      <c r="C11729" t="s">
        <v>2259</v>
      </c>
      <c r="D11729" t="s">
        <v>2759</v>
      </c>
      <c r="E11729" t="s">
        <v>3265</v>
      </c>
      <c r="F11729" s="6">
        <v>16</v>
      </c>
      <c r="G11729" s="6"/>
      <c r="H11729" s="6"/>
      <c r="I11729" s="6"/>
      <c r="J11729" s="6">
        <v>75.204999999999984</v>
      </c>
      <c r="K11729">
        <f t="shared" si="366"/>
        <v>2</v>
      </c>
    </row>
    <row r="11730" spans="1:11" x14ac:dyDescent="0.25">
      <c r="A11730" s="5" t="str">
        <f t="shared" si="367"/>
        <v>Size20kW or LowerAverage WeekdayMay17</v>
      </c>
      <c r="B11730" t="s">
        <v>2235</v>
      </c>
      <c r="C11730" t="s">
        <v>2259</v>
      </c>
      <c r="D11730" t="s">
        <v>2759</v>
      </c>
      <c r="E11730" t="s">
        <v>3265</v>
      </c>
      <c r="F11730" s="6">
        <v>17</v>
      </c>
      <c r="G11730" s="6"/>
      <c r="H11730" s="6"/>
      <c r="I11730" s="6"/>
      <c r="J11730" s="6">
        <v>75.711250000000007</v>
      </c>
      <c r="K11730">
        <f t="shared" si="366"/>
        <v>2</v>
      </c>
    </row>
    <row r="11731" spans="1:11" x14ac:dyDescent="0.25">
      <c r="A11731" s="5" t="str">
        <f t="shared" si="367"/>
        <v>Size20kW or LowerAverage WeekdayMay18</v>
      </c>
      <c r="B11731" t="s">
        <v>2235</v>
      </c>
      <c r="C11731" t="s">
        <v>2259</v>
      </c>
      <c r="D11731" t="s">
        <v>2759</v>
      </c>
      <c r="E11731" t="s">
        <v>3265</v>
      </c>
      <c r="F11731" s="6">
        <v>18</v>
      </c>
      <c r="G11731" s="6"/>
      <c r="H11731" s="6"/>
      <c r="I11731" s="6"/>
      <c r="J11731" s="6">
        <v>75.460624999999993</v>
      </c>
      <c r="K11731">
        <f t="shared" si="366"/>
        <v>2</v>
      </c>
    </row>
    <row r="11732" spans="1:11" x14ac:dyDescent="0.25">
      <c r="A11732" s="5" t="str">
        <f t="shared" si="367"/>
        <v>Size20kW or LowerAverage WeekdayMay19</v>
      </c>
      <c r="B11732" t="s">
        <v>2235</v>
      </c>
      <c r="C11732" t="s">
        <v>2259</v>
      </c>
      <c r="D11732" t="s">
        <v>2759</v>
      </c>
      <c r="E11732" t="s">
        <v>3265</v>
      </c>
      <c r="F11732" s="6">
        <v>19</v>
      </c>
      <c r="G11732" s="6"/>
      <c r="H11732" s="6"/>
      <c r="I11732" s="6"/>
      <c r="J11732" s="6">
        <v>74.38</v>
      </c>
      <c r="K11732">
        <f t="shared" si="366"/>
        <v>2</v>
      </c>
    </row>
    <row r="11733" spans="1:11" x14ac:dyDescent="0.25">
      <c r="A11733" s="5" t="str">
        <f t="shared" si="367"/>
        <v>Size20kW or LowerAverage WeekdayMay20</v>
      </c>
      <c r="B11733" t="s">
        <v>2235</v>
      </c>
      <c r="C11733" t="s">
        <v>2259</v>
      </c>
      <c r="D11733" t="s">
        <v>2759</v>
      </c>
      <c r="E11733" t="s">
        <v>3265</v>
      </c>
      <c r="F11733" s="6">
        <v>20</v>
      </c>
      <c r="G11733" s="6"/>
      <c r="H11733" s="6"/>
      <c r="I11733" s="6"/>
      <c r="J11733" s="6">
        <v>72.347499999999982</v>
      </c>
      <c r="K11733">
        <f t="shared" si="366"/>
        <v>2</v>
      </c>
    </row>
    <row r="11734" spans="1:11" x14ac:dyDescent="0.25">
      <c r="A11734" s="5" t="str">
        <f t="shared" si="367"/>
        <v>Size20kW or LowerAverage WeekdayMay21</v>
      </c>
      <c r="B11734" t="s">
        <v>2235</v>
      </c>
      <c r="C11734" t="s">
        <v>2259</v>
      </c>
      <c r="D11734" t="s">
        <v>2759</v>
      </c>
      <c r="E11734" t="s">
        <v>3265</v>
      </c>
      <c r="F11734" s="6">
        <v>21</v>
      </c>
      <c r="G11734" s="6"/>
      <c r="H11734" s="6"/>
      <c r="I11734" s="6"/>
      <c r="J11734" s="6">
        <v>69.038125000000008</v>
      </c>
      <c r="K11734">
        <f t="shared" si="366"/>
        <v>2</v>
      </c>
    </row>
    <row r="11735" spans="1:11" x14ac:dyDescent="0.25">
      <c r="A11735" s="5" t="str">
        <f t="shared" si="367"/>
        <v>Size20kW or LowerAverage WeekdayMay22</v>
      </c>
      <c r="B11735" t="s">
        <v>2235</v>
      </c>
      <c r="C11735" t="s">
        <v>2259</v>
      </c>
      <c r="D11735" t="s">
        <v>2759</v>
      </c>
      <c r="E11735" t="s">
        <v>3265</v>
      </c>
      <c r="F11735" s="6">
        <v>22</v>
      </c>
      <c r="G11735" s="6"/>
      <c r="H11735" s="6"/>
      <c r="I11735" s="6"/>
      <c r="J11735" s="6">
        <v>65.78749999999998</v>
      </c>
      <c r="K11735">
        <f t="shared" si="366"/>
        <v>2</v>
      </c>
    </row>
    <row r="11736" spans="1:11" x14ac:dyDescent="0.25">
      <c r="A11736" s="5" t="str">
        <f t="shared" si="367"/>
        <v>Size20kW or LowerAverage WeekdayMay23</v>
      </c>
      <c r="B11736" t="s">
        <v>2235</v>
      </c>
      <c r="C11736" t="s">
        <v>2259</v>
      </c>
      <c r="D11736" t="s">
        <v>2759</v>
      </c>
      <c r="E11736" t="s">
        <v>3265</v>
      </c>
      <c r="F11736" s="6">
        <v>23</v>
      </c>
      <c r="G11736" s="6"/>
      <c r="H11736" s="6"/>
      <c r="I11736" s="6"/>
      <c r="J11736" s="6">
        <v>63.984374999999979</v>
      </c>
      <c r="K11736">
        <f t="shared" si="366"/>
        <v>2</v>
      </c>
    </row>
    <row r="11737" spans="1:11" x14ac:dyDescent="0.25">
      <c r="A11737" s="5" t="str">
        <f t="shared" si="367"/>
        <v>Size20kW or LowerAverage WeekdayMay24</v>
      </c>
      <c r="B11737" t="s">
        <v>2235</v>
      </c>
      <c r="C11737" t="s">
        <v>2259</v>
      </c>
      <c r="D11737" t="s">
        <v>2759</v>
      </c>
      <c r="E11737" t="s">
        <v>3265</v>
      </c>
      <c r="F11737" s="6">
        <v>24</v>
      </c>
      <c r="G11737" s="6"/>
      <c r="H11737" s="6"/>
      <c r="I11737" s="6"/>
      <c r="J11737" s="6">
        <v>62.948125000000005</v>
      </c>
      <c r="K11737">
        <f t="shared" si="366"/>
        <v>2</v>
      </c>
    </row>
    <row r="11738" spans="1:11" x14ac:dyDescent="0.25">
      <c r="A11738" s="5" t="str">
        <f t="shared" si="367"/>
        <v>Size20kW or LowerMonthly Peak DayMay1</v>
      </c>
      <c r="B11738" t="s">
        <v>2235</v>
      </c>
      <c r="C11738" t="s">
        <v>2259</v>
      </c>
      <c r="D11738" t="s">
        <v>2760</v>
      </c>
      <c r="E11738" t="s">
        <v>3265</v>
      </c>
      <c r="F11738" s="6">
        <v>1</v>
      </c>
      <c r="G11738" s="6"/>
      <c r="H11738" s="6"/>
      <c r="I11738" s="6"/>
      <c r="J11738" s="6">
        <v>63.629374999999989</v>
      </c>
      <c r="K11738">
        <f t="shared" si="366"/>
        <v>2</v>
      </c>
    </row>
    <row r="11739" spans="1:11" x14ac:dyDescent="0.25">
      <c r="A11739" s="5" t="str">
        <f t="shared" si="367"/>
        <v>Size20kW or LowerMonthly Peak DayMay2</v>
      </c>
      <c r="B11739" t="s">
        <v>2235</v>
      </c>
      <c r="C11739" t="s">
        <v>2259</v>
      </c>
      <c r="D11739" t="s">
        <v>2760</v>
      </c>
      <c r="E11739" t="s">
        <v>3265</v>
      </c>
      <c r="F11739" s="6">
        <v>2</v>
      </c>
      <c r="G11739" s="6"/>
      <c r="H11739" s="6"/>
      <c r="I11739" s="6"/>
      <c r="J11739" s="6">
        <v>62.944999999999986</v>
      </c>
      <c r="K11739">
        <f t="shared" si="366"/>
        <v>2</v>
      </c>
    </row>
    <row r="11740" spans="1:11" x14ac:dyDescent="0.25">
      <c r="A11740" s="5" t="str">
        <f t="shared" si="367"/>
        <v>Size20kW or LowerMonthly Peak DayMay3</v>
      </c>
      <c r="B11740" t="s">
        <v>2235</v>
      </c>
      <c r="C11740" t="s">
        <v>2259</v>
      </c>
      <c r="D11740" t="s">
        <v>2760</v>
      </c>
      <c r="E11740" t="s">
        <v>3265</v>
      </c>
      <c r="F11740" s="6">
        <v>3</v>
      </c>
      <c r="G11740" s="6"/>
      <c r="H11740" s="6"/>
      <c r="I11740" s="6"/>
      <c r="J11740" s="6">
        <v>62.158124999999991</v>
      </c>
      <c r="K11740">
        <f t="shared" si="366"/>
        <v>2</v>
      </c>
    </row>
    <row r="11741" spans="1:11" x14ac:dyDescent="0.25">
      <c r="A11741" s="5" t="str">
        <f t="shared" si="367"/>
        <v>Size20kW or LowerMonthly Peak DayMay4</v>
      </c>
      <c r="B11741" t="s">
        <v>2235</v>
      </c>
      <c r="C11741" t="s">
        <v>2259</v>
      </c>
      <c r="D11741" t="s">
        <v>2760</v>
      </c>
      <c r="E11741" t="s">
        <v>3265</v>
      </c>
      <c r="F11741" s="6">
        <v>4</v>
      </c>
      <c r="G11741" s="6"/>
      <c r="H11741" s="6"/>
      <c r="I11741" s="6"/>
      <c r="J11741" s="6">
        <v>61.528749999999995</v>
      </c>
      <c r="K11741">
        <f t="shared" si="366"/>
        <v>2</v>
      </c>
    </row>
    <row r="11742" spans="1:11" x14ac:dyDescent="0.25">
      <c r="A11742" s="5" t="str">
        <f t="shared" si="367"/>
        <v>Size20kW or LowerMonthly Peak DayMay5</v>
      </c>
      <c r="B11742" t="s">
        <v>2235</v>
      </c>
      <c r="C11742" t="s">
        <v>2259</v>
      </c>
      <c r="D11742" t="s">
        <v>2760</v>
      </c>
      <c r="E11742" t="s">
        <v>3265</v>
      </c>
      <c r="F11742" s="6">
        <v>5</v>
      </c>
      <c r="G11742" s="6"/>
      <c r="H11742" s="6"/>
      <c r="I11742" s="6"/>
      <c r="J11742" s="6">
        <v>61.034999999999997</v>
      </c>
      <c r="K11742">
        <f t="shared" si="366"/>
        <v>2</v>
      </c>
    </row>
    <row r="11743" spans="1:11" x14ac:dyDescent="0.25">
      <c r="A11743" s="5" t="str">
        <f t="shared" si="367"/>
        <v>Size20kW or LowerMonthly Peak DayMay6</v>
      </c>
      <c r="B11743" t="s">
        <v>2235</v>
      </c>
      <c r="C11743" t="s">
        <v>2259</v>
      </c>
      <c r="D11743" t="s">
        <v>2760</v>
      </c>
      <c r="E11743" t="s">
        <v>3265</v>
      </c>
      <c r="F11743" s="6">
        <v>6</v>
      </c>
      <c r="G11743" s="6"/>
      <c r="H11743" s="6"/>
      <c r="I11743" s="6"/>
      <c r="J11743" s="6">
        <v>60.571875000000006</v>
      </c>
      <c r="K11743">
        <f t="shared" si="366"/>
        <v>2</v>
      </c>
    </row>
    <row r="11744" spans="1:11" x14ac:dyDescent="0.25">
      <c r="A11744" s="5" t="str">
        <f t="shared" si="367"/>
        <v>Size20kW or LowerMonthly Peak DayMay7</v>
      </c>
      <c r="B11744" t="s">
        <v>2235</v>
      </c>
      <c r="C11744" t="s">
        <v>2259</v>
      </c>
      <c r="D11744" t="s">
        <v>2760</v>
      </c>
      <c r="E11744" t="s">
        <v>3265</v>
      </c>
      <c r="F11744" s="6">
        <v>7</v>
      </c>
      <c r="G11744" s="6"/>
      <c r="H11744" s="6"/>
      <c r="I11744" s="6"/>
      <c r="J11744" s="6">
        <v>60.103125000000006</v>
      </c>
      <c r="K11744">
        <f t="shared" si="366"/>
        <v>2</v>
      </c>
    </row>
    <row r="11745" spans="1:11" x14ac:dyDescent="0.25">
      <c r="A11745" s="5" t="str">
        <f t="shared" si="367"/>
        <v>Size20kW or LowerMonthly Peak DayMay8</v>
      </c>
      <c r="B11745" t="s">
        <v>2235</v>
      </c>
      <c r="C11745" t="s">
        <v>2259</v>
      </c>
      <c r="D11745" t="s">
        <v>2760</v>
      </c>
      <c r="E11745" t="s">
        <v>3265</v>
      </c>
      <c r="F11745" s="6">
        <v>8</v>
      </c>
      <c r="G11745" s="6"/>
      <c r="H11745" s="6"/>
      <c r="I11745" s="6"/>
      <c r="J11745" s="6">
        <v>60.72</v>
      </c>
      <c r="K11745">
        <f t="shared" si="366"/>
        <v>2</v>
      </c>
    </row>
    <row r="11746" spans="1:11" x14ac:dyDescent="0.25">
      <c r="A11746" s="5" t="str">
        <f t="shared" si="367"/>
        <v>Size20kW or LowerMonthly Peak DayMay9</v>
      </c>
      <c r="B11746" t="s">
        <v>2235</v>
      </c>
      <c r="C11746" t="s">
        <v>2259</v>
      </c>
      <c r="D11746" t="s">
        <v>2760</v>
      </c>
      <c r="E11746" t="s">
        <v>3265</v>
      </c>
      <c r="F11746" s="6">
        <v>9</v>
      </c>
      <c r="G11746" s="6"/>
      <c r="H11746" s="6"/>
      <c r="I11746" s="6"/>
      <c r="J11746" s="6">
        <v>62.888750000000002</v>
      </c>
      <c r="K11746">
        <f t="shared" si="366"/>
        <v>2</v>
      </c>
    </row>
    <row r="11747" spans="1:11" x14ac:dyDescent="0.25">
      <c r="A11747" s="5" t="str">
        <f t="shared" si="367"/>
        <v>Size20kW or LowerMonthly Peak DayMay10</v>
      </c>
      <c r="B11747" t="s">
        <v>2235</v>
      </c>
      <c r="C11747" t="s">
        <v>2259</v>
      </c>
      <c r="D11747" t="s">
        <v>2760</v>
      </c>
      <c r="E11747" t="s">
        <v>3265</v>
      </c>
      <c r="F11747" s="6">
        <v>10</v>
      </c>
      <c r="G11747" s="6"/>
      <c r="H11747" s="6"/>
      <c r="I11747" s="6"/>
      <c r="J11747" s="6">
        <v>65.056874999999991</v>
      </c>
      <c r="K11747">
        <f t="shared" si="366"/>
        <v>2</v>
      </c>
    </row>
    <row r="11748" spans="1:11" x14ac:dyDescent="0.25">
      <c r="A11748" s="5" t="str">
        <f t="shared" si="367"/>
        <v>Size20kW or LowerMonthly Peak DayMay11</v>
      </c>
      <c r="B11748" t="s">
        <v>2235</v>
      </c>
      <c r="C11748" t="s">
        <v>2259</v>
      </c>
      <c r="D11748" t="s">
        <v>2760</v>
      </c>
      <c r="E11748" t="s">
        <v>3265</v>
      </c>
      <c r="F11748" s="6">
        <v>11</v>
      </c>
      <c r="G11748" s="6"/>
      <c r="H11748" s="6"/>
      <c r="I11748" s="6"/>
      <c r="J11748" s="6">
        <v>67.400624999999991</v>
      </c>
      <c r="K11748">
        <f t="shared" si="366"/>
        <v>2</v>
      </c>
    </row>
    <row r="11749" spans="1:11" x14ac:dyDescent="0.25">
      <c r="A11749" s="5" t="str">
        <f t="shared" si="367"/>
        <v>Size20kW or LowerMonthly Peak DayMay12</v>
      </c>
      <c r="B11749" t="s">
        <v>2235</v>
      </c>
      <c r="C11749" t="s">
        <v>2259</v>
      </c>
      <c r="D11749" t="s">
        <v>2760</v>
      </c>
      <c r="E11749" t="s">
        <v>3265</v>
      </c>
      <c r="F11749" s="6">
        <v>12</v>
      </c>
      <c r="G11749" s="6"/>
      <c r="H11749" s="6"/>
      <c r="I11749" s="6"/>
      <c r="J11749" s="6">
        <v>70.23</v>
      </c>
      <c r="K11749">
        <f t="shared" si="366"/>
        <v>2</v>
      </c>
    </row>
    <row r="11750" spans="1:11" x14ac:dyDescent="0.25">
      <c r="A11750" s="5" t="str">
        <f t="shared" si="367"/>
        <v>Size20kW or LowerMonthly Peak DayMay13</v>
      </c>
      <c r="B11750" t="s">
        <v>2235</v>
      </c>
      <c r="C11750" t="s">
        <v>2259</v>
      </c>
      <c r="D11750" t="s">
        <v>2760</v>
      </c>
      <c r="E11750" t="s">
        <v>3265</v>
      </c>
      <c r="F11750" s="6">
        <v>13</v>
      </c>
      <c r="G11750" s="6"/>
      <c r="H11750" s="6"/>
      <c r="I11750" s="6"/>
      <c r="J11750" s="6">
        <v>73.076875000000001</v>
      </c>
      <c r="K11750">
        <f t="shared" si="366"/>
        <v>2</v>
      </c>
    </row>
    <row r="11751" spans="1:11" x14ac:dyDescent="0.25">
      <c r="A11751" s="5" t="str">
        <f t="shared" si="367"/>
        <v>Size20kW or LowerMonthly Peak DayMay14</v>
      </c>
      <c r="B11751" t="s">
        <v>2235</v>
      </c>
      <c r="C11751" t="s">
        <v>2259</v>
      </c>
      <c r="D11751" t="s">
        <v>2760</v>
      </c>
      <c r="E11751" t="s">
        <v>3265</v>
      </c>
      <c r="F11751" s="6">
        <v>14</v>
      </c>
      <c r="G11751" s="6"/>
      <c r="H11751" s="6"/>
      <c r="I11751" s="6"/>
      <c r="J11751" s="6">
        <v>75.539999999999992</v>
      </c>
      <c r="K11751">
        <f t="shared" si="366"/>
        <v>2</v>
      </c>
    </row>
    <row r="11752" spans="1:11" x14ac:dyDescent="0.25">
      <c r="A11752" s="5" t="str">
        <f t="shared" si="367"/>
        <v>Size20kW or LowerMonthly Peak DayMay15</v>
      </c>
      <c r="B11752" t="s">
        <v>2235</v>
      </c>
      <c r="C11752" t="s">
        <v>2259</v>
      </c>
      <c r="D11752" t="s">
        <v>2760</v>
      </c>
      <c r="E11752" t="s">
        <v>3265</v>
      </c>
      <c r="F11752" s="6">
        <v>15</v>
      </c>
      <c r="G11752" s="6"/>
      <c r="H11752" s="6"/>
      <c r="I11752" s="6"/>
      <c r="J11752" s="6">
        <v>77.433749999999989</v>
      </c>
      <c r="K11752">
        <f t="shared" si="366"/>
        <v>2</v>
      </c>
    </row>
    <row r="11753" spans="1:11" x14ac:dyDescent="0.25">
      <c r="A11753" s="5" t="str">
        <f t="shared" si="367"/>
        <v>Size20kW or LowerMonthly Peak DayMay16</v>
      </c>
      <c r="B11753" t="s">
        <v>2235</v>
      </c>
      <c r="C11753" t="s">
        <v>2259</v>
      </c>
      <c r="D11753" t="s">
        <v>2760</v>
      </c>
      <c r="E11753" t="s">
        <v>3265</v>
      </c>
      <c r="F11753" s="6">
        <v>16</v>
      </c>
      <c r="G11753" s="6"/>
      <c r="H11753" s="6"/>
      <c r="I11753" s="6"/>
      <c r="J11753" s="6">
        <v>78.633125000000007</v>
      </c>
      <c r="K11753">
        <f t="shared" si="366"/>
        <v>2</v>
      </c>
    </row>
    <row r="11754" spans="1:11" x14ac:dyDescent="0.25">
      <c r="A11754" s="5" t="str">
        <f t="shared" si="367"/>
        <v>Size20kW or LowerMonthly Peak DayMay17</v>
      </c>
      <c r="B11754" t="s">
        <v>2235</v>
      </c>
      <c r="C11754" t="s">
        <v>2259</v>
      </c>
      <c r="D11754" t="s">
        <v>2760</v>
      </c>
      <c r="E11754" t="s">
        <v>3265</v>
      </c>
      <c r="F11754" s="6">
        <v>17</v>
      </c>
      <c r="G11754" s="6"/>
      <c r="H11754" s="6"/>
      <c r="I11754" s="6"/>
      <c r="J11754" s="6">
        <v>78.758124999999978</v>
      </c>
      <c r="K11754">
        <f t="shared" si="366"/>
        <v>2</v>
      </c>
    </row>
    <row r="11755" spans="1:11" x14ac:dyDescent="0.25">
      <c r="A11755" s="5" t="str">
        <f t="shared" si="367"/>
        <v>Size20kW or LowerMonthly Peak DayMay18</v>
      </c>
      <c r="B11755" t="s">
        <v>2235</v>
      </c>
      <c r="C11755" t="s">
        <v>2259</v>
      </c>
      <c r="D11755" t="s">
        <v>2760</v>
      </c>
      <c r="E11755" t="s">
        <v>3265</v>
      </c>
      <c r="F11755" s="6">
        <v>18</v>
      </c>
      <c r="G11755" s="6"/>
      <c r="H11755" s="6"/>
      <c r="I11755" s="6"/>
      <c r="J11755" s="6">
        <v>78.265000000000015</v>
      </c>
      <c r="K11755">
        <f t="shared" si="366"/>
        <v>2</v>
      </c>
    </row>
    <row r="11756" spans="1:11" x14ac:dyDescent="0.25">
      <c r="A11756" s="5" t="str">
        <f t="shared" si="367"/>
        <v>Size20kW or LowerMonthly Peak DayMay19</v>
      </c>
      <c r="B11756" t="s">
        <v>2235</v>
      </c>
      <c r="C11756" t="s">
        <v>2259</v>
      </c>
      <c r="D11756" t="s">
        <v>2760</v>
      </c>
      <c r="E11756" t="s">
        <v>3265</v>
      </c>
      <c r="F11756" s="6">
        <v>19</v>
      </c>
      <c r="G11756" s="6"/>
      <c r="H11756" s="6"/>
      <c r="I11756" s="6"/>
      <c r="J11756" s="6">
        <v>77.026250000000019</v>
      </c>
      <c r="K11756">
        <f t="shared" si="366"/>
        <v>2</v>
      </c>
    </row>
    <row r="11757" spans="1:11" x14ac:dyDescent="0.25">
      <c r="A11757" s="5" t="str">
        <f t="shared" si="367"/>
        <v>Size20kW or LowerMonthly Peak DayMay20</v>
      </c>
      <c r="B11757" t="s">
        <v>2235</v>
      </c>
      <c r="C11757" t="s">
        <v>2259</v>
      </c>
      <c r="D11757" t="s">
        <v>2760</v>
      </c>
      <c r="E11757" t="s">
        <v>3265</v>
      </c>
      <c r="F11757" s="6">
        <v>20</v>
      </c>
      <c r="G11757" s="6"/>
      <c r="H11757" s="6"/>
      <c r="I11757" s="6"/>
      <c r="J11757" s="6">
        <v>75.008749999999992</v>
      </c>
      <c r="K11757">
        <f t="shared" si="366"/>
        <v>2</v>
      </c>
    </row>
    <row r="11758" spans="1:11" x14ac:dyDescent="0.25">
      <c r="A11758" s="5" t="str">
        <f t="shared" si="367"/>
        <v>Size20kW or LowerMonthly Peak DayMay21</v>
      </c>
      <c r="B11758" t="s">
        <v>2235</v>
      </c>
      <c r="C11758" t="s">
        <v>2259</v>
      </c>
      <c r="D11758" t="s">
        <v>2760</v>
      </c>
      <c r="E11758" t="s">
        <v>3265</v>
      </c>
      <c r="F11758" s="6">
        <v>21</v>
      </c>
      <c r="G11758" s="6"/>
      <c r="H11758" s="6"/>
      <c r="I11758" s="6"/>
      <c r="J11758" s="6">
        <v>71.623125000000002</v>
      </c>
      <c r="K11758">
        <f t="shared" si="366"/>
        <v>2</v>
      </c>
    </row>
    <row r="11759" spans="1:11" x14ac:dyDescent="0.25">
      <c r="A11759" s="5" t="str">
        <f t="shared" si="367"/>
        <v>Size20kW or LowerMonthly Peak DayMay22</v>
      </c>
      <c r="B11759" t="s">
        <v>2235</v>
      </c>
      <c r="C11759" t="s">
        <v>2259</v>
      </c>
      <c r="D11759" t="s">
        <v>2760</v>
      </c>
      <c r="E11759" t="s">
        <v>3265</v>
      </c>
      <c r="F11759" s="6">
        <v>22</v>
      </c>
      <c r="G11759" s="6"/>
      <c r="H11759" s="6"/>
      <c r="I11759" s="6"/>
      <c r="J11759" s="6">
        <v>68.621249999999989</v>
      </c>
      <c r="K11759">
        <f t="shared" si="366"/>
        <v>2</v>
      </c>
    </row>
    <row r="11760" spans="1:11" x14ac:dyDescent="0.25">
      <c r="A11760" s="5" t="str">
        <f t="shared" si="367"/>
        <v>Size20kW or LowerMonthly Peak DayMay23</v>
      </c>
      <c r="B11760" t="s">
        <v>2235</v>
      </c>
      <c r="C11760" t="s">
        <v>2259</v>
      </c>
      <c r="D11760" t="s">
        <v>2760</v>
      </c>
      <c r="E11760" t="s">
        <v>3265</v>
      </c>
      <c r="F11760" s="6">
        <v>23</v>
      </c>
      <c r="G11760" s="6"/>
      <c r="H11760" s="6"/>
      <c r="I11760" s="6"/>
      <c r="J11760" s="6">
        <v>66.954374999999985</v>
      </c>
      <c r="K11760">
        <f t="shared" si="366"/>
        <v>2</v>
      </c>
    </row>
    <row r="11761" spans="1:11" x14ac:dyDescent="0.25">
      <c r="A11761" s="5" t="str">
        <f t="shared" si="367"/>
        <v>Size20kW or LowerMonthly Peak DayMay24</v>
      </c>
      <c r="B11761" t="s">
        <v>2235</v>
      </c>
      <c r="C11761" t="s">
        <v>2259</v>
      </c>
      <c r="D11761" t="s">
        <v>2760</v>
      </c>
      <c r="E11761" t="s">
        <v>3265</v>
      </c>
      <c r="F11761" s="6">
        <v>24</v>
      </c>
      <c r="G11761" s="6"/>
      <c r="H11761" s="6"/>
      <c r="I11761" s="6"/>
      <c r="J11761" s="6">
        <v>66.012500000000003</v>
      </c>
      <c r="K11761">
        <f t="shared" si="366"/>
        <v>2</v>
      </c>
    </row>
    <row r="11762" spans="1:11" x14ac:dyDescent="0.25">
      <c r="A11762" s="5" t="str">
        <f t="shared" si="367"/>
        <v>Size20kW or LowerAverage WeekdayJune1</v>
      </c>
      <c r="B11762" t="s">
        <v>2235</v>
      </c>
      <c r="C11762" t="s">
        <v>2259</v>
      </c>
      <c r="D11762" t="s">
        <v>2761</v>
      </c>
      <c r="E11762" t="s">
        <v>3266</v>
      </c>
      <c r="F11762" s="6">
        <v>1</v>
      </c>
      <c r="G11762" s="6"/>
      <c r="H11762" s="6"/>
      <c r="I11762" s="6"/>
      <c r="J11762" s="6">
        <v>65.191249999999997</v>
      </c>
      <c r="K11762">
        <f t="shared" si="366"/>
        <v>2</v>
      </c>
    </row>
    <row r="11763" spans="1:11" x14ac:dyDescent="0.25">
      <c r="A11763" s="5" t="str">
        <f t="shared" si="367"/>
        <v>Size20kW or LowerAverage WeekdayJune2</v>
      </c>
      <c r="B11763" t="s">
        <v>2235</v>
      </c>
      <c r="C11763" t="s">
        <v>2259</v>
      </c>
      <c r="D11763" t="s">
        <v>2761</v>
      </c>
      <c r="E11763" t="s">
        <v>3266</v>
      </c>
      <c r="F11763" s="6">
        <v>2</v>
      </c>
      <c r="G11763" s="6"/>
      <c r="H11763" s="6"/>
      <c r="I11763" s="6"/>
      <c r="J11763" s="6">
        <v>65.038124899864201</v>
      </c>
      <c r="K11763">
        <f t="shared" si="366"/>
        <v>2</v>
      </c>
    </row>
    <row r="11764" spans="1:11" x14ac:dyDescent="0.25">
      <c r="A11764" s="5" t="str">
        <f t="shared" si="367"/>
        <v>Size20kW or LowerAverage WeekdayJune3</v>
      </c>
      <c r="B11764" t="s">
        <v>2235</v>
      </c>
      <c r="C11764" t="s">
        <v>2259</v>
      </c>
      <c r="D11764" t="s">
        <v>2761</v>
      </c>
      <c r="E11764" t="s">
        <v>3266</v>
      </c>
      <c r="F11764" s="6">
        <v>3</v>
      </c>
      <c r="G11764" s="6"/>
      <c r="H11764" s="6"/>
      <c r="I11764" s="6"/>
      <c r="J11764" s="6">
        <v>64.742500066757202</v>
      </c>
      <c r="K11764">
        <f t="shared" si="366"/>
        <v>2</v>
      </c>
    </row>
    <row r="11765" spans="1:11" x14ac:dyDescent="0.25">
      <c r="A11765" s="5" t="str">
        <f t="shared" si="367"/>
        <v>Size20kW or LowerAverage WeekdayJune4</v>
      </c>
      <c r="B11765" t="s">
        <v>2235</v>
      </c>
      <c r="C11765" t="s">
        <v>2259</v>
      </c>
      <c r="D11765" t="s">
        <v>2761</v>
      </c>
      <c r="E11765" t="s">
        <v>3266</v>
      </c>
      <c r="F11765" s="6">
        <v>4</v>
      </c>
      <c r="G11765" s="6"/>
      <c r="H11765" s="6"/>
      <c r="I11765" s="6"/>
      <c r="J11765" s="6">
        <v>63.969374179840088</v>
      </c>
      <c r="K11765">
        <f t="shared" si="366"/>
        <v>2</v>
      </c>
    </row>
    <row r="11766" spans="1:11" x14ac:dyDescent="0.25">
      <c r="A11766" s="5" t="str">
        <f t="shared" si="367"/>
        <v>Size20kW or LowerAverage WeekdayJune5</v>
      </c>
      <c r="B11766" t="s">
        <v>2235</v>
      </c>
      <c r="C11766" t="s">
        <v>2259</v>
      </c>
      <c r="D11766" t="s">
        <v>2761</v>
      </c>
      <c r="E11766" t="s">
        <v>3266</v>
      </c>
      <c r="F11766" s="6">
        <v>5</v>
      </c>
      <c r="G11766" s="6"/>
      <c r="H11766" s="6"/>
      <c r="I11766" s="6"/>
      <c r="J11766" s="6">
        <v>62.990625858306885</v>
      </c>
      <c r="K11766">
        <f t="shared" si="366"/>
        <v>2</v>
      </c>
    </row>
    <row r="11767" spans="1:11" x14ac:dyDescent="0.25">
      <c r="A11767" s="5" t="str">
        <f t="shared" si="367"/>
        <v>Size20kW or LowerAverage WeekdayJune6</v>
      </c>
      <c r="B11767" t="s">
        <v>2235</v>
      </c>
      <c r="C11767" t="s">
        <v>2259</v>
      </c>
      <c r="D11767" t="s">
        <v>2761</v>
      </c>
      <c r="E11767" t="s">
        <v>3266</v>
      </c>
      <c r="F11767" s="6">
        <v>6</v>
      </c>
      <c r="G11767" s="6"/>
      <c r="H11767" s="6"/>
      <c r="I11767" s="6"/>
      <c r="J11767" s="6">
        <v>62.40250039100647</v>
      </c>
      <c r="K11767">
        <f t="shared" si="366"/>
        <v>2</v>
      </c>
    </row>
    <row r="11768" spans="1:11" x14ac:dyDescent="0.25">
      <c r="A11768" s="5" t="str">
        <f t="shared" si="367"/>
        <v>Size20kW or LowerAverage WeekdayJune7</v>
      </c>
      <c r="B11768" t="s">
        <v>2235</v>
      </c>
      <c r="C11768" t="s">
        <v>2259</v>
      </c>
      <c r="D11768" t="s">
        <v>2761</v>
      </c>
      <c r="E11768" t="s">
        <v>3266</v>
      </c>
      <c r="F11768" s="6">
        <v>7</v>
      </c>
      <c r="G11768" s="6"/>
      <c r="H11768" s="6"/>
      <c r="I11768" s="6"/>
      <c r="J11768" s="6">
        <v>61.840624809265137</v>
      </c>
      <c r="K11768">
        <f t="shared" si="366"/>
        <v>2</v>
      </c>
    </row>
    <row r="11769" spans="1:11" x14ac:dyDescent="0.25">
      <c r="A11769" s="5" t="str">
        <f t="shared" si="367"/>
        <v>Size20kW or LowerAverage WeekdayJune8</v>
      </c>
      <c r="B11769" t="s">
        <v>2235</v>
      </c>
      <c r="C11769" t="s">
        <v>2259</v>
      </c>
      <c r="D11769" t="s">
        <v>2761</v>
      </c>
      <c r="E11769" t="s">
        <v>3266</v>
      </c>
      <c r="F11769" s="6">
        <v>8</v>
      </c>
      <c r="G11769" s="6"/>
      <c r="H11769" s="6"/>
      <c r="I11769" s="6"/>
      <c r="J11769" s="6">
        <v>63.022499084472656</v>
      </c>
      <c r="K11769">
        <f t="shared" si="366"/>
        <v>2</v>
      </c>
    </row>
    <row r="11770" spans="1:11" x14ac:dyDescent="0.25">
      <c r="A11770" s="5" t="str">
        <f t="shared" si="367"/>
        <v>Size20kW or LowerAverage WeekdayJune9</v>
      </c>
      <c r="B11770" t="s">
        <v>2235</v>
      </c>
      <c r="C11770" t="s">
        <v>2259</v>
      </c>
      <c r="D11770" t="s">
        <v>2761</v>
      </c>
      <c r="E11770" t="s">
        <v>3266</v>
      </c>
      <c r="F11770" s="6">
        <v>9</v>
      </c>
      <c r="G11770" s="6"/>
      <c r="H11770" s="6"/>
      <c r="I11770" s="6"/>
      <c r="J11770" s="6">
        <v>65.696250677108765</v>
      </c>
      <c r="K11770">
        <f t="shared" si="366"/>
        <v>2</v>
      </c>
    </row>
    <row r="11771" spans="1:11" x14ac:dyDescent="0.25">
      <c r="A11771" s="5" t="str">
        <f t="shared" si="367"/>
        <v>Size20kW or LowerAverage WeekdayJune10</v>
      </c>
      <c r="B11771" t="s">
        <v>2235</v>
      </c>
      <c r="C11771" t="s">
        <v>2259</v>
      </c>
      <c r="D11771" t="s">
        <v>2761</v>
      </c>
      <c r="E11771" t="s">
        <v>3266</v>
      </c>
      <c r="F11771" s="6">
        <v>10</v>
      </c>
      <c r="G11771" s="6"/>
      <c r="H11771" s="6"/>
      <c r="I11771" s="6"/>
      <c r="J11771" s="6">
        <v>68.298125743865967</v>
      </c>
      <c r="K11771">
        <f t="shared" si="366"/>
        <v>2</v>
      </c>
    </row>
    <row r="11772" spans="1:11" x14ac:dyDescent="0.25">
      <c r="A11772" s="5" t="str">
        <f t="shared" si="367"/>
        <v>Size20kW or LowerAverage WeekdayJune11</v>
      </c>
      <c r="B11772" t="s">
        <v>2235</v>
      </c>
      <c r="C11772" t="s">
        <v>2259</v>
      </c>
      <c r="D11772" t="s">
        <v>2761</v>
      </c>
      <c r="E11772" t="s">
        <v>3266</v>
      </c>
      <c r="F11772" s="6">
        <v>11</v>
      </c>
      <c r="G11772" s="6"/>
      <c r="H11772" s="6"/>
      <c r="I11772" s="6"/>
      <c r="J11772" s="6">
        <v>70.703750133514404</v>
      </c>
      <c r="K11772">
        <f t="shared" si="366"/>
        <v>2</v>
      </c>
    </row>
    <row r="11773" spans="1:11" x14ac:dyDescent="0.25">
      <c r="A11773" s="5" t="str">
        <f t="shared" si="367"/>
        <v>Size20kW or LowerAverage WeekdayJune12</v>
      </c>
      <c r="B11773" t="s">
        <v>2235</v>
      </c>
      <c r="C11773" t="s">
        <v>2259</v>
      </c>
      <c r="D11773" t="s">
        <v>2761</v>
      </c>
      <c r="E11773" t="s">
        <v>3266</v>
      </c>
      <c r="F11773" s="6">
        <v>12</v>
      </c>
      <c r="G11773" s="6"/>
      <c r="H11773" s="6"/>
      <c r="I11773" s="6"/>
      <c r="J11773" s="6">
        <v>74.037499904632568</v>
      </c>
      <c r="K11773">
        <f t="shared" si="366"/>
        <v>2</v>
      </c>
    </row>
    <row r="11774" spans="1:11" x14ac:dyDescent="0.25">
      <c r="A11774" s="5" t="str">
        <f t="shared" si="367"/>
        <v>Size20kW or LowerAverage WeekdayJune13</v>
      </c>
      <c r="B11774" t="s">
        <v>2235</v>
      </c>
      <c r="C11774" t="s">
        <v>2259</v>
      </c>
      <c r="D11774" t="s">
        <v>2761</v>
      </c>
      <c r="E11774" t="s">
        <v>3266</v>
      </c>
      <c r="F11774" s="6">
        <v>13</v>
      </c>
      <c r="G11774" s="6"/>
      <c r="H11774" s="6"/>
      <c r="I11774" s="6"/>
      <c r="J11774" s="6">
        <v>77.028750419616699</v>
      </c>
      <c r="K11774">
        <f t="shared" si="366"/>
        <v>2</v>
      </c>
    </row>
    <row r="11775" spans="1:11" x14ac:dyDescent="0.25">
      <c r="A11775" s="5" t="str">
        <f t="shared" si="367"/>
        <v>Size20kW or LowerAverage WeekdayJune14</v>
      </c>
      <c r="B11775" t="s">
        <v>2235</v>
      </c>
      <c r="C11775" t="s">
        <v>2259</v>
      </c>
      <c r="D11775" t="s">
        <v>2761</v>
      </c>
      <c r="E11775" t="s">
        <v>3266</v>
      </c>
      <c r="F11775" s="6">
        <v>14</v>
      </c>
      <c r="G11775" s="6"/>
      <c r="H11775" s="6"/>
      <c r="I11775" s="6"/>
      <c r="J11775" s="6">
        <v>79.456251621246338</v>
      </c>
      <c r="K11775">
        <f t="shared" si="366"/>
        <v>2</v>
      </c>
    </row>
    <row r="11776" spans="1:11" x14ac:dyDescent="0.25">
      <c r="A11776" s="5" t="str">
        <f t="shared" si="367"/>
        <v>Size20kW or LowerAverage WeekdayJune15</v>
      </c>
      <c r="B11776" t="s">
        <v>2235</v>
      </c>
      <c r="C11776" t="s">
        <v>2259</v>
      </c>
      <c r="D11776" t="s">
        <v>2761</v>
      </c>
      <c r="E11776" t="s">
        <v>3266</v>
      </c>
      <c r="F11776" s="6">
        <v>15</v>
      </c>
      <c r="G11776" s="6"/>
      <c r="H11776" s="6"/>
      <c r="I11776" s="6"/>
      <c r="J11776" s="6">
        <v>80.711251258850098</v>
      </c>
      <c r="K11776">
        <f t="shared" si="366"/>
        <v>2</v>
      </c>
    </row>
    <row r="11777" spans="1:11" x14ac:dyDescent="0.25">
      <c r="A11777" s="5" t="str">
        <f t="shared" si="367"/>
        <v>Size20kW or LowerAverage WeekdayJune16</v>
      </c>
      <c r="B11777" t="s">
        <v>2235</v>
      </c>
      <c r="C11777" t="s">
        <v>2259</v>
      </c>
      <c r="D11777" t="s">
        <v>2761</v>
      </c>
      <c r="E11777" t="s">
        <v>3266</v>
      </c>
      <c r="F11777" s="6">
        <v>16</v>
      </c>
      <c r="G11777" s="6"/>
      <c r="H11777" s="6"/>
      <c r="I11777" s="6"/>
      <c r="J11777" s="6">
        <v>81.408751964569092</v>
      </c>
      <c r="K11777">
        <f t="shared" si="366"/>
        <v>2</v>
      </c>
    </row>
    <row r="11778" spans="1:11" x14ac:dyDescent="0.25">
      <c r="A11778" s="5" t="str">
        <f t="shared" si="367"/>
        <v>Size20kW or LowerAverage WeekdayJune17</v>
      </c>
      <c r="B11778" t="s">
        <v>2235</v>
      </c>
      <c r="C11778" t="s">
        <v>2259</v>
      </c>
      <c r="D11778" t="s">
        <v>2761</v>
      </c>
      <c r="E11778" t="s">
        <v>3266</v>
      </c>
      <c r="F11778" s="6">
        <v>17</v>
      </c>
      <c r="G11778" s="6"/>
      <c r="H11778" s="6"/>
      <c r="I11778" s="6"/>
      <c r="J11778" s="6">
        <v>81.146249771118164</v>
      </c>
      <c r="K11778">
        <f t="shared" ref="K11778:K11841" si="368">INDEX(events, MATCH(CONCATENATE(B11778, C11778, D11778, E11778), events_y, 0), MATCH("Confidential", events_x, 0))</f>
        <v>2</v>
      </c>
    </row>
    <row r="11779" spans="1:11" x14ac:dyDescent="0.25">
      <c r="A11779" s="5" t="str">
        <f t="shared" ref="A11779:A11842" si="369">CONCATENATE(B11779, C11779, D11779, E11779, F11779)</f>
        <v>Size20kW or LowerAverage WeekdayJune18</v>
      </c>
      <c r="B11779" t="s">
        <v>2235</v>
      </c>
      <c r="C11779" t="s">
        <v>2259</v>
      </c>
      <c r="D11779" t="s">
        <v>2761</v>
      </c>
      <c r="E11779" t="s">
        <v>3266</v>
      </c>
      <c r="F11779" s="6">
        <v>18</v>
      </c>
      <c r="G11779" s="6"/>
      <c r="H11779" s="6"/>
      <c r="I11779" s="6"/>
      <c r="J11779" s="6">
        <v>79.331249713897705</v>
      </c>
      <c r="K11779">
        <f t="shared" si="368"/>
        <v>2</v>
      </c>
    </row>
    <row r="11780" spans="1:11" x14ac:dyDescent="0.25">
      <c r="A11780" s="5" t="str">
        <f t="shared" si="369"/>
        <v>Size20kW or LowerAverage WeekdayJune19</v>
      </c>
      <c r="B11780" t="s">
        <v>2235</v>
      </c>
      <c r="C11780" t="s">
        <v>2259</v>
      </c>
      <c r="D11780" t="s">
        <v>2761</v>
      </c>
      <c r="E11780" t="s">
        <v>3266</v>
      </c>
      <c r="F11780" s="6">
        <v>19</v>
      </c>
      <c r="G11780" s="6"/>
      <c r="H11780" s="6"/>
      <c r="I11780" s="6"/>
      <c r="J11780" s="6">
        <v>77.358749866485596</v>
      </c>
      <c r="K11780">
        <f t="shared" si="368"/>
        <v>2</v>
      </c>
    </row>
    <row r="11781" spans="1:11" x14ac:dyDescent="0.25">
      <c r="A11781" s="5" t="str">
        <f t="shared" si="369"/>
        <v>Size20kW or LowerAverage WeekdayJune20</v>
      </c>
      <c r="B11781" t="s">
        <v>2235</v>
      </c>
      <c r="C11781" t="s">
        <v>2259</v>
      </c>
      <c r="D11781" t="s">
        <v>2761</v>
      </c>
      <c r="E11781" t="s">
        <v>3266</v>
      </c>
      <c r="F11781" s="6">
        <v>20</v>
      </c>
      <c r="G11781" s="6"/>
      <c r="H11781" s="6"/>
      <c r="I11781" s="6"/>
      <c r="J11781" s="6">
        <v>75.032498836517334</v>
      </c>
      <c r="K11781">
        <f t="shared" si="368"/>
        <v>2</v>
      </c>
    </row>
    <row r="11782" spans="1:11" x14ac:dyDescent="0.25">
      <c r="A11782" s="5" t="str">
        <f t="shared" si="369"/>
        <v>Size20kW or LowerAverage WeekdayJune21</v>
      </c>
      <c r="B11782" t="s">
        <v>2235</v>
      </c>
      <c r="C11782" t="s">
        <v>2259</v>
      </c>
      <c r="D11782" t="s">
        <v>2761</v>
      </c>
      <c r="E11782" t="s">
        <v>3266</v>
      </c>
      <c r="F11782" s="6">
        <v>21</v>
      </c>
      <c r="G11782" s="6"/>
      <c r="H11782" s="6"/>
      <c r="I11782" s="6"/>
      <c r="J11782" s="6">
        <v>71.926250457763672</v>
      </c>
      <c r="K11782">
        <f t="shared" si="368"/>
        <v>2</v>
      </c>
    </row>
    <row r="11783" spans="1:11" x14ac:dyDescent="0.25">
      <c r="A11783" s="5" t="str">
        <f t="shared" si="369"/>
        <v>Size20kW or LowerAverage WeekdayJune22</v>
      </c>
      <c r="B11783" t="s">
        <v>2235</v>
      </c>
      <c r="C11783" t="s">
        <v>2259</v>
      </c>
      <c r="D11783" t="s">
        <v>2761</v>
      </c>
      <c r="E11783" t="s">
        <v>3266</v>
      </c>
      <c r="F11783" s="6">
        <v>22</v>
      </c>
      <c r="G11783" s="6"/>
      <c r="H11783" s="6"/>
      <c r="I11783" s="6"/>
      <c r="J11783" s="6">
        <v>69.546249628067017</v>
      </c>
      <c r="K11783">
        <f t="shared" si="368"/>
        <v>2</v>
      </c>
    </row>
    <row r="11784" spans="1:11" x14ac:dyDescent="0.25">
      <c r="A11784" s="5" t="str">
        <f t="shared" si="369"/>
        <v>Size20kW or LowerAverage WeekdayJune23</v>
      </c>
      <c r="B11784" t="s">
        <v>2235</v>
      </c>
      <c r="C11784" t="s">
        <v>2259</v>
      </c>
      <c r="D11784" t="s">
        <v>2761</v>
      </c>
      <c r="E11784" t="s">
        <v>3266</v>
      </c>
      <c r="F11784" s="6">
        <v>23</v>
      </c>
      <c r="G11784" s="6"/>
      <c r="H11784" s="6"/>
      <c r="I11784" s="6"/>
      <c r="J11784" s="6">
        <v>68.482499361038208</v>
      </c>
      <c r="K11784">
        <f t="shared" si="368"/>
        <v>2</v>
      </c>
    </row>
    <row r="11785" spans="1:11" x14ac:dyDescent="0.25">
      <c r="A11785" s="5" t="str">
        <f t="shared" si="369"/>
        <v>Size20kW or LowerAverage WeekdayJune24</v>
      </c>
      <c r="B11785" t="s">
        <v>2235</v>
      </c>
      <c r="C11785" t="s">
        <v>2259</v>
      </c>
      <c r="D11785" t="s">
        <v>2761</v>
      </c>
      <c r="E11785" t="s">
        <v>3266</v>
      </c>
      <c r="F11785" s="6">
        <v>24</v>
      </c>
      <c r="G11785" s="6"/>
      <c r="H11785" s="6"/>
      <c r="I11785" s="6"/>
      <c r="J11785" s="6">
        <v>67.791875600814819</v>
      </c>
      <c r="K11785">
        <f t="shared" si="368"/>
        <v>2</v>
      </c>
    </row>
    <row r="11786" spans="1:11" x14ac:dyDescent="0.25">
      <c r="A11786" s="5" t="str">
        <f t="shared" si="369"/>
        <v>Size20kW or LowerMonthly Peak DayJune1</v>
      </c>
      <c r="B11786" t="s">
        <v>2235</v>
      </c>
      <c r="C11786" t="s">
        <v>2259</v>
      </c>
      <c r="D11786" t="s">
        <v>2762</v>
      </c>
      <c r="E11786" t="s">
        <v>3266</v>
      </c>
      <c r="F11786" s="6">
        <v>1</v>
      </c>
      <c r="G11786" s="6"/>
      <c r="H11786" s="6"/>
      <c r="I11786" s="6"/>
      <c r="J11786" s="6">
        <v>72.456249237060547</v>
      </c>
      <c r="K11786">
        <f t="shared" si="368"/>
        <v>2</v>
      </c>
    </row>
    <row r="11787" spans="1:11" x14ac:dyDescent="0.25">
      <c r="A11787" s="5" t="str">
        <f t="shared" si="369"/>
        <v>Size20kW or LowerMonthly Peak DayJune2</v>
      </c>
      <c r="B11787" t="s">
        <v>2235</v>
      </c>
      <c r="C11787" t="s">
        <v>2259</v>
      </c>
      <c r="D11787" t="s">
        <v>2762</v>
      </c>
      <c r="E11787" t="s">
        <v>3266</v>
      </c>
      <c r="F11787" s="6">
        <v>2</v>
      </c>
      <c r="G11787" s="6"/>
      <c r="H11787" s="6"/>
      <c r="I11787" s="6"/>
      <c r="J11787" s="6">
        <v>71.353126049041748</v>
      </c>
      <c r="K11787">
        <f t="shared" si="368"/>
        <v>2</v>
      </c>
    </row>
    <row r="11788" spans="1:11" x14ac:dyDescent="0.25">
      <c r="A11788" s="5" t="str">
        <f t="shared" si="369"/>
        <v>Size20kW or LowerMonthly Peak DayJune3</v>
      </c>
      <c r="B11788" t="s">
        <v>2235</v>
      </c>
      <c r="C11788" t="s">
        <v>2259</v>
      </c>
      <c r="D11788" t="s">
        <v>2762</v>
      </c>
      <c r="E11788" t="s">
        <v>3266</v>
      </c>
      <c r="F11788" s="6">
        <v>3</v>
      </c>
      <c r="G11788" s="6"/>
      <c r="H11788" s="6"/>
      <c r="I11788" s="6"/>
      <c r="J11788" s="6">
        <v>70.218750476837158</v>
      </c>
      <c r="K11788">
        <f t="shared" si="368"/>
        <v>2</v>
      </c>
    </row>
    <row r="11789" spans="1:11" x14ac:dyDescent="0.25">
      <c r="A11789" s="5" t="str">
        <f t="shared" si="369"/>
        <v>Size20kW or LowerMonthly Peak DayJune4</v>
      </c>
      <c r="B11789" t="s">
        <v>2235</v>
      </c>
      <c r="C11789" t="s">
        <v>2259</v>
      </c>
      <c r="D11789" t="s">
        <v>2762</v>
      </c>
      <c r="E11789" t="s">
        <v>3266</v>
      </c>
      <c r="F11789" s="6">
        <v>4</v>
      </c>
      <c r="G11789" s="6"/>
      <c r="H11789" s="6"/>
      <c r="I11789" s="6"/>
      <c r="J11789" s="6">
        <v>69.545000553131104</v>
      </c>
      <c r="K11789">
        <f t="shared" si="368"/>
        <v>2</v>
      </c>
    </row>
    <row r="11790" spans="1:11" x14ac:dyDescent="0.25">
      <c r="A11790" s="5" t="str">
        <f t="shared" si="369"/>
        <v>Size20kW or LowerMonthly Peak DayJune5</v>
      </c>
      <c r="B11790" t="s">
        <v>2235</v>
      </c>
      <c r="C11790" t="s">
        <v>2259</v>
      </c>
      <c r="D11790" t="s">
        <v>2762</v>
      </c>
      <c r="E11790" t="s">
        <v>3266</v>
      </c>
      <c r="F11790" s="6">
        <v>5</v>
      </c>
      <c r="G11790" s="6"/>
      <c r="H11790" s="6"/>
      <c r="I11790" s="6"/>
      <c r="J11790" s="6">
        <v>68.64250111579895</v>
      </c>
      <c r="K11790">
        <f t="shared" si="368"/>
        <v>2</v>
      </c>
    </row>
    <row r="11791" spans="1:11" x14ac:dyDescent="0.25">
      <c r="A11791" s="5" t="str">
        <f t="shared" si="369"/>
        <v>Size20kW or LowerMonthly Peak DayJune6</v>
      </c>
      <c r="B11791" t="s">
        <v>2235</v>
      </c>
      <c r="C11791" t="s">
        <v>2259</v>
      </c>
      <c r="D11791" t="s">
        <v>2762</v>
      </c>
      <c r="E11791" t="s">
        <v>3266</v>
      </c>
      <c r="F11791" s="6">
        <v>6</v>
      </c>
      <c r="G11791" s="6"/>
      <c r="H11791" s="6"/>
      <c r="I11791" s="6"/>
      <c r="J11791" s="6">
        <v>68.048125267028809</v>
      </c>
      <c r="K11791">
        <f t="shared" si="368"/>
        <v>2</v>
      </c>
    </row>
    <row r="11792" spans="1:11" x14ac:dyDescent="0.25">
      <c r="A11792" s="5" t="str">
        <f t="shared" si="369"/>
        <v>Size20kW or LowerMonthly Peak DayJune7</v>
      </c>
      <c r="B11792" t="s">
        <v>2235</v>
      </c>
      <c r="C11792" t="s">
        <v>2259</v>
      </c>
      <c r="D11792" t="s">
        <v>2762</v>
      </c>
      <c r="E11792" t="s">
        <v>3266</v>
      </c>
      <c r="F11792" s="6">
        <v>7</v>
      </c>
      <c r="G11792" s="6"/>
      <c r="H11792" s="6"/>
      <c r="I11792" s="6"/>
      <c r="J11792" s="6">
        <v>67.500000238418579</v>
      </c>
      <c r="K11792">
        <f t="shared" si="368"/>
        <v>2</v>
      </c>
    </row>
    <row r="11793" spans="1:11" x14ac:dyDescent="0.25">
      <c r="A11793" s="5" t="str">
        <f t="shared" si="369"/>
        <v>Size20kW or LowerMonthly Peak DayJune8</v>
      </c>
      <c r="B11793" t="s">
        <v>2235</v>
      </c>
      <c r="C11793" t="s">
        <v>2259</v>
      </c>
      <c r="D11793" t="s">
        <v>2762</v>
      </c>
      <c r="E11793" t="s">
        <v>3266</v>
      </c>
      <c r="F11793" s="6">
        <v>8</v>
      </c>
      <c r="G11793" s="6"/>
      <c r="H11793" s="6"/>
      <c r="I11793" s="6"/>
      <c r="J11793" s="6">
        <v>67.740624904632568</v>
      </c>
      <c r="K11793">
        <f t="shared" si="368"/>
        <v>2</v>
      </c>
    </row>
    <row r="11794" spans="1:11" x14ac:dyDescent="0.25">
      <c r="A11794" s="5" t="str">
        <f t="shared" si="369"/>
        <v>Size20kW or LowerMonthly Peak DayJune9</v>
      </c>
      <c r="B11794" t="s">
        <v>2235</v>
      </c>
      <c r="C11794" t="s">
        <v>2259</v>
      </c>
      <c r="D11794" t="s">
        <v>2762</v>
      </c>
      <c r="E11794" t="s">
        <v>3266</v>
      </c>
      <c r="F11794" s="6">
        <v>9</v>
      </c>
      <c r="G11794" s="6"/>
      <c r="H11794" s="6"/>
      <c r="I11794" s="6"/>
      <c r="J11794" s="6">
        <v>70.740623474121094</v>
      </c>
      <c r="K11794">
        <f t="shared" si="368"/>
        <v>2</v>
      </c>
    </row>
    <row r="11795" spans="1:11" x14ac:dyDescent="0.25">
      <c r="A11795" s="5" t="str">
        <f t="shared" si="369"/>
        <v>Size20kW or LowerMonthly Peak DayJune10</v>
      </c>
      <c r="B11795" t="s">
        <v>2235</v>
      </c>
      <c r="C11795" t="s">
        <v>2259</v>
      </c>
      <c r="D11795" t="s">
        <v>2762</v>
      </c>
      <c r="E11795" t="s">
        <v>3266</v>
      </c>
      <c r="F11795" s="6">
        <v>10</v>
      </c>
      <c r="G11795" s="6"/>
      <c r="H11795" s="6"/>
      <c r="I11795" s="6"/>
      <c r="J11795" s="6">
        <v>73.446874141693115</v>
      </c>
      <c r="K11795">
        <f t="shared" si="368"/>
        <v>2</v>
      </c>
    </row>
    <row r="11796" spans="1:11" x14ac:dyDescent="0.25">
      <c r="A11796" s="5" t="str">
        <f t="shared" si="369"/>
        <v>Size20kW or LowerMonthly Peak DayJune11</v>
      </c>
      <c r="B11796" t="s">
        <v>2235</v>
      </c>
      <c r="C11796" t="s">
        <v>2259</v>
      </c>
      <c r="D11796" t="s">
        <v>2762</v>
      </c>
      <c r="E11796" t="s">
        <v>3266</v>
      </c>
      <c r="F11796" s="6">
        <v>11</v>
      </c>
      <c r="G11796" s="6"/>
      <c r="H11796" s="6"/>
      <c r="I11796" s="6"/>
      <c r="J11796" s="6">
        <v>75.526875972747803</v>
      </c>
      <c r="K11796">
        <f t="shared" si="368"/>
        <v>2</v>
      </c>
    </row>
    <row r="11797" spans="1:11" x14ac:dyDescent="0.25">
      <c r="A11797" s="5" t="str">
        <f t="shared" si="369"/>
        <v>Size20kW or LowerMonthly Peak DayJune12</v>
      </c>
      <c r="B11797" t="s">
        <v>2235</v>
      </c>
      <c r="C11797" t="s">
        <v>2259</v>
      </c>
      <c r="D11797" t="s">
        <v>2762</v>
      </c>
      <c r="E11797" t="s">
        <v>3266</v>
      </c>
      <c r="F11797" s="6">
        <v>12</v>
      </c>
      <c r="G11797" s="6"/>
      <c r="H11797" s="6"/>
      <c r="I11797" s="6"/>
      <c r="J11797" s="6">
        <v>80.101248741149902</v>
      </c>
      <c r="K11797">
        <f t="shared" si="368"/>
        <v>2</v>
      </c>
    </row>
    <row r="11798" spans="1:11" x14ac:dyDescent="0.25">
      <c r="A11798" s="5" t="str">
        <f t="shared" si="369"/>
        <v>Size20kW or LowerMonthly Peak DayJune13</v>
      </c>
      <c r="B11798" t="s">
        <v>2235</v>
      </c>
      <c r="C11798" t="s">
        <v>2259</v>
      </c>
      <c r="D11798" t="s">
        <v>2762</v>
      </c>
      <c r="E11798" t="s">
        <v>3266</v>
      </c>
      <c r="F11798" s="6">
        <v>13</v>
      </c>
      <c r="G11798" s="6"/>
      <c r="H11798" s="6"/>
      <c r="I11798" s="6"/>
      <c r="J11798" s="6">
        <v>84.543748378753662</v>
      </c>
      <c r="K11798">
        <f t="shared" si="368"/>
        <v>2</v>
      </c>
    </row>
    <row r="11799" spans="1:11" x14ac:dyDescent="0.25">
      <c r="A11799" s="5" t="str">
        <f t="shared" si="369"/>
        <v>Size20kW or LowerMonthly Peak DayJune14</v>
      </c>
      <c r="B11799" t="s">
        <v>2235</v>
      </c>
      <c r="C11799" t="s">
        <v>2259</v>
      </c>
      <c r="D11799" t="s">
        <v>2762</v>
      </c>
      <c r="E11799" t="s">
        <v>3266</v>
      </c>
      <c r="F11799" s="6">
        <v>14</v>
      </c>
      <c r="G11799" s="6"/>
      <c r="H11799" s="6"/>
      <c r="I11799" s="6"/>
      <c r="J11799" s="6">
        <v>85.412498950958252</v>
      </c>
      <c r="K11799">
        <f t="shared" si="368"/>
        <v>2</v>
      </c>
    </row>
    <row r="11800" spans="1:11" x14ac:dyDescent="0.25">
      <c r="A11800" s="5" t="str">
        <f t="shared" si="369"/>
        <v>Size20kW or LowerMonthly Peak DayJune15</v>
      </c>
      <c r="B11800" t="s">
        <v>2235</v>
      </c>
      <c r="C11800" t="s">
        <v>2259</v>
      </c>
      <c r="D11800" t="s">
        <v>2762</v>
      </c>
      <c r="E11800" t="s">
        <v>3266</v>
      </c>
      <c r="F11800" s="6">
        <v>15</v>
      </c>
      <c r="G11800" s="6"/>
      <c r="H11800" s="6"/>
      <c r="I11800" s="6"/>
      <c r="J11800" s="6">
        <v>85.262500762939453</v>
      </c>
      <c r="K11800">
        <f t="shared" si="368"/>
        <v>2</v>
      </c>
    </row>
    <row r="11801" spans="1:11" x14ac:dyDescent="0.25">
      <c r="A11801" s="5" t="str">
        <f t="shared" si="369"/>
        <v>Size20kW or LowerMonthly Peak DayJune16</v>
      </c>
      <c r="B11801" t="s">
        <v>2235</v>
      </c>
      <c r="C11801" t="s">
        <v>2259</v>
      </c>
      <c r="D11801" t="s">
        <v>2762</v>
      </c>
      <c r="E11801" t="s">
        <v>3266</v>
      </c>
      <c r="F11801" s="6">
        <v>16</v>
      </c>
      <c r="G11801" s="6"/>
      <c r="H11801" s="6"/>
      <c r="I11801" s="6"/>
      <c r="J11801" s="6">
        <v>84.931251049041748</v>
      </c>
      <c r="K11801">
        <f t="shared" si="368"/>
        <v>2</v>
      </c>
    </row>
    <row r="11802" spans="1:11" x14ac:dyDescent="0.25">
      <c r="A11802" s="5" t="str">
        <f t="shared" si="369"/>
        <v>Size20kW or LowerMonthly Peak DayJune17</v>
      </c>
      <c r="B11802" t="s">
        <v>2235</v>
      </c>
      <c r="C11802" t="s">
        <v>2259</v>
      </c>
      <c r="D11802" t="s">
        <v>2762</v>
      </c>
      <c r="E11802" t="s">
        <v>3266</v>
      </c>
      <c r="F11802" s="6">
        <v>17</v>
      </c>
      <c r="G11802" s="6"/>
      <c r="H11802" s="6"/>
      <c r="I11802" s="6"/>
      <c r="J11802" s="6">
        <v>85.224998950958252</v>
      </c>
      <c r="K11802">
        <f t="shared" si="368"/>
        <v>2</v>
      </c>
    </row>
    <row r="11803" spans="1:11" x14ac:dyDescent="0.25">
      <c r="A11803" s="5" t="str">
        <f t="shared" si="369"/>
        <v>Size20kW or LowerMonthly Peak DayJune18</v>
      </c>
      <c r="B11803" t="s">
        <v>2235</v>
      </c>
      <c r="C11803" t="s">
        <v>2259</v>
      </c>
      <c r="D11803" t="s">
        <v>2762</v>
      </c>
      <c r="E11803" t="s">
        <v>3266</v>
      </c>
      <c r="F11803" s="6">
        <v>18</v>
      </c>
      <c r="G11803" s="6"/>
      <c r="H11803" s="6"/>
      <c r="I11803" s="6"/>
      <c r="J11803" s="6">
        <v>84.462500095367432</v>
      </c>
      <c r="K11803">
        <f t="shared" si="368"/>
        <v>2</v>
      </c>
    </row>
    <row r="11804" spans="1:11" x14ac:dyDescent="0.25">
      <c r="A11804" s="5" t="str">
        <f t="shared" si="369"/>
        <v>Size20kW or LowerMonthly Peak DayJune19</v>
      </c>
      <c r="B11804" t="s">
        <v>2235</v>
      </c>
      <c r="C11804" t="s">
        <v>2259</v>
      </c>
      <c r="D11804" t="s">
        <v>2762</v>
      </c>
      <c r="E11804" t="s">
        <v>3266</v>
      </c>
      <c r="F11804" s="6">
        <v>19</v>
      </c>
      <c r="G11804" s="6"/>
      <c r="H11804" s="6"/>
      <c r="I11804" s="6"/>
      <c r="J11804" s="6">
        <v>83.072500705718994</v>
      </c>
      <c r="K11804">
        <f t="shared" si="368"/>
        <v>2</v>
      </c>
    </row>
    <row r="11805" spans="1:11" x14ac:dyDescent="0.25">
      <c r="A11805" s="5" t="str">
        <f t="shared" si="369"/>
        <v>Size20kW or LowerMonthly Peak DayJune20</v>
      </c>
      <c r="B11805" t="s">
        <v>2235</v>
      </c>
      <c r="C11805" t="s">
        <v>2259</v>
      </c>
      <c r="D11805" t="s">
        <v>2762</v>
      </c>
      <c r="E11805" t="s">
        <v>3266</v>
      </c>
      <c r="F11805" s="6">
        <v>20</v>
      </c>
      <c r="G11805" s="6"/>
      <c r="H11805" s="6"/>
      <c r="I11805" s="6"/>
      <c r="J11805" s="6">
        <v>80.043750762939453</v>
      </c>
      <c r="K11805">
        <f t="shared" si="368"/>
        <v>2</v>
      </c>
    </row>
    <row r="11806" spans="1:11" x14ac:dyDescent="0.25">
      <c r="A11806" s="5" t="str">
        <f t="shared" si="369"/>
        <v>Size20kW or LowerMonthly Peak DayJune21</v>
      </c>
      <c r="B11806" t="s">
        <v>2235</v>
      </c>
      <c r="C11806" t="s">
        <v>2259</v>
      </c>
      <c r="D11806" t="s">
        <v>2762</v>
      </c>
      <c r="E11806" t="s">
        <v>3266</v>
      </c>
      <c r="F11806" s="6">
        <v>21</v>
      </c>
      <c r="G11806" s="6"/>
      <c r="H11806" s="6"/>
      <c r="I11806" s="6"/>
      <c r="J11806" s="6">
        <v>77.15749979019165</v>
      </c>
      <c r="K11806">
        <f t="shared" si="368"/>
        <v>2</v>
      </c>
    </row>
    <row r="11807" spans="1:11" x14ac:dyDescent="0.25">
      <c r="A11807" s="5" t="str">
        <f t="shared" si="369"/>
        <v>Size20kW or LowerMonthly Peak DayJune22</v>
      </c>
      <c r="B11807" t="s">
        <v>2235</v>
      </c>
      <c r="C11807" t="s">
        <v>2259</v>
      </c>
      <c r="D11807" t="s">
        <v>2762</v>
      </c>
      <c r="E11807" t="s">
        <v>3266</v>
      </c>
      <c r="F11807" s="6">
        <v>22</v>
      </c>
      <c r="G11807" s="6"/>
      <c r="H11807" s="6"/>
      <c r="I11807" s="6"/>
      <c r="J11807" s="6">
        <v>74.821874618530273</v>
      </c>
      <c r="K11807">
        <f t="shared" si="368"/>
        <v>2</v>
      </c>
    </row>
    <row r="11808" spans="1:11" x14ac:dyDescent="0.25">
      <c r="A11808" s="5" t="str">
        <f t="shared" si="369"/>
        <v>Size20kW or LowerMonthly Peak DayJune23</v>
      </c>
      <c r="B11808" t="s">
        <v>2235</v>
      </c>
      <c r="C11808" t="s">
        <v>2259</v>
      </c>
      <c r="D11808" t="s">
        <v>2762</v>
      </c>
      <c r="E11808" t="s">
        <v>3266</v>
      </c>
      <c r="F11808" s="6">
        <v>23</v>
      </c>
      <c r="G11808" s="6"/>
      <c r="H11808" s="6"/>
      <c r="I11808" s="6"/>
      <c r="J11808" s="6">
        <v>73.512499809265137</v>
      </c>
      <c r="K11808">
        <f t="shared" si="368"/>
        <v>2</v>
      </c>
    </row>
    <row r="11809" spans="1:11" x14ac:dyDescent="0.25">
      <c r="A11809" s="5" t="str">
        <f t="shared" si="369"/>
        <v>Size20kW or LowerMonthly Peak DayJune24</v>
      </c>
      <c r="B11809" t="s">
        <v>2235</v>
      </c>
      <c r="C11809" t="s">
        <v>2259</v>
      </c>
      <c r="D11809" t="s">
        <v>2762</v>
      </c>
      <c r="E11809" t="s">
        <v>3266</v>
      </c>
      <c r="F11809" s="6">
        <v>24</v>
      </c>
      <c r="G11809" s="6"/>
      <c r="H11809" s="6"/>
      <c r="I11809" s="6"/>
      <c r="J11809" s="6">
        <v>72.242500305175781</v>
      </c>
      <c r="K11809">
        <f t="shared" si="368"/>
        <v>2</v>
      </c>
    </row>
    <row r="11810" spans="1:11" x14ac:dyDescent="0.25">
      <c r="A11810" s="5" t="str">
        <f t="shared" si="369"/>
        <v>Size20kW or LowerAverage WeekdayJuly1</v>
      </c>
      <c r="B11810" t="s">
        <v>2235</v>
      </c>
      <c r="C11810" t="s">
        <v>2259</v>
      </c>
      <c r="D11810" t="s">
        <v>2763</v>
      </c>
      <c r="E11810" t="s">
        <v>3267</v>
      </c>
      <c r="F11810" s="6">
        <v>1</v>
      </c>
      <c r="G11810" s="6"/>
      <c r="H11810" s="6"/>
      <c r="I11810" s="6"/>
      <c r="J11810" s="6">
        <v>72.125</v>
      </c>
      <c r="K11810">
        <f t="shared" si="368"/>
        <v>2</v>
      </c>
    </row>
    <row r="11811" spans="1:11" x14ac:dyDescent="0.25">
      <c r="A11811" s="5" t="str">
        <f t="shared" si="369"/>
        <v>Size20kW or LowerAverage WeekdayJuly2</v>
      </c>
      <c r="B11811" t="s">
        <v>2235</v>
      </c>
      <c r="C11811" t="s">
        <v>2259</v>
      </c>
      <c r="D11811" t="s">
        <v>2763</v>
      </c>
      <c r="E11811" t="s">
        <v>3267</v>
      </c>
      <c r="F11811" s="6">
        <v>2</v>
      </c>
      <c r="G11811" s="6"/>
      <c r="H11811" s="6"/>
      <c r="I11811" s="6"/>
      <c r="J11811" s="6">
        <v>71.636874999999989</v>
      </c>
      <c r="K11811">
        <f t="shared" si="368"/>
        <v>2</v>
      </c>
    </row>
    <row r="11812" spans="1:11" x14ac:dyDescent="0.25">
      <c r="A11812" s="5" t="str">
        <f t="shared" si="369"/>
        <v>Size20kW or LowerAverage WeekdayJuly3</v>
      </c>
      <c r="B11812" t="s">
        <v>2235</v>
      </c>
      <c r="C11812" t="s">
        <v>2259</v>
      </c>
      <c r="D11812" t="s">
        <v>2763</v>
      </c>
      <c r="E11812" t="s">
        <v>3267</v>
      </c>
      <c r="F11812" s="6">
        <v>3</v>
      </c>
      <c r="G11812" s="6"/>
      <c r="H11812" s="6"/>
      <c r="I11812" s="6"/>
      <c r="J11812" s="6">
        <v>71.297499999999985</v>
      </c>
      <c r="K11812">
        <f t="shared" si="368"/>
        <v>2</v>
      </c>
    </row>
    <row r="11813" spans="1:11" x14ac:dyDescent="0.25">
      <c r="A11813" s="5" t="str">
        <f t="shared" si="369"/>
        <v>Size20kW or LowerAverage WeekdayJuly4</v>
      </c>
      <c r="B11813" t="s">
        <v>2235</v>
      </c>
      <c r="C11813" t="s">
        <v>2259</v>
      </c>
      <c r="D11813" t="s">
        <v>2763</v>
      </c>
      <c r="E11813" t="s">
        <v>3267</v>
      </c>
      <c r="F11813" s="6">
        <v>4</v>
      </c>
      <c r="G11813" s="6"/>
      <c r="H11813" s="6"/>
      <c r="I11813" s="6"/>
      <c r="J11813" s="6">
        <v>70.533749999999998</v>
      </c>
      <c r="K11813">
        <f t="shared" si="368"/>
        <v>2</v>
      </c>
    </row>
    <row r="11814" spans="1:11" x14ac:dyDescent="0.25">
      <c r="A11814" s="5" t="str">
        <f t="shared" si="369"/>
        <v>Size20kW or LowerAverage WeekdayJuly5</v>
      </c>
      <c r="B11814" t="s">
        <v>2235</v>
      </c>
      <c r="C11814" t="s">
        <v>2259</v>
      </c>
      <c r="D11814" t="s">
        <v>2763</v>
      </c>
      <c r="E11814" t="s">
        <v>3267</v>
      </c>
      <c r="F11814" s="6">
        <v>5</v>
      </c>
      <c r="G11814" s="6"/>
      <c r="H11814" s="6"/>
      <c r="I11814" s="6"/>
      <c r="J11814" s="6">
        <v>69.811875000000001</v>
      </c>
      <c r="K11814">
        <f t="shared" si="368"/>
        <v>2</v>
      </c>
    </row>
    <row r="11815" spans="1:11" x14ac:dyDescent="0.25">
      <c r="A11815" s="5" t="str">
        <f t="shared" si="369"/>
        <v>Size20kW or LowerAverage WeekdayJuly6</v>
      </c>
      <c r="B11815" t="s">
        <v>2235</v>
      </c>
      <c r="C11815" t="s">
        <v>2259</v>
      </c>
      <c r="D11815" t="s">
        <v>2763</v>
      </c>
      <c r="E11815" t="s">
        <v>3267</v>
      </c>
      <c r="F11815" s="6">
        <v>6</v>
      </c>
      <c r="G11815" s="6"/>
      <c r="H11815" s="6"/>
      <c r="I11815" s="6"/>
      <c r="J11815" s="6">
        <v>69.142499999999998</v>
      </c>
      <c r="K11815">
        <f t="shared" si="368"/>
        <v>2</v>
      </c>
    </row>
    <row r="11816" spans="1:11" x14ac:dyDescent="0.25">
      <c r="A11816" s="5" t="str">
        <f t="shared" si="369"/>
        <v>Size20kW or LowerAverage WeekdayJuly7</v>
      </c>
      <c r="B11816" t="s">
        <v>2235</v>
      </c>
      <c r="C11816" t="s">
        <v>2259</v>
      </c>
      <c r="D11816" t="s">
        <v>2763</v>
      </c>
      <c r="E11816" t="s">
        <v>3267</v>
      </c>
      <c r="F11816" s="6">
        <v>7</v>
      </c>
      <c r="G11816" s="6"/>
      <c r="H11816" s="6"/>
      <c r="I11816" s="6"/>
      <c r="J11816" s="6">
        <v>68.638749999999987</v>
      </c>
      <c r="K11816">
        <f t="shared" si="368"/>
        <v>2</v>
      </c>
    </row>
    <row r="11817" spans="1:11" x14ac:dyDescent="0.25">
      <c r="A11817" s="5" t="str">
        <f t="shared" si="369"/>
        <v>Size20kW or LowerAverage WeekdayJuly8</v>
      </c>
      <c r="B11817" t="s">
        <v>2235</v>
      </c>
      <c r="C11817" t="s">
        <v>2259</v>
      </c>
      <c r="D11817" t="s">
        <v>2763</v>
      </c>
      <c r="E11817" t="s">
        <v>3267</v>
      </c>
      <c r="F11817" s="6">
        <v>8</v>
      </c>
      <c r="G11817" s="6"/>
      <c r="H11817" s="6"/>
      <c r="I11817" s="6"/>
      <c r="J11817" s="6">
        <v>68.546250000000001</v>
      </c>
      <c r="K11817">
        <f t="shared" si="368"/>
        <v>2</v>
      </c>
    </row>
    <row r="11818" spans="1:11" x14ac:dyDescent="0.25">
      <c r="A11818" s="5" t="str">
        <f t="shared" si="369"/>
        <v>Size20kW or LowerAverage WeekdayJuly9</v>
      </c>
      <c r="B11818" t="s">
        <v>2235</v>
      </c>
      <c r="C11818" t="s">
        <v>2259</v>
      </c>
      <c r="D11818" t="s">
        <v>2763</v>
      </c>
      <c r="E11818" t="s">
        <v>3267</v>
      </c>
      <c r="F11818" s="6">
        <v>9</v>
      </c>
      <c r="G11818" s="6"/>
      <c r="H11818" s="6"/>
      <c r="I11818" s="6"/>
      <c r="J11818" s="6">
        <v>70.683125000000004</v>
      </c>
      <c r="K11818">
        <f t="shared" si="368"/>
        <v>2</v>
      </c>
    </row>
    <row r="11819" spans="1:11" x14ac:dyDescent="0.25">
      <c r="A11819" s="5" t="str">
        <f t="shared" si="369"/>
        <v>Size20kW or LowerAverage WeekdayJuly10</v>
      </c>
      <c r="B11819" t="s">
        <v>2235</v>
      </c>
      <c r="C11819" t="s">
        <v>2259</v>
      </c>
      <c r="D11819" t="s">
        <v>2763</v>
      </c>
      <c r="E11819" t="s">
        <v>3267</v>
      </c>
      <c r="F11819" s="6">
        <v>10</v>
      </c>
      <c r="G11819" s="6"/>
      <c r="H11819" s="6"/>
      <c r="I11819" s="6"/>
      <c r="J11819" s="6">
        <v>73.30812499999999</v>
      </c>
      <c r="K11819">
        <f t="shared" si="368"/>
        <v>2</v>
      </c>
    </row>
    <row r="11820" spans="1:11" x14ac:dyDescent="0.25">
      <c r="A11820" s="5" t="str">
        <f t="shared" si="369"/>
        <v>Size20kW or LowerAverage WeekdayJuly11</v>
      </c>
      <c r="B11820" t="s">
        <v>2235</v>
      </c>
      <c r="C11820" t="s">
        <v>2259</v>
      </c>
      <c r="D11820" t="s">
        <v>2763</v>
      </c>
      <c r="E11820" t="s">
        <v>3267</v>
      </c>
      <c r="F11820" s="6">
        <v>11</v>
      </c>
      <c r="G11820" s="6"/>
      <c r="H11820" s="6"/>
      <c r="I11820" s="6"/>
      <c r="J11820" s="6">
        <v>76.249999999999986</v>
      </c>
      <c r="K11820">
        <f t="shared" si="368"/>
        <v>2</v>
      </c>
    </row>
    <row r="11821" spans="1:11" x14ac:dyDescent="0.25">
      <c r="A11821" s="5" t="str">
        <f t="shared" si="369"/>
        <v>Size20kW or LowerAverage WeekdayJuly12</v>
      </c>
      <c r="B11821" t="s">
        <v>2235</v>
      </c>
      <c r="C11821" t="s">
        <v>2259</v>
      </c>
      <c r="D11821" t="s">
        <v>2763</v>
      </c>
      <c r="E11821" t="s">
        <v>3267</v>
      </c>
      <c r="F11821" s="6">
        <v>12</v>
      </c>
      <c r="G11821" s="6"/>
      <c r="H11821" s="6"/>
      <c r="I11821" s="6"/>
      <c r="J11821" s="6">
        <v>79.262499999999989</v>
      </c>
      <c r="K11821">
        <f t="shared" si="368"/>
        <v>2</v>
      </c>
    </row>
    <row r="11822" spans="1:11" x14ac:dyDescent="0.25">
      <c r="A11822" s="5" t="str">
        <f t="shared" si="369"/>
        <v>Size20kW or LowerAverage WeekdayJuly13</v>
      </c>
      <c r="B11822" t="s">
        <v>2235</v>
      </c>
      <c r="C11822" t="s">
        <v>2259</v>
      </c>
      <c r="D11822" t="s">
        <v>2763</v>
      </c>
      <c r="E11822" t="s">
        <v>3267</v>
      </c>
      <c r="F11822" s="6">
        <v>13</v>
      </c>
      <c r="G11822" s="6"/>
      <c r="H11822" s="6"/>
      <c r="I11822" s="6"/>
      <c r="J11822" s="6">
        <v>81.481250000000003</v>
      </c>
      <c r="K11822">
        <f t="shared" si="368"/>
        <v>2</v>
      </c>
    </row>
    <row r="11823" spans="1:11" x14ac:dyDescent="0.25">
      <c r="A11823" s="5" t="str">
        <f t="shared" si="369"/>
        <v>Size20kW or LowerAverage WeekdayJuly14</v>
      </c>
      <c r="B11823" t="s">
        <v>2235</v>
      </c>
      <c r="C11823" t="s">
        <v>2259</v>
      </c>
      <c r="D11823" t="s">
        <v>2763</v>
      </c>
      <c r="E11823" t="s">
        <v>3267</v>
      </c>
      <c r="F11823" s="6">
        <v>14</v>
      </c>
      <c r="G11823" s="6"/>
      <c r="H11823" s="6"/>
      <c r="I11823" s="6"/>
      <c r="J11823" s="6">
        <v>83.893749999999997</v>
      </c>
      <c r="K11823">
        <f t="shared" si="368"/>
        <v>2</v>
      </c>
    </row>
    <row r="11824" spans="1:11" x14ac:dyDescent="0.25">
      <c r="A11824" s="5" t="str">
        <f t="shared" si="369"/>
        <v>Size20kW or LowerAverage WeekdayJuly15</v>
      </c>
      <c r="B11824" t="s">
        <v>2235</v>
      </c>
      <c r="C11824" t="s">
        <v>2259</v>
      </c>
      <c r="D11824" t="s">
        <v>2763</v>
      </c>
      <c r="E11824" t="s">
        <v>3267</v>
      </c>
      <c r="F11824" s="6">
        <v>15</v>
      </c>
      <c r="G11824" s="6"/>
      <c r="H11824" s="6"/>
      <c r="I11824" s="6"/>
      <c r="J11824" s="6">
        <v>85.125</v>
      </c>
      <c r="K11824">
        <f t="shared" si="368"/>
        <v>2</v>
      </c>
    </row>
    <row r="11825" spans="1:11" x14ac:dyDescent="0.25">
      <c r="A11825" s="5" t="str">
        <f t="shared" si="369"/>
        <v>Size20kW or LowerAverage WeekdayJuly16</v>
      </c>
      <c r="B11825" t="s">
        <v>2235</v>
      </c>
      <c r="C11825" t="s">
        <v>2259</v>
      </c>
      <c r="D11825" t="s">
        <v>2763</v>
      </c>
      <c r="E11825" t="s">
        <v>3267</v>
      </c>
      <c r="F11825" s="6">
        <v>16</v>
      </c>
      <c r="G11825" s="6"/>
      <c r="H11825" s="6"/>
      <c r="I11825" s="6"/>
      <c r="J11825" s="6">
        <v>85</v>
      </c>
      <c r="K11825">
        <f t="shared" si="368"/>
        <v>2</v>
      </c>
    </row>
    <row r="11826" spans="1:11" x14ac:dyDescent="0.25">
      <c r="A11826" s="5" t="str">
        <f t="shared" si="369"/>
        <v>Size20kW or LowerAverage WeekdayJuly17</v>
      </c>
      <c r="B11826" t="s">
        <v>2235</v>
      </c>
      <c r="C11826" t="s">
        <v>2259</v>
      </c>
      <c r="D11826" t="s">
        <v>2763</v>
      </c>
      <c r="E11826" t="s">
        <v>3267</v>
      </c>
      <c r="F11826" s="6">
        <v>17</v>
      </c>
      <c r="G11826" s="6"/>
      <c r="H11826" s="6"/>
      <c r="I11826" s="6"/>
      <c r="J11826" s="6">
        <v>84.793750000000003</v>
      </c>
      <c r="K11826">
        <f t="shared" si="368"/>
        <v>2</v>
      </c>
    </row>
    <row r="11827" spans="1:11" x14ac:dyDescent="0.25">
      <c r="A11827" s="5" t="str">
        <f t="shared" si="369"/>
        <v>Size20kW or LowerAverage WeekdayJuly18</v>
      </c>
      <c r="B11827" t="s">
        <v>2235</v>
      </c>
      <c r="C11827" t="s">
        <v>2259</v>
      </c>
      <c r="D11827" t="s">
        <v>2763</v>
      </c>
      <c r="E11827" t="s">
        <v>3267</v>
      </c>
      <c r="F11827" s="6">
        <v>18</v>
      </c>
      <c r="G11827" s="6"/>
      <c r="H11827" s="6"/>
      <c r="I11827" s="6"/>
      <c r="J11827" s="6">
        <v>83.831249999999983</v>
      </c>
      <c r="K11827">
        <f t="shared" si="368"/>
        <v>2</v>
      </c>
    </row>
    <row r="11828" spans="1:11" x14ac:dyDescent="0.25">
      <c r="A11828" s="5" t="str">
        <f t="shared" si="369"/>
        <v>Size20kW or LowerAverage WeekdayJuly19</v>
      </c>
      <c r="B11828" t="s">
        <v>2235</v>
      </c>
      <c r="C11828" t="s">
        <v>2259</v>
      </c>
      <c r="D11828" t="s">
        <v>2763</v>
      </c>
      <c r="E11828" t="s">
        <v>3267</v>
      </c>
      <c r="F11828" s="6">
        <v>19</v>
      </c>
      <c r="G11828" s="6"/>
      <c r="H11828" s="6"/>
      <c r="I11828" s="6"/>
      <c r="J11828" s="6">
        <v>81.84375</v>
      </c>
      <c r="K11828">
        <f t="shared" si="368"/>
        <v>2</v>
      </c>
    </row>
    <row r="11829" spans="1:11" x14ac:dyDescent="0.25">
      <c r="A11829" s="5" t="str">
        <f t="shared" si="369"/>
        <v>Size20kW or LowerAverage WeekdayJuly20</v>
      </c>
      <c r="B11829" t="s">
        <v>2235</v>
      </c>
      <c r="C11829" t="s">
        <v>2259</v>
      </c>
      <c r="D11829" t="s">
        <v>2763</v>
      </c>
      <c r="E11829" t="s">
        <v>3267</v>
      </c>
      <c r="F11829" s="6">
        <v>20</v>
      </c>
      <c r="G11829" s="6"/>
      <c r="H11829" s="6"/>
      <c r="I11829" s="6"/>
      <c r="J11829" s="6">
        <v>79.768749999999997</v>
      </c>
      <c r="K11829">
        <f t="shared" si="368"/>
        <v>2</v>
      </c>
    </row>
    <row r="11830" spans="1:11" x14ac:dyDescent="0.25">
      <c r="A11830" s="5" t="str">
        <f t="shared" si="369"/>
        <v>Size20kW or LowerAverage WeekdayJuly21</v>
      </c>
      <c r="B11830" t="s">
        <v>2235</v>
      </c>
      <c r="C11830" t="s">
        <v>2259</v>
      </c>
      <c r="D11830" t="s">
        <v>2763</v>
      </c>
      <c r="E11830" t="s">
        <v>3267</v>
      </c>
      <c r="F11830" s="6">
        <v>21</v>
      </c>
      <c r="G11830" s="6"/>
      <c r="H11830" s="6"/>
      <c r="I11830" s="6"/>
      <c r="J11830" s="6">
        <v>76.995000000000005</v>
      </c>
      <c r="K11830">
        <f t="shared" si="368"/>
        <v>2</v>
      </c>
    </row>
    <row r="11831" spans="1:11" x14ac:dyDescent="0.25">
      <c r="A11831" s="5" t="str">
        <f t="shared" si="369"/>
        <v>Size20kW or LowerAverage WeekdayJuly22</v>
      </c>
      <c r="B11831" t="s">
        <v>2235</v>
      </c>
      <c r="C11831" t="s">
        <v>2259</v>
      </c>
      <c r="D11831" t="s">
        <v>2763</v>
      </c>
      <c r="E11831" t="s">
        <v>3267</v>
      </c>
      <c r="F11831" s="6">
        <v>22</v>
      </c>
      <c r="G11831" s="6"/>
      <c r="H11831" s="6"/>
      <c r="I11831" s="6"/>
      <c r="J11831" s="6">
        <v>74.723124999999996</v>
      </c>
      <c r="K11831">
        <f t="shared" si="368"/>
        <v>2</v>
      </c>
    </row>
    <row r="11832" spans="1:11" x14ac:dyDescent="0.25">
      <c r="A11832" s="5" t="str">
        <f t="shared" si="369"/>
        <v>Size20kW or LowerAverage WeekdayJuly23</v>
      </c>
      <c r="B11832" t="s">
        <v>2235</v>
      </c>
      <c r="C11832" t="s">
        <v>2259</v>
      </c>
      <c r="D11832" t="s">
        <v>2763</v>
      </c>
      <c r="E11832" t="s">
        <v>3267</v>
      </c>
      <c r="F11832" s="6">
        <v>23</v>
      </c>
      <c r="G11832" s="6"/>
      <c r="H11832" s="6"/>
      <c r="I11832" s="6"/>
      <c r="J11832" s="6">
        <v>73.250624999999999</v>
      </c>
      <c r="K11832">
        <f t="shared" si="368"/>
        <v>2</v>
      </c>
    </row>
    <row r="11833" spans="1:11" x14ac:dyDescent="0.25">
      <c r="A11833" s="5" t="str">
        <f t="shared" si="369"/>
        <v>Size20kW or LowerAverage WeekdayJuly24</v>
      </c>
      <c r="B11833" t="s">
        <v>2235</v>
      </c>
      <c r="C11833" t="s">
        <v>2259</v>
      </c>
      <c r="D11833" t="s">
        <v>2763</v>
      </c>
      <c r="E11833" t="s">
        <v>3267</v>
      </c>
      <c r="F11833" s="6">
        <v>24</v>
      </c>
      <c r="G11833" s="6"/>
      <c r="H11833" s="6"/>
      <c r="I11833" s="6"/>
      <c r="J11833" s="6">
        <v>72.303125000000009</v>
      </c>
      <c r="K11833">
        <f t="shared" si="368"/>
        <v>2</v>
      </c>
    </row>
    <row r="11834" spans="1:11" x14ac:dyDescent="0.25">
      <c r="A11834" s="5" t="str">
        <f t="shared" si="369"/>
        <v>Size20kW or LowerMonthly Peak DayJuly1</v>
      </c>
      <c r="B11834" t="s">
        <v>2235</v>
      </c>
      <c r="C11834" t="s">
        <v>2259</v>
      </c>
      <c r="D11834" t="s">
        <v>2764</v>
      </c>
      <c r="E11834" t="s">
        <v>3267</v>
      </c>
      <c r="F11834" s="6">
        <v>1</v>
      </c>
      <c r="G11834" s="6"/>
      <c r="H11834" s="6"/>
      <c r="I11834" s="6"/>
      <c r="J11834" s="6">
        <v>74.415625000000006</v>
      </c>
      <c r="K11834">
        <f t="shared" si="368"/>
        <v>2</v>
      </c>
    </row>
    <row r="11835" spans="1:11" x14ac:dyDescent="0.25">
      <c r="A11835" s="5" t="str">
        <f t="shared" si="369"/>
        <v>Size20kW or LowerMonthly Peak DayJuly2</v>
      </c>
      <c r="B11835" t="s">
        <v>2235</v>
      </c>
      <c r="C11835" t="s">
        <v>2259</v>
      </c>
      <c r="D11835" t="s">
        <v>2764</v>
      </c>
      <c r="E11835" t="s">
        <v>3267</v>
      </c>
      <c r="F11835" s="6">
        <v>2</v>
      </c>
      <c r="G11835" s="6"/>
      <c r="H11835" s="6"/>
      <c r="I11835" s="6"/>
      <c r="J11835" s="6">
        <v>73.81687500000001</v>
      </c>
      <c r="K11835">
        <f t="shared" si="368"/>
        <v>2</v>
      </c>
    </row>
    <row r="11836" spans="1:11" x14ac:dyDescent="0.25">
      <c r="A11836" s="5" t="str">
        <f t="shared" si="369"/>
        <v>Size20kW or LowerMonthly Peak DayJuly3</v>
      </c>
      <c r="B11836" t="s">
        <v>2235</v>
      </c>
      <c r="C11836" t="s">
        <v>2259</v>
      </c>
      <c r="D11836" t="s">
        <v>2764</v>
      </c>
      <c r="E11836" t="s">
        <v>3267</v>
      </c>
      <c r="F11836" s="6">
        <v>3</v>
      </c>
      <c r="G11836" s="6"/>
      <c r="H11836" s="6"/>
      <c r="I11836" s="6"/>
      <c r="J11836" s="6">
        <v>73.311250000000001</v>
      </c>
      <c r="K11836">
        <f t="shared" si="368"/>
        <v>2</v>
      </c>
    </row>
    <row r="11837" spans="1:11" x14ac:dyDescent="0.25">
      <c r="A11837" s="5" t="str">
        <f t="shared" si="369"/>
        <v>Size20kW or LowerMonthly Peak DayJuly4</v>
      </c>
      <c r="B11837" t="s">
        <v>2235</v>
      </c>
      <c r="C11837" t="s">
        <v>2259</v>
      </c>
      <c r="D11837" t="s">
        <v>2764</v>
      </c>
      <c r="E11837" t="s">
        <v>3267</v>
      </c>
      <c r="F11837" s="6">
        <v>4</v>
      </c>
      <c r="G11837" s="6"/>
      <c r="H11837" s="6"/>
      <c r="I11837" s="6"/>
      <c r="J11837" s="6">
        <v>72.805624999999992</v>
      </c>
      <c r="K11837">
        <f t="shared" si="368"/>
        <v>2</v>
      </c>
    </row>
    <row r="11838" spans="1:11" x14ac:dyDescent="0.25">
      <c r="A11838" s="5" t="str">
        <f t="shared" si="369"/>
        <v>Size20kW or LowerMonthly Peak DayJuly5</v>
      </c>
      <c r="B11838" t="s">
        <v>2235</v>
      </c>
      <c r="C11838" t="s">
        <v>2259</v>
      </c>
      <c r="D11838" t="s">
        <v>2764</v>
      </c>
      <c r="E11838" t="s">
        <v>3267</v>
      </c>
      <c r="F11838" s="6">
        <v>5</v>
      </c>
      <c r="G11838" s="6"/>
      <c r="H11838" s="6"/>
      <c r="I11838" s="6"/>
      <c r="J11838" s="6">
        <v>72.344999999999999</v>
      </c>
      <c r="K11838">
        <f t="shared" si="368"/>
        <v>2</v>
      </c>
    </row>
    <row r="11839" spans="1:11" x14ac:dyDescent="0.25">
      <c r="A11839" s="5" t="str">
        <f t="shared" si="369"/>
        <v>Size20kW or LowerMonthly Peak DayJuly6</v>
      </c>
      <c r="B11839" t="s">
        <v>2235</v>
      </c>
      <c r="C11839" t="s">
        <v>2259</v>
      </c>
      <c r="D11839" t="s">
        <v>2764</v>
      </c>
      <c r="E11839" t="s">
        <v>3267</v>
      </c>
      <c r="F11839" s="6">
        <v>6</v>
      </c>
      <c r="G11839" s="6"/>
      <c r="H11839" s="6"/>
      <c r="I11839" s="6"/>
      <c r="J11839" s="6">
        <v>71.1875</v>
      </c>
      <c r="K11839">
        <f t="shared" si="368"/>
        <v>2</v>
      </c>
    </row>
    <row r="11840" spans="1:11" x14ac:dyDescent="0.25">
      <c r="A11840" s="5" t="str">
        <f t="shared" si="369"/>
        <v>Size20kW or LowerMonthly Peak DayJuly7</v>
      </c>
      <c r="B11840" t="s">
        <v>2235</v>
      </c>
      <c r="C11840" t="s">
        <v>2259</v>
      </c>
      <c r="D11840" t="s">
        <v>2764</v>
      </c>
      <c r="E11840" t="s">
        <v>3267</v>
      </c>
      <c r="F11840" s="6">
        <v>7</v>
      </c>
      <c r="G11840" s="6"/>
      <c r="H11840" s="6"/>
      <c r="I11840" s="6"/>
      <c r="J11840" s="6">
        <v>70.515625</v>
      </c>
      <c r="K11840">
        <f t="shared" si="368"/>
        <v>2</v>
      </c>
    </row>
    <row r="11841" spans="1:11" x14ac:dyDescent="0.25">
      <c r="A11841" s="5" t="str">
        <f t="shared" si="369"/>
        <v>Size20kW or LowerMonthly Peak DayJuly8</v>
      </c>
      <c r="B11841" t="s">
        <v>2235</v>
      </c>
      <c r="C11841" t="s">
        <v>2259</v>
      </c>
      <c r="D11841" t="s">
        <v>2764</v>
      </c>
      <c r="E11841" t="s">
        <v>3267</v>
      </c>
      <c r="F11841" s="6">
        <v>8</v>
      </c>
      <c r="G11841" s="6"/>
      <c r="H11841" s="6"/>
      <c r="I11841" s="6"/>
      <c r="J11841" s="6">
        <v>71.315000000000012</v>
      </c>
      <c r="K11841">
        <f t="shared" si="368"/>
        <v>2</v>
      </c>
    </row>
    <row r="11842" spans="1:11" x14ac:dyDescent="0.25">
      <c r="A11842" s="5" t="str">
        <f t="shared" si="369"/>
        <v>Size20kW or LowerMonthly Peak DayJuly9</v>
      </c>
      <c r="B11842" t="s">
        <v>2235</v>
      </c>
      <c r="C11842" t="s">
        <v>2259</v>
      </c>
      <c r="D11842" t="s">
        <v>2764</v>
      </c>
      <c r="E11842" t="s">
        <v>3267</v>
      </c>
      <c r="F11842" s="6">
        <v>9</v>
      </c>
      <c r="G11842" s="6"/>
      <c r="H11842" s="6"/>
      <c r="I11842" s="6"/>
      <c r="J11842" s="6">
        <v>74.127500000000012</v>
      </c>
      <c r="K11842">
        <f t="shared" ref="K11842:K11905" si="370">INDEX(events, MATCH(CONCATENATE(B11842, C11842, D11842, E11842), events_y, 0), MATCH("Confidential", events_x, 0))</f>
        <v>2</v>
      </c>
    </row>
    <row r="11843" spans="1:11" x14ac:dyDescent="0.25">
      <c r="A11843" s="5" t="str">
        <f t="shared" ref="A11843:A11906" si="371">CONCATENATE(B11843, C11843, D11843, E11843, F11843)</f>
        <v>Size20kW or LowerMonthly Peak DayJuly10</v>
      </c>
      <c r="B11843" t="s">
        <v>2235</v>
      </c>
      <c r="C11843" t="s">
        <v>2259</v>
      </c>
      <c r="D11843" t="s">
        <v>2764</v>
      </c>
      <c r="E11843" t="s">
        <v>3267</v>
      </c>
      <c r="F11843" s="6">
        <v>10</v>
      </c>
      <c r="G11843" s="6"/>
      <c r="H11843" s="6"/>
      <c r="I11843" s="6"/>
      <c r="J11843" s="6">
        <v>78.068749999999994</v>
      </c>
      <c r="K11843">
        <f t="shared" si="370"/>
        <v>2</v>
      </c>
    </row>
    <row r="11844" spans="1:11" x14ac:dyDescent="0.25">
      <c r="A11844" s="5" t="str">
        <f t="shared" si="371"/>
        <v>Size20kW or LowerMonthly Peak DayJuly11</v>
      </c>
      <c r="B11844" t="s">
        <v>2235</v>
      </c>
      <c r="C11844" t="s">
        <v>2259</v>
      </c>
      <c r="D11844" t="s">
        <v>2764</v>
      </c>
      <c r="E11844" t="s">
        <v>3267</v>
      </c>
      <c r="F11844" s="6">
        <v>11</v>
      </c>
      <c r="G11844" s="6"/>
      <c r="H11844" s="6"/>
      <c r="I11844" s="6"/>
      <c r="J11844" s="6">
        <v>81.281249999999986</v>
      </c>
      <c r="K11844">
        <f t="shared" si="370"/>
        <v>2</v>
      </c>
    </row>
    <row r="11845" spans="1:11" x14ac:dyDescent="0.25">
      <c r="A11845" s="5" t="str">
        <f t="shared" si="371"/>
        <v>Size20kW or LowerMonthly Peak DayJuly12</v>
      </c>
      <c r="B11845" t="s">
        <v>2235</v>
      </c>
      <c r="C11845" t="s">
        <v>2259</v>
      </c>
      <c r="D11845" t="s">
        <v>2764</v>
      </c>
      <c r="E11845" t="s">
        <v>3267</v>
      </c>
      <c r="F11845" s="6">
        <v>12</v>
      </c>
      <c r="G11845" s="6"/>
      <c r="H11845" s="6"/>
      <c r="I11845" s="6"/>
      <c r="J11845" s="6">
        <v>84.362499999999997</v>
      </c>
      <c r="K11845">
        <f t="shared" si="370"/>
        <v>2</v>
      </c>
    </row>
    <row r="11846" spans="1:11" x14ac:dyDescent="0.25">
      <c r="A11846" s="5" t="str">
        <f t="shared" si="371"/>
        <v>Size20kW or LowerMonthly Peak DayJuly13</v>
      </c>
      <c r="B11846" t="s">
        <v>2235</v>
      </c>
      <c r="C11846" t="s">
        <v>2259</v>
      </c>
      <c r="D11846" t="s">
        <v>2764</v>
      </c>
      <c r="E11846" t="s">
        <v>3267</v>
      </c>
      <c r="F11846" s="6">
        <v>13</v>
      </c>
      <c r="G11846" s="6"/>
      <c r="H11846" s="6"/>
      <c r="I11846" s="6"/>
      <c r="J11846" s="6">
        <v>86.02500000000002</v>
      </c>
      <c r="K11846">
        <f t="shared" si="370"/>
        <v>2</v>
      </c>
    </row>
    <row r="11847" spans="1:11" x14ac:dyDescent="0.25">
      <c r="A11847" s="5" t="str">
        <f t="shared" si="371"/>
        <v>Size20kW or LowerMonthly Peak DayJuly14</v>
      </c>
      <c r="B11847" t="s">
        <v>2235</v>
      </c>
      <c r="C11847" t="s">
        <v>2259</v>
      </c>
      <c r="D11847" t="s">
        <v>2764</v>
      </c>
      <c r="E11847" t="s">
        <v>3267</v>
      </c>
      <c r="F11847" s="6">
        <v>14</v>
      </c>
      <c r="G11847" s="6"/>
      <c r="H11847" s="6"/>
      <c r="I11847" s="6"/>
      <c r="J11847" s="6">
        <v>87.312499999999986</v>
      </c>
      <c r="K11847">
        <f t="shared" si="370"/>
        <v>2</v>
      </c>
    </row>
    <row r="11848" spans="1:11" x14ac:dyDescent="0.25">
      <c r="A11848" s="5" t="str">
        <f t="shared" si="371"/>
        <v>Size20kW or LowerMonthly Peak DayJuly15</v>
      </c>
      <c r="B11848" t="s">
        <v>2235</v>
      </c>
      <c r="C11848" t="s">
        <v>2259</v>
      </c>
      <c r="D11848" t="s">
        <v>2764</v>
      </c>
      <c r="E11848" t="s">
        <v>3267</v>
      </c>
      <c r="F11848" s="6">
        <v>15</v>
      </c>
      <c r="G11848" s="6"/>
      <c r="H11848" s="6"/>
      <c r="I11848" s="6"/>
      <c r="J11848" s="6">
        <v>88.399999999999977</v>
      </c>
      <c r="K11848">
        <f t="shared" si="370"/>
        <v>2</v>
      </c>
    </row>
    <row r="11849" spans="1:11" x14ac:dyDescent="0.25">
      <c r="A11849" s="5" t="str">
        <f t="shared" si="371"/>
        <v>Size20kW or LowerMonthly Peak DayJuly16</v>
      </c>
      <c r="B11849" t="s">
        <v>2235</v>
      </c>
      <c r="C11849" t="s">
        <v>2259</v>
      </c>
      <c r="D11849" t="s">
        <v>2764</v>
      </c>
      <c r="E11849" t="s">
        <v>3267</v>
      </c>
      <c r="F11849" s="6">
        <v>16</v>
      </c>
      <c r="G11849" s="6"/>
      <c r="H11849" s="6"/>
      <c r="I11849" s="6"/>
      <c r="J11849" s="6">
        <v>89.581250000000011</v>
      </c>
      <c r="K11849">
        <f t="shared" si="370"/>
        <v>2</v>
      </c>
    </row>
    <row r="11850" spans="1:11" x14ac:dyDescent="0.25">
      <c r="A11850" s="5" t="str">
        <f t="shared" si="371"/>
        <v>Size20kW or LowerMonthly Peak DayJuly17</v>
      </c>
      <c r="B11850" t="s">
        <v>2235</v>
      </c>
      <c r="C11850" t="s">
        <v>2259</v>
      </c>
      <c r="D11850" t="s">
        <v>2764</v>
      </c>
      <c r="E11850" t="s">
        <v>3267</v>
      </c>
      <c r="F11850" s="6">
        <v>17</v>
      </c>
      <c r="G11850" s="6"/>
      <c r="H11850" s="6"/>
      <c r="I11850" s="6"/>
      <c r="J11850" s="6">
        <v>90.337500000000006</v>
      </c>
      <c r="K11850">
        <f t="shared" si="370"/>
        <v>2</v>
      </c>
    </row>
    <row r="11851" spans="1:11" x14ac:dyDescent="0.25">
      <c r="A11851" s="5" t="str">
        <f t="shared" si="371"/>
        <v>Size20kW or LowerMonthly Peak DayJuly18</v>
      </c>
      <c r="B11851" t="s">
        <v>2235</v>
      </c>
      <c r="C11851" t="s">
        <v>2259</v>
      </c>
      <c r="D11851" t="s">
        <v>2764</v>
      </c>
      <c r="E11851" t="s">
        <v>3267</v>
      </c>
      <c r="F11851" s="6">
        <v>18</v>
      </c>
      <c r="G11851" s="6"/>
      <c r="H11851" s="6"/>
      <c r="I11851" s="6"/>
      <c r="J11851" s="6">
        <v>89.525000000000006</v>
      </c>
      <c r="K11851">
        <f t="shared" si="370"/>
        <v>2</v>
      </c>
    </row>
    <row r="11852" spans="1:11" x14ac:dyDescent="0.25">
      <c r="A11852" s="5" t="str">
        <f t="shared" si="371"/>
        <v>Size20kW or LowerMonthly Peak DayJuly19</v>
      </c>
      <c r="B11852" t="s">
        <v>2235</v>
      </c>
      <c r="C11852" t="s">
        <v>2259</v>
      </c>
      <c r="D11852" t="s">
        <v>2764</v>
      </c>
      <c r="E11852" t="s">
        <v>3267</v>
      </c>
      <c r="F11852" s="6">
        <v>19</v>
      </c>
      <c r="G11852" s="6"/>
      <c r="H11852" s="6"/>
      <c r="I11852" s="6"/>
      <c r="J11852" s="6">
        <v>88.287500000000009</v>
      </c>
      <c r="K11852">
        <f t="shared" si="370"/>
        <v>2</v>
      </c>
    </row>
    <row r="11853" spans="1:11" x14ac:dyDescent="0.25">
      <c r="A11853" s="5" t="str">
        <f t="shared" si="371"/>
        <v>Size20kW or LowerMonthly Peak DayJuly20</v>
      </c>
      <c r="B11853" t="s">
        <v>2235</v>
      </c>
      <c r="C11853" t="s">
        <v>2259</v>
      </c>
      <c r="D11853" t="s">
        <v>2764</v>
      </c>
      <c r="E11853" t="s">
        <v>3267</v>
      </c>
      <c r="F11853" s="6">
        <v>20</v>
      </c>
      <c r="G11853" s="6"/>
      <c r="H11853" s="6"/>
      <c r="I11853" s="6"/>
      <c r="J11853" s="6">
        <v>85.975000000000023</v>
      </c>
      <c r="K11853">
        <f t="shared" si="370"/>
        <v>2</v>
      </c>
    </row>
    <row r="11854" spans="1:11" x14ac:dyDescent="0.25">
      <c r="A11854" s="5" t="str">
        <f t="shared" si="371"/>
        <v>Size20kW or LowerMonthly Peak DayJuly21</v>
      </c>
      <c r="B11854" t="s">
        <v>2235</v>
      </c>
      <c r="C11854" t="s">
        <v>2259</v>
      </c>
      <c r="D11854" t="s">
        <v>2764</v>
      </c>
      <c r="E11854" t="s">
        <v>3267</v>
      </c>
      <c r="F11854" s="6">
        <v>21</v>
      </c>
      <c r="G11854" s="6"/>
      <c r="H11854" s="6"/>
      <c r="I11854" s="6"/>
      <c r="J11854" s="6">
        <v>82.912500000000009</v>
      </c>
      <c r="K11854">
        <f t="shared" si="370"/>
        <v>2</v>
      </c>
    </row>
    <row r="11855" spans="1:11" x14ac:dyDescent="0.25">
      <c r="A11855" s="5" t="str">
        <f t="shared" si="371"/>
        <v>Size20kW or LowerMonthly Peak DayJuly22</v>
      </c>
      <c r="B11855" t="s">
        <v>2235</v>
      </c>
      <c r="C11855" t="s">
        <v>2259</v>
      </c>
      <c r="D11855" t="s">
        <v>2764</v>
      </c>
      <c r="E11855" t="s">
        <v>3267</v>
      </c>
      <c r="F11855" s="6">
        <v>22</v>
      </c>
      <c r="G11855" s="6"/>
      <c r="H11855" s="6"/>
      <c r="I11855" s="6"/>
      <c r="J11855" s="6">
        <v>79.554999999999993</v>
      </c>
      <c r="K11855">
        <f t="shared" si="370"/>
        <v>2</v>
      </c>
    </row>
    <row r="11856" spans="1:11" x14ac:dyDescent="0.25">
      <c r="A11856" s="5" t="str">
        <f t="shared" si="371"/>
        <v>Size20kW or LowerMonthly Peak DayJuly23</v>
      </c>
      <c r="B11856" t="s">
        <v>2235</v>
      </c>
      <c r="C11856" t="s">
        <v>2259</v>
      </c>
      <c r="D11856" t="s">
        <v>2764</v>
      </c>
      <c r="E11856" t="s">
        <v>3267</v>
      </c>
      <c r="F11856" s="6">
        <v>23</v>
      </c>
      <c r="G11856" s="6"/>
      <c r="H11856" s="6"/>
      <c r="I11856" s="6"/>
      <c r="J11856" s="6">
        <v>77.752499999999998</v>
      </c>
      <c r="K11856">
        <f t="shared" si="370"/>
        <v>2</v>
      </c>
    </row>
    <row r="11857" spans="1:11" x14ac:dyDescent="0.25">
      <c r="A11857" s="5" t="str">
        <f t="shared" si="371"/>
        <v>Size20kW or LowerMonthly Peak DayJuly24</v>
      </c>
      <c r="B11857" t="s">
        <v>2235</v>
      </c>
      <c r="C11857" t="s">
        <v>2259</v>
      </c>
      <c r="D11857" t="s">
        <v>2764</v>
      </c>
      <c r="E11857" t="s">
        <v>3267</v>
      </c>
      <c r="F11857" s="6">
        <v>24</v>
      </c>
      <c r="G11857" s="6"/>
      <c r="H11857" s="6"/>
      <c r="I11857" s="6"/>
      <c r="J11857" s="6">
        <v>76.665624999999991</v>
      </c>
      <c r="K11857">
        <f t="shared" si="370"/>
        <v>2</v>
      </c>
    </row>
    <row r="11858" spans="1:11" x14ac:dyDescent="0.25">
      <c r="A11858" s="5" t="str">
        <f t="shared" si="371"/>
        <v>Size20kW or LowerAverage WeekdayAugust1</v>
      </c>
      <c r="B11858" t="s">
        <v>2235</v>
      </c>
      <c r="C11858" t="s">
        <v>2259</v>
      </c>
      <c r="D11858" t="s">
        <v>2765</v>
      </c>
      <c r="E11858" t="s">
        <v>3268</v>
      </c>
      <c r="F11858" s="6">
        <v>1</v>
      </c>
      <c r="G11858" s="6"/>
      <c r="H11858" s="6"/>
      <c r="I11858" s="6"/>
      <c r="J11858" s="6">
        <v>73.181874999999991</v>
      </c>
      <c r="K11858">
        <f t="shared" si="370"/>
        <v>2</v>
      </c>
    </row>
    <row r="11859" spans="1:11" x14ac:dyDescent="0.25">
      <c r="A11859" s="5" t="str">
        <f t="shared" si="371"/>
        <v>Size20kW or LowerAverage WeekdayAugust2</v>
      </c>
      <c r="B11859" t="s">
        <v>2235</v>
      </c>
      <c r="C11859" t="s">
        <v>2259</v>
      </c>
      <c r="D11859" t="s">
        <v>2765</v>
      </c>
      <c r="E11859" t="s">
        <v>3268</v>
      </c>
      <c r="F11859" s="6">
        <v>2</v>
      </c>
      <c r="G11859" s="6"/>
      <c r="H11859" s="6"/>
      <c r="I11859" s="6"/>
      <c r="J11859" s="6">
        <v>72.245000000000005</v>
      </c>
      <c r="K11859">
        <f t="shared" si="370"/>
        <v>2</v>
      </c>
    </row>
    <row r="11860" spans="1:11" x14ac:dyDescent="0.25">
      <c r="A11860" s="5" t="str">
        <f t="shared" si="371"/>
        <v>Size20kW or LowerAverage WeekdayAugust3</v>
      </c>
      <c r="B11860" t="s">
        <v>2235</v>
      </c>
      <c r="C11860" t="s">
        <v>2259</v>
      </c>
      <c r="D11860" t="s">
        <v>2765</v>
      </c>
      <c r="E11860" t="s">
        <v>3268</v>
      </c>
      <c r="F11860" s="6">
        <v>3</v>
      </c>
      <c r="G11860" s="6"/>
      <c r="H11860" s="6"/>
      <c r="I11860" s="6"/>
      <c r="J11860" s="6">
        <v>71.237499999999997</v>
      </c>
      <c r="K11860">
        <f t="shared" si="370"/>
        <v>2</v>
      </c>
    </row>
    <row r="11861" spans="1:11" x14ac:dyDescent="0.25">
      <c r="A11861" s="5" t="str">
        <f t="shared" si="371"/>
        <v>Size20kW or LowerAverage WeekdayAugust4</v>
      </c>
      <c r="B11861" t="s">
        <v>2235</v>
      </c>
      <c r="C11861" t="s">
        <v>2259</v>
      </c>
      <c r="D11861" t="s">
        <v>2765</v>
      </c>
      <c r="E11861" t="s">
        <v>3268</v>
      </c>
      <c r="F11861" s="6">
        <v>4</v>
      </c>
      <c r="G11861" s="6"/>
      <c r="H11861" s="6"/>
      <c r="I11861" s="6"/>
      <c r="J11861" s="6">
        <v>70.813124999999999</v>
      </c>
      <c r="K11861">
        <f t="shared" si="370"/>
        <v>2</v>
      </c>
    </row>
    <row r="11862" spans="1:11" x14ac:dyDescent="0.25">
      <c r="A11862" s="5" t="str">
        <f t="shared" si="371"/>
        <v>Size20kW or LowerAverage WeekdayAugust5</v>
      </c>
      <c r="B11862" t="s">
        <v>2235</v>
      </c>
      <c r="C11862" t="s">
        <v>2259</v>
      </c>
      <c r="D11862" t="s">
        <v>2765</v>
      </c>
      <c r="E11862" t="s">
        <v>3268</v>
      </c>
      <c r="F11862" s="6">
        <v>5</v>
      </c>
      <c r="G11862" s="6"/>
      <c r="H11862" s="6"/>
      <c r="I11862" s="6"/>
      <c r="J11862" s="6">
        <v>70.600000000000009</v>
      </c>
      <c r="K11862">
        <f t="shared" si="370"/>
        <v>2</v>
      </c>
    </row>
    <row r="11863" spans="1:11" x14ac:dyDescent="0.25">
      <c r="A11863" s="5" t="str">
        <f t="shared" si="371"/>
        <v>Size20kW or LowerAverage WeekdayAugust6</v>
      </c>
      <c r="B11863" t="s">
        <v>2235</v>
      </c>
      <c r="C11863" t="s">
        <v>2259</v>
      </c>
      <c r="D11863" t="s">
        <v>2765</v>
      </c>
      <c r="E11863" t="s">
        <v>3268</v>
      </c>
      <c r="F11863" s="6">
        <v>6</v>
      </c>
      <c r="G11863" s="6"/>
      <c r="H11863" s="6"/>
      <c r="I11863" s="6"/>
      <c r="J11863" s="6">
        <v>69.913124999999994</v>
      </c>
      <c r="K11863">
        <f t="shared" si="370"/>
        <v>2</v>
      </c>
    </row>
    <row r="11864" spans="1:11" x14ac:dyDescent="0.25">
      <c r="A11864" s="5" t="str">
        <f t="shared" si="371"/>
        <v>Size20kW or LowerAverage WeekdayAugust7</v>
      </c>
      <c r="B11864" t="s">
        <v>2235</v>
      </c>
      <c r="C11864" t="s">
        <v>2259</v>
      </c>
      <c r="D11864" t="s">
        <v>2765</v>
      </c>
      <c r="E11864" t="s">
        <v>3268</v>
      </c>
      <c r="F11864" s="6">
        <v>7</v>
      </c>
      <c r="G11864" s="6"/>
      <c r="H11864" s="6"/>
      <c r="I11864" s="6"/>
      <c r="J11864" s="6">
        <v>69.174374999999998</v>
      </c>
      <c r="K11864">
        <f t="shared" si="370"/>
        <v>2</v>
      </c>
    </row>
    <row r="11865" spans="1:11" x14ac:dyDescent="0.25">
      <c r="A11865" s="5" t="str">
        <f t="shared" si="371"/>
        <v>Size20kW or LowerAverage WeekdayAugust8</v>
      </c>
      <c r="B11865" t="s">
        <v>2235</v>
      </c>
      <c r="C11865" t="s">
        <v>2259</v>
      </c>
      <c r="D11865" t="s">
        <v>2765</v>
      </c>
      <c r="E11865" t="s">
        <v>3268</v>
      </c>
      <c r="F11865" s="6">
        <v>8</v>
      </c>
      <c r="G11865" s="6"/>
      <c r="H11865" s="6"/>
      <c r="I11865" s="6"/>
      <c r="J11865" s="6">
        <v>69.126874999999998</v>
      </c>
      <c r="K11865">
        <f t="shared" si="370"/>
        <v>2</v>
      </c>
    </row>
    <row r="11866" spans="1:11" x14ac:dyDescent="0.25">
      <c r="A11866" s="5" t="str">
        <f t="shared" si="371"/>
        <v>Size20kW or LowerAverage WeekdayAugust9</v>
      </c>
      <c r="B11866" t="s">
        <v>2235</v>
      </c>
      <c r="C11866" t="s">
        <v>2259</v>
      </c>
      <c r="D11866" t="s">
        <v>2765</v>
      </c>
      <c r="E11866" t="s">
        <v>3268</v>
      </c>
      <c r="F11866" s="6">
        <v>9</v>
      </c>
      <c r="G11866" s="6"/>
      <c r="H11866" s="6"/>
      <c r="I11866" s="6"/>
      <c r="J11866" s="6">
        <v>71.214375000000004</v>
      </c>
      <c r="K11866">
        <f t="shared" si="370"/>
        <v>2</v>
      </c>
    </row>
    <row r="11867" spans="1:11" x14ac:dyDescent="0.25">
      <c r="A11867" s="5" t="str">
        <f t="shared" si="371"/>
        <v>Size20kW or LowerAverage WeekdayAugust10</v>
      </c>
      <c r="B11867" t="s">
        <v>2235</v>
      </c>
      <c r="C11867" t="s">
        <v>2259</v>
      </c>
      <c r="D11867" t="s">
        <v>2765</v>
      </c>
      <c r="E11867" t="s">
        <v>3268</v>
      </c>
      <c r="F11867" s="6">
        <v>10</v>
      </c>
      <c r="G11867" s="6"/>
      <c r="H11867" s="6"/>
      <c r="I11867" s="6"/>
      <c r="J11867" s="6">
        <v>74.804999999999993</v>
      </c>
      <c r="K11867">
        <f t="shared" si="370"/>
        <v>2</v>
      </c>
    </row>
    <row r="11868" spans="1:11" x14ac:dyDescent="0.25">
      <c r="A11868" s="5" t="str">
        <f t="shared" si="371"/>
        <v>Size20kW or LowerAverage WeekdayAugust11</v>
      </c>
      <c r="B11868" t="s">
        <v>2235</v>
      </c>
      <c r="C11868" t="s">
        <v>2259</v>
      </c>
      <c r="D11868" t="s">
        <v>2765</v>
      </c>
      <c r="E11868" t="s">
        <v>3268</v>
      </c>
      <c r="F11868" s="6">
        <v>11</v>
      </c>
      <c r="G11868" s="6"/>
      <c r="H11868" s="6"/>
      <c r="I11868" s="6"/>
      <c r="J11868" s="6">
        <v>79.081250000000011</v>
      </c>
      <c r="K11868">
        <f t="shared" si="370"/>
        <v>2</v>
      </c>
    </row>
    <row r="11869" spans="1:11" x14ac:dyDescent="0.25">
      <c r="A11869" s="5" t="str">
        <f t="shared" si="371"/>
        <v>Size20kW or LowerAverage WeekdayAugust12</v>
      </c>
      <c r="B11869" t="s">
        <v>2235</v>
      </c>
      <c r="C11869" t="s">
        <v>2259</v>
      </c>
      <c r="D11869" t="s">
        <v>2765</v>
      </c>
      <c r="E11869" t="s">
        <v>3268</v>
      </c>
      <c r="F11869" s="6">
        <v>12</v>
      </c>
      <c r="G11869" s="6"/>
      <c r="H11869" s="6"/>
      <c r="I11869" s="6"/>
      <c r="J11869" s="6">
        <v>82.912500000000009</v>
      </c>
      <c r="K11869">
        <f t="shared" si="370"/>
        <v>2</v>
      </c>
    </row>
    <row r="11870" spans="1:11" x14ac:dyDescent="0.25">
      <c r="A11870" s="5" t="str">
        <f t="shared" si="371"/>
        <v>Size20kW or LowerAverage WeekdayAugust13</v>
      </c>
      <c r="B11870" t="s">
        <v>2235</v>
      </c>
      <c r="C11870" t="s">
        <v>2259</v>
      </c>
      <c r="D11870" t="s">
        <v>2765</v>
      </c>
      <c r="E11870" t="s">
        <v>3268</v>
      </c>
      <c r="F11870" s="6">
        <v>13</v>
      </c>
      <c r="G11870" s="6"/>
      <c r="H11870" s="6"/>
      <c r="I11870" s="6"/>
      <c r="J11870" s="6">
        <v>84.712499999999991</v>
      </c>
      <c r="K11870">
        <f t="shared" si="370"/>
        <v>2</v>
      </c>
    </row>
    <row r="11871" spans="1:11" x14ac:dyDescent="0.25">
      <c r="A11871" s="5" t="str">
        <f t="shared" si="371"/>
        <v>Size20kW or LowerAverage WeekdayAugust14</v>
      </c>
      <c r="B11871" t="s">
        <v>2235</v>
      </c>
      <c r="C11871" t="s">
        <v>2259</v>
      </c>
      <c r="D11871" t="s">
        <v>2765</v>
      </c>
      <c r="E11871" t="s">
        <v>3268</v>
      </c>
      <c r="F11871" s="6">
        <v>14</v>
      </c>
      <c r="G11871" s="6"/>
      <c r="H11871" s="6"/>
      <c r="I11871" s="6"/>
      <c r="J11871" s="6">
        <v>84.887499999999989</v>
      </c>
      <c r="K11871">
        <f t="shared" si="370"/>
        <v>2</v>
      </c>
    </row>
    <row r="11872" spans="1:11" x14ac:dyDescent="0.25">
      <c r="A11872" s="5" t="str">
        <f t="shared" si="371"/>
        <v>Size20kW or LowerAverage WeekdayAugust15</v>
      </c>
      <c r="B11872" t="s">
        <v>2235</v>
      </c>
      <c r="C11872" t="s">
        <v>2259</v>
      </c>
      <c r="D11872" t="s">
        <v>2765</v>
      </c>
      <c r="E11872" t="s">
        <v>3268</v>
      </c>
      <c r="F11872" s="6">
        <v>15</v>
      </c>
      <c r="G11872" s="6"/>
      <c r="H11872" s="6"/>
      <c r="I11872" s="6"/>
      <c r="J11872" s="6">
        <v>85.74375000000002</v>
      </c>
      <c r="K11872">
        <f t="shared" si="370"/>
        <v>2</v>
      </c>
    </row>
    <row r="11873" spans="1:11" x14ac:dyDescent="0.25">
      <c r="A11873" s="5" t="str">
        <f t="shared" si="371"/>
        <v>Size20kW or LowerAverage WeekdayAugust16</v>
      </c>
      <c r="B11873" t="s">
        <v>2235</v>
      </c>
      <c r="C11873" t="s">
        <v>2259</v>
      </c>
      <c r="D11873" t="s">
        <v>2765</v>
      </c>
      <c r="E11873" t="s">
        <v>3268</v>
      </c>
      <c r="F11873" s="6">
        <v>16</v>
      </c>
      <c r="G11873" s="6"/>
      <c r="H11873" s="6"/>
      <c r="I11873" s="6"/>
      <c r="J11873" s="6">
        <v>86.025000000000006</v>
      </c>
      <c r="K11873">
        <f t="shared" si="370"/>
        <v>2</v>
      </c>
    </row>
    <row r="11874" spans="1:11" x14ac:dyDescent="0.25">
      <c r="A11874" s="5" t="str">
        <f t="shared" si="371"/>
        <v>Size20kW or LowerAverage WeekdayAugust17</v>
      </c>
      <c r="B11874" t="s">
        <v>2235</v>
      </c>
      <c r="C11874" t="s">
        <v>2259</v>
      </c>
      <c r="D11874" t="s">
        <v>2765</v>
      </c>
      <c r="E11874" t="s">
        <v>3268</v>
      </c>
      <c r="F11874" s="6">
        <v>17</v>
      </c>
      <c r="G11874" s="6"/>
      <c r="H11874" s="6"/>
      <c r="I11874" s="6"/>
      <c r="J11874" s="6">
        <v>86.312500000000014</v>
      </c>
      <c r="K11874">
        <f t="shared" si="370"/>
        <v>2</v>
      </c>
    </row>
    <row r="11875" spans="1:11" x14ac:dyDescent="0.25">
      <c r="A11875" s="5" t="str">
        <f t="shared" si="371"/>
        <v>Size20kW or LowerAverage WeekdayAugust18</v>
      </c>
      <c r="B11875" t="s">
        <v>2235</v>
      </c>
      <c r="C11875" t="s">
        <v>2259</v>
      </c>
      <c r="D11875" t="s">
        <v>2765</v>
      </c>
      <c r="E11875" t="s">
        <v>3268</v>
      </c>
      <c r="F11875" s="6">
        <v>18</v>
      </c>
      <c r="G11875" s="6"/>
      <c r="H11875" s="6"/>
      <c r="I11875" s="6"/>
      <c r="J11875" s="6">
        <v>86.531250000000014</v>
      </c>
      <c r="K11875">
        <f t="shared" si="370"/>
        <v>2</v>
      </c>
    </row>
    <row r="11876" spans="1:11" x14ac:dyDescent="0.25">
      <c r="A11876" s="5" t="str">
        <f t="shared" si="371"/>
        <v>Size20kW or LowerAverage WeekdayAugust19</v>
      </c>
      <c r="B11876" t="s">
        <v>2235</v>
      </c>
      <c r="C11876" t="s">
        <v>2259</v>
      </c>
      <c r="D11876" t="s">
        <v>2765</v>
      </c>
      <c r="E11876" t="s">
        <v>3268</v>
      </c>
      <c r="F11876" s="6">
        <v>19</v>
      </c>
      <c r="G11876" s="6"/>
      <c r="H11876" s="6"/>
      <c r="I11876" s="6"/>
      <c r="J11876" s="6">
        <v>85.287499999999994</v>
      </c>
      <c r="K11876">
        <f t="shared" si="370"/>
        <v>2</v>
      </c>
    </row>
    <row r="11877" spans="1:11" x14ac:dyDescent="0.25">
      <c r="A11877" s="5" t="str">
        <f t="shared" si="371"/>
        <v>Size20kW or LowerAverage WeekdayAugust20</v>
      </c>
      <c r="B11877" t="s">
        <v>2235</v>
      </c>
      <c r="C11877" t="s">
        <v>2259</v>
      </c>
      <c r="D11877" t="s">
        <v>2765</v>
      </c>
      <c r="E11877" t="s">
        <v>3268</v>
      </c>
      <c r="F11877" s="6">
        <v>20</v>
      </c>
      <c r="G11877" s="6"/>
      <c r="H11877" s="6"/>
      <c r="I11877" s="6"/>
      <c r="J11877" s="6">
        <v>82.821250000000006</v>
      </c>
      <c r="K11877">
        <f t="shared" si="370"/>
        <v>2</v>
      </c>
    </row>
    <row r="11878" spans="1:11" x14ac:dyDescent="0.25">
      <c r="A11878" s="5" t="str">
        <f t="shared" si="371"/>
        <v>Size20kW or LowerAverage WeekdayAugust21</v>
      </c>
      <c r="B11878" t="s">
        <v>2235</v>
      </c>
      <c r="C11878" t="s">
        <v>2259</v>
      </c>
      <c r="D11878" t="s">
        <v>2765</v>
      </c>
      <c r="E11878" t="s">
        <v>3268</v>
      </c>
      <c r="F11878" s="6">
        <v>21</v>
      </c>
      <c r="G11878" s="6"/>
      <c r="H11878" s="6"/>
      <c r="I11878" s="6"/>
      <c r="J11878" s="6">
        <v>79.388124999999988</v>
      </c>
      <c r="K11878">
        <f t="shared" si="370"/>
        <v>2</v>
      </c>
    </row>
    <row r="11879" spans="1:11" x14ac:dyDescent="0.25">
      <c r="A11879" s="5" t="str">
        <f t="shared" si="371"/>
        <v>Size20kW or LowerAverage WeekdayAugust22</v>
      </c>
      <c r="B11879" t="s">
        <v>2235</v>
      </c>
      <c r="C11879" t="s">
        <v>2259</v>
      </c>
      <c r="D11879" t="s">
        <v>2765</v>
      </c>
      <c r="E11879" t="s">
        <v>3268</v>
      </c>
      <c r="F11879" s="6">
        <v>22</v>
      </c>
      <c r="G11879" s="6"/>
      <c r="H11879" s="6"/>
      <c r="I11879" s="6"/>
      <c r="J11879" s="6">
        <v>75.62062499999999</v>
      </c>
      <c r="K11879">
        <f t="shared" si="370"/>
        <v>2</v>
      </c>
    </row>
    <row r="11880" spans="1:11" x14ac:dyDescent="0.25">
      <c r="A11880" s="5" t="str">
        <f t="shared" si="371"/>
        <v>Size20kW or LowerAverage WeekdayAugust23</v>
      </c>
      <c r="B11880" t="s">
        <v>2235</v>
      </c>
      <c r="C11880" t="s">
        <v>2259</v>
      </c>
      <c r="D11880" t="s">
        <v>2765</v>
      </c>
      <c r="E11880" t="s">
        <v>3268</v>
      </c>
      <c r="F11880" s="6">
        <v>23</v>
      </c>
      <c r="G11880" s="6"/>
      <c r="H11880" s="6"/>
      <c r="I11880" s="6"/>
      <c r="J11880" s="6">
        <v>73.346249999999998</v>
      </c>
      <c r="K11880">
        <f t="shared" si="370"/>
        <v>2</v>
      </c>
    </row>
    <row r="11881" spans="1:11" x14ac:dyDescent="0.25">
      <c r="A11881" s="5" t="str">
        <f t="shared" si="371"/>
        <v>Size20kW or LowerAverage WeekdayAugust24</v>
      </c>
      <c r="B11881" t="s">
        <v>2235</v>
      </c>
      <c r="C11881" t="s">
        <v>2259</v>
      </c>
      <c r="D11881" t="s">
        <v>2765</v>
      </c>
      <c r="E11881" t="s">
        <v>3268</v>
      </c>
      <c r="F11881" s="6">
        <v>24</v>
      </c>
      <c r="G11881" s="6"/>
      <c r="H11881" s="6"/>
      <c r="I11881" s="6"/>
      <c r="J11881" s="6">
        <v>72.105624999999989</v>
      </c>
      <c r="K11881">
        <f t="shared" si="370"/>
        <v>2</v>
      </c>
    </row>
    <row r="11882" spans="1:11" x14ac:dyDescent="0.25">
      <c r="A11882" s="5" t="str">
        <f t="shared" si="371"/>
        <v>Size20kW or LowerMonthly Peak DayAugust1</v>
      </c>
      <c r="B11882" t="s">
        <v>2235</v>
      </c>
      <c r="C11882" t="s">
        <v>2259</v>
      </c>
      <c r="D11882" t="s">
        <v>2766</v>
      </c>
      <c r="E11882" t="s">
        <v>3268</v>
      </c>
      <c r="F11882" s="6">
        <v>1</v>
      </c>
      <c r="G11882" s="6"/>
      <c r="H11882" s="6"/>
      <c r="I11882" s="6"/>
      <c r="J11882" s="6">
        <v>74.25437500000001</v>
      </c>
      <c r="K11882">
        <f t="shared" si="370"/>
        <v>2</v>
      </c>
    </row>
    <row r="11883" spans="1:11" x14ac:dyDescent="0.25">
      <c r="A11883" s="5" t="str">
        <f t="shared" si="371"/>
        <v>Size20kW or LowerMonthly Peak DayAugust2</v>
      </c>
      <c r="B11883" t="s">
        <v>2235</v>
      </c>
      <c r="C11883" t="s">
        <v>2259</v>
      </c>
      <c r="D11883" t="s">
        <v>2766</v>
      </c>
      <c r="E11883" t="s">
        <v>3268</v>
      </c>
      <c r="F11883" s="6">
        <v>2</v>
      </c>
      <c r="G11883" s="6"/>
      <c r="H11883" s="6"/>
      <c r="I11883" s="6"/>
      <c r="J11883" s="6">
        <v>73.29249999999999</v>
      </c>
      <c r="K11883">
        <f t="shared" si="370"/>
        <v>2</v>
      </c>
    </row>
    <row r="11884" spans="1:11" x14ac:dyDescent="0.25">
      <c r="A11884" s="5" t="str">
        <f t="shared" si="371"/>
        <v>Size20kW or LowerMonthly Peak DayAugust3</v>
      </c>
      <c r="B11884" t="s">
        <v>2235</v>
      </c>
      <c r="C11884" t="s">
        <v>2259</v>
      </c>
      <c r="D11884" t="s">
        <v>2766</v>
      </c>
      <c r="E11884" t="s">
        <v>3268</v>
      </c>
      <c r="F11884" s="6">
        <v>3</v>
      </c>
      <c r="G11884" s="6"/>
      <c r="H11884" s="6"/>
      <c r="I11884" s="6"/>
      <c r="J11884" s="6">
        <v>72.484999999999999</v>
      </c>
      <c r="K11884">
        <f t="shared" si="370"/>
        <v>2</v>
      </c>
    </row>
    <row r="11885" spans="1:11" x14ac:dyDescent="0.25">
      <c r="A11885" s="5" t="str">
        <f t="shared" si="371"/>
        <v>Size20kW or LowerMonthly Peak DayAugust4</v>
      </c>
      <c r="B11885" t="s">
        <v>2235</v>
      </c>
      <c r="C11885" t="s">
        <v>2259</v>
      </c>
      <c r="D11885" t="s">
        <v>2766</v>
      </c>
      <c r="E11885" t="s">
        <v>3268</v>
      </c>
      <c r="F11885" s="6">
        <v>4</v>
      </c>
      <c r="G11885" s="6"/>
      <c r="H11885" s="6"/>
      <c r="I11885" s="6"/>
      <c r="J11885" s="6">
        <v>71.912500000000009</v>
      </c>
      <c r="K11885">
        <f t="shared" si="370"/>
        <v>2</v>
      </c>
    </row>
    <row r="11886" spans="1:11" x14ac:dyDescent="0.25">
      <c r="A11886" s="5" t="str">
        <f t="shared" si="371"/>
        <v>Size20kW or LowerMonthly Peak DayAugust5</v>
      </c>
      <c r="B11886" t="s">
        <v>2235</v>
      </c>
      <c r="C11886" t="s">
        <v>2259</v>
      </c>
      <c r="D11886" t="s">
        <v>2766</v>
      </c>
      <c r="E11886" t="s">
        <v>3268</v>
      </c>
      <c r="F11886" s="6">
        <v>5</v>
      </c>
      <c r="G11886" s="6"/>
      <c r="H11886" s="6"/>
      <c r="I11886" s="6"/>
      <c r="J11886" s="6">
        <v>71.376249999999999</v>
      </c>
      <c r="K11886">
        <f t="shared" si="370"/>
        <v>2</v>
      </c>
    </row>
    <row r="11887" spans="1:11" x14ac:dyDescent="0.25">
      <c r="A11887" s="5" t="str">
        <f t="shared" si="371"/>
        <v>Size20kW or LowerMonthly Peak DayAugust6</v>
      </c>
      <c r="B11887" t="s">
        <v>2235</v>
      </c>
      <c r="C11887" t="s">
        <v>2259</v>
      </c>
      <c r="D11887" t="s">
        <v>2766</v>
      </c>
      <c r="E11887" t="s">
        <v>3268</v>
      </c>
      <c r="F11887" s="6">
        <v>6</v>
      </c>
      <c r="G11887" s="6"/>
      <c r="H11887" s="6"/>
      <c r="I11887" s="6"/>
      <c r="J11887" s="6">
        <v>71.105000000000004</v>
      </c>
      <c r="K11887">
        <f t="shared" si="370"/>
        <v>2</v>
      </c>
    </row>
    <row r="11888" spans="1:11" x14ac:dyDescent="0.25">
      <c r="A11888" s="5" t="str">
        <f t="shared" si="371"/>
        <v>Size20kW or LowerMonthly Peak DayAugust7</v>
      </c>
      <c r="B11888" t="s">
        <v>2235</v>
      </c>
      <c r="C11888" t="s">
        <v>2259</v>
      </c>
      <c r="D11888" t="s">
        <v>2766</v>
      </c>
      <c r="E11888" t="s">
        <v>3268</v>
      </c>
      <c r="F11888" s="6">
        <v>7</v>
      </c>
      <c r="G11888" s="6"/>
      <c r="H11888" s="6"/>
      <c r="I11888" s="6"/>
      <c r="J11888" s="6">
        <v>70.996249999999989</v>
      </c>
      <c r="K11888">
        <f t="shared" si="370"/>
        <v>2</v>
      </c>
    </row>
    <row r="11889" spans="1:11" x14ac:dyDescent="0.25">
      <c r="A11889" s="5" t="str">
        <f t="shared" si="371"/>
        <v>Size20kW or LowerMonthly Peak DayAugust8</v>
      </c>
      <c r="B11889" t="s">
        <v>2235</v>
      </c>
      <c r="C11889" t="s">
        <v>2259</v>
      </c>
      <c r="D11889" t="s">
        <v>2766</v>
      </c>
      <c r="E11889" t="s">
        <v>3268</v>
      </c>
      <c r="F11889" s="6">
        <v>8</v>
      </c>
      <c r="G11889" s="6"/>
      <c r="H11889" s="6"/>
      <c r="I11889" s="6"/>
      <c r="J11889" s="6">
        <v>70.828749999999999</v>
      </c>
      <c r="K11889">
        <f t="shared" si="370"/>
        <v>2</v>
      </c>
    </row>
    <row r="11890" spans="1:11" x14ac:dyDescent="0.25">
      <c r="A11890" s="5" t="str">
        <f t="shared" si="371"/>
        <v>Size20kW or LowerMonthly Peak DayAugust9</v>
      </c>
      <c r="B11890" t="s">
        <v>2235</v>
      </c>
      <c r="C11890" t="s">
        <v>2259</v>
      </c>
      <c r="D11890" t="s">
        <v>2766</v>
      </c>
      <c r="E11890" t="s">
        <v>3268</v>
      </c>
      <c r="F11890" s="6">
        <v>9</v>
      </c>
      <c r="G11890" s="6"/>
      <c r="H11890" s="6"/>
      <c r="I11890" s="6"/>
      <c r="J11890" s="6">
        <v>72.854375000000005</v>
      </c>
      <c r="K11890">
        <f t="shared" si="370"/>
        <v>2</v>
      </c>
    </row>
    <row r="11891" spans="1:11" x14ac:dyDescent="0.25">
      <c r="A11891" s="5" t="str">
        <f t="shared" si="371"/>
        <v>Size20kW or LowerMonthly Peak DayAugust10</v>
      </c>
      <c r="B11891" t="s">
        <v>2235</v>
      </c>
      <c r="C11891" t="s">
        <v>2259</v>
      </c>
      <c r="D11891" t="s">
        <v>2766</v>
      </c>
      <c r="E11891" t="s">
        <v>3268</v>
      </c>
      <c r="F11891" s="6">
        <v>10</v>
      </c>
      <c r="G11891" s="6"/>
      <c r="H11891" s="6"/>
      <c r="I11891" s="6"/>
      <c r="J11891" s="6">
        <v>76.616249999999994</v>
      </c>
      <c r="K11891">
        <f t="shared" si="370"/>
        <v>2</v>
      </c>
    </row>
    <row r="11892" spans="1:11" x14ac:dyDescent="0.25">
      <c r="A11892" s="5" t="str">
        <f t="shared" si="371"/>
        <v>Size20kW or LowerMonthly Peak DayAugust11</v>
      </c>
      <c r="B11892" t="s">
        <v>2235</v>
      </c>
      <c r="C11892" t="s">
        <v>2259</v>
      </c>
      <c r="D11892" t="s">
        <v>2766</v>
      </c>
      <c r="E11892" t="s">
        <v>3268</v>
      </c>
      <c r="F11892" s="6">
        <v>11</v>
      </c>
      <c r="G11892" s="6"/>
      <c r="H11892" s="6"/>
      <c r="I11892" s="6"/>
      <c r="J11892" s="6">
        <v>80.387500000000003</v>
      </c>
      <c r="K11892">
        <f t="shared" si="370"/>
        <v>2</v>
      </c>
    </row>
    <row r="11893" spans="1:11" x14ac:dyDescent="0.25">
      <c r="A11893" s="5" t="str">
        <f t="shared" si="371"/>
        <v>Size20kW or LowerMonthly Peak DayAugust12</v>
      </c>
      <c r="B11893" t="s">
        <v>2235</v>
      </c>
      <c r="C11893" t="s">
        <v>2259</v>
      </c>
      <c r="D11893" t="s">
        <v>2766</v>
      </c>
      <c r="E11893" t="s">
        <v>3268</v>
      </c>
      <c r="F11893" s="6">
        <v>12</v>
      </c>
      <c r="G11893" s="6"/>
      <c r="H11893" s="6"/>
      <c r="I11893" s="6"/>
      <c r="J11893" s="6">
        <v>84.11875000000002</v>
      </c>
      <c r="K11893">
        <f t="shared" si="370"/>
        <v>2</v>
      </c>
    </row>
    <row r="11894" spans="1:11" x14ac:dyDescent="0.25">
      <c r="A11894" s="5" t="str">
        <f t="shared" si="371"/>
        <v>Size20kW or LowerMonthly Peak DayAugust13</v>
      </c>
      <c r="B11894" t="s">
        <v>2235</v>
      </c>
      <c r="C11894" t="s">
        <v>2259</v>
      </c>
      <c r="D11894" t="s">
        <v>2766</v>
      </c>
      <c r="E11894" t="s">
        <v>3268</v>
      </c>
      <c r="F11894" s="6">
        <v>13</v>
      </c>
      <c r="G11894" s="6"/>
      <c r="H11894" s="6"/>
      <c r="I11894" s="6"/>
      <c r="J11894" s="6">
        <v>86.012499999999989</v>
      </c>
      <c r="K11894">
        <f t="shared" si="370"/>
        <v>2</v>
      </c>
    </row>
    <row r="11895" spans="1:11" x14ac:dyDescent="0.25">
      <c r="A11895" s="5" t="str">
        <f t="shared" si="371"/>
        <v>Size20kW or LowerMonthly Peak DayAugust14</v>
      </c>
      <c r="B11895" t="s">
        <v>2235</v>
      </c>
      <c r="C11895" t="s">
        <v>2259</v>
      </c>
      <c r="D11895" t="s">
        <v>2766</v>
      </c>
      <c r="E11895" t="s">
        <v>3268</v>
      </c>
      <c r="F11895" s="6">
        <v>14</v>
      </c>
      <c r="G11895" s="6"/>
      <c r="H11895" s="6"/>
      <c r="I11895" s="6"/>
      <c r="J11895" s="6">
        <v>86.962500000000006</v>
      </c>
      <c r="K11895">
        <f t="shared" si="370"/>
        <v>2</v>
      </c>
    </row>
    <row r="11896" spans="1:11" x14ac:dyDescent="0.25">
      <c r="A11896" s="5" t="str">
        <f t="shared" si="371"/>
        <v>Size20kW or LowerMonthly Peak DayAugust15</v>
      </c>
      <c r="B11896" t="s">
        <v>2235</v>
      </c>
      <c r="C11896" t="s">
        <v>2259</v>
      </c>
      <c r="D11896" t="s">
        <v>2766</v>
      </c>
      <c r="E11896" t="s">
        <v>3268</v>
      </c>
      <c r="F11896" s="6">
        <v>15</v>
      </c>
      <c r="G11896" s="6"/>
      <c r="H11896" s="6"/>
      <c r="I11896" s="6"/>
      <c r="J11896" s="6">
        <v>86.837500000000006</v>
      </c>
      <c r="K11896">
        <f t="shared" si="370"/>
        <v>2</v>
      </c>
    </row>
    <row r="11897" spans="1:11" x14ac:dyDescent="0.25">
      <c r="A11897" s="5" t="str">
        <f t="shared" si="371"/>
        <v>Size20kW or LowerMonthly Peak DayAugust16</v>
      </c>
      <c r="B11897" t="s">
        <v>2235</v>
      </c>
      <c r="C11897" t="s">
        <v>2259</v>
      </c>
      <c r="D11897" t="s">
        <v>2766</v>
      </c>
      <c r="E11897" t="s">
        <v>3268</v>
      </c>
      <c r="F11897" s="6">
        <v>16</v>
      </c>
      <c r="G11897" s="6"/>
      <c r="H11897" s="6"/>
      <c r="I11897" s="6"/>
      <c r="J11897" s="6">
        <v>87.918750000000003</v>
      </c>
      <c r="K11897">
        <f t="shared" si="370"/>
        <v>2</v>
      </c>
    </row>
    <row r="11898" spans="1:11" x14ac:dyDescent="0.25">
      <c r="A11898" s="5" t="str">
        <f t="shared" si="371"/>
        <v>Size20kW or LowerMonthly Peak DayAugust17</v>
      </c>
      <c r="B11898" t="s">
        <v>2235</v>
      </c>
      <c r="C11898" t="s">
        <v>2259</v>
      </c>
      <c r="D11898" t="s">
        <v>2766</v>
      </c>
      <c r="E11898" t="s">
        <v>3268</v>
      </c>
      <c r="F11898" s="6">
        <v>17</v>
      </c>
      <c r="G11898" s="6"/>
      <c r="H11898" s="6"/>
      <c r="I11898" s="6"/>
      <c r="J11898" s="6">
        <v>87.287500000000023</v>
      </c>
      <c r="K11898">
        <f t="shared" si="370"/>
        <v>2</v>
      </c>
    </row>
    <row r="11899" spans="1:11" x14ac:dyDescent="0.25">
      <c r="A11899" s="5" t="str">
        <f t="shared" si="371"/>
        <v>Size20kW or LowerMonthly Peak DayAugust18</v>
      </c>
      <c r="B11899" t="s">
        <v>2235</v>
      </c>
      <c r="C11899" t="s">
        <v>2259</v>
      </c>
      <c r="D11899" t="s">
        <v>2766</v>
      </c>
      <c r="E11899" t="s">
        <v>3268</v>
      </c>
      <c r="F11899" s="6">
        <v>18</v>
      </c>
      <c r="G11899" s="6"/>
      <c r="H11899" s="6"/>
      <c r="I11899" s="6"/>
      <c r="J11899" s="6">
        <v>85.656250000000014</v>
      </c>
      <c r="K11899">
        <f t="shared" si="370"/>
        <v>2</v>
      </c>
    </row>
    <row r="11900" spans="1:11" x14ac:dyDescent="0.25">
      <c r="A11900" s="5" t="str">
        <f t="shared" si="371"/>
        <v>Size20kW or LowerMonthly Peak DayAugust19</v>
      </c>
      <c r="B11900" t="s">
        <v>2235</v>
      </c>
      <c r="C11900" t="s">
        <v>2259</v>
      </c>
      <c r="D11900" t="s">
        <v>2766</v>
      </c>
      <c r="E11900" t="s">
        <v>3268</v>
      </c>
      <c r="F11900" s="6">
        <v>19</v>
      </c>
      <c r="G11900" s="6"/>
      <c r="H11900" s="6"/>
      <c r="I11900" s="6"/>
      <c r="J11900" s="6">
        <v>84.193750000000009</v>
      </c>
      <c r="K11900">
        <f t="shared" si="370"/>
        <v>2</v>
      </c>
    </row>
    <row r="11901" spans="1:11" x14ac:dyDescent="0.25">
      <c r="A11901" s="5" t="str">
        <f t="shared" si="371"/>
        <v>Size20kW or LowerMonthly Peak DayAugust20</v>
      </c>
      <c r="B11901" t="s">
        <v>2235</v>
      </c>
      <c r="C11901" t="s">
        <v>2259</v>
      </c>
      <c r="D11901" t="s">
        <v>2766</v>
      </c>
      <c r="E11901" t="s">
        <v>3268</v>
      </c>
      <c r="F11901" s="6">
        <v>20</v>
      </c>
      <c r="G11901" s="6"/>
      <c r="H11901" s="6"/>
      <c r="I11901" s="6"/>
      <c r="J11901" s="6">
        <v>81.650000000000006</v>
      </c>
      <c r="K11901">
        <f t="shared" si="370"/>
        <v>2</v>
      </c>
    </row>
    <row r="11902" spans="1:11" x14ac:dyDescent="0.25">
      <c r="A11902" s="5" t="str">
        <f t="shared" si="371"/>
        <v>Size20kW or LowerMonthly Peak DayAugust21</v>
      </c>
      <c r="B11902" t="s">
        <v>2235</v>
      </c>
      <c r="C11902" t="s">
        <v>2259</v>
      </c>
      <c r="D11902" t="s">
        <v>2766</v>
      </c>
      <c r="E11902" t="s">
        <v>3268</v>
      </c>
      <c r="F11902" s="6">
        <v>21</v>
      </c>
      <c r="G11902" s="6"/>
      <c r="H11902" s="6"/>
      <c r="I11902" s="6"/>
      <c r="J11902" s="6">
        <v>78.781249999999986</v>
      </c>
      <c r="K11902">
        <f t="shared" si="370"/>
        <v>2</v>
      </c>
    </row>
    <row r="11903" spans="1:11" x14ac:dyDescent="0.25">
      <c r="A11903" s="5" t="str">
        <f t="shared" si="371"/>
        <v>Size20kW or LowerMonthly Peak DayAugust22</v>
      </c>
      <c r="B11903" t="s">
        <v>2235</v>
      </c>
      <c r="C11903" t="s">
        <v>2259</v>
      </c>
      <c r="D11903" t="s">
        <v>2766</v>
      </c>
      <c r="E11903" t="s">
        <v>3268</v>
      </c>
      <c r="F11903" s="6">
        <v>22</v>
      </c>
      <c r="G11903" s="6"/>
      <c r="H11903" s="6"/>
      <c r="I11903" s="6"/>
      <c r="J11903" s="6">
        <v>76.718749999999986</v>
      </c>
      <c r="K11903">
        <f t="shared" si="370"/>
        <v>2</v>
      </c>
    </row>
    <row r="11904" spans="1:11" x14ac:dyDescent="0.25">
      <c r="A11904" s="5" t="str">
        <f t="shared" si="371"/>
        <v>Size20kW or LowerMonthly Peak DayAugust23</v>
      </c>
      <c r="B11904" t="s">
        <v>2235</v>
      </c>
      <c r="C11904" t="s">
        <v>2259</v>
      </c>
      <c r="D11904" t="s">
        <v>2766</v>
      </c>
      <c r="E11904" t="s">
        <v>3268</v>
      </c>
      <c r="F11904" s="6">
        <v>23</v>
      </c>
      <c r="G11904" s="6"/>
      <c r="H11904" s="6"/>
      <c r="I11904" s="6"/>
      <c r="J11904" s="6">
        <v>75.874375000000001</v>
      </c>
      <c r="K11904">
        <f t="shared" si="370"/>
        <v>2</v>
      </c>
    </row>
    <row r="11905" spans="1:11" x14ac:dyDescent="0.25">
      <c r="A11905" s="5" t="str">
        <f t="shared" si="371"/>
        <v>Size20kW or LowerMonthly Peak DayAugust24</v>
      </c>
      <c r="B11905" t="s">
        <v>2235</v>
      </c>
      <c r="C11905" t="s">
        <v>2259</v>
      </c>
      <c r="D11905" t="s">
        <v>2766</v>
      </c>
      <c r="E11905" t="s">
        <v>3268</v>
      </c>
      <c r="F11905" s="6">
        <v>24</v>
      </c>
      <c r="G11905" s="6"/>
      <c r="H11905" s="6"/>
      <c r="I11905" s="6"/>
      <c r="J11905" s="6">
        <v>75.109375000000028</v>
      </c>
      <c r="K11905">
        <f t="shared" si="370"/>
        <v>2</v>
      </c>
    </row>
    <row r="11906" spans="1:11" x14ac:dyDescent="0.25">
      <c r="A11906" s="5" t="str">
        <f t="shared" si="371"/>
        <v>Size20kW or LowerAverage WeekdaySeptember1</v>
      </c>
      <c r="B11906" t="s">
        <v>2235</v>
      </c>
      <c r="C11906" t="s">
        <v>2259</v>
      </c>
      <c r="D11906" t="s">
        <v>2767</v>
      </c>
      <c r="E11906" t="s">
        <v>3269</v>
      </c>
      <c r="F11906" s="6">
        <v>1</v>
      </c>
      <c r="G11906" s="6"/>
      <c r="H11906" s="6"/>
      <c r="I11906" s="6"/>
      <c r="J11906" s="6">
        <v>71.84875000000001</v>
      </c>
      <c r="K11906">
        <f t="shared" ref="K11906:K11969" si="372">INDEX(events, MATCH(CONCATENATE(B11906, C11906, D11906, E11906), events_y, 0), MATCH("Confidential", events_x, 0))</f>
        <v>2</v>
      </c>
    </row>
    <row r="11907" spans="1:11" x14ac:dyDescent="0.25">
      <c r="A11907" s="5" t="str">
        <f t="shared" ref="A11907:A11970" si="373">CONCATENATE(B11907, C11907, D11907, E11907, F11907)</f>
        <v>Size20kW or LowerAverage WeekdaySeptember2</v>
      </c>
      <c r="B11907" t="s">
        <v>2235</v>
      </c>
      <c r="C11907" t="s">
        <v>2259</v>
      </c>
      <c r="D11907" t="s">
        <v>2767</v>
      </c>
      <c r="E11907" t="s">
        <v>3269</v>
      </c>
      <c r="F11907" s="6">
        <v>2</v>
      </c>
      <c r="G11907" s="6"/>
      <c r="H11907" s="6"/>
      <c r="I11907" s="6"/>
      <c r="J11907" s="6">
        <v>70.73937500000001</v>
      </c>
      <c r="K11907">
        <f t="shared" si="372"/>
        <v>2</v>
      </c>
    </row>
    <row r="11908" spans="1:11" x14ac:dyDescent="0.25">
      <c r="A11908" s="5" t="str">
        <f t="shared" si="373"/>
        <v>Size20kW or LowerAverage WeekdaySeptember3</v>
      </c>
      <c r="B11908" t="s">
        <v>2235</v>
      </c>
      <c r="C11908" t="s">
        <v>2259</v>
      </c>
      <c r="D11908" t="s">
        <v>2767</v>
      </c>
      <c r="E11908" t="s">
        <v>3269</v>
      </c>
      <c r="F11908" s="6">
        <v>3</v>
      </c>
      <c r="G11908" s="6"/>
      <c r="H11908" s="6"/>
      <c r="I11908" s="6"/>
      <c r="J11908" s="6">
        <v>69.893124999999998</v>
      </c>
      <c r="K11908">
        <f t="shared" si="372"/>
        <v>2</v>
      </c>
    </row>
    <row r="11909" spans="1:11" x14ac:dyDescent="0.25">
      <c r="A11909" s="5" t="str">
        <f t="shared" si="373"/>
        <v>Size20kW or LowerAverage WeekdaySeptember4</v>
      </c>
      <c r="B11909" t="s">
        <v>2235</v>
      </c>
      <c r="C11909" t="s">
        <v>2259</v>
      </c>
      <c r="D11909" t="s">
        <v>2767</v>
      </c>
      <c r="E11909" t="s">
        <v>3269</v>
      </c>
      <c r="F11909" s="6">
        <v>4</v>
      </c>
      <c r="G11909" s="6"/>
      <c r="H11909" s="6"/>
      <c r="I11909" s="6"/>
      <c r="J11909" s="6">
        <v>69.118749999999991</v>
      </c>
      <c r="K11909">
        <f t="shared" si="372"/>
        <v>2</v>
      </c>
    </row>
    <row r="11910" spans="1:11" x14ac:dyDescent="0.25">
      <c r="A11910" s="5" t="str">
        <f t="shared" si="373"/>
        <v>Size20kW or LowerAverage WeekdaySeptember5</v>
      </c>
      <c r="B11910" t="s">
        <v>2235</v>
      </c>
      <c r="C11910" t="s">
        <v>2259</v>
      </c>
      <c r="D11910" t="s">
        <v>2767</v>
      </c>
      <c r="E11910" t="s">
        <v>3269</v>
      </c>
      <c r="F11910" s="6">
        <v>5</v>
      </c>
      <c r="G11910" s="6"/>
      <c r="H11910" s="6"/>
      <c r="I11910" s="6"/>
      <c r="J11910" s="6">
        <v>68.250624999999999</v>
      </c>
      <c r="K11910">
        <f t="shared" si="372"/>
        <v>2</v>
      </c>
    </row>
    <row r="11911" spans="1:11" x14ac:dyDescent="0.25">
      <c r="A11911" s="5" t="str">
        <f t="shared" si="373"/>
        <v>Size20kW or LowerAverage WeekdaySeptember6</v>
      </c>
      <c r="B11911" t="s">
        <v>2235</v>
      </c>
      <c r="C11911" t="s">
        <v>2259</v>
      </c>
      <c r="D11911" t="s">
        <v>2767</v>
      </c>
      <c r="E11911" t="s">
        <v>3269</v>
      </c>
      <c r="F11911" s="6">
        <v>6</v>
      </c>
      <c r="G11911" s="6"/>
      <c r="H11911" s="6"/>
      <c r="I11911" s="6"/>
      <c r="J11911" s="6">
        <v>66.671250000000001</v>
      </c>
      <c r="K11911">
        <f t="shared" si="372"/>
        <v>2</v>
      </c>
    </row>
    <row r="11912" spans="1:11" x14ac:dyDescent="0.25">
      <c r="A11912" s="5" t="str">
        <f t="shared" si="373"/>
        <v>Size20kW or LowerAverage WeekdaySeptember7</v>
      </c>
      <c r="B11912" t="s">
        <v>2235</v>
      </c>
      <c r="C11912" t="s">
        <v>2259</v>
      </c>
      <c r="D11912" t="s">
        <v>2767</v>
      </c>
      <c r="E11912" t="s">
        <v>3269</v>
      </c>
      <c r="F11912" s="6">
        <v>7</v>
      </c>
      <c r="G11912" s="6"/>
      <c r="H11912" s="6"/>
      <c r="I11912" s="6"/>
      <c r="J11912" s="6">
        <v>66.163749999999979</v>
      </c>
      <c r="K11912">
        <f t="shared" si="372"/>
        <v>2</v>
      </c>
    </row>
    <row r="11913" spans="1:11" x14ac:dyDescent="0.25">
      <c r="A11913" s="5" t="str">
        <f t="shared" si="373"/>
        <v>Size20kW or LowerAverage WeekdaySeptember8</v>
      </c>
      <c r="B11913" t="s">
        <v>2235</v>
      </c>
      <c r="C11913" t="s">
        <v>2259</v>
      </c>
      <c r="D11913" t="s">
        <v>2767</v>
      </c>
      <c r="E11913" t="s">
        <v>3269</v>
      </c>
      <c r="F11913" s="6">
        <v>8</v>
      </c>
      <c r="G11913" s="6"/>
      <c r="H11913" s="6"/>
      <c r="I11913" s="6"/>
      <c r="J11913" s="6">
        <v>65.293125000000003</v>
      </c>
      <c r="K11913">
        <f t="shared" si="372"/>
        <v>2</v>
      </c>
    </row>
    <row r="11914" spans="1:11" x14ac:dyDescent="0.25">
      <c r="A11914" s="5" t="str">
        <f t="shared" si="373"/>
        <v>Size20kW or LowerAverage WeekdaySeptember9</v>
      </c>
      <c r="B11914" t="s">
        <v>2235</v>
      </c>
      <c r="C11914" t="s">
        <v>2259</v>
      </c>
      <c r="D11914" t="s">
        <v>2767</v>
      </c>
      <c r="E11914" t="s">
        <v>3269</v>
      </c>
      <c r="F11914" s="6">
        <v>9</v>
      </c>
      <c r="G11914" s="6"/>
      <c r="H11914" s="6"/>
      <c r="I11914" s="6"/>
      <c r="J11914" s="6">
        <v>65.906874999999999</v>
      </c>
      <c r="K11914">
        <f t="shared" si="372"/>
        <v>2</v>
      </c>
    </row>
    <row r="11915" spans="1:11" x14ac:dyDescent="0.25">
      <c r="A11915" s="5" t="str">
        <f t="shared" si="373"/>
        <v>Size20kW or LowerAverage WeekdaySeptember10</v>
      </c>
      <c r="B11915" t="s">
        <v>2235</v>
      </c>
      <c r="C11915" t="s">
        <v>2259</v>
      </c>
      <c r="D11915" t="s">
        <v>2767</v>
      </c>
      <c r="E11915" t="s">
        <v>3269</v>
      </c>
      <c r="F11915" s="6">
        <v>10</v>
      </c>
      <c r="G11915" s="6"/>
      <c r="H11915" s="6"/>
      <c r="I11915" s="6"/>
      <c r="J11915" s="6">
        <v>69.622499999999988</v>
      </c>
      <c r="K11915">
        <f t="shared" si="372"/>
        <v>2</v>
      </c>
    </row>
    <row r="11916" spans="1:11" x14ac:dyDescent="0.25">
      <c r="A11916" s="5" t="str">
        <f t="shared" si="373"/>
        <v>Size20kW or LowerAverage WeekdaySeptember11</v>
      </c>
      <c r="B11916" t="s">
        <v>2235</v>
      </c>
      <c r="C11916" t="s">
        <v>2259</v>
      </c>
      <c r="D11916" t="s">
        <v>2767</v>
      </c>
      <c r="E11916" t="s">
        <v>3269</v>
      </c>
      <c r="F11916" s="6">
        <v>11</v>
      </c>
      <c r="G11916" s="6"/>
      <c r="H11916" s="6"/>
      <c r="I11916" s="6"/>
      <c r="J11916" s="6">
        <v>73.149375000000006</v>
      </c>
      <c r="K11916">
        <f t="shared" si="372"/>
        <v>2</v>
      </c>
    </row>
    <row r="11917" spans="1:11" x14ac:dyDescent="0.25">
      <c r="A11917" s="5" t="str">
        <f t="shared" si="373"/>
        <v>Size20kW or LowerAverage WeekdaySeptember12</v>
      </c>
      <c r="B11917" t="s">
        <v>2235</v>
      </c>
      <c r="C11917" t="s">
        <v>2259</v>
      </c>
      <c r="D11917" t="s">
        <v>2767</v>
      </c>
      <c r="E11917" t="s">
        <v>3269</v>
      </c>
      <c r="F11917" s="6">
        <v>12</v>
      </c>
      <c r="G11917" s="6"/>
      <c r="H11917" s="6"/>
      <c r="I11917" s="6"/>
      <c r="J11917" s="6">
        <v>76.219375000000014</v>
      </c>
      <c r="K11917">
        <f t="shared" si="372"/>
        <v>2</v>
      </c>
    </row>
    <row r="11918" spans="1:11" x14ac:dyDescent="0.25">
      <c r="A11918" s="5" t="str">
        <f t="shared" si="373"/>
        <v>Size20kW or LowerAverage WeekdaySeptember13</v>
      </c>
      <c r="B11918" t="s">
        <v>2235</v>
      </c>
      <c r="C11918" t="s">
        <v>2259</v>
      </c>
      <c r="D11918" t="s">
        <v>2767</v>
      </c>
      <c r="E11918" t="s">
        <v>3269</v>
      </c>
      <c r="F11918" s="6">
        <v>13</v>
      </c>
      <c r="G11918" s="6"/>
      <c r="H11918" s="6"/>
      <c r="I11918" s="6"/>
      <c r="J11918" s="6">
        <v>78.58874999999999</v>
      </c>
      <c r="K11918">
        <f t="shared" si="372"/>
        <v>2</v>
      </c>
    </row>
    <row r="11919" spans="1:11" x14ac:dyDescent="0.25">
      <c r="A11919" s="5" t="str">
        <f t="shared" si="373"/>
        <v>Size20kW or LowerAverage WeekdaySeptember14</v>
      </c>
      <c r="B11919" t="s">
        <v>2235</v>
      </c>
      <c r="C11919" t="s">
        <v>2259</v>
      </c>
      <c r="D11919" t="s">
        <v>2767</v>
      </c>
      <c r="E11919" t="s">
        <v>3269</v>
      </c>
      <c r="F11919" s="6">
        <v>14</v>
      </c>
      <c r="G11919" s="6"/>
      <c r="H11919" s="6"/>
      <c r="I11919" s="6"/>
      <c r="J11919" s="6">
        <v>80.397500000000008</v>
      </c>
      <c r="K11919">
        <f t="shared" si="372"/>
        <v>2</v>
      </c>
    </row>
    <row r="11920" spans="1:11" x14ac:dyDescent="0.25">
      <c r="A11920" s="5" t="str">
        <f t="shared" si="373"/>
        <v>Size20kW or LowerAverage WeekdaySeptember15</v>
      </c>
      <c r="B11920" t="s">
        <v>2235</v>
      </c>
      <c r="C11920" t="s">
        <v>2259</v>
      </c>
      <c r="D11920" t="s">
        <v>2767</v>
      </c>
      <c r="E11920" t="s">
        <v>3269</v>
      </c>
      <c r="F11920" s="6">
        <v>15</v>
      </c>
      <c r="G11920" s="6"/>
      <c r="H11920" s="6"/>
      <c r="I11920" s="6"/>
      <c r="J11920" s="6">
        <v>81.545624999999973</v>
      </c>
      <c r="K11920">
        <f t="shared" si="372"/>
        <v>2</v>
      </c>
    </row>
    <row r="11921" spans="1:11" x14ac:dyDescent="0.25">
      <c r="A11921" s="5" t="str">
        <f t="shared" si="373"/>
        <v>Size20kW or LowerAverage WeekdaySeptember16</v>
      </c>
      <c r="B11921" t="s">
        <v>2235</v>
      </c>
      <c r="C11921" t="s">
        <v>2259</v>
      </c>
      <c r="D11921" t="s">
        <v>2767</v>
      </c>
      <c r="E11921" t="s">
        <v>3269</v>
      </c>
      <c r="F11921" s="6">
        <v>16</v>
      </c>
      <c r="G11921" s="6"/>
      <c r="H11921" s="6"/>
      <c r="I11921" s="6"/>
      <c r="J11921" s="6">
        <v>81.886875000000003</v>
      </c>
      <c r="K11921">
        <f t="shared" si="372"/>
        <v>2</v>
      </c>
    </row>
    <row r="11922" spans="1:11" x14ac:dyDescent="0.25">
      <c r="A11922" s="5" t="str">
        <f t="shared" si="373"/>
        <v>Size20kW or LowerAverage WeekdaySeptember17</v>
      </c>
      <c r="B11922" t="s">
        <v>2235</v>
      </c>
      <c r="C11922" t="s">
        <v>2259</v>
      </c>
      <c r="D11922" t="s">
        <v>2767</v>
      </c>
      <c r="E11922" t="s">
        <v>3269</v>
      </c>
      <c r="F11922" s="6">
        <v>17</v>
      </c>
      <c r="G11922" s="6"/>
      <c r="H11922" s="6"/>
      <c r="I11922" s="6"/>
      <c r="J11922" s="6">
        <v>80.186875000000001</v>
      </c>
      <c r="K11922">
        <f t="shared" si="372"/>
        <v>2</v>
      </c>
    </row>
    <row r="11923" spans="1:11" x14ac:dyDescent="0.25">
      <c r="A11923" s="5" t="str">
        <f t="shared" si="373"/>
        <v>Size20kW or LowerAverage WeekdaySeptember18</v>
      </c>
      <c r="B11923" t="s">
        <v>2235</v>
      </c>
      <c r="C11923" t="s">
        <v>2259</v>
      </c>
      <c r="D11923" t="s">
        <v>2767</v>
      </c>
      <c r="E11923" t="s">
        <v>3269</v>
      </c>
      <c r="F11923" s="6">
        <v>18</v>
      </c>
      <c r="G11923" s="6"/>
      <c r="H11923" s="6"/>
      <c r="I11923" s="6"/>
      <c r="J11923" s="6">
        <v>78.546249999999986</v>
      </c>
      <c r="K11923">
        <f t="shared" si="372"/>
        <v>2</v>
      </c>
    </row>
    <row r="11924" spans="1:11" x14ac:dyDescent="0.25">
      <c r="A11924" s="5" t="str">
        <f t="shared" si="373"/>
        <v>Size20kW or LowerAverage WeekdaySeptember19</v>
      </c>
      <c r="B11924" t="s">
        <v>2235</v>
      </c>
      <c r="C11924" t="s">
        <v>2259</v>
      </c>
      <c r="D11924" t="s">
        <v>2767</v>
      </c>
      <c r="E11924" t="s">
        <v>3269</v>
      </c>
      <c r="F11924" s="6">
        <v>19</v>
      </c>
      <c r="G11924" s="6"/>
      <c r="H11924" s="6"/>
      <c r="I11924" s="6"/>
      <c r="J11924" s="6">
        <v>76.728749999999991</v>
      </c>
      <c r="K11924">
        <f t="shared" si="372"/>
        <v>2</v>
      </c>
    </row>
    <row r="11925" spans="1:11" x14ac:dyDescent="0.25">
      <c r="A11925" s="5" t="str">
        <f t="shared" si="373"/>
        <v>Size20kW or LowerAverage WeekdaySeptember20</v>
      </c>
      <c r="B11925" t="s">
        <v>2235</v>
      </c>
      <c r="C11925" t="s">
        <v>2259</v>
      </c>
      <c r="D11925" t="s">
        <v>2767</v>
      </c>
      <c r="E11925" t="s">
        <v>3269</v>
      </c>
      <c r="F11925" s="6">
        <v>20</v>
      </c>
      <c r="G11925" s="6"/>
      <c r="H11925" s="6"/>
      <c r="I11925" s="6"/>
      <c r="J11925" s="6">
        <v>74.657499999999999</v>
      </c>
      <c r="K11925">
        <f t="shared" si="372"/>
        <v>2</v>
      </c>
    </row>
    <row r="11926" spans="1:11" x14ac:dyDescent="0.25">
      <c r="A11926" s="5" t="str">
        <f t="shared" si="373"/>
        <v>Size20kW or LowerAverage WeekdaySeptember21</v>
      </c>
      <c r="B11926" t="s">
        <v>2235</v>
      </c>
      <c r="C11926" t="s">
        <v>2259</v>
      </c>
      <c r="D11926" t="s">
        <v>2767</v>
      </c>
      <c r="E11926" t="s">
        <v>3269</v>
      </c>
      <c r="F11926" s="6">
        <v>21</v>
      </c>
      <c r="G11926" s="6"/>
      <c r="H11926" s="6"/>
      <c r="I11926" s="6"/>
      <c r="J11926" s="6">
        <v>72.058125000000004</v>
      </c>
      <c r="K11926">
        <f t="shared" si="372"/>
        <v>2</v>
      </c>
    </row>
    <row r="11927" spans="1:11" x14ac:dyDescent="0.25">
      <c r="A11927" s="5" t="str">
        <f t="shared" si="373"/>
        <v>Size20kW or LowerAverage WeekdaySeptember22</v>
      </c>
      <c r="B11927" t="s">
        <v>2235</v>
      </c>
      <c r="C11927" t="s">
        <v>2259</v>
      </c>
      <c r="D11927" t="s">
        <v>2767</v>
      </c>
      <c r="E11927" t="s">
        <v>3269</v>
      </c>
      <c r="F11927" s="6">
        <v>22</v>
      </c>
      <c r="G11927" s="6"/>
      <c r="H11927" s="6"/>
      <c r="I11927" s="6"/>
      <c r="J11927" s="6">
        <v>70.473125000000024</v>
      </c>
      <c r="K11927">
        <f t="shared" si="372"/>
        <v>2</v>
      </c>
    </row>
    <row r="11928" spans="1:11" x14ac:dyDescent="0.25">
      <c r="A11928" s="5" t="str">
        <f t="shared" si="373"/>
        <v>Size20kW or LowerAverage WeekdaySeptember23</v>
      </c>
      <c r="B11928" t="s">
        <v>2235</v>
      </c>
      <c r="C11928" t="s">
        <v>2259</v>
      </c>
      <c r="D11928" t="s">
        <v>2767</v>
      </c>
      <c r="E11928" t="s">
        <v>3269</v>
      </c>
      <c r="F11928" s="6">
        <v>23</v>
      </c>
      <c r="G11928" s="6"/>
      <c r="H11928" s="6"/>
      <c r="I11928" s="6"/>
      <c r="J11928" s="6">
        <v>68.983750000000015</v>
      </c>
      <c r="K11928">
        <f t="shared" si="372"/>
        <v>2</v>
      </c>
    </row>
    <row r="11929" spans="1:11" x14ac:dyDescent="0.25">
      <c r="A11929" s="5" t="str">
        <f t="shared" si="373"/>
        <v>Size20kW or LowerAverage WeekdaySeptember24</v>
      </c>
      <c r="B11929" t="s">
        <v>2235</v>
      </c>
      <c r="C11929" t="s">
        <v>2259</v>
      </c>
      <c r="D11929" t="s">
        <v>2767</v>
      </c>
      <c r="E11929" t="s">
        <v>3269</v>
      </c>
      <c r="F11929" s="6">
        <v>24</v>
      </c>
      <c r="G11929" s="6"/>
      <c r="H11929" s="6"/>
      <c r="I11929" s="6"/>
      <c r="J11929" s="6">
        <v>67.618750000000006</v>
      </c>
      <c r="K11929">
        <f t="shared" si="372"/>
        <v>2</v>
      </c>
    </row>
    <row r="11930" spans="1:11" x14ac:dyDescent="0.25">
      <c r="A11930" s="5" t="str">
        <f t="shared" si="373"/>
        <v>Size20kW or LowerMonthly Peak DaySeptember1</v>
      </c>
      <c r="B11930" t="s">
        <v>2235</v>
      </c>
      <c r="C11930" t="s">
        <v>2259</v>
      </c>
      <c r="D11930" t="s">
        <v>2768</v>
      </c>
      <c r="E11930" t="s">
        <v>3269</v>
      </c>
      <c r="F11930" s="6">
        <v>1</v>
      </c>
      <c r="G11930" s="6"/>
      <c r="H11930" s="6"/>
      <c r="I11930" s="6"/>
      <c r="J11930" s="6">
        <v>72.883749999999992</v>
      </c>
      <c r="K11930">
        <f t="shared" si="372"/>
        <v>2</v>
      </c>
    </row>
    <row r="11931" spans="1:11" x14ac:dyDescent="0.25">
      <c r="A11931" s="5" t="str">
        <f t="shared" si="373"/>
        <v>Size20kW or LowerMonthly Peak DaySeptember2</v>
      </c>
      <c r="B11931" t="s">
        <v>2235</v>
      </c>
      <c r="C11931" t="s">
        <v>2259</v>
      </c>
      <c r="D11931" t="s">
        <v>2768</v>
      </c>
      <c r="E11931" t="s">
        <v>3269</v>
      </c>
      <c r="F11931" s="6">
        <v>2</v>
      </c>
      <c r="G11931" s="6"/>
      <c r="H11931" s="6"/>
      <c r="I11931" s="6"/>
      <c r="J11931" s="6">
        <v>72.344374999999985</v>
      </c>
      <c r="K11931">
        <f t="shared" si="372"/>
        <v>2</v>
      </c>
    </row>
    <row r="11932" spans="1:11" x14ac:dyDescent="0.25">
      <c r="A11932" s="5" t="str">
        <f t="shared" si="373"/>
        <v>Size20kW or LowerMonthly Peak DaySeptember3</v>
      </c>
      <c r="B11932" t="s">
        <v>2235</v>
      </c>
      <c r="C11932" t="s">
        <v>2259</v>
      </c>
      <c r="D11932" t="s">
        <v>2768</v>
      </c>
      <c r="E11932" t="s">
        <v>3269</v>
      </c>
      <c r="F11932" s="6">
        <v>3</v>
      </c>
      <c r="G11932" s="6"/>
      <c r="H11932" s="6"/>
      <c r="I11932" s="6"/>
      <c r="J11932" s="6">
        <v>71.585624999999993</v>
      </c>
      <c r="K11932">
        <f t="shared" si="372"/>
        <v>2</v>
      </c>
    </row>
    <row r="11933" spans="1:11" x14ac:dyDescent="0.25">
      <c r="A11933" s="5" t="str">
        <f t="shared" si="373"/>
        <v>Size20kW or LowerMonthly Peak DaySeptember4</v>
      </c>
      <c r="B11933" t="s">
        <v>2235</v>
      </c>
      <c r="C11933" t="s">
        <v>2259</v>
      </c>
      <c r="D11933" t="s">
        <v>2768</v>
      </c>
      <c r="E11933" t="s">
        <v>3269</v>
      </c>
      <c r="F11933" s="6">
        <v>4</v>
      </c>
      <c r="G11933" s="6"/>
      <c r="H11933" s="6"/>
      <c r="I11933" s="6"/>
      <c r="J11933" s="6">
        <v>70.774374999999992</v>
      </c>
      <c r="K11933">
        <f t="shared" si="372"/>
        <v>2</v>
      </c>
    </row>
    <row r="11934" spans="1:11" x14ac:dyDescent="0.25">
      <c r="A11934" s="5" t="str">
        <f t="shared" si="373"/>
        <v>Size20kW or LowerMonthly Peak DaySeptember5</v>
      </c>
      <c r="B11934" t="s">
        <v>2235</v>
      </c>
      <c r="C11934" t="s">
        <v>2259</v>
      </c>
      <c r="D11934" t="s">
        <v>2768</v>
      </c>
      <c r="E11934" t="s">
        <v>3269</v>
      </c>
      <c r="F11934" s="6">
        <v>5</v>
      </c>
      <c r="G11934" s="6"/>
      <c r="H11934" s="6"/>
      <c r="I11934" s="6"/>
      <c r="J11934" s="6">
        <v>70.490624999999994</v>
      </c>
      <c r="K11934">
        <f t="shared" si="372"/>
        <v>2</v>
      </c>
    </row>
    <row r="11935" spans="1:11" x14ac:dyDescent="0.25">
      <c r="A11935" s="5" t="str">
        <f t="shared" si="373"/>
        <v>Size20kW or LowerMonthly Peak DaySeptember6</v>
      </c>
      <c r="B11935" t="s">
        <v>2235</v>
      </c>
      <c r="C11935" t="s">
        <v>2259</v>
      </c>
      <c r="D11935" t="s">
        <v>2768</v>
      </c>
      <c r="E11935" t="s">
        <v>3269</v>
      </c>
      <c r="F11935" s="6">
        <v>6</v>
      </c>
      <c r="G11935" s="6"/>
      <c r="H11935" s="6"/>
      <c r="I11935" s="6"/>
      <c r="J11935" s="6">
        <v>70.441874999999996</v>
      </c>
      <c r="K11935">
        <f t="shared" si="372"/>
        <v>2</v>
      </c>
    </row>
    <row r="11936" spans="1:11" x14ac:dyDescent="0.25">
      <c r="A11936" s="5" t="str">
        <f t="shared" si="373"/>
        <v>Size20kW or LowerMonthly Peak DaySeptember7</v>
      </c>
      <c r="B11936" t="s">
        <v>2235</v>
      </c>
      <c r="C11936" t="s">
        <v>2259</v>
      </c>
      <c r="D11936" t="s">
        <v>2768</v>
      </c>
      <c r="E11936" t="s">
        <v>3269</v>
      </c>
      <c r="F11936" s="6">
        <v>7</v>
      </c>
      <c r="G11936" s="6"/>
      <c r="H11936" s="6"/>
      <c r="I11936" s="6"/>
      <c r="J11936" s="6">
        <v>70.099999999999994</v>
      </c>
      <c r="K11936">
        <f t="shared" si="372"/>
        <v>2</v>
      </c>
    </row>
    <row r="11937" spans="1:11" x14ac:dyDescent="0.25">
      <c r="A11937" s="5" t="str">
        <f t="shared" si="373"/>
        <v>Size20kW or LowerMonthly Peak DaySeptember8</v>
      </c>
      <c r="B11937" t="s">
        <v>2235</v>
      </c>
      <c r="C11937" t="s">
        <v>2259</v>
      </c>
      <c r="D11937" t="s">
        <v>2768</v>
      </c>
      <c r="E11937" t="s">
        <v>3269</v>
      </c>
      <c r="F11937" s="6">
        <v>8</v>
      </c>
      <c r="G11937" s="6"/>
      <c r="H11937" s="6"/>
      <c r="I11937" s="6"/>
      <c r="J11937" s="6">
        <v>69.537499999999994</v>
      </c>
      <c r="K11937">
        <f t="shared" si="372"/>
        <v>2</v>
      </c>
    </row>
    <row r="11938" spans="1:11" x14ac:dyDescent="0.25">
      <c r="A11938" s="5" t="str">
        <f t="shared" si="373"/>
        <v>Size20kW or LowerMonthly Peak DaySeptember9</v>
      </c>
      <c r="B11938" t="s">
        <v>2235</v>
      </c>
      <c r="C11938" t="s">
        <v>2259</v>
      </c>
      <c r="D11938" t="s">
        <v>2768</v>
      </c>
      <c r="E11938" t="s">
        <v>3269</v>
      </c>
      <c r="F11938" s="6">
        <v>9</v>
      </c>
      <c r="G11938" s="6"/>
      <c r="H11938" s="6"/>
      <c r="I11938" s="6"/>
      <c r="J11938" s="6">
        <v>71.165625000000006</v>
      </c>
      <c r="K11938">
        <f t="shared" si="372"/>
        <v>2</v>
      </c>
    </row>
    <row r="11939" spans="1:11" x14ac:dyDescent="0.25">
      <c r="A11939" s="5" t="str">
        <f t="shared" si="373"/>
        <v>Size20kW or LowerMonthly Peak DaySeptember10</v>
      </c>
      <c r="B11939" t="s">
        <v>2235</v>
      </c>
      <c r="C11939" t="s">
        <v>2259</v>
      </c>
      <c r="D11939" t="s">
        <v>2768</v>
      </c>
      <c r="E11939" t="s">
        <v>3269</v>
      </c>
      <c r="F11939" s="6">
        <v>10</v>
      </c>
      <c r="G11939" s="6"/>
      <c r="H11939" s="6"/>
      <c r="I11939" s="6"/>
      <c r="J11939" s="6">
        <v>75.311250000000001</v>
      </c>
      <c r="K11939">
        <f t="shared" si="372"/>
        <v>2</v>
      </c>
    </row>
    <row r="11940" spans="1:11" x14ac:dyDescent="0.25">
      <c r="A11940" s="5" t="str">
        <f t="shared" si="373"/>
        <v>Size20kW or LowerMonthly Peak DaySeptember11</v>
      </c>
      <c r="B11940" t="s">
        <v>2235</v>
      </c>
      <c r="C11940" t="s">
        <v>2259</v>
      </c>
      <c r="D11940" t="s">
        <v>2768</v>
      </c>
      <c r="E11940" t="s">
        <v>3269</v>
      </c>
      <c r="F11940" s="6">
        <v>11</v>
      </c>
      <c r="G11940" s="6"/>
      <c r="H11940" s="6"/>
      <c r="I11940" s="6"/>
      <c r="J11940" s="6">
        <v>79.525000000000006</v>
      </c>
      <c r="K11940">
        <f t="shared" si="372"/>
        <v>2</v>
      </c>
    </row>
    <row r="11941" spans="1:11" x14ac:dyDescent="0.25">
      <c r="A11941" s="5" t="str">
        <f t="shared" si="373"/>
        <v>Size20kW or LowerMonthly Peak DaySeptember12</v>
      </c>
      <c r="B11941" t="s">
        <v>2235</v>
      </c>
      <c r="C11941" t="s">
        <v>2259</v>
      </c>
      <c r="D11941" t="s">
        <v>2768</v>
      </c>
      <c r="E11941" t="s">
        <v>3269</v>
      </c>
      <c r="F11941" s="6">
        <v>12</v>
      </c>
      <c r="G11941" s="6"/>
      <c r="H11941" s="6"/>
      <c r="I11941" s="6"/>
      <c r="J11941" s="6">
        <v>83.025000000000006</v>
      </c>
      <c r="K11941">
        <f t="shared" si="372"/>
        <v>2</v>
      </c>
    </row>
    <row r="11942" spans="1:11" x14ac:dyDescent="0.25">
      <c r="A11942" s="5" t="str">
        <f t="shared" si="373"/>
        <v>Size20kW or LowerMonthly Peak DaySeptember13</v>
      </c>
      <c r="B11942" t="s">
        <v>2235</v>
      </c>
      <c r="C11942" t="s">
        <v>2259</v>
      </c>
      <c r="D11942" t="s">
        <v>2768</v>
      </c>
      <c r="E11942" t="s">
        <v>3269</v>
      </c>
      <c r="F11942" s="6">
        <v>13</v>
      </c>
      <c r="G11942" s="6"/>
      <c r="H11942" s="6"/>
      <c r="I11942" s="6"/>
      <c r="J11942" s="6">
        <v>85.21875</v>
      </c>
      <c r="K11942">
        <f t="shared" si="372"/>
        <v>2</v>
      </c>
    </row>
    <row r="11943" spans="1:11" x14ac:dyDescent="0.25">
      <c r="A11943" s="5" t="str">
        <f t="shared" si="373"/>
        <v>Size20kW or LowerMonthly Peak DaySeptember14</v>
      </c>
      <c r="B11943" t="s">
        <v>2235</v>
      </c>
      <c r="C11943" t="s">
        <v>2259</v>
      </c>
      <c r="D11943" t="s">
        <v>2768</v>
      </c>
      <c r="E11943" t="s">
        <v>3269</v>
      </c>
      <c r="F11943" s="6">
        <v>14</v>
      </c>
      <c r="G11943" s="6"/>
      <c r="H11943" s="6"/>
      <c r="I11943" s="6"/>
      <c r="J11943" s="6">
        <v>87.256250000000023</v>
      </c>
      <c r="K11943">
        <f t="shared" si="372"/>
        <v>2</v>
      </c>
    </row>
    <row r="11944" spans="1:11" x14ac:dyDescent="0.25">
      <c r="A11944" s="5" t="str">
        <f t="shared" si="373"/>
        <v>Size20kW or LowerMonthly Peak DaySeptember15</v>
      </c>
      <c r="B11944" t="s">
        <v>2235</v>
      </c>
      <c r="C11944" t="s">
        <v>2259</v>
      </c>
      <c r="D11944" t="s">
        <v>2768</v>
      </c>
      <c r="E11944" t="s">
        <v>3269</v>
      </c>
      <c r="F11944" s="6">
        <v>15</v>
      </c>
      <c r="G11944" s="6"/>
      <c r="H11944" s="6"/>
      <c r="I11944" s="6"/>
      <c r="J11944" s="6">
        <v>88.931250000000006</v>
      </c>
      <c r="K11944">
        <f t="shared" si="372"/>
        <v>2</v>
      </c>
    </row>
    <row r="11945" spans="1:11" x14ac:dyDescent="0.25">
      <c r="A11945" s="5" t="str">
        <f t="shared" si="373"/>
        <v>Size20kW or LowerMonthly Peak DaySeptember16</v>
      </c>
      <c r="B11945" t="s">
        <v>2235</v>
      </c>
      <c r="C11945" t="s">
        <v>2259</v>
      </c>
      <c r="D11945" t="s">
        <v>2768</v>
      </c>
      <c r="E11945" t="s">
        <v>3269</v>
      </c>
      <c r="F11945" s="6">
        <v>16</v>
      </c>
      <c r="G11945" s="6"/>
      <c r="H11945" s="6"/>
      <c r="I11945" s="6"/>
      <c r="J11945" s="6">
        <v>91.22499999999998</v>
      </c>
      <c r="K11945">
        <f t="shared" si="372"/>
        <v>2</v>
      </c>
    </row>
    <row r="11946" spans="1:11" x14ac:dyDescent="0.25">
      <c r="A11946" s="5" t="str">
        <f t="shared" si="373"/>
        <v>Size20kW or LowerMonthly Peak DaySeptember17</v>
      </c>
      <c r="B11946" t="s">
        <v>2235</v>
      </c>
      <c r="C11946" t="s">
        <v>2259</v>
      </c>
      <c r="D11946" t="s">
        <v>2768</v>
      </c>
      <c r="E11946" t="s">
        <v>3269</v>
      </c>
      <c r="F11946" s="6">
        <v>17</v>
      </c>
      <c r="G11946" s="6"/>
      <c r="H11946" s="6"/>
      <c r="I11946" s="6"/>
      <c r="J11946" s="6">
        <v>90.506249999999994</v>
      </c>
      <c r="K11946">
        <f t="shared" si="372"/>
        <v>2</v>
      </c>
    </row>
    <row r="11947" spans="1:11" x14ac:dyDescent="0.25">
      <c r="A11947" s="5" t="str">
        <f t="shared" si="373"/>
        <v>Size20kW or LowerMonthly Peak DaySeptember18</v>
      </c>
      <c r="B11947" t="s">
        <v>2235</v>
      </c>
      <c r="C11947" t="s">
        <v>2259</v>
      </c>
      <c r="D11947" t="s">
        <v>2768</v>
      </c>
      <c r="E11947" t="s">
        <v>3269</v>
      </c>
      <c r="F11947" s="6">
        <v>18</v>
      </c>
      <c r="G11947" s="6"/>
      <c r="H11947" s="6"/>
      <c r="I11947" s="6"/>
      <c r="J11947" s="6">
        <v>88.589999999999989</v>
      </c>
      <c r="K11947">
        <f t="shared" si="372"/>
        <v>2</v>
      </c>
    </row>
    <row r="11948" spans="1:11" x14ac:dyDescent="0.25">
      <c r="A11948" s="5" t="str">
        <f t="shared" si="373"/>
        <v>Size20kW or LowerMonthly Peak DaySeptember19</v>
      </c>
      <c r="B11948" t="s">
        <v>2235</v>
      </c>
      <c r="C11948" t="s">
        <v>2259</v>
      </c>
      <c r="D11948" t="s">
        <v>2768</v>
      </c>
      <c r="E11948" t="s">
        <v>3269</v>
      </c>
      <c r="F11948" s="6">
        <v>19</v>
      </c>
      <c r="G11948" s="6"/>
      <c r="H11948" s="6"/>
      <c r="I11948" s="6"/>
      <c r="J11948" s="6">
        <v>85.783749999999998</v>
      </c>
      <c r="K11948">
        <f t="shared" si="372"/>
        <v>2</v>
      </c>
    </row>
    <row r="11949" spans="1:11" x14ac:dyDescent="0.25">
      <c r="A11949" s="5" t="str">
        <f t="shared" si="373"/>
        <v>Size20kW or LowerMonthly Peak DaySeptember20</v>
      </c>
      <c r="B11949" t="s">
        <v>2235</v>
      </c>
      <c r="C11949" t="s">
        <v>2259</v>
      </c>
      <c r="D11949" t="s">
        <v>2768</v>
      </c>
      <c r="E11949" t="s">
        <v>3269</v>
      </c>
      <c r="F11949" s="6">
        <v>20</v>
      </c>
      <c r="G11949" s="6"/>
      <c r="H11949" s="6"/>
      <c r="I11949" s="6"/>
      <c r="J11949" s="6">
        <v>82.208749999999995</v>
      </c>
      <c r="K11949">
        <f t="shared" si="372"/>
        <v>2</v>
      </c>
    </row>
    <row r="11950" spans="1:11" x14ac:dyDescent="0.25">
      <c r="A11950" s="5" t="str">
        <f t="shared" si="373"/>
        <v>Size20kW or LowerMonthly Peak DaySeptember21</v>
      </c>
      <c r="B11950" t="s">
        <v>2235</v>
      </c>
      <c r="C11950" t="s">
        <v>2259</v>
      </c>
      <c r="D11950" t="s">
        <v>2768</v>
      </c>
      <c r="E11950" t="s">
        <v>3269</v>
      </c>
      <c r="F11950" s="6">
        <v>21</v>
      </c>
      <c r="G11950" s="6"/>
      <c r="H11950" s="6"/>
      <c r="I11950" s="6"/>
      <c r="J11950" s="6">
        <v>78.896874999999994</v>
      </c>
      <c r="K11950">
        <f t="shared" si="372"/>
        <v>2</v>
      </c>
    </row>
    <row r="11951" spans="1:11" x14ac:dyDescent="0.25">
      <c r="A11951" s="5" t="str">
        <f t="shared" si="373"/>
        <v>Size20kW or LowerMonthly Peak DaySeptember22</v>
      </c>
      <c r="B11951" t="s">
        <v>2235</v>
      </c>
      <c r="C11951" t="s">
        <v>2259</v>
      </c>
      <c r="D11951" t="s">
        <v>2768</v>
      </c>
      <c r="E11951" t="s">
        <v>3269</v>
      </c>
      <c r="F11951" s="6">
        <v>22</v>
      </c>
      <c r="G11951" s="6"/>
      <c r="H11951" s="6"/>
      <c r="I11951" s="6"/>
      <c r="J11951" s="6">
        <v>76.650624999999991</v>
      </c>
      <c r="K11951">
        <f t="shared" si="372"/>
        <v>2</v>
      </c>
    </row>
    <row r="11952" spans="1:11" x14ac:dyDescent="0.25">
      <c r="A11952" s="5" t="str">
        <f t="shared" si="373"/>
        <v>Size20kW or LowerMonthly Peak DaySeptember23</v>
      </c>
      <c r="B11952" t="s">
        <v>2235</v>
      </c>
      <c r="C11952" t="s">
        <v>2259</v>
      </c>
      <c r="D11952" t="s">
        <v>2768</v>
      </c>
      <c r="E11952" t="s">
        <v>3269</v>
      </c>
      <c r="F11952" s="6">
        <v>23</v>
      </c>
      <c r="G11952" s="6"/>
      <c r="H11952" s="6"/>
      <c r="I11952" s="6"/>
      <c r="J11952" s="6">
        <v>74.720624999999998</v>
      </c>
      <c r="K11952">
        <f t="shared" si="372"/>
        <v>2</v>
      </c>
    </row>
    <row r="11953" spans="1:11" x14ac:dyDescent="0.25">
      <c r="A11953" s="5" t="str">
        <f t="shared" si="373"/>
        <v>Size20kW or LowerMonthly Peak DaySeptember24</v>
      </c>
      <c r="B11953" t="s">
        <v>2235</v>
      </c>
      <c r="C11953" t="s">
        <v>2259</v>
      </c>
      <c r="D11953" t="s">
        <v>2768</v>
      </c>
      <c r="E11953" t="s">
        <v>3269</v>
      </c>
      <c r="F11953" s="6">
        <v>24</v>
      </c>
      <c r="G11953" s="6"/>
      <c r="H11953" s="6"/>
      <c r="I11953" s="6"/>
      <c r="J11953" s="6">
        <v>73.734999999999999</v>
      </c>
      <c r="K11953">
        <f t="shared" si="372"/>
        <v>2</v>
      </c>
    </row>
    <row r="11954" spans="1:11" x14ac:dyDescent="0.25">
      <c r="A11954" s="5" t="str">
        <f t="shared" si="373"/>
        <v>Size20kW or LowerAverage WeekdayOctober1</v>
      </c>
      <c r="B11954" t="s">
        <v>2235</v>
      </c>
      <c r="C11954" t="s">
        <v>2259</v>
      </c>
      <c r="D11954" t="s">
        <v>2769</v>
      </c>
      <c r="E11954" t="s">
        <v>3270</v>
      </c>
      <c r="F11954" s="6">
        <v>1</v>
      </c>
      <c r="G11954" s="6"/>
      <c r="H11954" s="6"/>
      <c r="I11954" s="6"/>
      <c r="J11954" s="6">
        <v>67.732142857142847</v>
      </c>
      <c r="K11954">
        <f t="shared" si="372"/>
        <v>2</v>
      </c>
    </row>
    <row r="11955" spans="1:11" x14ac:dyDescent="0.25">
      <c r="A11955" s="5" t="str">
        <f t="shared" si="373"/>
        <v>Size20kW or LowerAverage WeekdayOctober2</v>
      </c>
      <c r="B11955" t="s">
        <v>2235</v>
      </c>
      <c r="C11955" t="s">
        <v>2259</v>
      </c>
      <c r="D11955" t="s">
        <v>2769</v>
      </c>
      <c r="E11955" t="s">
        <v>3270</v>
      </c>
      <c r="F11955" s="6">
        <v>2</v>
      </c>
      <c r="G11955" s="6"/>
      <c r="H11955" s="6"/>
      <c r="I11955" s="6"/>
      <c r="J11955" s="6">
        <v>66.895714285714277</v>
      </c>
      <c r="K11955">
        <f t="shared" si="372"/>
        <v>2</v>
      </c>
    </row>
    <row r="11956" spans="1:11" x14ac:dyDescent="0.25">
      <c r="A11956" s="5" t="str">
        <f t="shared" si="373"/>
        <v>Size20kW or LowerAverage WeekdayOctober3</v>
      </c>
      <c r="B11956" t="s">
        <v>2235</v>
      </c>
      <c r="C11956" t="s">
        <v>2259</v>
      </c>
      <c r="D11956" t="s">
        <v>2769</v>
      </c>
      <c r="E11956" t="s">
        <v>3270</v>
      </c>
      <c r="F11956" s="6">
        <v>3</v>
      </c>
      <c r="G11956" s="6"/>
      <c r="H11956" s="6"/>
      <c r="I11956" s="6"/>
      <c r="J11956" s="6">
        <v>66.249285714285705</v>
      </c>
      <c r="K11956">
        <f t="shared" si="372"/>
        <v>2</v>
      </c>
    </row>
    <row r="11957" spans="1:11" x14ac:dyDescent="0.25">
      <c r="A11957" s="5" t="str">
        <f t="shared" si="373"/>
        <v>Size20kW or LowerAverage WeekdayOctober4</v>
      </c>
      <c r="B11957" t="s">
        <v>2235</v>
      </c>
      <c r="C11957" t="s">
        <v>2259</v>
      </c>
      <c r="D11957" t="s">
        <v>2769</v>
      </c>
      <c r="E11957" t="s">
        <v>3270</v>
      </c>
      <c r="F11957" s="6">
        <v>4</v>
      </c>
      <c r="G11957" s="6"/>
      <c r="H11957" s="6"/>
      <c r="I11957" s="6"/>
      <c r="J11957" s="6">
        <v>65.529285714285706</v>
      </c>
      <c r="K11957">
        <f t="shared" si="372"/>
        <v>2</v>
      </c>
    </row>
    <row r="11958" spans="1:11" x14ac:dyDescent="0.25">
      <c r="A11958" s="5" t="str">
        <f t="shared" si="373"/>
        <v>Size20kW or LowerAverage WeekdayOctober5</v>
      </c>
      <c r="B11958" t="s">
        <v>2235</v>
      </c>
      <c r="C11958" t="s">
        <v>2259</v>
      </c>
      <c r="D11958" t="s">
        <v>2769</v>
      </c>
      <c r="E11958" t="s">
        <v>3270</v>
      </c>
      <c r="F11958" s="6">
        <v>5</v>
      </c>
      <c r="G11958" s="6"/>
      <c r="H11958" s="6"/>
      <c r="I11958" s="6"/>
      <c r="J11958" s="6">
        <v>64.78357142857142</v>
      </c>
      <c r="K11958">
        <f t="shared" si="372"/>
        <v>2</v>
      </c>
    </row>
    <row r="11959" spans="1:11" x14ac:dyDescent="0.25">
      <c r="A11959" s="5" t="str">
        <f t="shared" si="373"/>
        <v>Size20kW or LowerAverage WeekdayOctober6</v>
      </c>
      <c r="B11959" t="s">
        <v>2235</v>
      </c>
      <c r="C11959" t="s">
        <v>2259</v>
      </c>
      <c r="D11959" t="s">
        <v>2769</v>
      </c>
      <c r="E11959" t="s">
        <v>3270</v>
      </c>
      <c r="F11959" s="6">
        <v>6</v>
      </c>
      <c r="G11959" s="6"/>
      <c r="H11959" s="6"/>
      <c r="I11959" s="6"/>
      <c r="J11959" s="6">
        <v>64.330000000000013</v>
      </c>
      <c r="K11959">
        <f t="shared" si="372"/>
        <v>2</v>
      </c>
    </row>
    <row r="11960" spans="1:11" x14ac:dyDescent="0.25">
      <c r="A11960" s="5" t="str">
        <f t="shared" si="373"/>
        <v>Size20kW or LowerAverage WeekdayOctober7</v>
      </c>
      <c r="B11960" t="s">
        <v>2235</v>
      </c>
      <c r="C11960" t="s">
        <v>2259</v>
      </c>
      <c r="D11960" t="s">
        <v>2769</v>
      </c>
      <c r="E11960" t="s">
        <v>3270</v>
      </c>
      <c r="F11960" s="6">
        <v>7</v>
      </c>
      <c r="G11960" s="6"/>
      <c r="H11960" s="6"/>
      <c r="I11960" s="6"/>
      <c r="J11960" s="6">
        <v>63.788571428571444</v>
      </c>
      <c r="K11960">
        <f t="shared" si="372"/>
        <v>2</v>
      </c>
    </row>
    <row r="11961" spans="1:11" x14ac:dyDescent="0.25">
      <c r="A11961" s="5" t="str">
        <f t="shared" si="373"/>
        <v>Size20kW or LowerAverage WeekdayOctober8</v>
      </c>
      <c r="B11961" t="s">
        <v>2235</v>
      </c>
      <c r="C11961" t="s">
        <v>2259</v>
      </c>
      <c r="D11961" t="s">
        <v>2769</v>
      </c>
      <c r="E11961" t="s">
        <v>3270</v>
      </c>
      <c r="F11961" s="6">
        <v>8</v>
      </c>
      <c r="G11961" s="6"/>
      <c r="H11961" s="6"/>
      <c r="I11961" s="6"/>
      <c r="J11961" s="6">
        <v>62.92642857142858</v>
      </c>
      <c r="K11961">
        <f t="shared" si="372"/>
        <v>2</v>
      </c>
    </row>
    <row r="11962" spans="1:11" x14ac:dyDescent="0.25">
      <c r="A11962" s="5" t="str">
        <f t="shared" si="373"/>
        <v>Size20kW or LowerAverage WeekdayOctober9</v>
      </c>
      <c r="B11962" t="s">
        <v>2235</v>
      </c>
      <c r="C11962" t="s">
        <v>2259</v>
      </c>
      <c r="D11962" t="s">
        <v>2769</v>
      </c>
      <c r="E11962" t="s">
        <v>3270</v>
      </c>
      <c r="F11962" s="6">
        <v>9</v>
      </c>
      <c r="G11962" s="6"/>
      <c r="H11962" s="6"/>
      <c r="I11962" s="6"/>
      <c r="J11962" s="6">
        <v>63.926428571428566</v>
      </c>
      <c r="K11962">
        <f t="shared" si="372"/>
        <v>2</v>
      </c>
    </row>
    <row r="11963" spans="1:11" x14ac:dyDescent="0.25">
      <c r="A11963" s="5" t="str">
        <f t="shared" si="373"/>
        <v>Size20kW or LowerAverage WeekdayOctober10</v>
      </c>
      <c r="B11963" t="s">
        <v>2235</v>
      </c>
      <c r="C11963" t="s">
        <v>2259</v>
      </c>
      <c r="D11963" t="s">
        <v>2769</v>
      </c>
      <c r="E11963" t="s">
        <v>3270</v>
      </c>
      <c r="F11963" s="6">
        <v>10</v>
      </c>
      <c r="G11963" s="6"/>
      <c r="H11963" s="6"/>
      <c r="I11963" s="6"/>
      <c r="J11963" s="6">
        <v>65.872142857142862</v>
      </c>
      <c r="K11963">
        <f t="shared" si="372"/>
        <v>2</v>
      </c>
    </row>
    <row r="11964" spans="1:11" x14ac:dyDescent="0.25">
      <c r="A11964" s="5" t="str">
        <f t="shared" si="373"/>
        <v>Size20kW or LowerAverage WeekdayOctober11</v>
      </c>
      <c r="B11964" t="s">
        <v>2235</v>
      </c>
      <c r="C11964" t="s">
        <v>2259</v>
      </c>
      <c r="D11964" t="s">
        <v>2769</v>
      </c>
      <c r="E11964" t="s">
        <v>3270</v>
      </c>
      <c r="F11964" s="6">
        <v>11</v>
      </c>
      <c r="G11964" s="6"/>
      <c r="H11964" s="6"/>
      <c r="I11964" s="6"/>
      <c r="J11964" s="6">
        <v>68.449285714285722</v>
      </c>
      <c r="K11964">
        <f t="shared" si="372"/>
        <v>2</v>
      </c>
    </row>
    <row r="11965" spans="1:11" x14ac:dyDescent="0.25">
      <c r="A11965" s="5" t="str">
        <f t="shared" si="373"/>
        <v>Size20kW or LowerAverage WeekdayOctober12</v>
      </c>
      <c r="B11965" t="s">
        <v>2235</v>
      </c>
      <c r="C11965" t="s">
        <v>2259</v>
      </c>
      <c r="D11965" t="s">
        <v>2769</v>
      </c>
      <c r="E11965" t="s">
        <v>3270</v>
      </c>
      <c r="F11965" s="6">
        <v>12</v>
      </c>
      <c r="G11965" s="6"/>
      <c r="H11965" s="6"/>
      <c r="I11965" s="6"/>
      <c r="J11965" s="6">
        <v>72.400625000000019</v>
      </c>
      <c r="K11965">
        <f t="shared" si="372"/>
        <v>2</v>
      </c>
    </row>
    <row r="11966" spans="1:11" x14ac:dyDescent="0.25">
      <c r="A11966" s="5" t="str">
        <f t="shared" si="373"/>
        <v>Size20kW or LowerAverage WeekdayOctober13</v>
      </c>
      <c r="B11966" t="s">
        <v>2235</v>
      </c>
      <c r="C11966" t="s">
        <v>2259</v>
      </c>
      <c r="D11966" t="s">
        <v>2769</v>
      </c>
      <c r="E11966" t="s">
        <v>3270</v>
      </c>
      <c r="F11966" s="6">
        <v>13</v>
      </c>
      <c r="G11966" s="6"/>
      <c r="H11966" s="6"/>
      <c r="I11966" s="6"/>
      <c r="J11966" s="6">
        <v>76.224375000000009</v>
      </c>
      <c r="K11966">
        <f t="shared" si="372"/>
        <v>2</v>
      </c>
    </row>
    <row r="11967" spans="1:11" x14ac:dyDescent="0.25">
      <c r="A11967" s="5" t="str">
        <f t="shared" si="373"/>
        <v>Size20kW or LowerAverage WeekdayOctober14</v>
      </c>
      <c r="B11967" t="s">
        <v>2235</v>
      </c>
      <c r="C11967" t="s">
        <v>2259</v>
      </c>
      <c r="D11967" t="s">
        <v>2769</v>
      </c>
      <c r="E11967" t="s">
        <v>3270</v>
      </c>
      <c r="F11967" s="6">
        <v>14</v>
      </c>
      <c r="G11967" s="6"/>
      <c r="H11967" s="6"/>
      <c r="I11967" s="6"/>
      <c r="J11967" s="6">
        <v>77.893749999999997</v>
      </c>
      <c r="K11967">
        <f t="shared" si="372"/>
        <v>2</v>
      </c>
    </row>
    <row r="11968" spans="1:11" x14ac:dyDescent="0.25">
      <c r="A11968" s="5" t="str">
        <f t="shared" si="373"/>
        <v>Size20kW or LowerAverage WeekdayOctober15</v>
      </c>
      <c r="B11968" t="s">
        <v>2235</v>
      </c>
      <c r="C11968" t="s">
        <v>2259</v>
      </c>
      <c r="D11968" t="s">
        <v>2769</v>
      </c>
      <c r="E11968" t="s">
        <v>3270</v>
      </c>
      <c r="F11968" s="6">
        <v>15</v>
      </c>
      <c r="G11968" s="6"/>
      <c r="H11968" s="6"/>
      <c r="I11968" s="6"/>
      <c r="J11968" s="6">
        <v>78.949999999999989</v>
      </c>
      <c r="K11968">
        <f t="shared" si="372"/>
        <v>2</v>
      </c>
    </row>
    <row r="11969" spans="1:11" x14ac:dyDescent="0.25">
      <c r="A11969" s="5" t="str">
        <f t="shared" si="373"/>
        <v>Size20kW or LowerAverage WeekdayOctober16</v>
      </c>
      <c r="B11969" t="s">
        <v>2235</v>
      </c>
      <c r="C11969" t="s">
        <v>2259</v>
      </c>
      <c r="D11969" t="s">
        <v>2769</v>
      </c>
      <c r="E11969" t="s">
        <v>3270</v>
      </c>
      <c r="F11969" s="6">
        <v>16</v>
      </c>
      <c r="G11969" s="6"/>
      <c r="H11969" s="6"/>
      <c r="I11969" s="6"/>
      <c r="J11969" s="6">
        <v>79.574374999999975</v>
      </c>
      <c r="K11969">
        <f t="shared" si="372"/>
        <v>2</v>
      </c>
    </row>
    <row r="11970" spans="1:11" x14ac:dyDescent="0.25">
      <c r="A11970" s="5" t="str">
        <f t="shared" si="373"/>
        <v>Size20kW or LowerAverage WeekdayOctober17</v>
      </c>
      <c r="B11970" t="s">
        <v>2235</v>
      </c>
      <c r="C11970" t="s">
        <v>2259</v>
      </c>
      <c r="D11970" t="s">
        <v>2769</v>
      </c>
      <c r="E11970" t="s">
        <v>3270</v>
      </c>
      <c r="F11970" s="6">
        <v>17</v>
      </c>
      <c r="G11970" s="6"/>
      <c r="H11970" s="6"/>
      <c r="I11970" s="6"/>
      <c r="J11970" s="6">
        <v>79.360624999999985</v>
      </c>
      <c r="K11970">
        <f t="shared" ref="K11970:K12033" si="374">INDEX(events, MATCH(CONCATENATE(B11970, C11970, D11970, E11970), events_y, 0), MATCH("Confidential", events_x, 0))</f>
        <v>2</v>
      </c>
    </row>
    <row r="11971" spans="1:11" x14ac:dyDescent="0.25">
      <c r="A11971" s="5" t="str">
        <f t="shared" ref="A11971:A12034" si="375">CONCATENATE(B11971, C11971, D11971, E11971, F11971)</f>
        <v>Size20kW or LowerAverage WeekdayOctober18</v>
      </c>
      <c r="B11971" t="s">
        <v>2235</v>
      </c>
      <c r="C11971" t="s">
        <v>2259</v>
      </c>
      <c r="D11971" t="s">
        <v>2769</v>
      </c>
      <c r="E11971" t="s">
        <v>3270</v>
      </c>
      <c r="F11971" s="6">
        <v>18</v>
      </c>
      <c r="G11971" s="6"/>
      <c r="H11971" s="6"/>
      <c r="I11971" s="6"/>
      <c r="J11971" s="6">
        <v>78.333749999999995</v>
      </c>
      <c r="K11971">
        <f t="shared" si="374"/>
        <v>2</v>
      </c>
    </row>
    <row r="11972" spans="1:11" x14ac:dyDescent="0.25">
      <c r="A11972" s="5" t="str">
        <f t="shared" si="375"/>
        <v>Size20kW or LowerAverage WeekdayOctober19</v>
      </c>
      <c r="B11972" t="s">
        <v>2235</v>
      </c>
      <c r="C11972" t="s">
        <v>2259</v>
      </c>
      <c r="D11972" t="s">
        <v>2769</v>
      </c>
      <c r="E11972" t="s">
        <v>3270</v>
      </c>
      <c r="F11972" s="6">
        <v>19</v>
      </c>
      <c r="G11972" s="6"/>
      <c r="H11972" s="6"/>
      <c r="I11972" s="6"/>
      <c r="J11972" s="6">
        <v>76.365624999999994</v>
      </c>
      <c r="K11972">
        <f t="shared" si="374"/>
        <v>2</v>
      </c>
    </row>
    <row r="11973" spans="1:11" x14ac:dyDescent="0.25">
      <c r="A11973" s="5" t="str">
        <f t="shared" si="375"/>
        <v>Size20kW or LowerAverage WeekdayOctober20</v>
      </c>
      <c r="B11973" t="s">
        <v>2235</v>
      </c>
      <c r="C11973" t="s">
        <v>2259</v>
      </c>
      <c r="D11973" t="s">
        <v>2769</v>
      </c>
      <c r="E11973" t="s">
        <v>3270</v>
      </c>
      <c r="F11973" s="6">
        <v>20</v>
      </c>
      <c r="G11973" s="6"/>
      <c r="H11973" s="6"/>
      <c r="I11973" s="6"/>
      <c r="J11973" s="6">
        <v>72.638749999999987</v>
      </c>
      <c r="K11973">
        <f t="shared" si="374"/>
        <v>2</v>
      </c>
    </row>
    <row r="11974" spans="1:11" x14ac:dyDescent="0.25">
      <c r="A11974" s="5" t="str">
        <f t="shared" si="375"/>
        <v>Size20kW or LowerAverage WeekdayOctober21</v>
      </c>
      <c r="B11974" t="s">
        <v>2235</v>
      </c>
      <c r="C11974" t="s">
        <v>2259</v>
      </c>
      <c r="D11974" t="s">
        <v>2769</v>
      </c>
      <c r="E11974" t="s">
        <v>3270</v>
      </c>
      <c r="F11974" s="6">
        <v>21</v>
      </c>
      <c r="G11974" s="6"/>
      <c r="H11974" s="6"/>
      <c r="I11974" s="6"/>
      <c r="J11974" s="6">
        <v>70.402500000000003</v>
      </c>
      <c r="K11974">
        <f t="shared" si="374"/>
        <v>2</v>
      </c>
    </row>
    <row r="11975" spans="1:11" x14ac:dyDescent="0.25">
      <c r="A11975" s="5" t="str">
        <f t="shared" si="375"/>
        <v>Size20kW or LowerAverage WeekdayOctober22</v>
      </c>
      <c r="B11975" t="s">
        <v>2235</v>
      </c>
      <c r="C11975" t="s">
        <v>2259</v>
      </c>
      <c r="D11975" t="s">
        <v>2769</v>
      </c>
      <c r="E11975" t="s">
        <v>3270</v>
      </c>
      <c r="F11975" s="6">
        <v>22</v>
      </c>
      <c r="G11975" s="6"/>
      <c r="H11975" s="6"/>
      <c r="I11975" s="6"/>
      <c r="J11975" s="6">
        <v>68.648750000000007</v>
      </c>
      <c r="K11975">
        <f t="shared" si="374"/>
        <v>2</v>
      </c>
    </row>
    <row r="11976" spans="1:11" x14ac:dyDescent="0.25">
      <c r="A11976" s="5" t="str">
        <f t="shared" si="375"/>
        <v>Size20kW or LowerAverage WeekdayOctober23</v>
      </c>
      <c r="B11976" t="s">
        <v>2235</v>
      </c>
      <c r="C11976" t="s">
        <v>2259</v>
      </c>
      <c r="D11976" t="s">
        <v>2769</v>
      </c>
      <c r="E11976" t="s">
        <v>3270</v>
      </c>
      <c r="F11976" s="6">
        <v>23</v>
      </c>
      <c r="G11976" s="6"/>
      <c r="H11976" s="6"/>
      <c r="I11976" s="6"/>
      <c r="J11976" s="6">
        <v>66.673124999999985</v>
      </c>
      <c r="K11976">
        <f t="shared" si="374"/>
        <v>2</v>
      </c>
    </row>
    <row r="11977" spans="1:11" x14ac:dyDescent="0.25">
      <c r="A11977" s="5" t="str">
        <f t="shared" si="375"/>
        <v>Size20kW or LowerAverage WeekdayOctober24</v>
      </c>
      <c r="B11977" t="s">
        <v>2235</v>
      </c>
      <c r="C11977" t="s">
        <v>2259</v>
      </c>
      <c r="D11977" t="s">
        <v>2769</v>
      </c>
      <c r="E11977" t="s">
        <v>3270</v>
      </c>
      <c r="F11977" s="6">
        <v>24</v>
      </c>
      <c r="G11977" s="6"/>
      <c r="H11977" s="6"/>
      <c r="I11977" s="6"/>
      <c r="J11977" s="6">
        <v>65.795000000000002</v>
      </c>
      <c r="K11977">
        <f t="shared" si="374"/>
        <v>2</v>
      </c>
    </row>
    <row r="11978" spans="1:11" x14ac:dyDescent="0.25">
      <c r="A11978" s="5" t="str">
        <f t="shared" si="375"/>
        <v>Size20kW or LowerMonthly Peak DayOctober1</v>
      </c>
      <c r="B11978" t="s">
        <v>2235</v>
      </c>
      <c r="C11978" t="s">
        <v>2259</v>
      </c>
      <c r="D11978" t="s">
        <v>2770</v>
      </c>
      <c r="E11978" t="s">
        <v>3270</v>
      </c>
      <c r="F11978" s="6">
        <v>1</v>
      </c>
      <c r="G11978" s="6"/>
      <c r="H11978" s="6"/>
      <c r="I11978" s="6"/>
      <c r="J11978" s="6">
        <v>73.200625000000002</v>
      </c>
      <c r="K11978">
        <f t="shared" si="374"/>
        <v>2</v>
      </c>
    </row>
    <row r="11979" spans="1:11" x14ac:dyDescent="0.25">
      <c r="A11979" s="5" t="str">
        <f t="shared" si="375"/>
        <v>Size20kW or LowerMonthly Peak DayOctober2</v>
      </c>
      <c r="B11979" t="s">
        <v>2235</v>
      </c>
      <c r="C11979" t="s">
        <v>2259</v>
      </c>
      <c r="D11979" t="s">
        <v>2770</v>
      </c>
      <c r="E11979" t="s">
        <v>3270</v>
      </c>
      <c r="F11979" s="6">
        <v>2</v>
      </c>
      <c r="G11979" s="6"/>
      <c r="H11979" s="6"/>
      <c r="I11979" s="6"/>
      <c r="J11979" s="6">
        <v>71.698750000000004</v>
      </c>
      <c r="K11979">
        <f t="shared" si="374"/>
        <v>2</v>
      </c>
    </row>
    <row r="11980" spans="1:11" x14ac:dyDescent="0.25">
      <c r="A11980" s="5" t="str">
        <f t="shared" si="375"/>
        <v>Size20kW or LowerMonthly Peak DayOctober3</v>
      </c>
      <c r="B11980" t="s">
        <v>2235</v>
      </c>
      <c r="C11980" t="s">
        <v>2259</v>
      </c>
      <c r="D11980" t="s">
        <v>2770</v>
      </c>
      <c r="E11980" t="s">
        <v>3270</v>
      </c>
      <c r="F11980" s="6">
        <v>3</v>
      </c>
      <c r="G11980" s="6"/>
      <c r="H11980" s="6"/>
      <c r="I11980" s="6"/>
      <c r="J11980" s="6">
        <v>70.616874999999993</v>
      </c>
      <c r="K11980">
        <f t="shared" si="374"/>
        <v>2</v>
      </c>
    </row>
    <row r="11981" spans="1:11" x14ac:dyDescent="0.25">
      <c r="A11981" s="5" t="str">
        <f t="shared" si="375"/>
        <v>Size20kW or LowerMonthly Peak DayOctober4</v>
      </c>
      <c r="B11981" t="s">
        <v>2235</v>
      </c>
      <c r="C11981" t="s">
        <v>2259</v>
      </c>
      <c r="D11981" t="s">
        <v>2770</v>
      </c>
      <c r="E11981" t="s">
        <v>3270</v>
      </c>
      <c r="F11981" s="6">
        <v>4</v>
      </c>
      <c r="G11981" s="6"/>
      <c r="H11981" s="6"/>
      <c r="I11981" s="6"/>
      <c r="J11981" s="6">
        <v>69.30187500000001</v>
      </c>
      <c r="K11981">
        <f t="shared" si="374"/>
        <v>2</v>
      </c>
    </row>
    <row r="11982" spans="1:11" x14ac:dyDescent="0.25">
      <c r="A11982" s="5" t="str">
        <f t="shared" si="375"/>
        <v>Size20kW or LowerMonthly Peak DayOctober5</v>
      </c>
      <c r="B11982" t="s">
        <v>2235</v>
      </c>
      <c r="C11982" t="s">
        <v>2259</v>
      </c>
      <c r="D11982" t="s">
        <v>2770</v>
      </c>
      <c r="E11982" t="s">
        <v>3270</v>
      </c>
      <c r="F11982" s="6">
        <v>5</v>
      </c>
      <c r="G11982" s="6"/>
      <c r="H11982" s="6"/>
      <c r="I11982" s="6"/>
      <c r="J11982" s="6">
        <v>68.581875000000011</v>
      </c>
      <c r="K11982">
        <f t="shared" si="374"/>
        <v>2</v>
      </c>
    </row>
    <row r="11983" spans="1:11" x14ac:dyDescent="0.25">
      <c r="A11983" s="5" t="str">
        <f t="shared" si="375"/>
        <v>Size20kW or LowerMonthly Peak DayOctober6</v>
      </c>
      <c r="B11983" t="s">
        <v>2235</v>
      </c>
      <c r="C11983" t="s">
        <v>2259</v>
      </c>
      <c r="D11983" t="s">
        <v>2770</v>
      </c>
      <c r="E11983" t="s">
        <v>3270</v>
      </c>
      <c r="F11983" s="6">
        <v>6</v>
      </c>
      <c r="G11983" s="6"/>
      <c r="H11983" s="6"/>
      <c r="I11983" s="6"/>
      <c r="J11983" s="6">
        <v>67.353750000000005</v>
      </c>
      <c r="K11983">
        <f t="shared" si="374"/>
        <v>2</v>
      </c>
    </row>
    <row r="11984" spans="1:11" x14ac:dyDescent="0.25">
      <c r="A11984" s="5" t="str">
        <f t="shared" si="375"/>
        <v>Size20kW or LowerMonthly Peak DayOctober7</v>
      </c>
      <c r="B11984" t="s">
        <v>2235</v>
      </c>
      <c r="C11984" t="s">
        <v>2259</v>
      </c>
      <c r="D11984" t="s">
        <v>2770</v>
      </c>
      <c r="E11984" t="s">
        <v>3270</v>
      </c>
      <c r="F11984" s="6">
        <v>7</v>
      </c>
      <c r="G11984" s="6"/>
      <c r="H11984" s="6"/>
      <c r="I11984" s="6"/>
      <c r="J11984" s="6">
        <v>66.731249999999989</v>
      </c>
      <c r="K11984">
        <f t="shared" si="374"/>
        <v>2</v>
      </c>
    </row>
    <row r="11985" spans="1:11" x14ac:dyDescent="0.25">
      <c r="A11985" s="5" t="str">
        <f t="shared" si="375"/>
        <v>Size20kW or LowerMonthly Peak DayOctober8</v>
      </c>
      <c r="B11985" t="s">
        <v>2235</v>
      </c>
      <c r="C11985" t="s">
        <v>2259</v>
      </c>
      <c r="D11985" t="s">
        <v>2770</v>
      </c>
      <c r="E11985" t="s">
        <v>3270</v>
      </c>
      <c r="F11985" s="6">
        <v>8</v>
      </c>
      <c r="G11985" s="6"/>
      <c r="H11985" s="6"/>
      <c r="I11985" s="6"/>
      <c r="J11985" s="6">
        <v>65.958749999999995</v>
      </c>
      <c r="K11985">
        <f t="shared" si="374"/>
        <v>2</v>
      </c>
    </row>
    <row r="11986" spans="1:11" x14ac:dyDescent="0.25">
      <c r="A11986" s="5" t="str">
        <f t="shared" si="375"/>
        <v>Size20kW or LowerMonthly Peak DayOctober9</v>
      </c>
      <c r="B11986" t="s">
        <v>2235</v>
      </c>
      <c r="C11986" t="s">
        <v>2259</v>
      </c>
      <c r="D11986" t="s">
        <v>2770</v>
      </c>
      <c r="E11986" t="s">
        <v>3270</v>
      </c>
      <c r="F11986" s="6">
        <v>9</v>
      </c>
      <c r="G11986" s="6"/>
      <c r="H11986" s="6"/>
      <c r="I11986" s="6"/>
      <c r="J11986" s="6">
        <v>67.893749999999997</v>
      </c>
      <c r="K11986">
        <f t="shared" si="374"/>
        <v>2</v>
      </c>
    </row>
    <row r="11987" spans="1:11" x14ac:dyDescent="0.25">
      <c r="A11987" s="5" t="str">
        <f t="shared" si="375"/>
        <v>Size20kW or LowerMonthly Peak DayOctober10</v>
      </c>
      <c r="B11987" t="s">
        <v>2235</v>
      </c>
      <c r="C11987" t="s">
        <v>2259</v>
      </c>
      <c r="D11987" t="s">
        <v>2770</v>
      </c>
      <c r="E11987" t="s">
        <v>3270</v>
      </c>
      <c r="F11987" s="6">
        <v>10</v>
      </c>
      <c r="G11987" s="6"/>
      <c r="H11987" s="6"/>
      <c r="I11987" s="6"/>
      <c r="J11987" s="6">
        <v>73.474999999999994</v>
      </c>
      <c r="K11987">
        <f t="shared" si="374"/>
        <v>2</v>
      </c>
    </row>
    <row r="11988" spans="1:11" x14ac:dyDescent="0.25">
      <c r="A11988" s="5" t="str">
        <f t="shared" si="375"/>
        <v>Size20kW or LowerMonthly Peak DayOctober11</v>
      </c>
      <c r="B11988" t="s">
        <v>2235</v>
      </c>
      <c r="C11988" t="s">
        <v>2259</v>
      </c>
      <c r="D11988" t="s">
        <v>2770</v>
      </c>
      <c r="E11988" t="s">
        <v>3270</v>
      </c>
      <c r="F11988" s="6">
        <v>11</v>
      </c>
      <c r="G11988" s="6"/>
      <c r="H11988" s="6"/>
      <c r="I11988" s="6"/>
      <c r="J11988" s="6">
        <v>80.31</v>
      </c>
      <c r="K11988">
        <f t="shared" si="374"/>
        <v>2</v>
      </c>
    </row>
    <row r="11989" spans="1:11" x14ac:dyDescent="0.25">
      <c r="A11989" s="5" t="str">
        <f t="shared" si="375"/>
        <v>Size20kW or LowerMonthly Peak DayOctober12</v>
      </c>
      <c r="B11989" t="s">
        <v>2235</v>
      </c>
      <c r="C11989" t="s">
        <v>2259</v>
      </c>
      <c r="D11989" t="s">
        <v>2770</v>
      </c>
      <c r="E11989" t="s">
        <v>3270</v>
      </c>
      <c r="F11989" s="6">
        <v>12</v>
      </c>
      <c r="G11989" s="6"/>
      <c r="H11989" s="6"/>
      <c r="I11989" s="6"/>
      <c r="J11989" s="6">
        <v>85.481875000000002</v>
      </c>
      <c r="K11989">
        <f t="shared" si="374"/>
        <v>2</v>
      </c>
    </row>
    <row r="11990" spans="1:11" x14ac:dyDescent="0.25">
      <c r="A11990" s="5" t="str">
        <f t="shared" si="375"/>
        <v>Size20kW or LowerMonthly Peak DayOctober13</v>
      </c>
      <c r="B11990" t="s">
        <v>2235</v>
      </c>
      <c r="C11990" t="s">
        <v>2259</v>
      </c>
      <c r="D11990" t="s">
        <v>2770</v>
      </c>
      <c r="E11990" t="s">
        <v>3270</v>
      </c>
      <c r="F11990" s="6">
        <v>13</v>
      </c>
      <c r="G11990" s="6"/>
      <c r="H11990" s="6"/>
      <c r="I11990" s="6"/>
      <c r="J11990" s="6">
        <v>88.843750000000014</v>
      </c>
      <c r="K11990">
        <f t="shared" si="374"/>
        <v>2</v>
      </c>
    </row>
    <row r="11991" spans="1:11" x14ac:dyDescent="0.25">
      <c r="A11991" s="5" t="str">
        <f t="shared" si="375"/>
        <v>Size20kW or LowerMonthly Peak DayOctober14</v>
      </c>
      <c r="B11991" t="s">
        <v>2235</v>
      </c>
      <c r="C11991" t="s">
        <v>2259</v>
      </c>
      <c r="D11991" t="s">
        <v>2770</v>
      </c>
      <c r="E11991" t="s">
        <v>3270</v>
      </c>
      <c r="F11991" s="6">
        <v>14</v>
      </c>
      <c r="G11991" s="6"/>
      <c r="H11991" s="6"/>
      <c r="I11991" s="6"/>
      <c r="J11991" s="6">
        <v>91.562500000000014</v>
      </c>
      <c r="K11991">
        <f t="shared" si="374"/>
        <v>2</v>
      </c>
    </row>
    <row r="11992" spans="1:11" x14ac:dyDescent="0.25">
      <c r="A11992" s="5" t="str">
        <f t="shared" si="375"/>
        <v>Size20kW or LowerMonthly Peak DayOctober15</v>
      </c>
      <c r="B11992" t="s">
        <v>2235</v>
      </c>
      <c r="C11992" t="s">
        <v>2259</v>
      </c>
      <c r="D11992" t="s">
        <v>2770</v>
      </c>
      <c r="E11992" t="s">
        <v>3270</v>
      </c>
      <c r="F11992" s="6">
        <v>15</v>
      </c>
      <c r="G11992" s="6"/>
      <c r="H11992" s="6"/>
      <c r="I11992" s="6"/>
      <c r="J11992" s="6">
        <v>93.224999999999994</v>
      </c>
      <c r="K11992">
        <f t="shared" si="374"/>
        <v>2</v>
      </c>
    </row>
    <row r="11993" spans="1:11" x14ac:dyDescent="0.25">
      <c r="A11993" s="5" t="str">
        <f t="shared" si="375"/>
        <v>Size20kW or LowerMonthly Peak DayOctober16</v>
      </c>
      <c r="B11993" t="s">
        <v>2235</v>
      </c>
      <c r="C11993" t="s">
        <v>2259</v>
      </c>
      <c r="D11993" t="s">
        <v>2770</v>
      </c>
      <c r="E11993" t="s">
        <v>3270</v>
      </c>
      <c r="F11993" s="6">
        <v>16</v>
      </c>
      <c r="G11993" s="6"/>
      <c r="H11993" s="6"/>
      <c r="I11993" s="6"/>
      <c r="J11993" s="6">
        <v>93.606249999999974</v>
      </c>
      <c r="K11993">
        <f t="shared" si="374"/>
        <v>2</v>
      </c>
    </row>
    <row r="11994" spans="1:11" x14ac:dyDescent="0.25">
      <c r="A11994" s="5" t="str">
        <f t="shared" si="375"/>
        <v>Size20kW or LowerMonthly Peak DayOctober17</v>
      </c>
      <c r="B11994" t="s">
        <v>2235</v>
      </c>
      <c r="C11994" t="s">
        <v>2259</v>
      </c>
      <c r="D11994" t="s">
        <v>2770</v>
      </c>
      <c r="E11994" t="s">
        <v>3270</v>
      </c>
      <c r="F11994" s="6">
        <v>17</v>
      </c>
      <c r="G11994" s="6"/>
      <c r="H11994" s="6"/>
      <c r="I11994" s="6"/>
      <c r="J11994" s="6">
        <v>93.174999999999969</v>
      </c>
      <c r="K11994">
        <f t="shared" si="374"/>
        <v>2</v>
      </c>
    </row>
    <row r="11995" spans="1:11" x14ac:dyDescent="0.25">
      <c r="A11995" s="5" t="str">
        <f t="shared" si="375"/>
        <v>Size20kW or LowerMonthly Peak DayOctober18</v>
      </c>
      <c r="B11995" t="s">
        <v>2235</v>
      </c>
      <c r="C11995" t="s">
        <v>2259</v>
      </c>
      <c r="D11995" t="s">
        <v>2770</v>
      </c>
      <c r="E11995" t="s">
        <v>3270</v>
      </c>
      <c r="F11995" s="6">
        <v>18</v>
      </c>
      <c r="G11995" s="6"/>
      <c r="H11995" s="6"/>
      <c r="I11995" s="6"/>
      <c r="J11995" s="6">
        <v>92.412499999999994</v>
      </c>
      <c r="K11995">
        <f t="shared" si="374"/>
        <v>2</v>
      </c>
    </row>
    <row r="11996" spans="1:11" x14ac:dyDescent="0.25">
      <c r="A11996" s="5" t="str">
        <f t="shared" si="375"/>
        <v>Size20kW or LowerMonthly Peak DayOctober19</v>
      </c>
      <c r="B11996" t="s">
        <v>2235</v>
      </c>
      <c r="C11996" t="s">
        <v>2259</v>
      </c>
      <c r="D11996" t="s">
        <v>2770</v>
      </c>
      <c r="E11996" t="s">
        <v>3270</v>
      </c>
      <c r="F11996" s="6">
        <v>19</v>
      </c>
      <c r="G11996" s="6"/>
      <c r="H11996" s="6"/>
      <c r="I11996" s="6"/>
      <c r="J11996" s="6">
        <v>89.40124999999999</v>
      </c>
      <c r="K11996">
        <f t="shared" si="374"/>
        <v>2</v>
      </c>
    </row>
    <row r="11997" spans="1:11" x14ac:dyDescent="0.25">
      <c r="A11997" s="5" t="str">
        <f t="shared" si="375"/>
        <v>Size20kW or LowerMonthly Peak DayOctober20</v>
      </c>
      <c r="B11997" t="s">
        <v>2235</v>
      </c>
      <c r="C11997" t="s">
        <v>2259</v>
      </c>
      <c r="D11997" t="s">
        <v>2770</v>
      </c>
      <c r="E11997" t="s">
        <v>3270</v>
      </c>
      <c r="F11997" s="6">
        <v>20</v>
      </c>
      <c r="G11997" s="6"/>
      <c r="H11997" s="6"/>
      <c r="I11997" s="6"/>
      <c r="J11997" s="6">
        <v>84.641249999999999</v>
      </c>
      <c r="K11997">
        <f t="shared" si="374"/>
        <v>2</v>
      </c>
    </row>
    <row r="11998" spans="1:11" x14ac:dyDescent="0.25">
      <c r="A11998" s="5" t="str">
        <f t="shared" si="375"/>
        <v>Size20kW or LowerMonthly Peak DayOctober21</v>
      </c>
      <c r="B11998" t="s">
        <v>2235</v>
      </c>
      <c r="C11998" t="s">
        <v>2259</v>
      </c>
      <c r="D11998" t="s">
        <v>2770</v>
      </c>
      <c r="E11998" t="s">
        <v>3270</v>
      </c>
      <c r="F11998" s="6">
        <v>21</v>
      </c>
      <c r="G11998" s="6"/>
      <c r="H11998" s="6"/>
      <c r="I11998" s="6"/>
      <c r="J11998" s="6">
        <v>81.136250000000004</v>
      </c>
      <c r="K11998">
        <f t="shared" si="374"/>
        <v>2</v>
      </c>
    </row>
    <row r="11999" spans="1:11" x14ac:dyDescent="0.25">
      <c r="A11999" s="5" t="str">
        <f t="shared" si="375"/>
        <v>Size20kW or LowerMonthly Peak DayOctober22</v>
      </c>
      <c r="B11999" t="s">
        <v>2235</v>
      </c>
      <c r="C11999" t="s">
        <v>2259</v>
      </c>
      <c r="D11999" t="s">
        <v>2770</v>
      </c>
      <c r="E11999" t="s">
        <v>3270</v>
      </c>
      <c r="F11999" s="6">
        <v>22</v>
      </c>
      <c r="G11999" s="6"/>
      <c r="H11999" s="6"/>
      <c r="I11999" s="6"/>
      <c r="J11999" s="6">
        <v>78.943124999999995</v>
      </c>
      <c r="K11999">
        <f t="shared" si="374"/>
        <v>2</v>
      </c>
    </row>
    <row r="12000" spans="1:11" x14ac:dyDescent="0.25">
      <c r="A12000" s="5" t="str">
        <f t="shared" si="375"/>
        <v>Size20kW or LowerMonthly Peak DayOctober23</v>
      </c>
      <c r="B12000" t="s">
        <v>2235</v>
      </c>
      <c r="C12000" t="s">
        <v>2259</v>
      </c>
      <c r="D12000" t="s">
        <v>2770</v>
      </c>
      <c r="E12000" t="s">
        <v>3270</v>
      </c>
      <c r="F12000" s="6">
        <v>23</v>
      </c>
      <c r="G12000" s="6"/>
      <c r="H12000" s="6"/>
      <c r="I12000" s="6"/>
      <c r="J12000" s="6">
        <v>76.643749999999997</v>
      </c>
      <c r="K12000">
        <f t="shared" si="374"/>
        <v>2</v>
      </c>
    </row>
    <row r="12001" spans="1:11" x14ac:dyDescent="0.25">
      <c r="A12001" s="5" t="str">
        <f t="shared" si="375"/>
        <v>Size20kW or LowerMonthly Peak DayOctober24</v>
      </c>
      <c r="B12001" t="s">
        <v>2235</v>
      </c>
      <c r="C12001" t="s">
        <v>2259</v>
      </c>
      <c r="D12001" t="s">
        <v>2770</v>
      </c>
      <c r="E12001" t="s">
        <v>3270</v>
      </c>
      <c r="F12001" s="6">
        <v>24</v>
      </c>
      <c r="G12001" s="6"/>
      <c r="H12001" s="6"/>
      <c r="I12001" s="6"/>
      <c r="J12001" s="6">
        <v>74.589374999999976</v>
      </c>
      <c r="K12001">
        <f t="shared" si="374"/>
        <v>2</v>
      </c>
    </row>
    <row r="12002" spans="1:11" x14ac:dyDescent="0.25">
      <c r="A12002" s="5" t="str">
        <f t="shared" si="375"/>
        <v>Size20kW or LowerAverage WeekdayNovember1</v>
      </c>
      <c r="B12002" t="s">
        <v>2235</v>
      </c>
      <c r="C12002" t="s">
        <v>2259</v>
      </c>
      <c r="D12002" t="s">
        <v>2771</v>
      </c>
      <c r="E12002" t="s">
        <v>3271</v>
      </c>
      <c r="F12002" s="6">
        <v>1</v>
      </c>
      <c r="G12002" s="6"/>
      <c r="H12002" s="6"/>
      <c r="I12002" s="6"/>
      <c r="J12002" s="6">
        <v>50.456874999999997</v>
      </c>
      <c r="K12002">
        <f t="shared" si="374"/>
        <v>2</v>
      </c>
    </row>
    <row r="12003" spans="1:11" x14ac:dyDescent="0.25">
      <c r="A12003" s="5" t="str">
        <f t="shared" si="375"/>
        <v>Size20kW or LowerAverage WeekdayNovember2</v>
      </c>
      <c r="B12003" t="s">
        <v>2235</v>
      </c>
      <c r="C12003" t="s">
        <v>2259</v>
      </c>
      <c r="D12003" t="s">
        <v>2771</v>
      </c>
      <c r="E12003" t="s">
        <v>3271</v>
      </c>
      <c r="F12003" s="6">
        <v>2</v>
      </c>
      <c r="G12003" s="6"/>
      <c r="H12003" s="6"/>
      <c r="I12003" s="6"/>
      <c r="J12003" s="6">
        <v>49.778749999999988</v>
      </c>
      <c r="K12003">
        <f t="shared" si="374"/>
        <v>2</v>
      </c>
    </row>
    <row r="12004" spans="1:11" x14ac:dyDescent="0.25">
      <c r="A12004" s="5" t="str">
        <f t="shared" si="375"/>
        <v>Size20kW or LowerAverage WeekdayNovember3</v>
      </c>
      <c r="B12004" t="s">
        <v>2235</v>
      </c>
      <c r="C12004" t="s">
        <v>2259</v>
      </c>
      <c r="D12004" t="s">
        <v>2771</v>
      </c>
      <c r="E12004" t="s">
        <v>3271</v>
      </c>
      <c r="F12004" s="6">
        <v>3</v>
      </c>
      <c r="G12004" s="6"/>
      <c r="H12004" s="6"/>
      <c r="I12004" s="6"/>
      <c r="J12004" s="6">
        <v>49.085000000000001</v>
      </c>
      <c r="K12004">
        <f t="shared" si="374"/>
        <v>2</v>
      </c>
    </row>
    <row r="12005" spans="1:11" x14ac:dyDescent="0.25">
      <c r="A12005" s="5" t="str">
        <f t="shared" si="375"/>
        <v>Size20kW or LowerAverage WeekdayNovember4</v>
      </c>
      <c r="B12005" t="s">
        <v>2235</v>
      </c>
      <c r="C12005" t="s">
        <v>2259</v>
      </c>
      <c r="D12005" t="s">
        <v>2771</v>
      </c>
      <c r="E12005" t="s">
        <v>3271</v>
      </c>
      <c r="F12005" s="6">
        <v>4</v>
      </c>
      <c r="G12005" s="6"/>
      <c r="H12005" s="6"/>
      <c r="I12005" s="6"/>
      <c r="J12005" s="6">
        <v>48.289375000000007</v>
      </c>
      <c r="K12005">
        <f t="shared" si="374"/>
        <v>2</v>
      </c>
    </row>
    <row r="12006" spans="1:11" x14ac:dyDescent="0.25">
      <c r="A12006" s="5" t="str">
        <f t="shared" si="375"/>
        <v>Size20kW or LowerAverage WeekdayNovember5</v>
      </c>
      <c r="B12006" t="s">
        <v>2235</v>
      </c>
      <c r="C12006" t="s">
        <v>2259</v>
      </c>
      <c r="D12006" t="s">
        <v>2771</v>
      </c>
      <c r="E12006" t="s">
        <v>3271</v>
      </c>
      <c r="F12006" s="6">
        <v>5</v>
      </c>
      <c r="G12006" s="6"/>
      <c r="H12006" s="6"/>
      <c r="I12006" s="6"/>
      <c r="J12006" s="6">
        <v>47.629999999999995</v>
      </c>
      <c r="K12006">
        <f t="shared" si="374"/>
        <v>2</v>
      </c>
    </row>
    <row r="12007" spans="1:11" x14ac:dyDescent="0.25">
      <c r="A12007" s="5" t="str">
        <f t="shared" si="375"/>
        <v>Size20kW or LowerAverage WeekdayNovember6</v>
      </c>
      <c r="B12007" t="s">
        <v>2235</v>
      </c>
      <c r="C12007" t="s">
        <v>2259</v>
      </c>
      <c r="D12007" t="s">
        <v>2771</v>
      </c>
      <c r="E12007" t="s">
        <v>3271</v>
      </c>
      <c r="F12007" s="6">
        <v>6</v>
      </c>
      <c r="G12007" s="6"/>
      <c r="H12007" s="6"/>
      <c r="I12007" s="6"/>
      <c r="J12007" s="6">
        <v>46.933124999999997</v>
      </c>
      <c r="K12007">
        <f t="shared" si="374"/>
        <v>2</v>
      </c>
    </row>
    <row r="12008" spans="1:11" x14ac:dyDescent="0.25">
      <c r="A12008" s="5" t="str">
        <f t="shared" si="375"/>
        <v>Size20kW or LowerAverage WeekdayNovember7</v>
      </c>
      <c r="B12008" t="s">
        <v>2235</v>
      </c>
      <c r="C12008" t="s">
        <v>2259</v>
      </c>
      <c r="D12008" t="s">
        <v>2771</v>
      </c>
      <c r="E12008" t="s">
        <v>3271</v>
      </c>
      <c r="F12008" s="6">
        <v>7</v>
      </c>
      <c r="G12008" s="6"/>
      <c r="H12008" s="6"/>
      <c r="I12008" s="6"/>
      <c r="J12008" s="6">
        <v>46.53562500000001</v>
      </c>
      <c r="K12008">
        <f t="shared" si="374"/>
        <v>2</v>
      </c>
    </row>
    <row r="12009" spans="1:11" x14ac:dyDescent="0.25">
      <c r="A12009" s="5" t="str">
        <f t="shared" si="375"/>
        <v>Size20kW or LowerAverage WeekdayNovember8</v>
      </c>
      <c r="B12009" t="s">
        <v>2235</v>
      </c>
      <c r="C12009" t="s">
        <v>2259</v>
      </c>
      <c r="D12009" t="s">
        <v>2771</v>
      </c>
      <c r="E12009" t="s">
        <v>3271</v>
      </c>
      <c r="F12009" s="6">
        <v>8</v>
      </c>
      <c r="G12009" s="6"/>
      <c r="H12009" s="6"/>
      <c r="I12009" s="6"/>
      <c r="J12009" s="6">
        <v>46.472500000000004</v>
      </c>
      <c r="K12009">
        <f t="shared" si="374"/>
        <v>2</v>
      </c>
    </row>
    <row r="12010" spans="1:11" x14ac:dyDescent="0.25">
      <c r="A12010" s="5" t="str">
        <f t="shared" si="375"/>
        <v>Size20kW or LowerAverage WeekdayNovember9</v>
      </c>
      <c r="B12010" t="s">
        <v>2235</v>
      </c>
      <c r="C12010" t="s">
        <v>2259</v>
      </c>
      <c r="D12010" t="s">
        <v>2771</v>
      </c>
      <c r="E12010" t="s">
        <v>3271</v>
      </c>
      <c r="F12010" s="6">
        <v>9</v>
      </c>
      <c r="G12010" s="6"/>
      <c r="H12010" s="6"/>
      <c r="I12010" s="6"/>
      <c r="J12010" s="6">
        <v>48.26250000000001</v>
      </c>
      <c r="K12010">
        <f t="shared" si="374"/>
        <v>2</v>
      </c>
    </row>
    <row r="12011" spans="1:11" x14ac:dyDescent="0.25">
      <c r="A12011" s="5" t="str">
        <f t="shared" si="375"/>
        <v>Size20kW or LowerAverage WeekdayNovember10</v>
      </c>
      <c r="B12011" t="s">
        <v>2235</v>
      </c>
      <c r="C12011" t="s">
        <v>2259</v>
      </c>
      <c r="D12011" t="s">
        <v>2771</v>
      </c>
      <c r="E12011" t="s">
        <v>3271</v>
      </c>
      <c r="F12011" s="6">
        <v>10</v>
      </c>
      <c r="G12011" s="6"/>
      <c r="H12011" s="6"/>
      <c r="I12011" s="6"/>
      <c r="J12011" s="6">
        <v>52.449999999999996</v>
      </c>
      <c r="K12011">
        <f t="shared" si="374"/>
        <v>2</v>
      </c>
    </row>
    <row r="12012" spans="1:11" x14ac:dyDescent="0.25">
      <c r="A12012" s="5" t="str">
        <f t="shared" si="375"/>
        <v>Size20kW or LowerAverage WeekdayNovember11</v>
      </c>
      <c r="B12012" t="s">
        <v>2235</v>
      </c>
      <c r="C12012" t="s">
        <v>2259</v>
      </c>
      <c r="D12012" t="s">
        <v>2771</v>
      </c>
      <c r="E12012" t="s">
        <v>3271</v>
      </c>
      <c r="F12012" s="6">
        <v>11</v>
      </c>
      <c r="G12012" s="6"/>
      <c r="H12012" s="6"/>
      <c r="I12012" s="6"/>
      <c r="J12012" s="6">
        <v>56.738125000000004</v>
      </c>
      <c r="K12012">
        <f t="shared" si="374"/>
        <v>2</v>
      </c>
    </row>
    <row r="12013" spans="1:11" x14ac:dyDescent="0.25">
      <c r="A12013" s="5" t="str">
        <f t="shared" si="375"/>
        <v>Size20kW or LowerAverage WeekdayNovember12</v>
      </c>
      <c r="B12013" t="s">
        <v>2235</v>
      </c>
      <c r="C12013" t="s">
        <v>2259</v>
      </c>
      <c r="D12013" t="s">
        <v>2771</v>
      </c>
      <c r="E12013" t="s">
        <v>3271</v>
      </c>
      <c r="F12013" s="6">
        <v>12</v>
      </c>
      <c r="G12013" s="6"/>
      <c r="H12013" s="6"/>
      <c r="I12013" s="6"/>
      <c r="J12013" s="6">
        <v>59.897500000000008</v>
      </c>
      <c r="K12013">
        <f t="shared" si="374"/>
        <v>2</v>
      </c>
    </row>
    <row r="12014" spans="1:11" x14ac:dyDescent="0.25">
      <c r="A12014" s="5" t="str">
        <f t="shared" si="375"/>
        <v>Size20kW or LowerAverage WeekdayNovember13</v>
      </c>
      <c r="B12014" t="s">
        <v>2235</v>
      </c>
      <c r="C12014" t="s">
        <v>2259</v>
      </c>
      <c r="D12014" t="s">
        <v>2771</v>
      </c>
      <c r="E12014" t="s">
        <v>3271</v>
      </c>
      <c r="F12014" s="6">
        <v>13</v>
      </c>
      <c r="G12014" s="6"/>
      <c r="H12014" s="6"/>
      <c r="I12014" s="6"/>
      <c r="J12014" s="6">
        <v>61.228749999999991</v>
      </c>
      <c r="K12014">
        <f t="shared" si="374"/>
        <v>2</v>
      </c>
    </row>
    <row r="12015" spans="1:11" x14ac:dyDescent="0.25">
      <c r="A12015" s="5" t="str">
        <f t="shared" si="375"/>
        <v>Size20kW or LowerAverage WeekdayNovember14</v>
      </c>
      <c r="B12015" t="s">
        <v>2235</v>
      </c>
      <c r="C12015" t="s">
        <v>2259</v>
      </c>
      <c r="D12015" t="s">
        <v>2771</v>
      </c>
      <c r="E12015" t="s">
        <v>3271</v>
      </c>
      <c r="F12015" s="6">
        <v>14</v>
      </c>
      <c r="G12015" s="6"/>
      <c r="H12015" s="6"/>
      <c r="I12015" s="6"/>
      <c r="J12015" s="6">
        <v>62.930624999999999</v>
      </c>
      <c r="K12015">
        <f t="shared" si="374"/>
        <v>2</v>
      </c>
    </row>
    <row r="12016" spans="1:11" x14ac:dyDescent="0.25">
      <c r="A12016" s="5" t="str">
        <f t="shared" si="375"/>
        <v>Size20kW or LowerAverage WeekdayNovember15</v>
      </c>
      <c r="B12016" t="s">
        <v>2235</v>
      </c>
      <c r="C12016" t="s">
        <v>2259</v>
      </c>
      <c r="D12016" t="s">
        <v>2771</v>
      </c>
      <c r="E12016" t="s">
        <v>3271</v>
      </c>
      <c r="F12016" s="6">
        <v>15</v>
      </c>
      <c r="G12016" s="6"/>
      <c r="H12016" s="6"/>
      <c r="I12016" s="6"/>
      <c r="J12016" s="6">
        <v>63.959375000000001</v>
      </c>
      <c r="K12016">
        <f t="shared" si="374"/>
        <v>2</v>
      </c>
    </row>
    <row r="12017" spans="1:11" x14ac:dyDescent="0.25">
      <c r="A12017" s="5" t="str">
        <f t="shared" si="375"/>
        <v>Size20kW or LowerAverage WeekdayNovember16</v>
      </c>
      <c r="B12017" t="s">
        <v>2235</v>
      </c>
      <c r="C12017" t="s">
        <v>2259</v>
      </c>
      <c r="D12017" t="s">
        <v>2771</v>
      </c>
      <c r="E12017" t="s">
        <v>3271</v>
      </c>
      <c r="F12017" s="6">
        <v>16</v>
      </c>
      <c r="G12017" s="6"/>
      <c r="H12017" s="6"/>
      <c r="I12017" s="6"/>
      <c r="J12017" s="6">
        <v>64.186874999999986</v>
      </c>
      <c r="K12017">
        <f t="shared" si="374"/>
        <v>2</v>
      </c>
    </row>
    <row r="12018" spans="1:11" x14ac:dyDescent="0.25">
      <c r="A12018" s="5" t="str">
        <f t="shared" si="375"/>
        <v>Size20kW or LowerAverage WeekdayNovember17</v>
      </c>
      <c r="B12018" t="s">
        <v>2235</v>
      </c>
      <c r="C12018" t="s">
        <v>2259</v>
      </c>
      <c r="D12018" t="s">
        <v>2771</v>
      </c>
      <c r="E12018" t="s">
        <v>3271</v>
      </c>
      <c r="F12018" s="6">
        <v>17</v>
      </c>
      <c r="G12018" s="6"/>
      <c r="H12018" s="6"/>
      <c r="I12018" s="6"/>
      <c r="J12018" s="6">
        <v>62.874375000000001</v>
      </c>
      <c r="K12018">
        <f t="shared" si="374"/>
        <v>2</v>
      </c>
    </row>
    <row r="12019" spans="1:11" x14ac:dyDescent="0.25">
      <c r="A12019" s="5" t="str">
        <f t="shared" si="375"/>
        <v>Size20kW or LowerAverage WeekdayNovember18</v>
      </c>
      <c r="B12019" t="s">
        <v>2235</v>
      </c>
      <c r="C12019" t="s">
        <v>2259</v>
      </c>
      <c r="D12019" t="s">
        <v>2771</v>
      </c>
      <c r="E12019" t="s">
        <v>3271</v>
      </c>
      <c r="F12019" s="6">
        <v>18</v>
      </c>
      <c r="G12019" s="6"/>
      <c r="H12019" s="6"/>
      <c r="I12019" s="6"/>
      <c r="J12019" s="6">
        <v>59.978749999999998</v>
      </c>
      <c r="K12019">
        <f t="shared" si="374"/>
        <v>2</v>
      </c>
    </row>
    <row r="12020" spans="1:11" x14ac:dyDescent="0.25">
      <c r="A12020" s="5" t="str">
        <f t="shared" si="375"/>
        <v>Size20kW or LowerAverage WeekdayNovember19</v>
      </c>
      <c r="B12020" t="s">
        <v>2235</v>
      </c>
      <c r="C12020" t="s">
        <v>2259</v>
      </c>
      <c r="D12020" t="s">
        <v>2771</v>
      </c>
      <c r="E12020" t="s">
        <v>3271</v>
      </c>
      <c r="F12020" s="6">
        <v>19</v>
      </c>
      <c r="G12020" s="6"/>
      <c r="H12020" s="6"/>
      <c r="I12020" s="6"/>
      <c r="J12020" s="6">
        <v>57.508750000000006</v>
      </c>
      <c r="K12020">
        <f t="shared" si="374"/>
        <v>2</v>
      </c>
    </row>
    <row r="12021" spans="1:11" x14ac:dyDescent="0.25">
      <c r="A12021" s="5" t="str">
        <f t="shared" si="375"/>
        <v>Size20kW or LowerAverage WeekdayNovember20</v>
      </c>
      <c r="B12021" t="s">
        <v>2235</v>
      </c>
      <c r="C12021" t="s">
        <v>2259</v>
      </c>
      <c r="D12021" t="s">
        <v>2771</v>
      </c>
      <c r="E12021" t="s">
        <v>3271</v>
      </c>
      <c r="F12021" s="6">
        <v>20</v>
      </c>
      <c r="G12021" s="6"/>
      <c r="H12021" s="6"/>
      <c r="I12021" s="6"/>
      <c r="J12021" s="6">
        <v>56.195</v>
      </c>
      <c r="K12021">
        <f t="shared" si="374"/>
        <v>2</v>
      </c>
    </row>
    <row r="12022" spans="1:11" x14ac:dyDescent="0.25">
      <c r="A12022" s="5" t="str">
        <f t="shared" si="375"/>
        <v>Size20kW or LowerAverage WeekdayNovember21</v>
      </c>
      <c r="B12022" t="s">
        <v>2235</v>
      </c>
      <c r="C12022" t="s">
        <v>2259</v>
      </c>
      <c r="D12022" t="s">
        <v>2771</v>
      </c>
      <c r="E12022" t="s">
        <v>3271</v>
      </c>
      <c r="F12022" s="6">
        <v>21</v>
      </c>
      <c r="G12022" s="6"/>
      <c r="H12022" s="6"/>
      <c r="I12022" s="6"/>
      <c r="J12022" s="6">
        <v>55.48937500000001</v>
      </c>
      <c r="K12022">
        <f t="shared" si="374"/>
        <v>2</v>
      </c>
    </row>
    <row r="12023" spans="1:11" x14ac:dyDescent="0.25">
      <c r="A12023" s="5" t="str">
        <f t="shared" si="375"/>
        <v>Size20kW or LowerAverage WeekdayNovember22</v>
      </c>
      <c r="B12023" t="s">
        <v>2235</v>
      </c>
      <c r="C12023" t="s">
        <v>2259</v>
      </c>
      <c r="D12023" t="s">
        <v>2771</v>
      </c>
      <c r="E12023" t="s">
        <v>3271</v>
      </c>
      <c r="F12023" s="6">
        <v>22</v>
      </c>
      <c r="G12023" s="6"/>
      <c r="H12023" s="6"/>
      <c r="I12023" s="6"/>
      <c r="J12023" s="6">
        <v>54.455624999999998</v>
      </c>
      <c r="K12023">
        <f t="shared" si="374"/>
        <v>2</v>
      </c>
    </row>
    <row r="12024" spans="1:11" x14ac:dyDescent="0.25">
      <c r="A12024" s="5" t="str">
        <f t="shared" si="375"/>
        <v>Size20kW or LowerAverage WeekdayNovember23</v>
      </c>
      <c r="B12024" t="s">
        <v>2235</v>
      </c>
      <c r="C12024" t="s">
        <v>2259</v>
      </c>
      <c r="D12024" t="s">
        <v>2771</v>
      </c>
      <c r="E12024" t="s">
        <v>3271</v>
      </c>
      <c r="F12024" s="6">
        <v>23</v>
      </c>
      <c r="G12024" s="6"/>
      <c r="H12024" s="6"/>
      <c r="I12024" s="6"/>
      <c r="J12024" s="6">
        <v>53.229374999999997</v>
      </c>
      <c r="K12024">
        <f t="shared" si="374"/>
        <v>2</v>
      </c>
    </row>
    <row r="12025" spans="1:11" x14ac:dyDescent="0.25">
      <c r="A12025" s="5" t="str">
        <f t="shared" si="375"/>
        <v>Size20kW or LowerAverage WeekdayNovember24</v>
      </c>
      <c r="B12025" t="s">
        <v>2235</v>
      </c>
      <c r="C12025" t="s">
        <v>2259</v>
      </c>
      <c r="D12025" t="s">
        <v>2771</v>
      </c>
      <c r="E12025" t="s">
        <v>3271</v>
      </c>
      <c r="F12025" s="6">
        <v>24</v>
      </c>
      <c r="G12025" s="6"/>
      <c r="H12025" s="6"/>
      <c r="I12025" s="6"/>
      <c r="J12025" s="6">
        <v>51.809999999999995</v>
      </c>
      <c r="K12025">
        <f t="shared" si="374"/>
        <v>2</v>
      </c>
    </row>
    <row r="12026" spans="1:11" x14ac:dyDescent="0.25">
      <c r="A12026" s="5" t="str">
        <f t="shared" si="375"/>
        <v>Size20kW or LowerMonthly Peak DayNovember1</v>
      </c>
      <c r="B12026" t="s">
        <v>2235</v>
      </c>
      <c r="C12026" t="s">
        <v>2259</v>
      </c>
      <c r="D12026" t="s">
        <v>2772</v>
      </c>
      <c r="E12026" t="s">
        <v>3271</v>
      </c>
      <c r="F12026" s="6">
        <v>1</v>
      </c>
      <c r="G12026" s="6"/>
      <c r="H12026" s="6"/>
      <c r="I12026" s="6"/>
      <c r="J12026" s="6">
        <v>61.483750000000001</v>
      </c>
      <c r="K12026">
        <f t="shared" si="374"/>
        <v>2</v>
      </c>
    </row>
    <row r="12027" spans="1:11" x14ac:dyDescent="0.25">
      <c r="A12027" s="5" t="str">
        <f t="shared" si="375"/>
        <v>Size20kW or LowerMonthly Peak DayNovember2</v>
      </c>
      <c r="B12027" t="s">
        <v>2235</v>
      </c>
      <c r="C12027" t="s">
        <v>2259</v>
      </c>
      <c r="D12027" t="s">
        <v>2772</v>
      </c>
      <c r="E12027" t="s">
        <v>3271</v>
      </c>
      <c r="F12027" s="6">
        <v>2</v>
      </c>
      <c r="G12027" s="6"/>
      <c r="H12027" s="6"/>
      <c r="I12027" s="6"/>
      <c r="J12027" s="6">
        <v>60.224999999999994</v>
      </c>
      <c r="K12027">
        <f t="shared" si="374"/>
        <v>2</v>
      </c>
    </row>
    <row r="12028" spans="1:11" x14ac:dyDescent="0.25">
      <c r="A12028" s="5" t="str">
        <f t="shared" si="375"/>
        <v>Size20kW or LowerMonthly Peak DayNovember3</v>
      </c>
      <c r="B12028" t="s">
        <v>2235</v>
      </c>
      <c r="C12028" t="s">
        <v>2259</v>
      </c>
      <c r="D12028" t="s">
        <v>2772</v>
      </c>
      <c r="E12028" t="s">
        <v>3271</v>
      </c>
      <c r="F12028" s="6">
        <v>3</v>
      </c>
      <c r="G12028" s="6"/>
      <c r="H12028" s="6"/>
      <c r="I12028" s="6"/>
      <c r="J12028" s="6">
        <v>59.411875000000002</v>
      </c>
      <c r="K12028">
        <f t="shared" si="374"/>
        <v>2</v>
      </c>
    </row>
    <row r="12029" spans="1:11" x14ac:dyDescent="0.25">
      <c r="A12029" s="5" t="str">
        <f t="shared" si="375"/>
        <v>Size20kW or LowerMonthly Peak DayNovember4</v>
      </c>
      <c r="B12029" t="s">
        <v>2235</v>
      </c>
      <c r="C12029" t="s">
        <v>2259</v>
      </c>
      <c r="D12029" t="s">
        <v>2772</v>
      </c>
      <c r="E12029" t="s">
        <v>3271</v>
      </c>
      <c r="F12029" s="6">
        <v>4</v>
      </c>
      <c r="G12029" s="6"/>
      <c r="H12029" s="6"/>
      <c r="I12029" s="6"/>
      <c r="J12029" s="6">
        <v>58.071250000000006</v>
      </c>
      <c r="K12029">
        <f t="shared" si="374"/>
        <v>2</v>
      </c>
    </row>
    <row r="12030" spans="1:11" x14ac:dyDescent="0.25">
      <c r="A12030" s="5" t="str">
        <f t="shared" si="375"/>
        <v>Size20kW or LowerMonthly Peak DayNovember5</v>
      </c>
      <c r="B12030" t="s">
        <v>2235</v>
      </c>
      <c r="C12030" t="s">
        <v>2259</v>
      </c>
      <c r="D12030" t="s">
        <v>2772</v>
      </c>
      <c r="E12030" t="s">
        <v>3271</v>
      </c>
      <c r="F12030" s="6">
        <v>5</v>
      </c>
      <c r="G12030" s="6"/>
      <c r="H12030" s="6"/>
      <c r="I12030" s="6"/>
      <c r="J12030" s="6">
        <v>57.637499999999982</v>
      </c>
      <c r="K12030">
        <f t="shared" si="374"/>
        <v>2</v>
      </c>
    </row>
    <row r="12031" spans="1:11" x14ac:dyDescent="0.25">
      <c r="A12031" s="5" t="str">
        <f t="shared" si="375"/>
        <v>Size20kW or LowerMonthly Peak DayNovember6</v>
      </c>
      <c r="B12031" t="s">
        <v>2235</v>
      </c>
      <c r="C12031" t="s">
        <v>2259</v>
      </c>
      <c r="D12031" t="s">
        <v>2772</v>
      </c>
      <c r="E12031" t="s">
        <v>3271</v>
      </c>
      <c r="F12031" s="6">
        <v>6</v>
      </c>
      <c r="G12031" s="6"/>
      <c r="H12031" s="6"/>
      <c r="I12031" s="6"/>
      <c r="J12031" s="6">
        <v>57.423749999999998</v>
      </c>
      <c r="K12031">
        <f t="shared" si="374"/>
        <v>2</v>
      </c>
    </row>
    <row r="12032" spans="1:11" x14ac:dyDescent="0.25">
      <c r="A12032" s="5" t="str">
        <f t="shared" si="375"/>
        <v>Size20kW or LowerMonthly Peak DayNovember7</v>
      </c>
      <c r="B12032" t="s">
        <v>2235</v>
      </c>
      <c r="C12032" t="s">
        <v>2259</v>
      </c>
      <c r="D12032" t="s">
        <v>2772</v>
      </c>
      <c r="E12032" t="s">
        <v>3271</v>
      </c>
      <c r="F12032" s="6">
        <v>7</v>
      </c>
      <c r="G12032" s="6"/>
      <c r="H12032" s="6"/>
      <c r="I12032" s="6"/>
      <c r="J12032" s="6">
        <v>57.355625000000018</v>
      </c>
      <c r="K12032">
        <f t="shared" si="374"/>
        <v>2</v>
      </c>
    </row>
    <row r="12033" spans="1:11" x14ac:dyDescent="0.25">
      <c r="A12033" s="5" t="str">
        <f t="shared" si="375"/>
        <v>Size20kW or LowerMonthly Peak DayNovember8</v>
      </c>
      <c r="B12033" t="s">
        <v>2235</v>
      </c>
      <c r="C12033" t="s">
        <v>2259</v>
      </c>
      <c r="D12033" t="s">
        <v>2772</v>
      </c>
      <c r="E12033" t="s">
        <v>3271</v>
      </c>
      <c r="F12033" s="6">
        <v>8</v>
      </c>
      <c r="G12033" s="6"/>
      <c r="H12033" s="6"/>
      <c r="I12033" s="6"/>
      <c r="J12033" s="6">
        <v>58.013750000000002</v>
      </c>
      <c r="K12033">
        <f t="shared" si="374"/>
        <v>2</v>
      </c>
    </row>
    <row r="12034" spans="1:11" x14ac:dyDescent="0.25">
      <c r="A12034" s="5" t="str">
        <f t="shared" si="375"/>
        <v>Size20kW or LowerMonthly Peak DayNovember9</v>
      </c>
      <c r="B12034" t="s">
        <v>2235</v>
      </c>
      <c r="C12034" t="s">
        <v>2259</v>
      </c>
      <c r="D12034" t="s">
        <v>2772</v>
      </c>
      <c r="E12034" t="s">
        <v>3271</v>
      </c>
      <c r="F12034" s="6">
        <v>9</v>
      </c>
      <c r="G12034" s="6"/>
      <c r="H12034" s="6"/>
      <c r="I12034" s="6"/>
      <c r="J12034" s="6">
        <v>61.045000000000002</v>
      </c>
      <c r="K12034">
        <f t="shared" ref="K12034:K12097" si="376">INDEX(events, MATCH(CONCATENATE(B12034, C12034, D12034, E12034), events_y, 0), MATCH("Confidential", events_x, 0))</f>
        <v>2</v>
      </c>
    </row>
    <row r="12035" spans="1:11" x14ac:dyDescent="0.25">
      <c r="A12035" s="5" t="str">
        <f t="shared" ref="A12035:A12098" si="377">CONCATENATE(B12035, C12035, D12035, E12035, F12035)</f>
        <v>Size20kW or LowerMonthly Peak DayNovember10</v>
      </c>
      <c r="B12035" t="s">
        <v>2235</v>
      </c>
      <c r="C12035" t="s">
        <v>2259</v>
      </c>
      <c r="D12035" t="s">
        <v>2772</v>
      </c>
      <c r="E12035" t="s">
        <v>3271</v>
      </c>
      <c r="F12035" s="6">
        <v>10</v>
      </c>
      <c r="G12035" s="6"/>
      <c r="H12035" s="6"/>
      <c r="I12035" s="6"/>
      <c r="J12035" s="6">
        <v>66.328749999999999</v>
      </c>
      <c r="K12035">
        <f t="shared" si="376"/>
        <v>2</v>
      </c>
    </row>
    <row r="12036" spans="1:11" x14ac:dyDescent="0.25">
      <c r="A12036" s="5" t="str">
        <f t="shared" si="377"/>
        <v>Size20kW or LowerMonthly Peak DayNovember11</v>
      </c>
      <c r="B12036" t="s">
        <v>2235</v>
      </c>
      <c r="C12036" t="s">
        <v>2259</v>
      </c>
      <c r="D12036" t="s">
        <v>2772</v>
      </c>
      <c r="E12036" t="s">
        <v>3271</v>
      </c>
      <c r="F12036" s="6">
        <v>11</v>
      </c>
      <c r="G12036" s="6"/>
      <c r="H12036" s="6"/>
      <c r="I12036" s="6"/>
      <c r="J12036" s="6">
        <v>73.1875</v>
      </c>
      <c r="K12036">
        <f t="shared" si="376"/>
        <v>2</v>
      </c>
    </row>
    <row r="12037" spans="1:11" x14ac:dyDescent="0.25">
      <c r="A12037" s="5" t="str">
        <f t="shared" si="377"/>
        <v>Size20kW or LowerMonthly Peak DayNovember12</v>
      </c>
      <c r="B12037" t="s">
        <v>2235</v>
      </c>
      <c r="C12037" t="s">
        <v>2259</v>
      </c>
      <c r="D12037" t="s">
        <v>2772</v>
      </c>
      <c r="E12037" t="s">
        <v>3271</v>
      </c>
      <c r="F12037" s="6">
        <v>12</v>
      </c>
      <c r="G12037" s="6"/>
      <c r="H12037" s="6"/>
      <c r="I12037" s="6"/>
      <c r="J12037" s="6">
        <v>77.840625000000017</v>
      </c>
      <c r="K12037">
        <f t="shared" si="376"/>
        <v>2</v>
      </c>
    </row>
    <row r="12038" spans="1:11" x14ac:dyDescent="0.25">
      <c r="A12038" s="5" t="str">
        <f t="shared" si="377"/>
        <v>Size20kW or LowerMonthly Peak DayNovember13</v>
      </c>
      <c r="B12038" t="s">
        <v>2235</v>
      </c>
      <c r="C12038" t="s">
        <v>2259</v>
      </c>
      <c r="D12038" t="s">
        <v>2772</v>
      </c>
      <c r="E12038" t="s">
        <v>3271</v>
      </c>
      <c r="F12038" s="6">
        <v>13</v>
      </c>
      <c r="G12038" s="6"/>
      <c r="H12038" s="6"/>
      <c r="I12038" s="6"/>
      <c r="J12038" s="6">
        <v>79.271874999999994</v>
      </c>
      <c r="K12038">
        <f t="shared" si="376"/>
        <v>2</v>
      </c>
    </row>
    <row r="12039" spans="1:11" x14ac:dyDescent="0.25">
      <c r="A12039" s="5" t="str">
        <f t="shared" si="377"/>
        <v>Size20kW or LowerMonthly Peak DayNovember14</v>
      </c>
      <c r="B12039" t="s">
        <v>2235</v>
      </c>
      <c r="C12039" t="s">
        <v>2259</v>
      </c>
      <c r="D12039" t="s">
        <v>2772</v>
      </c>
      <c r="E12039" t="s">
        <v>3271</v>
      </c>
      <c r="F12039" s="6">
        <v>14</v>
      </c>
      <c r="G12039" s="6"/>
      <c r="H12039" s="6"/>
      <c r="I12039" s="6"/>
      <c r="J12039" s="6">
        <v>82.880624999999995</v>
      </c>
      <c r="K12039">
        <f t="shared" si="376"/>
        <v>2</v>
      </c>
    </row>
    <row r="12040" spans="1:11" x14ac:dyDescent="0.25">
      <c r="A12040" s="5" t="str">
        <f t="shared" si="377"/>
        <v>Size20kW or LowerMonthly Peak DayNovember15</v>
      </c>
      <c r="B12040" t="s">
        <v>2235</v>
      </c>
      <c r="C12040" t="s">
        <v>2259</v>
      </c>
      <c r="D12040" t="s">
        <v>2772</v>
      </c>
      <c r="E12040" t="s">
        <v>3271</v>
      </c>
      <c r="F12040" s="6">
        <v>15</v>
      </c>
      <c r="G12040" s="6"/>
      <c r="H12040" s="6"/>
      <c r="I12040" s="6"/>
      <c r="J12040" s="6">
        <v>84.458749999999981</v>
      </c>
      <c r="K12040">
        <f t="shared" si="376"/>
        <v>2</v>
      </c>
    </row>
    <row r="12041" spans="1:11" x14ac:dyDescent="0.25">
      <c r="A12041" s="5" t="str">
        <f t="shared" si="377"/>
        <v>Size20kW or LowerMonthly Peak DayNovember16</v>
      </c>
      <c r="B12041" t="s">
        <v>2235</v>
      </c>
      <c r="C12041" t="s">
        <v>2259</v>
      </c>
      <c r="D12041" t="s">
        <v>2772</v>
      </c>
      <c r="E12041" t="s">
        <v>3271</v>
      </c>
      <c r="F12041" s="6">
        <v>16</v>
      </c>
      <c r="G12041" s="6"/>
      <c r="H12041" s="6"/>
      <c r="I12041" s="6"/>
      <c r="J12041" s="6">
        <v>84.079374999999999</v>
      </c>
      <c r="K12041">
        <f t="shared" si="376"/>
        <v>2</v>
      </c>
    </row>
    <row r="12042" spans="1:11" x14ac:dyDescent="0.25">
      <c r="A12042" s="5" t="str">
        <f t="shared" si="377"/>
        <v>Size20kW or LowerMonthly Peak DayNovember17</v>
      </c>
      <c r="B12042" t="s">
        <v>2235</v>
      </c>
      <c r="C12042" t="s">
        <v>2259</v>
      </c>
      <c r="D12042" t="s">
        <v>2772</v>
      </c>
      <c r="E12042" t="s">
        <v>3271</v>
      </c>
      <c r="F12042" s="6">
        <v>17</v>
      </c>
      <c r="G12042" s="6"/>
      <c r="H12042" s="6"/>
      <c r="I12042" s="6"/>
      <c r="J12042" s="6">
        <v>81.243750000000006</v>
      </c>
      <c r="K12042">
        <f t="shared" si="376"/>
        <v>2</v>
      </c>
    </row>
    <row r="12043" spans="1:11" x14ac:dyDescent="0.25">
      <c r="A12043" s="5" t="str">
        <f t="shared" si="377"/>
        <v>Size20kW or LowerMonthly Peak DayNovember18</v>
      </c>
      <c r="B12043" t="s">
        <v>2235</v>
      </c>
      <c r="C12043" t="s">
        <v>2259</v>
      </c>
      <c r="D12043" t="s">
        <v>2772</v>
      </c>
      <c r="E12043" t="s">
        <v>3271</v>
      </c>
      <c r="F12043" s="6">
        <v>18</v>
      </c>
      <c r="G12043" s="6"/>
      <c r="H12043" s="6"/>
      <c r="I12043" s="6"/>
      <c r="J12043" s="6">
        <v>79.371875000000003</v>
      </c>
      <c r="K12043">
        <f t="shared" si="376"/>
        <v>2</v>
      </c>
    </row>
    <row r="12044" spans="1:11" x14ac:dyDescent="0.25">
      <c r="A12044" s="5" t="str">
        <f t="shared" si="377"/>
        <v>Size20kW or LowerMonthly Peak DayNovember19</v>
      </c>
      <c r="B12044" t="s">
        <v>2235</v>
      </c>
      <c r="C12044" t="s">
        <v>2259</v>
      </c>
      <c r="D12044" t="s">
        <v>2772</v>
      </c>
      <c r="E12044" t="s">
        <v>3271</v>
      </c>
      <c r="F12044" s="6">
        <v>19</v>
      </c>
      <c r="G12044" s="6"/>
      <c r="H12044" s="6"/>
      <c r="I12044" s="6"/>
      <c r="J12044" s="6">
        <v>77.071875000000006</v>
      </c>
      <c r="K12044">
        <f t="shared" si="376"/>
        <v>2</v>
      </c>
    </row>
    <row r="12045" spans="1:11" x14ac:dyDescent="0.25">
      <c r="A12045" s="5" t="str">
        <f t="shared" si="377"/>
        <v>Size20kW or LowerMonthly Peak DayNovember20</v>
      </c>
      <c r="B12045" t="s">
        <v>2235</v>
      </c>
      <c r="C12045" t="s">
        <v>2259</v>
      </c>
      <c r="D12045" t="s">
        <v>2772</v>
      </c>
      <c r="E12045" t="s">
        <v>3271</v>
      </c>
      <c r="F12045" s="6">
        <v>20</v>
      </c>
      <c r="G12045" s="6"/>
      <c r="H12045" s="6"/>
      <c r="I12045" s="6"/>
      <c r="J12045" s="6">
        <v>74.06</v>
      </c>
      <c r="K12045">
        <f t="shared" si="376"/>
        <v>2</v>
      </c>
    </row>
    <row r="12046" spans="1:11" x14ac:dyDescent="0.25">
      <c r="A12046" s="5" t="str">
        <f t="shared" si="377"/>
        <v>Size20kW or LowerMonthly Peak DayNovember21</v>
      </c>
      <c r="B12046" t="s">
        <v>2235</v>
      </c>
      <c r="C12046" t="s">
        <v>2259</v>
      </c>
      <c r="D12046" t="s">
        <v>2772</v>
      </c>
      <c r="E12046" t="s">
        <v>3271</v>
      </c>
      <c r="F12046" s="6">
        <v>21</v>
      </c>
      <c r="G12046" s="6"/>
      <c r="H12046" s="6"/>
      <c r="I12046" s="6"/>
      <c r="J12046" s="6">
        <v>71.801874999999995</v>
      </c>
      <c r="K12046">
        <f t="shared" si="376"/>
        <v>2</v>
      </c>
    </row>
    <row r="12047" spans="1:11" x14ac:dyDescent="0.25">
      <c r="A12047" s="5" t="str">
        <f t="shared" si="377"/>
        <v>Size20kW or LowerMonthly Peak DayNovember22</v>
      </c>
      <c r="B12047" t="s">
        <v>2235</v>
      </c>
      <c r="C12047" t="s">
        <v>2259</v>
      </c>
      <c r="D12047" t="s">
        <v>2772</v>
      </c>
      <c r="E12047" t="s">
        <v>3271</v>
      </c>
      <c r="F12047" s="6">
        <v>22</v>
      </c>
      <c r="G12047" s="6"/>
      <c r="H12047" s="6"/>
      <c r="I12047" s="6"/>
      <c r="J12047" s="6">
        <v>70.828125</v>
      </c>
      <c r="K12047">
        <f t="shared" si="376"/>
        <v>2</v>
      </c>
    </row>
    <row r="12048" spans="1:11" x14ac:dyDescent="0.25">
      <c r="A12048" s="5" t="str">
        <f t="shared" si="377"/>
        <v>Size20kW or LowerMonthly Peak DayNovember23</v>
      </c>
      <c r="B12048" t="s">
        <v>2235</v>
      </c>
      <c r="C12048" t="s">
        <v>2259</v>
      </c>
      <c r="D12048" t="s">
        <v>2772</v>
      </c>
      <c r="E12048" t="s">
        <v>3271</v>
      </c>
      <c r="F12048" s="6">
        <v>23</v>
      </c>
      <c r="G12048" s="6"/>
      <c r="H12048" s="6"/>
      <c r="I12048" s="6"/>
      <c r="J12048" s="6">
        <v>69.555624999999978</v>
      </c>
      <c r="K12048">
        <f t="shared" si="376"/>
        <v>2</v>
      </c>
    </row>
    <row r="12049" spans="1:11" x14ac:dyDescent="0.25">
      <c r="A12049" s="5" t="str">
        <f t="shared" si="377"/>
        <v>Size20kW or LowerMonthly Peak DayNovember24</v>
      </c>
      <c r="B12049" t="s">
        <v>2235</v>
      </c>
      <c r="C12049" t="s">
        <v>2259</v>
      </c>
      <c r="D12049" t="s">
        <v>2772</v>
      </c>
      <c r="E12049" t="s">
        <v>3271</v>
      </c>
      <c r="F12049" s="6">
        <v>24</v>
      </c>
      <c r="G12049" s="6"/>
      <c r="H12049" s="6"/>
      <c r="I12049" s="6"/>
      <c r="J12049" s="6">
        <v>67.158124999999998</v>
      </c>
      <c r="K12049">
        <f t="shared" si="376"/>
        <v>2</v>
      </c>
    </row>
    <row r="12050" spans="1:11" x14ac:dyDescent="0.25">
      <c r="A12050" s="5" t="str">
        <f t="shared" si="377"/>
        <v>Size20kW or LowerAverage WeekdayDecember1</v>
      </c>
      <c r="B12050" t="s">
        <v>2235</v>
      </c>
      <c r="C12050" t="s">
        <v>2259</v>
      </c>
      <c r="D12050" t="s">
        <v>2773</v>
      </c>
      <c r="E12050" t="s">
        <v>3272</v>
      </c>
      <c r="F12050" s="6">
        <v>1</v>
      </c>
      <c r="G12050" s="6"/>
      <c r="H12050" s="6"/>
      <c r="I12050" s="6"/>
      <c r="J12050" s="6">
        <v>48.105000000000011</v>
      </c>
      <c r="K12050">
        <f t="shared" si="376"/>
        <v>2</v>
      </c>
    </row>
    <row r="12051" spans="1:11" x14ac:dyDescent="0.25">
      <c r="A12051" s="5" t="str">
        <f t="shared" si="377"/>
        <v>Size20kW or LowerAverage WeekdayDecember2</v>
      </c>
      <c r="B12051" t="s">
        <v>2235</v>
      </c>
      <c r="C12051" t="s">
        <v>2259</v>
      </c>
      <c r="D12051" t="s">
        <v>2773</v>
      </c>
      <c r="E12051" t="s">
        <v>3272</v>
      </c>
      <c r="F12051" s="6">
        <v>2</v>
      </c>
      <c r="G12051" s="6"/>
      <c r="H12051" s="6"/>
      <c r="I12051" s="6"/>
      <c r="J12051" s="6">
        <v>47.226874999999993</v>
      </c>
      <c r="K12051">
        <f t="shared" si="376"/>
        <v>2</v>
      </c>
    </row>
    <row r="12052" spans="1:11" x14ac:dyDescent="0.25">
      <c r="A12052" s="5" t="str">
        <f t="shared" si="377"/>
        <v>Size20kW or LowerAverage WeekdayDecember3</v>
      </c>
      <c r="B12052" t="s">
        <v>2235</v>
      </c>
      <c r="C12052" t="s">
        <v>2259</v>
      </c>
      <c r="D12052" t="s">
        <v>2773</v>
      </c>
      <c r="E12052" t="s">
        <v>3272</v>
      </c>
      <c r="F12052" s="6">
        <v>3</v>
      </c>
      <c r="G12052" s="6"/>
      <c r="H12052" s="6"/>
      <c r="I12052" s="6"/>
      <c r="J12052" s="6">
        <v>46.97</v>
      </c>
      <c r="K12052">
        <f t="shared" si="376"/>
        <v>2</v>
      </c>
    </row>
    <row r="12053" spans="1:11" x14ac:dyDescent="0.25">
      <c r="A12053" s="5" t="str">
        <f t="shared" si="377"/>
        <v>Size20kW or LowerAverage WeekdayDecember4</v>
      </c>
      <c r="B12053" t="s">
        <v>2235</v>
      </c>
      <c r="C12053" t="s">
        <v>2259</v>
      </c>
      <c r="D12053" t="s">
        <v>2773</v>
      </c>
      <c r="E12053" t="s">
        <v>3272</v>
      </c>
      <c r="F12053" s="6">
        <v>4</v>
      </c>
      <c r="G12053" s="6"/>
      <c r="H12053" s="6"/>
      <c r="I12053" s="6"/>
      <c r="J12053" s="6">
        <v>45.949374999999996</v>
      </c>
      <c r="K12053">
        <f t="shared" si="376"/>
        <v>2</v>
      </c>
    </row>
    <row r="12054" spans="1:11" x14ac:dyDescent="0.25">
      <c r="A12054" s="5" t="str">
        <f t="shared" si="377"/>
        <v>Size20kW or LowerAverage WeekdayDecember5</v>
      </c>
      <c r="B12054" t="s">
        <v>2235</v>
      </c>
      <c r="C12054" t="s">
        <v>2259</v>
      </c>
      <c r="D12054" t="s">
        <v>2773</v>
      </c>
      <c r="E12054" t="s">
        <v>3272</v>
      </c>
      <c r="F12054" s="6">
        <v>5</v>
      </c>
      <c r="G12054" s="6"/>
      <c r="H12054" s="6"/>
      <c r="I12054" s="6"/>
      <c r="J12054" s="6">
        <v>45.120000000000005</v>
      </c>
      <c r="K12054">
        <f t="shared" si="376"/>
        <v>2</v>
      </c>
    </row>
    <row r="12055" spans="1:11" x14ac:dyDescent="0.25">
      <c r="A12055" s="5" t="str">
        <f t="shared" si="377"/>
        <v>Size20kW or LowerAverage WeekdayDecember6</v>
      </c>
      <c r="B12055" t="s">
        <v>2235</v>
      </c>
      <c r="C12055" t="s">
        <v>2259</v>
      </c>
      <c r="D12055" t="s">
        <v>2773</v>
      </c>
      <c r="E12055" t="s">
        <v>3272</v>
      </c>
      <c r="F12055" s="6">
        <v>6</v>
      </c>
      <c r="G12055" s="6"/>
      <c r="H12055" s="6"/>
      <c r="I12055" s="6"/>
      <c r="J12055" s="6">
        <v>45.075624999999995</v>
      </c>
      <c r="K12055">
        <f t="shared" si="376"/>
        <v>2</v>
      </c>
    </row>
    <row r="12056" spans="1:11" x14ac:dyDescent="0.25">
      <c r="A12056" s="5" t="str">
        <f t="shared" si="377"/>
        <v>Size20kW or LowerAverage WeekdayDecember7</v>
      </c>
      <c r="B12056" t="s">
        <v>2235</v>
      </c>
      <c r="C12056" t="s">
        <v>2259</v>
      </c>
      <c r="D12056" t="s">
        <v>2773</v>
      </c>
      <c r="E12056" t="s">
        <v>3272</v>
      </c>
      <c r="F12056" s="6">
        <v>7</v>
      </c>
      <c r="G12056" s="6"/>
      <c r="H12056" s="6"/>
      <c r="I12056" s="6"/>
      <c r="J12056" s="6">
        <v>44.756250000000016</v>
      </c>
      <c r="K12056">
        <f t="shared" si="376"/>
        <v>2</v>
      </c>
    </row>
    <row r="12057" spans="1:11" x14ac:dyDescent="0.25">
      <c r="A12057" s="5" t="str">
        <f t="shared" si="377"/>
        <v>Size20kW or LowerAverage WeekdayDecember8</v>
      </c>
      <c r="B12057" t="s">
        <v>2235</v>
      </c>
      <c r="C12057" t="s">
        <v>2259</v>
      </c>
      <c r="D12057" t="s">
        <v>2773</v>
      </c>
      <c r="E12057" t="s">
        <v>3272</v>
      </c>
      <c r="F12057" s="6">
        <v>8</v>
      </c>
      <c r="G12057" s="6"/>
      <c r="H12057" s="6"/>
      <c r="I12057" s="6"/>
      <c r="J12057" s="6">
        <v>44.584375000000009</v>
      </c>
      <c r="K12057">
        <f t="shared" si="376"/>
        <v>2</v>
      </c>
    </row>
    <row r="12058" spans="1:11" x14ac:dyDescent="0.25">
      <c r="A12058" s="5" t="str">
        <f t="shared" si="377"/>
        <v>Size20kW or LowerAverage WeekdayDecember9</v>
      </c>
      <c r="B12058" t="s">
        <v>2235</v>
      </c>
      <c r="C12058" t="s">
        <v>2259</v>
      </c>
      <c r="D12058" t="s">
        <v>2773</v>
      </c>
      <c r="E12058" t="s">
        <v>3272</v>
      </c>
      <c r="F12058" s="6">
        <v>9</v>
      </c>
      <c r="G12058" s="6"/>
      <c r="H12058" s="6"/>
      <c r="I12058" s="6"/>
      <c r="J12058" s="6">
        <v>45.431249999999999</v>
      </c>
      <c r="K12058">
        <f t="shared" si="376"/>
        <v>2</v>
      </c>
    </row>
    <row r="12059" spans="1:11" x14ac:dyDescent="0.25">
      <c r="A12059" s="5" t="str">
        <f t="shared" si="377"/>
        <v>Size20kW or LowerAverage WeekdayDecember10</v>
      </c>
      <c r="B12059" t="s">
        <v>2235</v>
      </c>
      <c r="C12059" t="s">
        <v>2259</v>
      </c>
      <c r="D12059" t="s">
        <v>2773</v>
      </c>
      <c r="E12059" t="s">
        <v>3272</v>
      </c>
      <c r="F12059" s="6">
        <v>10</v>
      </c>
      <c r="G12059" s="6"/>
      <c r="H12059" s="6"/>
      <c r="I12059" s="6"/>
      <c r="J12059" s="6">
        <v>48.849374999999995</v>
      </c>
      <c r="K12059">
        <f t="shared" si="376"/>
        <v>2</v>
      </c>
    </row>
    <row r="12060" spans="1:11" x14ac:dyDescent="0.25">
      <c r="A12060" s="5" t="str">
        <f t="shared" si="377"/>
        <v>Size20kW or LowerAverage WeekdayDecember11</v>
      </c>
      <c r="B12060" t="s">
        <v>2235</v>
      </c>
      <c r="C12060" t="s">
        <v>2259</v>
      </c>
      <c r="D12060" t="s">
        <v>2773</v>
      </c>
      <c r="E12060" t="s">
        <v>3272</v>
      </c>
      <c r="F12060" s="6">
        <v>11</v>
      </c>
      <c r="G12060" s="6"/>
      <c r="H12060" s="6"/>
      <c r="I12060" s="6"/>
      <c r="J12060" s="6">
        <v>53.281875000000007</v>
      </c>
      <c r="K12060">
        <f t="shared" si="376"/>
        <v>2</v>
      </c>
    </row>
    <row r="12061" spans="1:11" x14ac:dyDescent="0.25">
      <c r="A12061" s="5" t="str">
        <f t="shared" si="377"/>
        <v>Size20kW or LowerAverage WeekdayDecember12</v>
      </c>
      <c r="B12061" t="s">
        <v>2235</v>
      </c>
      <c r="C12061" t="s">
        <v>2259</v>
      </c>
      <c r="D12061" t="s">
        <v>2773</v>
      </c>
      <c r="E12061" t="s">
        <v>3272</v>
      </c>
      <c r="F12061" s="6">
        <v>12</v>
      </c>
      <c r="G12061" s="6"/>
      <c r="H12061" s="6"/>
      <c r="I12061" s="6"/>
      <c r="J12061" s="6">
        <v>57.883749999999999</v>
      </c>
      <c r="K12061">
        <f t="shared" si="376"/>
        <v>2</v>
      </c>
    </row>
    <row r="12062" spans="1:11" x14ac:dyDescent="0.25">
      <c r="A12062" s="5" t="str">
        <f t="shared" si="377"/>
        <v>Size20kW or LowerAverage WeekdayDecember13</v>
      </c>
      <c r="B12062" t="s">
        <v>2235</v>
      </c>
      <c r="C12062" t="s">
        <v>2259</v>
      </c>
      <c r="D12062" t="s">
        <v>2773</v>
      </c>
      <c r="E12062" t="s">
        <v>3272</v>
      </c>
      <c r="F12062" s="6">
        <v>13</v>
      </c>
      <c r="G12062" s="6"/>
      <c r="H12062" s="6"/>
      <c r="I12062" s="6"/>
      <c r="J12062" s="6">
        <v>61.375624999999999</v>
      </c>
      <c r="K12062">
        <f t="shared" si="376"/>
        <v>2</v>
      </c>
    </row>
    <row r="12063" spans="1:11" x14ac:dyDescent="0.25">
      <c r="A12063" s="5" t="str">
        <f t="shared" si="377"/>
        <v>Size20kW or LowerAverage WeekdayDecember14</v>
      </c>
      <c r="B12063" t="s">
        <v>2235</v>
      </c>
      <c r="C12063" t="s">
        <v>2259</v>
      </c>
      <c r="D12063" t="s">
        <v>2773</v>
      </c>
      <c r="E12063" t="s">
        <v>3272</v>
      </c>
      <c r="F12063" s="6">
        <v>14</v>
      </c>
      <c r="G12063" s="6"/>
      <c r="H12063" s="6"/>
      <c r="I12063" s="6"/>
      <c r="J12063" s="6">
        <v>62.885000000000019</v>
      </c>
      <c r="K12063">
        <f t="shared" si="376"/>
        <v>2</v>
      </c>
    </row>
    <row r="12064" spans="1:11" x14ac:dyDescent="0.25">
      <c r="A12064" s="5" t="str">
        <f t="shared" si="377"/>
        <v>Size20kW or LowerAverage WeekdayDecember15</v>
      </c>
      <c r="B12064" t="s">
        <v>2235</v>
      </c>
      <c r="C12064" t="s">
        <v>2259</v>
      </c>
      <c r="D12064" t="s">
        <v>2773</v>
      </c>
      <c r="E12064" t="s">
        <v>3272</v>
      </c>
      <c r="F12064" s="6">
        <v>15</v>
      </c>
      <c r="G12064" s="6"/>
      <c r="H12064" s="6"/>
      <c r="I12064" s="6"/>
      <c r="J12064" s="6">
        <v>63.944375000000008</v>
      </c>
      <c r="K12064">
        <f t="shared" si="376"/>
        <v>2</v>
      </c>
    </row>
    <row r="12065" spans="1:11" x14ac:dyDescent="0.25">
      <c r="A12065" s="5" t="str">
        <f t="shared" si="377"/>
        <v>Size20kW or LowerAverage WeekdayDecember16</v>
      </c>
      <c r="B12065" t="s">
        <v>2235</v>
      </c>
      <c r="C12065" t="s">
        <v>2259</v>
      </c>
      <c r="D12065" t="s">
        <v>2773</v>
      </c>
      <c r="E12065" t="s">
        <v>3272</v>
      </c>
      <c r="F12065" s="6">
        <v>16</v>
      </c>
      <c r="G12065" s="6"/>
      <c r="H12065" s="6"/>
      <c r="I12065" s="6"/>
      <c r="J12065" s="6">
        <v>65.025624999999991</v>
      </c>
      <c r="K12065">
        <f t="shared" si="376"/>
        <v>2</v>
      </c>
    </row>
    <row r="12066" spans="1:11" x14ac:dyDescent="0.25">
      <c r="A12066" s="5" t="str">
        <f t="shared" si="377"/>
        <v>Size20kW or LowerAverage WeekdayDecember17</v>
      </c>
      <c r="B12066" t="s">
        <v>2235</v>
      </c>
      <c r="C12066" t="s">
        <v>2259</v>
      </c>
      <c r="D12066" t="s">
        <v>2773</v>
      </c>
      <c r="E12066" t="s">
        <v>3272</v>
      </c>
      <c r="F12066" s="6">
        <v>17</v>
      </c>
      <c r="G12066" s="6"/>
      <c r="H12066" s="6"/>
      <c r="I12066" s="6"/>
      <c r="J12066" s="6">
        <v>64.713750000000005</v>
      </c>
      <c r="K12066">
        <f t="shared" si="376"/>
        <v>2</v>
      </c>
    </row>
    <row r="12067" spans="1:11" x14ac:dyDescent="0.25">
      <c r="A12067" s="5" t="str">
        <f t="shared" si="377"/>
        <v>Size20kW or LowerAverage WeekdayDecember18</v>
      </c>
      <c r="B12067" t="s">
        <v>2235</v>
      </c>
      <c r="C12067" t="s">
        <v>2259</v>
      </c>
      <c r="D12067" t="s">
        <v>2773</v>
      </c>
      <c r="E12067" t="s">
        <v>3272</v>
      </c>
      <c r="F12067" s="6">
        <v>18</v>
      </c>
      <c r="G12067" s="6"/>
      <c r="H12067" s="6"/>
      <c r="I12067" s="6"/>
      <c r="J12067" s="6">
        <v>62.316249999999997</v>
      </c>
      <c r="K12067">
        <f t="shared" si="376"/>
        <v>2</v>
      </c>
    </row>
    <row r="12068" spans="1:11" x14ac:dyDescent="0.25">
      <c r="A12068" s="5" t="str">
        <f t="shared" si="377"/>
        <v>Size20kW or LowerAverage WeekdayDecember19</v>
      </c>
      <c r="B12068" t="s">
        <v>2235</v>
      </c>
      <c r="C12068" t="s">
        <v>2259</v>
      </c>
      <c r="D12068" t="s">
        <v>2773</v>
      </c>
      <c r="E12068" t="s">
        <v>3272</v>
      </c>
      <c r="F12068" s="6">
        <v>19</v>
      </c>
      <c r="G12068" s="6"/>
      <c r="H12068" s="6"/>
      <c r="I12068" s="6"/>
      <c r="J12068" s="6">
        <v>58.293125000000003</v>
      </c>
      <c r="K12068">
        <f t="shared" si="376"/>
        <v>2</v>
      </c>
    </row>
    <row r="12069" spans="1:11" x14ac:dyDescent="0.25">
      <c r="A12069" s="5" t="str">
        <f t="shared" si="377"/>
        <v>Size20kW or LowerAverage WeekdayDecember20</v>
      </c>
      <c r="B12069" t="s">
        <v>2235</v>
      </c>
      <c r="C12069" t="s">
        <v>2259</v>
      </c>
      <c r="D12069" t="s">
        <v>2773</v>
      </c>
      <c r="E12069" t="s">
        <v>3272</v>
      </c>
      <c r="F12069" s="6">
        <v>20</v>
      </c>
      <c r="G12069" s="6"/>
      <c r="H12069" s="6"/>
      <c r="I12069" s="6"/>
      <c r="J12069" s="6">
        <v>55.790000000000006</v>
      </c>
      <c r="K12069">
        <f t="shared" si="376"/>
        <v>2</v>
      </c>
    </row>
    <row r="12070" spans="1:11" x14ac:dyDescent="0.25">
      <c r="A12070" s="5" t="str">
        <f t="shared" si="377"/>
        <v>Size20kW or LowerAverage WeekdayDecember21</v>
      </c>
      <c r="B12070" t="s">
        <v>2235</v>
      </c>
      <c r="C12070" t="s">
        <v>2259</v>
      </c>
      <c r="D12070" t="s">
        <v>2773</v>
      </c>
      <c r="E12070" t="s">
        <v>3272</v>
      </c>
      <c r="F12070" s="6">
        <v>21</v>
      </c>
      <c r="G12070" s="6"/>
      <c r="H12070" s="6"/>
      <c r="I12070" s="6"/>
      <c r="J12070" s="6">
        <v>53.508124999999993</v>
      </c>
      <c r="K12070">
        <f t="shared" si="376"/>
        <v>2</v>
      </c>
    </row>
    <row r="12071" spans="1:11" x14ac:dyDescent="0.25">
      <c r="A12071" s="5" t="str">
        <f t="shared" si="377"/>
        <v>Size20kW or LowerAverage WeekdayDecember22</v>
      </c>
      <c r="B12071" t="s">
        <v>2235</v>
      </c>
      <c r="C12071" t="s">
        <v>2259</v>
      </c>
      <c r="D12071" t="s">
        <v>2773</v>
      </c>
      <c r="E12071" t="s">
        <v>3272</v>
      </c>
      <c r="F12071" s="6">
        <v>22</v>
      </c>
      <c r="G12071" s="6"/>
      <c r="H12071" s="6"/>
      <c r="I12071" s="6"/>
      <c r="J12071" s="6">
        <v>51.594999999999999</v>
      </c>
      <c r="K12071">
        <f t="shared" si="376"/>
        <v>2</v>
      </c>
    </row>
    <row r="12072" spans="1:11" x14ac:dyDescent="0.25">
      <c r="A12072" s="5" t="str">
        <f t="shared" si="377"/>
        <v>Size20kW or LowerAverage WeekdayDecember23</v>
      </c>
      <c r="B12072" t="s">
        <v>2235</v>
      </c>
      <c r="C12072" t="s">
        <v>2259</v>
      </c>
      <c r="D12072" t="s">
        <v>2773</v>
      </c>
      <c r="E12072" t="s">
        <v>3272</v>
      </c>
      <c r="F12072" s="6">
        <v>23</v>
      </c>
      <c r="G12072" s="6"/>
      <c r="H12072" s="6"/>
      <c r="I12072" s="6"/>
      <c r="J12072" s="6">
        <v>50.163125000000001</v>
      </c>
      <c r="K12072">
        <f t="shared" si="376"/>
        <v>2</v>
      </c>
    </row>
    <row r="12073" spans="1:11" x14ac:dyDescent="0.25">
      <c r="A12073" s="5" t="str">
        <f t="shared" si="377"/>
        <v>Size20kW or LowerAverage WeekdayDecember24</v>
      </c>
      <c r="B12073" t="s">
        <v>2235</v>
      </c>
      <c r="C12073" t="s">
        <v>2259</v>
      </c>
      <c r="D12073" t="s">
        <v>2773</v>
      </c>
      <c r="E12073" t="s">
        <v>3272</v>
      </c>
      <c r="F12073" s="6">
        <v>24</v>
      </c>
      <c r="G12073" s="6"/>
      <c r="H12073" s="6"/>
      <c r="I12073" s="6"/>
      <c r="J12073" s="6">
        <v>52.779375000000002</v>
      </c>
      <c r="K12073">
        <f t="shared" si="376"/>
        <v>2</v>
      </c>
    </row>
    <row r="12074" spans="1:11" x14ac:dyDescent="0.25">
      <c r="A12074" s="5" t="str">
        <f t="shared" si="377"/>
        <v>Size20kW or LowerMonthly Peak DayDecember1</v>
      </c>
      <c r="B12074" t="s">
        <v>2235</v>
      </c>
      <c r="C12074" t="s">
        <v>2259</v>
      </c>
      <c r="D12074" t="s">
        <v>2774</v>
      </c>
      <c r="E12074" t="s">
        <v>3272</v>
      </c>
      <c r="F12074" s="6">
        <v>1</v>
      </c>
      <c r="G12074" s="6"/>
      <c r="H12074" s="6"/>
      <c r="I12074" s="6"/>
      <c r="J12074" s="6">
        <v>46.460624999999993</v>
      </c>
      <c r="K12074">
        <f t="shared" si="376"/>
        <v>2</v>
      </c>
    </row>
    <row r="12075" spans="1:11" x14ac:dyDescent="0.25">
      <c r="A12075" s="5" t="str">
        <f t="shared" si="377"/>
        <v>Size20kW or LowerMonthly Peak DayDecember2</v>
      </c>
      <c r="B12075" t="s">
        <v>2235</v>
      </c>
      <c r="C12075" t="s">
        <v>2259</v>
      </c>
      <c r="D12075" t="s">
        <v>2774</v>
      </c>
      <c r="E12075" t="s">
        <v>3272</v>
      </c>
      <c r="F12075" s="6">
        <v>2</v>
      </c>
      <c r="G12075" s="6"/>
      <c r="H12075" s="6"/>
      <c r="I12075" s="6"/>
      <c r="J12075" s="6">
        <v>45.813124999999999</v>
      </c>
      <c r="K12075">
        <f t="shared" si="376"/>
        <v>2</v>
      </c>
    </row>
    <row r="12076" spans="1:11" x14ac:dyDescent="0.25">
      <c r="A12076" s="5" t="str">
        <f t="shared" si="377"/>
        <v>Size20kW or LowerMonthly Peak DayDecember3</v>
      </c>
      <c r="B12076" t="s">
        <v>2235</v>
      </c>
      <c r="C12076" t="s">
        <v>2259</v>
      </c>
      <c r="D12076" t="s">
        <v>2774</v>
      </c>
      <c r="E12076" t="s">
        <v>3272</v>
      </c>
      <c r="F12076" s="6">
        <v>3</v>
      </c>
      <c r="G12076" s="6"/>
      <c r="H12076" s="6"/>
      <c r="I12076" s="6"/>
      <c r="J12076" s="6">
        <v>44.378124999999997</v>
      </c>
      <c r="K12076">
        <f t="shared" si="376"/>
        <v>2</v>
      </c>
    </row>
    <row r="12077" spans="1:11" x14ac:dyDescent="0.25">
      <c r="A12077" s="5" t="str">
        <f t="shared" si="377"/>
        <v>Size20kW or LowerMonthly Peak DayDecember4</v>
      </c>
      <c r="B12077" t="s">
        <v>2235</v>
      </c>
      <c r="C12077" t="s">
        <v>2259</v>
      </c>
      <c r="D12077" t="s">
        <v>2774</v>
      </c>
      <c r="E12077" t="s">
        <v>3272</v>
      </c>
      <c r="F12077" s="6">
        <v>4</v>
      </c>
      <c r="G12077" s="6"/>
      <c r="H12077" s="6"/>
      <c r="I12077" s="6"/>
      <c r="J12077" s="6">
        <v>43.824374999999996</v>
      </c>
      <c r="K12077">
        <f t="shared" si="376"/>
        <v>2</v>
      </c>
    </row>
    <row r="12078" spans="1:11" x14ac:dyDescent="0.25">
      <c r="A12078" s="5" t="str">
        <f t="shared" si="377"/>
        <v>Size20kW or LowerMonthly Peak DayDecember5</v>
      </c>
      <c r="B12078" t="s">
        <v>2235</v>
      </c>
      <c r="C12078" t="s">
        <v>2259</v>
      </c>
      <c r="D12078" t="s">
        <v>2774</v>
      </c>
      <c r="E12078" t="s">
        <v>3272</v>
      </c>
      <c r="F12078" s="6">
        <v>5</v>
      </c>
      <c r="G12078" s="6"/>
      <c r="H12078" s="6"/>
      <c r="I12078" s="6"/>
      <c r="J12078" s="6">
        <v>43.410000000000004</v>
      </c>
      <c r="K12078">
        <f t="shared" si="376"/>
        <v>2</v>
      </c>
    </row>
    <row r="12079" spans="1:11" x14ac:dyDescent="0.25">
      <c r="A12079" s="5" t="str">
        <f t="shared" si="377"/>
        <v>Size20kW or LowerMonthly Peak DayDecember6</v>
      </c>
      <c r="B12079" t="s">
        <v>2235</v>
      </c>
      <c r="C12079" t="s">
        <v>2259</v>
      </c>
      <c r="D12079" t="s">
        <v>2774</v>
      </c>
      <c r="E12079" t="s">
        <v>3272</v>
      </c>
      <c r="F12079" s="6">
        <v>6</v>
      </c>
      <c r="G12079" s="6"/>
      <c r="H12079" s="6"/>
      <c r="I12079" s="6"/>
      <c r="J12079" s="6">
        <v>42.477499999999999</v>
      </c>
      <c r="K12079">
        <f t="shared" si="376"/>
        <v>2</v>
      </c>
    </row>
    <row r="12080" spans="1:11" x14ac:dyDescent="0.25">
      <c r="A12080" s="5" t="str">
        <f t="shared" si="377"/>
        <v>Size20kW or LowerMonthly Peak DayDecember7</v>
      </c>
      <c r="B12080" t="s">
        <v>2235</v>
      </c>
      <c r="C12080" t="s">
        <v>2259</v>
      </c>
      <c r="D12080" t="s">
        <v>2774</v>
      </c>
      <c r="E12080" t="s">
        <v>3272</v>
      </c>
      <c r="F12080" s="6">
        <v>7</v>
      </c>
      <c r="G12080" s="6"/>
      <c r="H12080" s="6"/>
      <c r="I12080" s="6"/>
      <c r="J12080" s="6">
        <v>42.019375000000004</v>
      </c>
      <c r="K12080">
        <f t="shared" si="376"/>
        <v>2</v>
      </c>
    </row>
    <row r="12081" spans="1:11" x14ac:dyDescent="0.25">
      <c r="A12081" s="5" t="str">
        <f t="shared" si="377"/>
        <v>Size20kW or LowerMonthly Peak DayDecember8</v>
      </c>
      <c r="B12081" t="s">
        <v>2235</v>
      </c>
      <c r="C12081" t="s">
        <v>2259</v>
      </c>
      <c r="D12081" t="s">
        <v>2774</v>
      </c>
      <c r="E12081" t="s">
        <v>3272</v>
      </c>
      <c r="F12081" s="6">
        <v>8</v>
      </c>
      <c r="G12081" s="6"/>
      <c r="H12081" s="6"/>
      <c r="I12081" s="6"/>
      <c r="J12081" s="6">
        <v>42.01250000000001</v>
      </c>
      <c r="K12081">
        <f t="shared" si="376"/>
        <v>2</v>
      </c>
    </row>
    <row r="12082" spans="1:11" x14ac:dyDescent="0.25">
      <c r="A12082" s="5" t="str">
        <f t="shared" si="377"/>
        <v>Size20kW or LowerMonthly Peak DayDecember9</v>
      </c>
      <c r="B12082" t="s">
        <v>2235</v>
      </c>
      <c r="C12082" t="s">
        <v>2259</v>
      </c>
      <c r="D12082" t="s">
        <v>2774</v>
      </c>
      <c r="E12082" t="s">
        <v>3272</v>
      </c>
      <c r="F12082" s="6">
        <v>9</v>
      </c>
      <c r="G12082" s="6"/>
      <c r="H12082" s="6"/>
      <c r="I12082" s="6"/>
      <c r="J12082" s="6">
        <v>43.385625000000005</v>
      </c>
      <c r="K12082">
        <f t="shared" si="376"/>
        <v>2</v>
      </c>
    </row>
    <row r="12083" spans="1:11" x14ac:dyDescent="0.25">
      <c r="A12083" s="5" t="str">
        <f t="shared" si="377"/>
        <v>Size20kW or LowerMonthly Peak DayDecember10</v>
      </c>
      <c r="B12083" t="s">
        <v>2235</v>
      </c>
      <c r="C12083" t="s">
        <v>2259</v>
      </c>
      <c r="D12083" t="s">
        <v>2774</v>
      </c>
      <c r="E12083" t="s">
        <v>3272</v>
      </c>
      <c r="F12083" s="6">
        <v>10</v>
      </c>
      <c r="G12083" s="6"/>
      <c r="H12083" s="6"/>
      <c r="I12083" s="6"/>
      <c r="J12083" s="6">
        <v>48.048624999999994</v>
      </c>
      <c r="K12083">
        <f t="shared" si="376"/>
        <v>2</v>
      </c>
    </row>
    <row r="12084" spans="1:11" x14ac:dyDescent="0.25">
      <c r="A12084" s="5" t="str">
        <f t="shared" si="377"/>
        <v>Size20kW or LowerMonthly Peak DayDecember11</v>
      </c>
      <c r="B12084" t="s">
        <v>2235</v>
      </c>
      <c r="C12084" t="s">
        <v>2259</v>
      </c>
      <c r="D12084" t="s">
        <v>2774</v>
      </c>
      <c r="E12084" t="s">
        <v>3272</v>
      </c>
      <c r="F12084" s="6">
        <v>11</v>
      </c>
      <c r="G12084" s="6"/>
      <c r="H12084" s="6"/>
      <c r="I12084" s="6"/>
      <c r="J12084" s="6">
        <v>53.478250000000003</v>
      </c>
      <c r="K12084">
        <f t="shared" si="376"/>
        <v>2</v>
      </c>
    </row>
    <row r="12085" spans="1:11" x14ac:dyDescent="0.25">
      <c r="A12085" s="5" t="str">
        <f t="shared" si="377"/>
        <v>Size20kW or LowerMonthly Peak DayDecember12</v>
      </c>
      <c r="B12085" t="s">
        <v>2235</v>
      </c>
      <c r="C12085" t="s">
        <v>2259</v>
      </c>
      <c r="D12085" t="s">
        <v>2774</v>
      </c>
      <c r="E12085" t="s">
        <v>3272</v>
      </c>
      <c r="F12085" s="6">
        <v>12</v>
      </c>
      <c r="G12085" s="6"/>
      <c r="H12085" s="6"/>
      <c r="I12085" s="6"/>
      <c r="J12085" s="6">
        <v>58.007875000000006</v>
      </c>
      <c r="K12085">
        <f t="shared" si="376"/>
        <v>2</v>
      </c>
    </row>
    <row r="12086" spans="1:11" x14ac:dyDescent="0.25">
      <c r="A12086" s="5" t="str">
        <f t="shared" si="377"/>
        <v>Size20kW or LowerMonthly Peak DayDecember13</v>
      </c>
      <c r="B12086" t="s">
        <v>2235</v>
      </c>
      <c r="C12086" t="s">
        <v>2259</v>
      </c>
      <c r="D12086" t="s">
        <v>2774</v>
      </c>
      <c r="E12086" t="s">
        <v>3272</v>
      </c>
      <c r="F12086" s="6">
        <v>13</v>
      </c>
      <c r="G12086" s="6"/>
      <c r="H12086" s="6"/>
      <c r="I12086" s="6"/>
      <c r="J12086" s="6">
        <v>61.185624999999995</v>
      </c>
      <c r="K12086">
        <f t="shared" si="376"/>
        <v>2</v>
      </c>
    </row>
    <row r="12087" spans="1:11" x14ac:dyDescent="0.25">
      <c r="A12087" s="5" t="str">
        <f t="shared" si="377"/>
        <v>Size20kW or LowerMonthly Peak DayDecember14</v>
      </c>
      <c r="B12087" t="s">
        <v>2235</v>
      </c>
      <c r="C12087" t="s">
        <v>2259</v>
      </c>
      <c r="D12087" t="s">
        <v>2774</v>
      </c>
      <c r="E12087" t="s">
        <v>3272</v>
      </c>
      <c r="F12087" s="6">
        <v>14</v>
      </c>
      <c r="G12087" s="6"/>
      <c r="H12087" s="6"/>
      <c r="I12087" s="6"/>
      <c r="J12087" s="6">
        <v>62.795999999999999</v>
      </c>
      <c r="K12087">
        <f t="shared" si="376"/>
        <v>2</v>
      </c>
    </row>
    <row r="12088" spans="1:11" x14ac:dyDescent="0.25">
      <c r="A12088" s="5" t="str">
        <f t="shared" si="377"/>
        <v>Size20kW or LowerMonthly Peak DayDecember15</v>
      </c>
      <c r="B12088" t="s">
        <v>2235</v>
      </c>
      <c r="C12088" t="s">
        <v>2259</v>
      </c>
      <c r="D12088" t="s">
        <v>2774</v>
      </c>
      <c r="E12088" t="s">
        <v>3272</v>
      </c>
      <c r="F12088" s="6">
        <v>15</v>
      </c>
      <c r="G12088" s="6"/>
      <c r="H12088" s="6"/>
      <c r="I12088" s="6"/>
      <c r="J12088" s="6">
        <v>63.695999999999998</v>
      </c>
      <c r="K12088">
        <f t="shared" si="376"/>
        <v>2</v>
      </c>
    </row>
    <row r="12089" spans="1:11" x14ac:dyDescent="0.25">
      <c r="A12089" s="5" t="str">
        <f t="shared" si="377"/>
        <v>Size20kW or LowerMonthly Peak DayDecember16</v>
      </c>
      <c r="B12089" t="s">
        <v>2235</v>
      </c>
      <c r="C12089" t="s">
        <v>2259</v>
      </c>
      <c r="D12089" t="s">
        <v>2774</v>
      </c>
      <c r="E12089" t="s">
        <v>3272</v>
      </c>
      <c r="F12089" s="6">
        <v>16</v>
      </c>
      <c r="G12089" s="6"/>
      <c r="H12089" s="6"/>
      <c r="I12089" s="6"/>
      <c r="J12089" s="6">
        <v>63.900666666666673</v>
      </c>
      <c r="K12089">
        <f t="shared" si="376"/>
        <v>2</v>
      </c>
    </row>
    <row r="12090" spans="1:11" x14ac:dyDescent="0.25">
      <c r="A12090" s="5" t="str">
        <f t="shared" si="377"/>
        <v>Size20kW or LowerMonthly Peak DayDecember17</v>
      </c>
      <c r="B12090" t="s">
        <v>2235</v>
      </c>
      <c r="C12090" t="s">
        <v>2259</v>
      </c>
      <c r="D12090" t="s">
        <v>2774</v>
      </c>
      <c r="E12090" t="s">
        <v>3272</v>
      </c>
      <c r="F12090" s="6">
        <v>17</v>
      </c>
      <c r="G12090" s="6"/>
      <c r="H12090" s="6"/>
      <c r="I12090" s="6"/>
      <c r="J12090" s="6">
        <v>63.596000000000004</v>
      </c>
      <c r="K12090">
        <f t="shared" si="376"/>
        <v>2</v>
      </c>
    </row>
    <row r="12091" spans="1:11" x14ac:dyDescent="0.25">
      <c r="A12091" s="5" t="str">
        <f t="shared" si="377"/>
        <v>Size20kW or LowerMonthly Peak DayDecember18</v>
      </c>
      <c r="B12091" t="s">
        <v>2235</v>
      </c>
      <c r="C12091" t="s">
        <v>2259</v>
      </c>
      <c r="D12091" t="s">
        <v>2774</v>
      </c>
      <c r="E12091" t="s">
        <v>3272</v>
      </c>
      <c r="F12091" s="6">
        <v>18</v>
      </c>
      <c r="G12091" s="6"/>
      <c r="H12091" s="6"/>
      <c r="I12091" s="6"/>
      <c r="J12091" s="6">
        <v>61.133333333333333</v>
      </c>
      <c r="K12091">
        <f t="shared" si="376"/>
        <v>2</v>
      </c>
    </row>
    <row r="12092" spans="1:11" x14ac:dyDescent="0.25">
      <c r="A12092" s="5" t="str">
        <f t="shared" si="377"/>
        <v>Size20kW or LowerMonthly Peak DayDecember19</v>
      </c>
      <c r="B12092" t="s">
        <v>2235</v>
      </c>
      <c r="C12092" t="s">
        <v>2259</v>
      </c>
      <c r="D12092" t="s">
        <v>2774</v>
      </c>
      <c r="E12092" t="s">
        <v>3272</v>
      </c>
      <c r="F12092" s="6">
        <v>19</v>
      </c>
      <c r="G12092" s="6"/>
      <c r="H12092" s="6"/>
      <c r="I12092" s="6"/>
      <c r="J12092" s="6">
        <v>58.17133333333333</v>
      </c>
      <c r="K12092">
        <f t="shared" si="376"/>
        <v>2</v>
      </c>
    </row>
    <row r="12093" spans="1:11" x14ac:dyDescent="0.25">
      <c r="A12093" s="5" t="str">
        <f t="shared" si="377"/>
        <v>Size20kW or LowerMonthly Peak DayDecember20</v>
      </c>
      <c r="B12093" t="s">
        <v>2235</v>
      </c>
      <c r="C12093" t="s">
        <v>2259</v>
      </c>
      <c r="D12093" t="s">
        <v>2774</v>
      </c>
      <c r="E12093" t="s">
        <v>3272</v>
      </c>
      <c r="F12093" s="6">
        <v>20</v>
      </c>
      <c r="G12093" s="6"/>
      <c r="H12093" s="6"/>
      <c r="I12093" s="6"/>
      <c r="J12093" s="6">
        <v>56.622499999999995</v>
      </c>
      <c r="K12093">
        <f t="shared" si="376"/>
        <v>2</v>
      </c>
    </row>
    <row r="12094" spans="1:11" x14ac:dyDescent="0.25">
      <c r="A12094" s="5" t="str">
        <f t="shared" si="377"/>
        <v>Size20kW or LowerMonthly Peak DayDecember21</v>
      </c>
      <c r="B12094" t="s">
        <v>2235</v>
      </c>
      <c r="C12094" t="s">
        <v>2259</v>
      </c>
      <c r="D12094" t="s">
        <v>2774</v>
      </c>
      <c r="E12094" t="s">
        <v>3272</v>
      </c>
      <c r="F12094" s="6">
        <v>21</v>
      </c>
      <c r="G12094" s="6"/>
      <c r="H12094" s="6"/>
      <c r="I12094" s="6"/>
      <c r="J12094" s="6">
        <v>54.356249999999989</v>
      </c>
      <c r="K12094">
        <f t="shared" si="376"/>
        <v>2</v>
      </c>
    </row>
    <row r="12095" spans="1:11" x14ac:dyDescent="0.25">
      <c r="A12095" s="5" t="str">
        <f t="shared" si="377"/>
        <v>Size20kW or LowerMonthly Peak DayDecember22</v>
      </c>
      <c r="B12095" t="s">
        <v>2235</v>
      </c>
      <c r="C12095" t="s">
        <v>2259</v>
      </c>
      <c r="D12095" t="s">
        <v>2774</v>
      </c>
      <c r="E12095" t="s">
        <v>3272</v>
      </c>
      <c r="F12095" s="6">
        <v>22</v>
      </c>
      <c r="G12095" s="6"/>
      <c r="H12095" s="6"/>
      <c r="I12095" s="6"/>
      <c r="J12095" s="6">
        <v>52.141249999999999</v>
      </c>
      <c r="K12095">
        <f t="shared" si="376"/>
        <v>2</v>
      </c>
    </row>
    <row r="12096" spans="1:11" x14ac:dyDescent="0.25">
      <c r="A12096" s="5" t="str">
        <f t="shared" si="377"/>
        <v>Size20kW or LowerMonthly Peak DayDecember23</v>
      </c>
      <c r="B12096" t="s">
        <v>2235</v>
      </c>
      <c r="C12096" t="s">
        <v>2259</v>
      </c>
      <c r="D12096" t="s">
        <v>2774</v>
      </c>
      <c r="E12096" t="s">
        <v>3272</v>
      </c>
      <c r="F12096" s="6">
        <v>23</v>
      </c>
      <c r="G12096" s="6"/>
      <c r="H12096" s="6"/>
      <c r="I12096" s="6"/>
      <c r="J12096" s="6">
        <v>50.910000000000004</v>
      </c>
      <c r="K12096">
        <f t="shared" si="376"/>
        <v>2</v>
      </c>
    </row>
    <row r="12097" spans="1:11" x14ac:dyDescent="0.25">
      <c r="A12097" s="5" t="str">
        <f t="shared" si="377"/>
        <v>Size20kW or LowerMonthly Peak DayDecember24</v>
      </c>
      <c r="B12097" t="s">
        <v>2235</v>
      </c>
      <c r="C12097" t="s">
        <v>2259</v>
      </c>
      <c r="D12097" t="s">
        <v>2774</v>
      </c>
      <c r="E12097" t="s">
        <v>3272</v>
      </c>
      <c r="F12097" s="6">
        <v>24</v>
      </c>
      <c r="G12097" s="6"/>
      <c r="H12097" s="6"/>
      <c r="I12097" s="6"/>
      <c r="J12097" s="6">
        <v>49.16375</v>
      </c>
      <c r="K12097">
        <f t="shared" si="376"/>
        <v>2</v>
      </c>
    </row>
    <row r="12098" spans="1:11" x14ac:dyDescent="0.25">
      <c r="A12098" s="5" t="str">
        <f t="shared" si="377"/>
        <v>SizeGreater than 200kWAverage WeekdayJanuary1</v>
      </c>
      <c r="B12098" t="s">
        <v>2235</v>
      </c>
      <c r="C12098" t="s">
        <v>2260</v>
      </c>
      <c r="D12098" t="s">
        <v>2775</v>
      </c>
      <c r="E12098" t="s">
        <v>3273</v>
      </c>
      <c r="F12098" s="6">
        <v>1</v>
      </c>
      <c r="G12098" s="6">
        <v>274.93963623046875</v>
      </c>
      <c r="H12098" s="6">
        <v>274.93963623046875</v>
      </c>
      <c r="I12098" s="6">
        <v>74.044776916503906</v>
      </c>
      <c r="J12098" s="6">
        <v>49.555211267605621</v>
      </c>
      <c r="K12098">
        <f t="shared" ref="K12098:K12161" si="378">INDEX(events, MATCH(CONCATENATE(B12098, C12098, D12098, E12098), events_y, 0), MATCH("Confidential", events_x, 0))</f>
        <v>0</v>
      </c>
    </row>
    <row r="12099" spans="1:11" x14ac:dyDescent="0.25">
      <c r="A12099" s="5" t="str">
        <f t="shared" ref="A12099:A12162" si="379">CONCATENATE(B12099, C12099, D12099, E12099, F12099)</f>
        <v>SizeGreater than 200kWAverage WeekdayJanuary2</v>
      </c>
      <c r="B12099" t="s">
        <v>2235</v>
      </c>
      <c r="C12099" t="s">
        <v>2260</v>
      </c>
      <c r="D12099" t="s">
        <v>2775</v>
      </c>
      <c r="E12099" t="s">
        <v>3273</v>
      </c>
      <c r="F12099" s="6">
        <v>2</v>
      </c>
      <c r="G12099" s="6">
        <v>268.95260620117188</v>
      </c>
      <c r="H12099" s="6">
        <v>268.95260620117188</v>
      </c>
      <c r="I12099" s="6">
        <v>71.756294250488281</v>
      </c>
      <c r="J12099" s="6">
        <v>48.808450704225351</v>
      </c>
      <c r="K12099">
        <f t="shared" si="378"/>
        <v>0</v>
      </c>
    </row>
    <row r="12100" spans="1:11" x14ac:dyDescent="0.25">
      <c r="A12100" s="5" t="str">
        <f t="shared" si="379"/>
        <v>SizeGreater than 200kWAverage WeekdayJanuary3</v>
      </c>
      <c r="B12100" t="s">
        <v>2235</v>
      </c>
      <c r="C12100" t="s">
        <v>2260</v>
      </c>
      <c r="D12100" t="s">
        <v>2775</v>
      </c>
      <c r="E12100" t="s">
        <v>3273</v>
      </c>
      <c r="F12100" s="6">
        <v>3</v>
      </c>
      <c r="G12100" s="6">
        <v>282.69729614257813</v>
      </c>
      <c r="H12100" s="6">
        <v>282.69729614257813</v>
      </c>
      <c r="I12100" s="6">
        <v>96.945777893066406</v>
      </c>
      <c r="J12100" s="6">
        <v>48.80295774647886</v>
      </c>
      <c r="K12100">
        <f t="shared" si="378"/>
        <v>0</v>
      </c>
    </row>
    <row r="12101" spans="1:11" x14ac:dyDescent="0.25">
      <c r="A12101" s="5" t="str">
        <f t="shared" si="379"/>
        <v>SizeGreater than 200kWAverage WeekdayJanuary4</v>
      </c>
      <c r="B12101" t="s">
        <v>2235</v>
      </c>
      <c r="C12101" t="s">
        <v>2260</v>
      </c>
      <c r="D12101" t="s">
        <v>2775</v>
      </c>
      <c r="E12101" t="s">
        <v>3273</v>
      </c>
      <c r="F12101" s="6">
        <v>4</v>
      </c>
      <c r="G12101" s="6">
        <v>280.9664306640625</v>
      </c>
      <c r="H12101" s="6">
        <v>280.9664306640625</v>
      </c>
      <c r="I12101" s="6">
        <v>62.4013671875</v>
      </c>
      <c r="J12101" s="6">
        <v>48.316901408450711</v>
      </c>
      <c r="K12101">
        <f t="shared" si="378"/>
        <v>0</v>
      </c>
    </row>
    <row r="12102" spans="1:11" x14ac:dyDescent="0.25">
      <c r="A12102" s="5" t="str">
        <f t="shared" si="379"/>
        <v>SizeGreater than 200kWAverage WeekdayJanuary5</v>
      </c>
      <c r="B12102" t="s">
        <v>2235</v>
      </c>
      <c r="C12102" t="s">
        <v>2260</v>
      </c>
      <c r="D12102" t="s">
        <v>2775</v>
      </c>
      <c r="E12102" t="s">
        <v>3273</v>
      </c>
      <c r="F12102" s="6">
        <v>5</v>
      </c>
      <c r="G12102" s="6">
        <v>302.43612670898438</v>
      </c>
      <c r="H12102" s="6">
        <v>302.43612670898438</v>
      </c>
      <c r="I12102" s="6">
        <v>68.136512756347656</v>
      </c>
      <c r="J12102" s="6">
        <v>48.341971830985877</v>
      </c>
      <c r="K12102">
        <f t="shared" si="378"/>
        <v>0</v>
      </c>
    </row>
    <row r="12103" spans="1:11" x14ac:dyDescent="0.25">
      <c r="A12103" s="5" t="str">
        <f t="shared" si="379"/>
        <v>SizeGreater than 200kWAverage WeekdayJanuary6</v>
      </c>
      <c r="B12103" t="s">
        <v>2235</v>
      </c>
      <c r="C12103" t="s">
        <v>2260</v>
      </c>
      <c r="D12103" t="s">
        <v>2775</v>
      </c>
      <c r="E12103" t="s">
        <v>3273</v>
      </c>
      <c r="F12103" s="6">
        <v>6</v>
      </c>
      <c r="G12103" s="6">
        <v>354.47613525390625</v>
      </c>
      <c r="H12103" s="6">
        <v>354.47613525390625</v>
      </c>
      <c r="I12103" s="6">
        <v>74.101844787597656</v>
      </c>
      <c r="J12103" s="6">
        <v>48.650281690140822</v>
      </c>
      <c r="K12103">
        <f t="shared" si="378"/>
        <v>0</v>
      </c>
    </row>
    <row r="12104" spans="1:11" x14ac:dyDescent="0.25">
      <c r="A12104" s="5" t="str">
        <f t="shared" si="379"/>
        <v>SizeGreater than 200kWAverage WeekdayJanuary7</v>
      </c>
      <c r="B12104" t="s">
        <v>2235</v>
      </c>
      <c r="C12104" t="s">
        <v>2260</v>
      </c>
      <c r="D12104" t="s">
        <v>2775</v>
      </c>
      <c r="E12104" t="s">
        <v>3273</v>
      </c>
      <c r="F12104" s="6">
        <v>7</v>
      </c>
      <c r="G12104" s="6">
        <v>360.09637451171875</v>
      </c>
      <c r="H12104" s="6">
        <v>360.09637451171875</v>
      </c>
      <c r="I12104" s="6">
        <v>67.489212036132813</v>
      </c>
      <c r="J12104" s="6">
        <v>49.100281690140825</v>
      </c>
      <c r="K12104">
        <f t="shared" si="378"/>
        <v>0</v>
      </c>
    </row>
    <row r="12105" spans="1:11" x14ac:dyDescent="0.25">
      <c r="A12105" s="5" t="str">
        <f t="shared" si="379"/>
        <v>SizeGreater than 200kWAverage WeekdayJanuary8</v>
      </c>
      <c r="B12105" t="s">
        <v>2235</v>
      </c>
      <c r="C12105" t="s">
        <v>2260</v>
      </c>
      <c r="D12105" t="s">
        <v>2775</v>
      </c>
      <c r="E12105" t="s">
        <v>3273</v>
      </c>
      <c r="F12105" s="6">
        <v>8</v>
      </c>
      <c r="G12105" s="6">
        <v>380.40521240234375</v>
      </c>
      <c r="H12105" s="6">
        <v>380.40521240234375</v>
      </c>
      <c r="I12105" s="6">
        <v>65.584808349609375</v>
      </c>
      <c r="J12105" s="6">
        <v>48.774366197183099</v>
      </c>
      <c r="K12105">
        <f t="shared" si="378"/>
        <v>0</v>
      </c>
    </row>
    <row r="12106" spans="1:11" x14ac:dyDescent="0.25">
      <c r="A12106" s="5" t="str">
        <f t="shared" si="379"/>
        <v>SizeGreater than 200kWAverage WeekdayJanuary9</v>
      </c>
      <c r="B12106" t="s">
        <v>2235</v>
      </c>
      <c r="C12106" t="s">
        <v>2260</v>
      </c>
      <c r="D12106" t="s">
        <v>2775</v>
      </c>
      <c r="E12106" t="s">
        <v>3273</v>
      </c>
      <c r="F12106" s="6">
        <v>9</v>
      </c>
      <c r="G12106" s="6">
        <v>373.271484375</v>
      </c>
      <c r="H12106" s="6">
        <v>373.271484375</v>
      </c>
      <c r="I12106" s="6">
        <v>64.687980651855469</v>
      </c>
      <c r="J12106" s="6">
        <v>48.654788732394358</v>
      </c>
      <c r="K12106">
        <f t="shared" si="378"/>
        <v>0</v>
      </c>
    </row>
    <row r="12107" spans="1:11" x14ac:dyDescent="0.25">
      <c r="A12107" s="5" t="str">
        <f t="shared" si="379"/>
        <v>SizeGreater than 200kWAverage WeekdayJanuary10</v>
      </c>
      <c r="B12107" t="s">
        <v>2235</v>
      </c>
      <c r="C12107" t="s">
        <v>2260</v>
      </c>
      <c r="D12107" t="s">
        <v>2775</v>
      </c>
      <c r="E12107" t="s">
        <v>3273</v>
      </c>
      <c r="F12107" s="6">
        <v>10</v>
      </c>
      <c r="G12107" s="6">
        <v>375.95245361328125</v>
      </c>
      <c r="H12107" s="6">
        <v>375.95245361328125</v>
      </c>
      <c r="I12107" s="6">
        <v>60.590629577636719</v>
      </c>
      <c r="J12107" s="6">
        <v>49.120563380281681</v>
      </c>
      <c r="K12107">
        <f t="shared" si="378"/>
        <v>0</v>
      </c>
    </row>
    <row r="12108" spans="1:11" x14ac:dyDescent="0.25">
      <c r="A12108" s="5" t="str">
        <f t="shared" si="379"/>
        <v>SizeGreater than 200kWAverage WeekdayJanuary11</v>
      </c>
      <c r="B12108" t="s">
        <v>2235</v>
      </c>
      <c r="C12108" t="s">
        <v>2260</v>
      </c>
      <c r="D12108" t="s">
        <v>2775</v>
      </c>
      <c r="E12108" t="s">
        <v>3273</v>
      </c>
      <c r="F12108" s="6">
        <v>11</v>
      </c>
      <c r="G12108" s="6">
        <v>396.17080688476563</v>
      </c>
      <c r="H12108" s="6">
        <v>396.17080688476563</v>
      </c>
      <c r="I12108" s="6">
        <v>61.493133544921875</v>
      </c>
      <c r="J12108" s="6">
        <v>50.4308450704225</v>
      </c>
      <c r="K12108">
        <f t="shared" si="378"/>
        <v>0</v>
      </c>
    </row>
    <row r="12109" spans="1:11" x14ac:dyDescent="0.25">
      <c r="A12109" s="5" t="str">
        <f t="shared" si="379"/>
        <v>SizeGreater than 200kWAverage WeekdayJanuary12</v>
      </c>
      <c r="B12109" t="s">
        <v>2235</v>
      </c>
      <c r="C12109" t="s">
        <v>2260</v>
      </c>
      <c r="D12109" t="s">
        <v>2775</v>
      </c>
      <c r="E12109" t="s">
        <v>3273</v>
      </c>
      <c r="F12109" s="6">
        <v>12</v>
      </c>
      <c r="G12109" s="6">
        <v>377.21817016601563</v>
      </c>
      <c r="H12109" s="6">
        <v>377.21817016601563</v>
      </c>
      <c r="I12109" s="6">
        <v>67.349128723144531</v>
      </c>
      <c r="J12109" s="6">
        <v>51.30577464788734</v>
      </c>
      <c r="K12109">
        <f t="shared" si="378"/>
        <v>0</v>
      </c>
    </row>
    <row r="12110" spans="1:11" x14ac:dyDescent="0.25">
      <c r="A12110" s="5" t="str">
        <f t="shared" si="379"/>
        <v>SizeGreater than 200kWAverage WeekdayJanuary13</v>
      </c>
      <c r="B12110" t="s">
        <v>2235</v>
      </c>
      <c r="C12110" t="s">
        <v>2260</v>
      </c>
      <c r="D12110" t="s">
        <v>2775</v>
      </c>
      <c r="E12110" t="s">
        <v>3273</v>
      </c>
      <c r="F12110" s="6">
        <v>13</v>
      </c>
      <c r="G12110" s="6">
        <v>347.14334106445313</v>
      </c>
      <c r="H12110" s="6">
        <v>347.14334106445313</v>
      </c>
      <c r="I12110" s="6">
        <v>61.281715393066406</v>
      </c>
      <c r="J12110" s="6">
        <v>51.137042253521123</v>
      </c>
      <c r="K12110">
        <f t="shared" si="378"/>
        <v>0</v>
      </c>
    </row>
    <row r="12111" spans="1:11" x14ac:dyDescent="0.25">
      <c r="A12111" s="5" t="str">
        <f t="shared" si="379"/>
        <v>SizeGreater than 200kWAverage WeekdayJanuary14</v>
      </c>
      <c r="B12111" t="s">
        <v>2235</v>
      </c>
      <c r="C12111" t="s">
        <v>2260</v>
      </c>
      <c r="D12111" t="s">
        <v>2775</v>
      </c>
      <c r="E12111" t="s">
        <v>3273</v>
      </c>
      <c r="F12111" s="6">
        <v>14</v>
      </c>
      <c r="G12111" s="6">
        <v>312.411865234375</v>
      </c>
      <c r="H12111" s="6">
        <v>312.411865234375</v>
      </c>
      <c r="I12111" s="6">
        <v>65.735870361328125</v>
      </c>
      <c r="J12111" s="6">
        <v>49.561408450704207</v>
      </c>
      <c r="K12111">
        <f t="shared" si="378"/>
        <v>0</v>
      </c>
    </row>
    <row r="12112" spans="1:11" x14ac:dyDescent="0.25">
      <c r="A12112" s="5" t="str">
        <f t="shared" si="379"/>
        <v>SizeGreater than 200kWAverage WeekdayJanuary15</v>
      </c>
      <c r="B12112" t="s">
        <v>2235</v>
      </c>
      <c r="C12112" t="s">
        <v>2260</v>
      </c>
      <c r="D12112" t="s">
        <v>2775</v>
      </c>
      <c r="E12112" t="s">
        <v>3273</v>
      </c>
      <c r="F12112" s="6">
        <v>15</v>
      </c>
      <c r="G12112" s="6">
        <v>270.90789794921875</v>
      </c>
      <c r="H12112" s="6">
        <v>270.90789794921875</v>
      </c>
      <c r="I12112" s="6">
        <v>82.868850708007813</v>
      </c>
      <c r="J12112" s="6">
        <v>49.590281690140863</v>
      </c>
      <c r="K12112">
        <f t="shared" si="378"/>
        <v>0</v>
      </c>
    </row>
    <row r="12113" spans="1:11" x14ac:dyDescent="0.25">
      <c r="A12113" s="5" t="str">
        <f t="shared" si="379"/>
        <v>SizeGreater than 200kWAverage WeekdayJanuary16</v>
      </c>
      <c r="B12113" t="s">
        <v>2235</v>
      </c>
      <c r="C12113" t="s">
        <v>2260</v>
      </c>
      <c r="D12113" t="s">
        <v>2775</v>
      </c>
      <c r="E12113" t="s">
        <v>3273</v>
      </c>
      <c r="F12113" s="6">
        <v>16</v>
      </c>
      <c r="G12113" s="6">
        <v>235.99746704101563</v>
      </c>
      <c r="H12113" s="6">
        <v>235.99746704101563</v>
      </c>
      <c r="I12113" s="6">
        <v>67.453567504882813</v>
      </c>
      <c r="J12113" s="6">
        <v>49.293239436619714</v>
      </c>
      <c r="K12113">
        <f t="shared" si="378"/>
        <v>0</v>
      </c>
    </row>
    <row r="12114" spans="1:11" x14ac:dyDescent="0.25">
      <c r="A12114" s="5" t="str">
        <f t="shared" si="379"/>
        <v>SizeGreater than 200kWAverage WeekdayJanuary17</v>
      </c>
      <c r="B12114" t="s">
        <v>2235</v>
      </c>
      <c r="C12114" t="s">
        <v>2260</v>
      </c>
      <c r="D12114" t="s">
        <v>2775</v>
      </c>
      <c r="E12114" t="s">
        <v>3273</v>
      </c>
      <c r="F12114" s="6">
        <v>17</v>
      </c>
      <c r="G12114" s="6">
        <v>228.25637817382813</v>
      </c>
      <c r="H12114" s="6">
        <v>228.25637817382813</v>
      </c>
      <c r="I12114" s="6">
        <v>55.761428833007813</v>
      </c>
      <c r="J12114" s="6">
        <v>50.130422535211274</v>
      </c>
      <c r="K12114">
        <f t="shared" si="378"/>
        <v>0</v>
      </c>
    </row>
    <row r="12115" spans="1:11" x14ac:dyDescent="0.25">
      <c r="A12115" s="5" t="str">
        <f t="shared" si="379"/>
        <v>SizeGreater than 200kWAverage WeekdayJanuary18</v>
      </c>
      <c r="B12115" t="s">
        <v>2235</v>
      </c>
      <c r="C12115" t="s">
        <v>2260</v>
      </c>
      <c r="D12115" t="s">
        <v>2775</v>
      </c>
      <c r="E12115" t="s">
        <v>3273</v>
      </c>
      <c r="F12115" s="6">
        <v>18</v>
      </c>
      <c r="G12115" s="6">
        <v>231.6142578125</v>
      </c>
      <c r="H12115" s="6">
        <v>231.6142578125</v>
      </c>
      <c r="I12115" s="6">
        <v>81.353851318359375</v>
      </c>
      <c r="J12115" s="6">
        <v>50.597464788732374</v>
      </c>
      <c r="K12115">
        <f t="shared" si="378"/>
        <v>0</v>
      </c>
    </row>
    <row r="12116" spans="1:11" x14ac:dyDescent="0.25">
      <c r="A12116" s="5" t="str">
        <f t="shared" si="379"/>
        <v>SizeGreater than 200kWAverage WeekdayJanuary19</v>
      </c>
      <c r="B12116" t="s">
        <v>2235</v>
      </c>
      <c r="C12116" t="s">
        <v>2260</v>
      </c>
      <c r="D12116" t="s">
        <v>2775</v>
      </c>
      <c r="E12116" t="s">
        <v>3273</v>
      </c>
      <c r="F12116" s="6">
        <v>19</v>
      </c>
      <c r="G12116" s="6">
        <v>237.90994262695313</v>
      </c>
      <c r="H12116" s="6">
        <v>237.90994262695313</v>
      </c>
      <c r="I12116" s="6">
        <v>86.833808898925781</v>
      </c>
      <c r="J12116" s="6">
        <v>49.657887323943619</v>
      </c>
      <c r="K12116">
        <f t="shared" si="378"/>
        <v>0</v>
      </c>
    </row>
    <row r="12117" spans="1:11" x14ac:dyDescent="0.25">
      <c r="A12117" s="5" t="str">
        <f t="shared" si="379"/>
        <v>SizeGreater than 200kWAverage WeekdayJanuary20</v>
      </c>
      <c r="B12117" t="s">
        <v>2235</v>
      </c>
      <c r="C12117" t="s">
        <v>2260</v>
      </c>
      <c r="D12117" t="s">
        <v>2775</v>
      </c>
      <c r="E12117" t="s">
        <v>3273</v>
      </c>
      <c r="F12117" s="6">
        <v>20</v>
      </c>
      <c r="G12117" s="6">
        <v>232.6590576171875</v>
      </c>
      <c r="H12117" s="6">
        <v>232.6590576171875</v>
      </c>
      <c r="I12117" s="6">
        <v>49.799228668212891</v>
      </c>
      <c r="J12117" s="6">
        <v>48.744929577464809</v>
      </c>
      <c r="K12117">
        <f t="shared" si="378"/>
        <v>0</v>
      </c>
    </row>
    <row r="12118" spans="1:11" x14ac:dyDescent="0.25">
      <c r="A12118" s="5" t="str">
        <f t="shared" si="379"/>
        <v>SizeGreater than 200kWAverage WeekdayJanuary21</v>
      </c>
      <c r="B12118" t="s">
        <v>2235</v>
      </c>
      <c r="C12118" t="s">
        <v>2260</v>
      </c>
      <c r="D12118" t="s">
        <v>2775</v>
      </c>
      <c r="E12118" t="s">
        <v>3273</v>
      </c>
      <c r="F12118" s="6">
        <v>21</v>
      </c>
      <c r="G12118" s="6">
        <v>233.37088012695313</v>
      </c>
      <c r="H12118" s="6">
        <v>233.37088012695313</v>
      </c>
      <c r="I12118" s="6">
        <v>81.110786437988281</v>
      </c>
      <c r="J12118" s="6">
        <v>48.461408450704262</v>
      </c>
      <c r="K12118">
        <f t="shared" si="378"/>
        <v>0</v>
      </c>
    </row>
    <row r="12119" spans="1:11" x14ac:dyDescent="0.25">
      <c r="A12119" s="5" t="str">
        <f t="shared" si="379"/>
        <v>SizeGreater than 200kWAverage WeekdayJanuary22</v>
      </c>
      <c r="B12119" t="s">
        <v>2235</v>
      </c>
      <c r="C12119" t="s">
        <v>2260</v>
      </c>
      <c r="D12119" t="s">
        <v>2775</v>
      </c>
      <c r="E12119" t="s">
        <v>3273</v>
      </c>
      <c r="F12119" s="6">
        <v>22</v>
      </c>
      <c r="G12119" s="6">
        <v>234.85777282714844</v>
      </c>
      <c r="H12119" s="6">
        <v>234.85777282714844</v>
      </c>
      <c r="I12119" s="6">
        <v>77.045379638671875</v>
      </c>
      <c r="J12119" s="6">
        <v>47.869718309859145</v>
      </c>
      <c r="K12119">
        <f t="shared" si="378"/>
        <v>0</v>
      </c>
    </row>
    <row r="12120" spans="1:11" x14ac:dyDescent="0.25">
      <c r="A12120" s="5" t="str">
        <f t="shared" si="379"/>
        <v>SizeGreater than 200kWAverage WeekdayJanuary23</v>
      </c>
      <c r="B12120" t="s">
        <v>2235</v>
      </c>
      <c r="C12120" t="s">
        <v>2260</v>
      </c>
      <c r="D12120" t="s">
        <v>2775</v>
      </c>
      <c r="E12120" t="s">
        <v>3273</v>
      </c>
      <c r="F12120" s="6">
        <v>23</v>
      </c>
      <c r="G12120" s="6">
        <v>249.5245361328125</v>
      </c>
      <c r="H12120" s="6">
        <v>249.5245361328125</v>
      </c>
      <c r="I12120" s="6">
        <v>126.46487426757813</v>
      </c>
      <c r="J12120" s="6">
        <v>47.222112676056327</v>
      </c>
      <c r="K12120">
        <f t="shared" si="378"/>
        <v>0</v>
      </c>
    </row>
    <row r="12121" spans="1:11" x14ac:dyDescent="0.25">
      <c r="A12121" s="5" t="str">
        <f t="shared" si="379"/>
        <v>SizeGreater than 200kWAverage WeekdayJanuary24</v>
      </c>
      <c r="B12121" t="s">
        <v>2235</v>
      </c>
      <c r="C12121" t="s">
        <v>2260</v>
      </c>
      <c r="D12121" t="s">
        <v>2775</v>
      </c>
      <c r="E12121" t="s">
        <v>3273</v>
      </c>
      <c r="F12121" s="6">
        <v>24</v>
      </c>
      <c r="G12121" s="6">
        <v>240.05021667480469</v>
      </c>
      <c r="H12121" s="6">
        <v>240.05021667480469</v>
      </c>
      <c r="I12121" s="6">
        <v>120.16098022460938</v>
      </c>
      <c r="J12121" s="6">
        <v>46.369014084507057</v>
      </c>
      <c r="K12121">
        <f t="shared" si="378"/>
        <v>0</v>
      </c>
    </row>
    <row r="12122" spans="1:11" x14ac:dyDescent="0.25">
      <c r="A12122" s="5" t="str">
        <f t="shared" si="379"/>
        <v>SizeGreater than 200kWMonthly Peak DayJanuary1</v>
      </c>
      <c r="B12122" t="s">
        <v>2235</v>
      </c>
      <c r="C12122" t="s">
        <v>2260</v>
      </c>
      <c r="D12122" t="s">
        <v>2776</v>
      </c>
      <c r="E12122" t="s">
        <v>3273</v>
      </c>
      <c r="F12122" s="6">
        <v>1</v>
      </c>
      <c r="G12122" s="6">
        <v>199.20024108886719</v>
      </c>
      <c r="H12122" s="6">
        <v>199.20024108886719</v>
      </c>
      <c r="I12122" s="6">
        <v>55.583488464355469</v>
      </c>
      <c r="J12122" s="6">
        <v>50.369180327868854</v>
      </c>
      <c r="K12122">
        <f t="shared" si="378"/>
        <v>0</v>
      </c>
    </row>
    <row r="12123" spans="1:11" x14ac:dyDescent="0.25">
      <c r="A12123" s="5" t="str">
        <f t="shared" si="379"/>
        <v>SizeGreater than 200kWMonthly Peak DayJanuary2</v>
      </c>
      <c r="B12123" t="s">
        <v>2235</v>
      </c>
      <c r="C12123" t="s">
        <v>2260</v>
      </c>
      <c r="D12123" t="s">
        <v>2776</v>
      </c>
      <c r="E12123" t="s">
        <v>3273</v>
      </c>
      <c r="F12123" s="6">
        <v>2</v>
      </c>
      <c r="G12123" s="6">
        <v>207.77804565429688</v>
      </c>
      <c r="H12123" s="6">
        <v>207.77804565429688</v>
      </c>
      <c r="I12123" s="6">
        <v>61.2254638671875</v>
      </c>
      <c r="J12123" s="6">
        <v>49.826885245901636</v>
      </c>
      <c r="K12123">
        <f t="shared" si="378"/>
        <v>0</v>
      </c>
    </row>
    <row r="12124" spans="1:11" x14ac:dyDescent="0.25">
      <c r="A12124" s="5" t="str">
        <f t="shared" si="379"/>
        <v>SizeGreater than 200kWMonthly Peak DayJanuary3</v>
      </c>
      <c r="B12124" t="s">
        <v>2235</v>
      </c>
      <c r="C12124" t="s">
        <v>2260</v>
      </c>
      <c r="D12124" t="s">
        <v>2776</v>
      </c>
      <c r="E12124" t="s">
        <v>3273</v>
      </c>
      <c r="F12124" s="6">
        <v>3</v>
      </c>
      <c r="G12124" s="6">
        <v>215.61105346679688</v>
      </c>
      <c r="H12124" s="6">
        <v>215.61105346679688</v>
      </c>
      <c r="I12124" s="6">
        <v>59.125072479248047</v>
      </c>
      <c r="J12124" s="6">
        <v>49.515409836065558</v>
      </c>
      <c r="K12124">
        <f t="shared" si="378"/>
        <v>0</v>
      </c>
    </row>
    <row r="12125" spans="1:11" x14ac:dyDescent="0.25">
      <c r="A12125" s="5" t="str">
        <f t="shared" si="379"/>
        <v>SizeGreater than 200kWMonthly Peak DayJanuary4</v>
      </c>
      <c r="B12125" t="s">
        <v>2235</v>
      </c>
      <c r="C12125" t="s">
        <v>2260</v>
      </c>
      <c r="D12125" t="s">
        <v>2776</v>
      </c>
      <c r="E12125" t="s">
        <v>3273</v>
      </c>
      <c r="F12125" s="6">
        <v>4</v>
      </c>
      <c r="G12125" s="6">
        <v>225.32632446289063</v>
      </c>
      <c r="H12125" s="6">
        <v>225.32632446289063</v>
      </c>
      <c r="I12125" s="6">
        <v>162.70616149902344</v>
      </c>
      <c r="J12125" s="6">
        <v>47.516760563380302</v>
      </c>
      <c r="K12125">
        <f t="shared" si="378"/>
        <v>0</v>
      </c>
    </row>
    <row r="12126" spans="1:11" x14ac:dyDescent="0.25">
      <c r="A12126" s="5" t="str">
        <f t="shared" si="379"/>
        <v>SizeGreater than 200kWMonthly Peak DayJanuary5</v>
      </c>
      <c r="B12126" t="s">
        <v>2235</v>
      </c>
      <c r="C12126" t="s">
        <v>2260</v>
      </c>
      <c r="D12126" t="s">
        <v>2776</v>
      </c>
      <c r="E12126" t="s">
        <v>3273</v>
      </c>
      <c r="F12126" s="6">
        <v>5</v>
      </c>
      <c r="G12126" s="6">
        <v>278.746337890625</v>
      </c>
      <c r="H12126" s="6">
        <v>278.746337890625</v>
      </c>
      <c r="I12126" s="6">
        <v>96.940467834472656</v>
      </c>
      <c r="J12126" s="6">
        <v>46.50676056338024</v>
      </c>
      <c r="K12126">
        <f t="shared" si="378"/>
        <v>0</v>
      </c>
    </row>
    <row r="12127" spans="1:11" x14ac:dyDescent="0.25">
      <c r="A12127" s="5" t="str">
        <f t="shared" si="379"/>
        <v>SizeGreater than 200kWMonthly Peak DayJanuary6</v>
      </c>
      <c r="B12127" t="s">
        <v>2235</v>
      </c>
      <c r="C12127" t="s">
        <v>2260</v>
      </c>
      <c r="D12127" t="s">
        <v>2776</v>
      </c>
      <c r="E12127" t="s">
        <v>3273</v>
      </c>
      <c r="F12127" s="6">
        <v>6</v>
      </c>
      <c r="G12127" s="6">
        <v>348.32107543945313</v>
      </c>
      <c r="H12127" s="6">
        <v>348.32107543945313</v>
      </c>
      <c r="I12127" s="6">
        <v>104.95785522460938</v>
      </c>
      <c r="J12127" s="6">
        <v>45.954225352112665</v>
      </c>
      <c r="K12127">
        <f t="shared" si="378"/>
        <v>0</v>
      </c>
    </row>
    <row r="12128" spans="1:11" x14ac:dyDescent="0.25">
      <c r="A12128" s="5" t="str">
        <f t="shared" si="379"/>
        <v>SizeGreater than 200kWMonthly Peak DayJanuary7</v>
      </c>
      <c r="B12128" t="s">
        <v>2235</v>
      </c>
      <c r="C12128" t="s">
        <v>2260</v>
      </c>
      <c r="D12128" t="s">
        <v>2776</v>
      </c>
      <c r="E12128" t="s">
        <v>3273</v>
      </c>
      <c r="F12128" s="6">
        <v>7</v>
      </c>
      <c r="G12128" s="6">
        <v>386.94940185546875</v>
      </c>
      <c r="H12128" s="6">
        <v>386.94940185546875</v>
      </c>
      <c r="I12128" s="6">
        <v>82.889144897460938</v>
      </c>
      <c r="J12128" s="6">
        <v>46.083521126760559</v>
      </c>
      <c r="K12128">
        <f t="shared" si="378"/>
        <v>0</v>
      </c>
    </row>
    <row r="12129" spans="1:11" x14ac:dyDescent="0.25">
      <c r="A12129" s="5" t="str">
        <f t="shared" si="379"/>
        <v>SizeGreater than 200kWMonthly Peak DayJanuary8</v>
      </c>
      <c r="B12129" t="s">
        <v>2235</v>
      </c>
      <c r="C12129" t="s">
        <v>2260</v>
      </c>
      <c r="D12129" t="s">
        <v>2776</v>
      </c>
      <c r="E12129" t="s">
        <v>3273</v>
      </c>
      <c r="F12129" s="6">
        <v>8</v>
      </c>
      <c r="G12129" s="6">
        <v>415.668701171875</v>
      </c>
      <c r="H12129" s="6">
        <v>415.668701171875</v>
      </c>
      <c r="I12129" s="6">
        <v>75.933738708496094</v>
      </c>
      <c r="J12129" s="6">
        <v>45.158450704225345</v>
      </c>
      <c r="K12129">
        <f t="shared" si="378"/>
        <v>0</v>
      </c>
    </row>
    <row r="12130" spans="1:11" x14ac:dyDescent="0.25">
      <c r="A12130" s="5" t="str">
        <f t="shared" si="379"/>
        <v>SizeGreater than 200kWMonthly Peak DayJanuary9</v>
      </c>
      <c r="B12130" t="s">
        <v>2235</v>
      </c>
      <c r="C12130" t="s">
        <v>2260</v>
      </c>
      <c r="D12130" t="s">
        <v>2776</v>
      </c>
      <c r="E12130" t="s">
        <v>3273</v>
      </c>
      <c r="F12130" s="6">
        <v>9</v>
      </c>
      <c r="G12130" s="6">
        <v>414.67373657226563</v>
      </c>
      <c r="H12130" s="6">
        <v>414.67373657226563</v>
      </c>
      <c r="I12130" s="6">
        <v>69.632698059082031</v>
      </c>
      <c r="J12130" s="6">
        <v>45.156885245901627</v>
      </c>
      <c r="K12130">
        <f t="shared" si="378"/>
        <v>0</v>
      </c>
    </row>
    <row r="12131" spans="1:11" x14ac:dyDescent="0.25">
      <c r="A12131" s="5" t="str">
        <f t="shared" si="379"/>
        <v>SizeGreater than 200kWMonthly Peak DayJanuary10</v>
      </c>
      <c r="B12131" t="s">
        <v>2235</v>
      </c>
      <c r="C12131" t="s">
        <v>2260</v>
      </c>
      <c r="D12131" t="s">
        <v>2776</v>
      </c>
      <c r="E12131" t="s">
        <v>3273</v>
      </c>
      <c r="F12131" s="6">
        <v>10</v>
      </c>
      <c r="G12131" s="6">
        <v>406.86627197265625</v>
      </c>
      <c r="H12131" s="6">
        <v>406.86627197265625</v>
      </c>
      <c r="I12131" s="6">
        <v>77.203544616699219</v>
      </c>
      <c r="J12131" s="6">
        <v>46.86836065573771</v>
      </c>
      <c r="K12131">
        <f t="shared" si="378"/>
        <v>0</v>
      </c>
    </row>
    <row r="12132" spans="1:11" x14ac:dyDescent="0.25">
      <c r="A12132" s="5" t="str">
        <f t="shared" si="379"/>
        <v>SizeGreater than 200kWMonthly Peak DayJanuary11</v>
      </c>
      <c r="B12132" t="s">
        <v>2235</v>
      </c>
      <c r="C12132" t="s">
        <v>2260</v>
      </c>
      <c r="D12132" t="s">
        <v>2776</v>
      </c>
      <c r="E12132" t="s">
        <v>3273</v>
      </c>
      <c r="F12132" s="6">
        <v>11</v>
      </c>
      <c r="G12132" s="6">
        <v>432.19601440429688</v>
      </c>
      <c r="H12132" s="6">
        <v>432.19601440429688</v>
      </c>
      <c r="I12132" s="6">
        <v>69.036689758300781</v>
      </c>
      <c r="J12132" s="6">
        <v>49.103278688524554</v>
      </c>
      <c r="K12132">
        <f t="shared" si="378"/>
        <v>0</v>
      </c>
    </row>
    <row r="12133" spans="1:11" x14ac:dyDescent="0.25">
      <c r="A12133" s="5" t="str">
        <f t="shared" si="379"/>
        <v>SizeGreater than 200kWMonthly Peak DayJanuary12</v>
      </c>
      <c r="B12133" t="s">
        <v>2235</v>
      </c>
      <c r="C12133" t="s">
        <v>2260</v>
      </c>
      <c r="D12133" t="s">
        <v>2776</v>
      </c>
      <c r="E12133" t="s">
        <v>3273</v>
      </c>
      <c r="F12133" s="6">
        <v>12</v>
      </c>
      <c r="G12133" s="6">
        <v>427.817138671875</v>
      </c>
      <c r="H12133" s="6">
        <v>427.817138671875</v>
      </c>
      <c r="I12133" s="6">
        <v>67.911651611328125</v>
      </c>
      <c r="J12133" s="6">
        <v>50.171311475409816</v>
      </c>
      <c r="K12133">
        <f t="shared" si="378"/>
        <v>0</v>
      </c>
    </row>
    <row r="12134" spans="1:11" x14ac:dyDescent="0.25">
      <c r="A12134" s="5" t="str">
        <f t="shared" si="379"/>
        <v>SizeGreater than 200kWMonthly Peak DayJanuary13</v>
      </c>
      <c r="B12134" t="s">
        <v>2235</v>
      </c>
      <c r="C12134" t="s">
        <v>2260</v>
      </c>
      <c r="D12134" t="s">
        <v>2776</v>
      </c>
      <c r="E12134" t="s">
        <v>3273</v>
      </c>
      <c r="F12134" s="6">
        <v>13</v>
      </c>
      <c r="G12134" s="6">
        <v>392.07400512695313</v>
      </c>
      <c r="H12134" s="6">
        <v>392.07400512695313</v>
      </c>
      <c r="I12134" s="6">
        <v>67.43084716796875</v>
      </c>
      <c r="J12134" s="6">
        <v>50.611147540983588</v>
      </c>
      <c r="K12134">
        <f t="shared" si="378"/>
        <v>0</v>
      </c>
    </row>
    <row r="12135" spans="1:11" x14ac:dyDescent="0.25">
      <c r="A12135" s="5" t="str">
        <f t="shared" si="379"/>
        <v>SizeGreater than 200kWMonthly Peak DayJanuary14</v>
      </c>
      <c r="B12135" t="s">
        <v>2235</v>
      </c>
      <c r="C12135" t="s">
        <v>2260</v>
      </c>
      <c r="D12135" t="s">
        <v>2776</v>
      </c>
      <c r="E12135" t="s">
        <v>3273</v>
      </c>
      <c r="F12135" s="6">
        <v>14</v>
      </c>
      <c r="G12135" s="6">
        <v>354.54534912109375</v>
      </c>
      <c r="H12135" s="6">
        <v>354.54534912109375</v>
      </c>
      <c r="I12135" s="6">
        <v>69.825736999511719</v>
      </c>
      <c r="J12135" s="6">
        <v>51.578196721311485</v>
      </c>
      <c r="K12135">
        <f t="shared" si="378"/>
        <v>0</v>
      </c>
    </row>
    <row r="12136" spans="1:11" x14ac:dyDescent="0.25">
      <c r="A12136" s="5" t="str">
        <f t="shared" si="379"/>
        <v>SizeGreater than 200kWMonthly Peak DayJanuary15</v>
      </c>
      <c r="B12136" t="s">
        <v>2235</v>
      </c>
      <c r="C12136" t="s">
        <v>2260</v>
      </c>
      <c r="D12136" t="s">
        <v>2776</v>
      </c>
      <c r="E12136" t="s">
        <v>3273</v>
      </c>
      <c r="F12136" s="6">
        <v>15</v>
      </c>
      <c r="G12136" s="6">
        <v>312.14663696289063</v>
      </c>
      <c r="H12136" s="6">
        <v>312.14663696289063</v>
      </c>
      <c r="I12136" s="6">
        <v>71.368827819824219</v>
      </c>
      <c r="J12136" s="6">
        <v>51.438524590163922</v>
      </c>
      <c r="K12136">
        <f t="shared" si="378"/>
        <v>0</v>
      </c>
    </row>
    <row r="12137" spans="1:11" x14ac:dyDescent="0.25">
      <c r="A12137" s="5" t="str">
        <f t="shared" si="379"/>
        <v>SizeGreater than 200kWMonthly Peak DayJanuary16</v>
      </c>
      <c r="B12137" t="s">
        <v>2235</v>
      </c>
      <c r="C12137" t="s">
        <v>2260</v>
      </c>
      <c r="D12137" t="s">
        <v>2776</v>
      </c>
      <c r="E12137" t="s">
        <v>3273</v>
      </c>
      <c r="F12137" s="6">
        <v>16</v>
      </c>
      <c r="G12137" s="6">
        <v>278.89431762695313</v>
      </c>
      <c r="H12137" s="6">
        <v>278.89431762695313</v>
      </c>
      <c r="I12137" s="6">
        <v>69.951545715332031</v>
      </c>
      <c r="J12137" s="6">
        <v>51.019508196721304</v>
      </c>
      <c r="K12137">
        <f t="shared" si="378"/>
        <v>0</v>
      </c>
    </row>
    <row r="12138" spans="1:11" x14ac:dyDescent="0.25">
      <c r="A12138" s="5" t="str">
        <f t="shared" si="379"/>
        <v>SizeGreater than 200kWMonthly Peak DayJanuary17</v>
      </c>
      <c r="B12138" t="s">
        <v>2235</v>
      </c>
      <c r="C12138" t="s">
        <v>2260</v>
      </c>
      <c r="D12138" t="s">
        <v>2776</v>
      </c>
      <c r="E12138" t="s">
        <v>3273</v>
      </c>
      <c r="F12138" s="6">
        <v>17</v>
      </c>
      <c r="G12138" s="6">
        <v>249.42131042480469</v>
      </c>
      <c r="H12138" s="6">
        <v>249.42131042480469</v>
      </c>
      <c r="I12138" s="6">
        <v>67.048828125</v>
      </c>
      <c r="J12138" s="6">
        <v>50.432131147540964</v>
      </c>
      <c r="K12138">
        <f t="shared" si="378"/>
        <v>0</v>
      </c>
    </row>
    <row r="12139" spans="1:11" x14ac:dyDescent="0.25">
      <c r="A12139" s="5" t="str">
        <f t="shared" si="379"/>
        <v>SizeGreater than 200kWMonthly Peak DayJanuary18</v>
      </c>
      <c r="B12139" t="s">
        <v>2235</v>
      </c>
      <c r="C12139" t="s">
        <v>2260</v>
      </c>
      <c r="D12139" t="s">
        <v>2776</v>
      </c>
      <c r="E12139" t="s">
        <v>3273</v>
      </c>
      <c r="F12139" s="6">
        <v>18</v>
      </c>
      <c r="G12139" s="6">
        <v>237.27789306640625</v>
      </c>
      <c r="H12139" s="6">
        <v>237.27789306640625</v>
      </c>
      <c r="I12139" s="6">
        <v>69.352180480957031</v>
      </c>
      <c r="J12139" s="6">
        <v>48.429016393442637</v>
      </c>
      <c r="K12139">
        <f t="shared" si="378"/>
        <v>0</v>
      </c>
    </row>
    <row r="12140" spans="1:11" x14ac:dyDescent="0.25">
      <c r="A12140" s="5" t="str">
        <f t="shared" si="379"/>
        <v>SizeGreater than 200kWMonthly Peak DayJanuary19</v>
      </c>
      <c r="B12140" t="s">
        <v>2235</v>
      </c>
      <c r="C12140" t="s">
        <v>2260</v>
      </c>
      <c r="D12140" t="s">
        <v>2776</v>
      </c>
      <c r="E12140" t="s">
        <v>3273</v>
      </c>
      <c r="F12140" s="6">
        <v>19</v>
      </c>
      <c r="G12140" s="6">
        <v>263.56051635742188</v>
      </c>
      <c r="H12140" s="6">
        <v>263.56051635742188</v>
      </c>
      <c r="I12140" s="6">
        <v>103.39393615722656</v>
      </c>
      <c r="J12140" s="6">
        <v>47.18016393442624</v>
      </c>
      <c r="K12140">
        <f t="shared" si="378"/>
        <v>0</v>
      </c>
    </row>
    <row r="12141" spans="1:11" x14ac:dyDescent="0.25">
      <c r="A12141" s="5" t="str">
        <f t="shared" si="379"/>
        <v>SizeGreater than 200kWMonthly Peak DayJanuary20</v>
      </c>
      <c r="B12141" t="s">
        <v>2235</v>
      </c>
      <c r="C12141" t="s">
        <v>2260</v>
      </c>
      <c r="D12141" t="s">
        <v>2776</v>
      </c>
      <c r="E12141" t="s">
        <v>3273</v>
      </c>
      <c r="F12141" s="6">
        <v>20</v>
      </c>
      <c r="G12141" s="6">
        <v>253.24708557128906</v>
      </c>
      <c r="H12141" s="6">
        <v>253.24708557128906</v>
      </c>
      <c r="I12141" s="6">
        <v>56.591724395751953</v>
      </c>
      <c r="J12141" s="6">
        <v>47.0249180327869</v>
      </c>
      <c r="K12141">
        <f t="shared" si="378"/>
        <v>0</v>
      </c>
    </row>
    <row r="12142" spans="1:11" x14ac:dyDescent="0.25">
      <c r="A12142" s="5" t="str">
        <f t="shared" si="379"/>
        <v>SizeGreater than 200kWMonthly Peak DayJanuary21</v>
      </c>
      <c r="B12142" t="s">
        <v>2235</v>
      </c>
      <c r="C12142" t="s">
        <v>2260</v>
      </c>
      <c r="D12142" t="s">
        <v>2776</v>
      </c>
      <c r="E12142" t="s">
        <v>3273</v>
      </c>
      <c r="F12142" s="6">
        <v>21</v>
      </c>
      <c r="G12142" s="6">
        <v>260.80645751953125</v>
      </c>
      <c r="H12142" s="6">
        <v>260.80645751953125</v>
      </c>
      <c r="I12142" s="6">
        <v>70.254981994628906</v>
      </c>
      <c r="J12142" s="6">
        <v>46.002295081967226</v>
      </c>
      <c r="K12142">
        <f t="shared" si="378"/>
        <v>0</v>
      </c>
    </row>
    <row r="12143" spans="1:11" x14ac:dyDescent="0.25">
      <c r="A12143" s="5" t="str">
        <f t="shared" si="379"/>
        <v>SizeGreater than 200kWMonthly Peak DayJanuary22</v>
      </c>
      <c r="B12143" t="s">
        <v>2235</v>
      </c>
      <c r="C12143" t="s">
        <v>2260</v>
      </c>
      <c r="D12143" t="s">
        <v>2776</v>
      </c>
      <c r="E12143" t="s">
        <v>3273</v>
      </c>
      <c r="F12143" s="6">
        <v>22</v>
      </c>
      <c r="G12143" s="6">
        <v>273.68429565429688</v>
      </c>
      <c r="H12143" s="6">
        <v>273.68429565429688</v>
      </c>
      <c r="I12143" s="6">
        <v>65.3138427734375</v>
      </c>
      <c r="J12143" s="6">
        <v>45.15918032786886</v>
      </c>
      <c r="K12143">
        <f t="shared" si="378"/>
        <v>0</v>
      </c>
    </row>
    <row r="12144" spans="1:11" x14ac:dyDescent="0.25">
      <c r="A12144" s="5" t="str">
        <f t="shared" si="379"/>
        <v>SizeGreater than 200kWMonthly Peak DayJanuary23</v>
      </c>
      <c r="B12144" t="s">
        <v>2235</v>
      </c>
      <c r="C12144" t="s">
        <v>2260</v>
      </c>
      <c r="D12144" t="s">
        <v>2776</v>
      </c>
      <c r="E12144" t="s">
        <v>3273</v>
      </c>
      <c r="F12144" s="6">
        <v>23</v>
      </c>
      <c r="G12144" s="6">
        <v>273.66738891601563</v>
      </c>
      <c r="H12144" s="6">
        <v>273.66738891601563</v>
      </c>
      <c r="I12144" s="6">
        <v>90.793014526367188</v>
      </c>
      <c r="J12144" s="6">
        <v>44.725081967213114</v>
      </c>
      <c r="K12144">
        <f t="shared" si="378"/>
        <v>0</v>
      </c>
    </row>
    <row r="12145" spans="1:11" x14ac:dyDescent="0.25">
      <c r="A12145" s="5" t="str">
        <f t="shared" si="379"/>
        <v>SizeGreater than 200kWMonthly Peak DayJanuary24</v>
      </c>
      <c r="B12145" t="s">
        <v>2235</v>
      </c>
      <c r="C12145" t="s">
        <v>2260</v>
      </c>
      <c r="D12145" t="s">
        <v>2776</v>
      </c>
      <c r="E12145" t="s">
        <v>3273</v>
      </c>
      <c r="F12145" s="6">
        <v>24</v>
      </c>
      <c r="G12145" s="6">
        <v>279.7642822265625</v>
      </c>
      <c r="H12145" s="6">
        <v>279.7642822265625</v>
      </c>
      <c r="I12145" s="6">
        <v>64.504829406738281</v>
      </c>
      <c r="J12145" s="6">
        <v>43.989344262295056</v>
      </c>
      <c r="K12145">
        <f t="shared" si="378"/>
        <v>0</v>
      </c>
    </row>
    <row r="12146" spans="1:11" x14ac:dyDescent="0.25">
      <c r="A12146" s="5" t="str">
        <f t="shared" si="379"/>
        <v>SizeGreater than 200kWAverage WeekdayFebruary1</v>
      </c>
      <c r="B12146" t="s">
        <v>2235</v>
      </c>
      <c r="C12146" t="s">
        <v>2260</v>
      </c>
      <c r="D12146" t="s">
        <v>2777</v>
      </c>
      <c r="E12146" t="s">
        <v>3274</v>
      </c>
      <c r="F12146" s="6">
        <v>1</v>
      </c>
      <c r="G12146" s="6">
        <v>188.78103637695313</v>
      </c>
      <c r="H12146" s="6">
        <v>188.78103637695313</v>
      </c>
      <c r="I12146" s="6">
        <v>60.097183227539063</v>
      </c>
      <c r="J12146" s="6">
        <v>52.971139240506311</v>
      </c>
      <c r="K12146">
        <f t="shared" si="378"/>
        <v>0</v>
      </c>
    </row>
    <row r="12147" spans="1:11" x14ac:dyDescent="0.25">
      <c r="A12147" s="5" t="str">
        <f t="shared" si="379"/>
        <v>SizeGreater than 200kWAverage WeekdayFebruary2</v>
      </c>
      <c r="B12147" t="s">
        <v>2235</v>
      </c>
      <c r="C12147" t="s">
        <v>2260</v>
      </c>
      <c r="D12147" t="s">
        <v>2777</v>
      </c>
      <c r="E12147" t="s">
        <v>3274</v>
      </c>
      <c r="F12147" s="6">
        <v>2</v>
      </c>
      <c r="G12147" s="6">
        <v>188.93730163574219</v>
      </c>
      <c r="H12147" s="6">
        <v>188.93730163574219</v>
      </c>
      <c r="I12147" s="6">
        <v>66.193946838378906</v>
      </c>
      <c r="J12147" s="6">
        <v>51.823797468354414</v>
      </c>
      <c r="K12147">
        <f t="shared" si="378"/>
        <v>0</v>
      </c>
    </row>
    <row r="12148" spans="1:11" x14ac:dyDescent="0.25">
      <c r="A12148" s="5" t="str">
        <f t="shared" si="379"/>
        <v>SizeGreater than 200kWAverage WeekdayFebruary3</v>
      </c>
      <c r="B12148" t="s">
        <v>2235</v>
      </c>
      <c r="C12148" t="s">
        <v>2260</v>
      </c>
      <c r="D12148" t="s">
        <v>2777</v>
      </c>
      <c r="E12148" t="s">
        <v>3274</v>
      </c>
      <c r="F12148" s="6">
        <v>3</v>
      </c>
      <c r="G12148" s="6">
        <v>190.95916748046875</v>
      </c>
      <c r="H12148" s="6">
        <v>190.95916748046875</v>
      </c>
      <c r="I12148" s="6">
        <v>78.119316101074219</v>
      </c>
      <c r="J12148" s="6">
        <v>50.862911392405039</v>
      </c>
      <c r="K12148">
        <f t="shared" si="378"/>
        <v>0</v>
      </c>
    </row>
    <row r="12149" spans="1:11" x14ac:dyDescent="0.25">
      <c r="A12149" s="5" t="str">
        <f t="shared" si="379"/>
        <v>SizeGreater than 200kWAverage WeekdayFebruary4</v>
      </c>
      <c r="B12149" t="s">
        <v>2235</v>
      </c>
      <c r="C12149" t="s">
        <v>2260</v>
      </c>
      <c r="D12149" t="s">
        <v>2777</v>
      </c>
      <c r="E12149" t="s">
        <v>3274</v>
      </c>
      <c r="F12149" s="6">
        <v>4</v>
      </c>
      <c r="G12149" s="6">
        <v>199.34599304199219</v>
      </c>
      <c r="H12149" s="6">
        <v>199.34599304199219</v>
      </c>
      <c r="I12149" s="6">
        <v>62.763454437255859</v>
      </c>
      <c r="J12149" s="6">
        <v>50.04050632911391</v>
      </c>
      <c r="K12149">
        <f t="shared" si="378"/>
        <v>0</v>
      </c>
    </row>
    <row r="12150" spans="1:11" x14ac:dyDescent="0.25">
      <c r="A12150" s="5" t="str">
        <f t="shared" si="379"/>
        <v>SizeGreater than 200kWAverage WeekdayFebruary5</v>
      </c>
      <c r="B12150" t="s">
        <v>2235</v>
      </c>
      <c r="C12150" t="s">
        <v>2260</v>
      </c>
      <c r="D12150" t="s">
        <v>2777</v>
      </c>
      <c r="E12150" t="s">
        <v>3274</v>
      </c>
      <c r="F12150" s="6">
        <v>5</v>
      </c>
      <c r="G12150" s="6">
        <v>264.41561889648438</v>
      </c>
      <c r="H12150" s="6">
        <v>264.41561889648438</v>
      </c>
      <c r="I12150" s="6">
        <v>81.591575622558594</v>
      </c>
      <c r="J12150" s="6">
        <v>49.729367088607539</v>
      </c>
      <c r="K12150">
        <f t="shared" si="378"/>
        <v>0</v>
      </c>
    </row>
    <row r="12151" spans="1:11" x14ac:dyDescent="0.25">
      <c r="A12151" s="5" t="str">
        <f t="shared" si="379"/>
        <v>SizeGreater than 200kWAverage WeekdayFebruary6</v>
      </c>
      <c r="B12151" t="s">
        <v>2235</v>
      </c>
      <c r="C12151" t="s">
        <v>2260</v>
      </c>
      <c r="D12151" t="s">
        <v>2777</v>
      </c>
      <c r="E12151" t="s">
        <v>3274</v>
      </c>
      <c r="F12151" s="6">
        <v>6</v>
      </c>
      <c r="G12151" s="6">
        <v>349.88748168945313</v>
      </c>
      <c r="H12151" s="6">
        <v>349.88748168945313</v>
      </c>
      <c r="I12151" s="6">
        <v>77.482933044433594</v>
      </c>
      <c r="J12151" s="6">
        <v>49.197974683544317</v>
      </c>
      <c r="K12151">
        <f t="shared" si="378"/>
        <v>0</v>
      </c>
    </row>
    <row r="12152" spans="1:11" x14ac:dyDescent="0.25">
      <c r="A12152" s="5" t="str">
        <f t="shared" si="379"/>
        <v>SizeGreater than 200kWAverage WeekdayFebruary7</v>
      </c>
      <c r="B12152" t="s">
        <v>2235</v>
      </c>
      <c r="C12152" t="s">
        <v>2260</v>
      </c>
      <c r="D12152" t="s">
        <v>2777</v>
      </c>
      <c r="E12152" t="s">
        <v>3274</v>
      </c>
      <c r="F12152" s="6">
        <v>7</v>
      </c>
      <c r="G12152" s="6">
        <v>389.0740966796875</v>
      </c>
      <c r="H12152" s="6">
        <v>389.0740966796875</v>
      </c>
      <c r="I12152" s="6">
        <v>81.97698974609375</v>
      </c>
      <c r="J12152" s="6">
        <v>49.346962025316451</v>
      </c>
      <c r="K12152">
        <f t="shared" si="378"/>
        <v>0</v>
      </c>
    </row>
    <row r="12153" spans="1:11" x14ac:dyDescent="0.25">
      <c r="A12153" s="5" t="str">
        <f t="shared" si="379"/>
        <v>SizeGreater than 200kWAverage WeekdayFebruary8</v>
      </c>
      <c r="B12153" t="s">
        <v>2235</v>
      </c>
      <c r="C12153" t="s">
        <v>2260</v>
      </c>
      <c r="D12153" t="s">
        <v>2777</v>
      </c>
      <c r="E12153" t="s">
        <v>3274</v>
      </c>
      <c r="F12153" s="6">
        <v>8</v>
      </c>
      <c r="G12153" s="6">
        <v>411.48556518554688</v>
      </c>
      <c r="H12153" s="6">
        <v>411.48556518554688</v>
      </c>
      <c r="I12153" s="6">
        <v>87.718276977539063</v>
      </c>
      <c r="J12153" s="6">
        <v>48.878607594936703</v>
      </c>
      <c r="K12153">
        <f t="shared" si="378"/>
        <v>0</v>
      </c>
    </row>
    <row r="12154" spans="1:11" x14ac:dyDescent="0.25">
      <c r="A12154" s="5" t="str">
        <f t="shared" si="379"/>
        <v>SizeGreater than 200kWAverage WeekdayFebruary9</v>
      </c>
      <c r="B12154" t="s">
        <v>2235</v>
      </c>
      <c r="C12154" t="s">
        <v>2260</v>
      </c>
      <c r="D12154" t="s">
        <v>2777</v>
      </c>
      <c r="E12154" t="s">
        <v>3274</v>
      </c>
      <c r="F12154" s="6">
        <v>9</v>
      </c>
      <c r="G12154" s="6">
        <v>406.54550170898438</v>
      </c>
      <c r="H12154" s="6">
        <v>406.54550170898438</v>
      </c>
      <c r="I12154" s="6">
        <v>78.15325927734375</v>
      </c>
      <c r="J12154" s="6">
        <v>49.469620253164585</v>
      </c>
      <c r="K12154">
        <f t="shared" si="378"/>
        <v>0</v>
      </c>
    </row>
    <row r="12155" spans="1:11" x14ac:dyDescent="0.25">
      <c r="A12155" s="5" t="str">
        <f t="shared" si="379"/>
        <v>SizeGreater than 200kWAverage WeekdayFebruary10</v>
      </c>
      <c r="B12155" t="s">
        <v>2235</v>
      </c>
      <c r="C12155" t="s">
        <v>2260</v>
      </c>
      <c r="D12155" t="s">
        <v>2777</v>
      </c>
      <c r="E12155" t="s">
        <v>3274</v>
      </c>
      <c r="F12155" s="6">
        <v>10</v>
      </c>
      <c r="G12155" s="6">
        <v>404.64666748046875</v>
      </c>
      <c r="H12155" s="6">
        <v>404.64666748046875</v>
      </c>
      <c r="I12155" s="6">
        <v>74.282508850097656</v>
      </c>
      <c r="J12155" s="6">
        <v>51.607088607594903</v>
      </c>
      <c r="K12155">
        <f t="shared" si="378"/>
        <v>0</v>
      </c>
    </row>
    <row r="12156" spans="1:11" x14ac:dyDescent="0.25">
      <c r="A12156" s="5" t="str">
        <f t="shared" si="379"/>
        <v>SizeGreater than 200kWAverage WeekdayFebruary11</v>
      </c>
      <c r="B12156" t="s">
        <v>2235</v>
      </c>
      <c r="C12156" t="s">
        <v>2260</v>
      </c>
      <c r="D12156" t="s">
        <v>2777</v>
      </c>
      <c r="E12156" t="s">
        <v>3274</v>
      </c>
      <c r="F12156" s="6">
        <v>11</v>
      </c>
      <c r="G12156" s="6">
        <v>401.20782470703125</v>
      </c>
      <c r="H12156" s="6">
        <v>401.20782470703125</v>
      </c>
      <c r="I12156" s="6">
        <v>75.662162780761719</v>
      </c>
      <c r="J12156" s="6">
        <v>54.941012658227862</v>
      </c>
      <c r="K12156">
        <f t="shared" si="378"/>
        <v>0</v>
      </c>
    </row>
    <row r="12157" spans="1:11" x14ac:dyDescent="0.25">
      <c r="A12157" s="5" t="str">
        <f t="shared" si="379"/>
        <v>SizeGreater than 200kWAverage WeekdayFebruary12</v>
      </c>
      <c r="B12157" t="s">
        <v>2235</v>
      </c>
      <c r="C12157" t="s">
        <v>2260</v>
      </c>
      <c r="D12157" t="s">
        <v>2777</v>
      </c>
      <c r="E12157" t="s">
        <v>3274</v>
      </c>
      <c r="F12157" s="6">
        <v>12</v>
      </c>
      <c r="G12157" s="6">
        <v>399.10842895507813</v>
      </c>
      <c r="H12157" s="6">
        <v>399.10842895507813</v>
      </c>
      <c r="I12157" s="6">
        <v>74.679313659667969</v>
      </c>
      <c r="J12157" s="6">
        <v>57.58721518987339</v>
      </c>
      <c r="K12157">
        <f t="shared" si="378"/>
        <v>0</v>
      </c>
    </row>
    <row r="12158" spans="1:11" x14ac:dyDescent="0.25">
      <c r="A12158" s="5" t="str">
        <f t="shared" si="379"/>
        <v>SizeGreater than 200kWAverage WeekdayFebruary13</v>
      </c>
      <c r="B12158" t="s">
        <v>2235</v>
      </c>
      <c r="C12158" t="s">
        <v>2260</v>
      </c>
      <c r="D12158" t="s">
        <v>2777</v>
      </c>
      <c r="E12158" t="s">
        <v>3274</v>
      </c>
      <c r="F12158" s="6">
        <v>13</v>
      </c>
      <c r="G12158" s="6">
        <v>378.21682739257813</v>
      </c>
      <c r="H12158" s="6">
        <v>378.21682739257813</v>
      </c>
      <c r="I12158" s="6">
        <v>79.828079223632813</v>
      </c>
      <c r="J12158" s="6">
        <v>59.32227848101266</v>
      </c>
      <c r="K12158">
        <f t="shared" si="378"/>
        <v>0</v>
      </c>
    </row>
    <row r="12159" spans="1:11" x14ac:dyDescent="0.25">
      <c r="A12159" s="5" t="str">
        <f t="shared" si="379"/>
        <v>SizeGreater than 200kWAverage WeekdayFebruary14</v>
      </c>
      <c r="B12159" t="s">
        <v>2235</v>
      </c>
      <c r="C12159" t="s">
        <v>2260</v>
      </c>
      <c r="D12159" t="s">
        <v>2777</v>
      </c>
      <c r="E12159" t="s">
        <v>3274</v>
      </c>
      <c r="F12159" s="6">
        <v>14</v>
      </c>
      <c r="G12159" s="6">
        <v>333.5076904296875</v>
      </c>
      <c r="H12159" s="6">
        <v>333.5076904296875</v>
      </c>
      <c r="I12159" s="6">
        <v>71.37786865234375</v>
      </c>
      <c r="J12159" s="6">
        <v>60.566075949367125</v>
      </c>
      <c r="K12159">
        <f t="shared" si="378"/>
        <v>0</v>
      </c>
    </row>
    <row r="12160" spans="1:11" x14ac:dyDescent="0.25">
      <c r="A12160" s="5" t="str">
        <f t="shared" si="379"/>
        <v>SizeGreater than 200kWAverage WeekdayFebruary15</v>
      </c>
      <c r="B12160" t="s">
        <v>2235</v>
      </c>
      <c r="C12160" t="s">
        <v>2260</v>
      </c>
      <c r="D12160" t="s">
        <v>2777</v>
      </c>
      <c r="E12160" t="s">
        <v>3274</v>
      </c>
      <c r="F12160" s="6">
        <v>15</v>
      </c>
      <c r="G12160" s="6">
        <v>305.51846313476563</v>
      </c>
      <c r="H12160" s="6">
        <v>305.51846313476563</v>
      </c>
      <c r="I12160" s="6">
        <v>80.581321716308594</v>
      </c>
      <c r="J12160" s="6">
        <v>61.348354430379729</v>
      </c>
      <c r="K12160">
        <f t="shared" si="378"/>
        <v>0</v>
      </c>
    </row>
    <row r="12161" spans="1:11" x14ac:dyDescent="0.25">
      <c r="A12161" s="5" t="str">
        <f t="shared" si="379"/>
        <v>SizeGreater than 200kWAverage WeekdayFebruary16</v>
      </c>
      <c r="B12161" t="s">
        <v>2235</v>
      </c>
      <c r="C12161" t="s">
        <v>2260</v>
      </c>
      <c r="D12161" t="s">
        <v>2777</v>
      </c>
      <c r="E12161" t="s">
        <v>3274</v>
      </c>
      <c r="F12161" s="6">
        <v>16</v>
      </c>
      <c r="G12161" s="6">
        <v>229.16961669921875</v>
      </c>
      <c r="H12161" s="6">
        <v>229.16961669921875</v>
      </c>
      <c r="I12161" s="6">
        <v>68.287239074707031</v>
      </c>
      <c r="J12161" s="6">
        <v>61.597974683544358</v>
      </c>
      <c r="K12161">
        <f t="shared" si="378"/>
        <v>0</v>
      </c>
    </row>
    <row r="12162" spans="1:11" x14ac:dyDescent="0.25">
      <c r="A12162" s="5" t="str">
        <f t="shared" si="379"/>
        <v>SizeGreater than 200kWAverage WeekdayFebruary17</v>
      </c>
      <c r="B12162" t="s">
        <v>2235</v>
      </c>
      <c r="C12162" t="s">
        <v>2260</v>
      </c>
      <c r="D12162" t="s">
        <v>2777</v>
      </c>
      <c r="E12162" t="s">
        <v>3274</v>
      </c>
      <c r="F12162" s="6">
        <v>17</v>
      </c>
      <c r="G12162" s="6">
        <v>207.59053039550781</v>
      </c>
      <c r="H12162" s="6">
        <v>207.59053039550781</v>
      </c>
      <c r="I12162" s="6">
        <v>77.564735412597656</v>
      </c>
      <c r="J12162" s="6">
        <v>61.246835443038009</v>
      </c>
      <c r="K12162">
        <f t="shared" ref="K12162:K12225" si="380">INDEX(events, MATCH(CONCATENATE(B12162, C12162, D12162, E12162), events_y, 0), MATCH("Confidential", events_x, 0))</f>
        <v>0</v>
      </c>
    </row>
    <row r="12163" spans="1:11" x14ac:dyDescent="0.25">
      <c r="A12163" s="5" t="str">
        <f t="shared" ref="A12163:A12226" si="381">CONCATENATE(B12163, C12163, D12163, E12163, F12163)</f>
        <v>SizeGreater than 200kWAverage WeekdayFebruary18</v>
      </c>
      <c r="B12163" t="s">
        <v>2235</v>
      </c>
      <c r="C12163" t="s">
        <v>2260</v>
      </c>
      <c r="D12163" t="s">
        <v>2777</v>
      </c>
      <c r="E12163" t="s">
        <v>3274</v>
      </c>
      <c r="F12163" s="6">
        <v>18</v>
      </c>
      <c r="G12163" s="6">
        <v>192.43893432617188</v>
      </c>
      <c r="H12163" s="6">
        <v>192.43893432617188</v>
      </c>
      <c r="I12163" s="6">
        <v>64.684585571289063</v>
      </c>
      <c r="J12163" s="6">
        <v>60.296329113924045</v>
      </c>
      <c r="K12163">
        <f t="shared" si="380"/>
        <v>0</v>
      </c>
    </row>
    <row r="12164" spans="1:11" x14ac:dyDescent="0.25">
      <c r="A12164" s="5" t="str">
        <f t="shared" si="381"/>
        <v>SizeGreater than 200kWAverage WeekdayFebruary19</v>
      </c>
      <c r="B12164" t="s">
        <v>2235</v>
      </c>
      <c r="C12164" t="s">
        <v>2260</v>
      </c>
      <c r="D12164" t="s">
        <v>2777</v>
      </c>
      <c r="E12164" t="s">
        <v>3274</v>
      </c>
      <c r="F12164" s="6">
        <v>19</v>
      </c>
      <c r="G12164" s="6">
        <v>191.41474914550781</v>
      </c>
      <c r="H12164" s="6">
        <v>191.41474914550781</v>
      </c>
      <c r="I12164" s="6">
        <v>61.338527679443359</v>
      </c>
      <c r="J12164" s="6">
        <v>58.455822784810131</v>
      </c>
      <c r="K12164">
        <f t="shared" si="380"/>
        <v>0</v>
      </c>
    </row>
    <row r="12165" spans="1:11" x14ac:dyDescent="0.25">
      <c r="A12165" s="5" t="str">
        <f t="shared" si="381"/>
        <v>SizeGreater than 200kWAverage WeekdayFebruary20</v>
      </c>
      <c r="B12165" t="s">
        <v>2235</v>
      </c>
      <c r="C12165" t="s">
        <v>2260</v>
      </c>
      <c r="D12165" t="s">
        <v>2777</v>
      </c>
      <c r="E12165" t="s">
        <v>3274</v>
      </c>
      <c r="F12165" s="6">
        <v>20</v>
      </c>
      <c r="G12165" s="6">
        <v>189.18942260742188</v>
      </c>
      <c r="H12165" s="6">
        <v>189.18942260742188</v>
      </c>
      <c r="I12165" s="6">
        <v>55.506584167480469</v>
      </c>
      <c r="J12165" s="6">
        <v>57.142784810126535</v>
      </c>
      <c r="K12165">
        <f t="shared" si="380"/>
        <v>0</v>
      </c>
    </row>
    <row r="12166" spans="1:11" x14ac:dyDescent="0.25">
      <c r="A12166" s="5" t="str">
        <f t="shared" si="381"/>
        <v>SizeGreater than 200kWAverage WeekdayFebruary21</v>
      </c>
      <c r="B12166" t="s">
        <v>2235</v>
      </c>
      <c r="C12166" t="s">
        <v>2260</v>
      </c>
      <c r="D12166" t="s">
        <v>2777</v>
      </c>
      <c r="E12166" t="s">
        <v>3274</v>
      </c>
      <c r="F12166" s="6">
        <v>21</v>
      </c>
      <c r="G12166" s="6">
        <v>197.35481262207031</v>
      </c>
      <c r="H12166" s="6">
        <v>197.35481262207031</v>
      </c>
      <c r="I12166" s="6">
        <v>58.854660034179688</v>
      </c>
      <c r="J12166" s="6">
        <v>56.002151898734191</v>
      </c>
      <c r="K12166">
        <f t="shared" si="380"/>
        <v>0</v>
      </c>
    </row>
    <row r="12167" spans="1:11" x14ac:dyDescent="0.25">
      <c r="A12167" s="5" t="str">
        <f t="shared" si="381"/>
        <v>SizeGreater than 200kWAverage WeekdayFebruary22</v>
      </c>
      <c r="B12167" t="s">
        <v>2235</v>
      </c>
      <c r="C12167" t="s">
        <v>2260</v>
      </c>
      <c r="D12167" t="s">
        <v>2777</v>
      </c>
      <c r="E12167" t="s">
        <v>3274</v>
      </c>
      <c r="F12167" s="6">
        <v>22</v>
      </c>
      <c r="G12167" s="6">
        <v>200.91114807128906</v>
      </c>
      <c r="H12167" s="6">
        <v>200.91114807128906</v>
      </c>
      <c r="I12167" s="6">
        <v>58.056598663330078</v>
      </c>
      <c r="J12167" s="6">
        <v>55.132784810126559</v>
      </c>
      <c r="K12167">
        <f t="shared" si="380"/>
        <v>0</v>
      </c>
    </row>
    <row r="12168" spans="1:11" x14ac:dyDescent="0.25">
      <c r="A12168" s="5" t="str">
        <f t="shared" si="381"/>
        <v>SizeGreater than 200kWAverage WeekdayFebruary23</v>
      </c>
      <c r="B12168" t="s">
        <v>2235</v>
      </c>
      <c r="C12168" t="s">
        <v>2260</v>
      </c>
      <c r="D12168" t="s">
        <v>2777</v>
      </c>
      <c r="E12168" t="s">
        <v>3274</v>
      </c>
      <c r="F12168" s="6">
        <v>23</v>
      </c>
      <c r="G12168" s="6">
        <v>210.71794128417969</v>
      </c>
      <c r="H12168" s="6">
        <v>210.71794128417969</v>
      </c>
      <c r="I12168" s="6">
        <v>72.170173645019531</v>
      </c>
      <c r="J12168" s="6">
        <v>54.755949367088625</v>
      </c>
      <c r="K12168">
        <f t="shared" si="380"/>
        <v>0</v>
      </c>
    </row>
    <row r="12169" spans="1:11" x14ac:dyDescent="0.25">
      <c r="A12169" s="5" t="str">
        <f t="shared" si="381"/>
        <v>SizeGreater than 200kWAverage WeekdayFebruary24</v>
      </c>
      <c r="B12169" t="s">
        <v>2235</v>
      </c>
      <c r="C12169" t="s">
        <v>2260</v>
      </c>
      <c r="D12169" t="s">
        <v>2777</v>
      </c>
      <c r="E12169" t="s">
        <v>3274</v>
      </c>
      <c r="F12169" s="6">
        <v>24</v>
      </c>
      <c r="G12169" s="6">
        <v>211.79560852050781</v>
      </c>
      <c r="H12169" s="6">
        <v>211.79560852050781</v>
      </c>
      <c r="I12169" s="6">
        <v>68.054191589355469</v>
      </c>
      <c r="J12169" s="6">
        <v>54.507215189873463</v>
      </c>
      <c r="K12169">
        <f t="shared" si="380"/>
        <v>0</v>
      </c>
    </row>
    <row r="12170" spans="1:11" x14ac:dyDescent="0.25">
      <c r="A12170" s="5" t="str">
        <f t="shared" si="381"/>
        <v>SizeGreater than 200kWMonthly Peak DayFebruary1</v>
      </c>
      <c r="B12170" t="s">
        <v>2235</v>
      </c>
      <c r="C12170" t="s">
        <v>2260</v>
      </c>
      <c r="D12170" t="s">
        <v>2778</v>
      </c>
      <c r="E12170" t="s">
        <v>3274</v>
      </c>
      <c r="F12170" s="6">
        <v>1</v>
      </c>
      <c r="G12170" s="6">
        <v>243.60411071777344</v>
      </c>
      <c r="H12170" s="6">
        <v>243.60411071777344</v>
      </c>
      <c r="I12170" s="6">
        <v>79.134986877441406</v>
      </c>
      <c r="J12170" s="6">
        <v>52.739746835443064</v>
      </c>
      <c r="K12170">
        <f t="shared" si="380"/>
        <v>0</v>
      </c>
    </row>
    <row r="12171" spans="1:11" x14ac:dyDescent="0.25">
      <c r="A12171" s="5" t="str">
        <f t="shared" si="381"/>
        <v>SizeGreater than 200kWMonthly Peak DayFebruary2</v>
      </c>
      <c r="B12171" t="s">
        <v>2235</v>
      </c>
      <c r="C12171" t="s">
        <v>2260</v>
      </c>
      <c r="D12171" t="s">
        <v>2778</v>
      </c>
      <c r="E12171" t="s">
        <v>3274</v>
      </c>
      <c r="F12171" s="6">
        <v>2</v>
      </c>
      <c r="G12171" s="6">
        <v>244.35015869140625</v>
      </c>
      <c r="H12171" s="6">
        <v>244.35015869140625</v>
      </c>
      <c r="I12171" s="6">
        <v>86.873748779296875</v>
      </c>
      <c r="J12171" s="6">
        <v>52.409367088607617</v>
      </c>
      <c r="K12171">
        <f t="shared" si="380"/>
        <v>0</v>
      </c>
    </row>
    <row r="12172" spans="1:11" x14ac:dyDescent="0.25">
      <c r="A12172" s="5" t="str">
        <f t="shared" si="381"/>
        <v>SizeGreater than 200kWMonthly Peak DayFebruary3</v>
      </c>
      <c r="B12172" t="s">
        <v>2235</v>
      </c>
      <c r="C12172" t="s">
        <v>2260</v>
      </c>
      <c r="D12172" t="s">
        <v>2778</v>
      </c>
      <c r="E12172" t="s">
        <v>3274</v>
      </c>
      <c r="F12172" s="6">
        <v>3</v>
      </c>
      <c r="G12172" s="6">
        <v>238.46049499511719</v>
      </c>
      <c r="H12172" s="6">
        <v>238.46049499511719</v>
      </c>
      <c r="I12172" s="6">
        <v>78.4461669921875</v>
      </c>
      <c r="J12172" s="6">
        <v>52.180632911392436</v>
      </c>
      <c r="K12172">
        <f t="shared" si="380"/>
        <v>0</v>
      </c>
    </row>
    <row r="12173" spans="1:11" x14ac:dyDescent="0.25">
      <c r="A12173" s="5" t="str">
        <f t="shared" si="381"/>
        <v>SizeGreater than 200kWMonthly Peak DayFebruary4</v>
      </c>
      <c r="B12173" t="s">
        <v>2235</v>
      </c>
      <c r="C12173" t="s">
        <v>2260</v>
      </c>
      <c r="D12173" t="s">
        <v>2778</v>
      </c>
      <c r="E12173" t="s">
        <v>3274</v>
      </c>
      <c r="F12173" s="6">
        <v>4</v>
      </c>
      <c r="G12173" s="6">
        <v>239.63713073730469</v>
      </c>
      <c r="H12173" s="6">
        <v>239.63713073730469</v>
      </c>
      <c r="I12173" s="6">
        <v>69.14764404296875</v>
      </c>
      <c r="J12173" s="6">
        <v>52.060632911392425</v>
      </c>
      <c r="K12173">
        <f t="shared" si="380"/>
        <v>0</v>
      </c>
    </row>
    <row r="12174" spans="1:11" x14ac:dyDescent="0.25">
      <c r="A12174" s="5" t="str">
        <f t="shared" si="381"/>
        <v>SizeGreater than 200kWMonthly Peak DayFebruary5</v>
      </c>
      <c r="B12174" t="s">
        <v>2235</v>
      </c>
      <c r="C12174" t="s">
        <v>2260</v>
      </c>
      <c r="D12174" t="s">
        <v>2778</v>
      </c>
      <c r="E12174" t="s">
        <v>3274</v>
      </c>
      <c r="F12174" s="6">
        <v>5</v>
      </c>
      <c r="G12174" s="6">
        <v>289.8682861328125</v>
      </c>
      <c r="H12174" s="6">
        <v>289.8682861328125</v>
      </c>
      <c r="I12174" s="6">
        <v>82.831451416015625</v>
      </c>
      <c r="J12174" s="6">
        <v>51.949493670886135</v>
      </c>
      <c r="K12174">
        <f t="shared" si="380"/>
        <v>0</v>
      </c>
    </row>
    <row r="12175" spans="1:11" x14ac:dyDescent="0.25">
      <c r="A12175" s="5" t="str">
        <f t="shared" si="381"/>
        <v>SizeGreater than 200kWMonthly Peak DayFebruary6</v>
      </c>
      <c r="B12175" t="s">
        <v>2235</v>
      </c>
      <c r="C12175" t="s">
        <v>2260</v>
      </c>
      <c r="D12175" t="s">
        <v>2778</v>
      </c>
      <c r="E12175" t="s">
        <v>3274</v>
      </c>
      <c r="F12175" s="6">
        <v>6</v>
      </c>
      <c r="G12175" s="6">
        <v>399.86526489257813</v>
      </c>
      <c r="H12175" s="6">
        <v>399.86526489257813</v>
      </c>
      <c r="I12175" s="6">
        <v>84.836952209472656</v>
      </c>
      <c r="J12175" s="6">
        <v>51.918860759493683</v>
      </c>
      <c r="K12175">
        <f t="shared" si="380"/>
        <v>0</v>
      </c>
    </row>
    <row r="12176" spans="1:11" x14ac:dyDescent="0.25">
      <c r="A12176" s="5" t="str">
        <f t="shared" si="381"/>
        <v>SizeGreater than 200kWMonthly Peak DayFebruary7</v>
      </c>
      <c r="B12176" t="s">
        <v>2235</v>
      </c>
      <c r="C12176" t="s">
        <v>2260</v>
      </c>
      <c r="D12176" t="s">
        <v>2778</v>
      </c>
      <c r="E12176" t="s">
        <v>3274</v>
      </c>
      <c r="F12176" s="6">
        <v>7</v>
      </c>
      <c r="G12176" s="6">
        <v>450.81069946289063</v>
      </c>
      <c r="H12176" s="6">
        <v>450.81069946289063</v>
      </c>
      <c r="I12176" s="6">
        <v>77.698600769042969</v>
      </c>
      <c r="J12176" s="6">
        <v>51.872278481012621</v>
      </c>
      <c r="K12176">
        <f t="shared" si="380"/>
        <v>0</v>
      </c>
    </row>
    <row r="12177" spans="1:11" x14ac:dyDescent="0.25">
      <c r="A12177" s="5" t="str">
        <f t="shared" si="381"/>
        <v>SizeGreater than 200kWMonthly Peak DayFebruary8</v>
      </c>
      <c r="B12177" t="s">
        <v>2235</v>
      </c>
      <c r="C12177" t="s">
        <v>2260</v>
      </c>
      <c r="D12177" t="s">
        <v>2778</v>
      </c>
      <c r="E12177" t="s">
        <v>3274</v>
      </c>
      <c r="F12177" s="6">
        <v>8</v>
      </c>
      <c r="G12177" s="6">
        <v>480.022216796875</v>
      </c>
      <c r="H12177" s="6">
        <v>480.022216796875</v>
      </c>
      <c r="I12177" s="6">
        <v>80.678672790527344</v>
      </c>
      <c r="J12177" s="6">
        <v>51.914050632911405</v>
      </c>
      <c r="K12177">
        <f t="shared" si="380"/>
        <v>0</v>
      </c>
    </row>
    <row r="12178" spans="1:11" x14ac:dyDescent="0.25">
      <c r="A12178" s="5" t="str">
        <f t="shared" si="381"/>
        <v>SizeGreater than 200kWMonthly Peak DayFebruary9</v>
      </c>
      <c r="B12178" t="s">
        <v>2235</v>
      </c>
      <c r="C12178" t="s">
        <v>2260</v>
      </c>
      <c r="D12178" t="s">
        <v>2778</v>
      </c>
      <c r="E12178" t="s">
        <v>3274</v>
      </c>
      <c r="F12178" s="6">
        <v>9</v>
      </c>
      <c r="G12178" s="6">
        <v>473.78762817382813</v>
      </c>
      <c r="H12178" s="6">
        <v>473.78762817382813</v>
      </c>
      <c r="I12178" s="6">
        <v>64.722679138183594</v>
      </c>
      <c r="J12178" s="6">
        <v>52.264430379746841</v>
      </c>
      <c r="K12178">
        <f t="shared" si="380"/>
        <v>0</v>
      </c>
    </row>
    <row r="12179" spans="1:11" x14ac:dyDescent="0.25">
      <c r="A12179" s="5" t="str">
        <f t="shared" si="381"/>
        <v>SizeGreater than 200kWMonthly Peak DayFebruary10</v>
      </c>
      <c r="B12179" t="s">
        <v>2235</v>
      </c>
      <c r="C12179" t="s">
        <v>2260</v>
      </c>
      <c r="D12179" t="s">
        <v>2778</v>
      </c>
      <c r="E12179" t="s">
        <v>3274</v>
      </c>
      <c r="F12179" s="6">
        <v>10</v>
      </c>
      <c r="G12179" s="6">
        <v>485.85006713867188</v>
      </c>
      <c r="H12179" s="6">
        <v>485.85006713867188</v>
      </c>
      <c r="I12179" s="6">
        <v>70.603950500488281</v>
      </c>
      <c r="J12179" s="6">
        <v>52.976962025316439</v>
      </c>
      <c r="K12179">
        <f t="shared" si="380"/>
        <v>0</v>
      </c>
    </row>
    <row r="12180" spans="1:11" x14ac:dyDescent="0.25">
      <c r="A12180" s="5" t="str">
        <f t="shared" si="381"/>
        <v>SizeGreater than 200kWMonthly Peak DayFebruary11</v>
      </c>
      <c r="B12180" t="s">
        <v>2235</v>
      </c>
      <c r="C12180" t="s">
        <v>2260</v>
      </c>
      <c r="D12180" t="s">
        <v>2778</v>
      </c>
      <c r="E12180" t="s">
        <v>3274</v>
      </c>
      <c r="F12180" s="6">
        <v>11</v>
      </c>
      <c r="G12180" s="6">
        <v>502.50747680664063</v>
      </c>
      <c r="H12180" s="6">
        <v>502.50747680664063</v>
      </c>
      <c r="I12180" s="6">
        <v>73.040679931640625</v>
      </c>
      <c r="J12180" s="6">
        <v>53.959493670886069</v>
      </c>
      <c r="K12180">
        <f t="shared" si="380"/>
        <v>0</v>
      </c>
    </row>
    <row r="12181" spans="1:11" x14ac:dyDescent="0.25">
      <c r="A12181" s="5" t="str">
        <f t="shared" si="381"/>
        <v>SizeGreater than 200kWMonthly Peak DayFebruary12</v>
      </c>
      <c r="B12181" t="s">
        <v>2235</v>
      </c>
      <c r="C12181" t="s">
        <v>2260</v>
      </c>
      <c r="D12181" t="s">
        <v>2778</v>
      </c>
      <c r="E12181" t="s">
        <v>3274</v>
      </c>
      <c r="F12181" s="6">
        <v>12</v>
      </c>
      <c r="G12181" s="6">
        <v>494.84939575195313</v>
      </c>
      <c r="H12181" s="6">
        <v>494.84939575195313</v>
      </c>
      <c r="I12181" s="6">
        <v>62.944656372070313</v>
      </c>
      <c r="J12181" s="6">
        <v>54.984810126582232</v>
      </c>
      <c r="K12181">
        <f t="shared" si="380"/>
        <v>0</v>
      </c>
    </row>
    <row r="12182" spans="1:11" x14ac:dyDescent="0.25">
      <c r="A12182" s="5" t="str">
        <f t="shared" si="381"/>
        <v>SizeGreater than 200kWMonthly Peak DayFebruary13</v>
      </c>
      <c r="B12182" t="s">
        <v>2235</v>
      </c>
      <c r="C12182" t="s">
        <v>2260</v>
      </c>
      <c r="D12182" t="s">
        <v>2778</v>
      </c>
      <c r="E12182" t="s">
        <v>3274</v>
      </c>
      <c r="F12182" s="6">
        <v>13</v>
      </c>
      <c r="G12182" s="6">
        <v>456.082763671875</v>
      </c>
      <c r="H12182" s="6">
        <v>456.082763671875</v>
      </c>
      <c r="I12182" s="6">
        <v>64.779830932617188</v>
      </c>
      <c r="J12182" s="6">
        <v>56.028227848101295</v>
      </c>
      <c r="K12182">
        <f t="shared" si="380"/>
        <v>0</v>
      </c>
    </row>
    <row r="12183" spans="1:11" x14ac:dyDescent="0.25">
      <c r="A12183" s="5" t="str">
        <f t="shared" si="381"/>
        <v>SizeGreater than 200kWMonthly Peak DayFebruary14</v>
      </c>
      <c r="B12183" t="s">
        <v>2235</v>
      </c>
      <c r="C12183" t="s">
        <v>2260</v>
      </c>
      <c r="D12183" t="s">
        <v>2778</v>
      </c>
      <c r="E12183" t="s">
        <v>3274</v>
      </c>
      <c r="F12183" s="6">
        <v>14</v>
      </c>
      <c r="G12183" s="6">
        <v>411.73971557617188</v>
      </c>
      <c r="H12183" s="6">
        <v>411.73971557617188</v>
      </c>
      <c r="I12183" s="6">
        <v>65.881118774414063</v>
      </c>
      <c r="J12183" s="6">
        <v>56.948101265822793</v>
      </c>
      <c r="K12183">
        <f t="shared" si="380"/>
        <v>0</v>
      </c>
    </row>
    <row r="12184" spans="1:11" x14ac:dyDescent="0.25">
      <c r="A12184" s="5" t="str">
        <f t="shared" si="381"/>
        <v>SizeGreater than 200kWMonthly Peak DayFebruary15</v>
      </c>
      <c r="B12184" t="s">
        <v>2235</v>
      </c>
      <c r="C12184" t="s">
        <v>2260</v>
      </c>
      <c r="D12184" t="s">
        <v>2778</v>
      </c>
      <c r="E12184" t="s">
        <v>3274</v>
      </c>
      <c r="F12184" s="6">
        <v>15</v>
      </c>
      <c r="G12184" s="6">
        <v>361.056396484375</v>
      </c>
      <c r="H12184" s="6">
        <v>361.056396484375</v>
      </c>
      <c r="I12184" s="6">
        <v>50.464885711669922</v>
      </c>
      <c r="J12184" s="6">
        <v>58.340379746835445</v>
      </c>
      <c r="K12184">
        <f t="shared" si="380"/>
        <v>0</v>
      </c>
    </row>
    <row r="12185" spans="1:11" x14ac:dyDescent="0.25">
      <c r="A12185" s="5" t="str">
        <f t="shared" si="381"/>
        <v>SizeGreater than 200kWMonthly Peak DayFebruary16</v>
      </c>
      <c r="B12185" t="s">
        <v>2235</v>
      </c>
      <c r="C12185" t="s">
        <v>2260</v>
      </c>
      <c r="D12185" t="s">
        <v>2778</v>
      </c>
      <c r="E12185" t="s">
        <v>3274</v>
      </c>
      <c r="F12185" s="6">
        <v>16</v>
      </c>
      <c r="G12185" s="6">
        <v>285.97775268554688</v>
      </c>
      <c r="H12185" s="6">
        <v>285.97775268554688</v>
      </c>
      <c r="I12185" s="6">
        <v>62.972080230712891</v>
      </c>
      <c r="J12185" s="6">
        <v>59.889113924050605</v>
      </c>
      <c r="K12185">
        <f t="shared" si="380"/>
        <v>0</v>
      </c>
    </row>
    <row r="12186" spans="1:11" x14ac:dyDescent="0.25">
      <c r="A12186" s="5" t="str">
        <f t="shared" si="381"/>
        <v>SizeGreater than 200kWMonthly Peak DayFebruary17</v>
      </c>
      <c r="B12186" t="s">
        <v>2235</v>
      </c>
      <c r="C12186" t="s">
        <v>2260</v>
      </c>
      <c r="D12186" t="s">
        <v>2778</v>
      </c>
      <c r="E12186" t="s">
        <v>3274</v>
      </c>
      <c r="F12186" s="6">
        <v>17</v>
      </c>
      <c r="G12186" s="6">
        <v>250.49967956542969</v>
      </c>
      <c r="H12186" s="6">
        <v>250.49967956542969</v>
      </c>
      <c r="I12186" s="6">
        <v>55.051952362060547</v>
      </c>
      <c r="J12186" s="6">
        <v>59.586329113924037</v>
      </c>
      <c r="K12186">
        <f t="shared" si="380"/>
        <v>0</v>
      </c>
    </row>
    <row r="12187" spans="1:11" x14ac:dyDescent="0.25">
      <c r="A12187" s="5" t="str">
        <f t="shared" si="381"/>
        <v>SizeGreater than 200kWMonthly Peak DayFebruary18</v>
      </c>
      <c r="B12187" t="s">
        <v>2235</v>
      </c>
      <c r="C12187" t="s">
        <v>2260</v>
      </c>
      <c r="D12187" t="s">
        <v>2778</v>
      </c>
      <c r="E12187" t="s">
        <v>3274</v>
      </c>
      <c r="F12187" s="6">
        <v>18</v>
      </c>
      <c r="G12187" s="6">
        <v>246.36605834960938</v>
      </c>
      <c r="H12187" s="6">
        <v>246.36605834960938</v>
      </c>
      <c r="I12187" s="6">
        <v>60.362361907958984</v>
      </c>
      <c r="J12187" s="6">
        <v>58.386582278481022</v>
      </c>
      <c r="K12187">
        <f t="shared" si="380"/>
        <v>0</v>
      </c>
    </row>
    <row r="12188" spans="1:11" x14ac:dyDescent="0.25">
      <c r="A12188" s="5" t="str">
        <f t="shared" si="381"/>
        <v>SizeGreater than 200kWMonthly Peak DayFebruary19</v>
      </c>
      <c r="B12188" t="s">
        <v>2235</v>
      </c>
      <c r="C12188" t="s">
        <v>2260</v>
      </c>
      <c r="D12188" t="s">
        <v>2778</v>
      </c>
      <c r="E12188" t="s">
        <v>3274</v>
      </c>
      <c r="F12188" s="6">
        <v>19</v>
      </c>
      <c r="G12188" s="6">
        <v>250.60675048828125</v>
      </c>
      <c r="H12188" s="6">
        <v>250.60675048828125</v>
      </c>
      <c r="I12188" s="6">
        <v>53.522388458251953</v>
      </c>
      <c r="J12188" s="6">
        <v>56.797215189873363</v>
      </c>
      <c r="K12188">
        <f t="shared" si="380"/>
        <v>0</v>
      </c>
    </row>
    <row r="12189" spans="1:11" x14ac:dyDescent="0.25">
      <c r="A12189" s="5" t="str">
        <f t="shared" si="381"/>
        <v>SizeGreater than 200kWMonthly Peak DayFebruary20</v>
      </c>
      <c r="B12189" t="s">
        <v>2235</v>
      </c>
      <c r="C12189" t="s">
        <v>2260</v>
      </c>
      <c r="D12189" t="s">
        <v>2778</v>
      </c>
      <c r="E12189" t="s">
        <v>3274</v>
      </c>
      <c r="F12189" s="6">
        <v>20</v>
      </c>
      <c r="G12189" s="6">
        <v>246.48974609375</v>
      </c>
      <c r="H12189" s="6">
        <v>246.48974609375</v>
      </c>
      <c r="I12189" s="6">
        <v>53.375411987304688</v>
      </c>
      <c r="J12189" s="6">
        <v>55.608860759493702</v>
      </c>
      <c r="K12189">
        <f t="shared" si="380"/>
        <v>0</v>
      </c>
    </row>
    <row r="12190" spans="1:11" x14ac:dyDescent="0.25">
      <c r="A12190" s="5" t="str">
        <f t="shared" si="381"/>
        <v>SizeGreater than 200kWMonthly Peak DayFebruary21</v>
      </c>
      <c r="B12190" t="s">
        <v>2235</v>
      </c>
      <c r="C12190" t="s">
        <v>2260</v>
      </c>
      <c r="D12190" t="s">
        <v>2778</v>
      </c>
      <c r="E12190" t="s">
        <v>3274</v>
      </c>
      <c r="F12190" s="6">
        <v>21</v>
      </c>
      <c r="G12190" s="6">
        <v>251.81326293945313</v>
      </c>
      <c r="H12190" s="6">
        <v>251.81326293945313</v>
      </c>
      <c r="I12190" s="6">
        <v>53.874710083007813</v>
      </c>
      <c r="J12190" s="6">
        <v>55.014177215189875</v>
      </c>
      <c r="K12190">
        <f t="shared" si="380"/>
        <v>0</v>
      </c>
    </row>
    <row r="12191" spans="1:11" x14ac:dyDescent="0.25">
      <c r="A12191" s="5" t="str">
        <f t="shared" si="381"/>
        <v>SizeGreater than 200kWMonthly Peak DayFebruary22</v>
      </c>
      <c r="B12191" t="s">
        <v>2235</v>
      </c>
      <c r="C12191" t="s">
        <v>2260</v>
      </c>
      <c r="D12191" t="s">
        <v>2778</v>
      </c>
      <c r="E12191" t="s">
        <v>3274</v>
      </c>
      <c r="F12191" s="6">
        <v>22</v>
      </c>
      <c r="G12191" s="6">
        <v>248.40402221679688</v>
      </c>
      <c r="H12191" s="6">
        <v>248.40402221679688</v>
      </c>
      <c r="I12191" s="6">
        <v>57.602890014648438</v>
      </c>
      <c r="J12191" s="6">
        <v>54.339999999999996</v>
      </c>
      <c r="K12191">
        <f t="shared" si="380"/>
        <v>0</v>
      </c>
    </row>
    <row r="12192" spans="1:11" x14ac:dyDescent="0.25">
      <c r="A12192" s="5" t="str">
        <f t="shared" si="381"/>
        <v>SizeGreater than 200kWMonthly Peak DayFebruary23</v>
      </c>
      <c r="B12192" t="s">
        <v>2235</v>
      </c>
      <c r="C12192" t="s">
        <v>2260</v>
      </c>
      <c r="D12192" t="s">
        <v>2778</v>
      </c>
      <c r="E12192" t="s">
        <v>3274</v>
      </c>
      <c r="F12192" s="6">
        <v>23</v>
      </c>
      <c r="G12192" s="6">
        <v>258.91351318359375</v>
      </c>
      <c r="H12192" s="6">
        <v>258.91351318359375</v>
      </c>
      <c r="I12192" s="6">
        <v>76.858299255371094</v>
      </c>
      <c r="J12192" s="6">
        <v>53.947848101265834</v>
      </c>
      <c r="K12192">
        <f t="shared" si="380"/>
        <v>0</v>
      </c>
    </row>
    <row r="12193" spans="1:11" x14ac:dyDescent="0.25">
      <c r="A12193" s="5" t="str">
        <f t="shared" si="381"/>
        <v>SizeGreater than 200kWMonthly Peak DayFebruary24</v>
      </c>
      <c r="B12193" t="s">
        <v>2235</v>
      </c>
      <c r="C12193" t="s">
        <v>2260</v>
      </c>
      <c r="D12193" t="s">
        <v>2778</v>
      </c>
      <c r="E12193" t="s">
        <v>3274</v>
      </c>
      <c r="F12193" s="6">
        <v>24</v>
      </c>
      <c r="G12193" s="6">
        <v>268.45803833007813</v>
      </c>
      <c r="H12193" s="6">
        <v>268.45803833007813</v>
      </c>
      <c r="I12193" s="6">
        <v>59.155895233154297</v>
      </c>
      <c r="J12193" s="6">
        <v>53.787594936708885</v>
      </c>
      <c r="K12193">
        <f t="shared" si="380"/>
        <v>0</v>
      </c>
    </row>
    <row r="12194" spans="1:11" x14ac:dyDescent="0.25">
      <c r="A12194" s="5" t="str">
        <f t="shared" si="381"/>
        <v>SizeGreater than 200kWAverage WeekdayMarch1</v>
      </c>
      <c r="B12194" t="s">
        <v>2235</v>
      </c>
      <c r="C12194" t="s">
        <v>2260</v>
      </c>
      <c r="D12194" t="s">
        <v>2779</v>
      </c>
      <c r="E12194" t="s">
        <v>3275</v>
      </c>
      <c r="F12194" s="6">
        <v>1</v>
      </c>
      <c r="G12194" s="6">
        <v>260.78085327148438</v>
      </c>
      <c r="H12194" s="6">
        <v>260.78085327148438</v>
      </c>
      <c r="I12194" s="6">
        <v>74.674934387207031</v>
      </c>
      <c r="J12194" s="6">
        <v>48.609493670886081</v>
      </c>
      <c r="K12194">
        <f t="shared" si="380"/>
        <v>0</v>
      </c>
    </row>
    <row r="12195" spans="1:11" x14ac:dyDescent="0.25">
      <c r="A12195" s="5" t="str">
        <f t="shared" si="381"/>
        <v>SizeGreater than 200kWAverage WeekdayMarch2</v>
      </c>
      <c r="B12195" t="s">
        <v>2235</v>
      </c>
      <c r="C12195" t="s">
        <v>2260</v>
      </c>
      <c r="D12195" t="s">
        <v>2779</v>
      </c>
      <c r="E12195" t="s">
        <v>3275</v>
      </c>
      <c r="F12195" s="6">
        <v>2</v>
      </c>
      <c r="G12195" s="6">
        <v>256.666259765625</v>
      </c>
      <c r="H12195" s="6">
        <v>256.666259765625</v>
      </c>
      <c r="I12195" s="6">
        <v>61.758464813232422</v>
      </c>
      <c r="J12195" s="6">
        <v>47.568607594936672</v>
      </c>
      <c r="K12195">
        <f t="shared" si="380"/>
        <v>0</v>
      </c>
    </row>
    <row r="12196" spans="1:11" x14ac:dyDescent="0.25">
      <c r="A12196" s="5" t="str">
        <f t="shared" si="381"/>
        <v>SizeGreater than 200kWAverage WeekdayMarch3</v>
      </c>
      <c r="B12196" t="s">
        <v>2235</v>
      </c>
      <c r="C12196" t="s">
        <v>2260</v>
      </c>
      <c r="D12196" t="s">
        <v>2779</v>
      </c>
      <c r="E12196" t="s">
        <v>3275</v>
      </c>
      <c r="F12196" s="6">
        <v>3</v>
      </c>
      <c r="G12196" s="6">
        <v>250.26589965820313</v>
      </c>
      <c r="H12196" s="6">
        <v>250.26589965820313</v>
      </c>
      <c r="I12196" s="6">
        <v>64.699295043945313</v>
      </c>
      <c r="J12196" s="6">
        <v>46.404177215189847</v>
      </c>
      <c r="K12196">
        <f t="shared" si="380"/>
        <v>0</v>
      </c>
    </row>
    <row r="12197" spans="1:11" x14ac:dyDescent="0.25">
      <c r="A12197" s="5" t="str">
        <f t="shared" si="381"/>
        <v>SizeGreater than 200kWAverage WeekdayMarch4</v>
      </c>
      <c r="B12197" t="s">
        <v>2235</v>
      </c>
      <c r="C12197" t="s">
        <v>2260</v>
      </c>
      <c r="D12197" t="s">
        <v>2779</v>
      </c>
      <c r="E12197" t="s">
        <v>3275</v>
      </c>
      <c r="F12197" s="6">
        <v>4</v>
      </c>
      <c r="G12197" s="6">
        <v>251.99693298339844</v>
      </c>
      <c r="H12197" s="6">
        <v>251.99693298339844</v>
      </c>
      <c r="I12197" s="6">
        <v>60.852821350097656</v>
      </c>
      <c r="J12197" s="6">
        <v>45.097215189873403</v>
      </c>
      <c r="K12197">
        <f t="shared" si="380"/>
        <v>0</v>
      </c>
    </row>
    <row r="12198" spans="1:11" x14ac:dyDescent="0.25">
      <c r="A12198" s="5" t="str">
        <f t="shared" si="381"/>
        <v>SizeGreater than 200kWAverage WeekdayMarch5</v>
      </c>
      <c r="B12198" t="s">
        <v>2235</v>
      </c>
      <c r="C12198" t="s">
        <v>2260</v>
      </c>
      <c r="D12198" t="s">
        <v>2779</v>
      </c>
      <c r="E12198" t="s">
        <v>3275</v>
      </c>
      <c r="F12198" s="6">
        <v>5</v>
      </c>
      <c r="G12198" s="6">
        <v>313.85357666015625</v>
      </c>
      <c r="H12198" s="6">
        <v>313.85357666015625</v>
      </c>
      <c r="I12198" s="6">
        <v>75.750503540039063</v>
      </c>
      <c r="J12198" s="6">
        <v>44.33202531645567</v>
      </c>
      <c r="K12198">
        <f t="shared" si="380"/>
        <v>0</v>
      </c>
    </row>
    <row r="12199" spans="1:11" x14ac:dyDescent="0.25">
      <c r="A12199" s="5" t="str">
        <f t="shared" si="381"/>
        <v>SizeGreater than 200kWAverage WeekdayMarch6</v>
      </c>
      <c r="B12199" t="s">
        <v>2235</v>
      </c>
      <c r="C12199" t="s">
        <v>2260</v>
      </c>
      <c r="D12199" t="s">
        <v>2779</v>
      </c>
      <c r="E12199" t="s">
        <v>3275</v>
      </c>
      <c r="F12199" s="6">
        <v>6</v>
      </c>
      <c r="G12199" s="6">
        <v>395.06857299804688</v>
      </c>
      <c r="H12199" s="6">
        <v>395.06857299804688</v>
      </c>
      <c r="I12199" s="6">
        <v>100.16343688964844</v>
      </c>
      <c r="J12199" s="6">
        <v>43.756329113924025</v>
      </c>
      <c r="K12199">
        <f t="shared" si="380"/>
        <v>0</v>
      </c>
    </row>
    <row r="12200" spans="1:11" x14ac:dyDescent="0.25">
      <c r="A12200" s="5" t="str">
        <f t="shared" si="381"/>
        <v>SizeGreater than 200kWAverage WeekdayMarch7</v>
      </c>
      <c r="B12200" t="s">
        <v>2235</v>
      </c>
      <c r="C12200" t="s">
        <v>2260</v>
      </c>
      <c r="D12200" t="s">
        <v>2779</v>
      </c>
      <c r="E12200" t="s">
        <v>3275</v>
      </c>
      <c r="F12200" s="6">
        <v>7</v>
      </c>
      <c r="G12200" s="6">
        <v>443.24942016601563</v>
      </c>
      <c r="H12200" s="6">
        <v>443.24942016601563</v>
      </c>
      <c r="I12200" s="6">
        <v>66.871994018554688</v>
      </c>
      <c r="J12200" s="6">
        <v>43.391139240506334</v>
      </c>
      <c r="K12200">
        <f t="shared" si="380"/>
        <v>0</v>
      </c>
    </row>
    <row r="12201" spans="1:11" x14ac:dyDescent="0.25">
      <c r="A12201" s="5" t="str">
        <f t="shared" si="381"/>
        <v>SizeGreater than 200kWAverage WeekdayMarch8</v>
      </c>
      <c r="B12201" t="s">
        <v>2235</v>
      </c>
      <c r="C12201" t="s">
        <v>2260</v>
      </c>
      <c r="D12201" t="s">
        <v>2779</v>
      </c>
      <c r="E12201" t="s">
        <v>3275</v>
      </c>
      <c r="F12201" s="6">
        <v>8</v>
      </c>
      <c r="G12201" s="6">
        <v>475.2303466796875</v>
      </c>
      <c r="H12201" s="6">
        <v>475.2303466796875</v>
      </c>
      <c r="I12201" s="6">
        <v>60.995193481445313</v>
      </c>
      <c r="J12201" s="6">
        <v>43.294430379746821</v>
      </c>
      <c r="K12201">
        <f t="shared" si="380"/>
        <v>0</v>
      </c>
    </row>
    <row r="12202" spans="1:11" x14ac:dyDescent="0.25">
      <c r="A12202" s="5" t="str">
        <f t="shared" si="381"/>
        <v>SizeGreater than 200kWAverage WeekdayMarch9</v>
      </c>
      <c r="B12202" t="s">
        <v>2235</v>
      </c>
      <c r="C12202" t="s">
        <v>2260</v>
      </c>
      <c r="D12202" t="s">
        <v>2779</v>
      </c>
      <c r="E12202" t="s">
        <v>3275</v>
      </c>
      <c r="F12202" s="6">
        <v>9</v>
      </c>
      <c r="G12202" s="6">
        <v>467.17184448242188</v>
      </c>
      <c r="H12202" s="6">
        <v>467.17184448242188</v>
      </c>
      <c r="I12202" s="6">
        <v>63.773586273193359</v>
      </c>
      <c r="J12202" s="6">
        <v>43.990379746835444</v>
      </c>
      <c r="K12202">
        <f t="shared" si="380"/>
        <v>0</v>
      </c>
    </row>
    <row r="12203" spans="1:11" x14ac:dyDescent="0.25">
      <c r="A12203" s="5" t="str">
        <f t="shared" si="381"/>
        <v>SizeGreater than 200kWAverage WeekdayMarch10</v>
      </c>
      <c r="B12203" t="s">
        <v>2235</v>
      </c>
      <c r="C12203" t="s">
        <v>2260</v>
      </c>
      <c r="D12203" t="s">
        <v>2779</v>
      </c>
      <c r="E12203" t="s">
        <v>3275</v>
      </c>
      <c r="F12203" s="6">
        <v>10</v>
      </c>
      <c r="G12203" s="6">
        <v>454.53445434570313</v>
      </c>
      <c r="H12203" s="6">
        <v>454.53445434570313</v>
      </c>
      <c r="I12203" s="6">
        <v>58.435871124267578</v>
      </c>
      <c r="J12203" s="6">
        <v>47.519493670886064</v>
      </c>
      <c r="K12203">
        <f t="shared" si="380"/>
        <v>0</v>
      </c>
    </row>
    <row r="12204" spans="1:11" x14ac:dyDescent="0.25">
      <c r="A12204" s="5" t="str">
        <f t="shared" si="381"/>
        <v>SizeGreater than 200kWAverage WeekdayMarch11</v>
      </c>
      <c r="B12204" t="s">
        <v>2235</v>
      </c>
      <c r="C12204" t="s">
        <v>2260</v>
      </c>
      <c r="D12204" t="s">
        <v>2779</v>
      </c>
      <c r="E12204" t="s">
        <v>3275</v>
      </c>
      <c r="F12204" s="6">
        <v>11</v>
      </c>
      <c r="G12204" s="6">
        <v>465.65322875976563</v>
      </c>
      <c r="H12204" s="6">
        <v>465.65322875976563</v>
      </c>
      <c r="I12204" s="6">
        <v>71.933143615722656</v>
      </c>
      <c r="J12204" s="6">
        <v>51.764683544303765</v>
      </c>
      <c r="K12204">
        <f t="shared" si="380"/>
        <v>0</v>
      </c>
    </row>
    <row r="12205" spans="1:11" x14ac:dyDescent="0.25">
      <c r="A12205" s="5" t="str">
        <f t="shared" si="381"/>
        <v>SizeGreater than 200kWAverage WeekdayMarch12</v>
      </c>
      <c r="B12205" t="s">
        <v>2235</v>
      </c>
      <c r="C12205" t="s">
        <v>2260</v>
      </c>
      <c r="D12205" t="s">
        <v>2779</v>
      </c>
      <c r="E12205" t="s">
        <v>3275</v>
      </c>
      <c r="F12205" s="6">
        <v>12</v>
      </c>
      <c r="G12205" s="6">
        <v>457.5477294921875</v>
      </c>
      <c r="H12205" s="6">
        <v>457.5477294921875</v>
      </c>
      <c r="I12205" s="6">
        <v>61.458019256591797</v>
      </c>
      <c r="J12205" s="6">
        <v>55.774430379746853</v>
      </c>
      <c r="K12205">
        <f t="shared" si="380"/>
        <v>0</v>
      </c>
    </row>
    <row r="12206" spans="1:11" x14ac:dyDescent="0.25">
      <c r="A12206" s="5" t="str">
        <f t="shared" si="381"/>
        <v>SizeGreater than 200kWAverage WeekdayMarch13</v>
      </c>
      <c r="B12206" t="s">
        <v>2235</v>
      </c>
      <c r="C12206" t="s">
        <v>2260</v>
      </c>
      <c r="D12206" t="s">
        <v>2779</v>
      </c>
      <c r="E12206" t="s">
        <v>3275</v>
      </c>
      <c r="F12206" s="6">
        <v>13</v>
      </c>
      <c r="G12206" s="6">
        <v>442.26168823242188</v>
      </c>
      <c r="H12206" s="6">
        <v>442.26168823242188</v>
      </c>
      <c r="I12206" s="6">
        <v>61.620922088623047</v>
      </c>
      <c r="J12206" s="6">
        <v>58.990126582278485</v>
      </c>
      <c r="K12206">
        <f t="shared" si="380"/>
        <v>0</v>
      </c>
    </row>
    <row r="12207" spans="1:11" x14ac:dyDescent="0.25">
      <c r="A12207" s="5" t="str">
        <f t="shared" si="381"/>
        <v>SizeGreater than 200kWAverage WeekdayMarch14</v>
      </c>
      <c r="B12207" t="s">
        <v>2235</v>
      </c>
      <c r="C12207" t="s">
        <v>2260</v>
      </c>
      <c r="D12207" t="s">
        <v>2779</v>
      </c>
      <c r="E12207" t="s">
        <v>3275</v>
      </c>
      <c r="F12207" s="6">
        <v>14</v>
      </c>
      <c r="G12207" s="6">
        <v>390.79428100585938</v>
      </c>
      <c r="H12207" s="6">
        <v>390.79428100585938</v>
      </c>
      <c r="I12207" s="6">
        <v>55.327735900878906</v>
      </c>
      <c r="J12207" s="6">
        <v>61.746455696202524</v>
      </c>
      <c r="K12207">
        <f t="shared" si="380"/>
        <v>0</v>
      </c>
    </row>
    <row r="12208" spans="1:11" x14ac:dyDescent="0.25">
      <c r="A12208" s="5" t="str">
        <f t="shared" si="381"/>
        <v>SizeGreater than 200kWAverage WeekdayMarch15</v>
      </c>
      <c r="B12208" t="s">
        <v>2235</v>
      </c>
      <c r="C12208" t="s">
        <v>2260</v>
      </c>
      <c r="D12208" t="s">
        <v>2779</v>
      </c>
      <c r="E12208" t="s">
        <v>3275</v>
      </c>
      <c r="F12208" s="6">
        <v>15</v>
      </c>
      <c r="G12208" s="6">
        <v>359.07662963867188</v>
      </c>
      <c r="H12208" s="6">
        <v>359.07662963867188</v>
      </c>
      <c r="I12208" s="6">
        <v>54.166587829589844</v>
      </c>
      <c r="J12208" s="6">
        <v>63.931265822784773</v>
      </c>
      <c r="K12208">
        <f t="shared" si="380"/>
        <v>0</v>
      </c>
    </row>
    <row r="12209" spans="1:11" x14ac:dyDescent="0.25">
      <c r="A12209" s="5" t="str">
        <f t="shared" si="381"/>
        <v>SizeGreater than 200kWAverage WeekdayMarch16</v>
      </c>
      <c r="B12209" t="s">
        <v>2235</v>
      </c>
      <c r="C12209" t="s">
        <v>2260</v>
      </c>
      <c r="D12209" t="s">
        <v>2779</v>
      </c>
      <c r="E12209" t="s">
        <v>3275</v>
      </c>
      <c r="F12209" s="6">
        <v>16</v>
      </c>
      <c r="G12209" s="6">
        <v>292.20065307617188</v>
      </c>
      <c r="H12209" s="6">
        <v>292.20065307617188</v>
      </c>
      <c r="I12209" s="6">
        <v>59.046783447265625</v>
      </c>
      <c r="J12209" s="6">
        <v>64.882405063291102</v>
      </c>
      <c r="K12209">
        <f t="shared" si="380"/>
        <v>0</v>
      </c>
    </row>
    <row r="12210" spans="1:11" x14ac:dyDescent="0.25">
      <c r="A12210" s="5" t="str">
        <f t="shared" si="381"/>
        <v>SizeGreater than 200kWAverage WeekdayMarch17</v>
      </c>
      <c r="B12210" t="s">
        <v>2235</v>
      </c>
      <c r="C12210" t="s">
        <v>2260</v>
      </c>
      <c r="D12210" t="s">
        <v>2779</v>
      </c>
      <c r="E12210" t="s">
        <v>3275</v>
      </c>
      <c r="F12210" s="6">
        <v>17</v>
      </c>
      <c r="G12210" s="6">
        <v>245.01271057128906</v>
      </c>
      <c r="H12210" s="6">
        <v>245.01271057128906</v>
      </c>
      <c r="I12210" s="6">
        <v>45.895774841308594</v>
      </c>
      <c r="J12210" s="6">
        <v>66.251772151898749</v>
      </c>
      <c r="K12210">
        <f t="shared" si="380"/>
        <v>0</v>
      </c>
    </row>
    <row r="12211" spans="1:11" x14ac:dyDescent="0.25">
      <c r="A12211" s="5" t="str">
        <f t="shared" si="381"/>
        <v>SizeGreater than 200kWAverage WeekdayMarch18</v>
      </c>
      <c r="B12211" t="s">
        <v>2235</v>
      </c>
      <c r="C12211" t="s">
        <v>2260</v>
      </c>
      <c r="D12211" t="s">
        <v>2779</v>
      </c>
      <c r="E12211" t="s">
        <v>3275</v>
      </c>
      <c r="F12211" s="6">
        <v>18</v>
      </c>
      <c r="G12211" s="6">
        <v>233.85984802246094</v>
      </c>
      <c r="H12211" s="6">
        <v>233.85984802246094</v>
      </c>
      <c r="I12211" s="6">
        <v>51.354194641113281</v>
      </c>
      <c r="J12211" s="6">
        <v>64.227721518987323</v>
      </c>
      <c r="K12211">
        <f t="shared" si="380"/>
        <v>0</v>
      </c>
    </row>
    <row r="12212" spans="1:11" x14ac:dyDescent="0.25">
      <c r="A12212" s="5" t="str">
        <f t="shared" si="381"/>
        <v>SizeGreater than 200kWAverage WeekdayMarch19</v>
      </c>
      <c r="B12212" t="s">
        <v>2235</v>
      </c>
      <c r="C12212" t="s">
        <v>2260</v>
      </c>
      <c r="D12212" t="s">
        <v>2779</v>
      </c>
      <c r="E12212" t="s">
        <v>3275</v>
      </c>
      <c r="F12212" s="6">
        <v>19</v>
      </c>
      <c r="G12212" s="6">
        <v>240.08277893066406</v>
      </c>
      <c r="H12212" s="6">
        <v>240.08277893066406</v>
      </c>
      <c r="I12212" s="6">
        <v>58.662036895751953</v>
      </c>
      <c r="J12212" s="6">
        <v>63.008987341772105</v>
      </c>
      <c r="K12212">
        <f t="shared" si="380"/>
        <v>0</v>
      </c>
    </row>
    <row r="12213" spans="1:11" x14ac:dyDescent="0.25">
      <c r="A12213" s="5" t="str">
        <f t="shared" si="381"/>
        <v>SizeGreater than 200kWAverage WeekdayMarch20</v>
      </c>
      <c r="B12213" t="s">
        <v>2235</v>
      </c>
      <c r="C12213" t="s">
        <v>2260</v>
      </c>
      <c r="D12213" t="s">
        <v>2779</v>
      </c>
      <c r="E12213" t="s">
        <v>3275</v>
      </c>
      <c r="F12213" s="6">
        <v>20</v>
      </c>
      <c r="G12213" s="6">
        <v>237.8060302734375</v>
      </c>
      <c r="H12213" s="6">
        <v>237.8060302734375</v>
      </c>
      <c r="I12213" s="6">
        <v>49.02142333984375</v>
      </c>
      <c r="J12213" s="6">
        <v>61.168607594936645</v>
      </c>
      <c r="K12213">
        <f t="shared" si="380"/>
        <v>0</v>
      </c>
    </row>
    <row r="12214" spans="1:11" x14ac:dyDescent="0.25">
      <c r="A12214" s="5" t="str">
        <f t="shared" si="381"/>
        <v>SizeGreater than 200kWAverage WeekdayMarch21</v>
      </c>
      <c r="B12214" t="s">
        <v>2235</v>
      </c>
      <c r="C12214" t="s">
        <v>2260</v>
      </c>
      <c r="D12214" t="s">
        <v>2779</v>
      </c>
      <c r="E12214" t="s">
        <v>3275</v>
      </c>
      <c r="F12214" s="6">
        <v>21</v>
      </c>
      <c r="G12214" s="6">
        <v>248.89091491699219</v>
      </c>
      <c r="H12214" s="6">
        <v>248.89091491699219</v>
      </c>
      <c r="I12214" s="6">
        <v>55.723869323730469</v>
      </c>
      <c r="J12214" s="6">
        <v>57.58962025316459</v>
      </c>
      <c r="K12214">
        <f t="shared" si="380"/>
        <v>0</v>
      </c>
    </row>
    <row r="12215" spans="1:11" x14ac:dyDescent="0.25">
      <c r="A12215" s="5" t="str">
        <f t="shared" si="381"/>
        <v>SizeGreater than 200kWAverage WeekdayMarch22</v>
      </c>
      <c r="B12215" t="s">
        <v>2235</v>
      </c>
      <c r="C12215" t="s">
        <v>2260</v>
      </c>
      <c r="D12215" t="s">
        <v>2779</v>
      </c>
      <c r="E12215" t="s">
        <v>3275</v>
      </c>
      <c r="F12215" s="6">
        <v>22</v>
      </c>
      <c r="G12215" s="6">
        <v>247.41880798339844</v>
      </c>
      <c r="H12215" s="6">
        <v>247.41880798339844</v>
      </c>
      <c r="I12215" s="6">
        <v>51.606208801269531</v>
      </c>
      <c r="J12215" s="6">
        <v>55.645949367088619</v>
      </c>
      <c r="K12215">
        <f t="shared" si="380"/>
        <v>0</v>
      </c>
    </row>
    <row r="12216" spans="1:11" x14ac:dyDescent="0.25">
      <c r="A12216" s="5" t="str">
        <f t="shared" si="381"/>
        <v>SizeGreater than 200kWAverage WeekdayMarch23</v>
      </c>
      <c r="B12216" t="s">
        <v>2235</v>
      </c>
      <c r="C12216" t="s">
        <v>2260</v>
      </c>
      <c r="D12216" t="s">
        <v>2779</v>
      </c>
      <c r="E12216" t="s">
        <v>3275</v>
      </c>
      <c r="F12216" s="6">
        <v>23</v>
      </c>
      <c r="G12216" s="6">
        <v>247.30216979980469</v>
      </c>
      <c r="H12216" s="6">
        <v>247.30216979980469</v>
      </c>
      <c r="I12216" s="6">
        <v>58.343593597412109</v>
      </c>
      <c r="J12216" s="6">
        <v>54.091392405063282</v>
      </c>
      <c r="K12216">
        <f t="shared" si="380"/>
        <v>0</v>
      </c>
    </row>
    <row r="12217" spans="1:11" x14ac:dyDescent="0.25">
      <c r="A12217" s="5" t="str">
        <f t="shared" si="381"/>
        <v>SizeGreater than 200kWAverage WeekdayMarch24</v>
      </c>
      <c r="B12217" t="s">
        <v>2235</v>
      </c>
      <c r="C12217" t="s">
        <v>2260</v>
      </c>
      <c r="D12217" t="s">
        <v>2779</v>
      </c>
      <c r="E12217" t="s">
        <v>3275</v>
      </c>
      <c r="F12217" s="6">
        <v>24</v>
      </c>
      <c r="G12217" s="6">
        <v>247.55091857910156</v>
      </c>
      <c r="H12217" s="6">
        <v>247.55091857910156</v>
      </c>
      <c r="I12217" s="6">
        <v>60.424045562744141</v>
      </c>
      <c r="J12217" s="6">
        <v>53.117468354430351</v>
      </c>
      <c r="K12217">
        <f t="shared" si="380"/>
        <v>0</v>
      </c>
    </row>
    <row r="12218" spans="1:11" x14ac:dyDescent="0.25">
      <c r="A12218" s="5" t="str">
        <f t="shared" si="381"/>
        <v>SizeGreater than 200kWMonthly Peak DayMarch1</v>
      </c>
      <c r="B12218" t="s">
        <v>2235</v>
      </c>
      <c r="C12218" t="s">
        <v>2260</v>
      </c>
      <c r="D12218" t="s">
        <v>2780</v>
      </c>
      <c r="E12218" t="s">
        <v>3275</v>
      </c>
      <c r="F12218" s="6">
        <v>1</v>
      </c>
      <c r="G12218" s="6">
        <v>243.74409484863281</v>
      </c>
      <c r="H12218" s="6">
        <v>243.74409484863281</v>
      </c>
      <c r="I12218" s="6">
        <v>88.915740966796875</v>
      </c>
      <c r="J12218" s="6">
        <v>51.614430379746857</v>
      </c>
      <c r="K12218">
        <f t="shared" si="380"/>
        <v>0</v>
      </c>
    </row>
    <row r="12219" spans="1:11" x14ac:dyDescent="0.25">
      <c r="A12219" s="5" t="str">
        <f t="shared" si="381"/>
        <v>SizeGreater than 200kWMonthly Peak DayMarch2</v>
      </c>
      <c r="B12219" t="s">
        <v>2235</v>
      </c>
      <c r="C12219" t="s">
        <v>2260</v>
      </c>
      <c r="D12219" t="s">
        <v>2780</v>
      </c>
      <c r="E12219" t="s">
        <v>3275</v>
      </c>
      <c r="F12219" s="6">
        <v>2</v>
      </c>
      <c r="G12219" s="6">
        <v>241.53726196289063</v>
      </c>
      <c r="H12219" s="6">
        <v>241.53726196289063</v>
      </c>
      <c r="I12219" s="6">
        <v>87.628868103027344</v>
      </c>
      <c r="J12219" s="6">
        <v>51.201265822784798</v>
      </c>
      <c r="K12219">
        <f t="shared" si="380"/>
        <v>0</v>
      </c>
    </row>
    <row r="12220" spans="1:11" x14ac:dyDescent="0.25">
      <c r="A12220" s="5" t="str">
        <f t="shared" si="381"/>
        <v>SizeGreater than 200kWMonthly Peak DayMarch3</v>
      </c>
      <c r="B12220" t="s">
        <v>2235</v>
      </c>
      <c r="C12220" t="s">
        <v>2260</v>
      </c>
      <c r="D12220" t="s">
        <v>2780</v>
      </c>
      <c r="E12220" t="s">
        <v>3275</v>
      </c>
      <c r="F12220" s="6">
        <v>3</v>
      </c>
      <c r="G12220" s="6">
        <v>237.81986999511719</v>
      </c>
      <c r="H12220" s="6">
        <v>237.81986999511719</v>
      </c>
      <c r="I12220" s="6">
        <v>82.8460693359375</v>
      </c>
      <c r="J12220" s="6">
        <v>50.637848101265796</v>
      </c>
      <c r="K12220">
        <f t="shared" si="380"/>
        <v>0</v>
      </c>
    </row>
    <row r="12221" spans="1:11" x14ac:dyDescent="0.25">
      <c r="A12221" s="5" t="str">
        <f t="shared" si="381"/>
        <v>SizeGreater than 200kWMonthly Peak DayMarch4</v>
      </c>
      <c r="B12221" t="s">
        <v>2235</v>
      </c>
      <c r="C12221" t="s">
        <v>2260</v>
      </c>
      <c r="D12221" t="s">
        <v>2780</v>
      </c>
      <c r="E12221" t="s">
        <v>3275</v>
      </c>
      <c r="F12221" s="6">
        <v>4</v>
      </c>
      <c r="G12221" s="6">
        <v>243.382080078125</v>
      </c>
      <c r="H12221" s="6">
        <v>243.382080078125</v>
      </c>
      <c r="I12221" s="6">
        <v>80.302970886230469</v>
      </c>
      <c r="J12221" s="6">
        <v>48.70341772151901</v>
      </c>
      <c r="K12221">
        <f t="shared" si="380"/>
        <v>0</v>
      </c>
    </row>
    <row r="12222" spans="1:11" x14ac:dyDescent="0.25">
      <c r="A12222" s="5" t="str">
        <f t="shared" si="381"/>
        <v>SizeGreater than 200kWMonthly Peak DayMarch5</v>
      </c>
      <c r="B12222" t="s">
        <v>2235</v>
      </c>
      <c r="C12222" t="s">
        <v>2260</v>
      </c>
      <c r="D12222" t="s">
        <v>2780</v>
      </c>
      <c r="E12222" t="s">
        <v>3275</v>
      </c>
      <c r="F12222" s="6">
        <v>5</v>
      </c>
      <c r="G12222" s="6">
        <v>311.67098999023438</v>
      </c>
      <c r="H12222" s="6">
        <v>311.67098999023438</v>
      </c>
      <c r="I12222" s="6">
        <v>72.251907348632813</v>
      </c>
      <c r="J12222" s="6">
        <v>47.675949367088599</v>
      </c>
      <c r="K12222">
        <f t="shared" si="380"/>
        <v>0</v>
      </c>
    </row>
    <row r="12223" spans="1:11" x14ac:dyDescent="0.25">
      <c r="A12223" s="5" t="str">
        <f t="shared" si="381"/>
        <v>SizeGreater than 200kWMonthly Peak DayMarch6</v>
      </c>
      <c r="B12223" t="s">
        <v>2235</v>
      </c>
      <c r="C12223" t="s">
        <v>2260</v>
      </c>
      <c r="D12223" t="s">
        <v>2780</v>
      </c>
      <c r="E12223" t="s">
        <v>3275</v>
      </c>
      <c r="F12223" s="6">
        <v>6</v>
      </c>
      <c r="G12223" s="6">
        <v>390.97616577148438</v>
      </c>
      <c r="H12223" s="6">
        <v>390.97616577148438</v>
      </c>
      <c r="I12223" s="6">
        <v>85.214790344238281</v>
      </c>
      <c r="J12223" s="6">
        <v>47.160126582278465</v>
      </c>
      <c r="K12223">
        <f t="shared" si="380"/>
        <v>0</v>
      </c>
    </row>
    <row r="12224" spans="1:11" x14ac:dyDescent="0.25">
      <c r="A12224" s="5" t="str">
        <f t="shared" si="381"/>
        <v>SizeGreater than 200kWMonthly Peak DayMarch7</v>
      </c>
      <c r="B12224" t="s">
        <v>2235</v>
      </c>
      <c r="C12224" t="s">
        <v>2260</v>
      </c>
      <c r="D12224" t="s">
        <v>2780</v>
      </c>
      <c r="E12224" t="s">
        <v>3275</v>
      </c>
      <c r="F12224" s="6">
        <v>7</v>
      </c>
      <c r="G12224" s="6">
        <v>406.7120361328125</v>
      </c>
      <c r="H12224" s="6">
        <v>406.7120361328125</v>
      </c>
      <c r="I12224" s="6">
        <v>102.89128875732422</v>
      </c>
      <c r="J12224" s="6">
        <v>47.053924050632872</v>
      </c>
      <c r="K12224">
        <f t="shared" si="380"/>
        <v>0</v>
      </c>
    </row>
    <row r="12225" spans="1:11" x14ac:dyDescent="0.25">
      <c r="A12225" s="5" t="str">
        <f t="shared" si="381"/>
        <v>SizeGreater than 200kWMonthly Peak DayMarch8</v>
      </c>
      <c r="B12225" t="s">
        <v>2235</v>
      </c>
      <c r="C12225" t="s">
        <v>2260</v>
      </c>
      <c r="D12225" t="s">
        <v>2780</v>
      </c>
      <c r="E12225" t="s">
        <v>3275</v>
      </c>
      <c r="F12225" s="6">
        <v>8</v>
      </c>
      <c r="G12225" s="6">
        <v>460.13131713867188</v>
      </c>
      <c r="H12225" s="6">
        <v>460.13131713867188</v>
      </c>
      <c r="I12225" s="6">
        <v>65.93597412109375</v>
      </c>
      <c r="J12225" s="6">
        <v>47.154430379746827</v>
      </c>
      <c r="K12225">
        <f t="shared" si="380"/>
        <v>0</v>
      </c>
    </row>
    <row r="12226" spans="1:11" x14ac:dyDescent="0.25">
      <c r="A12226" s="5" t="str">
        <f t="shared" si="381"/>
        <v>SizeGreater than 200kWMonthly Peak DayMarch9</v>
      </c>
      <c r="B12226" t="s">
        <v>2235</v>
      </c>
      <c r="C12226" t="s">
        <v>2260</v>
      </c>
      <c r="D12226" t="s">
        <v>2780</v>
      </c>
      <c r="E12226" t="s">
        <v>3275</v>
      </c>
      <c r="F12226" s="6">
        <v>9</v>
      </c>
      <c r="G12226" s="6">
        <v>454.45657348632813</v>
      </c>
      <c r="H12226" s="6">
        <v>454.45657348632813</v>
      </c>
      <c r="I12226" s="6">
        <v>75.573684692382813</v>
      </c>
      <c r="J12226" s="6">
        <v>48.113037974683543</v>
      </c>
      <c r="K12226">
        <f t="shared" ref="K12226:K12289" si="382">INDEX(events, MATCH(CONCATENATE(B12226, C12226, D12226, E12226), events_y, 0), MATCH("Confidential", events_x, 0))</f>
        <v>0</v>
      </c>
    </row>
    <row r="12227" spans="1:11" x14ac:dyDescent="0.25">
      <c r="A12227" s="5" t="str">
        <f t="shared" ref="A12227:A12290" si="383">CONCATENATE(B12227, C12227, D12227, E12227, F12227)</f>
        <v>SizeGreater than 200kWMonthly Peak DayMarch10</v>
      </c>
      <c r="B12227" t="s">
        <v>2235</v>
      </c>
      <c r="C12227" t="s">
        <v>2260</v>
      </c>
      <c r="D12227" t="s">
        <v>2780</v>
      </c>
      <c r="E12227" t="s">
        <v>3275</v>
      </c>
      <c r="F12227" s="6">
        <v>10</v>
      </c>
      <c r="G12227" s="6">
        <v>458.05593872070313</v>
      </c>
      <c r="H12227" s="6">
        <v>458.05593872070313</v>
      </c>
      <c r="I12227" s="6">
        <v>75.013359069824219</v>
      </c>
      <c r="J12227" s="6">
        <v>49.8791139240506</v>
      </c>
      <c r="K12227">
        <f t="shared" si="382"/>
        <v>0</v>
      </c>
    </row>
    <row r="12228" spans="1:11" x14ac:dyDescent="0.25">
      <c r="A12228" s="5" t="str">
        <f t="shared" si="383"/>
        <v>SizeGreater than 200kWMonthly Peak DayMarch11</v>
      </c>
      <c r="B12228" t="s">
        <v>2235</v>
      </c>
      <c r="C12228" t="s">
        <v>2260</v>
      </c>
      <c r="D12228" t="s">
        <v>2780</v>
      </c>
      <c r="E12228" t="s">
        <v>3275</v>
      </c>
      <c r="F12228" s="6">
        <v>11</v>
      </c>
      <c r="G12228" s="6">
        <v>468.98480224609375</v>
      </c>
      <c r="H12228" s="6">
        <v>468.98480224609375</v>
      </c>
      <c r="I12228" s="6">
        <v>73.933029174804688</v>
      </c>
      <c r="J12228" s="6">
        <v>52.960000000000022</v>
      </c>
      <c r="K12228">
        <f t="shared" si="382"/>
        <v>0</v>
      </c>
    </row>
    <row r="12229" spans="1:11" x14ac:dyDescent="0.25">
      <c r="A12229" s="5" t="str">
        <f t="shared" si="383"/>
        <v>SizeGreater than 200kWMonthly Peak DayMarch12</v>
      </c>
      <c r="B12229" t="s">
        <v>2235</v>
      </c>
      <c r="C12229" t="s">
        <v>2260</v>
      </c>
      <c r="D12229" t="s">
        <v>2780</v>
      </c>
      <c r="E12229" t="s">
        <v>3275</v>
      </c>
      <c r="F12229" s="6">
        <v>12</v>
      </c>
      <c r="G12229" s="6">
        <v>453.59075927734375</v>
      </c>
      <c r="H12229" s="6">
        <v>453.59075927734375</v>
      </c>
      <c r="I12229" s="6">
        <v>79.780670166015625</v>
      </c>
      <c r="J12229" s="6">
        <v>54.099493670886105</v>
      </c>
      <c r="K12229">
        <f t="shared" si="382"/>
        <v>0</v>
      </c>
    </row>
    <row r="12230" spans="1:11" x14ac:dyDescent="0.25">
      <c r="A12230" s="5" t="str">
        <f t="shared" si="383"/>
        <v>SizeGreater than 200kWMonthly Peak DayMarch13</v>
      </c>
      <c r="B12230" t="s">
        <v>2235</v>
      </c>
      <c r="C12230" t="s">
        <v>2260</v>
      </c>
      <c r="D12230" t="s">
        <v>2780</v>
      </c>
      <c r="E12230" t="s">
        <v>3275</v>
      </c>
      <c r="F12230" s="6">
        <v>13</v>
      </c>
      <c r="G12230" s="6">
        <v>437.91265869140625</v>
      </c>
      <c r="H12230" s="6">
        <v>437.91265869140625</v>
      </c>
      <c r="I12230" s="6">
        <v>77.993659973144531</v>
      </c>
      <c r="J12230" s="6">
        <v>53.549873417721535</v>
      </c>
      <c r="K12230">
        <f t="shared" si="382"/>
        <v>0</v>
      </c>
    </row>
    <row r="12231" spans="1:11" x14ac:dyDescent="0.25">
      <c r="A12231" s="5" t="str">
        <f t="shared" si="383"/>
        <v>SizeGreater than 200kWMonthly Peak DayMarch14</v>
      </c>
      <c r="B12231" t="s">
        <v>2235</v>
      </c>
      <c r="C12231" t="s">
        <v>2260</v>
      </c>
      <c r="D12231" t="s">
        <v>2780</v>
      </c>
      <c r="E12231" t="s">
        <v>3275</v>
      </c>
      <c r="F12231" s="6">
        <v>14</v>
      </c>
      <c r="G12231" s="6">
        <v>388.34414672851563</v>
      </c>
      <c r="H12231" s="6">
        <v>388.34414672851563</v>
      </c>
      <c r="I12231" s="6">
        <v>149.04046630859375</v>
      </c>
      <c r="J12231" s="6">
        <v>54.995949367088649</v>
      </c>
      <c r="K12231">
        <f t="shared" si="382"/>
        <v>0</v>
      </c>
    </row>
    <row r="12232" spans="1:11" x14ac:dyDescent="0.25">
      <c r="A12232" s="5" t="str">
        <f t="shared" si="383"/>
        <v>SizeGreater than 200kWMonthly Peak DayMarch15</v>
      </c>
      <c r="B12232" t="s">
        <v>2235</v>
      </c>
      <c r="C12232" t="s">
        <v>2260</v>
      </c>
      <c r="D12232" t="s">
        <v>2780</v>
      </c>
      <c r="E12232" t="s">
        <v>3275</v>
      </c>
      <c r="F12232" s="6">
        <v>15</v>
      </c>
      <c r="G12232" s="6">
        <v>347.49575805664063</v>
      </c>
      <c r="H12232" s="6">
        <v>347.49575805664063</v>
      </c>
      <c r="I12232" s="6">
        <v>66.339202880859375</v>
      </c>
      <c r="J12232" s="6">
        <v>54.891772151898721</v>
      </c>
      <c r="K12232">
        <f t="shared" si="382"/>
        <v>0</v>
      </c>
    </row>
    <row r="12233" spans="1:11" x14ac:dyDescent="0.25">
      <c r="A12233" s="5" t="str">
        <f t="shared" si="383"/>
        <v>SizeGreater than 200kWMonthly Peak DayMarch16</v>
      </c>
      <c r="B12233" t="s">
        <v>2235</v>
      </c>
      <c r="C12233" t="s">
        <v>2260</v>
      </c>
      <c r="D12233" t="s">
        <v>2780</v>
      </c>
      <c r="E12233" t="s">
        <v>3275</v>
      </c>
      <c r="F12233" s="6">
        <v>16</v>
      </c>
      <c r="G12233" s="6">
        <v>279.57342529296875</v>
      </c>
      <c r="H12233" s="6">
        <v>279.57342529296875</v>
      </c>
      <c r="I12233" s="6">
        <v>63.656410217285156</v>
      </c>
      <c r="J12233" s="6">
        <v>54.691139240506331</v>
      </c>
      <c r="K12233">
        <f t="shared" si="382"/>
        <v>0</v>
      </c>
    </row>
    <row r="12234" spans="1:11" x14ac:dyDescent="0.25">
      <c r="A12234" s="5" t="str">
        <f t="shared" si="383"/>
        <v>SizeGreater than 200kWMonthly Peak DayMarch17</v>
      </c>
      <c r="B12234" t="s">
        <v>2235</v>
      </c>
      <c r="C12234" t="s">
        <v>2260</v>
      </c>
      <c r="D12234" t="s">
        <v>2780</v>
      </c>
      <c r="E12234" t="s">
        <v>3275</v>
      </c>
      <c r="F12234" s="6">
        <v>17</v>
      </c>
      <c r="G12234" s="6">
        <v>249.52632141113281</v>
      </c>
      <c r="H12234" s="6">
        <v>249.52632141113281</v>
      </c>
      <c r="I12234" s="6">
        <v>53.694530487060547</v>
      </c>
      <c r="J12234" s="6">
        <v>53.892658227848116</v>
      </c>
      <c r="K12234">
        <f t="shared" si="382"/>
        <v>0</v>
      </c>
    </row>
    <row r="12235" spans="1:11" x14ac:dyDescent="0.25">
      <c r="A12235" s="5" t="str">
        <f t="shared" si="383"/>
        <v>SizeGreater than 200kWMonthly Peak DayMarch18</v>
      </c>
      <c r="B12235" t="s">
        <v>2235</v>
      </c>
      <c r="C12235" t="s">
        <v>2260</v>
      </c>
      <c r="D12235" t="s">
        <v>2780</v>
      </c>
      <c r="E12235" t="s">
        <v>3275</v>
      </c>
      <c r="F12235" s="6">
        <v>18</v>
      </c>
      <c r="G12235" s="6">
        <v>238.84814453125</v>
      </c>
      <c r="H12235" s="6">
        <v>238.84814453125</v>
      </c>
      <c r="I12235" s="6">
        <v>59.43280029296875</v>
      </c>
      <c r="J12235" s="6">
        <v>52.129873417721477</v>
      </c>
      <c r="K12235">
        <f t="shared" si="382"/>
        <v>0</v>
      </c>
    </row>
    <row r="12236" spans="1:11" x14ac:dyDescent="0.25">
      <c r="A12236" s="5" t="str">
        <f t="shared" si="383"/>
        <v>SizeGreater than 200kWMonthly Peak DayMarch19</v>
      </c>
      <c r="B12236" t="s">
        <v>2235</v>
      </c>
      <c r="C12236" t="s">
        <v>2260</v>
      </c>
      <c r="D12236" t="s">
        <v>2780</v>
      </c>
      <c r="E12236" t="s">
        <v>3275</v>
      </c>
      <c r="F12236" s="6">
        <v>19</v>
      </c>
      <c r="G12236" s="6">
        <v>235.1224365234375</v>
      </c>
      <c r="H12236" s="6">
        <v>235.1224365234375</v>
      </c>
      <c r="I12236" s="6">
        <v>60.974735260009766</v>
      </c>
      <c r="J12236" s="6">
        <v>51.598227848101274</v>
      </c>
      <c r="K12236">
        <f t="shared" si="382"/>
        <v>0</v>
      </c>
    </row>
    <row r="12237" spans="1:11" x14ac:dyDescent="0.25">
      <c r="A12237" s="5" t="str">
        <f t="shared" si="383"/>
        <v>SizeGreater than 200kWMonthly Peak DayMarch20</v>
      </c>
      <c r="B12237" t="s">
        <v>2235</v>
      </c>
      <c r="C12237" t="s">
        <v>2260</v>
      </c>
      <c r="D12237" t="s">
        <v>2780</v>
      </c>
      <c r="E12237" t="s">
        <v>3275</v>
      </c>
      <c r="F12237" s="6">
        <v>20</v>
      </c>
      <c r="G12237" s="6">
        <v>232.38801574707031</v>
      </c>
      <c r="H12237" s="6">
        <v>232.38801574707031</v>
      </c>
      <c r="I12237" s="6">
        <v>53.990047454833984</v>
      </c>
      <c r="J12237" s="6">
        <v>50.492025316455653</v>
      </c>
      <c r="K12237">
        <f t="shared" si="382"/>
        <v>0</v>
      </c>
    </row>
    <row r="12238" spans="1:11" x14ac:dyDescent="0.25">
      <c r="A12238" s="5" t="str">
        <f t="shared" si="383"/>
        <v>SizeGreater than 200kWMonthly Peak DayMarch21</v>
      </c>
      <c r="B12238" t="s">
        <v>2235</v>
      </c>
      <c r="C12238" t="s">
        <v>2260</v>
      </c>
      <c r="D12238" t="s">
        <v>2780</v>
      </c>
      <c r="E12238" t="s">
        <v>3275</v>
      </c>
      <c r="F12238" s="6">
        <v>21</v>
      </c>
      <c r="G12238" s="6">
        <v>246.29196166992188</v>
      </c>
      <c r="H12238" s="6">
        <v>246.29196166992188</v>
      </c>
      <c r="I12238" s="6">
        <v>58.426280975341797</v>
      </c>
      <c r="J12238" s="6">
        <v>49.820126582278462</v>
      </c>
      <c r="K12238">
        <f t="shared" si="382"/>
        <v>0</v>
      </c>
    </row>
    <row r="12239" spans="1:11" x14ac:dyDescent="0.25">
      <c r="A12239" s="5" t="str">
        <f t="shared" si="383"/>
        <v>SizeGreater than 200kWMonthly Peak DayMarch22</v>
      </c>
      <c r="B12239" t="s">
        <v>2235</v>
      </c>
      <c r="C12239" t="s">
        <v>2260</v>
      </c>
      <c r="D12239" t="s">
        <v>2780</v>
      </c>
      <c r="E12239" t="s">
        <v>3275</v>
      </c>
      <c r="F12239" s="6">
        <v>22</v>
      </c>
      <c r="G12239" s="6">
        <v>249.78778076171875</v>
      </c>
      <c r="H12239" s="6">
        <v>249.78778076171875</v>
      </c>
      <c r="I12239" s="6">
        <v>129.786865234375</v>
      </c>
      <c r="J12239" s="6">
        <v>49.654683544303793</v>
      </c>
      <c r="K12239">
        <f t="shared" si="382"/>
        <v>0</v>
      </c>
    </row>
    <row r="12240" spans="1:11" x14ac:dyDescent="0.25">
      <c r="A12240" s="5" t="str">
        <f t="shared" si="383"/>
        <v>SizeGreater than 200kWMonthly Peak DayMarch23</v>
      </c>
      <c r="B12240" t="s">
        <v>2235</v>
      </c>
      <c r="C12240" t="s">
        <v>2260</v>
      </c>
      <c r="D12240" t="s">
        <v>2780</v>
      </c>
      <c r="E12240" t="s">
        <v>3275</v>
      </c>
      <c r="F12240" s="6">
        <v>23</v>
      </c>
      <c r="G12240" s="6">
        <v>246.31277465820313</v>
      </c>
      <c r="H12240" s="6">
        <v>246.31277465820313</v>
      </c>
      <c r="I12240" s="6">
        <v>63.691482543945313</v>
      </c>
      <c r="J12240" s="6">
        <v>48.211265822784853</v>
      </c>
      <c r="K12240">
        <f t="shared" si="382"/>
        <v>0</v>
      </c>
    </row>
    <row r="12241" spans="1:11" x14ac:dyDescent="0.25">
      <c r="A12241" s="5" t="str">
        <f t="shared" si="383"/>
        <v>SizeGreater than 200kWMonthly Peak DayMarch24</v>
      </c>
      <c r="B12241" t="s">
        <v>2235</v>
      </c>
      <c r="C12241" t="s">
        <v>2260</v>
      </c>
      <c r="D12241" t="s">
        <v>2780</v>
      </c>
      <c r="E12241" t="s">
        <v>3275</v>
      </c>
      <c r="F12241" s="6">
        <v>24</v>
      </c>
      <c r="G12241" s="6">
        <v>243.01338195800781</v>
      </c>
      <c r="H12241" s="6">
        <v>243.01338195800781</v>
      </c>
      <c r="I12241" s="6">
        <v>87.586456298828125</v>
      </c>
      <c r="J12241" s="6">
        <v>46.502405063291135</v>
      </c>
      <c r="K12241">
        <f t="shared" si="382"/>
        <v>0</v>
      </c>
    </row>
    <row r="12242" spans="1:11" x14ac:dyDescent="0.25">
      <c r="A12242" s="5" t="str">
        <f t="shared" si="383"/>
        <v>SizeGreater than 200kWAverage WeekdayApril1</v>
      </c>
      <c r="B12242" t="s">
        <v>2235</v>
      </c>
      <c r="C12242" t="s">
        <v>2260</v>
      </c>
      <c r="D12242" t="s">
        <v>2781</v>
      </c>
      <c r="E12242" t="s">
        <v>3276</v>
      </c>
      <c r="F12242" s="6">
        <v>1</v>
      </c>
      <c r="G12242" s="6">
        <v>251.89443969726563</v>
      </c>
      <c r="H12242" s="6">
        <v>251.89443969726563</v>
      </c>
      <c r="I12242" s="6">
        <v>62.924736022949219</v>
      </c>
      <c r="J12242" s="6">
        <v>61.592911392405021</v>
      </c>
      <c r="K12242">
        <f t="shared" si="382"/>
        <v>0</v>
      </c>
    </row>
    <row r="12243" spans="1:11" x14ac:dyDescent="0.25">
      <c r="A12243" s="5" t="str">
        <f t="shared" si="383"/>
        <v>SizeGreater than 200kWAverage WeekdayApril2</v>
      </c>
      <c r="B12243" t="s">
        <v>2235</v>
      </c>
      <c r="C12243" t="s">
        <v>2260</v>
      </c>
      <c r="D12243" t="s">
        <v>2781</v>
      </c>
      <c r="E12243" t="s">
        <v>3276</v>
      </c>
      <c r="F12243" s="6">
        <v>2</v>
      </c>
      <c r="G12243" s="6">
        <v>257.9908447265625</v>
      </c>
      <c r="H12243" s="6">
        <v>257.9908447265625</v>
      </c>
      <c r="I12243" s="6">
        <v>60.495059967041016</v>
      </c>
      <c r="J12243" s="6">
        <v>60.299493670886072</v>
      </c>
      <c r="K12243">
        <f t="shared" si="382"/>
        <v>0</v>
      </c>
    </row>
    <row r="12244" spans="1:11" x14ac:dyDescent="0.25">
      <c r="A12244" s="5" t="str">
        <f t="shared" si="383"/>
        <v>SizeGreater than 200kWAverage WeekdayApril3</v>
      </c>
      <c r="B12244" t="s">
        <v>2235</v>
      </c>
      <c r="C12244" t="s">
        <v>2260</v>
      </c>
      <c r="D12244" t="s">
        <v>2781</v>
      </c>
      <c r="E12244" t="s">
        <v>3276</v>
      </c>
      <c r="F12244" s="6">
        <v>3</v>
      </c>
      <c r="G12244" s="6">
        <v>253.19276428222656</v>
      </c>
      <c r="H12244" s="6">
        <v>253.19276428222656</v>
      </c>
      <c r="I12244" s="6">
        <v>58.938114166259766</v>
      </c>
      <c r="J12244" s="6">
        <v>59.867341772151896</v>
      </c>
      <c r="K12244">
        <f t="shared" si="382"/>
        <v>0</v>
      </c>
    </row>
    <row r="12245" spans="1:11" x14ac:dyDescent="0.25">
      <c r="A12245" s="5" t="str">
        <f t="shared" si="383"/>
        <v>SizeGreater than 200kWAverage WeekdayApril4</v>
      </c>
      <c r="B12245" t="s">
        <v>2235</v>
      </c>
      <c r="C12245" t="s">
        <v>2260</v>
      </c>
      <c r="D12245" t="s">
        <v>2781</v>
      </c>
      <c r="E12245" t="s">
        <v>3276</v>
      </c>
      <c r="F12245" s="6">
        <v>4</v>
      </c>
      <c r="G12245" s="6">
        <v>247.19679260253906</v>
      </c>
      <c r="H12245" s="6">
        <v>247.19679260253906</v>
      </c>
      <c r="I12245" s="6">
        <v>71.947654724121094</v>
      </c>
      <c r="J12245" s="6">
        <v>58.927468354430374</v>
      </c>
      <c r="K12245">
        <f t="shared" si="382"/>
        <v>0</v>
      </c>
    </row>
    <row r="12246" spans="1:11" x14ac:dyDescent="0.25">
      <c r="A12246" s="5" t="str">
        <f t="shared" si="383"/>
        <v>SizeGreater than 200kWAverage WeekdayApril5</v>
      </c>
      <c r="B12246" t="s">
        <v>2235</v>
      </c>
      <c r="C12246" t="s">
        <v>2260</v>
      </c>
      <c r="D12246" t="s">
        <v>2781</v>
      </c>
      <c r="E12246" t="s">
        <v>3276</v>
      </c>
      <c r="F12246" s="6">
        <v>5</v>
      </c>
      <c r="G12246" s="6">
        <v>319.83642578125</v>
      </c>
      <c r="H12246" s="6">
        <v>319.83642578125</v>
      </c>
      <c r="I12246" s="6">
        <v>68.598724365234375</v>
      </c>
      <c r="J12246" s="6">
        <v>57.643924050632918</v>
      </c>
      <c r="K12246">
        <f t="shared" si="382"/>
        <v>0</v>
      </c>
    </row>
    <row r="12247" spans="1:11" x14ac:dyDescent="0.25">
      <c r="A12247" s="5" t="str">
        <f t="shared" si="383"/>
        <v>SizeGreater than 200kWAverage WeekdayApril6</v>
      </c>
      <c r="B12247" t="s">
        <v>2235</v>
      </c>
      <c r="C12247" t="s">
        <v>2260</v>
      </c>
      <c r="D12247" t="s">
        <v>2781</v>
      </c>
      <c r="E12247" t="s">
        <v>3276</v>
      </c>
      <c r="F12247" s="6">
        <v>6</v>
      </c>
      <c r="G12247" s="6">
        <v>438.959716796875</v>
      </c>
      <c r="H12247" s="6">
        <v>438.959716796875</v>
      </c>
      <c r="I12247" s="6">
        <v>93.342239379882813</v>
      </c>
      <c r="J12247" s="6">
        <v>57.382151898734158</v>
      </c>
      <c r="K12247">
        <f t="shared" si="382"/>
        <v>0</v>
      </c>
    </row>
    <row r="12248" spans="1:11" x14ac:dyDescent="0.25">
      <c r="A12248" s="5" t="str">
        <f t="shared" si="383"/>
        <v>SizeGreater than 200kWAverage WeekdayApril7</v>
      </c>
      <c r="B12248" t="s">
        <v>2235</v>
      </c>
      <c r="C12248" t="s">
        <v>2260</v>
      </c>
      <c r="D12248" t="s">
        <v>2781</v>
      </c>
      <c r="E12248" t="s">
        <v>3276</v>
      </c>
      <c r="F12248" s="6">
        <v>7</v>
      </c>
      <c r="G12248" s="6">
        <v>463.07232666015625</v>
      </c>
      <c r="H12248" s="6">
        <v>463.07232666015625</v>
      </c>
      <c r="I12248" s="6">
        <v>72.640388488769531</v>
      </c>
      <c r="J12248" s="6">
        <v>56.695696202531657</v>
      </c>
      <c r="K12248">
        <f t="shared" si="382"/>
        <v>0</v>
      </c>
    </row>
    <row r="12249" spans="1:11" x14ac:dyDescent="0.25">
      <c r="A12249" s="5" t="str">
        <f t="shared" si="383"/>
        <v>SizeGreater than 200kWAverage WeekdayApril8</v>
      </c>
      <c r="B12249" t="s">
        <v>2235</v>
      </c>
      <c r="C12249" t="s">
        <v>2260</v>
      </c>
      <c r="D12249" t="s">
        <v>2781</v>
      </c>
      <c r="E12249" t="s">
        <v>3276</v>
      </c>
      <c r="F12249" s="6">
        <v>8</v>
      </c>
      <c r="G12249" s="6">
        <v>515.79046630859375</v>
      </c>
      <c r="H12249" s="6">
        <v>515.79046630859375</v>
      </c>
      <c r="I12249" s="6">
        <v>69.2581787109375</v>
      </c>
      <c r="J12249" s="6">
        <v>56.267468354430385</v>
      </c>
      <c r="K12249">
        <f t="shared" si="382"/>
        <v>0</v>
      </c>
    </row>
    <row r="12250" spans="1:11" x14ac:dyDescent="0.25">
      <c r="A12250" s="5" t="str">
        <f t="shared" si="383"/>
        <v>SizeGreater than 200kWAverage WeekdayApril9</v>
      </c>
      <c r="B12250" t="s">
        <v>2235</v>
      </c>
      <c r="C12250" t="s">
        <v>2260</v>
      </c>
      <c r="D12250" t="s">
        <v>2781</v>
      </c>
      <c r="E12250" t="s">
        <v>3276</v>
      </c>
      <c r="F12250" s="6">
        <v>9</v>
      </c>
      <c r="G12250" s="6">
        <v>510.60348510742188</v>
      </c>
      <c r="H12250" s="6">
        <v>510.60348510742188</v>
      </c>
      <c r="I12250" s="6">
        <v>65.354721069335938</v>
      </c>
      <c r="J12250" s="6">
        <v>57.667848101265861</v>
      </c>
      <c r="K12250">
        <f t="shared" si="382"/>
        <v>0</v>
      </c>
    </row>
    <row r="12251" spans="1:11" x14ac:dyDescent="0.25">
      <c r="A12251" s="5" t="str">
        <f t="shared" si="383"/>
        <v>SizeGreater than 200kWAverage WeekdayApril10</v>
      </c>
      <c r="B12251" t="s">
        <v>2235</v>
      </c>
      <c r="C12251" t="s">
        <v>2260</v>
      </c>
      <c r="D12251" t="s">
        <v>2781</v>
      </c>
      <c r="E12251" t="s">
        <v>3276</v>
      </c>
      <c r="F12251" s="6">
        <v>10</v>
      </c>
      <c r="G12251" s="6">
        <v>507.70602416992188</v>
      </c>
      <c r="H12251" s="6">
        <v>507.70602416992188</v>
      </c>
      <c r="I12251" s="6">
        <v>62.841106414794922</v>
      </c>
      <c r="J12251" s="6">
        <v>60.5454430379747</v>
      </c>
      <c r="K12251">
        <f t="shared" si="382"/>
        <v>0</v>
      </c>
    </row>
    <row r="12252" spans="1:11" x14ac:dyDescent="0.25">
      <c r="A12252" s="5" t="str">
        <f t="shared" si="383"/>
        <v>SizeGreater than 200kWAverage WeekdayApril11</v>
      </c>
      <c r="B12252" t="s">
        <v>2235</v>
      </c>
      <c r="C12252" t="s">
        <v>2260</v>
      </c>
      <c r="D12252" t="s">
        <v>2781</v>
      </c>
      <c r="E12252" t="s">
        <v>3276</v>
      </c>
      <c r="F12252" s="6">
        <v>11</v>
      </c>
      <c r="G12252" s="6">
        <v>513.61895751953125</v>
      </c>
      <c r="H12252" s="6">
        <v>513.61895751953125</v>
      </c>
      <c r="I12252" s="6">
        <v>65.991241455078125</v>
      </c>
      <c r="J12252" s="6">
        <v>64.898227848101271</v>
      </c>
      <c r="K12252">
        <f t="shared" si="382"/>
        <v>0</v>
      </c>
    </row>
    <row r="12253" spans="1:11" x14ac:dyDescent="0.25">
      <c r="A12253" s="5" t="str">
        <f t="shared" si="383"/>
        <v>SizeGreater than 200kWAverage WeekdayApril12</v>
      </c>
      <c r="B12253" t="s">
        <v>2235</v>
      </c>
      <c r="C12253" t="s">
        <v>2260</v>
      </c>
      <c r="D12253" t="s">
        <v>2781</v>
      </c>
      <c r="E12253" t="s">
        <v>3276</v>
      </c>
      <c r="F12253" s="6">
        <v>12</v>
      </c>
      <c r="G12253" s="6">
        <v>492.73971557617188</v>
      </c>
      <c r="H12253" s="6">
        <v>492.73971557617188</v>
      </c>
      <c r="I12253" s="6">
        <v>71.632736206054688</v>
      </c>
      <c r="J12253" s="6">
        <v>68.300886075949379</v>
      </c>
      <c r="K12253">
        <f t="shared" si="382"/>
        <v>0</v>
      </c>
    </row>
    <row r="12254" spans="1:11" x14ac:dyDescent="0.25">
      <c r="A12254" s="5" t="str">
        <f t="shared" si="383"/>
        <v>SizeGreater than 200kWAverage WeekdayApril13</v>
      </c>
      <c r="B12254" t="s">
        <v>2235</v>
      </c>
      <c r="C12254" t="s">
        <v>2260</v>
      </c>
      <c r="D12254" t="s">
        <v>2781</v>
      </c>
      <c r="E12254" t="s">
        <v>3276</v>
      </c>
      <c r="F12254" s="6">
        <v>13</v>
      </c>
      <c r="G12254" s="6">
        <v>466.80734252929688</v>
      </c>
      <c r="H12254" s="6">
        <v>466.80734252929688</v>
      </c>
      <c r="I12254" s="6">
        <v>65.398757934570313</v>
      </c>
      <c r="J12254" s="6">
        <v>69.145822784810164</v>
      </c>
      <c r="K12254">
        <f t="shared" si="382"/>
        <v>0</v>
      </c>
    </row>
    <row r="12255" spans="1:11" x14ac:dyDescent="0.25">
      <c r="A12255" s="5" t="str">
        <f t="shared" si="383"/>
        <v>SizeGreater than 200kWAverage WeekdayApril14</v>
      </c>
      <c r="B12255" t="s">
        <v>2235</v>
      </c>
      <c r="C12255" t="s">
        <v>2260</v>
      </c>
      <c r="D12255" t="s">
        <v>2781</v>
      </c>
      <c r="E12255" t="s">
        <v>3276</v>
      </c>
      <c r="F12255" s="6">
        <v>14</v>
      </c>
      <c r="G12255" s="6">
        <v>433.00741577148438</v>
      </c>
      <c r="H12255" s="6">
        <v>433.00741577148438</v>
      </c>
      <c r="I12255" s="6">
        <v>70.091476440429688</v>
      </c>
      <c r="J12255" s="6">
        <v>70.355189873417672</v>
      </c>
      <c r="K12255">
        <f t="shared" si="382"/>
        <v>0</v>
      </c>
    </row>
    <row r="12256" spans="1:11" x14ac:dyDescent="0.25">
      <c r="A12256" s="5" t="str">
        <f t="shared" si="383"/>
        <v>SizeGreater than 200kWAverage WeekdayApril15</v>
      </c>
      <c r="B12256" t="s">
        <v>2235</v>
      </c>
      <c r="C12256" t="s">
        <v>2260</v>
      </c>
      <c r="D12256" t="s">
        <v>2781</v>
      </c>
      <c r="E12256" t="s">
        <v>3276</v>
      </c>
      <c r="F12256" s="6">
        <v>15</v>
      </c>
      <c r="G12256" s="6">
        <v>361.32266235351563</v>
      </c>
      <c r="H12256" s="6">
        <v>361.32266235351563</v>
      </c>
      <c r="I12256" s="6">
        <v>57.651576995849609</v>
      </c>
      <c r="J12256" s="6">
        <v>71.32759493670882</v>
      </c>
      <c r="K12256">
        <f t="shared" si="382"/>
        <v>0</v>
      </c>
    </row>
    <row r="12257" spans="1:11" x14ac:dyDescent="0.25">
      <c r="A12257" s="5" t="str">
        <f t="shared" si="383"/>
        <v>SizeGreater than 200kWAverage WeekdayApril16</v>
      </c>
      <c r="B12257" t="s">
        <v>2235</v>
      </c>
      <c r="C12257" t="s">
        <v>2260</v>
      </c>
      <c r="D12257" t="s">
        <v>2781</v>
      </c>
      <c r="E12257" t="s">
        <v>3276</v>
      </c>
      <c r="F12257" s="6">
        <v>16</v>
      </c>
      <c r="G12257" s="6">
        <v>301.71148681640625</v>
      </c>
      <c r="H12257" s="6">
        <v>301.71148681640625</v>
      </c>
      <c r="I12257" s="6">
        <v>59.948963165283203</v>
      </c>
      <c r="J12257" s="6">
        <v>71.370253164556999</v>
      </c>
      <c r="K12257">
        <f t="shared" si="382"/>
        <v>0</v>
      </c>
    </row>
    <row r="12258" spans="1:11" x14ac:dyDescent="0.25">
      <c r="A12258" s="5" t="str">
        <f t="shared" si="383"/>
        <v>SizeGreater than 200kWAverage WeekdayApril17</v>
      </c>
      <c r="B12258" t="s">
        <v>2235</v>
      </c>
      <c r="C12258" t="s">
        <v>2260</v>
      </c>
      <c r="D12258" t="s">
        <v>2781</v>
      </c>
      <c r="E12258" t="s">
        <v>3276</v>
      </c>
      <c r="F12258" s="6">
        <v>17</v>
      </c>
      <c r="G12258" s="6">
        <v>247.6954345703125</v>
      </c>
      <c r="H12258" s="6">
        <v>247.6954345703125</v>
      </c>
      <c r="I12258" s="6">
        <v>65.724372863769531</v>
      </c>
      <c r="J12258" s="6">
        <v>70.931518987341718</v>
      </c>
      <c r="K12258">
        <f t="shared" si="382"/>
        <v>0</v>
      </c>
    </row>
    <row r="12259" spans="1:11" x14ac:dyDescent="0.25">
      <c r="A12259" s="5" t="str">
        <f t="shared" si="383"/>
        <v>SizeGreater than 200kWAverage WeekdayApril18</v>
      </c>
      <c r="B12259" t="s">
        <v>2235</v>
      </c>
      <c r="C12259" t="s">
        <v>2260</v>
      </c>
      <c r="D12259" t="s">
        <v>2781</v>
      </c>
      <c r="E12259" t="s">
        <v>3276</v>
      </c>
      <c r="F12259" s="6">
        <v>18</v>
      </c>
      <c r="G12259" s="6">
        <v>243.029296875</v>
      </c>
      <c r="H12259" s="6">
        <v>243.029296875</v>
      </c>
      <c r="I12259" s="6">
        <v>63.263641357421875</v>
      </c>
      <c r="J12259" s="6">
        <v>69.322531645569597</v>
      </c>
      <c r="K12259">
        <f t="shared" si="382"/>
        <v>0</v>
      </c>
    </row>
    <row r="12260" spans="1:11" x14ac:dyDescent="0.25">
      <c r="A12260" s="5" t="str">
        <f t="shared" si="383"/>
        <v>SizeGreater than 200kWAverage WeekdayApril19</v>
      </c>
      <c r="B12260" t="s">
        <v>2235</v>
      </c>
      <c r="C12260" t="s">
        <v>2260</v>
      </c>
      <c r="D12260" t="s">
        <v>2781</v>
      </c>
      <c r="E12260" t="s">
        <v>3276</v>
      </c>
      <c r="F12260" s="6">
        <v>19</v>
      </c>
      <c r="G12260" s="6">
        <v>254.15834045410156</v>
      </c>
      <c r="H12260" s="6">
        <v>254.15834045410156</v>
      </c>
      <c r="I12260" s="6">
        <v>77.223457336425781</v>
      </c>
      <c r="J12260" s="6">
        <v>67.748607594936743</v>
      </c>
      <c r="K12260">
        <f t="shared" si="382"/>
        <v>0</v>
      </c>
    </row>
    <row r="12261" spans="1:11" x14ac:dyDescent="0.25">
      <c r="A12261" s="5" t="str">
        <f t="shared" si="383"/>
        <v>SizeGreater than 200kWAverage WeekdayApril20</v>
      </c>
      <c r="B12261" t="s">
        <v>2235</v>
      </c>
      <c r="C12261" t="s">
        <v>2260</v>
      </c>
      <c r="D12261" t="s">
        <v>2781</v>
      </c>
      <c r="E12261" t="s">
        <v>3276</v>
      </c>
      <c r="F12261" s="6">
        <v>20</v>
      </c>
      <c r="G12261" s="6">
        <v>256.5584716796875</v>
      </c>
      <c r="H12261" s="6">
        <v>256.5584716796875</v>
      </c>
      <c r="I12261" s="6">
        <v>130.98805236816406</v>
      </c>
      <c r="J12261" s="6">
        <v>64.983417721518975</v>
      </c>
      <c r="K12261">
        <f t="shared" si="382"/>
        <v>0</v>
      </c>
    </row>
    <row r="12262" spans="1:11" x14ac:dyDescent="0.25">
      <c r="A12262" s="5" t="str">
        <f t="shared" si="383"/>
        <v>SizeGreater than 200kWAverage WeekdayApril21</v>
      </c>
      <c r="B12262" t="s">
        <v>2235</v>
      </c>
      <c r="C12262" t="s">
        <v>2260</v>
      </c>
      <c r="D12262" t="s">
        <v>2781</v>
      </c>
      <c r="E12262" t="s">
        <v>3276</v>
      </c>
      <c r="F12262" s="6">
        <v>21</v>
      </c>
      <c r="G12262" s="6">
        <v>267.04013061523438</v>
      </c>
      <c r="H12262" s="6">
        <v>267.04013061523438</v>
      </c>
      <c r="I12262" s="6">
        <v>112.13939666748047</v>
      </c>
      <c r="J12262" s="6">
        <v>61.228101265822744</v>
      </c>
      <c r="K12262">
        <f t="shared" si="382"/>
        <v>0</v>
      </c>
    </row>
    <row r="12263" spans="1:11" x14ac:dyDescent="0.25">
      <c r="A12263" s="5" t="str">
        <f t="shared" si="383"/>
        <v>SizeGreater than 200kWAverage WeekdayApril22</v>
      </c>
      <c r="B12263" t="s">
        <v>2235</v>
      </c>
      <c r="C12263" t="s">
        <v>2260</v>
      </c>
      <c r="D12263" t="s">
        <v>2781</v>
      </c>
      <c r="E12263" t="s">
        <v>3276</v>
      </c>
      <c r="F12263" s="6">
        <v>22</v>
      </c>
      <c r="G12263" s="6">
        <v>267.80191040039063</v>
      </c>
      <c r="H12263" s="6">
        <v>267.80191040039063</v>
      </c>
      <c r="I12263" s="6">
        <v>72.088844299316406</v>
      </c>
      <c r="J12263" s="6">
        <v>58.774936708860771</v>
      </c>
      <c r="K12263">
        <f t="shared" si="382"/>
        <v>0</v>
      </c>
    </row>
    <row r="12264" spans="1:11" x14ac:dyDescent="0.25">
      <c r="A12264" s="5" t="str">
        <f t="shared" si="383"/>
        <v>SizeGreater than 200kWAverage WeekdayApril23</v>
      </c>
      <c r="B12264" t="s">
        <v>2235</v>
      </c>
      <c r="C12264" t="s">
        <v>2260</v>
      </c>
      <c r="D12264" t="s">
        <v>2781</v>
      </c>
      <c r="E12264" t="s">
        <v>3276</v>
      </c>
      <c r="F12264" s="6">
        <v>23</v>
      </c>
      <c r="G12264" s="6">
        <v>258.18353271484375</v>
      </c>
      <c r="H12264" s="6">
        <v>258.18353271484375</v>
      </c>
      <c r="I12264" s="6">
        <v>70.14337158203125</v>
      </c>
      <c r="J12264" s="6">
        <v>57.616075949367058</v>
      </c>
      <c r="K12264">
        <f t="shared" si="382"/>
        <v>0</v>
      </c>
    </row>
    <row r="12265" spans="1:11" x14ac:dyDescent="0.25">
      <c r="A12265" s="5" t="str">
        <f t="shared" si="383"/>
        <v>SizeGreater than 200kWAverage WeekdayApril24</v>
      </c>
      <c r="B12265" t="s">
        <v>2235</v>
      </c>
      <c r="C12265" t="s">
        <v>2260</v>
      </c>
      <c r="D12265" t="s">
        <v>2781</v>
      </c>
      <c r="E12265" t="s">
        <v>3276</v>
      </c>
      <c r="F12265" s="6">
        <v>24</v>
      </c>
      <c r="G12265" s="6">
        <v>258.80429077148438</v>
      </c>
      <c r="H12265" s="6">
        <v>258.80429077148438</v>
      </c>
      <c r="I12265" s="6">
        <v>76.015296936035156</v>
      </c>
      <c r="J12265" s="6">
        <v>57.12746835443032</v>
      </c>
      <c r="K12265">
        <f t="shared" si="382"/>
        <v>0</v>
      </c>
    </row>
    <row r="12266" spans="1:11" x14ac:dyDescent="0.25">
      <c r="A12266" s="5" t="str">
        <f t="shared" si="383"/>
        <v>SizeGreater than 200kWMonthly Peak DayApril1</v>
      </c>
      <c r="B12266" t="s">
        <v>2235</v>
      </c>
      <c r="C12266" t="s">
        <v>2260</v>
      </c>
      <c r="D12266" t="s">
        <v>2782</v>
      </c>
      <c r="E12266" t="s">
        <v>3276</v>
      </c>
      <c r="F12266" s="6">
        <v>1</v>
      </c>
      <c r="G12266" s="6">
        <v>262.53530883789063</v>
      </c>
      <c r="H12266" s="6">
        <v>262.53530883789063</v>
      </c>
      <c r="I12266" s="6">
        <v>87.091156005859375</v>
      </c>
      <c r="J12266" s="6">
        <v>68.187468354430379</v>
      </c>
      <c r="K12266">
        <f t="shared" si="382"/>
        <v>0</v>
      </c>
    </row>
    <row r="12267" spans="1:11" x14ac:dyDescent="0.25">
      <c r="A12267" s="5" t="str">
        <f t="shared" si="383"/>
        <v>SizeGreater than 200kWMonthly Peak DayApril2</v>
      </c>
      <c r="B12267" t="s">
        <v>2235</v>
      </c>
      <c r="C12267" t="s">
        <v>2260</v>
      </c>
      <c r="D12267" t="s">
        <v>2782</v>
      </c>
      <c r="E12267" t="s">
        <v>3276</v>
      </c>
      <c r="F12267" s="6">
        <v>2</v>
      </c>
      <c r="G12267" s="6">
        <v>261.87936401367188</v>
      </c>
      <c r="H12267" s="6">
        <v>261.87936401367188</v>
      </c>
      <c r="I12267" s="6">
        <v>84.617454528808594</v>
      </c>
      <c r="J12267" s="6">
        <v>66.332278481012636</v>
      </c>
      <c r="K12267">
        <f t="shared" si="382"/>
        <v>0</v>
      </c>
    </row>
    <row r="12268" spans="1:11" x14ac:dyDescent="0.25">
      <c r="A12268" s="5" t="str">
        <f t="shared" si="383"/>
        <v>SizeGreater than 200kWMonthly Peak DayApril3</v>
      </c>
      <c r="B12268" t="s">
        <v>2235</v>
      </c>
      <c r="C12268" t="s">
        <v>2260</v>
      </c>
      <c r="D12268" t="s">
        <v>2782</v>
      </c>
      <c r="E12268" t="s">
        <v>3276</v>
      </c>
      <c r="F12268" s="6">
        <v>3</v>
      </c>
      <c r="G12268" s="6">
        <v>261.13400268554688</v>
      </c>
      <c r="H12268" s="6">
        <v>261.13400268554688</v>
      </c>
      <c r="I12268" s="6">
        <v>81.840316772460938</v>
      </c>
      <c r="J12268" s="6">
        <v>64.356708860759468</v>
      </c>
      <c r="K12268">
        <f t="shared" si="382"/>
        <v>0</v>
      </c>
    </row>
    <row r="12269" spans="1:11" x14ac:dyDescent="0.25">
      <c r="A12269" s="5" t="str">
        <f t="shared" si="383"/>
        <v>SizeGreater than 200kWMonthly Peak DayApril4</v>
      </c>
      <c r="B12269" t="s">
        <v>2235</v>
      </c>
      <c r="C12269" t="s">
        <v>2260</v>
      </c>
      <c r="D12269" t="s">
        <v>2782</v>
      </c>
      <c r="E12269" t="s">
        <v>3276</v>
      </c>
      <c r="F12269" s="6">
        <v>4</v>
      </c>
      <c r="G12269" s="6">
        <v>259.57794189453125</v>
      </c>
      <c r="H12269" s="6">
        <v>259.57794189453125</v>
      </c>
      <c r="I12269" s="6">
        <v>127.82247161865234</v>
      </c>
      <c r="J12269" s="6">
        <v>63.435063291139237</v>
      </c>
      <c r="K12269">
        <f t="shared" si="382"/>
        <v>0</v>
      </c>
    </row>
    <row r="12270" spans="1:11" x14ac:dyDescent="0.25">
      <c r="A12270" s="5" t="str">
        <f t="shared" si="383"/>
        <v>SizeGreater than 200kWMonthly Peak DayApril5</v>
      </c>
      <c r="B12270" t="s">
        <v>2235</v>
      </c>
      <c r="C12270" t="s">
        <v>2260</v>
      </c>
      <c r="D12270" t="s">
        <v>2782</v>
      </c>
      <c r="E12270" t="s">
        <v>3276</v>
      </c>
      <c r="F12270" s="6">
        <v>5</v>
      </c>
      <c r="G12270" s="6">
        <v>323.02719116210938</v>
      </c>
      <c r="H12270" s="6">
        <v>323.02719116210938</v>
      </c>
      <c r="I12270" s="6">
        <v>103.02265930175781</v>
      </c>
      <c r="J12270" s="6">
        <v>62.811772151898758</v>
      </c>
      <c r="K12270">
        <f t="shared" si="382"/>
        <v>0</v>
      </c>
    </row>
    <row r="12271" spans="1:11" x14ac:dyDescent="0.25">
      <c r="A12271" s="5" t="str">
        <f t="shared" si="383"/>
        <v>SizeGreater than 200kWMonthly Peak DayApril6</v>
      </c>
      <c r="B12271" t="s">
        <v>2235</v>
      </c>
      <c r="C12271" t="s">
        <v>2260</v>
      </c>
      <c r="D12271" t="s">
        <v>2782</v>
      </c>
      <c r="E12271" t="s">
        <v>3276</v>
      </c>
      <c r="F12271" s="6">
        <v>6</v>
      </c>
      <c r="G12271" s="6">
        <v>419.85330200195313</v>
      </c>
      <c r="H12271" s="6">
        <v>419.85330200195313</v>
      </c>
      <c r="I12271" s="6">
        <v>72.239814758300781</v>
      </c>
      <c r="J12271" s="6">
        <v>62.216075949367116</v>
      </c>
      <c r="K12271">
        <f t="shared" si="382"/>
        <v>0</v>
      </c>
    </row>
    <row r="12272" spans="1:11" x14ac:dyDescent="0.25">
      <c r="A12272" s="5" t="str">
        <f t="shared" si="383"/>
        <v>SizeGreater than 200kWMonthly Peak DayApril7</v>
      </c>
      <c r="B12272" t="s">
        <v>2235</v>
      </c>
      <c r="C12272" t="s">
        <v>2260</v>
      </c>
      <c r="D12272" t="s">
        <v>2782</v>
      </c>
      <c r="E12272" t="s">
        <v>3276</v>
      </c>
      <c r="F12272" s="6">
        <v>7</v>
      </c>
      <c r="G12272" s="6">
        <v>451.87344360351563</v>
      </c>
      <c r="H12272" s="6">
        <v>451.87344360351563</v>
      </c>
      <c r="I12272" s="6">
        <v>78.904617309570313</v>
      </c>
      <c r="J12272" s="6">
        <v>62.067848101265781</v>
      </c>
      <c r="K12272">
        <f t="shared" si="382"/>
        <v>0</v>
      </c>
    </row>
    <row r="12273" spans="1:11" x14ac:dyDescent="0.25">
      <c r="A12273" s="5" t="str">
        <f t="shared" si="383"/>
        <v>SizeGreater than 200kWMonthly Peak DayApril8</v>
      </c>
      <c r="B12273" t="s">
        <v>2235</v>
      </c>
      <c r="C12273" t="s">
        <v>2260</v>
      </c>
      <c r="D12273" t="s">
        <v>2782</v>
      </c>
      <c r="E12273" t="s">
        <v>3276</v>
      </c>
      <c r="F12273" s="6">
        <v>8</v>
      </c>
      <c r="G12273" s="6">
        <v>482.21408081054688</v>
      </c>
      <c r="H12273" s="6">
        <v>482.21408081054688</v>
      </c>
      <c r="I12273" s="6">
        <v>85.362472534179688</v>
      </c>
      <c r="J12273" s="6">
        <v>62.736835443037961</v>
      </c>
      <c r="K12273">
        <f t="shared" si="382"/>
        <v>0</v>
      </c>
    </row>
    <row r="12274" spans="1:11" x14ac:dyDescent="0.25">
      <c r="A12274" s="5" t="str">
        <f t="shared" si="383"/>
        <v>SizeGreater than 200kWMonthly Peak DayApril9</v>
      </c>
      <c r="B12274" t="s">
        <v>2235</v>
      </c>
      <c r="C12274" t="s">
        <v>2260</v>
      </c>
      <c r="D12274" t="s">
        <v>2782</v>
      </c>
      <c r="E12274" t="s">
        <v>3276</v>
      </c>
      <c r="F12274" s="6">
        <v>9</v>
      </c>
      <c r="G12274" s="6">
        <v>462.47821044921875</v>
      </c>
      <c r="H12274" s="6">
        <v>462.47821044921875</v>
      </c>
      <c r="I12274" s="6">
        <v>79.060356140136719</v>
      </c>
      <c r="J12274" s="6">
        <v>66.440253164556978</v>
      </c>
      <c r="K12274">
        <f t="shared" si="382"/>
        <v>0</v>
      </c>
    </row>
    <row r="12275" spans="1:11" x14ac:dyDescent="0.25">
      <c r="A12275" s="5" t="str">
        <f t="shared" si="383"/>
        <v>SizeGreater than 200kWMonthly Peak DayApril10</v>
      </c>
      <c r="B12275" t="s">
        <v>2235</v>
      </c>
      <c r="C12275" t="s">
        <v>2260</v>
      </c>
      <c r="D12275" t="s">
        <v>2782</v>
      </c>
      <c r="E12275" t="s">
        <v>3276</v>
      </c>
      <c r="F12275" s="6">
        <v>10</v>
      </c>
      <c r="G12275" s="6">
        <v>451.82513427734375</v>
      </c>
      <c r="H12275" s="6">
        <v>451.82513427734375</v>
      </c>
      <c r="I12275" s="6">
        <v>86.185554504394531</v>
      </c>
      <c r="J12275" s="6">
        <v>72.680000000000049</v>
      </c>
      <c r="K12275">
        <f t="shared" si="382"/>
        <v>0</v>
      </c>
    </row>
    <row r="12276" spans="1:11" x14ac:dyDescent="0.25">
      <c r="A12276" s="5" t="str">
        <f t="shared" si="383"/>
        <v>SizeGreater than 200kWMonthly Peak DayApril11</v>
      </c>
      <c r="B12276" t="s">
        <v>2235</v>
      </c>
      <c r="C12276" t="s">
        <v>2260</v>
      </c>
      <c r="D12276" t="s">
        <v>2782</v>
      </c>
      <c r="E12276" t="s">
        <v>3276</v>
      </c>
      <c r="F12276" s="6">
        <v>11</v>
      </c>
      <c r="G12276" s="6">
        <v>477.86691284179688</v>
      </c>
      <c r="H12276" s="6">
        <v>477.86691284179688</v>
      </c>
      <c r="I12276" s="6">
        <v>96.891059875488281</v>
      </c>
      <c r="J12276" s="6">
        <v>79.305443037974655</v>
      </c>
      <c r="K12276">
        <f t="shared" si="382"/>
        <v>0</v>
      </c>
    </row>
    <row r="12277" spans="1:11" x14ac:dyDescent="0.25">
      <c r="A12277" s="5" t="str">
        <f t="shared" si="383"/>
        <v>SizeGreater than 200kWMonthly Peak DayApril12</v>
      </c>
      <c r="B12277" t="s">
        <v>2235</v>
      </c>
      <c r="C12277" t="s">
        <v>2260</v>
      </c>
      <c r="D12277" t="s">
        <v>2782</v>
      </c>
      <c r="E12277" t="s">
        <v>3276</v>
      </c>
      <c r="F12277" s="6">
        <v>12</v>
      </c>
      <c r="G12277" s="6">
        <v>446.99252319335938</v>
      </c>
      <c r="H12277" s="6">
        <v>446.99252319335938</v>
      </c>
      <c r="I12277" s="6">
        <v>103.71070098876953</v>
      </c>
      <c r="J12277" s="6">
        <v>84.750886075949339</v>
      </c>
      <c r="K12277">
        <f t="shared" si="382"/>
        <v>0</v>
      </c>
    </row>
    <row r="12278" spans="1:11" x14ac:dyDescent="0.25">
      <c r="A12278" s="5" t="str">
        <f t="shared" si="383"/>
        <v>SizeGreater than 200kWMonthly Peak DayApril13</v>
      </c>
      <c r="B12278" t="s">
        <v>2235</v>
      </c>
      <c r="C12278" t="s">
        <v>2260</v>
      </c>
      <c r="D12278" t="s">
        <v>2782</v>
      </c>
      <c r="E12278" t="s">
        <v>3276</v>
      </c>
      <c r="F12278" s="6">
        <v>13</v>
      </c>
      <c r="G12278" s="6">
        <v>414.37655639648438</v>
      </c>
      <c r="H12278" s="6">
        <v>414.37655639648438</v>
      </c>
      <c r="I12278" s="6">
        <v>97.088874816894531</v>
      </c>
      <c r="J12278" s="6">
        <v>87.193670886075878</v>
      </c>
      <c r="K12278">
        <f t="shared" si="382"/>
        <v>0</v>
      </c>
    </row>
    <row r="12279" spans="1:11" x14ac:dyDescent="0.25">
      <c r="A12279" s="5" t="str">
        <f t="shared" si="383"/>
        <v>SizeGreater than 200kWMonthly Peak DayApril14</v>
      </c>
      <c r="B12279" t="s">
        <v>2235</v>
      </c>
      <c r="C12279" t="s">
        <v>2260</v>
      </c>
      <c r="D12279" t="s">
        <v>2782</v>
      </c>
      <c r="E12279" t="s">
        <v>3276</v>
      </c>
      <c r="F12279" s="6">
        <v>14</v>
      </c>
      <c r="G12279" s="6">
        <v>366.10052490234375</v>
      </c>
      <c r="H12279" s="6">
        <v>366.10052490234375</v>
      </c>
      <c r="I12279" s="6">
        <v>84.292617797851563</v>
      </c>
      <c r="J12279" s="6">
        <v>88.855696202531661</v>
      </c>
      <c r="K12279">
        <f t="shared" si="382"/>
        <v>0</v>
      </c>
    </row>
    <row r="12280" spans="1:11" x14ac:dyDescent="0.25">
      <c r="A12280" s="5" t="str">
        <f t="shared" si="383"/>
        <v>SizeGreater than 200kWMonthly Peak DayApril15</v>
      </c>
      <c r="B12280" t="s">
        <v>2235</v>
      </c>
      <c r="C12280" t="s">
        <v>2260</v>
      </c>
      <c r="D12280" t="s">
        <v>2782</v>
      </c>
      <c r="E12280" t="s">
        <v>3276</v>
      </c>
      <c r="F12280" s="6">
        <v>15</v>
      </c>
      <c r="G12280" s="6">
        <v>302.59725952148438</v>
      </c>
      <c r="H12280" s="6">
        <v>302.59725952148438</v>
      </c>
      <c r="I12280" s="6">
        <v>83.019508361816406</v>
      </c>
      <c r="J12280" s="6">
        <v>89.489873417721569</v>
      </c>
      <c r="K12280">
        <f t="shared" si="382"/>
        <v>0</v>
      </c>
    </row>
    <row r="12281" spans="1:11" x14ac:dyDescent="0.25">
      <c r="A12281" s="5" t="str">
        <f t="shared" si="383"/>
        <v>SizeGreater than 200kWMonthly Peak DayApril16</v>
      </c>
      <c r="B12281" t="s">
        <v>2235</v>
      </c>
      <c r="C12281" t="s">
        <v>2260</v>
      </c>
      <c r="D12281" t="s">
        <v>2782</v>
      </c>
      <c r="E12281" t="s">
        <v>3276</v>
      </c>
      <c r="F12281" s="6">
        <v>16</v>
      </c>
      <c r="G12281" s="6">
        <v>250.86624145507813</v>
      </c>
      <c r="H12281" s="6">
        <v>250.86624145507813</v>
      </c>
      <c r="I12281" s="6">
        <v>78.811943054199219</v>
      </c>
      <c r="J12281" s="6">
        <v>89.411392405063282</v>
      </c>
      <c r="K12281">
        <f t="shared" si="382"/>
        <v>0</v>
      </c>
    </row>
    <row r="12282" spans="1:11" x14ac:dyDescent="0.25">
      <c r="A12282" s="5" t="str">
        <f t="shared" si="383"/>
        <v>SizeGreater than 200kWMonthly Peak DayApril17</v>
      </c>
      <c r="B12282" t="s">
        <v>2235</v>
      </c>
      <c r="C12282" t="s">
        <v>2260</v>
      </c>
      <c r="D12282" t="s">
        <v>2782</v>
      </c>
      <c r="E12282" t="s">
        <v>3276</v>
      </c>
      <c r="F12282" s="6">
        <v>17</v>
      </c>
      <c r="G12282" s="6">
        <v>208.25108337402344</v>
      </c>
      <c r="H12282" s="6">
        <v>208.25108337402344</v>
      </c>
      <c r="I12282" s="6">
        <v>93.60919189453125</v>
      </c>
      <c r="J12282" s="6">
        <v>88.607594936708935</v>
      </c>
      <c r="K12282">
        <f t="shared" si="382"/>
        <v>0</v>
      </c>
    </row>
    <row r="12283" spans="1:11" x14ac:dyDescent="0.25">
      <c r="A12283" s="5" t="str">
        <f t="shared" si="383"/>
        <v>SizeGreater than 200kWMonthly Peak DayApril18</v>
      </c>
      <c r="B12283" t="s">
        <v>2235</v>
      </c>
      <c r="C12283" t="s">
        <v>2260</v>
      </c>
      <c r="D12283" t="s">
        <v>2782</v>
      </c>
      <c r="E12283" t="s">
        <v>3276</v>
      </c>
      <c r="F12283" s="6">
        <v>18</v>
      </c>
      <c r="G12283" s="6">
        <v>197.5738525390625</v>
      </c>
      <c r="H12283" s="6">
        <v>197.5738525390625</v>
      </c>
      <c r="I12283" s="6">
        <v>109.88745880126953</v>
      </c>
      <c r="J12283" s="6">
        <v>87.445569620253167</v>
      </c>
      <c r="K12283">
        <f t="shared" si="382"/>
        <v>0</v>
      </c>
    </row>
    <row r="12284" spans="1:11" x14ac:dyDescent="0.25">
      <c r="A12284" s="5" t="str">
        <f t="shared" si="383"/>
        <v>SizeGreater than 200kWMonthly Peak DayApril19</v>
      </c>
      <c r="B12284" t="s">
        <v>2235</v>
      </c>
      <c r="C12284" t="s">
        <v>2260</v>
      </c>
      <c r="D12284" t="s">
        <v>2782</v>
      </c>
      <c r="E12284" t="s">
        <v>3276</v>
      </c>
      <c r="F12284" s="6">
        <v>19</v>
      </c>
      <c r="G12284" s="6">
        <v>219.022216796875</v>
      </c>
      <c r="H12284" s="6">
        <v>219.022216796875</v>
      </c>
      <c r="I12284" s="6">
        <v>99.862815856933594</v>
      </c>
      <c r="J12284" s="6">
        <v>84.64924050632915</v>
      </c>
      <c r="K12284">
        <f t="shared" si="382"/>
        <v>0</v>
      </c>
    </row>
    <row r="12285" spans="1:11" x14ac:dyDescent="0.25">
      <c r="A12285" s="5" t="str">
        <f t="shared" si="383"/>
        <v>SizeGreater than 200kWMonthly Peak DayApril20</v>
      </c>
      <c r="B12285" t="s">
        <v>2235</v>
      </c>
      <c r="C12285" t="s">
        <v>2260</v>
      </c>
      <c r="D12285" t="s">
        <v>2782</v>
      </c>
      <c r="E12285" t="s">
        <v>3276</v>
      </c>
      <c r="F12285" s="6">
        <v>20</v>
      </c>
      <c r="G12285" s="6">
        <v>205.08778381347656</v>
      </c>
      <c r="H12285" s="6">
        <v>205.08778381347656</v>
      </c>
      <c r="I12285" s="6">
        <v>94.3485107421875</v>
      </c>
      <c r="J12285" s="6">
        <v>81.294683544303822</v>
      </c>
      <c r="K12285">
        <f t="shared" si="382"/>
        <v>0</v>
      </c>
    </row>
    <row r="12286" spans="1:11" x14ac:dyDescent="0.25">
      <c r="A12286" s="5" t="str">
        <f t="shared" si="383"/>
        <v>SizeGreater than 200kWMonthly Peak DayApril21</v>
      </c>
      <c r="B12286" t="s">
        <v>2235</v>
      </c>
      <c r="C12286" t="s">
        <v>2260</v>
      </c>
      <c r="D12286" t="s">
        <v>2782</v>
      </c>
      <c r="E12286" t="s">
        <v>3276</v>
      </c>
      <c r="F12286" s="6">
        <v>21</v>
      </c>
      <c r="G12286" s="6">
        <v>200.50630187988281</v>
      </c>
      <c r="H12286" s="6">
        <v>200.50630187988281</v>
      </c>
      <c r="I12286" s="6">
        <v>81.387985229492188</v>
      </c>
      <c r="J12286" s="6">
        <v>76.355063291139217</v>
      </c>
      <c r="K12286">
        <f t="shared" si="382"/>
        <v>0</v>
      </c>
    </row>
    <row r="12287" spans="1:11" x14ac:dyDescent="0.25">
      <c r="A12287" s="5" t="str">
        <f t="shared" si="383"/>
        <v>SizeGreater than 200kWMonthly Peak DayApril22</v>
      </c>
      <c r="B12287" t="s">
        <v>2235</v>
      </c>
      <c r="C12287" t="s">
        <v>2260</v>
      </c>
      <c r="D12287" t="s">
        <v>2782</v>
      </c>
      <c r="E12287" t="s">
        <v>3276</v>
      </c>
      <c r="F12287" s="6">
        <v>22</v>
      </c>
      <c r="G12287" s="6">
        <v>221.219482421875</v>
      </c>
      <c r="H12287" s="6">
        <v>221.219482421875</v>
      </c>
      <c r="I12287" s="6">
        <v>94.165267944335938</v>
      </c>
      <c r="J12287" s="6">
        <v>71.808227848101268</v>
      </c>
      <c r="K12287">
        <f t="shared" si="382"/>
        <v>0</v>
      </c>
    </row>
    <row r="12288" spans="1:11" x14ac:dyDescent="0.25">
      <c r="A12288" s="5" t="str">
        <f t="shared" si="383"/>
        <v>SizeGreater than 200kWMonthly Peak DayApril23</v>
      </c>
      <c r="B12288" t="s">
        <v>2235</v>
      </c>
      <c r="C12288" t="s">
        <v>2260</v>
      </c>
      <c r="D12288" t="s">
        <v>2782</v>
      </c>
      <c r="E12288" t="s">
        <v>3276</v>
      </c>
      <c r="F12288" s="6">
        <v>23</v>
      </c>
      <c r="G12288" s="6">
        <v>210.87754821777344</v>
      </c>
      <c r="H12288" s="6">
        <v>210.87754821777344</v>
      </c>
      <c r="I12288" s="6">
        <v>83.401908874511719</v>
      </c>
      <c r="J12288" s="6">
        <v>69.76012658227846</v>
      </c>
      <c r="K12288">
        <f t="shared" si="382"/>
        <v>0</v>
      </c>
    </row>
    <row r="12289" spans="1:11" x14ac:dyDescent="0.25">
      <c r="A12289" s="5" t="str">
        <f t="shared" si="383"/>
        <v>SizeGreater than 200kWMonthly Peak DayApril24</v>
      </c>
      <c r="B12289" t="s">
        <v>2235</v>
      </c>
      <c r="C12289" t="s">
        <v>2260</v>
      </c>
      <c r="D12289" t="s">
        <v>2782</v>
      </c>
      <c r="E12289" t="s">
        <v>3276</v>
      </c>
      <c r="F12289" s="6">
        <v>24</v>
      </c>
      <c r="G12289" s="6">
        <v>201.39543151855469</v>
      </c>
      <c r="H12289" s="6">
        <v>201.39543151855469</v>
      </c>
      <c r="I12289" s="6">
        <v>92.863418579101563</v>
      </c>
      <c r="J12289" s="6">
        <v>68.377848101265798</v>
      </c>
      <c r="K12289">
        <f t="shared" si="382"/>
        <v>0</v>
      </c>
    </row>
    <row r="12290" spans="1:11" x14ac:dyDescent="0.25">
      <c r="A12290" s="5" t="str">
        <f t="shared" si="383"/>
        <v>SizeGreater than 200kWAverage WeekdayMay1</v>
      </c>
      <c r="B12290" t="s">
        <v>2235</v>
      </c>
      <c r="C12290" t="s">
        <v>2260</v>
      </c>
      <c r="D12290" t="s">
        <v>2783</v>
      </c>
      <c r="E12290" t="s">
        <v>3277</v>
      </c>
      <c r="F12290" s="6">
        <v>1</v>
      </c>
      <c r="G12290" s="6">
        <v>263.85385131835938</v>
      </c>
      <c r="H12290" s="6">
        <v>263.85385131835938</v>
      </c>
      <c r="I12290" s="6">
        <v>126.11239624023438</v>
      </c>
      <c r="J12290" s="6">
        <v>61.099873417721547</v>
      </c>
      <c r="K12290">
        <f t="shared" ref="K12290:K12353" si="384">INDEX(events, MATCH(CONCATENATE(B12290, C12290, D12290, E12290), events_y, 0), MATCH("Confidential", events_x, 0))</f>
        <v>0</v>
      </c>
    </row>
    <row r="12291" spans="1:11" x14ac:dyDescent="0.25">
      <c r="A12291" s="5" t="str">
        <f t="shared" ref="A12291:A12354" si="385">CONCATENATE(B12291, C12291, D12291, E12291, F12291)</f>
        <v>SizeGreater than 200kWAverage WeekdayMay2</v>
      </c>
      <c r="B12291" t="s">
        <v>2235</v>
      </c>
      <c r="C12291" t="s">
        <v>2260</v>
      </c>
      <c r="D12291" t="s">
        <v>2783</v>
      </c>
      <c r="E12291" t="s">
        <v>3277</v>
      </c>
      <c r="F12291" s="6">
        <v>2</v>
      </c>
      <c r="G12291" s="6">
        <v>258.39334106445313</v>
      </c>
      <c r="H12291" s="6">
        <v>258.39334106445313</v>
      </c>
      <c r="I12291" s="6">
        <v>122.18738555908203</v>
      </c>
      <c r="J12291" s="6">
        <v>60.548481012658215</v>
      </c>
      <c r="K12291">
        <f t="shared" si="384"/>
        <v>0</v>
      </c>
    </row>
    <row r="12292" spans="1:11" x14ac:dyDescent="0.25">
      <c r="A12292" s="5" t="str">
        <f t="shared" si="385"/>
        <v>SizeGreater than 200kWAverage WeekdayMay3</v>
      </c>
      <c r="B12292" t="s">
        <v>2235</v>
      </c>
      <c r="C12292" t="s">
        <v>2260</v>
      </c>
      <c r="D12292" t="s">
        <v>2783</v>
      </c>
      <c r="E12292" t="s">
        <v>3277</v>
      </c>
      <c r="F12292" s="6">
        <v>3</v>
      </c>
      <c r="G12292" s="6">
        <v>252.72503662109375</v>
      </c>
      <c r="H12292" s="6">
        <v>252.72503662109375</v>
      </c>
      <c r="I12292" s="6">
        <v>118.94898223876953</v>
      </c>
      <c r="J12292" s="6">
        <v>60.006582278481005</v>
      </c>
      <c r="K12292">
        <f t="shared" si="384"/>
        <v>0</v>
      </c>
    </row>
    <row r="12293" spans="1:11" x14ac:dyDescent="0.25">
      <c r="A12293" s="5" t="str">
        <f t="shared" si="385"/>
        <v>SizeGreater than 200kWAverage WeekdayMay4</v>
      </c>
      <c r="B12293" t="s">
        <v>2235</v>
      </c>
      <c r="C12293" t="s">
        <v>2260</v>
      </c>
      <c r="D12293" t="s">
        <v>2783</v>
      </c>
      <c r="E12293" t="s">
        <v>3277</v>
      </c>
      <c r="F12293" s="6">
        <v>4</v>
      </c>
      <c r="G12293" s="6">
        <v>258.89920043945313</v>
      </c>
      <c r="H12293" s="6">
        <v>258.89920043945313</v>
      </c>
      <c r="I12293" s="6">
        <v>121.38490295410156</v>
      </c>
      <c r="J12293" s="6">
        <v>59.56367088607599</v>
      </c>
      <c r="K12293">
        <f t="shared" si="384"/>
        <v>0</v>
      </c>
    </row>
    <row r="12294" spans="1:11" x14ac:dyDescent="0.25">
      <c r="A12294" s="5" t="str">
        <f t="shared" si="385"/>
        <v>SizeGreater than 200kWAverage WeekdayMay5</v>
      </c>
      <c r="B12294" t="s">
        <v>2235</v>
      </c>
      <c r="C12294" t="s">
        <v>2260</v>
      </c>
      <c r="D12294" t="s">
        <v>2783</v>
      </c>
      <c r="E12294" t="s">
        <v>3277</v>
      </c>
      <c r="F12294" s="6">
        <v>5</v>
      </c>
      <c r="G12294" s="6">
        <v>318.71722412109375</v>
      </c>
      <c r="H12294" s="6">
        <v>318.71722412109375</v>
      </c>
      <c r="I12294" s="6">
        <v>122.62338256835938</v>
      </c>
      <c r="J12294" s="6">
        <v>59.332784810126569</v>
      </c>
      <c r="K12294">
        <f t="shared" si="384"/>
        <v>0</v>
      </c>
    </row>
    <row r="12295" spans="1:11" x14ac:dyDescent="0.25">
      <c r="A12295" s="5" t="str">
        <f t="shared" si="385"/>
        <v>SizeGreater than 200kWAverage WeekdayMay6</v>
      </c>
      <c r="B12295" t="s">
        <v>2235</v>
      </c>
      <c r="C12295" t="s">
        <v>2260</v>
      </c>
      <c r="D12295" t="s">
        <v>2783</v>
      </c>
      <c r="E12295" t="s">
        <v>3277</v>
      </c>
      <c r="F12295" s="6">
        <v>6</v>
      </c>
      <c r="G12295" s="6">
        <v>421.6292724609375</v>
      </c>
      <c r="H12295" s="6">
        <v>421.6292724609375</v>
      </c>
      <c r="I12295" s="6">
        <v>117.20709228515625</v>
      </c>
      <c r="J12295" s="6">
        <v>59.019493670886028</v>
      </c>
      <c r="K12295">
        <f t="shared" si="384"/>
        <v>0</v>
      </c>
    </row>
    <row r="12296" spans="1:11" x14ac:dyDescent="0.25">
      <c r="A12296" s="5" t="str">
        <f t="shared" si="385"/>
        <v>SizeGreater than 200kWAverage WeekdayMay7</v>
      </c>
      <c r="B12296" t="s">
        <v>2235</v>
      </c>
      <c r="C12296" t="s">
        <v>2260</v>
      </c>
      <c r="D12296" t="s">
        <v>2783</v>
      </c>
      <c r="E12296" t="s">
        <v>3277</v>
      </c>
      <c r="F12296" s="6">
        <v>7</v>
      </c>
      <c r="G12296" s="6">
        <v>462.0675048828125</v>
      </c>
      <c r="H12296" s="6">
        <v>462.0675048828125</v>
      </c>
      <c r="I12296" s="6">
        <v>123.31796264648438</v>
      </c>
      <c r="J12296" s="6">
        <v>58.685949367088611</v>
      </c>
      <c r="K12296">
        <f t="shared" si="384"/>
        <v>0</v>
      </c>
    </row>
    <row r="12297" spans="1:11" x14ac:dyDescent="0.25">
      <c r="A12297" s="5" t="str">
        <f t="shared" si="385"/>
        <v>SizeGreater than 200kWAverage WeekdayMay8</v>
      </c>
      <c r="B12297" t="s">
        <v>2235</v>
      </c>
      <c r="C12297" t="s">
        <v>2260</v>
      </c>
      <c r="D12297" t="s">
        <v>2783</v>
      </c>
      <c r="E12297" t="s">
        <v>3277</v>
      </c>
      <c r="F12297" s="6">
        <v>8</v>
      </c>
      <c r="G12297" s="6">
        <v>474.26602172851563</v>
      </c>
      <c r="H12297" s="6">
        <v>474.26602172851563</v>
      </c>
      <c r="I12297" s="6">
        <v>107.22134399414063</v>
      </c>
      <c r="J12297" s="6">
        <v>59.009493670886009</v>
      </c>
      <c r="K12297">
        <f t="shared" si="384"/>
        <v>0</v>
      </c>
    </row>
    <row r="12298" spans="1:11" x14ac:dyDescent="0.25">
      <c r="A12298" s="5" t="str">
        <f t="shared" si="385"/>
        <v>SizeGreater than 200kWAverage WeekdayMay9</v>
      </c>
      <c r="B12298" t="s">
        <v>2235</v>
      </c>
      <c r="C12298" t="s">
        <v>2260</v>
      </c>
      <c r="D12298" t="s">
        <v>2783</v>
      </c>
      <c r="E12298" t="s">
        <v>3277</v>
      </c>
      <c r="F12298" s="6">
        <v>9</v>
      </c>
      <c r="G12298" s="6">
        <v>471.11892700195313</v>
      </c>
      <c r="H12298" s="6">
        <v>471.11892700195313</v>
      </c>
      <c r="I12298" s="6">
        <v>103.24842071533203</v>
      </c>
      <c r="J12298" s="6">
        <v>60.69898734177211</v>
      </c>
      <c r="K12298">
        <f t="shared" si="384"/>
        <v>0</v>
      </c>
    </row>
    <row r="12299" spans="1:11" x14ac:dyDescent="0.25">
      <c r="A12299" s="5" t="str">
        <f t="shared" si="385"/>
        <v>SizeGreater than 200kWAverage WeekdayMay10</v>
      </c>
      <c r="B12299" t="s">
        <v>2235</v>
      </c>
      <c r="C12299" t="s">
        <v>2260</v>
      </c>
      <c r="D12299" t="s">
        <v>2783</v>
      </c>
      <c r="E12299" t="s">
        <v>3277</v>
      </c>
      <c r="F12299" s="6">
        <v>10</v>
      </c>
      <c r="G12299" s="6">
        <v>468.11813354492188</v>
      </c>
      <c r="H12299" s="6">
        <v>468.11813354492188</v>
      </c>
      <c r="I12299" s="6">
        <v>97.665657043457031</v>
      </c>
      <c r="J12299" s="6">
        <v>63.330632911392428</v>
      </c>
      <c r="K12299">
        <f t="shared" si="384"/>
        <v>0</v>
      </c>
    </row>
    <row r="12300" spans="1:11" x14ac:dyDescent="0.25">
      <c r="A12300" s="5" t="str">
        <f t="shared" si="385"/>
        <v>SizeGreater than 200kWAverage WeekdayMay11</v>
      </c>
      <c r="B12300" t="s">
        <v>2235</v>
      </c>
      <c r="C12300" t="s">
        <v>2260</v>
      </c>
      <c r="D12300" t="s">
        <v>2783</v>
      </c>
      <c r="E12300" t="s">
        <v>3277</v>
      </c>
      <c r="F12300" s="6">
        <v>11</v>
      </c>
      <c r="G12300" s="6">
        <v>474.34521484375</v>
      </c>
      <c r="H12300" s="6">
        <v>474.34521484375</v>
      </c>
      <c r="I12300" s="6">
        <v>100.51287078857422</v>
      </c>
      <c r="J12300" s="6">
        <v>67.240253164556961</v>
      </c>
      <c r="K12300">
        <f t="shared" si="384"/>
        <v>0</v>
      </c>
    </row>
    <row r="12301" spans="1:11" x14ac:dyDescent="0.25">
      <c r="A12301" s="5" t="str">
        <f t="shared" si="385"/>
        <v>SizeGreater than 200kWAverage WeekdayMay12</v>
      </c>
      <c r="B12301" t="s">
        <v>2235</v>
      </c>
      <c r="C12301" t="s">
        <v>2260</v>
      </c>
      <c r="D12301" t="s">
        <v>2783</v>
      </c>
      <c r="E12301" t="s">
        <v>3277</v>
      </c>
      <c r="F12301" s="6">
        <v>12</v>
      </c>
      <c r="G12301" s="6">
        <v>453.39865112304688</v>
      </c>
      <c r="H12301" s="6">
        <v>453.39865112304688</v>
      </c>
      <c r="I12301" s="6">
        <v>104.53205108642578</v>
      </c>
      <c r="J12301" s="6">
        <v>70.50949367088613</v>
      </c>
      <c r="K12301">
        <f t="shared" si="384"/>
        <v>0</v>
      </c>
    </row>
    <row r="12302" spans="1:11" x14ac:dyDescent="0.25">
      <c r="A12302" s="5" t="str">
        <f t="shared" si="385"/>
        <v>SizeGreater than 200kWAverage WeekdayMay13</v>
      </c>
      <c r="B12302" t="s">
        <v>2235</v>
      </c>
      <c r="C12302" t="s">
        <v>2260</v>
      </c>
      <c r="D12302" t="s">
        <v>2783</v>
      </c>
      <c r="E12302" t="s">
        <v>3277</v>
      </c>
      <c r="F12302" s="6">
        <v>13</v>
      </c>
      <c r="G12302" s="6">
        <v>436.103759765625</v>
      </c>
      <c r="H12302" s="6">
        <v>436.103759765625</v>
      </c>
      <c r="I12302" s="6">
        <v>95.606147766113281</v>
      </c>
      <c r="J12302" s="6">
        <v>72.076962025316405</v>
      </c>
      <c r="K12302">
        <f t="shared" si="384"/>
        <v>0</v>
      </c>
    </row>
    <row r="12303" spans="1:11" x14ac:dyDescent="0.25">
      <c r="A12303" s="5" t="str">
        <f t="shared" si="385"/>
        <v>SizeGreater than 200kWAverage WeekdayMay14</v>
      </c>
      <c r="B12303" t="s">
        <v>2235</v>
      </c>
      <c r="C12303" t="s">
        <v>2260</v>
      </c>
      <c r="D12303" t="s">
        <v>2783</v>
      </c>
      <c r="E12303" t="s">
        <v>3277</v>
      </c>
      <c r="F12303" s="6">
        <v>14</v>
      </c>
      <c r="G12303" s="6">
        <v>393.01739501953125</v>
      </c>
      <c r="H12303" s="6">
        <v>393.01739501953125</v>
      </c>
      <c r="I12303" s="6">
        <v>97.368240356445313</v>
      </c>
      <c r="J12303" s="6">
        <v>73.924683544303775</v>
      </c>
      <c r="K12303">
        <f t="shared" si="384"/>
        <v>0</v>
      </c>
    </row>
    <row r="12304" spans="1:11" x14ac:dyDescent="0.25">
      <c r="A12304" s="5" t="str">
        <f t="shared" si="385"/>
        <v>SizeGreater than 200kWAverage WeekdayMay15</v>
      </c>
      <c r="B12304" t="s">
        <v>2235</v>
      </c>
      <c r="C12304" t="s">
        <v>2260</v>
      </c>
      <c r="D12304" t="s">
        <v>2783</v>
      </c>
      <c r="E12304" t="s">
        <v>3277</v>
      </c>
      <c r="F12304" s="6">
        <v>15</v>
      </c>
      <c r="G12304" s="6">
        <v>319.39889526367188</v>
      </c>
      <c r="H12304" s="6">
        <v>319.39889526367188</v>
      </c>
      <c r="I12304" s="6">
        <v>93.023162841796875</v>
      </c>
      <c r="J12304" s="6">
        <v>75.417088607594906</v>
      </c>
      <c r="K12304">
        <f t="shared" si="384"/>
        <v>0</v>
      </c>
    </row>
    <row r="12305" spans="1:11" x14ac:dyDescent="0.25">
      <c r="A12305" s="5" t="str">
        <f t="shared" si="385"/>
        <v>SizeGreater than 200kWAverage WeekdayMay16</v>
      </c>
      <c r="B12305" t="s">
        <v>2235</v>
      </c>
      <c r="C12305" t="s">
        <v>2260</v>
      </c>
      <c r="D12305" t="s">
        <v>2783</v>
      </c>
      <c r="E12305" t="s">
        <v>3277</v>
      </c>
      <c r="F12305" s="6">
        <v>16</v>
      </c>
      <c r="G12305" s="6">
        <v>276.22296142578125</v>
      </c>
      <c r="H12305" s="6">
        <v>276.22296142578125</v>
      </c>
      <c r="I12305" s="6">
        <v>86.810089111328125</v>
      </c>
      <c r="J12305" s="6">
        <v>75.970000000000027</v>
      </c>
      <c r="K12305">
        <f t="shared" si="384"/>
        <v>0</v>
      </c>
    </row>
    <row r="12306" spans="1:11" x14ac:dyDescent="0.25">
      <c r="A12306" s="5" t="str">
        <f t="shared" si="385"/>
        <v>SizeGreater than 200kWAverage WeekdayMay17</v>
      </c>
      <c r="B12306" t="s">
        <v>2235</v>
      </c>
      <c r="C12306" t="s">
        <v>2260</v>
      </c>
      <c r="D12306" t="s">
        <v>2783</v>
      </c>
      <c r="E12306" t="s">
        <v>3277</v>
      </c>
      <c r="F12306" s="6">
        <v>17</v>
      </c>
      <c r="G12306" s="6">
        <v>243.71762084960938</v>
      </c>
      <c r="H12306" s="6">
        <v>243.71762084960938</v>
      </c>
      <c r="I12306" s="6">
        <v>88.940338134765625</v>
      </c>
      <c r="J12306" s="6">
        <v>75.840126582278486</v>
      </c>
      <c r="K12306">
        <f t="shared" si="384"/>
        <v>0</v>
      </c>
    </row>
    <row r="12307" spans="1:11" x14ac:dyDescent="0.25">
      <c r="A12307" s="5" t="str">
        <f t="shared" si="385"/>
        <v>SizeGreater than 200kWAverage WeekdayMay18</v>
      </c>
      <c r="B12307" t="s">
        <v>2235</v>
      </c>
      <c r="C12307" t="s">
        <v>2260</v>
      </c>
      <c r="D12307" t="s">
        <v>2783</v>
      </c>
      <c r="E12307" t="s">
        <v>3277</v>
      </c>
      <c r="F12307" s="6">
        <v>18</v>
      </c>
      <c r="G12307" s="6">
        <v>254.20640563964844</v>
      </c>
      <c r="H12307" s="6">
        <v>254.20640563964844</v>
      </c>
      <c r="I12307" s="6">
        <v>74.731605529785156</v>
      </c>
      <c r="J12307" s="6">
        <v>75.307215189873403</v>
      </c>
      <c r="K12307">
        <f t="shared" si="384"/>
        <v>0</v>
      </c>
    </row>
    <row r="12308" spans="1:11" x14ac:dyDescent="0.25">
      <c r="A12308" s="5" t="str">
        <f t="shared" si="385"/>
        <v>SizeGreater than 200kWAverage WeekdayMay19</v>
      </c>
      <c r="B12308" t="s">
        <v>2235</v>
      </c>
      <c r="C12308" t="s">
        <v>2260</v>
      </c>
      <c r="D12308" t="s">
        <v>2783</v>
      </c>
      <c r="E12308" t="s">
        <v>3277</v>
      </c>
      <c r="F12308" s="6">
        <v>19</v>
      </c>
      <c r="G12308" s="6">
        <v>252.52490234375</v>
      </c>
      <c r="H12308" s="6">
        <v>252.52490234375</v>
      </c>
      <c r="I12308" s="6">
        <v>97.322105407714844</v>
      </c>
      <c r="J12308" s="6">
        <v>73.956962025316457</v>
      </c>
      <c r="K12308">
        <f t="shared" si="384"/>
        <v>0</v>
      </c>
    </row>
    <row r="12309" spans="1:11" x14ac:dyDescent="0.25">
      <c r="A12309" s="5" t="str">
        <f t="shared" si="385"/>
        <v>SizeGreater than 200kWAverage WeekdayMay20</v>
      </c>
      <c r="B12309" t="s">
        <v>2235</v>
      </c>
      <c r="C12309" t="s">
        <v>2260</v>
      </c>
      <c r="D12309" t="s">
        <v>2783</v>
      </c>
      <c r="E12309" t="s">
        <v>3277</v>
      </c>
      <c r="F12309" s="6">
        <v>20</v>
      </c>
      <c r="G12309" s="6">
        <v>243.73980712890625</v>
      </c>
      <c r="H12309" s="6">
        <v>243.73980712890625</v>
      </c>
      <c r="I12309" s="6">
        <v>87.466033935546875</v>
      </c>
      <c r="J12309" s="6">
        <v>71.711139240506355</v>
      </c>
      <c r="K12309">
        <f t="shared" si="384"/>
        <v>0</v>
      </c>
    </row>
    <row r="12310" spans="1:11" x14ac:dyDescent="0.25">
      <c r="A12310" s="5" t="str">
        <f t="shared" si="385"/>
        <v>SizeGreater than 200kWAverage WeekdayMay21</v>
      </c>
      <c r="B12310" t="s">
        <v>2235</v>
      </c>
      <c r="C12310" t="s">
        <v>2260</v>
      </c>
      <c r="D12310" t="s">
        <v>2783</v>
      </c>
      <c r="E12310" t="s">
        <v>3277</v>
      </c>
      <c r="F12310" s="6">
        <v>21</v>
      </c>
      <c r="G12310" s="6">
        <v>244.03935241699219</v>
      </c>
      <c r="H12310" s="6">
        <v>244.03935241699219</v>
      </c>
      <c r="I12310" s="6">
        <v>97.546676635742188</v>
      </c>
      <c r="J12310" s="6">
        <v>68.37886075949362</v>
      </c>
      <c r="K12310">
        <f t="shared" si="384"/>
        <v>0</v>
      </c>
    </row>
    <row r="12311" spans="1:11" x14ac:dyDescent="0.25">
      <c r="A12311" s="5" t="str">
        <f t="shared" si="385"/>
        <v>SizeGreater than 200kWAverage WeekdayMay22</v>
      </c>
      <c r="B12311" t="s">
        <v>2235</v>
      </c>
      <c r="C12311" t="s">
        <v>2260</v>
      </c>
      <c r="D12311" t="s">
        <v>2783</v>
      </c>
      <c r="E12311" t="s">
        <v>3277</v>
      </c>
      <c r="F12311" s="6">
        <v>22</v>
      </c>
      <c r="G12311" s="6">
        <v>232.83482360839844</v>
      </c>
      <c r="H12311" s="6">
        <v>232.83482360839844</v>
      </c>
      <c r="I12311" s="6">
        <v>96.600784301757813</v>
      </c>
      <c r="J12311" s="6">
        <v>64.868987341772154</v>
      </c>
      <c r="K12311">
        <f t="shared" si="384"/>
        <v>0</v>
      </c>
    </row>
    <row r="12312" spans="1:11" x14ac:dyDescent="0.25">
      <c r="A12312" s="5" t="str">
        <f t="shared" si="385"/>
        <v>SizeGreater than 200kWAverage WeekdayMay23</v>
      </c>
      <c r="B12312" t="s">
        <v>2235</v>
      </c>
      <c r="C12312" t="s">
        <v>2260</v>
      </c>
      <c r="D12312" t="s">
        <v>2783</v>
      </c>
      <c r="E12312" t="s">
        <v>3277</v>
      </c>
      <c r="F12312" s="6">
        <v>23</v>
      </c>
      <c r="G12312" s="6">
        <v>235.09512329101563</v>
      </c>
      <c r="H12312" s="6">
        <v>235.09512329101563</v>
      </c>
      <c r="I12312" s="6">
        <v>123.13065338134766</v>
      </c>
      <c r="J12312" s="6">
        <v>63.018354430379766</v>
      </c>
      <c r="K12312">
        <f t="shared" si="384"/>
        <v>0</v>
      </c>
    </row>
    <row r="12313" spans="1:11" x14ac:dyDescent="0.25">
      <c r="A12313" s="5" t="str">
        <f t="shared" si="385"/>
        <v>SizeGreater than 200kWAverage WeekdayMay24</v>
      </c>
      <c r="B12313" t="s">
        <v>2235</v>
      </c>
      <c r="C12313" t="s">
        <v>2260</v>
      </c>
      <c r="D12313" t="s">
        <v>2783</v>
      </c>
      <c r="E12313" t="s">
        <v>3277</v>
      </c>
      <c r="F12313" s="6">
        <v>24</v>
      </c>
      <c r="G12313" s="6">
        <v>223.8740234375</v>
      </c>
      <c r="H12313" s="6">
        <v>223.8740234375</v>
      </c>
      <c r="I12313" s="6">
        <v>114.59469604492188</v>
      </c>
      <c r="J12313" s="6">
        <v>61.88506329113924</v>
      </c>
      <c r="K12313">
        <f t="shared" si="384"/>
        <v>0</v>
      </c>
    </row>
    <row r="12314" spans="1:11" x14ac:dyDescent="0.25">
      <c r="A12314" s="5" t="str">
        <f t="shared" si="385"/>
        <v>SizeGreater than 200kWMonthly Peak DayMay1</v>
      </c>
      <c r="B12314" t="s">
        <v>2235</v>
      </c>
      <c r="C12314" t="s">
        <v>2260</v>
      </c>
      <c r="D12314" t="s">
        <v>2784</v>
      </c>
      <c r="E12314" t="s">
        <v>3277</v>
      </c>
      <c r="F12314" s="6">
        <v>1</v>
      </c>
      <c r="G12314" s="6">
        <v>172.31581115722656</v>
      </c>
      <c r="H12314" s="6">
        <v>172.31581115722656</v>
      </c>
      <c r="I12314" s="6">
        <v>127.76679992675781</v>
      </c>
      <c r="J12314" s="6">
        <v>62.088101265822807</v>
      </c>
      <c r="K12314">
        <f t="shared" si="384"/>
        <v>0</v>
      </c>
    </row>
    <row r="12315" spans="1:11" x14ac:dyDescent="0.25">
      <c r="A12315" s="5" t="str">
        <f t="shared" si="385"/>
        <v>SizeGreater than 200kWMonthly Peak DayMay2</v>
      </c>
      <c r="B12315" t="s">
        <v>2235</v>
      </c>
      <c r="C12315" t="s">
        <v>2260</v>
      </c>
      <c r="D12315" t="s">
        <v>2784</v>
      </c>
      <c r="E12315" t="s">
        <v>3277</v>
      </c>
      <c r="F12315" s="6">
        <v>2</v>
      </c>
      <c r="G12315" s="6">
        <v>194.06463623046875</v>
      </c>
      <c r="H12315" s="6">
        <v>194.06463623046875</v>
      </c>
      <c r="I12315" s="6">
        <v>136.615966796875</v>
      </c>
      <c r="J12315" s="6">
        <v>61.560886075949369</v>
      </c>
      <c r="K12315">
        <f t="shared" si="384"/>
        <v>0</v>
      </c>
    </row>
    <row r="12316" spans="1:11" x14ac:dyDescent="0.25">
      <c r="A12316" s="5" t="str">
        <f t="shared" si="385"/>
        <v>SizeGreater than 200kWMonthly Peak DayMay3</v>
      </c>
      <c r="B12316" t="s">
        <v>2235</v>
      </c>
      <c r="C12316" t="s">
        <v>2260</v>
      </c>
      <c r="D12316" t="s">
        <v>2784</v>
      </c>
      <c r="E12316" t="s">
        <v>3277</v>
      </c>
      <c r="F12316" s="6">
        <v>3</v>
      </c>
      <c r="G12316" s="6">
        <v>200.52400207519531</v>
      </c>
      <c r="H12316" s="6">
        <v>200.52400207519531</v>
      </c>
      <c r="I12316" s="6">
        <v>137.45338439941406</v>
      </c>
      <c r="J12316" s="6">
        <v>61.055569620253159</v>
      </c>
      <c r="K12316">
        <f t="shared" si="384"/>
        <v>0</v>
      </c>
    </row>
    <row r="12317" spans="1:11" x14ac:dyDescent="0.25">
      <c r="A12317" s="5" t="str">
        <f t="shared" si="385"/>
        <v>SizeGreater than 200kWMonthly Peak DayMay4</v>
      </c>
      <c r="B12317" t="s">
        <v>2235</v>
      </c>
      <c r="C12317" t="s">
        <v>2260</v>
      </c>
      <c r="D12317" t="s">
        <v>2784</v>
      </c>
      <c r="E12317" t="s">
        <v>3277</v>
      </c>
      <c r="F12317" s="6">
        <v>4</v>
      </c>
      <c r="G12317" s="6">
        <v>195.83113098144531</v>
      </c>
      <c r="H12317" s="6">
        <v>195.83113098144531</v>
      </c>
      <c r="I12317" s="6">
        <v>152.17927551269531</v>
      </c>
      <c r="J12317" s="6">
        <v>60.70860759493673</v>
      </c>
      <c r="K12317">
        <f t="shared" si="384"/>
        <v>0</v>
      </c>
    </row>
    <row r="12318" spans="1:11" x14ac:dyDescent="0.25">
      <c r="A12318" s="5" t="str">
        <f t="shared" si="385"/>
        <v>SizeGreater than 200kWMonthly Peak DayMay5</v>
      </c>
      <c r="B12318" t="s">
        <v>2235</v>
      </c>
      <c r="C12318" t="s">
        <v>2260</v>
      </c>
      <c r="D12318" t="s">
        <v>2784</v>
      </c>
      <c r="E12318" t="s">
        <v>3277</v>
      </c>
      <c r="F12318" s="6">
        <v>5</v>
      </c>
      <c r="G12318" s="6">
        <v>240.22944641113281</v>
      </c>
      <c r="H12318" s="6">
        <v>240.22944641113281</v>
      </c>
      <c r="I12318" s="6">
        <v>133.9569091796875</v>
      </c>
      <c r="J12318" s="6">
        <v>60.274556962025336</v>
      </c>
      <c r="K12318">
        <f t="shared" si="384"/>
        <v>0</v>
      </c>
    </row>
    <row r="12319" spans="1:11" x14ac:dyDescent="0.25">
      <c r="A12319" s="5" t="str">
        <f t="shared" si="385"/>
        <v>SizeGreater than 200kWMonthly Peak DayMay6</v>
      </c>
      <c r="B12319" t="s">
        <v>2235</v>
      </c>
      <c r="C12319" t="s">
        <v>2260</v>
      </c>
      <c r="D12319" t="s">
        <v>2784</v>
      </c>
      <c r="E12319" t="s">
        <v>3277</v>
      </c>
      <c r="F12319" s="6">
        <v>6</v>
      </c>
      <c r="G12319" s="6">
        <v>261.78802490234375</v>
      </c>
      <c r="H12319" s="6">
        <v>261.78802490234375</v>
      </c>
      <c r="I12319" s="6">
        <v>138.7744140625</v>
      </c>
      <c r="J12319" s="6">
        <v>59.949493670886071</v>
      </c>
      <c r="K12319">
        <f t="shared" si="384"/>
        <v>0</v>
      </c>
    </row>
    <row r="12320" spans="1:11" x14ac:dyDescent="0.25">
      <c r="A12320" s="5" t="str">
        <f t="shared" si="385"/>
        <v>SizeGreater than 200kWMonthly Peak DayMay7</v>
      </c>
      <c r="B12320" t="s">
        <v>2235</v>
      </c>
      <c r="C12320" t="s">
        <v>2260</v>
      </c>
      <c r="D12320" t="s">
        <v>2784</v>
      </c>
      <c r="E12320" t="s">
        <v>3277</v>
      </c>
      <c r="F12320" s="6">
        <v>7</v>
      </c>
      <c r="G12320" s="6">
        <v>253.99330139160156</v>
      </c>
      <c r="H12320" s="6">
        <v>253.99330139160156</v>
      </c>
      <c r="I12320" s="6">
        <v>134.70576477050781</v>
      </c>
      <c r="J12320" s="6">
        <v>59.723924050632931</v>
      </c>
      <c r="K12320">
        <f t="shared" si="384"/>
        <v>0</v>
      </c>
    </row>
    <row r="12321" spans="1:11" x14ac:dyDescent="0.25">
      <c r="A12321" s="5" t="str">
        <f t="shared" si="385"/>
        <v>SizeGreater than 200kWMonthly Peak DayMay8</v>
      </c>
      <c r="B12321" t="s">
        <v>2235</v>
      </c>
      <c r="C12321" t="s">
        <v>2260</v>
      </c>
      <c r="D12321" t="s">
        <v>2784</v>
      </c>
      <c r="E12321" t="s">
        <v>3277</v>
      </c>
      <c r="F12321" s="6">
        <v>8</v>
      </c>
      <c r="G12321" s="6">
        <v>273.07504272460938</v>
      </c>
      <c r="H12321" s="6">
        <v>273.07504272460938</v>
      </c>
      <c r="I12321" s="6">
        <v>123.36788177490234</v>
      </c>
      <c r="J12321" s="6">
        <v>59.859873417721488</v>
      </c>
      <c r="K12321">
        <f t="shared" si="384"/>
        <v>0</v>
      </c>
    </row>
    <row r="12322" spans="1:11" x14ac:dyDescent="0.25">
      <c r="A12322" s="5" t="str">
        <f t="shared" si="385"/>
        <v>SizeGreater than 200kWMonthly Peak DayMay9</v>
      </c>
      <c r="B12322" t="s">
        <v>2235</v>
      </c>
      <c r="C12322" t="s">
        <v>2260</v>
      </c>
      <c r="D12322" t="s">
        <v>2784</v>
      </c>
      <c r="E12322" t="s">
        <v>3277</v>
      </c>
      <c r="F12322" s="6">
        <v>9</v>
      </c>
      <c r="G12322" s="6">
        <v>257.4254150390625</v>
      </c>
      <c r="H12322" s="6">
        <v>257.4254150390625</v>
      </c>
      <c r="I12322" s="6">
        <v>120.27093505859375</v>
      </c>
      <c r="J12322" s="6">
        <v>61.014177215189875</v>
      </c>
      <c r="K12322">
        <f t="shared" si="384"/>
        <v>0</v>
      </c>
    </row>
    <row r="12323" spans="1:11" x14ac:dyDescent="0.25">
      <c r="A12323" s="5" t="str">
        <f t="shared" si="385"/>
        <v>SizeGreater than 200kWMonthly Peak DayMay10</v>
      </c>
      <c r="B12323" t="s">
        <v>2235</v>
      </c>
      <c r="C12323" t="s">
        <v>2260</v>
      </c>
      <c r="D12323" t="s">
        <v>2784</v>
      </c>
      <c r="E12323" t="s">
        <v>3277</v>
      </c>
      <c r="F12323" s="6">
        <v>10</v>
      </c>
      <c r="G12323" s="6">
        <v>260.26654052734375</v>
      </c>
      <c r="H12323" s="6">
        <v>260.26654052734375</v>
      </c>
      <c r="I12323" s="6">
        <v>106.05241394042969</v>
      </c>
      <c r="J12323" s="6">
        <v>62.684936708860747</v>
      </c>
      <c r="K12323">
        <f t="shared" si="384"/>
        <v>0</v>
      </c>
    </row>
    <row r="12324" spans="1:11" x14ac:dyDescent="0.25">
      <c r="A12324" s="5" t="str">
        <f t="shared" si="385"/>
        <v>SizeGreater than 200kWMonthly Peak DayMay11</v>
      </c>
      <c r="B12324" t="s">
        <v>2235</v>
      </c>
      <c r="C12324" t="s">
        <v>2260</v>
      </c>
      <c r="D12324" t="s">
        <v>2784</v>
      </c>
      <c r="E12324" t="s">
        <v>3277</v>
      </c>
      <c r="F12324" s="6">
        <v>11</v>
      </c>
      <c r="G12324" s="6">
        <v>265.59893798828125</v>
      </c>
      <c r="H12324" s="6">
        <v>265.59893798828125</v>
      </c>
      <c r="I12324" s="6">
        <v>99.891983032226563</v>
      </c>
      <c r="J12324" s="6">
        <v>65.100632911392452</v>
      </c>
      <c r="K12324">
        <f t="shared" si="384"/>
        <v>0</v>
      </c>
    </row>
    <row r="12325" spans="1:11" x14ac:dyDescent="0.25">
      <c r="A12325" s="5" t="str">
        <f t="shared" si="385"/>
        <v>SizeGreater than 200kWMonthly Peak DayMay12</v>
      </c>
      <c r="B12325" t="s">
        <v>2235</v>
      </c>
      <c r="C12325" t="s">
        <v>2260</v>
      </c>
      <c r="D12325" t="s">
        <v>2784</v>
      </c>
      <c r="E12325" t="s">
        <v>3277</v>
      </c>
      <c r="F12325" s="6">
        <v>12</v>
      </c>
      <c r="G12325" s="6">
        <v>265.76565551757813</v>
      </c>
      <c r="H12325" s="6">
        <v>265.76565551757813</v>
      </c>
      <c r="I12325" s="6">
        <v>96.370147705078125</v>
      </c>
      <c r="J12325" s="6">
        <v>68.495189873417758</v>
      </c>
      <c r="K12325">
        <f t="shared" si="384"/>
        <v>0</v>
      </c>
    </row>
    <row r="12326" spans="1:11" x14ac:dyDescent="0.25">
      <c r="A12326" s="5" t="str">
        <f t="shared" si="385"/>
        <v>SizeGreater than 200kWMonthly Peak DayMay13</v>
      </c>
      <c r="B12326" t="s">
        <v>2235</v>
      </c>
      <c r="C12326" t="s">
        <v>2260</v>
      </c>
      <c r="D12326" t="s">
        <v>2784</v>
      </c>
      <c r="E12326" t="s">
        <v>3277</v>
      </c>
      <c r="F12326" s="6">
        <v>13</v>
      </c>
      <c r="G12326" s="6">
        <v>254.95120239257813</v>
      </c>
      <c r="H12326" s="6">
        <v>254.95120239257813</v>
      </c>
      <c r="I12326" s="6">
        <v>93.052635192871094</v>
      </c>
      <c r="J12326" s="6">
        <v>72.057974683544273</v>
      </c>
      <c r="K12326">
        <f t="shared" si="384"/>
        <v>0</v>
      </c>
    </row>
    <row r="12327" spans="1:11" x14ac:dyDescent="0.25">
      <c r="A12327" s="5" t="str">
        <f t="shared" si="385"/>
        <v>SizeGreater than 200kWMonthly Peak DayMay14</v>
      </c>
      <c r="B12327" t="s">
        <v>2235</v>
      </c>
      <c r="C12327" t="s">
        <v>2260</v>
      </c>
      <c r="D12327" t="s">
        <v>2784</v>
      </c>
      <c r="E12327" t="s">
        <v>3277</v>
      </c>
      <c r="F12327" s="6">
        <v>14</v>
      </c>
      <c r="G12327" s="6">
        <v>257.68515014648438</v>
      </c>
      <c r="H12327" s="6">
        <v>257.68515014648438</v>
      </c>
      <c r="I12327" s="6">
        <v>107.95140838623047</v>
      </c>
      <c r="J12327" s="6">
        <v>74.853924050632969</v>
      </c>
      <c r="K12327">
        <f t="shared" si="384"/>
        <v>0</v>
      </c>
    </row>
    <row r="12328" spans="1:11" x14ac:dyDescent="0.25">
      <c r="A12328" s="5" t="str">
        <f t="shared" si="385"/>
        <v>SizeGreater than 200kWMonthly Peak DayMay15</v>
      </c>
      <c r="B12328" t="s">
        <v>2235</v>
      </c>
      <c r="C12328" t="s">
        <v>2260</v>
      </c>
      <c r="D12328" t="s">
        <v>2784</v>
      </c>
      <c r="E12328" t="s">
        <v>3277</v>
      </c>
      <c r="F12328" s="6">
        <v>15</v>
      </c>
      <c r="G12328" s="6">
        <v>223.08128356933594</v>
      </c>
      <c r="H12328" s="6">
        <v>223.08128356933594</v>
      </c>
      <c r="I12328" s="6">
        <v>98.636177062988281</v>
      </c>
      <c r="J12328" s="6">
        <v>77.012911392405002</v>
      </c>
      <c r="K12328">
        <f t="shared" si="384"/>
        <v>0</v>
      </c>
    </row>
    <row r="12329" spans="1:11" x14ac:dyDescent="0.25">
      <c r="A12329" s="5" t="str">
        <f t="shared" si="385"/>
        <v>SizeGreater than 200kWMonthly Peak DayMay16</v>
      </c>
      <c r="B12329" t="s">
        <v>2235</v>
      </c>
      <c r="C12329" t="s">
        <v>2260</v>
      </c>
      <c r="D12329" t="s">
        <v>2784</v>
      </c>
      <c r="E12329" t="s">
        <v>3277</v>
      </c>
      <c r="F12329" s="6">
        <v>16</v>
      </c>
      <c r="G12329" s="6">
        <v>189.0074462890625</v>
      </c>
      <c r="H12329" s="6">
        <v>189.0074462890625</v>
      </c>
      <c r="I12329" s="6">
        <v>97.091163635253906</v>
      </c>
      <c r="J12329" s="6">
        <v>78.459367088607578</v>
      </c>
      <c r="K12329">
        <f t="shared" si="384"/>
        <v>0</v>
      </c>
    </row>
    <row r="12330" spans="1:11" x14ac:dyDescent="0.25">
      <c r="A12330" s="5" t="str">
        <f t="shared" si="385"/>
        <v>SizeGreater than 200kWMonthly Peak DayMay17</v>
      </c>
      <c r="B12330" t="s">
        <v>2235</v>
      </c>
      <c r="C12330" t="s">
        <v>2260</v>
      </c>
      <c r="D12330" t="s">
        <v>2784</v>
      </c>
      <c r="E12330" t="s">
        <v>3277</v>
      </c>
      <c r="F12330" s="6">
        <v>17</v>
      </c>
      <c r="G12330" s="6">
        <v>176.97447204589844</v>
      </c>
      <c r="H12330" s="6">
        <v>176.97447204589844</v>
      </c>
      <c r="I12330" s="6">
        <v>103.90718841552734</v>
      </c>
      <c r="J12330" s="6">
        <v>78.777341772151956</v>
      </c>
      <c r="K12330">
        <f t="shared" si="384"/>
        <v>0</v>
      </c>
    </row>
    <row r="12331" spans="1:11" x14ac:dyDescent="0.25">
      <c r="A12331" s="5" t="str">
        <f t="shared" si="385"/>
        <v>SizeGreater than 200kWMonthly Peak DayMay18</v>
      </c>
      <c r="B12331" t="s">
        <v>2235</v>
      </c>
      <c r="C12331" t="s">
        <v>2260</v>
      </c>
      <c r="D12331" t="s">
        <v>2784</v>
      </c>
      <c r="E12331" t="s">
        <v>3277</v>
      </c>
      <c r="F12331" s="6">
        <v>18</v>
      </c>
      <c r="G12331" s="6">
        <v>190.62089538574219</v>
      </c>
      <c r="H12331" s="6">
        <v>190.62089538574219</v>
      </c>
      <c r="I12331" s="6">
        <v>84.991569519042969</v>
      </c>
      <c r="J12331" s="6">
        <v>77.985569620253131</v>
      </c>
      <c r="K12331">
        <f t="shared" si="384"/>
        <v>0</v>
      </c>
    </row>
    <row r="12332" spans="1:11" x14ac:dyDescent="0.25">
      <c r="A12332" s="5" t="str">
        <f t="shared" si="385"/>
        <v>SizeGreater than 200kWMonthly Peak DayMay19</v>
      </c>
      <c r="B12332" t="s">
        <v>2235</v>
      </c>
      <c r="C12332" t="s">
        <v>2260</v>
      </c>
      <c r="D12332" t="s">
        <v>2784</v>
      </c>
      <c r="E12332" t="s">
        <v>3277</v>
      </c>
      <c r="F12332" s="6">
        <v>19</v>
      </c>
      <c r="G12332" s="6">
        <v>199.08802795410156</v>
      </c>
      <c r="H12332" s="6">
        <v>199.08802795410156</v>
      </c>
      <c r="I12332" s="6">
        <v>93.457405090332031</v>
      </c>
      <c r="J12332" s="6">
        <v>76.21468354430381</v>
      </c>
      <c r="K12332">
        <f t="shared" si="384"/>
        <v>0</v>
      </c>
    </row>
    <row r="12333" spans="1:11" x14ac:dyDescent="0.25">
      <c r="A12333" s="5" t="str">
        <f t="shared" si="385"/>
        <v>SizeGreater than 200kWMonthly Peak DayMay20</v>
      </c>
      <c r="B12333" t="s">
        <v>2235</v>
      </c>
      <c r="C12333" t="s">
        <v>2260</v>
      </c>
      <c r="D12333" t="s">
        <v>2784</v>
      </c>
      <c r="E12333" t="s">
        <v>3277</v>
      </c>
      <c r="F12333" s="6">
        <v>20</v>
      </c>
      <c r="G12333" s="6">
        <v>187.54856872558594</v>
      </c>
      <c r="H12333" s="6">
        <v>187.54856872558594</v>
      </c>
      <c r="I12333" s="6">
        <v>98.834251403808594</v>
      </c>
      <c r="J12333" s="6">
        <v>73.752405063291135</v>
      </c>
      <c r="K12333">
        <f t="shared" si="384"/>
        <v>0</v>
      </c>
    </row>
    <row r="12334" spans="1:11" x14ac:dyDescent="0.25">
      <c r="A12334" s="5" t="str">
        <f t="shared" si="385"/>
        <v>SizeGreater than 200kWMonthly Peak DayMay21</v>
      </c>
      <c r="B12334" t="s">
        <v>2235</v>
      </c>
      <c r="C12334" t="s">
        <v>2260</v>
      </c>
      <c r="D12334" t="s">
        <v>2784</v>
      </c>
      <c r="E12334" t="s">
        <v>3277</v>
      </c>
      <c r="F12334" s="6">
        <v>21</v>
      </c>
      <c r="G12334" s="6">
        <v>208.568359375</v>
      </c>
      <c r="H12334" s="6">
        <v>208.568359375</v>
      </c>
      <c r="I12334" s="6">
        <v>100.01000213623047</v>
      </c>
      <c r="J12334" s="6">
        <v>69.953291139240449</v>
      </c>
      <c r="K12334">
        <f t="shared" si="384"/>
        <v>0</v>
      </c>
    </row>
    <row r="12335" spans="1:11" x14ac:dyDescent="0.25">
      <c r="A12335" s="5" t="str">
        <f t="shared" si="385"/>
        <v>SizeGreater than 200kWMonthly Peak DayMay22</v>
      </c>
      <c r="B12335" t="s">
        <v>2235</v>
      </c>
      <c r="C12335" t="s">
        <v>2260</v>
      </c>
      <c r="D12335" t="s">
        <v>2784</v>
      </c>
      <c r="E12335" t="s">
        <v>3277</v>
      </c>
      <c r="F12335" s="6">
        <v>22</v>
      </c>
      <c r="G12335" s="6">
        <v>209.84523010253906</v>
      </c>
      <c r="H12335" s="6">
        <v>209.84523010253906</v>
      </c>
      <c r="I12335" s="6">
        <v>83.006500244140625</v>
      </c>
      <c r="J12335" s="6">
        <v>66.916962025316479</v>
      </c>
      <c r="K12335">
        <f t="shared" si="384"/>
        <v>0</v>
      </c>
    </row>
    <row r="12336" spans="1:11" x14ac:dyDescent="0.25">
      <c r="A12336" s="5" t="str">
        <f t="shared" si="385"/>
        <v>SizeGreater than 200kWMonthly Peak DayMay23</v>
      </c>
      <c r="B12336" t="s">
        <v>2235</v>
      </c>
      <c r="C12336" t="s">
        <v>2260</v>
      </c>
      <c r="D12336" t="s">
        <v>2784</v>
      </c>
      <c r="E12336" t="s">
        <v>3277</v>
      </c>
      <c r="F12336" s="6">
        <v>23</v>
      </c>
      <c r="G12336" s="6">
        <v>208.5361328125</v>
      </c>
      <c r="H12336" s="6">
        <v>208.5361328125</v>
      </c>
      <c r="I12336" s="6">
        <v>106.58212280273438</v>
      </c>
      <c r="J12336" s="6">
        <v>65.420632911392403</v>
      </c>
      <c r="K12336">
        <f t="shared" si="384"/>
        <v>0</v>
      </c>
    </row>
    <row r="12337" spans="1:11" x14ac:dyDescent="0.25">
      <c r="A12337" s="5" t="str">
        <f t="shared" si="385"/>
        <v>SizeGreater than 200kWMonthly Peak DayMay24</v>
      </c>
      <c r="B12337" t="s">
        <v>2235</v>
      </c>
      <c r="C12337" t="s">
        <v>2260</v>
      </c>
      <c r="D12337" t="s">
        <v>2784</v>
      </c>
      <c r="E12337" t="s">
        <v>3277</v>
      </c>
      <c r="F12337" s="6">
        <v>24</v>
      </c>
      <c r="G12337" s="6">
        <v>201.2103271484375</v>
      </c>
      <c r="H12337" s="6">
        <v>201.2103271484375</v>
      </c>
      <c r="I12337" s="6">
        <v>101.41001892089844</v>
      </c>
      <c r="J12337" s="6">
        <v>64.403670886075957</v>
      </c>
      <c r="K12337">
        <f t="shared" si="384"/>
        <v>0</v>
      </c>
    </row>
    <row r="12338" spans="1:11" x14ac:dyDescent="0.25">
      <c r="A12338" s="5" t="str">
        <f t="shared" si="385"/>
        <v>SizeGreater than 200kWAverage WeekdayJune1</v>
      </c>
      <c r="B12338" t="s">
        <v>2235</v>
      </c>
      <c r="C12338" t="s">
        <v>2260</v>
      </c>
      <c r="D12338" t="s">
        <v>2785</v>
      </c>
      <c r="E12338" t="s">
        <v>3278</v>
      </c>
      <c r="F12338" s="6">
        <v>1</v>
      </c>
      <c r="G12338" s="6">
        <v>224.66897583007813</v>
      </c>
      <c r="H12338" s="6">
        <v>224.66897583007813</v>
      </c>
      <c r="I12338" s="6">
        <v>121.02316284179688</v>
      </c>
      <c r="J12338" s="6">
        <v>63.925316455696105</v>
      </c>
      <c r="K12338">
        <f t="shared" si="384"/>
        <v>0</v>
      </c>
    </row>
    <row r="12339" spans="1:11" x14ac:dyDescent="0.25">
      <c r="A12339" s="5" t="str">
        <f t="shared" si="385"/>
        <v>SizeGreater than 200kWAverage WeekdayJune2</v>
      </c>
      <c r="B12339" t="s">
        <v>2235</v>
      </c>
      <c r="C12339" t="s">
        <v>2260</v>
      </c>
      <c r="D12339" t="s">
        <v>2785</v>
      </c>
      <c r="E12339" t="s">
        <v>3278</v>
      </c>
      <c r="F12339" s="6">
        <v>2</v>
      </c>
      <c r="G12339" s="6">
        <v>220.28128051757813</v>
      </c>
      <c r="H12339" s="6">
        <v>220.28128051757813</v>
      </c>
      <c r="I12339" s="6">
        <v>127.37588500976563</v>
      </c>
      <c r="J12339" s="6">
        <v>63.84708837871311</v>
      </c>
      <c r="K12339">
        <f t="shared" si="384"/>
        <v>0</v>
      </c>
    </row>
    <row r="12340" spans="1:11" x14ac:dyDescent="0.25">
      <c r="A12340" s="5" t="str">
        <f t="shared" si="385"/>
        <v>SizeGreater than 200kWAverage WeekdayJune3</v>
      </c>
      <c r="B12340" t="s">
        <v>2235</v>
      </c>
      <c r="C12340" t="s">
        <v>2260</v>
      </c>
      <c r="D12340" t="s">
        <v>2785</v>
      </c>
      <c r="E12340" t="s">
        <v>3278</v>
      </c>
      <c r="F12340" s="6">
        <v>3</v>
      </c>
      <c r="G12340" s="6">
        <v>214.43846130371094</v>
      </c>
      <c r="H12340" s="6">
        <v>214.43846130371094</v>
      </c>
      <c r="I12340" s="6">
        <v>117.55354309082031</v>
      </c>
      <c r="J12340" s="6">
        <v>63.545189852171312</v>
      </c>
      <c r="K12340">
        <f t="shared" si="384"/>
        <v>0</v>
      </c>
    </row>
    <row r="12341" spans="1:11" x14ac:dyDescent="0.25">
      <c r="A12341" s="5" t="str">
        <f t="shared" si="385"/>
        <v>SizeGreater than 200kWAverage WeekdayJune4</v>
      </c>
      <c r="B12341" t="s">
        <v>2235</v>
      </c>
      <c r="C12341" t="s">
        <v>2260</v>
      </c>
      <c r="D12341" t="s">
        <v>2785</v>
      </c>
      <c r="E12341" t="s">
        <v>3278</v>
      </c>
      <c r="F12341" s="6">
        <v>4</v>
      </c>
      <c r="G12341" s="6">
        <v>219.28538513183594</v>
      </c>
      <c r="H12341" s="6">
        <v>219.28538513183594</v>
      </c>
      <c r="I12341" s="6">
        <v>120.91223907470703</v>
      </c>
      <c r="J12341" s="6">
        <v>62.944809643709199</v>
      </c>
      <c r="K12341">
        <f t="shared" si="384"/>
        <v>0</v>
      </c>
    </row>
    <row r="12342" spans="1:11" x14ac:dyDescent="0.25">
      <c r="A12342" s="5" t="str">
        <f t="shared" si="385"/>
        <v>SizeGreater than 200kWAverage WeekdayJune5</v>
      </c>
      <c r="B12342" t="s">
        <v>2235</v>
      </c>
      <c r="C12342" t="s">
        <v>2260</v>
      </c>
      <c r="D12342" t="s">
        <v>2785</v>
      </c>
      <c r="E12342" t="s">
        <v>3278</v>
      </c>
      <c r="F12342" s="6">
        <v>5</v>
      </c>
      <c r="G12342" s="6">
        <v>308.86563110351563</v>
      </c>
      <c r="H12342" s="6">
        <v>308.86563110351563</v>
      </c>
      <c r="I12342" s="6">
        <v>117.00757598876953</v>
      </c>
      <c r="J12342" s="6">
        <v>61.981773218082481</v>
      </c>
      <c r="K12342">
        <f t="shared" si="384"/>
        <v>0</v>
      </c>
    </row>
    <row r="12343" spans="1:11" x14ac:dyDescent="0.25">
      <c r="A12343" s="5" t="str">
        <f t="shared" si="385"/>
        <v>SizeGreater than 200kWAverage WeekdayJune6</v>
      </c>
      <c r="B12343" t="s">
        <v>2235</v>
      </c>
      <c r="C12343" t="s">
        <v>2260</v>
      </c>
      <c r="D12343" t="s">
        <v>2785</v>
      </c>
      <c r="E12343" t="s">
        <v>3278</v>
      </c>
      <c r="F12343" s="6">
        <v>6</v>
      </c>
      <c r="G12343" s="6">
        <v>430.25921630859375</v>
      </c>
      <c r="H12343" s="6">
        <v>430.25921630859375</v>
      </c>
      <c r="I12343" s="6">
        <v>117.84142303466797</v>
      </c>
      <c r="J12343" s="6">
        <v>61.717215261338644</v>
      </c>
      <c r="K12343">
        <f t="shared" si="384"/>
        <v>0</v>
      </c>
    </row>
    <row r="12344" spans="1:11" x14ac:dyDescent="0.25">
      <c r="A12344" s="5" t="str">
        <f t="shared" si="385"/>
        <v>SizeGreater than 200kWAverage WeekdayJune7</v>
      </c>
      <c r="B12344" t="s">
        <v>2235</v>
      </c>
      <c r="C12344" t="s">
        <v>2260</v>
      </c>
      <c r="D12344" t="s">
        <v>2785</v>
      </c>
      <c r="E12344" t="s">
        <v>3278</v>
      </c>
      <c r="F12344" s="6">
        <v>7</v>
      </c>
      <c r="G12344" s="6">
        <v>458.47000122070313</v>
      </c>
      <c r="H12344" s="6">
        <v>458.47000122070313</v>
      </c>
      <c r="I12344" s="6">
        <v>94.798263549804688</v>
      </c>
      <c r="J12344" s="6">
        <v>61.459873218777808</v>
      </c>
      <c r="K12344">
        <f t="shared" si="384"/>
        <v>0</v>
      </c>
    </row>
    <row r="12345" spans="1:11" x14ac:dyDescent="0.25">
      <c r="A12345" s="5" t="str">
        <f t="shared" si="385"/>
        <v>SizeGreater than 200kWAverage WeekdayJune8</v>
      </c>
      <c r="B12345" t="s">
        <v>2235</v>
      </c>
      <c r="C12345" t="s">
        <v>2260</v>
      </c>
      <c r="D12345" t="s">
        <v>2785</v>
      </c>
      <c r="E12345" t="s">
        <v>3278</v>
      </c>
      <c r="F12345" s="6">
        <v>8</v>
      </c>
      <c r="G12345" s="6">
        <v>479.30255126953125</v>
      </c>
      <c r="H12345" s="6">
        <v>479.30255126953125</v>
      </c>
      <c r="I12345" s="6">
        <v>124.52500152587891</v>
      </c>
      <c r="J12345" s="6">
        <v>62.28696101900897</v>
      </c>
      <c r="K12345">
        <f t="shared" si="384"/>
        <v>0</v>
      </c>
    </row>
    <row r="12346" spans="1:11" x14ac:dyDescent="0.25">
      <c r="A12346" s="5" t="str">
        <f t="shared" si="385"/>
        <v>SizeGreater than 200kWAverage WeekdayJune9</v>
      </c>
      <c r="B12346" t="s">
        <v>2235</v>
      </c>
      <c r="C12346" t="s">
        <v>2260</v>
      </c>
      <c r="D12346" t="s">
        <v>2785</v>
      </c>
      <c r="E12346" t="s">
        <v>3278</v>
      </c>
      <c r="F12346" s="6">
        <v>9</v>
      </c>
      <c r="G12346" s="6">
        <v>484.40667724609375</v>
      </c>
      <c r="H12346" s="6">
        <v>484.40667724609375</v>
      </c>
      <c r="I12346" s="6">
        <v>133.87965393066406</v>
      </c>
      <c r="J12346" s="6">
        <v>64.143164835096911</v>
      </c>
      <c r="K12346">
        <f t="shared" si="384"/>
        <v>0</v>
      </c>
    </row>
    <row r="12347" spans="1:11" x14ac:dyDescent="0.25">
      <c r="A12347" s="5" t="str">
        <f t="shared" si="385"/>
        <v>SizeGreater than 200kWAverage WeekdayJune10</v>
      </c>
      <c r="B12347" t="s">
        <v>2235</v>
      </c>
      <c r="C12347" t="s">
        <v>2260</v>
      </c>
      <c r="D12347" t="s">
        <v>2785</v>
      </c>
      <c r="E12347" t="s">
        <v>3278</v>
      </c>
      <c r="F12347" s="6">
        <v>10</v>
      </c>
      <c r="G12347" s="6">
        <v>480.92642211914063</v>
      </c>
      <c r="H12347" s="6">
        <v>480.92642211914063</v>
      </c>
      <c r="I12347" s="6">
        <v>130.12911987304688</v>
      </c>
      <c r="J12347" s="6">
        <v>66.652785347081434</v>
      </c>
      <c r="K12347">
        <f t="shared" si="384"/>
        <v>0</v>
      </c>
    </row>
    <row r="12348" spans="1:11" x14ac:dyDescent="0.25">
      <c r="A12348" s="5" t="str">
        <f t="shared" si="385"/>
        <v>SizeGreater than 200kWAverage WeekdayJune11</v>
      </c>
      <c r="B12348" t="s">
        <v>2235</v>
      </c>
      <c r="C12348" t="s">
        <v>2260</v>
      </c>
      <c r="D12348" t="s">
        <v>2785</v>
      </c>
      <c r="E12348" t="s">
        <v>3278</v>
      </c>
      <c r="F12348" s="6">
        <v>11</v>
      </c>
      <c r="G12348" s="6">
        <v>486.87255859375</v>
      </c>
      <c r="H12348" s="6">
        <v>486.87255859375</v>
      </c>
      <c r="I12348" s="6">
        <v>108.16283416748047</v>
      </c>
      <c r="J12348" s="6">
        <v>69.69151910709428</v>
      </c>
      <c r="K12348">
        <f t="shared" si="384"/>
        <v>0</v>
      </c>
    </row>
    <row r="12349" spans="1:11" x14ac:dyDescent="0.25">
      <c r="A12349" s="5" t="str">
        <f t="shared" si="385"/>
        <v>SizeGreater than 200kWAverage WeekdayJune12</v>
      </c>
      <c r="B12349" t="s">
        <v>2235</v>
      </c>
      <c r="C12349" t="s">
        <v>2260</v>
      </c>
      <c r="D12349" t="s">
        <v>2785</v>
      </c>
      <c r="E12349" t="s">
        <v>3278</v>
      </c>
      <c r="F12349" s="6">
        <v>12</v>
      </c>
      <c r="G12349" s="6">
        <v>475.85357666015625</v>
      </c>
      <c r="H12349" s="6">
        <v>475.85357666015625</v>
      </c>
      <c r="I12349" s="6">
        <v>120.93963623046875</v>
      </c>
      <c r="J12349" s="6">
        <v>73.526835274998149</v>
      </c>
      <c r="K12349">
        <f t="shared" si="384"/>
        <v>0</v>
      </c>
    </row>
    <row r="12350" spans="1:11" x14ac:dyDescent="0.25">
      <c r="A12350" s="5" t="str">
        <f t="shared" si="385"/>
        <v>SizeGreater than 200kWAverage WeekdayJune13</v>
      </c>
      <c r="B12350" t="s">
        <v>2235</v>
      </c>
      <c r="C12350" t="s">
        <v>2260</v>
      </c>
      <c r="D12350" t="s">
        <v>2785</v>
      </c>
      <c r="E12350" t="s">
        <v>3278</v>
      </c>
      <c r="F12350" s="6">
        <v>13</v>
      </c>
      <c r="G12350" s="6">
        <v>457.708984375</v>
      </c>
      <c r="H12350" s="6">
        <v>457.708984375</v>
      </c>
      <c r="I12350" s="6">
        <v>120.6549072265625</v>
      </c>
      <c r="J12350" s="6">
        <v>76.89139263297939</v>
      </c>
      <c r="K12350">
        <f t="shared" si="384"/>
        <v>0</v>
      </c>
    </row>
    <row r="12351" spans="1:11" x14ac:dyDescent="0.25">
      <c r="A12351" s="5" t="str">
        <f t="shared" si="385"/>
        <v>SizeGreater than 200kWAverage WeekdayJune14</v>
      </c>
      <c r="B12351" t="s">
        <v>2235</v>
      </c>
      <c r="C12351" t="s">
        <v>2260</v>
      </c>
      <c r="D12351" t="s">
        <v>2785</v>
      </c>
      <c r="E12351" t="s">
        <v>3278</v>
      </c>
      <c r="F12351" s="6">
        <v>14</v>
      </c>
      <c r="G12351" s="6">
        <v>437.5281982421875</v>
      </c>
      <c r="H12351" s="6">
        <v>437.5281982421875</v>
      </c>
      <c r="I12351" s="6">
        <v>127.16303253173828</v>
      </c>
      <c r="J12351" s="6">
        <v>79.620759988132917</v>
      </c>
      <c r="K12351">
        <f t="shared" si="384"/>
        <v>0</v>
      </c>
    </row>
    <row r="12352" spans="1:11" x14ac:dyDescent="0.25">
      <c r="A12352" s="5" t="str">
        <f t="shared" si="385"/>
        <v>SizeGreater than 200kWAverage WeekdayJune15</v>
      </c>
      <c r="B12352" t="s">
        <v>2235</v>
      </c>
      <c r="C12352" t="s">
        <v>2260</v>
      </c>
      <c r="D12352" t="s">
        <v>2785</v>
      </c>
      <c r="E12352" t="s">
        <v>3278</v>
      </c>
      <c r="F12352" s="6">
        <v>15</v>
      </c>
      <c r="G12352" s="6">
        <v>390.23590087890625</v>
      </c>
      <c r="H12352" s="6">
        <v>390.23590087890625</v>
      </c>
      <c r="I12352" s="6">
        <v>117.28890991210938</v>
      </c>
      <c r="J12352" s="6">
        <v>80.903924792325938</v>
      </c>
      <c r="K12352">
        <f t="shared" si="384"/>
        <v>0</v>
      </c>
    </row>
    <row r="12353" spans="1:11" x14ac:dyDescent="0.25">
      <c r="A12353" s="5" t="str">
        <f t="shared" si="385"/>
        <v>SizeGreater than 200kWAverage WeekdayJune16</v>
      </c>
      <c r="B12353" t="s">
        <v>2235</v>
      </c>
      <c r="C12353" t="s">
        <v>2260</v>
      </c>
      <c r="D12353" t="s">
        <v>2785</v>
      </c>
      <c r="E12353" t="s">
        <v>3278</v>
      </c>
      <c r="F12353" s="6">
        <v>16</v>
      </c>
      <c r="G12353" s="6">
        <v>359.26950073242188</v>
      </c>
      <c r="H12353" s="6">
        <v>359.26950073242188</v>
      </c>
      <c r="I12353" s="6">
        <v>111.65487670898438</v>
      </c>
      <c r="J12353" s="6">
        <v>81.258735154550294</v>
      </c>
      <c r="K12353">
        <f t="shared" si="384"/>
        <v>0</v>
      </c>
    </row>
    <row r="12354" spans="1:11" x14ac:dyDescent="0.25">
      <c r="A12354" s="5" t="str">
        <f t="shared" si="385"/>
        <v>SizeGreater than 200kWAverage WeekdayJune17</v>
      </c>
      <c r="B12354" t="s">
        <v>2235</v>
      </c>
      <c r="C12354" t="s">
        <v>2260</v>
      </c>
      <c r="D12354" t="s">
        <v>2785</v>
      </c>
      <c r="E12354" t="s">
        <v>3278</v>
      </c>
      <c r="F12354" s="6">
        <v>17</v>
      </c>
      <c r="G12354" s="6">
        <v>291.31204223632813</v>
      </c>
      <c r="H12354" s="6">
        <v>291.31204223632813</v>
      </c>
      <c r="I12354" s="6">
        <v>112.527587890625</v>
      </c>
      <c r="J12354" s="6">
        <v>80.613543672199498</v>
      </c>
      <c r="K12354">
        <f t="shared" ref="K12354:K12417" si="386">INDEX(events, MATCH(CONCATENATE(B12354, C12354, D12354, E12354), events_y, 0), MATCH("Confidential", events_x, 0))</f>
        <v>0</v>
      </c>
    </row>
    <row r="12355" spans="1:11" x14ac:dyDescent="0.25">
      <c r="A12355" s="5" t="str">
        <f t="shared" ref="A12355:A12418" si="387">CONCATENATE(B12355, C12355, D12355, E12355, F12355)</f>
        <v>SizeGreater than 200kWAverage WeekdayJune18</v>
      </c>
      <c r="B12355" t="s">
        <v>2235</v>
      </c>
      <c r="C12355" t="s">
        <v>2260</v>
      </c>
      <c r="D12355" t="s">
        <v>2785</v>
      </c>
      <c r="E12355" t="s">
        <v>3278</v>
      </c>
      <c r="F12355" s="6">
        <v>18</v>
      </c>
      <c r="G12355" s="6">
        <v>265.64794921875</v>
      </c>
      <c r="H12355" s="6">
        <v>265.64794921875</v>
      </c>
      <c r="I12355" s="6">
        <v>82.092842102050781</v>
      </c>
      <c r="J12355" s="6">
        <v>78.469872979272779</v>
      </c>
      <c r="K12355">
        <f t="shared" si="386"/>
        <v>0</v>
      </c>
    </row>
    <row r="12356" spans="1:11" x14ac:dyDescent="0.25">
      <c r="A12356" s="5" t="str">
        <f t="shared" si="387"/>
        <v>SizeGreater than 200kWAverage WeekdayJune19</v>
      </c>
      <c r="B12356" t="s">
        <v>2235</v>
      </c>
      <c r="C12356" t="s">
        <v>2260</v>
      </c>
      <c r="D12356" t="s">
        <v>2785</v>
      </c>
      <c r="E12356" t="s">
        <v>3278</v>
      </c>
      <c r="F12356" s="6">
        <v>19</v>
      </c>
      <c r="G12356" s="6">
        <v>268.505126953125</v>
      </c>
      <c r="H12356" s="6">
        <v>268.505126953125</v>
      </c>
      <c r="I12356" s="6">
        <v>112.87751770019531</v>
      </c>
      <c r="J12356" s="6">
        <v>76.161266104782683</v>
      </c>
      <c r="K12356">
        <f t="shared" si="386"/>
        <v>0</v>
      </c>
    </row>
    <row r="12357" spans="1:11" x14ac:dyDescent="0.25">
      <c r="A12357" s="5" t="str">
        <f t="shared" si="387"/>
        <v>SizeGreater than 200kWAverage WeekdayJune20</v>
      </c>
      <c r="B12357" t="s">
        <v>2235</v>
      </c>
      <c r="C12357" t="s">
        <v>2260</v>
      </c>
      <c r="D12357" t="s">
        <v>2785</v>
      </c>
      <c r="E12357" t="s">
        <v>3278</v>
      </c>
      <c r="F12357" s="6">
        <v>20</v>
      </c>
      <c r="G12357" s="6">
        <v>267.26718139648438</v>
      </c>
      <c r="H12357" s="6">
        <v>267.26718139648438</v>
      </c>
      <c r="I12357" s="6">
        <v>123.57593536376953</v>
      </c>
      <c r="J12357" s="6">
        <v>73.582277466979207</v>
      </c>
      <c r="K12357">
        <f t="shared" si="386"/>
        <v>0</v>
      </c>
    </row>
    <row r="12358" spans="1:11" x14ac:dyDescent="0.25">
      <c r="A12358" s="5" t="str">
        <f t="shared" si="387"/>
        <v>SizeGreater than 200kWAverage WeekdayJune21</v>
      </c>
      <c r="B12358" t="s">
        <v>2235</v>
      </c>
      <c r="C12358" t="s">
        <v>2260</v>
      </c>
      <c r="D12358" t="s">
        <v>2785</v>
      </c>
      <c r="E12358" t="s">
        <v>3278</v>
      </c>
      <c r="F12358" s="6">
        <v>21</v>
      </c>
      <c r="G12358" s="6">
        <v>311.87588500976563</v>
      </c>
      <c r="H12358" s="6">
        <v>311.87588500976563</v>
      </c>
      <c r="I12358" s="6">
        <v>134.48258972167969</v>
      </c>
      <c r="J12358" s="6">
        <v>69.745443009002301</v>
      </c>
      <c r="K12358">
        <f t="shared" si="386"/>
        <v>0</v>
      </c>
    </row>
    <row r="12359" spans="1:11" x14ac:dyDescent="0.25">
      <c r="A12359" s="5" t="str">
        <f t="shared" si="387"/>
        <v>SizeGreater than 200kWAverage WeekdayJune22</v>
      </c>
      <c r="B12359" t="s">
        <v>2235</v>
      </c>
      <c r="C12359" t="s">
        <v>2260</v>
      </c>
      <c r="D12359" t="s">
        <v>2785</v>
      </c>
      <c r="E12359" t="s">
        <v>3278</v>
      </c>
      <c r="F12359" s="6">
        <v>22</v>
      </c>
      <c r="G12359" s="6">
        <v>314.04794311523438</v>
      </c>
      <c r="H12359" s="6">
        <v>314.04794311523438</v>
      </c>
      <c r="I12359" s="6">
        <v>132.061279296875</v>
      </c>
      <c r="J12359" s="6">
        <v>67.257215238160725</v>
      </c>
      <c r="K12359">
        <f t="shared" si="386"/>
        <v>0</v>
      </c>
    </row>
    <row r="12360" spans="1:11" x14ac:dyDescent="0.25">
      <c r="A12360" s="5" t="str">
        <f t="shared" si="387"/>
        <v>SizeGreater than 200kWAverage WeekdayJune23</v>
      </c>
      <c r="B12360" t="s">
        <v>2235</v>
      </c>
      <c r="C12360" t="s">
        <v>2260</v>
      </c>
      <c r="D12360" t="s">
        <v>2785</v>
      </c>
      <c r="E12360" t="s">
        <v>3278</v>
      </c>
      <c r="F12360" s="6">
        <v>23</v>
      </c>
      <c r="G12360" s="6">
        <v>322.5640869140625</v>
      </c>
      <c r="H12360" s="6">
        <v>322.5640869140625</v>
      </c>
      <c r="I12360" s="6">
        <v>117.94877624511719</v>
      </c>
      <c r="J12360" s="6">
        <v>66.150252857449686</v>
      </c>
      <c r="K12360">
        <f t="shared" si="386"/>
        <v>0</v>
      </c>
    </row>
    <row r="12361" spans="1:11" x14ac:dyDescent="0.25">
      <c r="A12361" s="5" t="str">
        <f t="shared" si="387"/>
        <v>SizeGreater than 200kWAverage WeekdayJune24</v>
      </c>
      <c r="B12361" t="s">
        <v>2235</v>
      </c>
      <c r="C12361" t="s">
        <v>2260</v>
      </c>
      <c r="D12361" t="s">
        <v>2785</v>
      </c>
      <c r="E12361" t="s">
        <v>3278</v>
      </c>
      <c r="F12361" s="6">
        <v>24</v>
      </c>
      <c r="G12361" s="6">
        <v>310.42385864257813</v>
      </c>
      <c r="H12361" s="6">
        <v>310.42385864257813</v>
      </c>
      <c r="I12361" s="6">
        <v>125.21167755126953</v>
      </c>
      <c r="J12361" s="6">
        <v>65.420253158762492</v>
      </c>
      <c r="K12361">
        <f t="shared" si="386"/>
        <v>0</v>
      </c>
    </row>
    <row r="12362" spans="1:11" x14ac:dyDescent="0.25">
      <c r="A12362" s="5" t="str">
        <f t="shared" si="387"/>
        <v>SizeGreater than 200kWMonthly Peak DayJune1</v>
      </c>
      <c r="B12362" t="s">
        <v>2235</v>
      </c>
      <c r="C12362" t="s">
        <v>2260</v>
      </c>
      <c r="D12362" t="s">
        <v>2786</v>
      </c>
      <c r="E12362" t="s">
        <v>3278</v>
      </c>
      <c r="F12362" s="6">
        <v>1</v>
      </c>
      <c r="G12362" s="6">
        <v>448.61843872070313</v>
      </c>
      <c r="H12362" s="6">
        <v>452.36837768554688</v>
      </c>
      <c r="I12362" s="6">
        <v>71.510238647460938</v>
      </c>
      <c r="J12362" s="6">
        <v>71.144101957663509</v>
      </c>
      <c r="K12362">
        <f t="shared" si="386"/>
        <v>0</v>
      </c>
    </row>
    <row r="12363" spans="1:11" x14ac:dyDescent="0.25">
      <c r="A12363" s="5" t="str">
        <f t="shared" si="387"/>
        <v>SizeGreater than 200kWMonthly Peak DayJune2</v>
      </c>
      <c r="B12363" t="s">
        <v>2235</v>
      </c>
      <c r="C12363" t="s">
        <v>2260</v>
      </c>
      <c r="D12363" t="s">
        <v>2786</v>
      </c>
      <c r="E12363" t="s">
        <v>3278</v>
      </c>
      <c r="F12363" s="6">
        <v>2</v>
      </c>
      <c r="G12363" s="6">
        <v>439.4168701171875</v>
      </c>
      <c r="H12363" s="6">
        <v>456.44082641601563</v>
      </c>
      <c r="I12363" s="6">
        <v>72.932952880859375</v>
      </c>
      <c r="J12363" s="6">
        <v>70.122051790677602</v>
      </c>
      <c r="K12363">
        <f t="shared" si="386"/>
        <v>0</v>
      </c>
    </row>
    <row r="12364" spans="1:11" x14ac:dyDescent="0.25">
      <c r="A12364" s="5" t="str">
        <f t="shared" si="387"/>
        <v>SizeGreater than 200kWMonthly Peak DayJune3</v>
      </c>
      <c r="B12364" t="s">
        <v>2235</v>
      </c>
      <c r="C12364" t="s">
        <v>2260</v>
      </c>
      <c r="D12364" t="s">
        <v>2786</v>
      </c>
      <c r="E12364" t="s">
        <v>3278</v>
      </c>
      <c r="F12364" s="6">
        <v>3</v>
      </c>
      <c r="G12364" s="6">
        <v>438.38296508789063</v>
      </c>
      <c r="H12364" s="6">
        <v>458.80419921875</v>
      </c>
      <c r="I12364" s="6">
        <v>75.116561889648438</v>
      </c>
      <c r="J12364" s="6">
        <v>69.173590416541472</v>
      </c>
      <c r="K12364">
        <f t="shared" si="386"/>
        <v>0</v>
      </c>
    </row>
    <row r="12365" spans="1:11" x14ac:dyDescent="0.25">
      <c r="A12365" s="5" t="str">
        <f t="shared" si="387"/>
        <v>SizeGreater than 200kWMonthly Peak DayJune4</v>
      </c>
      <c r="B12365" t="s">
        <v>2235</v>
      </c>
      <c r="C12365" t="s">
        <v>2260</v>
      </c>
      <c r="D12365" t="s">
        <v>2786</v>
      </c>
      <c r="E12365" t="s">
        <v>3278</v>
      </c>
      <c r="F12365" s="6">
        <v>4</v>
      </c>
      <c r="G12365" s="6">
        <v>447.70913696289063</v>
      </c>
      <c r="H12365" s="6">
        <v>449.54391479492188</v>
      </c>
      <c r="I12365" s="6">
        <v>75.206100463867188</v>
      </c>
      <c r="J12365" s="6">
        <v>68.681923344930027</v>
      </c>
      <c r="K12365">
        <f t="shared" si="386"/>
        <v>0</v>
      </c>
    </row>
    <row r="12366" spans="1:11" x14ac:dyDescent="0.25">
      <c r="A12366" s="5" t="str">
        <f t="shared" si="387"/>
        <v>SizeGreater than 200kWMonthly Peak DayJune5</v>
      </c>
      <c r="B12366" t="s">
        <v>2235</v>
      </c>
      <c r="C12366" t="s">
        <v>2260</v>
      </c>
      <c r="D12366" t="s">
        <v>2786</v>
      </c>
      <c r="E12366" t="s">
        <v>3278</v>
      </c>
      <c r="F12366" s="6">
        <v>5</v>
      </c>
      <c r="G12366" s="6">
        <v>540.0218505859375</v>
      </c>
      <c r="H12366" s="6">
        <v>530.0977783203125</v>
      </c>
      <c r="I12366" s="6">
        <v>89.014938354492188</v>
      </c>
      <c r="J12366" s="6">
        <v>68.064232222728236</v>
      </c>
      <c r="K12366">
        <f t="shared" si="386"/>
        <v>0</v>
      </c>
    </row>
    <row r="12367" spans="1:11" x14ac:dyDescent="0.25">
      <c r="A12367" s="5" t="str">
        <f t="shared" si="387"/>
        <v>SizeGreater than 200kWMonthly Peak DayJune6</v>
      </c>
      <c r="B12367" t="s">
        <v>2235</v>
      </c>
      <c r="C12367" t="s">
        <v>2260</v>
      </c>
      <c r="D12367" t="s">
        <v>2786</v>
      </c>
      <c r="E12367" t="s">
        <v>3278</v>
      </c>
      <c r="F12367" s="6">
        <v>6</v>
      </c>
      <c r="G12367" s="6">
        <v>654.72821044921875</v>
      </c>
      <c r="H12367" s="6">
        <v>648.11114501953125</v>
      </c>
      <c r="I12367" s="6">
        <v>73.166130065917969</v>
      </c>
      <c r="J12367" s="6">
        <v>67.680512951581917</v>
      </c>
      <c r="K12367">
        <f t="shared" si="386"/>
        <v>0</v>
      </c>
    </row>
    <row r="12368" spans="1:11" x14ac:dyDescent="0.25">
      <c r="A12368" s="5" t="str">
        <f t="shared" si="387"/>
        <v>SizeGreater than 200kWMonthly Peak DayJune7</v>
      </c>
      <c r="B12368" t="s">
        <v>2235</v>
      </c>
      <c r="C12368" t="s">
        <v>2260</v>
      </c>
      <c r="D12368" t="s">
        <v>2786</v>
      </c>
      <c r="E12368" t="s">
        <v>3278</v>
      </c>
      <c r="F12368" s="6">
        <v>7</v>
      </c>
      <c r="G12368" s="6">
        <v>685.66119384765625</v>
      </c>
      <c r="H12368" s="6">
        <v>678.02777099609375</v>
      </c>
      <c r="I12368" s="6">
        <v>69.76171875</v>
      </c>
      <c r="J12368" s="6">
        <v>67.199102744078019</v>
      </c>
      <c r="K12368">
        <f t="shared" si="386"/>
        <v>0</v>
      </c>
    </row>
    <row r="12369" spans="1:11" x14ac:dyDescent="0.25">
      <c r="A12369" s="5" t="str">
        <f t="shared" si="387"/>
        <v>SizeGreater than 200kWMonthly Peak DayJune8</v>
      </c>
      <c r="B12369" t="s">
        <v>2235</v>
      </c>
      <c r="C12369" t="s">
        <v>2260</v>
      </c>
      <c r="D12369" t="s">
        <v>2786</v>
      </c>
      <c r="E12369" t="s">
        <v>3278</v>
      </c>
      <c r="F12369" s="6">
        <v>8</v>
      </c>
      <c r="G12369" s="6">
        <v>787.90399169921875</v>
      </c>
      <c r="H12369" s="6">
        <v>772.802734375</v>
      </c>
      <c r="I12369" s="6">
        <v>75.511451721191406</v>
      </c>
      <c r="J12369" s="6">
        <v>67.772692186404484</v>
      </c>
      <c r="K12369">
        <f t="shared" si="386"/>
        <v>0</v>
      </c>
    </row>
    <row r="12370" spans="1:11" x14ac:dyDescent="0.25">
      <c r="A12370" s="5" t="str">
        <f t="shared" si="387"/>
        <v>SizeGreater than 200kWMonthly Peak DayJune9</v>
      </c>
      <c r="B12370" t="s">
        <v>2235</v>
      </c>
      <c r="C12370" t="s">
        <v>2260</v>
      </c>
      <c r="D12370" t="s">
        <v>2786</v>
      </c>
      <c r="E12370" t="s">
        <v>3278</v>
      </c>
      <c r="F12370" s="6">
        <v>9</v>
      </c>
      <c r="G12370" s="6">
        <v>803.247314453125</v>
      </c>
      <c r="H12370" s="6">
        <v>799.197998046875</v>
      </c>
      <c r="I12370" s="6">
        <v>84.818878173828125</v>
      </c>
      <c r="J12370" s="6">
        <v>71.263844993786932</v>
      </c>
      <c r="K12370">
        <f t="shared" si="386"/>
        <v>0</v>
      </c>
    </row>
    <row r="12371" spans="1:11" x14ac:dyDescent="0.25">
      <c r="A12371" s="5" t="str">
        <f t="shared" si="387"/>
        <v>SizeGreater than 200kWMonthly Peak DayJune10</v>
      </c>
      <c r="B12371" t="s">
        <v>2235</v>
      </c>
      <c r="C12371" t="s">
        <v>2260</v>
      </c>
      <c r="D12371" t="s">
        <v>2786</v>
      </c>
      <c r="E12371" t="s">
        <v>3278</v>
      </c>
      <c r="F12371" s="6">
        <v>10</v>
      </c>
      <c r="G12371" s="6">
        <v>778.037109375</v>
      </c>
      <c r="H12371" s="6">
        <v>765.88385009765625</v>
      </c>
      <c r="I12371" s="6">
        <v>78.055595397949219</v>
      </c>
      <c r="J12371" s="6">
        <v>74.160255725567154</v>
      </c>
      <c r="K12371">
        <f t="shared" si="386"/>
        <v>0</v>
      </c>
    </row>
    <row r="12372" spans="1:11" x14ac:dyDescent="0.25">
      <c r="A12372" s="5" t="str">
        <f t="shared" si="387"/>
        <v>SizeGreater than 200kWMonthly Peak DayJune11</v>
      </c>
      <c r="B12372" t="s">
        <v>2235</v>
      </c>
      <c r="C12372" t="s">
        <v>2260</v>
      </c>
      <c r="D12372" t="s">
        <v>2786</v>
      </c>
      <c r="E12372" t="s">
        <v>3278</v>
      </c>
      <c r="F12372" s="6">
        <v>11</v>
      </c>
      <c r="G12372" s="6">
        <v>748.0528564453125</v>
      </c>
      <c r="H12372" s="6">
        <v>748.63311767578125</v>
      </c>
      <c r="I12372" s="6">
        <v>106.82939147949219</v>
      </c>
      <c r="J12372" s="6">
        <v>75.888334215604345</v>
      </c>
      <c r="K12372">
        <f t="shared" si="386"/>
        <v>0</v>
      </c>
    </row>
    <row r="12373" spans="1:11" x14ac:dyDescent="0.25">
      <c r="A12373" s="5" t="str">
        <f t="shared" si="387"/>
        <v>SizeGreater than 200kWMonthly Peak DayJune12</v>
      </c>
      <c r="B12373" t="s">
        <v>2235</v>
      </c>
      <c r="C12373" t="s">
        <v>2260</v>
      </c>
      <c r="D12373" t="s">
        <v>2786</v>
      </c>
      <c r="E12373" t="s">
        <v>3278</v>
      </c>
      <c r="F12373" s="6">
        <v>12</v>
      </c>
      <c r="G12373" s="6">
        <v>764.37420654296875</v>
      </c>
      <c r="H12373" s="6">
        <v>755.41796875</v>
      </c>
      <c r="I12373" s="6">
        <v>92.900772094726563</v>
      </c>
      <c r="J12373" s="6">
        <v>80.408588761549723</v>
      </c>
      <c r="K12373">
        <f t="shared" si="386"/>
        <v>0</v>
      </c>
    </row>
    <row r="12374" spans="1:11" x14ac:dyDescent="0.25">
      <c r="A12374" s="5" t="str">
        <f t="shared" si="387"/>
        <v>SizeGreater than 200kWMonthly Peak DayJune13</v>
      </c>
      <c r="B12374" t="s">
        <v>2235</v>
      </c>
      <c r="C12374" t="s">
        <v>2260</v>
      </c>
      <c r="D12374" t="s">
        <v>2786</v>
      </c>
      <c r="E12374" t="s">
        <v>3278</v>
      </c>
      <c r="F12374" s="6">
        <v>13</v>
      </c>
      <c r="G12374" s="6">
        <v>699.322998046875</v>
      </c>
      <c r="H12374" s="6">
        <v>694.751220703125</v>
      </c>
      <c r="I12374" s="6">
        <v>86.940742492675781</v>
      </c>
      <c r="J12374" s="6">
        <v>84.537306037315972</v>
      </c>
      <c r="K12374">
        <f t="shared" si="386"/>
        <v>0</v>
      </c>
    </row>
    <row r="12375" spans="1:11" x14ac:dyDescent="0.25">
      <c r="A12375" s="5" t="str">
        <f t="shared" si="387"/>
        <v>SizeGreater than 200kWMonthly Peak DayJune14</v>
      </c>
      <c r="B12375" t="s">
        <v>2235</v>
      </c>
      <c r="C12375" t="s">
        <v>2260</v>
      </c>
      <c r="D12375" t="s">
        <v>2786</v>
      </c>
      <c r="E12375" t="s">
        <v>3278</v>
      </c>
      <c r="F12375" s="6">
        <v>14</v>
      </c>
      <c r="G12375" s="6">
        <v>674.24560546875</v>
      </c>
      <c r="H12375" s="6">
        <v>688.95623779296875</v>
      </c>
      <c r="I12375" s="6">
        <v>109.50339508056641</v>
      </c>
      <c r="J12375" s="6">
        <v>86.298332312168213</v>
      </c>
      <c r="K12375">
        <f t="shared" si="386"/>
        <v>0</v>
      </c>
    </row>
    <row r="12376" spans="1:11" x14ac:dyDescent="0.25">
      <c r="A12376" s="5" t="str">
        <f t="shared" si="387"/>
        <v>SizeGreater than 200kWMonthly Peak DayJune15</v>
      </c>
      <c r="B12376" t="s">
        <v>2235</v>
      </c>
      <c r="C12376" t="s">
        <v>2260</v>
      </c>
      <c r="D12376" t="s">
        <v>2786</v>
      </c>
      <c r="E12376" t="s">
        <v>3278</v>
      </c>
      <c r="F12376" s="6">
        <v>15</v>
      </c>
      <c r="G12376" s="6">
        <v>567.3980712890625</v>
      </c>
      <c r="H12376" s="6">
        <v>563.5814208984375</v>
      </c>
      <c r="I12376" s="6">
        <v>82.611213684082031</v>
      </c>
      <c r="J12376" s="6">
        <v>87.056795482146427</v>
      </c>
      <c r="K12376">
        <f t="shared" si="386"/>
        <v>0</v>
      </c>
    </row>
    <row r="12377" spans="1:11" x14ac:dyDescent="0.25">
      <c r="A12377" s="5" t="str">
        <f t="shared" si="387"/>
        <v>SizeGreater than 200kWMonthly Peak DayJune16</v>
      </c>
      <c r="B12377" t="s">
        <v>2235</v>
      </c>
      <c r="C12377" t="s">
        <v>2260</v>
      </c>
      <c r="D12377" t="s">
        <v>2786</v>
      </c>
      <c r="E12377" t="s">
        <v>3278</v>
      </c>
      <c r="F12377" s="6">
        <v>16</v>
      </c>
      <c r="G12377" s="6">
        <v>535.948974609375</v>
      </c>
      <c r="H12377" s="6">
        <v>515.45709228515625</v>
      </c>
      <c r="I12377" s="6">
        <v>76.600669860839844</v>
      </c>
      <c r="J12377" s="6">
        <v>86.281025989239041</v>
      </c>
      <c r="K12377">
        <f t="shared" si="386"/>
        <v>0</v>
      </c>
    </row>
    <row r="12378" spans="1:11" x14ac:dyDescent="0.25">
      <c r="A12378" s="5" t="str">
        <f t="shared" si="387"/>
        <v>SizeGreater than 200kWMonthly Peak DayJune17</v>
      </c>
      <c r="B12378" t="s">
        <v>2235</v>
      </c>
      <c r="C12378" t="s">
        <v>2260</v>
      </c>
      <c r="D12378" t="s">
        <v>2786</v>
      </c>
      <c r="E12378" t="s">
        <v>3278</v>
      </c>
      <c r="F12378" s="6">
        <v>17</v>
      </c>
      <c r="G12378" s="6">
        <v>488.9490966796875</v>
      </c>
      <c r="H12378" s="6">
        <v>484.77899169921875</v>
      </c>
      <c r="I12378" s="6">
        <v>82.634956359863281</v>
      </c>
      <c r="J12378" s="6">
        <v>86.065512065398366</v>
      </c>
      <c r="K12378">
        <f t="shared" si="386"/>
        <v>0</v>
      </c>
    </row>
    <row r="12379" spans="1:11" x14ac:dyDescent="0.25">
      <c r="A12379" s="5" t="str">
        <f t="shared" si="387"/>
        <v>SizeGreater than 200kWMonthly Peak DayJune18</v>
      </c>
      <c r="B12379" t="s">
        <v>2235</v>
      </c>
      <c r="C12379" t="s">
        <v>2260</v>
      </c>
      <c r="D12379" t="s">
        <v>2786</v>
      </c>
      <c r="E12379" t="s">
        <v>3278</v>
      </c>
      <c r="F12379" s="6">
        <v>18</v>
      </c>
      <c r="G12379" s="6">
        <v>502.64828491210938</v>
      </c>
      <c r="H12379" s="6">
        <v>495.24322509765625</v>
      </c>
      <c r="I12379" s="6">
        <v>73.423202514648438</v>
      </c>
      <c r="J12379" s="6">
        <v>84.741538003774806</v>
      </c>
      <c r="K12379">
        <f t="shared" si="386"/>
        <v>0</v>
      </c>
    </row>
    <row r="12380" spans="1:11" x14ac:dyDescent="0.25">
      <c r="A12380" s="5" t="str">
        <f t="shared" si="387"/>
        <v>SizeGreater than 200kWMonthly Peak DayJune19</v>
      </c>
      <c r="B12380" t="s">
        <v>2235</v>
      </c>
      <c r="C12380" t="s">
        <v>2260</v>
      </c>
      <c r="D12380" t="s">
        <v>2786</v>
      </c>
      <c r="E12380" t="s">
        <v>3278</v>
      </c>
      <c r="F12380" s="6">
        <v>19</v>
      </c>
      <c r="G12380" s="6">
        <v>529.2967529296875</v>
      </c>
      <c r="H12380" s="6">
        <v>518.755615234375</v>
      </c>
      <c r="I12380" s="6">
        <v>86.081954956054688</v>
      </c>
      <c r="J12380" s="6">
        <v>82.903846838535401</v>
      </c>
      <c r="K12380">
        <f t="shared" si="386"/>
        <v>0</v>
      </c>
    </row>
    <row r="12381" spans="1:11" x14ac:dyDescent="0.25">
      <c r="A12381" s="5" t="str">
        <f t="shared" si="387"/>
        <v>SizeGreater than 200kWMonthly Peak DayJune20</v>
      </c>
      <c r="B12381" t="s">
        <v>2235</v>
      </c>
      <c r="C12381" t="s">
        <v>2260</v>
      </c>
      <c r="D12381" t="s">
        <v>2786</v>
      </c>
      <c r="E12381" t="s">
        <v>3278</v>
      </c>
      <c r="F12381" s="6">
        <v>20</v>
      </c>
      <c r="G12381" s="6">
        <v>518.43682861328125</v>
      </c>
      <c r="H12381" s="6">
        <v>504.51937866210938</v>
      </c>
      <c r="I12381" s="6">
        <v>87.249252319335938</v>
      </c>
      <c r="J12381" s="6">
        <v>79.938718492556845</v>
      </c>
      <c r="K12381">
        <f t="shared" si="386"/>
        <v>0</v>
      </c>
    </row>
    <row r="12382" spans="1:11" x14ac:dyDescent="0.25">
      <c r="A12382" s="5" t="str">
        <f t="shared" si="387"/>
        <v>SizeGreater than 200kWMonthly Peak DayJune21</v>
      </c>
      <c r="B12382" t="s">
        <v>2235</v>
      </c>
      <c r="C12382" t="s">
        <v>2260</v>
      </c>
      <c r="D12382" t="s">
        <v>2786</v>
      </c>
      <c r="E12382" t="s">
        <v>3278</v>
      </c>
      <c r="F12382" s="6">
        <v>21</v>
      </c>
      <c r="G12382" s="6">
        <v>524.69586181640625</v>
      </c>
      <c r="H12382" s="6">
        <v>511.42892456054688</v>
      </c>
      <c r="I12382" s="6">
        <v>91.262237548828125</v>
      </c>
      <c r="J12382" s="6">
        <v>76.443332632994057</v>
      </c>
      <c r="K12382">
        <f t="shared" si="386"/>
        <v>0</v>
      </c>
    </row>
    <row r="12383" spans="1:11" x14ac:dyDescent="0.25">
      <c r="A12383" s="5" t="str">
        <f t="shared" si="387"/>
        <v>SizeGreater than 200kWMonthly Peak DayJune22</v>
      </c>
      <c r="B12383" t="s">
        <v>2235</v>
      </c>
      <c r="C12383" t="s">
        <v>2260</v>
      </c>
      <c r="D12383" t="s">
        <v>2786</v>
      </c>
      <c r="E12383" t="s">
        <v>3278</v>
      </c>
      <c r="F12383" s="6">
        <v>22</v>
      </c>
      <c r="G12383" s="6">
        <v>483.37008666992188</v>
      </c>
      <c r="H12383" s="6">
        <v>481.37570190429688</v>
      </c>
      <c r="I12383" s="6">
        <v>78.444847106933594</v>
      </c>
      <c r="J12383" s="6">
        <v>73.624871542514896</v>
      </c>
      <c r="K12383">
        <f t="shared" si="386"/>
        <v>0</v>
      </c>
    </row>
    <row r="12384" spans="1:11" x14ac:dyDescent="0.25">
      <c r="A12384" s="5" t="str">
        <f t="shared" si="387"/>
        <v>SizeGreater than 200kWMonthly Peak DayJune23</v>
      </c>
      <c r="B12384" t="s">
        <v>2235</v>
      </c>
      <c r="C12384" t="s">
        <v>2260</v>
      </c>
      <c r="D12384" t="s">
        <v>2786</v>
      </c>
      <c r="E12384" t="s">
        <v>3278</v>
      </c>
      <c r="F12384" s="6">
        <v>23</v>
      </c>
      <c r="G12384" s="6">
        <v>535.305908203125</v>
      </c>
      <c r="H12384" s="6">
        <v>537.765380859375</v>
      </c>
      <c r="I12384" s="6">
        <v>78.725349426269531</v>
      </c>
      <c r="J12384" s="6">
        <v>72.282692272479707</v>
      </c>
      <c r="K12384">
        <f t="shared" si="386"/>
        <v>0</v>
      </c>
    </row>
    <row r="12385" spans="1:11" x14ac:dyDescent="0.25">
      <c r="A12385" s="5" t="str">
        <f t="shared" si="387"/>
        <v>SizeGreater than 200kWMonthly Peak DayJune24</v>
      </c>
      <c r="B12385" t="s">
        <v>2235</v>
      </c>
      <c r="C12385" t="s">
        <v>2260</v>
      </c>
      <c r="D12385" t="s">
        <v>2786</v>
      </c>
      <c r="E12385" t="s">
        <v>3278</v>
      </c>
      <c r="F12385" s="6">
        <v>24</v>
      </c>
      <c r="G12385" s="6">
        <v>524.153564453125</v>
      </c>
      <c r="H12385" s="6">
        <v>516.48394775390625</v>
      </c>
      <c r="I12385" s="6">
        <v>103.60332489013672</v>
      </c>
      <c r="J12385" s="6">
        <v>70.913461878849901</v>
      </c>
      <c r="K12385">
        <f t="shared" si="386"/>
        <v>0</v>
      </c>
    </row>
    <row r="12386" spans="1:11" x14ac:dyDescent="0.25">
      <c r="A12386" s="5" t="str">
        <f t="shared" si="387"/>
        <v>SizeGreater than 200kWAverage WeekdayJuly1</v>
      </c>
      <c r="B12386" t="s">
        <v>2235</v>
      </c>
      <c r="C12386" t="s">
        <v>2260</v>
      </c>
      <c r="D12386" t="s">
        <v>2787</v>
      </c>
      <c r="E12386" t="s">
        <v>3279</v>
      </c>
      <c r="F12386" s="6">
        <v>1</v>
      </c>
      <c r="G12386" s="6">
        <v>463.51931762695313</v>
      </c>
      <c r="H12386" s="6">
        <v>467.26925659179688</v>
      </c>
      <c r="I12386" s="6">
        <v>72.996963500976563</v>
      </c>
      <c r="J12386" s="6">
        <v>70.948589743589736</v>
      </c>
      <c r="K12386">
        <f t="shared" si="386"/>
        <v>0</v>
      </c>
    </row>
    <row r="12387" spans="1:11" x14ac:dyDescent="0.25">
      <c r="A12387" s="5" t="str">
        <f t="shared" si="387"/>
        <v>SizeGreater than 200kWAverage WeekdayJuly2</v>
      </c>
      <c r="B12387" t="s">
        <v>2235</v>
      </c>
      <c r="C12387" t="s">
        <v>2260</v>
      </c>
      <c r="D12387" t="s">
        <v>2787</v>
      </c>
      <c r="E12387" t="s">
        <v>3279</v>
      </c>
      <c r="F12387" s="6">
        <v>2</v>
      </c>
      <c r="G12387" s="6">
        <v>448.63824462890625</v>
      </c>
      <c r="H12387" s="6">
        <v>465.66220092773438</v>
      </c>
      <c r="I12387" s="6">
        <v>81.174354553222656</v>
      </c>
      <c r="J12387" s="6">
        <v>70.568589743589769</v>
      </c>
      <c r="K12387">
        <f t="shared" si="386"/>
        <v>0</v>
      </c>
    </row>
    <row r="12388" spans="1:11" x14ac:dyDescent="0.25">
      <c r="A12388" s="5" t="str">
        <f t="shared" si="387"/>
        <v>SizeGreater than 200kWAverage WeekdayJuly3</v>
      </c>
      <c r="B12388" t="s">
        <v>2235</v>
      </c>
      <c r="C12388" t="s">
        <v>2260</v>
      </c>
      <c r="D12388" t="s">
        <v>2787</v>
      </c>
      <c r="E12388" t="s">
        <v>3279</v>
      </c>
      <c r="F12388" s="6">
        <v>3</v>
      </c>
      <c r="G12388" s="6">
        <v>430.95684814453125</v>
      </c>
      <c r="H12388" s="6">
        <v>451.37811279296875</v>
      </c>
      <c r="I12388" s="6">
        <v>73.326126098632813</v>
      </c>
      <c r="J12388" s="6">
        <v>70.097307692307723</v>
      </c>
      <c r="K12388">
        <f t="shared" si="386"/>
        <v>0</v>
      </c>
    </row>
    <row r="12389" spans="1:11" x14ac:dyDescent="0.25">
      <c r="A12389" s="5" t="str">
        <f t="shared" si="387"/>
        <v>SizeGreater than 200kWAverage WeekdayJuly4</v>
      </c>
      <c r="B12389" t="s">
        <v>2235</v>
      </c>
      <c r="C12389" t="s">
        <v>2260</v>
      </c>
      <c r="D12389" t="s">
        <v>2787</v>
      </c>
      <c r="E12389" t="s">
        <v>3279</v>
      </c>
      <c r="F12389" s="6">
        <v>4</v>
      </c>
      <c r="G12389" s="6">
        <v>463.25131225585938</v>
      </c>
      <c r="H12389" s="6">
        <v>465.0860595703125</v>
      </c>
      <c r="I12389" s="6">
        <v>70.487777709960938</v>
      </c>
      <c r="J12389" s="6">
        <v>69.688461538461539</v>
      </c>
      <c r="K12389">
        <f t="shared" si="386"/>
        <v>0</v>
      </c>
    </row>
    <row r="12390" spans="1:11" x14ac:dyDescent="0.25">
      <c r="A12390" s="5" t="str">
        <f t="shared" si="387"/>
        <v>SizeGreater than 200kWAverage WeekdayJuly5</v>
      </c>
      <c r="B12390" t="s">
        <v>2235</v>
      </c>
      <c r="C12390" t="s">
        <v>2260</v>
      </c>
      <c r="D12390" t="s">
        <v>2787</v>
      </c>
      <c r="E12390" t="s">
        <v>3279</v>
      </c>
      <c r="F12390" s="6">
        <v>5</v>
      </c>
      <c r="G12390" s="6">
        <v>492.51504516601563</v>
      </c>
      <c r="H12390" s="6">
        <v>482.59100341796875</v>
      </c>
      <c r="I12390" s="6">
        <v>65.473556518554688</v>
      </c>
      <c r="J12390" s="6">
        <v>69.220769230769221</v>
      </c>
      <c r="K12390">
        <f t="shared" si="386"/>
        <v>0</v>
      </c>
    </row>
    <row r="12391" spans="1:11" x14ac:dyDescent="0.25">
      <c r="A12391" s="5" t="str">
        <f t="shared" si="387"/>
        <v>SizeGreater than 200kWAverage WeekdayJuly6</v>
      </c>
      <c r="B12391" t="s">
        <v>2235</v>
      </c>
      <c r="C12391" t="s">
        <v>2260</v>
      </c>
      <c r="D12391" t="s">
        <v>2787</v>
      </c>
      <c r="E12391" t="s">
        <v>3279</v>
      </c>
      <c r="F12391" s="6">
        <v>6</v>
      </c>
      <c r="G12391" s="6">
        <v>560.932373046875</v>
      </c>
      <c r="H12391" s="6">
        <v>554.3153076171875</v>
      </c>
      <c r="I12391" s="6">
        <v>76.293861389160156</v>
      </c>
      <c r="J12391" s="6">
        <v>68.856538461538449</v>
      </c>
      <c r="K12391">
        <f t="shared" si="386"/>
        <v>0</v>
      </c>
    </row>
    <row r="12392" spans="1:11" x14ac:dyDescent="0.25">
      <c r="A12392" s="5" t="str">
        <f t="shared" si="387"/>
        <v>SizeGreater than 200kWAverage WeekdayJuly7</v>
      </c>
      <c r="B12392" t="s">
        <v>2235</v>
      </c>
      <c r="C12392" t="s">
        <v>2260</v>
      </c>
      <c r="D12392" t="s">
        <v>2787</v>
      </c>
      <c r="E12392" t="s">
        <v>3279</v>
      </c>
      <c r="F12392" s="6">
        <v>7</v>
      </c>
      <c r="G12392" s="6">
        <v>594.63482666015625</v>
      </c>
      <c r="H12392" s="6">
        <v>587.00140380859375</v>
      </c>
      <c r="I12392" s="6">
        <v>60.120723724365234</v>
      </c>
      <c r="J12392" s="6">
        <v>68.471923076923105</v>
      </c>
      <c r="K12392">
        <f t="shared" si="386"/>
        <v>0</v>
      </c>
    </row>
    <row r="12393" spans="1:11" x14ac:dyDescent="0.25">
      <c r="A12393" s="5" t="str">
        <f t="shared" si="387"/>
        <v>SizeGreater than 200kWAverage WeekdayJuly8</v>
      </c>
      <c r="B12393" t="s">
        <v>2235</v>
      </c>
      <c r="C12393" t="s">
        <v>2260</v>
      </c>
      <c r="D12393" t="s">
        <v>2787</v>
      </c>
      <c r="E12393" t="s">
        <v>3279</v>
      </c>
      <c r="F12393" s="6">
        <v>8</v>
      </c>
      <c r="G12393" s="6">
        <v>602.57568359375</v>
      </c>
      <c r="H12393" s="6">
        <v>587.47442626953125</v>
      </c>
      <c r="I12393" s="6">
        <v>61.929847717285156</v>
      </c>
      <c r="J12393" s="6">
        <v>68.690641025641</v>
      </c>
      <c r="K12393">
        <f t="shared" si="386"/>
        <v>0</v>
      </c>
    </row>
    <row r="12394" spans="1:11" x14ac:dyDescent="0.25">
      <c r="A12394" s="5" t="str">
        <f t="shared" si="387"/>
        <v>SizeGreater than 200kWAverage WeekdayJuly9</v>
      </c>
      <c r="B12394" t="s">
        <v>2235</v>
      </c>
      <c r="C12394" t="s">
        <v>2260</v>
      </c>
      <c r="D12394" t="s">
        <v>2787</v>
      </c>
      <c r="E12394" t="s">
        <v>3279</v>
      </c>
      <c r="F12394" s="6">
        <v>9</v>
      </c>
      <c r="G12394" s="6">
        <v>609.2296142578125</v>
      </c>
      <c r="H12394" s="6">
        <v>605.1802978515625</v>
      </c>
      <c r="I12394" s="6">
        <v>66.533287048339844</v>
      </c>
      <c r="J12394" s="6">
        <v>70.664358974358962</v>
      </c>
      <c r="K12394">
        <f t="shared" si="386"/>
        <v>0</v>
      </c>
    </row>
    <row r="12395" spans="1:11" x14ac:dyDescent="0.25">
      <c r="A12395" s="5" t="str">
        <f t="shared" si="387"/>
        <v>SizeGreater than 200kWAverage WeekdayJuly10</v>
      </c>
      <c r="B12395" t="s">
        <v>2235</v>
      </c>
      <c r="C12395" t="s">
        <v>2260</v>
      </c>
      <c r="D12395" t="s">
        <v>2787</v>
      </c>
      <c r="E12395" t="s">
        <v>3279</v>
      </c>
      <c r="F12395" s="6">
        <v>10</v>
      </c>
      <c r="G12395" s="6">
        <v>635.40283203125</v>
      </c>
      <c r="H12395" s="6">
        <v>623.2496337890625</v>
      </c>
      <c r="I12395" s="6">
        <v>64.502006530761719</v>
      </c>
      <c r="J12395" s="6">
        <v>73.251794871794914</v>
      </c>
      <c r="K12395">
        <f t="shared" si="386"/>
        <v>0</v>
      </c>
    </row>
    <row r="12396" spans="1:11" x14ac:dyDescent="0.25">
      <c r="A12396" s="5" t="str">
        <f t="shared" si="387"/>
        <v>SizeGreater than 200kWAverage WeekdayJuly11</v>
      </c>
      <c r="B12396" t="s">
        <v>2235</v>
      </c>
      <c r="C12396" t="s">
        <v>2260</v>
      </c>
      <c r="D12396" t="s">
        <v>2787</v>
      </c>
      <c r="E12396" t="s">
        <v>3279</v>
      </c>
      <c r="F12396" s="6">
        <v>11</v>
      </c>
      <c r="G12396" s="6">
        <v>613.0399169921875</v>
      </c>
      <c r="H12396" s="6">
        <v>613.6202392578125</v>
      </c>
      <c r="I12396" s="6">
        <v>91.550262451171875</v>
      </c>
      <c r="J12396" s="6">
        <v>76.749342105263111</v>
      </c>
      <c r="K12396">
        <f t="shared" si="386"/>
        <v>0</v>
      </c>
    </row>
    <row r="12397" spans="1:11" x14ac:dyDescent="0.25">
      <c r="A12397" s="5" t="str">
        <f t="shared" si="387"/>
        <v>SizeGreater than 200kWAverage WeekdayJuly12</v>
      </c>
      <c r="B12397" t="s">
        <v>2235</v>
      </c>
      <c r="C12397" t="s">
        <v>2260</v>
      </c>
      <c r="D12397" t="s">
        <v>2787</v>
      </c>
      <c r="E12397" t="s">
        <v>3279</v>
      </c>
      <c r="F12397" s="6">
        <v>12</v>
      </c>
      <c r="G12397" s="6">
        <v>636.23004150390625</v>
      </c>
      <c r="H12397" s="6">
        <v>627.2738037109375</v>
      </c>
      <c r="I12397" s="6">
        <v>62.048713684082031</v>
      </c>
      <c r="J12397" s="6">
        <v>79.989605263157884</v>
      </c>
      <c r="K12397">
        <f t="shared" si="386"/>
        <v>0</v>
      </c>
    </row>
    <row r="12398" spans="1:11" x14ac:dyDescent="0.25">
      <c r="A12398" s="5" t="str">
        <f t="shared" si="387"/>
        <v>SizeGreater than 200kWAverage WeekdayJuly13</v>
      </c>
      <c r="B12398" t="s">
        <v>2235</v>
      </c>
      <c r="C12398" t="s">
        <v>2260</v>
      </c>
      <c r="D12398" t="s">
        <v>2787</v>
      </c>
      <c r="E12398" t="s">
        <v>3279</v>
      </c>
      <c r="F12398" s="6">
        <v>13</v>
      </c>
      <c r="G12398" s="6">
        <v>591.771240234375</v>
      </c>
      <c r="H12398" s="6">
        <v>587.199462890625</v>
      </c>
      <c r="I12398" s="6">
        <v>72.674819946289063</v>
      </c>
      <c r="J12398" s="6">
        <v>82.333684210526286</v>
      </c>
      <c r="K12398">
        <f t="shared" si="386"/>
        <v>0</v>
      </c>
    </row>
    <row r="12399" spans="1:11" x14ac:dyDescent="0.25">
      <c r="A12399" s="5" t="str">
        <f t="shared" si="387"/>
        <v>SizeGreater than 200kWAverage WeekdayJuly14</v>
      </c>
      <c r="B12399" t="s">
        <v>2235</v>
      </c>
      <c r="C12399" t="s">
        <v>2260</v>
      </c>
      <c r="D12399" t="s">
        <v>2787</v>
      </c>
      <c r="E12399" t="s">
        <v>3279</v>
      </c>
      <c r="F12399" s="6">
        <v>14</v>
      </c>
      <c r="G12399" s="6">
        <v>524.91058349609375</v>
      </c>
      <c r="H12399" s="6">
        <v>539.6212158203125</v>
      </c>
      <c r="I12399" s="6">
        <v>69.948814392089844</v>
      </c>
      <c r="J12399" s="6">
        <v>85.078026315789415</v>
      </c>
      <c r="K12399">
        <f t="shared" si="386"/>
        <v>0</v>
      </c>
    </row>
    <row r="12400" spans="1:11" x14ac:dyDescent="0.25">
      <c r="A12400" s="5" t="str">
        <f t="shared" si="387"/>
        <v>SizeGreater than 200kWAverage WeekdayJuly15</v>
      </c>
      <c r="B12400" t="s">
        <v>2235</v>
      </c>
      <c r="C12400" t="s">
        <v>2260</v>
      </c>
      <c r="D12400" t="s">
        <v>2787</v>
      </c>
      <c r="E12400" t="s">
        <v>3279</v>
      </c>
      <c r="F12400" s="6">
        <v>15</v>
      </c>
      <c r="G12400" s="6">
        <v>490.62442016601563</v>
      </c>
      <c r="H12400" s="6">
        <v>486.80776977539063</v>
      </c>
      <c r="I12400" s="6">
        <v>56.039695739746094</v>
      </c>
      <c r="J12400" s="6">
        <v>86.644999999999939</v>
      </c>
      <c r="K12400">
        <f t="shared" si="386"/>
        <v>0</v>
      </c>
    </row>
    <row r="12401" spans="1:11" x14ac:dyDescent="0.25">
      <c r="A12401" s="5" t="str">
        <f t="shared" si="387"/>
        <v>SizeGreater than 200kWAverage WeekdayJuly16</v>
      </c>
      <c r="B12401" t="s">
        <v>2235</v>
      </c>
      <c r="C12401" t="s">
        <v>2260</v>
      </c>
      <c r="D12401" t="s">
        <v>2787</v>
      </c>
      <c r="E12401" t="s">
        <v>3279</v>
      </c>
      <c r="F12401" s="6">
        <v>16</v>
      </c>
      <c r="G12401" s="6">
        <v>458.6546630859375</v>
      </c>
      <c r="H12401" s="6">
        <v>438.16275024414063</v>
      </c>
      <c r="I12401" s="6">
        <v>66.640960693359375</v>
      </c>
      <c r="J12401" s="6">
        <v>86.45342105263164</v>
      </c>
      <c r="K12401">
        <f t="shared" si="386"/>
        <v>0</v>
      </c>
    </row>
    <row r="12402" spans="1:11" x14ac:dyDescent="0.25">
      <c r="A12402" s="5" t="str">
        <f t="shared" si="387"/>
        <v>SizeGreater than 200kWAverage WeekdayJuly17</v>
      </c>
      <c r="B12402" t="s">
        <v>2235</v>
      </c>
      <c r="C12402" t="s">
        <v>2260</v>
      </c>
      <c r="D12402" t="s">
        <v>2787</v>
      </c>
      <c r="E12402" t="s">
        <v>3279</v>
      </c>
      <c r="F12402" s="6">
        <v>17</v>
      </c>
      <c r="G12402" s="6">
        <v>361.77880859375</v>
      </c>
      <c r="H12402" s="6">
        <v>357.60870361328125</v>
      </c>
      <c r="I12402" s="6">
        <v>57.118518829345703</v>
      </c>
      <c r="J12402" s="6">
        <v>85.804868421052632</v>
      </c>
      <c r="K12402">
        <f t="shared" si="386"/>
        <v>0</v>
      </c>
    </row>
    <row r="12403" spans="1:11" x14ac:dyDescent="0.25">
      <c r="A12403" s="5" t="str">
        <f t="shared" si="387"/>
        <v>SizeGreater than 200kWAverage WeekdayJuly18</v>
      </c>
      <c r="B12403" t="s">
        <v>2235</v>
      </c>
      <c r="C12403" t="s">
        <v>2260</v>
      </c>
      <c r="D12403" t="s">
        <v>2787</v>
      </c>
      <c r="E12403" t="s">
        <v>3279</v>
      </c>
      <c r="F12403" s="6">
        <v>18</v>
      </c>
      <c r="G12403" s="6">
        <v>317.66189575195313</v>
      </c>
      <c r="H12403" s="6">
        <v>310.2568359375</v>
      </c>
      <c r="I12403" s="6">
        <v>53.950263977050781</v>
      </c>
      <c r="J12403" s="6">
        <v>84.490384615384656</v>
      </c>
      <c r="K12403">
        <f t="shared" si="386"/>
        <v>0</v>
      </c>
    </row>
    <row r="12404" spans="1:11" x14ac:dyDescent="0.25">
      <c r="A12404" s="5" t="str">
        <f t="shared" si="387"/>
        <v>SizeGreater than 200kWAverage WeekdayJuly19</v>
      </c>
      <c r="B12404" t="s">
        <v>2235</v>
      </c>
      <c r="C12404" t="s">
        <v>2260</v>
      </c>
      <c r="D12404" t="s">
        <v>2787</v>
      </c>
      <c r="E12404" t="s">
        <v>3279</v>
      </c>
      <c r="F12404" s="6">
        <v>19</v>
      </c>
      <c r="G12404" s="6">
        <v>299.28509521484375</v>
      </c>
      <c r="H12404" s="6">
        <v>288.74398803710938</v>
      </c>
      <c r="I12404" s="6">
        <v>62.356727600097656</v>
      </c>
      <c r="J12404" s="6">
        <v>82.055641025641052</v>
      </c>
      <c r="K12404">
        <f t="shared" si="386"/>
        <v>0</v>
      </c>
    </row>
    <row r="12405" spans="1:11" x14ac:dyDescent="0.25">
      <c r="A12405" s="5" t="str">
        <f t="shared" si="387"/>
        <v>SizeGreater than 200kWAverage WeekdayJuly20</v>
      </c>
      <c r="B12405" t="s">
        <v>2235</v>
      </c>
      <c r="C12405" t="s">
        <v>2260</v>
      </c>
      <c r="D12405" t="s">
        <v>2787</v>
      </c>
      <c r="E12405" t="s">
        <v>3279</v>
      </c>
      <c r="F12405" s="6">
        <v>20</v>
      </c>
      <c r="G12405" s="6">
        <v>298.68948364257813</v>
      </c>
      <c r="H12405" s="6">
        <v>284.77203369140625</v>
      </c>
      <c r="I12405" s="6">
        <v>61.025482177734375</v>
      </c>
      <c r="J12405" s="6">
        <v>79.075384615384607</v>
      </c>
      <c r="K12405">
        <f t="shared" si="386"/>
        <v>0</v>
      </c>
    </row>
    <row r="12406" spans="1:11" x14ac:dyDescent="0.25">
      <c r="A12406" s="5" t="str">
        <f t="shared" si="387"/>
        <v>SizeGreater than 200kWAverage WeekdayJuly21</v>
      </c>
      <c r="B12406" t="s">
        <v>2235</v>
      </c>
      <c r="C12406" t="s">
        <v>2260</v>
      </c>
      <c r="D12406" t="s">
        <v>2787</v>
      </c>
      <c r="E12406" t="s">
        <v>3279</v>
      </c>
      <c r="F12406" s="6">
        <v>21</v>
      </c>
      <c r="G12406" s="6">
        <v>309.12185668945313</v>
      </c>
      <c r="H12406" s="6">
        <v>295.85491943359375</v>
      </c>
      <c r="I12406" s="6">
        <v>62.959003448486328</v>
      </c>
      <c r="J12406" s="6">
        <v>75.602820512820472</v>
      </c>
      <c r="K12406">
        <f t="shared" si="386"/>
        <v>0</v>
      </c>
    </row>
    <row r="12407" spans="1:11" x14ac:dyDescent="0.25">
      <c r="A12407" s="5" t="str">
        <f t="shared" si="387"/>
        <v>SizeGreater than 200kWAverage WeekdayJuly22</v>
      </c>
      <c r="B12407" t="s">
        <v>2235</v>
      </c>
      <c r="C12407" t="s">
        <v>2260</v>
      </c>
      <c r="D12407" t="s">
        <v>2787</v>
      </c>
      <c r="E12407" t="s">
        <v>3279</v>
      </c>
      <c r="F12407" s="6">
        <v>22</v>
      </c>
      <c r="G12407" s="6">
        <v>324.48397827148438</v>
      </c>
      <c r="H12407" s="6">
        <v>322.48959350585938</v>
      </c>
      <c r="I12407" s="6">
        <v>62.431850433349609</v>
      </c>
      <c r="J12407" s="6">
        <v>72.83051282051278</v>
      </c>
      <c r="K12407">
        <f t="shared" si="386"/>
        <v>0</v>
      </c>
    </row>
    <row r="12408" spans="1:11" x14ac:dyDescent="0.25">
      <c r="A12408" s="5" t="str">
        <f t="shared" si="387"/>
        <v>SizeGreater than 200kWAverage WeekdayJuly23</v>
      </c>
      <c r="B12408" t="s">
        <v>2235</v>
      </c>
      <c r="C12408" t="s">
        <v>2260</v>
      </c>
      <c r="D12408" t="s">
        <v>2787</v>
      </c>
      <c r="E12408" t="s">
        <v>3279</v>
      </c>
      <c r="F12408" s="6">
        <v>23</v>
      </c>
      <c r="G12408" s="6">
        <v>324.71627807617188</v>
      </c>
      <c r="H12408" s="6">
        <v>327.17575073242188</v>
      </c>
      <c r="I12408" s="6">
        <v>72.589271545410156</v>
      </c>
      <c r="J12408" s="6">
        <v>71.375897435897457</v>
      </c>
      <c r="K12408">
        <f t="shared" si="386"/>
        <v>0</v>
      </c>
    </row>
    <row r="12409" spans="1:11" x14ac:dyDescent="0.25">
      <c r="A12409" s="5" t="str">
        <f t="shared" si="387"/>
        <v>SizeGreater than 200kWAverage WeekdayJuly24</v>
      </c>
      <c r="B12409" t="s">
        <v>2235</v>
      </c>
      <c r="C12409" t="s">
        <v>2260</v>
      </c>
      <c r="D12409" t="s">
        <v>2787</v>
      </c>
      <c r="E12409" t="s">
        <v>3279</v>
      </c>
      <c r="F12409" s="6">
        <v>24</v>
      </c>
      <c r="G12409" s="6">
        <v>343.23928833007813</v>
      </c>
      <c r="H12409" s="6">
        <v>335.5697021484375</v>
      </c>
      <c r="I12409" s="6">
        <v>57.754524230957031</v>
      </c>
      <c r="J12409" s="6">
        <v>70.407692307692301</v>
      </c>
      <c r="K12409">
        <f t="shared" si="386"/>
        <v>0</v>
      </c>
    </row>
    <row r="12410" spans="1:11" x14ac:dyDescent="0.25">
      <c r="A12410" s="5" t="str">
        <f t="shared" si="387"/>
        <v>SizeGreater than 200kWMonthly Peak DayJuly1</v>
      </c>
      <c r="B12410" t="s">
        <v>2235</v>
      </c>
      <c r="C12410" t="s">
        <v>2260</v>
      </c>
      <c r="D12410" t="s">
        <v>2788</v>
      </c>
      <c r="E12410" t="s">
        <v>3279</v>
      </c>
      <c r="F12410" s="6">
        <v>1</v>
      </c>
      <c r="G12410" s="6">
        <v>495.193359375</v>
      </c>
      <c r="H12410" s="6">
        <v>497.97909545898438</v>
      </c>
      <c r="I12410" s="6">
        <v>68.395637512207031</v>
      </c>
      <c r="J12410" s="6">
        <v>72.892857142857125</v>
      </c>
      <c r="K12410">
        <f t="shared" si="386"/>
        <v>0</v>
      </c>
    </row>
    <row r="12411" spans="1:11" x14ac:dyDescent="0.25">
      <c r="A12411" s="5" t="str">
        <f t="shared" si="387"/>
        <v>SizeGreater than 200kWMonthly Peak DayJuly2</v>
      </c>
      <c r="B12411" t="s">
        <v>2235</v>
      </c>
      <c r="C12411" t="s">
        <v>2260</v>
      </c>
      <c r="D12411" t="s">
        <v>2788</v>
      </c>
      <c r="E12411" t="s">
        <v>3279</v>
      </c>
      <c r="F12411" s="6">
        <v>2</v>
      </c>
      <c r="G12411" s="6">
        <v>469.54595947265625</v>
      </c>
      <c r="H12411" s="6">
        <v>487.33517456054688</v>
      </c>
      <c r="I12411" s="6">
        <v>69.475997924804688</v>
      </c>
      <c r="J12411" s="6">
        <v>72.409000000000006</v>
      </c>
      <c r="K12411">
        <f t="shared" si="386"/>
        <v>0</v>
      </c>
    </row>
    <row r="12412" spans="1:11" x14ac:dyDescent="0.25">
      <c r="A12412" s="5" t="str">
        <f t="shared" si="387"/>
        <v>SizeGreater than 200kWMonthly Peak DayJuly3</v>
      </c>
      <c r="B12412" t="s">
        <v>2235</v>
      </c>
      <c r="C12412" t="s">
        <v>2260</v>
      </c>
      <c r="D12412" t="s">
        <v>2788</v>
      </c>
      <c r="E12412" t="s">
        <v>3279</v>
      </c>
      <c r="F12412" s="6">
        <v>3</v>
      </c>
      <c r="G12412" s="6">
        <v>453.72125244140625</v>
      </c>
      <c r="H12412" s="6">
        <v>475.5643310546875</v>
      </c>
      <c r="I12412" s="6">
        <v>63.245285034179688</v>
      </c>
      <c r="J12412" s="6">
        <v>71.71771428571428</v>
      </c>
      <c r="K12412">
        <f t="shared" si="386"/>
        <v>0</v>
      </c>
    </row>
    <row r="12413" spans="1:11" x14ac:dyDescent="0.25">
      <c r="A12413" s="5" t="str">
        <f t="shared" si="387"/>
        <v>SizeGreater than 200kWMonthly Peak DayJuly4</v>
      </c>
      <c r="B12413" t="s">
        <v>2235</v>
      </c>
      <c r="C12413" t="s">
        <v>2260</v>
      </c>
      <c r="D12413" t="s">
        <v>2788</v>
      </c>
      <c r="E12413" t="s">
        <v>3279</v>
      </c>
      <c r="F12413" s="6">
        <v>4</v>
      </c>
      <c r="G12413" s="6">
        <v>490.45355224609375</v>
      </c>
      <c r="H12413" s="6">
        <v>491.4881591796875</v>
      </c>
      <c r="I12413" s="6">
        <v>70.778465270996094</v>
      </c>
      <c r="J12413" s="6">
        <v>71.168142857142882</v>
      </c>
      <c r="K12413">
        <f t="shared" si="386"/>
        <v>0</v>
      </c>
    </row>
    <row r="12414" spans="1:11" x14ac:dyDescent="0.25">
      <c r="A12414" s="5" t="str">
        <f t="shared" si="387"/>
        <v>SizeGreater than 200kWMonthly Peak DayJuly5</v>
      </c>
      <c r="B12414" t="s">
        <v>2235</v>
      </c>
      <c r="C12414" t="s">
        <v>2260</v>
      </c>
      <c r="D12414" t="s">
        <v>2788</v>
      </c>
      <c r="E12414" t="s">
        <v>3279</v>
      </c>
      <c r="F12414" s="6">
        <v>5</v>
      </c>
      <c r="G12414" s="6">
        <v>515.2222900390625</v>
      </c>
      <c r="H12414" s="6">
        <v>504.32998657226563</v>
      </c>
      <c r="I12414" s="6">
        <v>68.853866577148438</v>
      </c>
      <c r="J12414" s="6">
        <v>70.747428571428514</v>
      </c>
      <c r="K12414">
        <f t="shared" si="386"/>
        <v>0</v>
      </c>
    </row>
    <row r="12415" spans="1:11" x14ac:dyDescent="0.25">
      <c r="A12415" s="5" t="str">
        <f t="shared" si="387"/>
        <v>SizeGreater than 200kWMonthly Peak DayJuly6</v>
      </c>
      <c r="B12415" t="s">
        <v>2235</v>
      </c>
      <c r="C12415" t="s">
        <v>2260</v>
      </c>
      <c r="D12415" t="s">
        <v>2788</v>
      </c>
      <c r="E12415" t="s">
        <v>3279</v>
      </c>
      <c r="F12415" s="6">
        <v>6</v>
      </c>
      <c r="G12415" s="6">
        <v>570.95465087890625</v>
      </c>
      <c r="H12415" s="6">
        <v>561.1590576171875</v>
      </c>
      <c r="I12415" s="6">
        <v>65.059989929199219</v>
      </c>
      <c r="J12415" s="6">
        <v>70.265857142857143</v>
      </c>
      <c r="K12415">
        <f t="shared" si="386"/>
        <v>0</v>
      </c>
    </row>
    <row r="12416" spans="1:11" x14ac:dyDescent="0.25">
      <c r="A12416" s="5" t="str">
        <f t="shared" si="387"/>
        <v>SizeGreater than 200kWMonthly Peak DayJuly7</v>
      </c>
      <c r="B12416" t="s">
        <v>2235</v>
      </c>
      <c r="C12416" t="s">
        <v>2260</v>
      </c>
      <c r="D12416" t="s">
        <v>2788</v>
      </c>
      <c r="E12416" t="s">
        <v>3279</v>
      </c>
      <c r="F12416" s="6">
        <v>7</v>
      </c>
      <c r="G12416" s="6">
        <v>600.7724609375</v>
      </c>
      <c r="H12416" s="6">
        <v>588.93304443359375</v>
      </c>
      <c r="I12416" s="6">
        <v>65.758857727050781</v>
      </c>
      <c r="J12416" s="6">
        <v>69.867428571428547</v>
      </c>
      <c r="K12416">
        <f t="shared" si="386"/>
        <v>0</v>
      </c>
    </row>
    <row r="12417" spans="1:11" x14ac:dyDescent="0.25">
      <c r="A12417" s="5" t="str">
        <f t="shared" si="387"/>
        <v>SizeGreater than 200kWMonthly Peak DayJuly8</v>
      </c>
      <c r="B12417" t="s">
        <v>2235</v>
      </c>
      <c r="C12417" t="s">
        <v>2260</v>
      </c>
      <c r="D12417" t="s">
        <v>2788</v>
      </c>
      <c r="E12417" t="s">
        <v>3279</v>
      </c>
      <c r="F12417" s="6">
        <v>8</v>
      </c>
      <c r="G12417" s="6">
        <v>625.14404296875</v>
      </c>
      <c r="H12417" s="6">
        <v>603.7718505859375</v>
      </c>
      <c r="I12417" s="6">
        <v>67.059402465820313</v>
      </c>
      <c r="J12417" s="6">
        <v>70.526571428571415</v>
      </c>
      <c r="K12417">
        <f t="shared" si="386"/>
        <v>0</v>
      </c>
    </row>
    <row r="12418" spans="1:11" x14ac:dyDescent="0.25">
      <c r="A12418" s="5" t="str">
        <f t="shared" si="387"/>
        <v>SizeGreater than 200kWMonthly Peak DayJuly9</v>
      </c>
      <c r="B12418" t="s">
        <v>2235</v>
      </c>
      <c r="C12418" t="s">
        <v>2260</v>
      </c>
      <c r="D12418" t="s">
        <v>2788</v>
      </c>
      <c r="E12418" t="s">
        <v>3279</v>
      </c>
      <c r="F12418" s="6">
        <v>9</v>
      </c>
      <c r="G12418" s="6">
        <v>609.42718505859375</v>
      </c>
      <c r="H12418" s="6">
        <v>603.5595703125</v>
      </c>
      <c r="I12418" s="6">
        <v>71.702911376953125</v>
      </c>
      <c r="J12418" s="6">
        <v>73.123714285714314</v>
      </c>
      <c r="K12418">
        <f t="shared" ref="K12418:K12481" si="388">INDEX(events, MATCH(CONCATENATE(B12418, C12418, D12418, E12418), events_y, 0), MATCH("Confidential", events_x, 0))</f>
        <v>0</v>
      </c>
    </row>
    <row r="12419" spans="1:11" x14ac:dyDescent="0.25">
      <c r="A12419" s="5" t="str">
        <f t="shared" ref="A12419:A12482" si="389">CONCATENATE(B12419, C12419, D12419, E12419, F12419)</f>
        <v>SizeGreater than 200kWMonthly Peak DayJuly10</v>
      </c>
      <c r="B12419" t="s">
        <v>2235</v>
      </c>
      <c r="C12419" t="s">
        <v>2260</v>
      </c>
      <c r="D12419" t="s">
        <v>2788</v>
      </c>
      <c r="E12419" t="s">
        <v>3279</v>
      </c>
      <c r="F12419" s="6">
        <v>10</v>
      </c>
      <c r="G12419" s="6">
        <v>626.480712890625</v>
      </c>
      <c r="H12419" s="6">
        <v>614.248046875</v>
      </c>
      <c r="I12419" s="6">
        <v>72.611564636230469</v>
      </c>
      <c r="J12419" s="6">
        <v>76.734285714285747</v>
      </c>
      <c r="K12419">
        <f t="shared" si="388"/>
        <v>0</v>
      </c>
    </row>
    <row r="12420" spans="1:11" x14ac:dyDescent="0.25">
      <c r="A12420" s="5" t="str">
        <f t="shared" si="389"/>
        <v>SizeGreater than 200kWMonthly Peak DayJuly11</v>
      </c>
      <c r="B12420" t="s">
        <v>2235</v>
      </c>
      <c r="C12420" t="s">
        <v>2260</v>
      </c>
      <c r="D12420" t="s">
        <v>2788</v>
      </c>
      <c r="E12420" t="s">
        <v>3279</v>
      </c>
      <c r="F12420" s="6">
        <v>11</v>
      </c>
      <c r="G12420" s="6">
        <v>634.9510498046875</v>
      </c>
      <c r="H12420" s="6">
        <v>635.53131103515625</v>
      </c>
      <c r="I12420" s="6">
        <v>75.907867431640625</v>
      </c>
      <c r="J12420" s="6">
        <v>81.23974358974364</v>
      </c>
      <c r="K12420">
        <f t="shared" si="388"/>
        <v>0</v>
      </c>
    </row>
    <row r="12421" spans="1:11" x14ac:dyDescent="0.25">
      <c r="A12421" s="5" t="str">
        <f t="shared" si="389"/>
        <v>SizeGreater than 200kWMonthly Peak DayJuly12</v>
      </c>
      <c r="B12421" t="s">
        <v>2235</v>
      </c>
      <c r="C12421" t="s">
        <v>2260</v>
      </c>
      <c r="D12421" t="s">
        <v>2788</v>
      </c>
      <c r="E12421" t="s">
        <v>3279</v>
      </c>
      <c r="F12421" s="6">
        <v>12</v>
      </c>
      <c r="G12421" s="6">
        <v>635.614990234375</v>
      </c>
      <c r="H12421" s="6">
        <v>626.65875244140625</v>
      </c>
      <c r="I12421" s="6">
        <v>79.408317565917969</v>
      </c>
      <c r="J12421" s="6">
        <v>84.337179487179498</v>
      </c>
      <c r="K12421">
        <f t="shared" si="388"/>
        <v>0</v>
      </c>
    </row>
    <row r="12422" spans="1:11" x14ac:dyDescent="0.25">
      <c r="A12422" s="5" t="str">
        <f t="shared" si="389"/>
        <v>SizeGreater than 200kWMonthly Peak DayJuly13</v>
      </c>
      <c r="B12422" t="s">
        <v>2235</v>
      </c>
      <c r="C12422" t="s">
        <v>2260</v>
      </c>
      <c r="D12422" t="s">
        <v>2788</v>
      </c>
      <c r="E12422" t="s">
        <v>3279</v>
      </c>
      <c r="F12422" s="6">
        <v>13</v>
      </c>
      <c r="G12422" s="6">
        <v>600.85845947265625</v>
      </c>
      <c r="H12422" s="6">
        <v>596.28668212890625</v>
      </c>
      <c r="I12422" s="6">
        <v>96.755203247070313</v>
      </c>
      <c r="J12422" s="6">
        <v>86.396153846153851</v>
      </c>
      <c r="K12422">
        <f t="shared" si="388"/>
        <v>0</v>
      </c>
    </row>
    <row r="12423" spans="1:11" x14ac:dyDescent="0.25">
      <c r="A12423" s="5" t="str">
        <f t="shared" si="389"/>
        <v>SizeGreater than 200kWMonthly Peak DayJuly14</v>
      </c>
      <c r="B12423" t="s">
        <v>2235</v>
      </c>
      <c r="C12423" t="s">
        <v>2260</v>
      </c>
      <c r="D12423" t="s">
        <v>2788</v>
      </c>
      <c r="E12423" t="s">
        <v>3279</v>
      </c>
      <c r="F12423" s="6">
        <v>14</v>
      </c>
      <c r="G12423" s="6">
        <v>532.248291015625</v>
      </c>
      <c r="H12423" s="6">
        <v>546.95892333984375</v>
      </c>
      <c r="I12423" s="6">
        <v>82.512344360351563</v>
      </c>
      <c r="J12423" s="6">
        <v>88.285897435897425</v>
      </c>
      <c r="K12423">
        <f t="shared" si="388"/>
        <v>0</v>
      </c>
    </row>
    <row r="12424" spans="1:11" x14ac:dyDescent="0.25">
      <c r="A12424" s="5" t="str">
        <f t="shared" si="389"/>
        <v>SizeGreater than 200kWMonthly Peak DayJuly15</v>
      </c>
      <c r="B12424" t="s">
        <v>2235</v>
      </c>
      <c r="C12424" t="s">
        <v>2260</v>
      </c>
      <c r="D12424" t="s">
        <v>2788</v>
      </c>
      <c r="E12424" t="s">
        <v>3279</v>
      </c>
      <c r="F12424" s="6">
        <v>15</v>
      </c>
      <c r="G12424" s="6">
        <v>510.09866333007813</v>
      </c>
      <c r="H12424" s="6">
        <v>506.28201293945313</v>
      </c>
      <c r="I12424" s="6">
        <v>72.74249267578125</v>
      </c>
      <c r="J12424" s="6">
        <v>89.250000000000028</v>
      </c>
      <c r="K12424">
        <f t="shared" si="388"/>
        <v>0</v>
      </c>
    </row>
    <row r="12425" spans="1:11" x14ac:dyDescent="0.25">
      <c r="A12425" s="5" t="str">
        <f t="shared" si="389"/>
        <v>SizeGreater than 200kWMonthly Peak DayJuly16</v>
      </c>
      <c r="B12425" t="s">
        <v>2235</v>
      </c>
      <c r="C12425" t="s">
        <v>2260</v>
      </c>
      <c r="D12425" t="s">
        <v>2788</v>
      </c>
      <c r="E12425" t="s">
        <v>3279</v>
      </c>
      <c r="F12425" s="6">
        <v>16</v>
      </c>
      <c r="G12425" s="6">
        <v>469.22854614257813</v>
      </c>
      <c r="H12425" s="6">
        <v>448.73663330078125</v>
      </c>
      <c r="I12425" s="6">
        <v>74.97039794921875</v>
      </c>
      <c r="J12425" s="6">
        <v>90.13333333333324</v>
      </c>
      <c r="K12425">
        <f t="shared" si="388"/>
        <v>0</v>
      </c>
    </row>
    <row r="12426" spans="1:11" x14ac:dyDescent="0.25">
      <c r="A12426" s="5" t="str">
        <f t="shared" si="389"/>
        <v>SizeGreater than 200kWMonthly Peak DayJuly17</v>
      </c>
      <c r="B12426" t="s">
        <v>2235</v>
      </c>
      <c r="C12426" t="s">
        <v>2260</v>
      </c>
      <c r="D12426" t="s">
        <v>2788</v>
      </c>
      <c r="E12426" t="s">
        <v>3279</v>
      </c>
      <c r="F12426" s="6">
        <v>17</v>
      </c>
      <c r="G12426" s="6">
        <v>382.306640625</v>
      </c>
      <c r="H12426" s="6">
        <v>378.13650512695313</v>
      </c>
      <c r="I12426" s="6">
        <v>67.980148315429688</v>
      </c>
      <c r="J12426" s="6">
        <v>90.808974358974382</v>
      </c>
      <c r="K12426">
        <f t="shared" si="388"/>
        <v>0</v>
      </c>
    </row>
    <row r="12427" spans="1:11" x14ac:dyDescent="0.25">
      <c r="A12427" s="5" t="str">
        <f t="shared" si="389"/>
        <v>SizeGreater than 200kWMonthly Peak DayJuly18</v>
      </c>
      <c r="B12427" t="s">
        <v>2235</v>
      </c>
      <c r="C12427" t="s">
        <v>2260</v>
      </c>
      <c r="D12427" t="s">
        <v>2788</v>
      </c>
      <c r="E12427" t="s">
        <v>3279</v>
      </c>
      <c r="F12427" s="6">
        <v>18</v>
      </c>
      <c r="G12427" s="6">
        <v>344.53915405273438</v>
      </c>
      <c r="H12427" s="6">
        <v>337.13406372070313</v>
      </c>
      <c r="I12427" s="6">
        <v>60.916149139404297</v>
      </c>
      <c r="J12427" s="6">
        <v>89.933333333333252</v>
      </c>
      <c r="K12427">
        <f t="shared" si="388"/>
        <v>0</v>
      </c>
    </row>
    <row r="12428" spans="1:11" x14ac:dyDescent="0.25">
      <c r="A12428" s="5" t="str">
        <f t="shared" si="389"/>
        <v>SizeGreater than 200kWMonthly Peak DayJuly19</v>
      </c>
      <c r="B12428" t="s">
        <v>2235</v>
      </c>
      <c r="C12428" t="s">
        <v>2260</v>
      </c>
      <c r="D12428" t="s">
        <v>2788</v>
      </c>
      <c r="E12428" t="s">
        <v>3279</v>
      </c>
      <c r="F12428" s="6">
        <v>19</v>
      </c>
      <c r="G12428" s="6">
        <v>308.960693359375</v>
      </c>
      <c r="H12428" s="6">
        <v>298.41958618164063</v>
      </c>
      <c r="I12428" s="6">
        <v>58.130844116210938</v>
      </c>
      <c r="J12428" s="6">
        <v>88.184615384615313</v>
      </c>
      <c r="K12428">
        <f t="shared" si="388"/>
        <v>0</v>
      </c>
    </row>
    <row r="12429" spans="1:11" x14ac:dyDescent="0.25">
      <c r="A12429" s="5" t="str">
        <f t="shared" si="389"/>
        <v>SizeGreater than 200kWMonthly Peak DayJuly20</v>
      </c>
      <c r="B12429" t="s">
        <v>2235</v>
      </c>
      <c r="C12429" t="s">
        <v>2260</v>
      </c>
      <c r="D12429" t="s">
        <v>2788</v>
      </c>
      <c r="E12429" t="s">
        <v>3279</v>
      </c>
      <c r="F12429" s="6">
        <v>20</v>
      </c>
      <c r="G12429" s="6">
        <v>287.66824340820313</v>
      </c>
      <c r="H12429" s="6">
        <v>273.75082397460938</v>
      </c>
      <c r="I12429" s="6">
        <v>81.838714599609375</v>
      </c>
      <c r="J12429" s="6">
        <v>85.394871794871761</v>
      </c>
      <c r="K12429">
        <f t="shared" si="388"/>
        <v>0</v>
      </c>
    </row>
    <row r="12430" spans="1:11" x14ac:dyDescent="0.25">
      <c r="A12430" s="5" t="str">
        <f t="shared" si="389"/>
        <v>SizeGreater than 200kWMonthly Peak DayJuly21</v>
      </c>
      <c r="B12430" t="s">
        <v>2235</v>
      </c>
      <c r="C12430" t="s">
        <v>2260</v>
      </c>
      <c r="D12430" t="s">
        <v>2788</v>
      </c>
      <c r="E12430" t="s">
        <v>3279</v>
      </c>
      <c r="F12430" s="6">
        <v>21</v>
      </c>
      <c r="G12430" s="6">
        <v>293.85958862304688</v>
      </c>
      <c r="H12430" s="6">
        <v>280.5926513671875</v>
      </c>
      <c r="I12430" s="6">
        <v>81.459121704101563</v>
      </c>
      <c r="J12430" s="6">
        <v>81.924358974359009</v>
      </c>
      <c r="K12430">
        <f t="shared" si="388"/>
        <v>0</v>
      </c>
    </row>
    <row r="12431" spans="1:11" x14ac:dyDescent="0.25">
      <c r="A12431" s="5" t="str">
        <f t="shared" si="389"/>
        <v>SizeGreater than 200kWMonthly Peak DayJuly22</v>
      </c>
      <c r="B12431" t="s">
        <v>2235</v>
      </c>
      <c r="C12431" t="s">
        <v>2260</v>
      </c>
      <c r="D12431" t="s">
        <v>2788</v>
      </c>
      <c r="E12431" t="s">
        <v>3279</v>
      </c>
      <c r="F12431" s="6">
        <v>22</v>
      </c>
      <c r="G12431" s="6">
        <v>326.82980346679688</v>
      </c>
      <c r="H12431" s="6">
        <v>324.83541870117188</v>
      </c>
      <c r="I12431" s="6">
        <v>85.661689758300781</v>
      </c>
      <c r="J12431" s="6">
        <v>78.559615384615412</v>
      </c>
      <c r="K12431">
        <f t="shared" si="388"/>
        <v>0</v>
      </c>
    </row>
    <row r="12432" spans="1:11" x14ac:dyDescent="0.25">
      <c r="A12432" s="5" t="str">
        <f t="shared" si="389"/>
        <v>SizeGreater than 200kWMonthly Peak DayJuly23</v>
      </c>
      <c r="B12432" t="s">
        <v>2235</v>
      </c>
      <c r="C12432" t="s">
        <v>2260</v>
      </c>
      <c r="D12432" t="s">
        <v>2788</v>
      </c>
      <c r="E12432" t="s">
        <v>3279</v>
      </c>
      <c r="F12432" s="6">
        <v>23</v>
      </c>
      <c r="G12432" s="6">
        <v>339.788330078125</v>
      </c>
      <c r="H12432" s="6">
        <v>342.247802734375</v>
      </c>
      <c r="I12432" s="6">
        <v>65.112861633300781</v>
      </c>
      <c r="J12432" s="6">
        <v>76.949615384615356</v>
      </c>
      <c r="K12432">
        <f t="shared" si="388"/>
        <v>0</v>
      </c>
    </row>
    <row r="12433" spans="1:11" x14ac:dyDescent="0.25">
      <c r="A12433" s="5" t="str">
        <f t="shared" si="389"/>
        <v>SizeGreater than 200kWMonthly Peak DayJuly24</v>
      </c>
      <c r="B12433" t="s">
        <v>2235</v>
      </c>
      <c r="C12433" t="s">
        <v>2260</v>
      </c>
      <c r="D12433" t="s">
        <v>2788</v>
      </c>
      <c r="E12433" t="s">
        <v>3279</v>
      </c>
      <c r="F12433" s="6">
        <v>24</v>
      </c>
      <c r="G12433" s="6">
        <v>350.685302734375</v>
      </c>
      <c r="H12433" s="6">
        <v>343.01571655273438</v>
      </c>
      <c r="I12433" s="6">
        <v>58.453372955322266</v>
      </c>
      <c r="J12433" s="6">
        <v>75.652948717948703</v>
      </c>
      <c r="K12433">
        <f t="shared" si="388"/>
        <v>0</v>
      </c>
    </row>
    <row r="12434" spans="1:11" x14ac:dyDescent="0.25">
      <c r="A12434" s="5" t="str">
        <f t="shared" si="389"/>
        <v>SizeGreater than 200kWAverage WeekdayAugust1</v>
      </c>
      <c r="B12434" t="s">
        <v>2235</v>
      </c>
      <c r="C12434" t="s">
        <v>2260</v>
      </c>
      <c r="D12434" t="s">
        <v>2789</v>
      </c>
      <c r="E12434" t="s">
        <v>3280</v>
      </c>
      <c r="F12434" s="6">
        <v>1</v>
      </c>
      <c r="G12434" s="6">
        <v>384.10015869140625</v>
      </c>
      <c r="H12434" s="6">
        <v>456.002197265625</v>
      </c>
      <c r="I12434" s="6">
        <v>68.401885986328125</v>
      </c>
      <c r="J12434" s="6">
        <v>72.697692307692307</v>
      </c>
      <c r="K12434">
        <f t="shared" si="388"/>
        <v>0</v>
      </c>
    </row>
    <row r="12435" spans="1:11" x14ac:dyDescent="0.25">
      <c r="A12435" s="5" t="str">
        <f t="shared" si="389"/>
        <v>SizeGreater than 200kWAverage WeekdayAugust2</v>
      </c>
      <c r="B12435" t="s">
        <v>2235</v>
      </c>
      <c r="C12435" t="s">
        <v>2260</v>
      </c>
      <c r="D12435" t="s">
        <v>2789</v>
      </c>
      <c r="E12435" t="s">
        <v>3280</v>
      </c>
      <c r="F12435" s="6">
        <v>2</v>
      </c>
      <c r="G12435" s="6">
        <v>388.78366088867188</v>
      </c>
      <c r="H12435" s="6">
        <v>463.16778564453125</v>
      </c>
      <c r="I12435" s="6">
        <v>79.141006469726563</v>
      </c>
      <c r="J12435" s="6">
        <v>71.986410256410267</v>
      </c>
      <c r="K12435">
        <f t="shared" si="388"/>
        <v>0</v>
      </c>
    </row>
    <row r="12436" spans="1:11" x14ac:dyDescent="0.25">
      <c r="A12436" s="5" t="str">
        <f t="shared" si="389"/>
        <v>SizeGreater than 200kWAverage WeekdayAugust3</v>
      </c>
      <c r="B12436" t="s">
        <v>2235</v>
      </c>
      <c r="C12436" t="s">
        <v>2260</v>
      </c>
      <c r="D12436" t="s">
        <v>2789</v>
      </c>
      <c r="E12436" t="s">
        <v>3280</v>
      </c>
      <c r="F12436" s="6">
        <v>3</v>
      </c>
      <c r="G12436" s="6">
        <v>372.96157836914063</v>
      </c>
      <c r="H12436" s="6">
        <v>467.69155883789063</v>
      </c>
      <c r="I12436" s="6">
        <v>77.42279052734375</v>
      </c>
      <c r="J12436" s="6">
        <v>70.90192307692304</v>
      </c>
      <c r="K12436">
        <f t="shared" si="388"/>
        <v>0</v>
      </c>
    </row>
    <row r="12437" spans="1:11" x14ac:dyDescent="0.25">
      <c r="A12437" s="5" t="str">
        <f t="shared" si="389"/>
        <v>SizeGreater than 200kWAverage WeekdayAugust4</v>
      </c>
      <c r="B12437" t="s">
        <v>2235</v>
      </c>
      <c r="C12437" t="s">
        <v>2260</v>
      </c>
      <c r="D12437" t="s">
        <v>2789</v>
      </c>
      <c r="E12437" t="s">
        <v>3280</v>
      </c>
      <c r="F12437" s="6">
        <v>4</v>
      </c>
      <c r="G12437" s="6">
        <v>393.42596435546875</v>
      </c>
      <c r="H12437" s="6">
        <v>469.76644897460938</v>
      </c>
      <c r="I12437" s="6">
        <v>71.473434448242188</v>
      </c>
      <c r="J12437" s="6">
        <v>70.281666666666695</v>
      </c>
      <c r="K12437">
        <f t="shared" si="388"/>
        <v>0</v>
      </c>
    </row>
    <row r="12438" spans="1:11" x14ac:dyDescent="0.25">
      <c r="A12438" s="5" t="str">
        <f t="shared" si="389"/>
        <v>SizeGreater than 200kWAverage WeekdayAugust5</v>
      </c>
      <c r="B12438" t="s">
        <v>2235</v>
      </c>
      <c r="C12438" t="s">
        <v>2260</v>
      </c>
      <c r="D12438" t="s">
        <v>2789</v>
      </c>
      <c r="E12438" t="s">
        <v>3280</v>
      </c>
      <c r="F12438" s="6">
        <v>5</v>
      </c>
      <c r="G12438" s="6">
        <v>428.32461547851563</v>
      </c>
      <c r="H12438" s="6">
        <v>498.48895263671875</v>
      </c>
      <c r="I12438" s="6">
        <v>136.98429870605469</v>
      </c>
      <c r="J12438" s="6">
        <v>69.82128205128204</v>
      </c>
      <c r="K12438">
        <f t="shared" si="388"/>
        <v>0</v>
      </c>
    </row>
    <row r="12439" spans="1:11" x14ac:dyDescent="0.25">
      <c r="A12439" s="5" t="str">
        <f t="shared" si="389"/>
        <v>SizeGreater than 200kWAverage WeekdayAugust6</v>
      </c>
      <c r="B12439" t="s">
        <v>2235</v>
      </c>
      <c r="C12439" t="s">
        <v>2260</v>
      </c>
      <c r="D12439" t="s">
        <v>2789</v>
      </c>
      <c r="E12439" t="s">
        <v>3280</v>
      </c>
      <c r="F12439" s="6">
        <v>6</v>
      </c>
      <c r="G12439" s="6">
        <v>577.9443359375</v>
      </c>
      <c r="H12439" s="6">
        <v>622.265869140625</v>
      </c>
      <c r="I12439" s="6">
        <v>101.06192779541016</v>
      </c>
      <c r="J12439" s="6">
        <v>69.031666666666709</v>
      </c>
      <c r="K12439">
        <f t="shared" si="388"/>
        <v>0</v>
      </c>
    </row>
    <row r="12440" spans="1:11" x14ac:dyDescent="0.25">
      <c r="A12440" s="5" t="str">
        <f t="shared" si="389"/>
        <v>SizeGreater than 200kWAverage WeekdayAugust7</v>
      </c>
      <c r="B12440" t="s">
        <v>2235</v>
      </c>
      <c r="C12440" t="s">
        <v>2260</v>
      </c>
      <c r="D12440" t="s">
        <v>2789</v>
      </c>
      <c r="E12440" t="s">
        <v>3280</v>
      </c>
      <c r="F12440" s="6">
        <v>7</v>
      </c>
      <c r="G12440" s="6">
        <v>642.324462890625</v>
      </c>
      <c r="H12440" s="6">
        <v>662.26165771484375</v>
      </c>
      <c r="I12440" s="6">
        <v>73.112350463867188</v>
      </c>
      <c r="J12440" s="6">
        <v>68.509358974358975</v>
      </c>
      <c r="K12440">
        <f t="shared" si="388"/>
        <v>0</v>
      </c>
    </row>
    <row r="12441" spans="1:11" x14ac:dyDescent="0.25">
      <c r="A12441" s="5" t="str">
        <f t="shared" si="389"/>
        <v>SizeGreater than 200kWAverage WeekdayAugust8</v>
      </c>
      <c r="B12441" t="s">
        <v>2235</v>
      </c>
      <c r="C12441" t="s">
        <v>2260</v>
      </c>
      <c r="D12441" t="s">
        <v>2789</v>
      </c>
      <c r="E12441" t="s">
        <v>3280</v>
      </c>
      <c r="F12441" s="6">
        <v>8</v>
      </c>
      <c r="G12441" s="6">
        <v>584.21942138671875</v>
      </c>
      <c r="H12441" s="6">
        <v>644.268798828125</v>
      </c>
      <c r="I12441" s="6">
        <v>66.470298767089844</v>
      </c>
      <c r="J12441" s="6">
        <v>68.567435897435928</v>
      </c>
      <c r="K12441">
        <f t="shared" si="388"/>
        <v>0</v>
      </c>
    </row>
    <row r="12442" spans="1:11" x14ac:dyDescent="0.25">
      <c r="A12442" s="5" t="str">
        <f t="shared" si="389"/>
        <v>SizeGreater than 200kWAverage WeekdayAugust9</v>
      </c>
      <c r="B12442" t="s">
        <v>2235</v>
      </c>
      <c r="C12442" t="s">
        <v>2260</v>
      </c>
      <c r="D12442" t="s">
        <v>2789</v>
      </c>
      <c r="E12442" t="s">
        <v>3280</v>
      </c>
      <c r="F12442" s="6">
        <v>9</v>
      </c>
      <c r="G12442" s="6">
        <v>658.1268310546875</v>
      </c>
      <c r="H12442" s="6">
        <v>703.60003662109375</v>
      </c>
      <c r="I12442" s="6">
        <v>81.514778137207031</v>
      </c>
      <c r="J12442" s="6">
        <v>70.980769230769212</v>
      </c>
      <c r="K12442">
        <f t="shared" si="388"/>
        <v>0</v>
      </c>
    </row>
    <row r="12443" spans="1:11" x14ac:dyDescent="0.25">
      <c r="A12443" s="5" t="str">
        <f t="shared" si="389"/>
        <v>SizeGreater than 200kWAverage WeekdayAugust10</v>
      </c>
      <c r="B12443" t="s">
        <v>2235</v>
      </c>
      <c r="C12443" t="s">
        <v>2260</v>
      </c>
      <c r="D12443" t="s">
        <v>2789</v>
      </c>
      <c r="E12443" t="s">
        <v>3280</v>
      </c>
      <c r="F12443" s="6">
        <v>10</v>
      </c>
      <c r="G12443" s="6">
        <v>673.89300537109375</v>
      </c>
      <c r="H12443" s="6">
        <v>702.879638671875</v>
      </c>
      <c r="I12443" s="6">
        <v>82.293052673339844</v>
      </c>
      <c r="J12443" s="6">
        <v>75.123076923076951</v>
      </c>
      <c r="K12443">
        <f t="shared" si="388"/>
        <v>0</v>
      </c>
    </row>
    <row r="12444" spans="1:11" x14ac:dyDescent="0.25">
      <c r="A12444" s="5" t="str">
        <f t="shared" si="389"/>
        <v>SizeGreater than 200kWAverage WeekdayAugust11</v>
      </c>
      <c r="B12444" t="s">
        <v>2235</v>
      </c>
      <c r="C12444" t="s">
        <v>2260</v>
      </c>
      <c r="D12444" t="s">
        <v>2789</v>
      </c>
      <c r="E12444" t="s">
        <v>3280</v>
      </c>
      <c r="F12444" s="6">
        <v>11</v>
      </c>
      <c r="G12444" s="6">
        <v>589.95196533203125</v>
      </c>
      <c r="H12444" s="6">
        <v>654.16204833984375</v>
      </c>
      <c r="I12444" s="6">
        <v>72.697395324707031</v>
      </c>
      <c r="J12444" s="6">
        <v>79.581794871794912</v>
      </c>
      <c r="K12444">
        <f t="shared" si="388"/>
        <v>0</v>
      </c>
    </row>
    <row r="12445" spans="1:11" x14ac:dyDescent="0.25">
      <c r="A12445" s="5" t="str">
        <f t="shared" si="389"/>
        <v>SizeGreater than 200kWAverage WeekdayAugust12</v>
      </c>
      <c r="B12445" t="s">
        <v>2235</v>
      </c>
      <c r="C12445" t="s">
        <v>2260</v>
      </c>
      <c r="D12445" t="s">
        <v>2789</v>
      </c>
      <c r="E12445" t="s">
        <v>3280</v>
      </c>
      <c r="F12445" s="6">
        <v>12</v>
      </c>
      <c r="G12445" s="6">
        <v>593.97369384765625</v>
      </c>
      <c r="H12445" s="6">
        <v>651.7078857421875</v>
      </c>
      <c r="I12445" s="6">
        <v>72.236122131347656</v>
      </c>
      <c r="J12445" s="6">
        <v>83.660384615384615</v>
      </c>
      <c r="K12445">
        <f t="shared" si="388"/>
        <v>0</v>
      </c>
    </row>
    <row r="12446" spans="1:11" x14ac:dyDescent="0.25">
      <c r="A12446" s="5" t="str">
        <f t="shared" si="389"/>
        <v>SizeGreater than 200kWAverage WeekdayAugust13</v>
      </c>
      <c r="B12446" t="s">
        <v>2235</v>
      </c>
      <c r="C12446" t="s">
        <v>2260</v>
      </c>
      <c r="D12446" t="s">
        <v>2789</v>
      </c>
      <c r="E12446" t="s">
        <v>3280</v>
      </c>
      <c r="F12446" s="6">
        <v>13</v>
      </c>
      <c r="G12446" s="6">
        <v>596.9705810546875</v>
      </c>
      <c r="H12446" s="6">
        <v>655.14129638671875</v>
      </c>
      <c r="I12446" s="6">
        <v>67.456672668457031</v>
      </c>
      <c r="J12446" s="6">
        <v>86.106666666666698</v>
      </c>
      <c r="K12446">
        <f t="shared" si="388"/>
        <v>0</v>
      </c>
    </row>
    <row r="12447" spans="1:11" x14ac:dyDescent="0.25">
      <c r="A12447" s="5" t="str">
        <f t="shared" si="389"/>
        <v>SizeGreater than 200kWAverage WeekdayAugust14</v>
      </c>
      <c r="B12447" t="s">
        <v>2235</v>
      </c>
      <c r="C12447" t="s">
        <v>2260</v>
      </c>
      <c r="D12447" t="s">
        <v>2789</v>
      </c>
      <c r="E12447" t="s">
        <v>3280</v>
      </c>
      <c r="F12447" s="6">
        <v>14</v>
      </c>
      <c r="G12447" s="6">
        <v>551.6318359375</v>
      </c>
      <c r="H12447" s="6">
        <v>598.7603759765625</v>
      </c>
      <c r="I12447" s="6">
        <v>74.697669982910156</v>
      </c>
      <c r="J12447" s="6">
        <v>87.050000000000068</v>
      </c>
      <c r="K12447">
        <f t="shared" si="388"/>
        <v>0</v>
      </c>
    </row>
    <row r="12448" spans="1:11" x14ac:dyDescent="0.25">
      <c r="A12448" s="5" t="str">
        <f t="shared" si="389"/>
        <v>SizeGreater than 200kWAverage WeekdayAugust15</v>
      </c>
      <c r="B12448" t="s">
        <v>2235</v>
      </c>
      <c r="C12448" t="s">
        <v>2260</v>
      </c>
      <c r="D12448" t="s">
        <v>2789</v>
      </c>
      <c r="E12448" t="s">
        <v>3280</v>
      </c>
      <c r="F12448" s="6">
        <v>15</v>
      </c>
      <c r="G12448" s="6">
        <v>531.5894775390625</v>
      </c>
      <c r="H12448" s="6">
        <v>572.66705322265625</v>
      </c>
      <c r="I12448" s="6">
        <v>72.351280212402344</v>
      </c>
      <c r="J12448" s="6">
        <v>87.565384615384545</v>
      </c>
      <c r="K12448">
        <f t="shared" si="388"/>
        <v>0</v>
      </c>
    </row>
    <row r="12449" spans="1:11" x14ac:dyDescent="0.25">
      <c r="A12449" s="5" t="str">
        <f t="shared" si="389"/>
        <v>SizeGreater than 200kWAverage WeekdayAugust16</v>
      </c>
      <c r="B12449" t="s">
        <v>2235</v>
      </c>
      <c r="C12449" t="s">
        <v>2260</v>
      </c>
      <c r="D12449" t="s">
        <v>2789</v>
      </c>
      <c r="E12449" t="s">
        <v>3280</v>
      </c>
      <c r="F12449" s="6">
        <v>16</v>
      </c>
      <c r="G12449" s="6">
        <v>442.75466918945313</v>
      </c>
      <c r="H12449" s="6">
        <v>472.73904418945313</v>
      </c>
      <c r="I12449" s="6">
        <v>66.802406311035156</v>
      </c>
      <c r="J12449" s="6">
        <v>87.722051282051311</v>
      </c>
      <c r="K12449">
        <f t="shared" si="388"/>
        <v>0</v>
      </c>
    </row>
    <row r="12450" spans="1:11" x14ac:dyDescent="0.25">
      <c r="A12450" s="5" t="str">
        <f t="shared" si="389"/>
        <v>SizeGreater than 200kWAverage WeekdayAugust17</v>
      </c>
      <c r="B12450" t="s">
        <v>2235</v>
      </c>
      <c r="C12450" t="s">
        <v>2260</v>
      </c>
      <c r="D12450" t="s">
        <v>2789</v>
      </c>
      <c r="E12450" t="s">
        <v>3280</v>
      </c>
      <c r="F12450" s="6">
        <v>17</v>
      </c>
      <c r="G12450" s="6">
        <v>391.00814819335938</v>
      </c>
      <c r="H12450" s="6">
        <v>443.65658569335938</v>
      </c>
      <c r="I12450" s="6">
        <v>66.396217346191406</v>
      </c>
      <c r="J12450" s="6">
        <v>87.920256410256428</v>
      </c>
      <c r="K12450">
        <f t="shared" si="388"/>
        <v>0</v>
      </c>
    </row>
    <row r="12451" spans="1:11" x14ac:dyDescent="0.25">
      <c r="A12451" s="5" t="str">
        <f t="shared" si="389"/>
        <v>SizeGreater than 200kWAverage WeekdayAugust18</v>
      </c>
      <c r="B12451" t="s">
        <v>2235</v>
      </c>
      <c r="C12451" t="s">
        <v>2260</v>
      </c>
      <c r="D12451" t="s">
        <v>2789</v>
      </c>
      <c r="E12451" t="s">
        <v>3280</v>
      </c>
      <c r="F12451" s="6">
        <v>18</v>
      </c>
      <c r="G12451" s="6">
        <v>367.58908081054688</v>
      </c>
      <c r="H12451" s="6">
        <v>404.17990112304688</v>
      </c>
      <c r="I12451" s="6">
        <v>90.463813781738281</v>
      </c>
      <c r="J12451" s="6">
        <v>87.640256410256427</v>
      </c>
      <c r="K12451">
        <f t="shared" si="388"/>
        <v>0</v>
      </c>
    </row>
    <row r="12452" spans="1:11" x14ac:dyDescent="0.25">
      <c r="A12452" s="5" t="str">
        <f t="shared" si="389"/>
        <v>SizeGreater than 200kWAverage WeekdayAugust19</v>
      </c>
      <c r="B12452" t="s">
        <v>2235</v>
      </c>
      <c r="C12452" t="s">
        <v>2260</v>
      </c>
      <c r="D12452" t="s">
        <v>2789</v>
      </c>
      <c r="E12452" t="s">
        <v>3280</v>
      </c>
      <c r="F12452" s="6">
        <v>19</v>
      </c>
      <c r="G12452" s="6">
        <v>401.31430053710938</v>
      </c>
      <c r="H12452" s="6">
        <v>424.61746215820313</v>
      </c>
      <c r="I12452" s="6">
        <v>102.82413482666016</v>
      </c>
      <c r="J12452" s="6">
        <v>86.256923076923101</v>
      </c>
      <c r="K12452">
        <f t="shared" si="388"/>
        <v>0</v>
      </c>
    </row>
    <row r="12453" spans="1:11" x14ac:dyDescent="0.25">
      <c r="A12453" s="5" t="str">
        <f t="shared" si="389"/>
        <v>SizeGreater than 200kWAverage WeekdayAugust20</v>
      </c>
      <c r="B12453" t="s">
        <v>2235</v>
      </c>
      <c r="C12453" t="s">
        <v>2260</v>
      </c>
      <c r="D12453" t="s">
        <v>2789</v>
      </c>
      <c r="E12453" t="s">
        <v>3280</v>
      </c>
      <c r="F12453" s="6">
        <v>20</v>
      </c>
      <c r="G12453" s="6">
        <v>376.18179321289063</v>
      </c>
      <c r="H12453" s="6">
        <v>407.91073608398438</v>
      </c>
      <c r="I12453" s="6">
        <v>76.545082092285156</v>
      </c>
      <c r="J12453" s="6">
        <v>83.868717948717958</v>
      </c>
      <c r="K12453">
        <f t="shared" si="388"/>
        <v>0</v>
      </c>
    </row>
    <row r="12454" spans="1:11" x14ac:dyDescent="0.25">
      <c r="A12454" s="5" t="str">
        <f t="shared" si="389"/>
        <v>SizeGreater than 200kWAverage WeekdayAugust21</v>
      </c>
      <c r="B12454" t="s">
        <v>2235</v>
      </c>
      <c r="C12454" t="s">
        <v>2260</v>
      </c>
      <c r="D12454" t="s">
        <v>2789</v>
      </c>
      <c r="E12454" t="s">
        <v>3280</v>
      </c>
      <c r="F12454" s="6">
        <v>21</v>
      </c>
      <c r="G12454" s="6">
        <v>377.33193969726563</v>
      </c>
      <c r="H12454" s="6">
        <v>414.1580810546875</v>
      </c>
      <c r="I12454" s="6">
        <v>88.406654357910156</v>
      </c>
      <c r="J12454" s="6">
        <v>80.367179487179484</v>
      </c>
      <c r="K12454">
        <f t="shared" si="388"/>
        <v>0</v>
      </c>
    </row>
    <row r="12455" spans="1:11" x14ac:dyDescent="0.25">
      <c r="A12455" s="5" t="str">
        <f t="shared" si="389"/>
        <v>SizeGreater than 200kWAverage WeekdayAugust22</v>
      </c>
      <c r="B12455" t="s">
        <v>2235</v>
      </c>
      <c r="C12455" t="s">
        <v>2260</v>
      </c>
      <c r="D12455" t="s">
        <v>2789</v>
      </c>
      <c r="E12455" t="s">
        <v>3280</v>
      </c>
      <c r="F12455" s="6">
        <v>22</v>
      </c>
      <c r="G12455" s="6">
        <v>373.01104736328125</v>
      </c>
      <c r="H12455" s="6">
        <v>444.16070556640625</v>
      </c>
      <c r="I12455" s="6">
        <v>96.115249633789063</v>
      </c>
      <c r="J12455" s="6">
        <v>76.606410256410314</v>
      </c>
      <c r="K12455">
        <f t="shared" si="388"/>
        <v>0</v>
      </c>
    </row>
    <row r="12456" spans="1:11" x14ac:dyDescent="0.25">
      <c r="A12456" s="5" t="str">
        <f t="shared" si="389"/>
        <v>SizeGreater than 200kWAverage WeekdayAugust23</v>
      </c>
      <c r="B12456" t="s">
        <v>2235</v>
      </c>
      <c r="C12456" t="s">
        <v>2260</v>
      </c>
      <c r="D12456" t="s">
        <v>2789</v>
      </c>
      <c r="E12456" t="s">
        <v>3280</v>
      </c>
      <c r="F12456" s="6">
        <v>23</v>
      </c>
      <c r="G12456" s="6">
        <v>372.6046142578125</v>
      </c>
      <c r="H12456" s="6">
        <v>451.75564575195313</v>
      </c>
      <c r="I12456" s="6">
        <v>71.613777160644531</v>
      </c>
      <c r="J12456" s="6">
        <v>74.168717948717969</v>
      </c>
      <c r="K12456">
        <f t="shared" si="388"/>
        <v>0</v>
      </c>
    </row>
    <row r="12457" spans="1:11" x14ac:dyDescent="0.25">
      <c r="A12457" s="5" t="str">
        <f t="shared" si="389"/>
        <v>SizeGreater than 200kWAverage WeekdayAugust24</v>
      </c>
      <c r="B12457" t="s">
        <v>2235</v>
      </c>
      <c r="C12457" t="s">
        <v>2260</v>
      </c>
      <c r="D12457" t="s">
        <v>2789</v>
      </c>
      <c r="E12457" t="s">
        <v>3280</v>
      </c>
      <c r="F12457" s="6">
        <v>24</v>
      </c>
      <c r="G12457" s="6">
        <v>359.61630249023438</v>
      </c>
      <c r="H12457" s="6">
        <v>436.85226440429688</v>
      </c>
      <c r="I12457" s="6">
        <v>71.69207763671875</v>
      </c>
      <c r="J12457" s="6">
        <v>72.240769230769232</v>
      </c>
      <c r="K12457">
        <f t="shared" si="388"/>
        <v>0</v>
      </c>
    </row>
    <row r="12458" spans="1:11" x14ac:dyDescent="0.25">
      <c r="A12458" s="5" t="str">
        <f t="shared" si="389"/>
        <v>SizeGreater than 200kWMonthly Peak DayAugust1</v>
      </c>
      <c r="B12458" t="s">
        <v>2235</v>
      </c>
      <c r="C12458" t="s">
        <v>2260</v>
      </c>
      <c r="D12458" t="s">
        <v>2790</v>
      </c>
      <c r="E12458" t="s">
        <v>3280</v>
      </c>
      <c r="F12458" s="6">
        <v>1</v>
      </c>
      <c r="G12458" s="6">
        <v>250.36610412597656</v>
      </c>
      <c r="H12458" s="6">
        <v>254.11604309082031</v>
      </c>
      <c r="I12458" s="6">
        <v>59.321861267089844</v>
      </c>
      <c r="J12458" s="6">
        <v>73.452051282051315</v>
      </c>
      <c r="K12458">
        <f t="shared" si="388"/>
        <v>0</v>
      </c>
    </row>
    <row r="12459" spans="1:11" x14ac:dyDescent="0.25">
      <c r="A12459" s="5" t="str">
        <f t="shared" si="389"/>
        <v>SizeGreater than 200kWMonthly Peak DayAugust2</v>
      </c>
      <c r="B12459" t="s">
        <v>2235</v>
      </c>
      <c r="C12459" t="s">
        <v>2260</v>
      </c>
      <c r="D12459" t="s">
        <v>2790</v>
      </c>
      <c r="E12459" t="s">
        <v>3280</v>
      </c>
      <c r="F12459" s="6">
        <v>2</v>
      </c>
      <c r="G12459" s="6">
        <v>282.63064575195313</v>
      </c>
      <c r="H12459" s="6">
        <v>299.65457153320313</v>
      </c>
      <c r="I12459" s="6">
        <v>69.611968994140625</v>
      </c>
      <c r="J12459" s="6">
        <v>72.578461538461553</v>
      </c>
      <c r="K12459">
        <f t="shared" si="388"/>
        <v>0</v>
      </c>
    </row>
    <row r="12460" spans="1:11" x14ac:dyDescent="0.25">
      <c r="A12460" s="5" t="str">
        <f t="shared" si="389"/>
        <v>SizeGreater than 200kWMonthly Peak DayAugust3</v>
      </c>
      <c r="B12460" t="s">
        <v>2235</v>
      </c>
      <c r="C12460" t="s">
        <v>2260</v>
      </c>
      <c r="D12460" t="s">
        <v>2790</v>
      </c>
      <c r="E12460" t="s">
        <v>3280</v>
      </c>
      <c r="F12460" s="6">
        <v>3</v>
      </c>
      <c r="G12460" s="6">
        <v>283.87301635742188</v>
      </c>
      <c r="H12460" s="6">
        <v>304.29425048828125</v>
      </c>
      <c r="I12460" s="6">
        <v>71.809715270996094</v>
      </c>
      <c r="J12460" s="6">
        <v>71.81897435897433</v>
      </c>
      <c r="K12460">
        <f t="shared" si="388"/>
        <v>0</v>
      </c>
    </row>
    <row r="12461" spans="1:11" x14ac:dyDescent="0.25">
      <c r="A12461" s="5" t="str">
        <f t="shared" si="389"/>
        <v>SizeGreater than 200kWMonthly Peak DayAugust4</v>
      </c>
      <c r="B12461" t="s">
        <v>2235</v>
      </c>
      <c r="C12461" t="s">
        <v>2260</v>
      </c>
      <c r="D12461" t="s">
        <v>2790</v>
      </c>
      <c r="E12461" t="s">
        <v>3280</v>
      </c>
      <c r="F12461" s="6">
        <v>4</v>
      </c>
      <c r="G12461" s="6">
        <v>306.36785888671875</v>
      </c>
      <c r="H12461" s="6">
        <v>308.20260620117188</v>
      </c>
      <c r="I12461" s="6">
        <v>79.654006958007813</v>
      </c>
      <c r="J12461" s="6">
        <v>71.222564102564064</v>
      </c>
      <c r="K12461">
        <f t="shared" si="388"/>
        <v>0</v>
      </c>
    </row>
    <row r="12462" spans="1:11" x14ac:dyDescent="0.25">
      <c r="A12462" s="5" t="str">
        <f t="shared" si="389"/>
        <v>SizeGreater than 200kWMonthly Peak DayAugust5</v>
      </c>
      <c r="B12462" t="s">
        <v>2235</v>
      </c>
      <c r="C12462" t="s">
        <v>2260</v>
      </c>
      <c r="D12462" t="s">
        <v>2790</v>
      </c>
      <c r="E12462" t="s">
        <v>3280</v>
      </c>
      <c r="F12462" s="6">
        <v>5</v>
      </c>
      <c r="G12462" s="6">
        <v>383.3426513671875</v>
      </c>
      <c r="H12462" s="6">
        <v>373.4185791015625</v>
      </c>
      <c r="I12462" s="6">
        <v>83.335350036621094</v>
      </c>
      <c r="J12462" s="6">
        <v>70.50012820512822</v>
      </c>
      <c r="K12462">
        <f t="shared" si="388"/>
        <v>0</v>
      </c>
    </row>
    <row r="12463" spans="1:11" x14ac:dyDescent="0.25">
      <c r="A12463" s="5" t="str">
        <f t="shared" si="389"/>
        <v>SizeGreater than 200kWMonthly Peak DayAugust6</v>
      </c>
      <c r="B12463" t="s">
        <v>2235</v>
      </c>
      <c r="C12463" t="s">
        <v>2260</v>
      </c>
      <c r="D12463" t="s">
        <v>2790</v>
      </c>
      <c r="E12463" t="s">
        <v>3280</v>
      </c>
      <c r="F12463" s="6">
        <v>6</v>
      </c>
      <c r="G12463" s="6">
        <v>490.77981567382813</v>
      </c>
      <c r="H12463" s="6">
        <v>484.16278076171875</v>
      </c>
      <c r="I12463" s="6">
        <v>75.584182739257813</v>
      </c>
      <c r="J12463" s="6">
        <v>70.157692307692258</v>
      </c>
      <c r="K12463">
        <f t="shared" si="388"/>
        <v>0</v>
      </c>
    </row>
    <row r="12464" spans="1:11" x14ac:dyDescent="0.25">
      <c r="A12464" s="5" t="str">
        <f t="shared" si="389"/>
        <v>SizeGreater than 200kWMonthly Peak DayAugust7</v>
      </c>
      <c r="B12464" t="s">
        <v>2235</v>
      </c>
      <c r="C12464" t="s">
        <v>2260</v>
      </c>
      <c r="D12464" t="s">
        <v>2790</v>
      </c>
      <c r="E12464" t="s">
        <v>3280</v>
      </c>
      <c r="F12464" s="6">
        <v>7</v>
      </c>
      <c r="G12464" s="6">
        <v>537.67156982421875</v>
      </c>
      <c r="H12464" s="6">
        <v>530.03814697265625</v>
      </c>
      <c r="I12464" s="6">
        <v>78.722427368164063</v>
      </c>
      <c r="J12464" s="6">
        <v>70.155769230769224</v>
      </c>
      <c r="K12464">
        <f t="shared" si="388"/>
        <v>0</v>
      </c>
    </row>
    <row r="12465" spans="1:11" x14ac:dyDescent="0.25">
      <c r="A12465" s="5" t="str">
        <f t="shared" si="389"/>
        <v>SizeGreater than 200kWMonthly Peak DayAugust8</v>
      </c>
      <c r="B12465" t="s">
        <v>2235</v>
      </c>
      <c r="C12465" t="s">
        <v>2260</v>
      </c>
      <c r="D12465" t="s">
        <v>2790</v>
      </c>
      <c r="E12465" t="s">
        <v>3280</v>
      </c>
      <c r="F12465" s="6">
        <v>8</v>
      </c>
      <c r="G12465" s="6">
        <v>545.50616455078125</v>
      </c>
      <c r="H12465" s="6">
        <v>530.4049072265625</v>
      </c>
      <c r="I12465" s="6">
        <v>72.824012756347656</v>
      </c>
      <c r="J12465" s="6">
        <v>70.33666666666673</v>
      </c>
      <c r="K12465">
        <f t="shared" si="388"/>
        <v>0</v>
      </c>
    </row>
    <row r="12466" spans="1:11" x14ac:dyDescent="0.25">
      <c r="A12466" s="5" t="str">
        <f t="shared" si="389"/>
        <v>SizeGreater than 200kWMonthly Peak DayAugust9</v>
      </c>
      <c r="B12466" t="s">
        <v>2235</v>
      </c>
      <c r="C12466" t="s">
        <v>2260</v>
      </c>
      <c r="D12466" t="s">
        <v>2790</v>
      </c>
      <c r="E12466" t="s">
        <v>3280</v>
      </c>
      <c r="F12466" s="6">
        <v>9</v>
      </c>
      <c r="G12466" s="6">
        <v>527.5419921875</v>
      </c>
      <c r="H12466" s="6">
        <v>523.49267578125</v>
      </c>
      <c r="I12466" s="6">
        <v>79.121849060058594</v>
      </c>
      <c r="J12466" s="6">
        <v>72.629871794871789</v>
      </c>
      <c r="K12466">
        <f t="shared" si="388"/>
        <v>0</v>
      </c>
    </row>
    <row r="12467" spans="1:11" x14ac:dyDescent="0.25">
      <c r="A12467" s="5" t="str">
        <f t="shared" si="389"/>
        <v>SizeGreater than 200kWMonthly Peak DayAugust10</v>
      </c>
      <c r="B12467" t="s">
        <v>2235</v>
      </c>
      <c r="C12467" t="s">
        <v>2260</v>
      </c>
      <c r="D12467" t="s">
        <v>2790</v>
      </c>
      <c r="E12467" t="s">
        <v>3280</v>
      </c>
      <c r="F12467" s="6">
        <v>10</v>
      </c>
      <c r="G12467" s="6">
        <v>536.4520263671875</v>
      </c>
      <c r="H12467" s="6">
        <v>524.29876708984375</v>
      </c>
      <c r="I12467" s="6">
        <v>83.061256408691406</v>
      </c>
      <c r="J12467" s="6">
        <v>76.132307692307705</v>
      </c>
      <c r="K12467">
        <f t="shared" si="388"/>
        <v>0</v>
      </c>
    </row>
    <row r="12468" spans="1:11" x14ac:dyDescent="0.25">
      <c r="A12468" s="5" t="str">
        <f t="shared" si="389"/>
        <v>SizeGreater than 200kWMonthly Peak DayAugust11</v>
      </c>
      <c r="B12468" t="s">
        <v>2235</v>
      </c>
      <c r="C12468" t="s">
        <v>2260</v>
      </c>
      <c r="D12468" t="s">
        <v>2790</v>
      </c>
      <c r="E12468" t="s">
        <v>3280</v>
      </c>
      <c r="F12468" s="6">
        <v>11</v>
      </c>
      <c r="G12468" s="6">
        <v>551.5145263671875</v>
      </c>
      <c r="H12468" s="6">
        <v>552.0948486328125</v>
      </c>
      <c r="I12468" s="6">
        <v>67.977760314941406</v>
      </c>
      <c r="J12468" s="6">
        <v>79.703846153846186</v>
      </c>
      <c r="K12468">
        <f t="shared" si="388"/>
        <v>0</v>
      </c>
    </row>
    <row r="12469" spans="1:11" x14ac:dyDescent="0.25">
      <c r="A12469" s="5" t="str">
        <f t="shared" si="389"/>
        <v>SizeGreater than 200kWMonthly Peak DayAugust12</v>
      </c>
      <c r="B12469" t="s">
        <v>2235</v>
      </c>
      <c r="C12469" t="s">
        <v>2260</v>
      </c>
      <c r="D12469" t="s">
        <v>2790</v>
      </c>
      <c r="E12469" t="s">
        <v>3280</v>
      </c>
      <c r="F12469" s="6">
        <v>12</v>
      </c>
      <c r="G12469" s="6">
        <v>552.1151123046875</v>
      </c>
      <c r="H12469" s="6">
        <v>543.1588134765625</v>
      </c>
      <c r="I12469" s="6">
        <v>61.424198150634766</v>
      </c>
      <c r="J12469" s="6">
        <v>83.756923076923002</v>
      </c>
      <c r="K12469">
        <f t="shared" si="388"/>
        <v>0</v>
      </c>
    </row>
    <row r="12470" spans="1:11" x14ac:dyDescent="0.25">
      <c r="A12470" s="5" t="str">
        <f t="shared" si="389"/>
        <v>SizeGreater than 200kWMonthly Peak DayAugust13</v>
      </c>
      <c r="B12470" t="s">
        <v>2235</v>
      </c>
      <c r="C12470" t="s">
        <v>2260</v>
      </c>
      <c r="D12470" t="s">
        <v>2790</v>
      </c>
      <c r="E12470" t="s">
        <v>3280</v>
      </c>
      <c r="F12470" s="6">
        <v>13</v>
      </c>
      <c r="G12470" s="6">
        <v>514.7408447265625</v>
      </c>
      <c r="H12470" s="6">
        <v>510.16909790039063</v>
      </c>
      <c r="I12470" s="6">
        <v>64.757621765136719</v>
      </c>
      <c r="J12470" s="6">
        <v>86.061538461538476</v>
      </c>
      <c r="K12470">
        <f t="shared" si="388"/>
        <v>0</v>
      </c>
    </row>
    <row r="12471" spans="1:11" x14ac:dyDescent="0.25">
      <c r="A12471" s="5" t="str">
        <f t="shared" si="389"/>
        <v>SizeGreater than 200kWMonthly Peak DayAugust14</v>
      </c>
      <c r="B12471" t="s">
        <v>2235</v>
      </c>
      <c r="C12471" t="s">
        <v>2260</v>
      </c>
      <c r="D12471" t="s">
        <v>2790</v>
      </c>
      <c r="E12471" t="s">
        <v>3280</v>
      </c>
      <c r="F12471" s="6">
        <v>14</v>
      </c>
      <c r="G12471" s="6">
        <v>463.20260620117188</v>
      </c>
      <c r="H12471" s="6">
        <v>477.91323852539063</v>
      </c>
      <c r="I12471" s="6">
        <v>61.502784729003906</v>
      </c>
      <c r="J12471" s="6">
        <v>87.596153846153896</v>
      </c>
      <c r="K12471">
        <f t="shared" si="388"/>
        <v>0</v>
      </c>
    </row>
    <row r="12472" spans="1:11" x14ac:dyDescent="0.25">
      <c r="A12472" s="5" t="str">
        <f t="shared" si="389"/>
        <v>SizeGreater than 200kWMonthly Peak DayAugust15</v>
      </c>
      <c r="B12472" t="s">
        <v>2235</v>
      </c>
      <c r="C12472" t="s">
        <v>2260</v>
      </c>
      <c r="D12472" t="s">
        <v>2790</v>
      </c>
      <c r="E12472" t="s">
        <v>3280</v>
      </c>
      <c r="F12472" s="6">
        <v>15</v>
      </c>
      <c r="G12472" s="6">
        <v>420.38760375976563</v>
      </c>
      <c r="H12472" s="6">
        <v>416.57095336914063</v>
      </c>
      <c r="I12472" s="6">
        <v>63.948291778564453</v>
      </c>
      <c r="J12472" s="6">
        <v>87.956410256410223</v>
      </c>
      <c r="K12472">
        <f t="shared" si="388"/>
        <v>0</v>
      </c>
    </row>
    <row r="12473" spans="1:11" x14ac:dyDescent="0.25">
      <c r="A12473" s="5" t="str">
        <f t="shared" si="389"/>
        <v>SizeGreater than 200kWMonthly Peak DayAugust16</v>
      </c>
      <c r="B12473" t="s">
        <v>2235</v>
      </c>
      <c r="C12473" t="s">
        <v>2260</v>
      </c>
      <c r="D12473" t="s">
        <v>2790</v>
      </c>
      <c r="E12473" t="s">
        <v>3280</v>
      </c>
      <c r="F12473" s="6">
        <v>16</v>
      </c>
      <c r="G12473" s="6">
        <v>363.17984008789063</v>
      </c>
      <c r="H12473" s="6">
        <v>342.68789672851563</v>
      </c>
      <c r="I12473" s="6">
        <v>63.842990875244141</v>
      </c>
      <c r="J12473" s="6">
        <v>88.396153846153851</v>
      </c>
      <c r="K12473">
        <f t="shared" si="388"/>
        <v>0</v>
      </c>
    </row>
    <row r="12474" spans="1:11" x14ac:dyDescent="0.25">
      <c r="A12474" s="5" t="str">
        <f t="shared" si="389"/>
        <v>SizeGreater than 200kWMonthly Peak DayAugust17</v>
      </c>
      <c r="B12474" t="s">
        <v>2235</v>
      </c>
      <c r="C12474" t="s">
        <v>2260</v>
      </c>
      <c r="D12474" t="s">
        <v>2790</v>
      </c>
      <c r="E12474" t="s">
        <v>3280</v>
      </c>
      <c r="F12474" s="6">
        <v>17</v>
      </c>
      <c r="G12474" s="6">
        <v>315.75189208984375</v>
      </c>
      <c r="H12474" s="6">
        <v>311.581787109375</v>
      </c>
      <c r="I12474" s="6">
        <v>66.8260498046875</v>
      </c>
      <c r="J12474" s="6">
        <v>87.758974358974299</v>
      </c>
      <c r="K12474">
        <f t="shared" si="388"/>
        <v>0</v>
      </c>
    </row>
    <row r="12475" spans="1:11" x14ac:dyDescent="0.25">
      <c r="A12475" s="5" t="str">
        <f t="shared" si="389"/>
        <v>SizeGreater than 200kWMonthly Peak DayAugust18</v>
      </c>
      <c r="B12475" t="s">
        <v>2235</v>
      </c>
      <c r="C12475" t="s">
        <v>2260</v>
      </c>
      <c r="D12475" t="s">
        <v>2790</v>
      </c>
      <c r="E12475" t="s">
        <v>3280</v>
      </c>
      <c r="F12475" s="6">
        <v>18</v>
      </c>
      <c r="G12475" s="6">
        <v>274.08529663085938</v>
      </c>
      <c r="H12475" s="6">
        <v>266.68020629882813</v>
      </c>
      <c r="I12475" s="6">
        <v>62.238670349121094</v>
      </c>
      <c r="J12475" s="6">
        <v>85.715384615384551</v>
      </c>
      <c r="K12475">
        <f t="shared" si="388"/>
        <v>0</v>
      </c>
    </row>
    <row r="12476" spans="1:11" x14ac:dyDescent="0.25">
      <c r="A12476" s="5" t="str">
        <f t="shared" si="389"/>
        <v>SizeGreater than 200kWMonthly Peak DayAugust19</v>
      </c>
      <c r="B12476" t="s">
        <v>2235</v>
      </c>
      <c r="C12476" t="s">
        <v>2260</v>
      </c>
      <c r="D12476" t="s">
        <v>2790</v>
      </c>
      <c r="E12476" t="s">
        <v>3280</v>
      </c>
      <c r="F12476" s="6">
        <v>19</v>
      </c>
      <c r="G12476" s="6">
        <v>292.52322387695313</v>
      </c>
      <c r="H12476" s="6">
        <v>281.98211669921875</v>
      </c>
      <c r="I12476" s="6">
        <v>58.13409423828125</v>
      </c>
      <c r="J12476" s="6">
        <v>83.449999999999974</v>
      </c>
      <c r="K12476">
        <f t="shared" si="388"/>
        <v>0</v>
      </c>
    </row>
    <row r="12477" spans="1:11" x14ac:dyDescent="0.25">
      <c r="A12477" s="5" t="str">
        <f t="shared" si="389"/>
        <v>SizeGreater than 200kWMonthly Peak DayAugust20</v>
      </c>
      <c r="B12477" t="s">
        <v>2235</v>
      </c>
      <c r="C12477" t="s">
        <v>2260</v>
      </c>
      <c r="D12477" t="s">
        <v>2790</v>
      </c>
      <c r="E12477" t="s">
        <v>3280</v>
      </c>
      <c r="F12477" s="6">
        <v>20</v>
      </c>
      <c r="G12477" s="6">
        <v>297.64102172851563</v>
      </c>
      <c r="H12477" s="6">
        <v>283.72360229492188</v>
      </c>
      <c r="I12477" s="6">
        <v>62.764202117919922</v>
      </c>
      <c r="J12477" s="6">
        <v>80.420256410256442</v>
      </c>
      <c r="K12477">
        <f t="shared" si="388"/>
        <v>0</v>
      </c>
    </row>
    <row r="12478" spans="1:11" x14ac:dyDescent="0.25">
      <c r="A12478" s="5" t="str">
        <f t="shared" si="389"/>
        <v>SizeGreater than 200kWMonthly Peak DayAugust21</v>
      </c>
      <c r="B12478" t="s">
        <v>2235</v>
      </c>
      <c r="C12478" t="s">
        <v>2260</v>
      </c>
      <c r="D12478" t="s">
        <v>2790</v>
      </c>
      <c r="E12478" t="s">
        <v>3280</v>
      </c>
      <c r="F12478" s="6">
        <v>21</v>
      </c>
      <c r="G12478" s="6">
        <v>291.76751708984375</v>
      </c>
      <c r="H12478" s="6">
        <v>278.50057983398438</v>
      </c>
      <c r="I12478" s="6">
        <v>70.012901306152344</v>
      </c>
      <c r="J12478" s="6">
        <v>77.242820512820572</v>
      </c>
      <c r="K12478">
        <f t="shared" si="388"/>
        <v>0</v>
      </c>
    </row>
    <row r="12479" spans="1:11" x14ac:dyDescent="0.25">
      <c r="A12479" s="5" t="str">
        <f t="shared" si="389"/>
        <v>SizeGreater than 200kWMonthly Peak DayAugust22</v>
      </c>
      <c r="B12479" t="s">
        <v>2235</v>
      </c>
      <c r="C12479" t="s">
        <v>2260</v>
      </c>
      <c r="D12479" t="s">
        <v>2790</v>
      </c>
      <c r="E12479" t="s">
        <v>3280</v>
      </c>
      <c r="F12479" s="6">
        <v>22</v>
      </c>
      <c r="G12479" s="6">
        <v>305.83102416992188</v>
      </c>
      <c r="H12479" s="6">
        <v>303.83663940429688</v>
      </c>
      <c r="I12479" s="6">
        <v>59.002273559570313</v>
      </c>
      <c r="J12479" s="6">
        <v>74.989102564102595</v>
      </c>
      <c r="K12479">
        <f t="shared" si="388"/>
        <v>0</v>
      </c>
    </row>
    <row r="12480" spans="1:11" x14ac:dyDescent="0.25">
      <c r="A12480" s="5" t="str">
        <f t="shared" si="389"/>
        <v>SizeGreater than 200kWMonthly Peak DayAugust23</v>
      </c>
      <c r="B12480" t="s">
        <v>2235</v>
      </c>
      <c r="C12480" t="s">
        <v>2260</v>
      </c>
      <c r="D12480" t="s">
        <v>2790</v>
      </c>
      <c r="E12480" t="s">
        <v>3280</v>
      </c>
      <c r="F12480" s="6">
        <v>23</v>
      </c>
      <c r="G12480" s="6">
        <v>301.39248657226563</v>
      </c>
      <c r="H12480" s="6">
        <v>303.85195922851563</v>
      </c>
      <c r="I12480" s="6">
        <v>68.627250671386719</v>
      </c>
      <c r="J12480" s="6">
        <v>74.016282051282062</v>
      </c>
      <c r="K12480">
        <f t="shared" si="388"/>
        <v>0</v>
      </c>
    </row>
    <row r="12481" spans="1:11" x14ac:dyDescent="0.25">
      <c r="A12481" s="5" t="str">
        <f t="shared" si="389"/>
        <v>SizeGreater than 200kWMonthly Peak DayAugust24</v>
      </c>
      <c r="B12481" t="s">
        <v>2235</v>
      </c>
      <c r="C12481" t="s">
        <v>2260</v>
      </c>
      <c r="D12481" t="s">
        <v>2790</v>
      </c>
      <c r="E12481" t="s">
        <v>3280</v>
      </c>
      <c r="F12481" s="6">
        <v>24</v>
      </c>
      <c r="G12481" s="6">
        <v>334.31509399414063</v>
      </c>
      <c r="H12481" s="6">
        <v>326.64547729492188</v>
      </c>
      <c r="I12481" s="6">
        <v>76.591911315917969</v>
      </c>
      <c r="J12481" s="6">
        <v>73.476410256410219</v>
      </c>
      <c r="K12481">
        <f t="shared" si="388"/>
        <v>0</v>
      </c>
    </row>
    <row r="12482" spans="1:11" x14ac:dyDescent="0.25">
      <c r="A12482" s="5" t="str">
        <f t="shared" si="389"/>
        <v>SizeGreater than 200kWAverage WeekdaySeptember1</v>
      </c>
      <c r="B12482" t="s">
        <v>2235</v>
      </c>
      <c r="C12482" t="s">
        <v>2260</v>
      </c>
      <c r="D12482" t="s">
        <v>2791</v>
      </c>
      <c r="E12482" t="s">
        <v>3281</v>
      </c>
      <c r="F12482" s="6">
        <v>1</v>
      </c>
      <c r="G12482" s="6">
        <v>425.5596923828125</v>
      </c>
      <c r="H12482" s="6">
        <v>487.68603515625</v>
      </c>
      <c r="I12482" s="6">
        <v>142.61758422851563</v>
      </c>
      <c r="J12482" s="6">
        <v>72.836282051282069</v>
      </c>
      <c r="K12482">
        <f t="shared" ref="K12482:K12545" si="390">INDEX(events, MATCH(CONCATENATE(B12482, C12482, D12482, E12482), events_y, 0), MATCH("Confidential", events_x, 0))</f>
        <v>0</v>
      </c>
    </row>
    <row r="12483" spans="1:11" x14ac:dyDescent="0.25">
      <c r="A12483" s="5" t="str">
        <f t="shared" ref="A12483:A12546" si="391">CONCATENATE(B12483, C12483, D12483, E12483, F12483)</f>
        <v>SizeGreater than 200kWAverage WeekdaySeptember2</v>
      </c>
      <c r="B12483" t="s">
        <v>2235</v>
      </c>
      <c r="C12483" t="s">
        <v>2260</v>
      </c>
      <c r="D12483" t="s">
        <v>2791</v>
      </c>
      <c r="E12483" t="s">
        <v>3281</v>
      </c>
      <c r="F12483" s="6">
        <v>2</v>
      </c>
      <c r="G12483" s="6">
        <v>458.44635009765625</v>
      </c>
      <c r="H12483" s="6">
        <v>496.31167602539063</v>
      </c>
      <c r="I12483" s="6">
        <v>119.15167236328125</v>
      </c>
      <c r="J12483" s="6">
        <v>71.690512820512808</v>
      </c>
      <c r="K12483">
        <f t="shared" si="390"/>
        <v>0</v>
      </c>
    </row>
    <row r="12484" spans="1:11" x14ac:dyDescent="0.25">
      <c r="A12484" s="5" t="str">
        <f t="shared" si="391"/>
        <v>SizeGreater than 200kWAverage WeekdaySeptember3</v>
      </c>
      <c r="B12484" t="s">
        <v>2235</v>
      </c>
      <c r="C12484" t="s">
        <v>2260</v>
      </c>
      <c r="D12484" t="s">
        <v>2791</v>
      </c>
      <c r="E12484" t="s">
        <v>3281</v>
      </c>
      <c r="F12484" s="6">
        <v>3</v>
      </c>
      <c r="G12484" s="6">
        <v>424.56719970703125</v>
      </c>
      <c r="H12484" s="6">
        <v>462.41168212890625</v>
      </c>
      <c r="I12484" s="6">
        <v>129.46626281738281</v>
      </c>
      <c r="J12484" s="6">
        <v>70.895128205128231</v>
      </c>
      <c r="K12484">
        <f t="shared" si="390"/>
        <v>0</v>
      </c>
    </row>
    <row r="12485" spans="1:11" x14ac:dyDescent="0.25">
      <c r="A12485" s="5" t="str">
        <f t="shared" si="391"/>
        <v>SizeGreater than 200kWAverage WeekdaySeptember4</v>
      </c>
      <c r="B12485" t="s">
        <v>2235</v>
      </c>
      <c r="C12485" t="s">
        <v>2260</v>
      </c>
      <c r="D12485" t="s">
        <v>2791</v>
      </c>
      <c r="E12485" t="s">
        <v>3281</v>
      </c>
      <c r="F12485" s="6">
        <v>4</v>
      </c>
      <c r="G12485" s="6">
        <v>356.49658203125</v>
      </c>
      <c r="H12485" s="6">
        <v>395.73992919921875</v>
      </c>
      <c r="I12485" s="6">
        <v>95.631263732910156</v>
      </c>
      <c r="J12485" s="6">
        <v>70.028205128205144</v>
      </c>
      <c r="K12485">
        <f t="shared" si="390"/>
        <v>0</v>
      </c>
    </row>
    <row r="12486" spans="1:11" x14ac:dyDescent="0.25">
      <c r="A12486" s="5" t="str">
        <f t="shared" si="391"/>
        <v>SizeGreater than 200kWAverage WeekdaySeptember5</v>
      </c>
      <c r="B12486" t="s">
        <v>2235</v>
      </c>
      <c r="C12486" t="s">
        <v>2260</v>
      </c>
      <c r="D12486" t="s">
        <v>2791</v>
      </c>
      <c r="E12486" t="s">
        <v>3281</v>
      </c>
      <c r="F12486" s="6">
        <v>5</v>
      </c>
      <c r="G12486" s="6">
        <v>523.13714599609375</v>
      </c>
      <c r="H12486" s="6">
        <v>535.52252197265625</v>
      </c>
      <c r="I12486" s="6">
        <v>129.726806640625</v>
      </c>
      <c r="J12486" s="6">
        <v>68.997820512820539</v>
      </c>
      <c r="K12486">
        <f t="shared" si="390"/>
        <v>0</v>
      </c>
    </row>
    <row r="12487" spans="1:11" x14ac:dyDescent="0.25">
      <c r="A12487" s="5" t="str">
        <f t="shared" si="391"/>
        <v>SizeGreater than 200kWAverage WeekdaySeptember6</v>
      </c>
      <c r="B12487" t="s">
        <v>2235</v>
      </c>
      <c r="C12487" t="s">
        <v>2260</v>
      </c>
      <c r="D12487" t="s">
        <v>2791</v>
      </c>
      <c r="E12487" t="s">
        <v>3281</v>
      </c>
      <c r="F12487" s="6">
        <v>6</v>
      </c>
      <c r="G12487" s="6">
        <v>576.60235595703125</v>
      </c>
      <c r="H12487" s="6">
        <v>575.3175048828125</v>
      </c>
      <c r="I12487" s="6">
        <v>113.57178497314453</v>
      </c>
      <c r="J12487" s="6">
        <v>68.118333333333368</v>
      </c>
      <c r="K12487">
        <f t="shared" si="390"/>
        <v>0</v>
      </c>
    </row>
    <row r="12488" spans="1:11" x14ac:dyDescent="0.25">
      <c r="A12488" s="5" t="str">
        <f t="shared" si="391"/>
        <v>SizeGreater than 200kWAverage WeekdaySeptember7</v>
      </c>
      <c r="B12488" t="s">
        <v>2235</v>
      </c>
      <c r="C12488" t="s">
        <v>2260</v>
      </c>
      <c r="D12488" t="s">
        <v>2791</v>
      </c>
      <c r="E12488" t="s">
        <v>3281</v>
      </c>
      <c r="F12488" s="6">
        <v>7</v>
      </c>
      <c r="G12488" s="6">
        <v>624.91009521484375</v>
      </c>
      <c r="H12488" s="6">
        <v>602.2451171875</v>
      </c>
      <c r="I12488" s="6">
        <v>115.63636779785156</v>
      </c>
      <c r="J12488" s="6">
        <v>67.604487179487151</v>
      </c>
      <c r="K12488">
        <f t="shared" si="390"/>
        <v>0</v>
      </c>
    </row>
    <row r="12489" spans="1:11" x14ac:dyDescent="0.25">
      <c r="A12489" s="5" t="str">
        <f t="shared" si="391"/>
        <v>SizeGreater than 200kWAverage WeekdaySeptember8</v>
      </c>
      <c r="B12489" t="s">
        <v>2235</v>
      </c>
      <c r="C12489" t="s">
        <v>2260</v>
      </c>
      <c r="D12489" t="s">
        <v>2791</v>
      </c>
      <c r="E12489" t="s">
        <v>3281</v>
      </c>
      <c r="F12489" s="6">
        <v>8</v>
      </c>
      <c r="G12489" s="6">
        <v>675.39630126953125</v>
      </c>
      <c r="H12489" s="6">
        <v>645.93475341796875</v>
      </c>
      <c r="I12489" s="6">
        <v>113.47238922119141</v>
      </c>
      <c r="J12489" s="6">
        <v>67.036794871794854</v>
      </c>
      <c r="K12489">
        <f t="shared" si="390"/>
        <v>0</v>
      </c>
    </row>
    <row r="12490" spans="1:11" x14ac:dyDescent="0.25">
      <c r="A12490" s="5" t="str">
        <f t="shared" si="391"/>
        <v>SizeGreater than 200kWAverage WeekdaySeptember9</v>
      </c>
      <c r="B12490" t="s">
        <v>2235</v>
      </c>
      <c r="C12490" t="s">
        <v>2260</v>
      </c>
      <c r="D12490" t="s">
        <v>2791</v>
      </c>
      <c r="E12490" t="s">
        <v>3281</v>
      </c>
      <c r="F12490" s="6">
        <v>9</v>
      </c>
      <c r="G12490" s="6">
        <v>698.44390869140625</v>
      </c>
      <c r="H12490" s="6">
        <v>694.36029052734375</v>
      </c>
      <c r="I12490" s="6">
        <v>116.35591125488281</v>
      </c>
      <c r="J12490" s="6">
        <v>67.945128205128256</v>
      </c>
      <c r="K12490">
        <f t="shared" si="390"/>
        <v>0</v>
      </c>
    </row>
    <row r="12491" spans="1:11" x14ac:dyDescent="0.25">
      <c r="A12491" s="5" t="str">
        <f t="shared" si="391"/>
        <v>SizeGreater than 200kWAverage WeekdaySeptember10</v>
      </c>
      <c r="B12491" t="s">
        <v>2235</v>
      </c>
      <c r="C12491" t="s">
        <v>2260</v>
      </c>
      <c r="D12491" t="s">
        <v>2791</v>
      </c>
      <c r="E12491" t="s">
        <v>3281</v>
      </c>
      <c r="F12491" s="6">
        <v>10</v>
      </c>
      <c r="G12491" s="6">
        <v>719.83642578125</v>
      </c>
      <c r="H12491" s="6">
        <v>700.89794921875</v>
      </c>
      <c r="I12491" s="6">
        <v>112.24695587158203</v>
      </c>
      <c r="J12491" s="6">
        <v>71.793846153846175</v>
      </c>
      <c r="K12491">
        <f t="shared" si="390"/>
        <v>0</v>
      </c>
    </row>
    <row r="12492" spans="1:11" x14ac:dyDescent="0.25">
      <c r="A12492" s="5" t="str">
        <f t="shared" si="391"/>
        <v>SizeGreater than 200kWAverage WeekdaySeptember11</v>
      </c>
      <c r="B12492" t="s">
        <v>2235</v>
      </c>
      <c r="C12492" t="s">
        <v>2260</v>
      </c>
      <c r="D12492" t="s">
        <v>2791</v>
      </c>
      <c r="E12492" t="s">
        <v>3281</v>
      </c>
      <c r="F12492" s="6">
        <v>11</v>
      </c>
      <c r="G12492" s="6">
        <v>696.12652587890625</v>
      </c>
      <c r="H12492" s="6">
        <v>692.668212890625</v>
      </c>
      <c r="I12492" s="6">
        <v>116.46799468994141</v>
      </c>
      <c r="J12492" s="6">
        <v>75.504487179487214</v>
      </c>
      <c r="K12492">
        <f t="shared" si="390"/>
        <v>0</v>
      </c>
    </row>
    <row r="12493" spans="1:11" x14ac:dyDescent="0.25">
      <c r="A12493" s="5" t="str">
        <f t="shared" si="391"/>
        <v>SizeGreater than 200kWAverage WeekdaySeptember12</v>
      </c>
      <c r="B12493" t="s">
        <v>2235</v>
      </c>
      <c r="C12493" t="s">
        <v>2260</v>
      </c>
      <c r="D12493" t="s">
        <v>2791</v>
      </c>
      <c r="E12493" t="s">
        <v>3281</v>
      </c>
      <c r="F12493" s="6">
        <v>12</v>
      </c>
      <c r="G12493" s="6">
        <v>686.94384765625</v>
      </c>
      <c r="H12493" s="6">
        <v>704.83447265625</v>
      </c>
      <c r="I12493" s="6">
        <v>120.59328460693359</v>
      </c>
      <c r="J12493" s="6">
        <v>78.903333333333293</v>
      </c>
      <c r="K12493">
        <f t="shared" si="390"/>
        <v>0</v>
      </c>
    </row>
    <row r="12494" spans="1:11" x14ac:dyDescent="0.25">
      <c r="A12494" s="5" t="str">
        <f t="shared" si="391"/>
        <v>SizeGreater than 200kWAverage WeekdaySeptember13</v>
      </c>
      <c r="B12494" t="s">
        <v>2235</v>
      </c>
      <c r="C12494" t="s">
        <v>2260</v>
      </c>
      <c r="D12494" t="s">
        <v>2791</v>
      </c>
      <c r="E12494" t="s">
        <v>3281</v>
      </c>
      <c r="F12494" s="6">
        <v>13</v>
      </c>
      <c r="G12494" s="6">
        <v>664.6158447265625</v>
      </c>
      <c r="H12494" s="6">
        <v>648.42034912109375</v>
      </c>
      <c r="I12494" s="6">
        <v>120.62956237792969</v>
      </c>
      <c r="J12494" s="6">
        <v>81.399487179487153</v>
      </c>
      <c r="K12494">
        <f t="shared" si="390"/>
        <v>0</v>
      </c>
    </row>
    <row r="12495" spans="1:11" x14ac:dyDescent="0.25">
      <c r="A12495" s="5" t="str">
        <f t="shared" si="391"/>
        <v>SizeGreater than 200kWAverage WeekdaySeptember14</v>
      </c>
      <c r="B12495" t="s">
        <v>2235</v>
      </c>
      <c r="C12495" t="s">
        <v>2260</v>
      </c>
      <c r="D12495" t="s">
        <v>2791</v>
      </c>
      <c r="E12495" t="s">
        <v>3281</v>
      </c>
      <c r="F12495" s="6">
        <v>14</v>
      </c>
      <c r="G12495" s="6">
        <v>566.33349609375</v>
      </c>
      <c r="H12495" s="6">
        <v>559.04632568359375</v>
      </c>
      <c r="I12495" s="6">
        <v>104.16166687011719</v>
      </c>
      <c r="J12495" s="6">
        <v>83.124487179487133</v>
      </c>
      <c r="K12495">
        <f t="shared" si="390"/>
        <v>0</v>
      </c>
    </row>
    <row r="12496" spans="1:11" x14ac:dyDescent="0.25">
      <c r="A12496" s="5" t="str">
        <f t="shared" si="391"/>
        <v>SizeGreater than 200kWAverage WeekdaySeptember15</v>
      </c>
      <c r="B12496" t="s">
        <v>2235</v>
      </c>
      <c r="C12496" t="s">
        <v>2260</v>
      </c>
      <c r="D12496" t="s">
        <v>2791</v>
      </c>
      <c r="E12496" t="s">
        <v>3281</v>
      </c>
      <c r="F12496" s="6">
        <v>15</v>
      </c>
      <c r="G12496" s="6">
        <v>476.08126831054688</v>
      </c>
      <c r="H12496" s="6">
        <v>462.25228881835938</v>
      </c>
      <c r="I12496" s="6">
        <v>104.3348388671875</v>
      </c>
      <c r="J12496" s="6">
        <v>83.604230769230838</v>
      </c>
      <c r="K12496">
        <f t="shared" si="390"/>
        <v>0</v>
      </c>
    </row>
    <row r="12497" spans="1:11" x14ac:dyDescent="0.25">
      <c r="A12497" s="5" t="str">
        <f t="shared" si="391"/>
        <v>SizeGreater than 200kWAverage WeekdaySeptember16</v>
      </c>
      <c r="B12497" t="s">
        <v>2235</v>
      </c>
      <c r="C12497" t="s">
        <v>2260</v>
      </c>
      <c r="D12497" t="s">
        <v>2791</v>
      </c>
      <c r="E12497" t="s">
        <v>3281</v>
      </c>
      <c r="F12497" s="6">
        <v>16</v>
      </c>
      <c r="G12497" s="6">
        <v>487.83090209960938</v>
      </c>
      <c r="H12497" s="6">
        <v>479.51416015625</v>
      </c>
      <c r="I12497" s="6">
        <v>106.77810668945313</v>
      </c>
      <c r="J12497" s="6">
        <v>83.274871794871757</v>
      </c>
      <c r="K12497">
        <f t="shared" si="390"/>
        <v>0</v>
      </c>
    </row>
    <row r="12498" spans="1:11" x14ac:dyDescent="0.25">
      <c r="A12498" s="5" t="str">
        <f t="shared" si="391"/>
        <v>SizeGreater than 200kWAverage WeekdaySeptember17</v>
      </c>
      <c r="B12498" t="s">
        <v>2235</v>
      </c>
      <c r="C12498" t="s">
        <v>2260</v>
      </c>
      <c r="D12498" t="s">
        <v>2791</v>
      </c>
      <c r="E12498" t="s">
        <v>3281</v>
      </c>
      <c r="F12498" s="6">
        <v>17</v>
      </c>
      <c r="G12498" s="6">
        <v>439.90594482421875</v>
      </c>
      <c r="H12498" s="6">
        <v>437.89810180664063</v>
      </c>
      <c r="I12498" s="6">
        <v>109.94514465332031</v>
      </c>
      <c r="J12498" s="6">
        <v>80.90794871794877</v>
      </c>
      <c r="K12498">
        <f t="shared" si="390"/>
        <v>0</v>
      </c>
    </row>
    <row r="12499" spans="1:11" x14ac:dyDescent="0.25">
      <c r="A12499" s="5" t="str">
        <f t="shared" si="391"/>
        <v>SizeGreater than 200kWAverage WeekdaySeptember18</v>
      </c>
      <c r="B12499" t="s">
        <v>2235</v>
      </c>
      <c r="C12499" t="s">
        <v>2260</v>
      </c>
      <c r="D12499" t="s">
        <v>2791</v>
      </c>
      <c r="E12499" t="s">
        <v>3281</v>
      </c>
      <c r="F12499" s="6">
        <v>18</v>
      </c>
      <c r="G12499" s="6">
        <v>484.88226318359375</v>
      </c>
      <c r="H12499" s="6">
        <v>435.217041015625</v>
      </c>
      <c r="I12499" s="6">
        <v>99.964897155761719</v>
      </c>
      <c r="J12499" s="6">
        <v>78.900641025641079</v>
      </c>
      <c r="K12499">
        <f t="shared" si="390"/>
        <v>0</v>
      </c>
    </row>
    <row r="12500" spans="1:11" x14ac:dyDescent="0.25">
      <c r="A12500" s="5" t="str">
        <f t="shared" si="391"/>
        <v>SizeGreater than 200kWAverage WeekdaySeptember19</v>
      </c>
      <c r="B12500" t="s">
        <v>2235</v>
      </c>
      <c r="C12500" t="s">
        <v>2260</v>
      </c>
      <c r="D12500" t="s">
        <v>2791</v>
      </c>
      <c r="E12500" t="s">
        <v>3281</v>
      </c>
      <c r="F12500" s="6">
        <v>19</v>
      </c>
      <c r="G12500" s="6">
        <v>463.03521728515625</v>
      </c>
      <c r="H12500" s="6">
        <v>376.52911376953125</v>
      </c>
      <c r="I12500" s="6">
        <v>103.47964477539063</v>
      </c>
      <c r="J12500" s="6">
        <v>76.773333333333298</v>
      </c>
      <c r="K12500">
        <f t="shared" si="390"/>
        <v>0</v>
      </c>
    </row>
    <row r="12501" spans="1:11" x14ac:dyDescent="0.25">
      <c r="A12501" s="5" t="str">
        <f t="shared" si="391"/>
        <v>SizeGreater than 200kWAverage WeekdaySeptember20</v>
      </c>
      <c r="B12501" t="s">
        <v>2235</v>
      </c>
      <c r="C12501" t="s">
        <v>2260</v>
      </c>
      <c r="D12501" t="s">
        <v>2791</v>
      </c>
      <c r="E12501" t="s">
        <v>3281</v>
      </c>
      <c r="F12501" s="6">
        <v>20</v>
      </c>
      <c r="G12501" s="6">
        <v>466.1524658203125</v>
      </c>
      <c r="H12501" s="6">
        <v>377.12838745117188</v>
      </c>
      <c r="I12501" s="6">
        <v>99.40478515625</v>
      </c>
      <c r="J12501" s="6">
        <v>74.380384615384585</v>
      </c>
      <c r="K12501">
        <f t="shared" si="390"/>
        <v>0</v>
      </c>
    </row>
    <row r="12502" spans="1:11" x14ac:dyDescent="0.25">
      <c r="A12502" s="5" t="str">
        <f t="shared" si="391"/>
        <v>SizeGreater than 200kWAverage WeekdaySeptember21</v>
      </c>
      <c r="B12502" t="s">
        <v>2235</v>
      </c>
      <c r="C12502" t="s">
        <v>2260</v>
      </c>
      <c r="D12502" t="s">
        <v>2791</v>
      </c>
      <c r="E12502" t="s">
        <v>3281</v>
      </c>
      <c r="F12502" s="6">
        <v>21</v>
      </c>
      <c r="G12502" s="6">
        <v>440.95880126953125</v>
      </c>
      <c r="H12502" s="6">
        <v>390.19088745117188</v>
      </c>
      <c r="I12502" s="6">
        <v>85.679473876953125</v>
      </c>
      <c r="J12502" s="6">
        <v>71.742948717948764</v>
      </c>
      <c r="K12502">
        <f t="shared" si="390"/>
        <v>0</v>
      </c>
    </row>
    <row r="12503" spans="1:11" x14ac:dyDescent="0.25">
      <c r="A12503" s="5" t="str">
        <f t="shared" si="391"/>
        <v>SizeGreater than 200kWAverage WeekdaySeptember22</v>
      </c>
      <c r="B12503" t="s">
        <v>2235</v>
      </c>
      <c r="C12503" t="s">
        <v>2260</v>
      </c>
      <c r="D12503" t="s">
        <v>2791</v>
      </c>
      <c r="E12503" t="s">
        <v>3281</v>
      </c>
      <c r="F12503" s="6">
        <v>22</v>
      </c>
      <c r="G12503" s="6">
        <v>475.32296752929688</v>
      </c>
      <c r="H12503" s="6">
        <v>460.8388671875</v>
      </c>
      <c r="I12503" s="6">
        <v>96.30389404296875</v>
      </c>
      <c r="J12503" s="6">
        <v>70.346666666666621</v>
      </c>
      <c r="K12503">
        <f t="shared" si="390"/>
        <v>0</v>
      </c>
    </row>
    <row r="12504" spans="1:11" x14ac:dyDescent="0.25">
      <c r="A12504" s="5" t="str">
        <f t="shared" si="391"/>
        <v>SizeGreater than 200kWAverage WeekdaySeptember23</v>
      </c>
      <c r="B12504" t="s">
        <v>2235</v>
      </c>
      <c r="C12504" t="s">
        <v>2260</v>
      </c>
      <c r="D12504" t="s">
        <v>2791</v>
      </c>
      <c r="E12504" t="s">
        <v>3281</v>
      </c>
      <c r="F12504" s="6">
        <v>23</v>
      </c>
      <c r="G12504" s="6">
        <v>490.016357421875</v>
      </c>
      <c r="H12504" s="6">
        <v>500.35552978515625</v>
      </c>
      <c r="I12504" s="6">
        <v>118.46888732910156</v>
      </c>
      <c r="J12504" s="6">
        <v>68.933974358974325</v>
      </c>
      <c r="K12504">
        <f t="shared" si="390"/>
        <v>0</v>
      </c>
    </row>
    <row r="12505" spans="1:11" x14ac:dyDescent="0.25">
      <c r="A12505" s="5" t="str">
        <f t="shared" si="391"/>
        <v>SizeGreater than 200kWAverage WeekdaySeptember24</v>
      </c>
      <c r="B12505" t="s">
        <v>2235</v>
      </c>
      <c r="C12505" t="s">
        <v>2260</v>
      </c>
      <c r="D12505" t="s">
        <v>2791</v>
      </c>
      <c r="E12505" t="s">
        <v>3281</v>
      </c>
      <c r="F12505" s="6">
        <v>24</v>
      </c>
      <c r="G12505" s="6">
        <v>477.0948486328125</v>
      </c>
      <c r="H12505" s="6">
        <v>505.06985473632813</v>
      </c>
      <c r="I12505" s="6">
        <v>126.80446624755859</v>
      </c>
      <c r="J12505" s="6">
        <v>67.945384615384668</v>
      </c>
      <c r="K12505">
        <f t="shared" si="390"/>
        <v>0</v>
      </c>
    </row>
    <row r="12506" spans="1:11" x14ac:dyDescent="0.25">
      <c r="A12506" s="5" t="str">
        <f t="shared" si="391"/>
        <v>SizeGreater than 200kWMonthly Peak DaySeptember1</v>
      </c>
      <c r="B12506" t="s">
        <v>2235</v>
      </c>
      <c r="C12506" t="s">
        <v>2260</v>
      </c>
      <c r="D12506" t="s">
        <v>2792</v>
      </c>
      <c r="E12506" t="s">
        <v>3281</v>
      </c>
      <c r="F12506" s="6">
        <v>1</v>
      </c>
      <c r="G12506" s="6">
        <v>424.75885009765625</v>
      </c>
      <c r="H12506" s="6">
        <v>428.5087890625</v>
      </c>
      <c r="I12506" s="6">
        <v>67.940422058105469</v>
      </c>
      <c r="J12506" s="6">
        <v>71.068205128205165</v>
      </c>
      <c r="K12506">
        <f t="shared" si="390"/>
        <v>0</v>
      </c>
    </row>
    <row r="12507" spans="1:11" x14ac:dyDescent="0.25">
      <c r="A12507" s="5" t="str">
        <f t="shared" si="391"/>
        <v>SizeGreater than 200kWMonthly Peak DaySeptember2</v>
      </c>
      <c r="B12507" t="s">
        <v>2235</v>
      </c>
      <c r="C12507" t="s">
        <v>2260</v>
      </c>
      <c r="D12507" t="s">
        <v>2792</v>
      </c>
      <c r="E12507" t="s">
        <v>3281</v>
      </c>
      <c r="F12507" s="6">
        <v>2</v>
      </c>
      <c r="G12507" s="6">
        <v>448.91323852539063</v>
      </c>
      <c r="H12507" s="6">
        <v>465.93719482421875</v>
      </c>
      <c r="I12507" s="6">
        <v>81.364372253417969</v>
      </c>
      <c r="J12507" s="6">
        <v>70.730384615384665</v>
      </c>
      <c r="K12507">
        <f t="shared" si="390"/>
        <v>0</v>
      </c>
    </row>
    <row r="12508" spans="1:11" x14ac:dyDescent="0.25">
      <c r="A12508" s="5" t="str">
        <f t="shared" si="391"/>
        <v>SizeGreater than 200kWMonthly Peak DaySeptember3</v>
      </c>
      <c r="B12508" t="s">
        <v>2235</v>
      </c>
      <c r="C12508" t="s">
        <v>2260</v>
      </c>
      <c r="D12508" t="s">
        <v>2792</v>
      </c>
      <c r="E12508" t="s">
        <v>3281</v>
      </c>
      <c r="F12508" s="6">
        <v>3</v>
      </c>
      <c r="G12508" s="6">
        <v>424.58538818359375</v>
      </c>
      <c r="H12508" s="6">
        <v>445.00662231445313</v>
      </c>
      <c r="I12508" s="6">
        <v>87.510337829589844</v>
      </c>
      <c r="J12508" s="6">
        <v>70.355128205128224</v>
      </c>
      <c r="K12508">
        <f t="shared" si="390"/>
        <v>0</v>
      </c>
    </row>
    <row r="12509" spans="1:11" x14ac:dyDescent="0.25">
      <c r="A12509" s="5" t="str">
        <f t="shared" si="391"/>
        <v>SizeGreater than 200kWMonthly Peak DaySeptember4</v>
      </c>
      <c r="B12509" t="s">
        <v>2235</v>
      </c>
      <c r="C12509" t="s">
        <v>2260</v>
      </c>
      <c r="D12509" t="s">
        <v>2792</v>
      </c>
      <c r="E12509" t="s">
        <v>3281</v>
      </c>
      <c r="F12509" s="6">
        <v>4</v>
      </c>
      <c r="G12509" s="6">
        <v>353.53158569335938</v>
      </c>
      <c r="H12509" s="6">
        <v>355.36636352539063</v>
      </c>
      <c r="I12509" s="6">
        <v>67.689231872558594</v>
      </c>
      <c r="J12509" s="6">
        <v>70.123846153846188</v>
      </c>
      <c r="K12509">
        <f t="shared" si="390"/>
        <v>0</v>
      </c>
    </row>
    <row r="12510" spans="1:11" x14ac:dyDescent="0.25">
      <c r="A12510" s="5" t="str">
        <f t="shared" si="391"/>
        <v>SizeGreater than 200kWMonthly Peak DaySeptember5</v>
      </c>
      <c r="B12510" t="s">
        <v>2235</v>
      </c>
      <c r="C12510" t="s">
        <v>2260</v>
      </c>
      <c r="D12510" t="s">
        <v>2792</v>
      </c>
      <c r="E12510" t="s">
        <v>3281</v>
      </c>
      <c r="F12510" s="6">
        <v>5</v>
      </c>
      <c r="G12510" s="6">
        <v>515.88690185546875</v>
      </c>
      <c r="H12510" s="6">
        <v>505.96286010742188</v>
      </c>
      <c r="I12510" s="6">
        <v>74.869140625</v>
      </c>
      <c r="J12510" s="6">
        <v>70.231666666666698</v>
      </c>
      <c r="K12510">
        <f t="shared" si="390"/>
        <v>0</v>
      </c>
    </row>
    <row r="12511" spans="1:11" x14ac:dyDescent="0.25">
      <c r="A12511" s="5" t="str">
        <f t="shared" si="391"/>
        <v>SizeGreater than 200kWMonthly Peak DaySeptember6</v>
      </c>
      <c r="B12511" t="s">
        <v>2235</v>
      </c>
      <c r="C12511" t="s">
        <v>2260</v>
      </c>
      <c r="D12511" t="s">
        <v>2792</v>
      </c>
      <c r="E12511" t="s">
        <v>3281</v>
      </c>
      <c r="F12511" s="6">
        <v>6</v>
      </c>
      <c r="G12511" s="6">
        <v>556.289306640625</v>
      </c>
      <c r="H12511" s="6">
        <v>549.67230224609375</v>
      </c>
      <c r="I12511" s="6">
        <v>75.909912109375</v>
      </c>
      <c r="J12511" s="6">
        <v>70.291282051282053</v>
      </c>
      <c r="K12511">
        <f t="shared" si="390"/>
        <v>0</v>
      </c>
    </row>
    <row r="12512" spans="1:11" x14ac:dyDescent="0.25">
      <c r="A12512" s="5" t="str">
        <f t="shared" si="391"/>
        <v>SizeGreater than 200kWMonthly Peak DaySeptember7</v>
      </c>
      <c r="B12512" t="s">
        <v>2235</v>
      </c>
      <c r="C12512" t="s">
        <v>2260</v>
      </c>
      <c r="D12512" t="s">
        <v>2792</v>
      </c>
      <c r="E12512" t="s">
        <v>3281</v>
      </c>
      <c r="F12512" s="6">
        <v>7</v>
      </c>
      <c r="G12512" s="6">
        <v>639.1527099609375</v>
      </c>
      <c r="H12512" s="6">
        <v>631.51922607421875</v>
      </c>
      <c r="I12512" s="6">
        <v>70.886833190917969</v>
      </c>
      <c r="J12512" s="6">
        <v>70.4388461538462</v>
      </c>
      <c r="K12512">
        <f t="shared" si="390"/>
        <v>0</v>
      </c>
    </row>
    <row r="12513" spans="1:11" x14ac:dyDescent="0.25">
      <c r="A12513" s="5" t="str">
        <f t="shared" si="391"/>
        <v>SizeGreater than 200kWMonthly Peak DaySeptember8</v>
      </c>
      <c r="B12513" t="s">
        <v>2235</v>
      </c>
      <c r="C12513" t="s">
        <v>2260</v>
      </c>
      <c r="D12513" t="s">
        <v>2792</v>
      </c>
      <c r="E12513" t="s">
        <v>3281</v>
      </c>
      <c r="F12513" s="6">
        <v>8</v>
      </c>
      <c r="G12513" s="6">
        <v>661.32318115234375</v>
      </c>
      <c r="H12513" s="6">
        <v>646.221923828125</v>
      </c>
      <c r="I12513" s="6">
        <v>77.911026000976563</v>
      </c>
      <c r="J12513" s="6">
        <v>70.259871794871742</v>
      </c>
      <c r="K12513">
        <f t="shared" si="390"/>
        <v>0</v>
      </c>
    </row>
    <row r="12514" spans="1:11" x14ac:dyDescent="0.25">
      <c r="A12514" s="5" t="str">
        <f t="shared" si="391"/>
        <v>SizeGreater than 200kWMonthly Peak DaySeptember9</v>
      </c>
      <c r="B12514" t="s">
        <v>2235</v>
      </c>
      <c r="C12514" t="s">
        <v>2260</v>
      </c>
      <c r="D12514" t="s">
        <v>2792</v>
      </c>
      <c r="E12514" t="s">
        <v>3281</v>
      </c>
      <c r="F12514" s="6">
        <v>9</v>
      </c>
      <c r="G12514" s="6">
        <v>662.5189208984375</v>
      </c>
      <c r="H12514" s="6">
        <v>658.46966552734375</v>
      </c>
      <c r="I12514" s="6">
        <v>69.428627014160156</v>
      </c>
      <c r="J12514" s="6">
        <v>71.737692307692384</v>
      </c>
      <c r="K12514">
        <f t="shared" si="390"/>
        <v>0</v>
      </c>
    </row>
    <row r="12515" spans="1:11" x14ac:dyDescent="0.25">
      <c r="A12515" s="5" t="str">
        <f t="shared" si="391"/>
        <v>SizeGreater than 200kWMonthly Peak DaySeptember10</v>
      </c>
      <c r="B12515" t="s">
        <v>2235</v>
      </c>
      <c r="C12515" t="s">
        <v>2260</v>
      </c>
      <c r="D12515" t="s">
        <v>2792</v>
      </c>
      <c r="E12515" t="s">
        <v>3281</v>
      </c>
      <c r="F12515" s="6">
        <v>10</v>
      </c>
      <c r="G12515" s="6">
        <v>683.36773681640625</v>
      </c>
      <c r="H12515" s="6">
        <v>671.21453857421875</v>
      </c>
      <c r="I12515" s="6">
        <v>66.914817810058594</v>
      </c>
      <c r="J12515" s="6">
        <v>75.307179487179496</v>
      </c>
      <c r="K12515">
        <f t="shared" si="390"/>
        <v>0</v>
      </c>
    </row>
    <row r="12516" spans="1:11" x14ac:dyDescent="0.25">
      <c r="A12516" s="5" t="str">
        <f t="shared" si="391"/>
        <v>SizeGreater than 200kWMonthly Peak DaySeptember11</v>
      </c>
      <c r="B12516" t="s">
        <v>2235</v>
      </c>
      <c r="C12516" t="s">
        <v>2260</v>
      </c>
      <c r="D12516" t="s">
        <v>2792</v>
      </c>
      <c r="E12516" t="s">
        <v>3281</v>
      </c>
      <c r="F12516" s="6">
        <v>11</v>
      </c>
      <c r="G12516" s="6">
        <v>675.446533203125</v>
      </c>
      <c r="H12516" s="6">
        <v>676.02685546875</v>
      </c>
      <c r="I12516" s="6">
        <v>66.121086120605469</v>
      </c>
      <c r="J12516" s="6">
        <v>79.5824358974359</v>
      </c>
      <c r="K12516">
        <f t="shared" si="390"/>
        <v>0</v>
      </c>
    </row>
    <row r="12517" spans="1:11" x14ac:dyDescent="0.25">
      <c r="A12517" s="5" t="str">
        <f t="shared" si="391"/>
        <v>SizeGreater than 200kWMonthly Peak DaySeptember12</v>
      </c>
      <c r="B12517" t="s">
        <v>2235</v>
      </c>
      <c r="C12517" t="s">
        <v>2260</v>
      </c>
      <c r="D12517" t="s">
        <v>2792</v>
      </c>
      <c r="E12517" t="s">
        <v>3281</v>
      </c>
      <c r="F12517" s="6">
        <v>12</v>
      </c>
      <c r="G12517" s="6">
        <v>656.124267578125</v>
      </c>
      <c r="H12517" s="6">
        <v>647.16802978515625</v>
      </c>
      <c r="I12517" s="6">
        <v>67.752883911132813</v>
      </c>
      <c r="J12517" s="6">
        <v>83.370128205128154</v>
      </c>
      <c r="K12517">
        <f t="shared" si="390"/>
        <v>0</v>
      </c>
    </row>
    <row r="12518" spans="1:11" x14ac:dyDescent="0.25">
      <c r="A12518" s="5" t="str">
        <f t="shared" si="391"/>
        <v>SizeGreater than 200kWMonthly Peak DaySeptember13</v>
      </c>
      <c r="B12518" t="s">
        <v>2235</v>
      </c>
      <c r="C12518" t="s">
        <v>2260</v>
      </c>
      <c r="D12518" t="s">
        <v>2792</v>
      </c>
      <c r="E12518" t="s">
        <v>3281</v>
      </c>
      <c r="F12518" s="6">
        <v>13</v>
      </c>
      <c r="G12518" s="6">
        <v>644.925048828125</v>
      </c>
      <c r="H12518" s="6">
        <v>640.353271484375</v>
      </c>
      <c r="I12518" s="6">
        <v>68.795066833496094</v>
      </c>
      <c r="J12518" s="6">
        <v>85.982307692307742</v>
      </c>
      <c r="K12518">
        <f t="shared" si="390"/>
        <v>0</v>
      </c>
    </row>
    <row r="12519" spans="1:11" x14ac:dyDescent="0.25">
      <c r="A12519" s="5" t="str">
        <f t="shared" si="391"/>
        <v>SizeGreater than 200kWMonthly Peak DaySeptember14</v>
      </c>
      <c r="B12519" t="s">
        <v>2235</v>
      </c>
      <c r="C12519" t="s">
        <v>2260</v>
      </c>
      <c r="D12519" t="s">
        <v>2792</v>
      </c>
      <c r="E12519" t="s">
        <v>3281</v>
      </c>
      <c r="F12519" s="6">
        <v>14</v>
      </c>
      <c r="G12519" s="6">
        <v>547.267578125</v>
      </c>
      <c r="H12519" s="6">
        <v>561.97821044921875</v>
      </c>
      <c r="I12519" s="6">
        <v>66.669029235839844</v>
      </c>
      <c r="J12519" s="6">
        <v>88.354102564102519</v>
      </c>
      <c r="K12519">
        <f t="shared" si="390"/>
        <v>0</v>
      </c>
    </row>
    <row r="12520" spans="1:11" x14ac:dyDescent="0.25">
      <c r="A12520" s="5" t="str">
        <f t="shared" si="391"/>
        <v>SizeGreater than 200kWMonthly Peak DaySeptember15</v>
      </c>
      <c r="B12520" t="s">
        <v>2235</v>
      </c>
      <c r="C12520" t="s">
        <v>2260</v>
      </c>
      <c r="D12520" t="s">
        <v>2792</v>
      </c>
      <c r="E12520" t="s">
        <v>3281</v>
      </c>
      <c r="F12520" s="6">
        <v>15</v>
      </c>
      <c r="G12520" s="6">
        <v>470.12228393554688</v>
      </c>
      <c r="H12520" s="6">
        <v>466.30563354492188</v>
      </c>
      <c r="I12520" s="6">
        <v>65.744239807128906</v>
      </c>
      <c r="J12520" s="6">
        <v>90.14692307692313</v>
      </c>
      <c r="K12520">
        <f t="shared" si="390"/>
        <v>0</v>
      </c>
    </row>
    <row r="12521" spans="1:11" x14ac:dyDescent="0.25">
      <c r="A12521" s="5" t="str">
        <f t="shared" si="391"/>
        <v>SizeGreater than 200kWMonthly Peak DaySeptember16</v>
      </c>
      <c r="B12521" t="s">
        <v>2235</v>
      </c>
      <c r="C12521" t="s">
        <v>2260</v>
      </c>
      <c r="D12521" t="s">
        <v>2792</v>
      </c>
      <c r="E12521" t="s">
        <v>3281</v>
      </c>
      <c r="F12521" s="6">
        <v>16</v>
      </c>
      <c r="G12521" s="6">
        <v>495.04122924804688</v>
      </c>
      <c r="H12521" s="6">
        <v>474.54931640625</v>
      </c>
      <c r="I12521" s="6">
        <v>68.99151611328125</v>
      </c>
      <c r="J12521" s="6">
        <v>92.212820512820571</v>
      </c>
      <c r="K12521">
        <f t="shared" si="390"/>
        <v>0</v>
      </c>
    </row>
    <row r="12522" spans="1:11" x14ac:dyDescent="0.25">
      <c r="A12522" s="5" t="str">
        <f t="shared" si="391"/>
        <v>SizeGreater than 200kWMonthly Peak DaySeptember17</v>
      </c>
      <c r="B12522" t="s">
        <v>2235</v>
      </c>
      <c r="C12522" t="s">
        <v>2260</v>
      </c>
      <c r="D12522" t="s">
        <v>2792</v>
      </c>
      <c r="E12522" t="s">
        <v>3281</v>
      </c>
      <c r="F12522" s="6">
        <v>17</v>
      </c>
      <c r="G12522" s="6">
        <v>439.31594848632813</v>
      </c>
      <c r="H12522" s="6">
        <v>435.14584350585938</v>
      </c>
      <c r="I12522" s="6">
        <v>76.691215515136719</v>
      </c>
      <c r="J12522" s="6">
        <v>91.926025641025646</v>
      </c>
      <c r="K12522">
        <f t="shared" si="390"/>
        <v>0</v>
      </c>
    </row>
    <row r="12523" spans="1:11" x14ac:dyDescent="0.25">
      <c r="A12523" s="5" t="str">
        <f t="shared" si="391"/>
        <v>SizeGreater than 200kWMonthly Peak DaySeptember18</v>
      </c>
      <c r="B12523" t="s">
        <v>2235</v>
      </c>
      <c r="C12523" t="s">
        <v>2260</v>
      </c>
      <c r="D12523" t="s">
        <v>2792</v>
      </c>
      <c r="E12523" t="s">
        <v>3281</v>
      </c>
      <c r="F12523" s="6">
        <v>18</v>
      </c>
      <c r="G12523" s="6">
        <v>474.73846435546875</v>
      </c>
      <c r="H12523" s="6">
        <v>467.3333740234375</v>
      </c>
      <c r="I12523" s="6">
        <v>87.170936584472656</v>
      </c>
      <c r="J12523" s="6">
        <v>90.541538461538494</v>
      </c>
      <c r="K12523">
        <f t="shared" si="390"/>
        <v>0</v>
      </c>
    </row>
    <row r="12524" spans="1:11" x14ac:dyDescent="0.25">
      <c r="A12524" s="5" t="str">
        <f t="shared" si="391"/>
        <v>SizeGreater than 200kWMonthly Peak DaySeptember19</v>
      </c>
      <c r="B12524" t="s">
        <v>2235</v>
      </c>
      <c r="C12524" t="s">
        <v>2260</v>
      </c>
      <c r="D12524" t="s">
        <v>2792</v>
      </c>
      <c r="E12524" t="s">
        <v>3281</v>
      </c>
      <c r="F12524" s="6">
        <v>19</v>
      </c>
      <c r="G12524" s="6">
        <v>456.0203857421875</v>
      </c>
      <c r="H12524" s="6">
        <v>445.47927856445313</v>
      </c>
      <c r="I12524" s="6">
        <v>89.815315246582031</v>
      </c>
      <c r="J12524" s="6">
        <v>87.836666666666673</v>
      </c>
      <c r="K12524">
        <f t="shared" si="390"/>
        <v>0</v>
      </c>
    </row>
    <row r="12525" spans="1:11" x14ac:dyDescent="0.25">
      <c r="A12525" s="5" t="str">
        <f t="shared" si="391"/>
        <v>SizeGreater than 200kWMonthly Peak DaySeptember20</v>
      </c>
      <c r="B12525" t="s">
        <v>2235</v>
      </c>
      <c r="C12525" t="s">
        <v>2260</v>
      </c>
      <c r="D12525" t="s">
        <v>2792</v>
      </c>
      <c r="E12525" t="s">
        <v>3281</v>
      </c>
      <c r="F12525" s="6">
        <v>20</v>
      </c>
      <c r="G12525" s="6">
        <v>453.12637329101563</v>
      </c>
      <c r="H12525" s="6">
        <v>439.20892333984375</v>
      </c>
      <c r="I12525" s="6">
        <v>111.49857330322266</v>
      </c>
      <c r="J12525" s="6">
        <v>83.995769230769227</v>
      </c>
      <c r="K12525">
        <f t="shared" si="390"/>
        <v>0</v>
      </c>
    </row>
    <row r="12526" spans="1:11" x14ac:dyDescent="0.25">
      <c r="A12526" s="5" t="str">
        <f t="shared" si="391"/>
        <v>SizeGreater than 200kWMonthly Peak DaySeptember21</v>
      </c>
      <c r="B12526" t="s">
        <v>2235</v>
      </c>
      <c r="C12526" t="s">
        <v>2260</v>
      </c>
      <c r="D12526" t="s">
        <v>2792</v>
      </c>
      <c r="E12526" t="s">
        <v>3281</v>
      </c>
      <c r="F12526" s="6">
        <v>21</v>
      </c>
      <c r="G12526" s="6">
        <v>422.04681396484375</v>
      </c>
      <c r="H12526" s="6">
        <v>408.7799072265625</v>
      </c>
      <c r="I12526" s="6">
        <v>97.727691650390625</v>
      </c>
      <c r="J12526" s="6">
        <v>80.243589743589737</v>
      </c>
      <c r="K12526">
        <f t="shared" si="390"/>
        <v>0</v>
      </c>
    </row>
    <row r="12527" spans="1:11" x14ac:dyDescent="0.25">
      <c r="A12527" s="5" t="str">
        <f t="shared" si="391"/>
        <v>SizeGreater than 200kWMonthly Peak DaySeptember22</v>
      </c>
      <c r="B12527" t="s">
        <v>2235</v>
      </c>
      <c r="C12527" t="s">
        <v>2260</v>
      </c>
      <c r="D12527" t="s">
        <v>2792</v>
      </c>
      <c r="E12527" t="s">
        <v>3281</v>
      </c>
      <c r="F12527" s="6">
        <v>22</v>
      </c>
      <c r="G12527" s="6">
        <v>467.810546875</v>
      </c>
      <c r="H12527" s="6">
        <v>465.81613159179688</v>
      </c>
      <c r="I12527" s="6">
        <v>138.08010864257813</v>
      </c>
      <c r="J12527" s="6">
        <v>77.705384615384673</v>
      </c>
      <c r="K12527">
        <f t="shared" si="390"/>
        <v>0</v>
      </c>
    </row>
    <row r="12528" spans="1:11" x14ac:dyDescent="0.25">
      <c r="A12528" s="5" t="str">
        <f t="shared" si="391"/>
        <v>SizeGreater than 200kWMonthly Peak DaySeptember23</v>
      </c>
      <c r="B12528" t="s">
        <v>2235</v>
      </c>
      <c r="C12528" t="s">
        <v>2260</v>
      </c>
      <c r="D12528" t="s">
        <v>2792</v>
      </c>
      <c r="E12528" t="s">
        <v>3281</v>
      </c>
      <c r="F12528" s="6">
        <v>23</v>
      </c>
      <c r="G12528" s="6">
        <v>496.08291625976563</v>
      </c>
      <c r="H12528" s="6">
        <v>498.54238891601563</v>
      </c>
      <c r="I12528" s="6">
        <v>95.706298828125</v>
      </c>
      <c r="J12528" s="6">
        <v>75.575256410256415</v>
      </c>
      <c r="K12528">
        <f t="shared" si="390"/>
        <v>0</v>
      </c>
    </row>
    <row r="12529" spans="1:11" x14ac:dyDescent="0.25">
      <c r="A12529" s="5" t="str">
        <f t="shared" si="391"/>
        <v>SizeGreater than 200kWMonthly Peak DaySeptember24</v>
      </c>
      <c r="B12529" t="s">
        <v>2235</v>
      </c>
      <c r="C12529" t="s">
        <v>2260</v>
      </c>
      <c r="D12529" t="s">
        <v>2792</v>
      </c>
      <c r="E12529" t="s">
        <v>3281</v>
      </c>
      <c r="F12529" s="6">
        <v>24</v>
      </c>
      <c r="G12529" s="6">
        <v>474.17779541015625</v>
      </c>
      <c r="H12529" s="6">
        <v>466.50820922851563</v>
      </c>
      <c r="I12529" s="6">
        <v>79.882354736328125</v>
      </c>
      <c r="J12529" s="6">
        <v>74.108076923076908</v>
      </c>
      <c r="K12529">
        <f t="shared" si="390"/>
        <v>0</v>
      </c>
    </row>
    <row r="12530" spans="1:11" x14ac:dyDescent="0.25">
      <c r="A12530" s="5" t="str">
        <f t="shared" si="391"/>
        <v>SizeGreater than 200kWAverage WeekdayOctober1</v>
      </c>
      <c r="B12530" t="s">
        <v>2235</v>
      </c>
      <c r="C12530" t="s">
        <v>2260</v>
      </c>
      <c r="D12530" t="s">
        <v>2793</v>
      </c>
      <c r="E12530" t="s">
        <v>3282</v>
      </c>
      <c r="F12530" s="6">
        <v>1</v>
      </c>
      <c r="G12530" s="6">
        <v>436.32608032226563</v>
      </c>
      <c r="H12530" s="6">
        <v>436.32608032226563</v>
      </c>
      <c r="I12530" s="6">
        <v>114.88198852539063</v>
      </c>
      <c r="J12530" s="6">
        <v>68.034833333333381</v>
      </c>
      <c r="K12530">
        <f t="shared" si="390"/>
        <v>0</v>
      </c>
    </row>
    <row r="12531" spans="1:11" x14ac:dyDescent="0.25">
      <c r="A12531" s="5" t="str">
        <f t="shared" si="391"/>
        <v>SizeGreater than 200kWAverage WeekdayOctober2</v>
      </c>
      <c r="B12531" t="s">
        <v>2235</v>
      </c>
      <c r="C12531" t="s">
        <v>2260</v>
      </c>
      <c r="D12531" t="s">
        <v>2793</v>
      </c>
      <c r="E12531" t="s">
        <v>3282</v>
      </c>
      <c r="F12531" s="6">
        <v>2</v>
      </c>
      <c r="G12531" s="6">
        <v>443.80621337890625</v>
      </c>
      <c r="H12531" s="6">
        <v>443.80621337890625</v>
      </c>
      <c r="I12531" s="6">
        <v>106.79898071289063</v>
      </c>
      <c r="J12531" s="6">
        <v>67.461166666666628</v>
      </c>
      <c r="K12531">
        <f t="shared" si="390"/>
        <v>0</v>
      </c>
    </row>
    <row r="12532" spans="1:11" x14ac:dyDescent="0.25">
      <c r="A12532" s="5" t="str">
        <f t="shared" si="391"/>
        <v>SizeGreater than 200kWAverage WeekdayOctober3</v>
      </c>
      <c r="B12532" t="s">
        <v>2235</v>
      </c>
      <c r="C12532" t="s">
        <v>2260</v>
      </c>
      <c r="D12532" t="s">
        <v>2793</v>
      </c>
      <c r="E12532" t="s">
        <v>3282</v>
      </c>
      <c r="F12532" s="6">
        <v>3</v>
      </c>
      <c r="G12532" s="6">
        <v>427.30856323242188</v>
      </c>
      <c r="H12532" s="6">
        <v>427.30856323242188</v>
      </c>
      <c r="I12532" s="6">
        <v>120.41854095458984</v>
      </c>
      <c r="J12532" s="6">
        <v>67.097500000000011</v>
      </c>
      <c r="K12532">
        <f t="shared" si="390"/>
        <v>0</v>
      </c>
    </row>
    <row r="12533" spans="1:11" x14ac:dyDescent="0.25">
      <c r="A12533" s="5" t="str">
        <f t="shared" si="391"/>
        <v>SizeGreater than 200kWAverage WeekdayOctober4</v>
      </c>
      <c r="B12533" t="s">
        <v>2235</v>
      </c>
      <c r="C12533" t="s">
        <v>2260</v>
      </c>
      <c r="D12533" t="s">
        <v>2793</v>
      </c>
      <c r="E12533" t="s">
        <v>3282</v>
      </c>
      <c r="F12533" s="6">
        <v>4</v>
      </c>
      <c r="G12533" s="6">
        <v>445.96697998046875</v>
      </c>
      <c r="H12533" s="6">
        <v>445.96697998046875</v>
      </c>
      <c r="I12533" s="6">
        <v>127.54959106445313</v>
      </c>
      <c r="J12533" s="6">
        <v>66.74766666666666</v>
      </c>
      <c r="K12533">
        <f t="shared" si="390"/>
        <v>0</v>
      </c>
    </row>
    <row r="12534" spans="1:11" x14ac:dyDescent="0.25">
      <c r="A12534" s="5" t="str">
        <f t="shared" si="391"/>
        <v>SizeGreater than 200kWAverage WeekdayOctober5</v>
      </c>
      <c r="B12534" t="s">
        <v>2235</v>
      </c>
      <c r="C12534" t="s">
        <v>2260</v>
      </c>
      <c r="D12534" t="s">
        <v>2793</v>
      </c>
      <c r="E12534" t="s">
        <v>3282</v>
      </c>
      <c r="F12534" s="6">
        <v>5</v>
      </c>
      <c r="G12534" s="6">
        <v>485.32022094726563</v>
      </c>
      <c r="H12534" s="6">
        <v>485.32022094726563</v>
      </c>
      <c r="I12534" s="6">
        <v>145.78486633300781</v>
      </c>
      <c r="J12534" s="6">
        <v>66.230666666666679</v>
      </c>
      <c r="K12534">
        <f t="shared" si="390"/>
        <v>0</v>
      </c>
    </row>
    <row r="12535" spans="1:11" x14ac:dyDescent="0.25">
      <c r="A12535" s="5" t="str">
        <f t="shared" si="391"/>
        <v>SizeGreater than 200kWAverage WeekdayOctober6</v>
      </c>
      <c r="B12535" t="s">
        <v>2235</v>
      </c>
      <c r="C12535" t="s">
        <v>2260</v>
      </c>
      <c r="D12535" t="s">
        <v>2793</v>
      </c>
      <c r="E12535" t="s">
        <v>3282</v>
      </c>
      <c r="F12535" s="6">
        <v>6</v>
      </c>
      <c r="G12535" s="6">
        <v>593.98095703125</v>
      </c>
      <c r="H12535" s="6">
        <v>593.98095703125</v>
      </c>
      <c r="I12535" s="6">
        <v>131.14387512207031</v>
      </c>
      <c r="J12535" s="6">
        <v>65.646666666666633</v>
      </c>
      <c r="K12535">
        <f t="shared" si="390"/>
        <v>0</v>
      </c>
    </row>
    <row r="12536" spans="1:11" x14ac:dyDescent="0.25">
      <c r="A12536" s="5" t="str">
        <f t="shared" si="391"/>
        <v>SizeGreater than 200kWAverage WeekdayOctober7</v>
      </c>
      <c r="B12536" t="s">
        <v>2235</v>
      </c>
      <c r="C12536" t="s">
        <v>2260</v>
      </c>
      <c r="D12536" t="s">
        <v>2793</v>
      </c>
      <c r="E12536" t="s">
        <v>3282</v>
      </c>
      <c r="F12536" s="6">
        <v>7</v>
      </c>
      <c r="G12536" s="6">
        <v>705.4378662109375</v>
      </c>
      <c r="H12536" s="6">
        <v>705.4378662109375</v>
      </c>
      <c r="I12536" s="6">
        <v>138.97976684570313</v>
      </c>
      <c r="J12536" s="6">
        <v>64.861500000000035</v>
      </c>
      <c r="K12536">
        <f t="shared" si="390"/>
        <v>0</v>
      </c>
    </row>
    <row r="12537" spans="1:11" x14ac:dyDescent="0.25">
      <c r="A12537" s="5" t="str">
        <f t="shared" si="391"/>
        <v>SizeGreater than 200kWAverage WeekdayOctober8</v>
      </c>
      <c r="B12537" t="s">
        <v>2235</v>
      </c>
      <c r="C12537" t="s">
        <v>2260</v>
      </c>
      <c r="D12537" t="s">
        <v>2793</v>
      </c>
      <c r="E12537" t="s">
        <v>3282</v>
      </c>
      <c r="F12537" s="6">
        <v>8</v>
      </c>
      <c r="G12537" s="6">
        <v>723.448486328125</v>
      </c>
      <c r="H12537" s="6">
        <v>723.448486328125</v>
      </c>
      <c r="I12537" s="6">
        <v>121.21097564697266</v>
      </c>
      <c r="J12537" s="6">
        <v>64.166833333333344</v>
      </c>
      <c r="K12537">
        <f t="shared" si="390"/>
        <v>0</v>
      </c>
    </row>
    <row r="12538" spans="1:11" x14ac:dyDescent="0.25">
      <c r="A12538" s="5" t="str">
        <f t="shared" si="391"/>
        <v>SizeGreater than 200kWAverage WeekdayOctober9</v>
      </c>
      <c r="B12538" t="s">
        <v>2235</v>
      </c>
      <c r="C12538" t="s">
        <v>2260</v>
      </c>
      <c r="D12538" t="s">
        <v>2793</v>
      </c>
      <c r="E12538" t="s">
        <v>3282</v>
      </c>
      <c r="F12538" s="6">
        <v>9</v>
      </c>
      <c r="G12538" s="6">
        <v>742.52862548828125</v>
      </c>
      <c r="H12538" s="6">
        <v>742.52862548828125</v>
      </c>
      <c r="I12538" s="6">
        <v>109.50225830078125</v>
      </c>
      <c r="J12538" s="6">
        <v>64.739166666666662</v>
      </c>
      <c r="K12538">
        <f t="shared" si="390"/>
        <v>0</v>
      </c>
    </row>
    <row r="12539" spans="1:11" x14ac:dyDescent="0.25">
      <c r="A12539" s="5" t="str">
        <f t="shared" si="391"/>
        <v>SizeGreater than 200kWAverage WeekdayOctober10</v>
      </c>
      <c r="B12539" t="s">
        <v>2235</v>
      </c>
      <c r="C12539" t="s">
        <v>2260</v>
      </c>
      <c r="D12539" t="s">
        <v>2793</v>
      </c>
      <c r="E12539" t="s">
        <v>3282</v>
      </c>
      <c r="F12539" s="6">
        <v>10</v>
      </c>
      <c r="G12539" s="6">
        <v>729.045654296875</v>
      </c>
      <c r="H12539" s="6">
        <v>729.045654296875</v>
      </c>
      <c r="I12539" s="6">
        <v>104.60902404785156</v>
      </c>
      <c r="J12539" s="6">
        <v>67.144999999999953</v>
      </c>
      <c r="K12539">
        <f t="shared" si="390"/>
        <v>0</v>
      </c>
    </row>
    <row r="12540" spans="1:11" x14ac:dyDescent="0.25">
      <c r="A12540" s="5" t="str">
        <f t="shared" si="391"/>
        <v>SizeGreater than 200kWAverage WeekdayOctober11</v>
      </c>
      <c r="B12540" t="s">
        <v>2235</v>
      </c>
      <c r="C12540" t="s">
        <v>2260</v>
      </c>
      <c r="D12540" t="s">
        <v>2793</v>
      </c>
      <c r="E12540" t="s">
        <v>3282</v>
      </c>
      <c r="F12540" s="6">
        <v>11</v>
      </c>
      <c r="G12540" s="6">
        <v>733.87945556640625</v>
      </c>
      <c r="H12540" s="6">
        <v>733.87945556640625</v>
      </c>
      <c r="I12540" s="6">
        <v>100.04248046875</v>
      </c>
      <c r="J12540" s="6">
        <v>70.155333333333346</v>
      </c>
      <c r="K12540">
        <f t="shared" si="390"/>
        <v>0</v>
      </c>
    </row>
    <row r="12541" spans="1:11" x14ac:dyDescent="0.25">
      <c r="A12541" s="5" t="str">
        <f t="shared" si="391"/>
        <v>SizeGreater than 200kWAverage WeekdayOctober12</v>
      </c>
      <c r="B12541" t="s">
        <v>2235</v>
      </c>
      <c r="C12541" t="s">
        <v>2260</v>
      </c>
      <c r="D12541" t="s">
        <v>2793</v>
      </c>
      <c r="E12541" t="s">
        <v>3282</v>
      </c>
      <c r="F12541" s="6">
        <v>12</v>
      </c>
      <c r="G12541" s="6">
        <v>693.95062255859375</v>
      </c>
      <c r="H12541" s="6">
        <v>693.95062255859375</v>
      </c>
      <c r="I12541" s="6">
        <v>104.04270935058594</v>
      </c>
      <c r="J12541" s="6">
        <v>73.0009485390745</v>
      </c>
      <c r="K12541">
        <f t="shared" si="390"/>
        <v>0</v>
      </c>
    </row>
    <row r="12542" spans="1:11" x14ac:dyDescent="0.25">
      <c r="A12542" s="5" t="str">
        <f t="shared" si="391"/>
        <v>SizeGreater than 200kWAverage WeekdayOctober13</v>
      </c>
      <c r="B12542" t="s">
        <v>2235</v>
      </c>
      <c r="C12542" t="s">
        <v>2260</v>
      </c>
      <c r="D12542" t="s">
        <v>2793</v>
      </c>
      <c r="E12542" t="s">
        <v>3282</v>
      </c>
      <c r="F12542" s="6">
        <v>13</v>
      </c>
      <c r="G12542" s="6">
        <v>670.626953125</v>
      </c>
      <c r="H12542" s="6">
        <v>670.626953125</v>
      </c>
      <c r="I12542" s="6">
        <v>102.36848449707031</v>
      </c>
      <c r="J12542" s="6">
        <v>77.142244718575213</v>
      </c>
      <c r="K12542">
        <f t="shared" si="390"/>
        <v>0</v>
      </c>
    </row>
    <row r="12543" spans="1:11" x14ac:dyDescent="0.25">
      <c r="A12543" s="5" t="str">
        <f t="shared" si="391"/>
        <v>SizeGreater than 200kWAverage WeekdayOctober14</v>
      </c>
      <c r="B12543" t="s">
        <v>2235</v>
      </c>
      <c r="C12543" t="s">
        <v>2260</v>
      </c>
      <c r="D12543" t="s">
        <v>2793</v>
      </c>
      <c r="E12543" t="s">
        <v>3282</v>
      </c>
      <c r="F12543" s="6">
        <v>14</v>
      </c>
      <c r="G12543" s="6">
        <v>629.0098876953125</v>
      </c>
      <c r="H12543" s="6">
        <v>629.0098876953125</v>
      </c>
      <c r="I12543" s="6">
        <v>111.74464416503906</v>
      </c>
      <c r="J12543" s="6">
        <v>78.942455018596817</v>
      </c>
      <c r="K12543">
        <f t="shared" si="390"/>
        <v>0</v>
      </c>
    </row>
    <row r="12544" spans="1:11" x14ac:dyDescent="0.25">
      <c r="A12544" s="5" t="str">
        <f t="shared" si="391"/>
        <v>SizeGreater than 200kWAverage WeekdayOctober15</v>
      </c>
      <c r="B12544" t="s">
        <v>2235</v>
      </c>
      <c r="C12544" t="s">
        <v>2260</v>
      </c>
      <c r="D12544" t="s">
        <v>2793</v>
      </c>
      <c r="E12544" t="s">
        <v>3282</v>
      </c>
      <c r="F12544" s="6">
        <v>15</v>
      </c>
      <c r="G12544" s="6">
        <v>584.7017822265625</v>
      </c>
      <c r="H12544" s="6">
        <v>584.7017822265625</v>
      </c>
      <c r="I12544" s="6">
        <v>103.23100280761719</v>
      </c>
      <c r="J12544" s="6">
        <v>79.910040656195818</v>
      </c>
      <c r="K12544">
        <f t="shared" si="390"/>
        <v>0</v>
      </c>
    </row>
    <row r="12545" spans="1:11" x14ac:dyDescent="0.25">
      <c r="A12545" s="5" t="str">
        <f t="shared" si="391"/>
        <v>SizeGreater than 200kWAverage WeekdayOctober16</v>
      </c>
      <c r="B12545" t="s">
        <v>2235</v>
      </c>
      <c r="C12545" t="s">
        <v>2260</v>
      </c>
      <c r="D12545" t="s">
        <v>2793</v>
      </c>
      <c r="E12545" t="s">
        <v>3282</v>
      </c>
      <c r="F12545" s="6">
        <v>16</v>
      </c>
      <c r="G12545" s="6">
        <v>541.2818603515625</v>
      </c>
      <c r="H12545" s="6">
        <v>541.2818603515625</v>
      </c>
      <c r="I12545" s="6">
        <v>97.946327209472656</v>
      </c>
      <c r="J12545" s="6">
        <v>80.564647205494126</v>
      </c>
      <c r="K12545">
        <f t="shared" si="390"/>
        <v>0</v>
      </c>
    </row>
    <row r="12546" spans="1:11" x14ac:dyDescent="0.25">
      <c r="A12546" s="5" t="str">
        <f t="shared" si="391"/>
        <v>SizeGreater than 200kWAverage WeekdayOctober17</v>
      </c>
      <c r="B12546" t="s">
        <v>2235</v>
      </c>
      <c r="C12546" t="s">
        <v>2260</v>
      </c>
      <c r="D12546" t="s">
        <v>2793</v>
      </c>
      <c r="E12546" t="s">
        <v>3282</v>
      </c>
      <c r="F12546" s="6">
        <v>17</v>
      </c>
      <c r="G12546" s="6">
        <v>502.47967529296875</v>
      </c>
      <c r="H12546" s="6">
        <v>502.47967529296875</v>
      </c>
      <c r="I12546" s="6">
        <v>103.50314331054688</v>
      </c>
      <c r="J12546" s="6">
        <v>80.249821905442246</v>
      </c>
      <c r="K12546">
        <f t="shared" ref="K12546:K12609" si="392">INDEX(events, MATCH(CONCATENATE(B12546, C12546, D12546, E12546), events_y, 0), MATCH("Confidential", events_x, 0))</f>
        <v>0</v>
      </c>
    </row>
    <row r="12547" spans="1:11" x14ac:dyDescent="0.25">
      <c r="A12547" s="5" t="str">
        <f t="shared" ref="A12547:A12610" si="393">CONCATENATE(B12547, C12547, D12547, E12547, F12547)</f>
        <v>SizeGreater than 200kWAverage WeekdayOctober18</v>
      </c>
      <c r="B12547" t="s">
        <v>2235</v>
      </c>
      <c r="C12547" t="s">
        <v>2260</v>
      </c>
      <c r="D12547" t="s">
        <v>2793</v>
      </c>
      <c r="E12547" t="s">
        <v>3282</v>
      </c>
      <c r="F12547" s="6">
        <v>18</v>
      </c>
      <c r="G12547" s="6">
        <v>415.72177124023438</v>
      </c>
      <c r="H12547" s="6">
        <v>415.72177124023438</v>
      </c>
      <c r="I12547" s="6">
        <v>89.64892578125</v>
      </c>
      <c r="J12547" s="6">
        <v>78.916969743893503</v>
      </c>
      <c r="K12547">
        <f t="shared" si="392"/>
        <v>0</v>
      </c>
    </row>
    <row r="12548" spans="1:11" x14ac:dyDescent="0.25">
      <c r="A12548" s="5" t="str">
        <f t="shared" si="393"/>
        <v>SizeGreater than 200kWAverage WeekdayOctober19</v>
      </c>
      <c r="B12548" t="s">
        <v>2235</v>
      </c>
      <c r="C12548" t="s">
        <v>2260</v>
      </c>
      <c r="D12548" t="s">
        <v>2793</v>
      </c>
      <c r="E12548" t="s">
        <v>3282</v>
      </c>
      <c r="F12548" s="6">
        <v>19</v>
      </c>
      <c r="G12548" s="6">
        <v>405.53652954101563</v>
      </c>
      <c r="H12548" s="6">
        <v>405.53652954101563</v>
      </c>
      <c r="I12548" s="6">
        <v>85.505058288574219</v>
      </c>
      <c r="J12548" s="6">
        <v>76.560898298098735</v>
      </c>
      <c r="K12548">
        <f t="shared" si="392"/>
        <v>0</v>
      </c>
    </row>
    <row r="12549" spans="1:11" x14ac:dyDescent="0.25">
      <c r="A12549" s="5" t="str">
        <f t="shared" si="393"/>
        <v>SizeGreater than 200kWAverage WeekdayOctober20</v>
      </c>
      <c r="B12549" t="s">
        <v>2235</v>
      </c>
      <c r="C12549" t="s">
        <v>2260</v>
      </c>
      <c r="D12549" t="s">
        <v>2793</v>
      </c>
      <c r="E12549" t="s">
        <v>3282</v>
      </c>
      <c r="F12549" s="6">
        <v>20</v>
      </c>
      <c r="G12549" s="6">
        <v>418.302978515625</v>
      </c>
      <c r="H12549" s="6">
        <v>418.302978515625</v>
      </c>
      <c r="I12549" s="6">
        <v>103.75748443603516</v>
      </c>
      <c r="J12549" s="6">
        <v>72.666554851767458</v>
      </c>
      <c r="K12549">
        <f t="shared" si="392"/>
        <v>0</v>
      </c>
    </row>
    <row r="12550" spans="1:11" x14ac:dyDescent="0.25">
      <c r="A12550" s="5" t="str">
        <f t="shared" si="393"/>
        <v>SizeGreater than 200kWAverage WeekdayOctober21</v>
      </c>
      <c r="B12550" t="s">
        <v>2235</v>
      </c>
      <c r="C12550" t="s">
        <v>2260</v>
      </c>
      <c r="D12550" t="s">
        <v>2793</v>
      </c>
      <c r="E12550" t="s">
        <v>3282</v>
      </c>
      <c r="F12550" s="6">
        <v>21</v>
      </c>
      <c r="G12550" s="6">
        <v>445.478271484375</v>
      </c>
      <c r="H12550" s="6">
        <v>445.478271484375</v>
      </c>
      <c r="I12550" s="6">
        <v>99.7442626953125</v>
      </c>
      <c r="J12550" s="6">
        <v>70.470315585666214</v>
      </c>
      <c r="K12550">
        <f t="shared" si="392"/>
        <v>0</v>
      </c>
    </row>
    <row r="12551" spans="1:11" x14ac:dyDescent="0.25">
      <c r="A12551" s="5" t="str">
        <f t="shared" si="393"/>
        <v>SizeGreater than 200kWAverage WeekdayOctober22</v>
      </c>
      <c r="B12551" t="s">
        <v>2235</v>
      </c>
      <c r="C12551" t="s">
        <v>2260</v>
      </c>
      <c r="D12551" t="s">
        <v>2793</v>
      </c>
      <c r="E12551" t="s">
        <v>3282</v>
      </c>
      <c r="F12551" s="6">
        <v>22</v>
      </c>
      <c r="G12551" s="6">
        <v>462.8779296875</v>
      </c>
      <c r="H12551" s="6">
        <v>462.8779296875</v>
      </c>
      <c r="I12551" s="6">
        <v>96.056694030761719</v>
      </c>
      <c r="J12551" s="6">
        <v>68.722721911771742</v>
      </c>
      <c r="K12551">
        <f t="shared" si="392"/>
        <v>0</v>
      </c>
    </row>
    <row r="12552" spans="1:11" x14ac:dyDescent="0.25">
      <c r="A12552" s="5" t="str">
        <f t="shared" si="393"/>
        <v>SizeGreater than 200kWAverage WeekdayOctober23</v>
      </c>
      <c r="B12552" t="s">
        <v>2235</v>
      </c>
      <c r="C12552" t="s">
        <v>2260</v>
      </c>
      <c r="D12552" t="s">
        <v>2793</v>
      </c>
      <c r="E12552" t="s">
        <v>3282</v>
      </c>
      <c r="F12552" s="6">
        <v>23</v>
      </c>
      <c r="G12552" s="6">
        <v>508.31292724609375</v>
      </c>
      <c r="H12552" s="6">
        <v>508.31292724609375</v>
      </c>
      <c r="I12552" s="6">
        <v>109.16925811767578</v>
      </c>
      <c r="J12552" s="6">
        <v>67.288622419569165</v>
      </c>
      <c r="K12552">
        <f t="shared" si="392"/>
        <v>0</v>
      </c>
    </row>
    <row r="12553" spans="1:11" x14ac:dyDescent="0.25">
      <c r="A12553" s="5" t="str">
        <f t="shared" si="393"/>
        <v>SizeGreater than 200kWAverage WeekdayOctober24</v>
      </c>
      <c r="B12553" t="s">
        <v>2235</v>
      </c>
      <c r="C12553" t="s">
        <v>2260</v>
      </c>
      <c r="D12553" t="s">
        <v>2793</v>
      </c>
      <c r="E12553" t="s">
        <v>3282</v>
      </c>
      <c r="F12553" s="6">
        <v>24</v>
      </c>
      <c r="G12553" s="6">
        <v>532.82269287109375</v>
      </c>
      <c r="H12553" s="6">
        <v>532.82269287109375</v>
      </c>
      <c r="I12553" s="6">
        <v>112.165771484375</v>
      </c>
      <c r="J12553" s="6">
        <v>66.405753742736096</v>
      </c>
      <c r="K12553">
        <f t="shared" si="392"/>
        <v>0</v>
      </c>
    </row>
    <row r="12554" spans="1:11" x14ac:dyDescent="0.25">
      <c r="A12554" s="5" t="str">
        <f t="shared" si="393"/>
        <v>SizeGreater than 200kWMonthly Peak DayOctober1</v>
      </c>
      <c r="B12554" t="s">
        <v>2235</v>
      </c>
      <c r="C12554" t="s">
        <v>2260</v>
      </c>
      <c r="D12554" t="s">
        <v>2794</v>
      </c>
      <c r="E12554" t="s">
        <v>3282</v>
      </c>
      <c r="F12554" s="6">
        <v>1</v>
      </c>
      <c r="G12554" s="6">
        <v>944.6051025390625</v>
      </c>
      <c r="H12554" s="6">
        <v>904.586181640625</v>
      </c>
      <c r="I12554" s="6">
        <v>228.13429260253906</v>
      </c>
      <c r="J12554" s="6">
        <v>75.239268580307183</v>
      </c>
      <c r="K12554">
        <f t="shared" si="392"/>
        <v>0</v>
      </c>
    </row>
    <row r="12555" spans="1:11" x14ac:dyDescent="0.25">
      <c r="A12555" s="5" t="str">
        <f t="shared" si="393"/>
        <v>SizeGreater than 200kWMonthly Peak DayOctober2</v>
      </c>
      <c r="B12555" t="s">
        <v>2235</v>
      </c>
      <c r="C12555" t="s">
        <v>2260</v>
      </c>
      <c r="D12555" t="s">
        <v>2794</v>
      </c>
      <c r="E12555" t="s">
        <v>3282</v>
      </c>
      <c r="F12555" s="6">
        <v>2</v>
      </c>
      <c r="G12555" s="6">
        <v>913.06121826171875</v>
      </c>
      <c r="H12555" s="6">
        <v>945.308349609375</v>
      </c>
      <c r="I12555" s="6">
        <v>241.50987243652344</v>
      </c>
      <c r="J12555" s="6">
        <v>73.958588535638512</v>
      </c>
      <c r="K12555">
        <f t="shared" si="392"/>
        <v>0</v>
      </c>
    </row>
    <row r="12556" spans="1:11" x14ac:dyDescent="0.25">
      <c r="A12556" s="5" t="str">
        <f t="shared" si="393"/>
        <v>SizeGreater than 200kWMonthly Peak DayOctober3</v>
      </c>
      <c r="B12556" t="s">
        <v>2235</v>
      </c>
      <c r="C12556" t="s">
        <v>2260</v>
      </c>
      <c r="D12556" t="s">
        <v>2794</v>
      </c>
      <c r="E12556" t="s">
        <v>3282</v>
      </c>
      <c r="F12556" s="6">
        <v>3</v>
      </c>
      <c r="G12556" s="6">
        <v>846.7127685546875</v>
      </c>
      <c r="H12556" s="6">
        <v>858.5277099609375</v>
      </c>
      <c r="I12556" s="6">
        <v>220.46102905273438</v>
      </c>
      <c r="J12556" s="6">
        <v>72.924447656325384</v>
      </c>
      <c r="K12556">
        <f t="shared" si="392"/>
        <v>0</v>
      </c>
    </row>
    <row r="12557" spans="1:11" x14ac:dyDescent="0.25">
      <c r="A12557" s="5" t="str">
        <f t="shared" si="393"/>
        <v>SizeGreater than 200kWMonthly Peak DayOctober4</v>
      </c>
      <c r="B12557" t="s">
        <v>2235</v>
      </c>
      <c r="C12557" t="s">
        <v>2260</v>
      </c>
      <c r="D12557" t="s">
        <v>2794</v>
      </c>
      <c r="E12557" t="s">
        <v>3282</v>
      </c>
      <c r="F12557" s="6">
        <v>4</v>
      </c>
      <c r="G12557" s="6">
        <v>817.84332275390625</v>
      </c>
      <c r="H12557" s="6">
        <v>847.421875</v>
      </c>
      <c r="I12557" s="6">
        <v>210.46180725097656</v>
      </c>
      <c r="J12557" s="6">
        <v>71.518590928065919</v>
      </c>
      <c r="K12557">
        <f t="shared" si="392"/>
        <v>0</v>
      </c>
    </row>
    <row r="12558" spans="1:11" x14ac:dyDescent="0.25">
      <c r="A12558" s="5" t="str">
        <f t="shared" si="393"/>
        <v>SizeGreater than 200kWMonthly Peak DayOctober5</v>
      </c>
      <c r="B12558" t="s">
        <v>2235</v>
      </c>
      <c r="C12558" t="s">
        <v>2260</v>
      </c>
      <c r="D12558" t="s">
        <v>2794</v>
      </c>
      <c r="E12558" t="s">
        <v>3282</v>
      </c>
      <c r="F12558" s="6">
        <v>5</v>
      </c>
      <c r="G12558" s="6">
        <v>868.40472412109375</v>
      </c>
      <c r="H12558" s="6">
        <v>973.0205078125</v>
      </c>
      <c r="I12558" s="6">
        <v>206.39956665039063</v>
      </c>
      <c r="J12558" s="6">
        <v>70.86448732164169</v>
      </c>
      <c r="K12558">
        <f t="shared" si="392"/>
        <v>0</v>
      </c>
    </row>
    <row r="12559" spans="1:11" x14ac:dyDescent="0.25">
      <c r="A12559" s="5" t="str">
        <f t="shared" si="393"/>
        <v>SizeGreater than 200kWMonthly Peak DayOctober6</v>
      </c>
      <c r="B12559" t="s">
        <v>2235</v>
      </c>
      <c r="C12559" t="s">
        <v>2260</v>
      </c>
      <c r="D12559" t="s">
        <v>2794</v>
      </c>
      <c r="E12559" t="s">
        <v>3282</v>
      </c>
      <c r="F12559" s="6">
        <v>6</v>
      </c>
      <c r="G12559" s="6">
        <v>856.31640625</v>
      </c>
      <c r="H12559" s="6">
        <v>965.05072021484375</v>
      </c>
      <c r="I12559" s="6">
        <v>181.09539794921875</v>
      </c>
      <c r="J12559" s="6">
        <v>69.44103278077678</v>
      </c>
      <c r="K12559">
        <f t="shared" si="392"/>
        <v>0</v>
      </c>
    </row>
    <row r="12560" spans="1:11" x14ac:dyDescent="0.25">
      <c r="A12560" s="5" t="str">
        <f t="shared" si="393"/>
        <v>SizeGreater than 200kWMonthly Peak DayOctober7</v>
      </c>
      <c r="B12560" t="s">
        <v>2235</v>
      </c>
      <c r="C12560" t="s">
        <v>2260</v>
      </c>
      <c r="D12560" t="s">
        <v>2794</v>
      </c>
      <c r="E12560" t="s">
        <v>3282</v>
      </c>
      <c r="F12560" s="6">
        <v>7</v>
      </c>
      <c r="G12560" s="6">
        <v>891.694580078125</v>
      </c>
      <c r="H12560" s="6">
        <v>1025.322021484375</v>
      </c>
      <c r="I12560" s="6">
        <v>193.47616577148438</v>
      </c>
      <c r="J12560" s="6">
        <v>68.820735170340811</v>
      </c>
      <c r="K12560">
        <f t="shared" si="392"/>
        <v>0</v>
      </c>
    </row>
    <row r="12561" spans="1:11" x14ac:dyDescent="0.25">
      <c r="A12561" s="5" t="str">
        <f t="shared" si="393"/>
        <v>SizeGreater than 200kWMonthly Peak DayOctober8</v>
      </c>
      <c r="B12561" t="s">
        <v>2235</v>
      </c>
      <c r="C12561" t="s">
        <v>2260</v>
      </c>
      <c r="D12561" t="s">
        <v>2794</v>
      </c>
      <c r="E12561" t="s">
        <v>3282</v>
      </c>
      <c r="F12561" s="6">
        <v>8</v>
      </c>
      <c r="G12561" s="6">
        <v>802.29193115234375</v>
      </c>
      <c r="H12561" s="6">
        <v>876.84918212890625</v>
      </c>
      <c r="I12561" s="6">
        <v>169.12055969238281</v>
      </c>
      <c r="J12561" s="6">
        <v>67.912835339204747</v>
      </c>
      <c r="K12561">
        <f t="shared" si="392"/>
        <v>0</v>
      </c>
    </row>
    <row r="12562" spans="1:11" x14ac:dyDescent="0.25">
      <c r="A12562" s="5" t="str">
        <f t="shared" si="393"/>
        <v>SizeGreater than 200kWMonthly Peak DayOctober9</v>
      </c>
      <c r="B12562" t="s">
        <v>2235</v>
      </c>
      <c r="C12562" t="s">
        <v>2260</v>
      </c>
      <c r="D12562" t="s">
        <v>2794</v>
      </c>
      <c r="E12562" t="s">
        <v>3282</v>
      </c>
      <c r="F12562" s="6">
        <v>9</v>
      </c>
      <c r="G12562" s="6">
        <v>953.59014892578125</v>
      </c>
      <c r="H12562" s="6">
        <v>1023.10546875</v>
      </c>
      <c r="I12562" s="6">
        <v>169.75935363769531</v>
      </c>
      <c r="J12562" s="6">
        <v>70.045574382263993</v>
      </c>
      <c r="K12562">
        <f t="shared" si="392"/>
        <v>0</v>
      </c>
    </row>
    <row r="12563" spans="1:11" x14ac:dyDescent="0.25">
      <c r="A12563" s="5" t="str">
        <f t="shared" si="393"/>
        <v>SizeGreater than 200kWMonthly Peak DayOctober10</v>
      </c>
      <c r="B12563" t="s">
        <v>2235</v>
      </c>
      <c r="C12563" t="s">
        <v>2260</v>
      </c>
      <c r="D12563" t="s">
        <v>2794</v>
      </c>
      <c r="E12563" t="s">
        <v>3282</v>
      </c>
      <c r="F12563" s="6">
        <v>10</v>
      </c>
      <c r="G12563" s="6">
        <v>1019.5572509765625</v>
      </c>
      <c r="H12563" s="6">
        <v>1128.001953125</v>
      </c>
      <c r="I12563" s="6">
        <v>166.46478271484375</v>
      </c>
      <c r="J12563" s="6">
        <v>75.557465117654644</v>
      </c>
      <c r="K12563">
        <f t="shared" si="392"/>
        <v>0</v>
      </c>
    </row>
    <row r="12564" spans="1:11" x14ac:dyDescent="0.25">
      <c r="A12564" s="5" t="str">
        <f t="shared" si="393"/>
        <v>SizeGreater than 200kWMonthly Peak DayOctober11</v>
      </c>
      <c r="B12564" t="s">
        <v>2235</v>
      </c>
      <c r="C12564" t="s">
        <v>2260</v>
      </c>
      <c r="D12564" t="s">
        <v>2794</v>
      </c>
      <c r="E12564" t="s">
        <v>3282</v>
      </c>
      <c r="F12564" s="6">
        <v>11</v>
      </c>
      <c r="G12564" s="6">
        <v>1021.8906860351563</v>
      </c>
      <c r="H12564" s="6">
        <v>1115.0010986328125</v>
      </c>
      <c r="I12564" s="6">
        <v>202.432373046875</v>
      </c>
      <c r="J12564" s="6">
        <v>82.40777288366246</v>
      </c>
      <c r="K12564">
        <f t="shared" si="392"/>
        <v>0</v>
      </c>
    </row>
    <row r="12565" spans="1:11" x14ac:dyDescent="0.25">
      <c r="A12565" s="5" t="str">
        <f t="shared" si="393"/>
        <v>SizeGreater than 200kWMonthly Peak DayOctober12</v>
      </c>
      <c r="B12565" t="s">
        <v>2235</v>
      </c>
      <c r="C12565" t="s">
        <v>2260</v>
      </c>
      <c r="D12565" t="s">
        <v>2794</v>
      </c>
      <c r="E12565" t="s">
        <v>3282</v>
      </c>
      <c r="F12565" s="6">
        <v>12</v>
      </c>
      <c r="G12565" s="6">
        <v>926.12322998046875</v>
      </c>
      <c r="H12565" s="6">
        <v>1010.3489990234375</v>
      </c>
      <c r="I12565" s="6">
        <v>199.91619873046875</v>
      </c>
      <c r="J12565" s="6">
        <v>88.017066465778086</v>
      </c>
      <c r="K12565">
        <f t="shared" si="392"/>
        <v>0</v>
      </c>
    </row>
    <row r="12566" spans="1:11" x14ac:dyDescent="0.25">
      <c r="A12566" s="5" t="str">
        <f t="shared" si="393"/>
        <v>SizeGreater than 200kWMonthly Peak DayOctober13</v>
      </c>
      <c r="B12566" t="s">
        <v>2235</v>
      </c>
      <c r="C12566" t="s">
        <v>2260</v>
      </c>
      <c r="D12566" t="s">
        <v>2794</v>
      </c>
      <c r="E12566" t="s">
        <v>3282</v>
      </c>
      <c r="F12566" s="6">
        <v>13</v>
      </c>
      <c r="G12566" s="6">
        <v>991.72637939453125</v>
      </c>
      <c r="H12566" s="6">
        <v>1055.47998046875</v>
      </c>
      <c r="I12566" s="6">
        <v>206.52474975585938</v>
      </c>
      <c r="J12566" s="6">
        <v>91.635837658540666</v>
      </c>
      <c r="K12566">
        <f t="shared" si="392"/>
        <v>0</v>
      </c>
    </row>
    <row r="12567" spans="1:11" x14ac:dyDescent="0.25">
      <c r="A12567" s="5" t="str">
        <f t="shared" si="393"/>
        <v>SizeGreater than 200kWMonthly Peak DayOctober14</v>
      </c>
      <c r="B12567" t="s">
        <v>2235</v>
      </c>
      <c r="C12567" t="s">
        <v>2260</v>
      </c>
      <c r="D12567" t="s">
        <v>2794</v>
      </c>
      <c r="E12567" t="s">
        <v>3282</v>
      </c>
      <c r="F12567" s="6">
        <v>14</v>
      </c>
      <c r="G12567" s="6">
        <v>953.46441650390625</v>
      </c>
      <c r="H12567" s="6">
        <v>927.04833984375</v>
      </c>
      <c r="I12567" s="6">
        <v>168.61405944824219</v>
      </c>
      <c r="J12567" s="6">
        <v>94.310750984851225</v>
      </c>
      <c r="K12567">
        <f t="shared" si="392"/>
        <v>0</v>
      </c>
    </row>
    <row r="12568" spans="1:11" x14ac:dyDescent="0.25">
      <c r="A12568" s="5" t="str">
        <f t="shared" si="393"/>
        <v>SizeGreater than 200kWMonthly Peak DayOctober15</v>
      </c>
      <c r="B12568" t="s">
        <v>2235</v>
      </c>
      <c r="C12568" t="s">
        <v>2260</v>
      </c>
      <c r="D12568" t="s">
        <v>2794</v>
      </c>
      <c r="E12568" t="s">
        <v>3282</v>
      </c>
      <c r="F12568" s="6">
        <v>15</v>
      </c>
      <c r="G12568" s="6">
        <v>923.1353759765625</v>
      </c>
      <c r="H12568" s="6">
        <v>972.84625244140625</v>
      </c>
      <c r="I12568" s="6">
        <v>226.54753112792969</v>
      </c>
      <c r="J12568" s="6">
        <v>95.98740724163288</v>
      </c>
      <c r="K12568">
        <f t="shared" si="392"/>
        <v>0</v>
      </c>
    </row>
    <row r="12569" spans="1:11" x14ac:dyDescent="0.25">
      <c r="A12569" s="5" t="str">
        <f t="shared" si="393"/>
        <v>SizeGreater than 200kWMonthly Peak DayOctober16</v>
      </c>
      <c r="B12569" t="s">
        <v>2235</v>
      </c>
      <c r="C12569" t="s">
        <v>2260</v>
      </c>
      <c r="D12569" t="s">
        <v>2794</v>
      </c>
      <c r="E12569" t="s">
        <v>3282</v>
      </c>
      <c r="F12569" s="6">
        <v>16</v>
      </c>
      <c r="G12569" s="6">
        <v>816.759765625</v>
      </c>
      <c r="H12569" s="6">
        <v>883.1844482421875</v>
      </c>
      <c r="I12569" s="6">
        <v>170.05091857910156</v>
      </c>
      <c r="J12569" s="6">
        <v>96.564193574881898</v>
      </c>
      <c r="K12569">
        <f t="shared" si="392"/>
        <v>0</v>
      </c>
    </row>
    <row r="12570" spans="1:11" x14ac:dyDescent="0.25">
      <c r="A12570" s="5" t="str">
        <f t="shared" si="393"/>
        <v>SizeGreater than 200kWMonthly Peak DayOctober17</v>
      </c>
      <c r="B12570" t="s">
        <v>2235</v>
      </c>
      <c r="C12570" t="s">
        <v>2260</v>
      </c>
      <c r="D12570" t="s">
        <v>2794</v>
      </c>
      <c r="E12570" t="s">
        <v>3282</v>
      </c>
      <c r="F12570" s="6">
        <v>17</v>
      </c>
      <c r="G12570" s="6">
        <v>767.714599609375</v>
      </c>
      <c r="H12570" s="6">
        <v>708.56439208984375</v>
      </c>
      <c r="I12570" s="6">
        <v>154.09724426269531</v>
      </c>
      <c r="J12570" s="6">
        <v>96.082591322910659</v>
      </c>
      <c r="K12570">
        <f t="shared" si="392"/>
        <v>0</v>
      </c>
    </row>
    <row r="12571" spans="1:11" x14ac:dyDescent="0.25">
      <c r="A12571" s="5" t="str">
        <f t="shared" si="393"/>
        <v>SizeGreater than 200kWMonthly Peak DayOctober18</v>
      </c>
      <c r="B12571" t="s">
        <v>2235</v>
      </c>
      <c r="C12571" t="s">
        <v>2260</v>
      </c>
      <c r="D12571" t="s">
        <v>2794</v>
      </c>
      <c r="E12571" t="s">
        <v>3282</v>
      </c>
      <c r="F12571" s="6">
        <v>18</v>
      </c>
      <c r="G12571" s="6">
        <v>712.52764892578125</v>
      </c>
      <c r="H12571" s="6">
        <v>645.64312744140625</v>
      </c>
      <c r="I12571" s="6">
        <v>136.13629150390625</v>
      </c>
      <c r="J12571" s="6">
        <v>95.261435614691862</v>
      </c>
      <c r="K12571">
        <f t="shared" si="392"/>
        <v>0</v>
      </c>
    </row>
    <row r="12572" spans="1:11" x14ac:dyDescent="0.25">
      <c r="A12572" s="5" t="str">
        <f t="shared" si="393"/>
        <v>SizeGreater than 200kWMonthly Peak DayOctober19</v>
      </c>
      <c r="B12572" t="s">
        <v>2235</v>
      </c>
      <c r="C12572" t="s">
        <v>2260</v>
      </c>
      <c r="D12572" t="s">
        <v>2794</v>
      </c>
      <c r="E12572" t="s">
        <v>3282</v>
      </c>
      <c r="F12572" s="6">
        <v>19</v>
      </c>
      <c r="G12572" s="6">
        <v>732.45806884765625</v>
      </c>
      <c r="H12572" s="6">
        <v>689.89117431640625</v>
      </c>
      <c r="I12572" s="6">
        <v>151.68177795410156</v>
      </c>
      <c r="J12572" s="6">
        <v>91.784214726200815</v>
      </c>
      <c r="K12572">
        <f t="shared" si="392"/>
        <v>0</v>
      </c>
    </row>
    <row r="12573" spans="1:11" x14ac:dyDescent="0.25">
      <c r="A12573" s="5" t="str">
        <f t="shared" si="393"/>
        <v>SizeGreater than 200kWMonthly Peak DayOctober20</v>
      </c>
      <c r="B12573" t="s">
        <v>2235</v>
      </c>
      <c r="C12573" t="s">
        <v>2260</v>
      </c>
      <c r="D12573" t="s">
        <v>2794</v>
      </c>
      <c r="E12573" t="s">
        <v>3282</v>
      </c>
      <c r="F12573" s="6">
        <v>20</v>
      </c>
      <c r="G12573" s="6">
        <v>679.8509521484375</v>
      </c>
      <c r="H12573" s="6">
        <v>666.985107421875</v>
      </c>
      <c r="I12573" s="6">
        <v>160.89031982421875</v>
      </c>
      <c r="J12573" s="6">
        <v>86.358265573007088</v>
      </c>
      <c r="K12573">
        <f t="shared" si="392"/>
        <v>0</v>
      </c>
    </row>
    <row r="12574" spans="1:11" x14ac:dyDescent="0.25">
      <c r="A12574" s="5" t="str">
        <f t="shared" si="393"/>
        <v>SizeGreater than 200kWMonthly Peak DayOctober21</v>
      </c>
      <c r="B12574" t="s">
        <v>2235</v>
      </c>
      <c r="C12574" t="s">
        <v>2260</v>
      </c>
      <c r="D12574" t="s">
        <v>2794</v>
      </c>
      <c r="E12574" t="s">
        <v>3282</v>
      </c>
      <c r="F12574" s="6">
        <v>21</v>
      </c>
      <c r="G12574" s="6">
        <v>786.09637451171875</v>
      </c>
      <c r="H12574" s="6">
        <v>706.779541015625</v>
      </c>
      <c r="I12574" s="6">
        <v>181.56027221679688</v>
      </c>
      <c r="J12574" s="6">
        <v>82.805024587372216</v>
      </c>
      <c r="K12574">
        <f t="shared" si="392"/>
        <v>0</v>
      </c>
    </row>
    <row r="12575" spans="1:11" x14ac:dyDescent="0.25">
      <c r="A12575" s="5" t="str">
        <f t="shared" si="393"/>
        <v>SizeGreater than 200kWMonthly Peak DayOctober22</v>
      </c>
      <c r="B12575" t="s">
        <v>2235</v>
      </c>
      <c r="C12575" t="s">
        <v>2260</v>
      </c>
      <c r="D12575" t="s">
        <v>2794</v>
      </c>
      <c r="E12575" t="s">
        <v>3282</v>
      </c>
      <c r="F12575" s="6">
        <v>22</v>
      </c>
      <c r="G12575" s="6">
        <v>838.13726806640625</v>
      </c>
      <c r="H12575" s="6">
        <v>766.3150634765625</v>
      </c>
      <c r="I12575" s="6">
        <v>157.19134521484375</v>
      </c>
      <c r="J12575" s="6">
        <v>80.677819737563894</v>
      </c>
      <c r="K12575">
        <f t="shared" si="392"/>
        <v>0</v>
      </c>
    </row>
    <row r="12576" spans="1:11" x14ac:dyDescent="0.25">
      <c r="A12576" s="5" t="str">
        <f t="shared" si="393"/>
        <v>SizeGreater than 200kWMonthly Peak DayOctober23</v>
      </c>
      <c r="B12576" t="s">
        <v>2235</v>
      </c>
      <c r="C12576" t="s">
        <v>2260</v>
      </c>
      <c r="D12576" t="s">
        <v>2794</v>
      </c>
      <c r="E12576" t="s">
        <v>3282</v>
      </c>
      <c r="F12576" s="6">
        <v>23</v>
      </c>
      <c r="G12576" s="6">
        <v>877.60211181640625</v>
      </c>
      <c r="H12576" s="6">
        <v>699.46405029296875</v>
      </c>
      <c r="I12576" s="6">
        <v>123.88096618652344</v>
      </c>
      <c r="J12576" s="6">
        <v>78.419743531780455</v>
      </c>
      <c r="K12576">
        <f t="shared" si="392"/>
        <v>0</v>
      </c>
    </row>
    <row r="12577" spans="1:11" x14ac:dyDescent="0.25">
      <c r="A12577" s="5" t="str">
        <f t="shared" si="393"/>
        <v>SizeGreater than 200kWMonthly Peak DayOctober24</v>
      </c>
      <c r="B12577" t="s">
        <v>2235</v>
      </c>
      <c r="C12577" t="s">
        <v>2260</v>
      </c>
      <c r="D12577" t="s">
        <v>2794</v>
      </c>
      <c r="E12577" t="s">
        <v>3282</v>
      </c>
      <c r="F12577" s="6">
        <v>24</v>
      </c>
      <c r="G12577" s="6">
        <v>907.44158935546875</v>
      </c>
      <c r="H12577" s="6">
        <v>751.0250244140625</v>
      </c>
      <c r="I12577" s="6">
        <v>153.54554748535156</v>
      </c>
      <c r="J12577" s="6">
        <v>76.332220666202559</v>
      </c>
      <c r="K12577">
        <f t="shared" si="392"/>
        <v>0</v>
      </c>
    </row>
    <row r="12578" spans="1:11" x14ac:dyDescent="0.25">
      <c r="A12578" s="5" t="str">
        <f t="shared" si="393"/>
        <v>SizeGreater than 200kWAverage WeekdayNovember1</v>
      </c>
      <c r="B12578" t="s">
        <v>2235</v>
      </c>
      <c r="C12578" t="s">
        <v>2260</v>
      </c>
      <c r="D12578" t="s">
        <v>2795</v>
      </c>
      <c r="E12578" t="s">
        <v>3283</v>
      </c>
      <c r="F12578" s="6">
        <v>1</v>
      </c>
      <c r="G12578" s="6">
        <v>550.14422607421875</v>
      </c>
      <c r="H12578" s="6">
        <v>550.14422607421875</v>
      </c>
      <c r="I12578" s="6">
        <v>106.73314666748047</v>
      </c>
      <c r="J12578" s="6">
        <v>52.834929577464763</v>
      </c>
      <c r="K12578">
        <f t="shared" si="392"/>
        <v>0</v>
      </c>
    </row>
    <row r="12579" spans="1:11" x14ac:dyDescent="0.25">
      <c r="A12579" s="5" t="str">
        <f t="shared" si="393"/>
        <v>SizeGreater than 200kWAverage WeekdayNovember2</v>
      </c>
      <c r="B12579" t="s">
        <v>2235</v>
      </c>
      <c r="C12579" t="s">
        <v>2260</v>
      </c>
      <c r="D12579" t="s">
        <v>2795</v>
      </c>
      <c r="E12579" t="s">
        <v>3283</v>
      </c>
      <c r="F12579" s="6">
        <v>2</v>
      </c>
      <c r="G12579" s="6">
        <v>503.02432250976563</v>
      </c>
      <c r="H12579" s="6">
        <v>503.02432250976563</v>
      </c>
      <c r="I12579" s="6">
        <v>159.51739501953125</v>
      </c>
      <c r="J12579" s="6">
        <v>51.580845070422534</v>
      </c>
      <c r="K12579">
        <f t="shared" si="392"/>
        <v>0</v>
      </c>
    </row>
    <row r="12580" spans="1:11" x14ac:dyDescent="0.25">
      <c r="A12580" s="5" t="str">
        <f t="shared" si="393"/>
        <v>SizeGreater than 200kWAverage WeekdayNovember3</v>
      </c>
      <c r="B12580" t="s">
        <v>2235</v>
      </c>
      <c r="C12580" t="s">
        <v>2260</v>
      </c>
      <c r="D12580" t="s">
        <v>2795</v>
      </c>
      <c r="E12580" t="s">
        <v>3283</v>
      </c>
      <c r="F12580" s="6">
        <v>3</v>
      </c>
      <c r="G12580" s="6">
        <v>566.66943359375</v>
      </c>
      <c r="H12580" s="6">
        <v>566.66943359375</v>
      </c>
      <c r="I12580" s="6">
        <v>125.22318267822266</v>
      </c>
      <c r="J12580" s="6">
        <v>51.016197183098576</v>
      </c>
      <c r="K12580">
        <f t="shared" si="392"/>
        <v>0</v>
      </c>
    </row>
    <row r="12581" spans="1:11" x14ac:dyDescent="0.25">
      <c r="A12581" s="5" t="str">
        <f t="shared" si="393"/>
        <v>SizeGreater than 200kWAverage WeekdayNovember4</v>
      </c>
      <c r="B12581" t="s">
        <v>2235</v>
      </c>
      <c r="C12581" t="s">
        <v>2260</v>
      </c>
      <c r="D12581" t="s">
        <v>2795</v>
      </c>
      <c r="E12581" t="s">
        <v>3283</v>
      </c>
      <c r="F12581" s="6">
        <v>4</v>
      </c>
      <c r="G12581" s="6">
        <v>572.37921142578125</v>
      </c>
      <c r="H12581" s="6">
        <v>572.37921142578125</v>
      </c>
      <c r="I12581" s="6">
        <v>124.24138641357422</v>
      </c>
      <c r="J12581" s="6">
        <v>49.799577464788733</v>
      </c>
      <c r="K12581">
        <f t="shared" si="392"/>
        <v>0</v>
      </c>
    </row>
    <row r="12582" spans="1:11" x14ac:dyDescent="0.25">
      <c r="A12582" s="5" t="str">
        <f t="shared" si="393"/>
        <v>SizeGreater than 200kWAverage WeekdayNovember5</v>
      </c>
      <c r="B12582" t="s">
        <v>2235</v>
      </c>
      <c r="C12582" t="s">
        <v>2260</v>
      </c>
      <c r="D12582" t="s">
        <v>2795</v>
      </c>
      <c r="E12582" t="s">
        <v>3283</v>
      </c>
      <c r="F12582" s="6">
        <v>5</v>
      </c>
      <c r="G12582" s="6">
        <v>606.4302978515625</v>
      </c>
      <c r="H12582" s="6">
        <v>606.4302978515625</v>
      </c>
      <c r="I12582" s="6">
        <v>133.75758361816406</v>
      </c>
      <c r="J12582" s="6">
        <v>49.086056338028186</v>
      </c>
      <c r="K12582">
        <f t="shared" si="392"/>
        <v>0</v>
      </c>
    </row>
    <row r="12583" spans="1:11" x14ac:dyDescent="0.25">
      <c r="A12583" s="5" t="str">
        <f t="shared" si="393"/>
        <v>SizeGreater than 200kWAverage WeekdayNovember6</v>
      </c>
      <c r="B12583" t="s">
        <v>2235</v>
      </c>
      <c r="C12583" t="s">
        <v>2260</v>
      </c>
      <c r="D12583" t="s">
        <v>2795</v>
      </c>
      <c r="E12583" t="s">
        <v>3283</v>
      </c>
      <c r="F12583" s="6">
        <v>6</v>
      </c>
      <c r="G12583" s="6">
        <v>757.867431640625</v>
      </c>
      <c r="H12583" s="6">
        <v>757.867431640625</v>
      </c>
      <c r="I12583" s="6">
        <v>135.14297485351563</v>
      </c>
      <c r="J12583" s="6">
        <v>48.159014084507056</v>
      </c>
      <c r="K12583">
        <f t="shared" si="392"/>
        <v>0</v>
      </c>
    </row>
    <row r="12584" spans="1:11" x14ac:dyDescent="0.25">
      <c r="A12584" s="5" t="str">
        <f t="shared" si="393"/>
        <v>SizeGreater than 200kWAverage WeekdayNovember7</v>
      </c>
      <c r="B12584" t="s">
        <v>2235</v>
      </c>
      <c r="C12584" t="s">
        <v>2260</v>
      </c>
      <c r="D12584" t="s">
        <v>2795</v>
      </c>
      <c r="E12584" t="s">
        <v>3283</v>
      </c>
      <c r="F12584" s="6">
        <v>7</v>
      </c>
      <c r="G12584" s="6">
        <v>732.97174072265625</v>
      </c>
      <c r="H12584" s="6">
        <v>732.97174072265625</v>
      </c>
      <c r="I12584" s="6">
        <v>124.56516265869141</v>
      </c>
      <c r="J12584" s="6">
        <v>47.800281690140828</v>
      </c>
      <c r="K12584">
        <f t="shared" si="392"/>
        <v>0</v>
      </c>
    </row>
    <row r="12585" spans="1:11" x14ac:dyDescent="0.25">
      <c r="A12585" s="5" t="str">
        <f t="shared" si="393"/>
        <v>SizeGreater than 200kWAverage WeekdayNovember8</v>
      </c>
      <c r="B12585" t="s">
        <v>2235</v>
      </c>
      <c r="C12585" t="s">
        <v>2260</v>
      </c>
      <c r="D12585" t="s">
        <v>2795</v>
      </c>
      <c r="E12585" t="s">
        <v>3283</v>
      </c>
      <c r="F12585" s="6">
        <v>8</v>
      </c>
      <c r="G12585" s="6">
        <v>697.4710693359375</v>
      </c>
      <c r="H12585" s="6">
        <v>697.4710693359375</v>
      </c>
      <c r="I12585" s="6">
        <v>118.69267272949219</v>
      </c>
      <c r="J12585" s="6">
        <v>47.354507042253516</v>
      </c>
      <c r="K12585">
        <f t="shared" si="392"/>
        <v>0</v>
      </c>
    </row>
    <row r="12586" spans="1:11" x14ac:dyDescent="0.25">
      <c r="A12586" s="5" t="str">
        <f t="shared" si="393"/>
        <v>SizeGreater than 200kWAverage WeekdayNovember9</v>
      </c>
      <c r="B12586" t="s">
        <v>2235</v>
      </c>
      <c r="C12586" t="s">
        <v>2260</v>
      </c>
      <c r="D12586" t="s">
        <v>2795</v>
      </c>
      <c r="E12586" t="s">
        <v>3283</v>
      </c>
      <c r="F12586" s="6">
        <v>9</v>
      </c>
      <c r="G12586" s="6">
        <v>737.08868408203125</v>
      </c>
      <c r="H12586" s="6">
        <v>737.08868408203125</v>
      </c>
      <c r="I12586" s="6">
        <v>119.95378875732422</v>
      </c>
      <c r="J12586" s="6">
        <v>49.754929577464793</v>
      </c>
      <c r="K12586">
        <f t="shared" si="392"/>
        <v>0</v>
      </c>
    </row>
    <row r="12587" spans="1:11" x14ac:dyDescent="0.25">
      <c r="A12587" s="5" t="str">
        <f t="shared" si="393"/>
        <v>SizeGreater than 200kWAverage WeekdayNovember10</v>
      </c>
      <c r="B12587" t="s">
        <v>2235</v>
      </c>
      <c r="C12587" t="s">
        <v>2260</v>
      </c>
      <c r="D12587" t="s">
        <v>2795</v>
      </c>
      <c r="E12587" t="s">
        <v>3283</v>
      </c>
      <c r="F12587" s="6">
        <v>10</v>
      </c>
      <c r="G12587" s="6">
        <v>786.06207275390625</v>
      </c>
      <c r="H12587" s="6">
        <v>786.06207275390625</v>
      </c>
      <c r="I12587" s="6">
        <v>115.48039245605469</v>
      </c>
      <c r="J12587" s="6">
        <v>54.441408450704209</v>
      </c>
      <c r="K12587">
        <f t="shared" si="392"/>
        <v>0</v>
      </c>
    </row>
    <row r="12588" spans="1:11" x14ac:dyDescent="0.25">
      <c r="A12588" s="5" t="str">
        <f t="shared" si="393"/>
        <v>SizeGreater than 200kWAverage WeekdayNovember11</v>
      </c>
      <c r="B12588" t="s">
        <v>2235</v>
      </c>
      <c r="C12588" t="s">
        <v>2260</v>
      </c>
      <c r="D12588" t="s">
        <v>2795</v>
      </c>
      <c r="E12588" t="s">
        <v>3283</v>
      </c>
      <c r="F12588" s="6">
        <v>11</v>
      </c>
      <c r="G12588" s="6">
        <v>813.8131103515625</v>
      </c>
      <c r="H12588" s="6">
        <v>813.8131103515625</v>
      </c>
      <c r="I12588" s="6">
        <v>112.47918701171875</v>
      </c>
      <c r="J12588" s="6">
        <v>59.364929577464764</v>
      </c>
      <c r="K12588">
        <f t="shared" si="392"/>
        <v>0</v>
      </c>
    </row>
    <row r="12589" spans="1:11" x14ac:dyDescent="0.25">
      <c r="A12589" s="5" t="str">
        <f t="shared" si="393"/>
        <v>SizeGreater than 200kWAverage WeekdayNovember12</v>
      </c>
      <c r="B12589" t="s">
        <v>2235</v>
      </c>
      <c r="C12589" t="s">
        <v>2260</v>
      </c>
      <c r="D12589" t="s">
        <v>2795</v>
      </c>
      <c r="E12589" t="s">
        <v>3283</v>
      </c>
      <c r="F12589" s="6">
        <v>12</v>
      </c>
      <c r="G12589" s="6">
        <v>764.96405029296875</v>
      </c>
      <c r="H12589" s="6">
        <v>764.96405029296875</v>
      </c>
      <c r="I12589" s="6">
        <v>126.67528533935547</v>
      </c>
      <c r="J12589" s="6">
        <v>62.497464788732415</v>
      </c>
      <c r="K12589">
        <f t="shared" si="392"/>
        <v>0</v>
      </c>
    </row>
    <row r="12590" spans="1:11" x14ac:dyDescent="0.25">
      <c r="A12590" s="5" t="str">
        <f t="shared" si="393"/>
        <v>SizeGreater than 200kWAverage WeekdayNovember13</v>
      </c>
      <c r="B12590" t="s">
        <v>2235</v>
      </c>
      <c r="C12590" t="s">
        <v>2260</v>
      </c>
      <c r="D12590" t="s">
        <v>2795</v>
      </c>
      <c r="E12590" t="s">
        <v>3283</v>
      </c>
      <c r="F12590" s="6">
        <v>13</v>
      </c>
      <c r="G12590" s="6">
        <v>641.77606201171875</v>
      </c>
      <c r="H12590" s="6">
        <v>641.77606201171875</v>
      </c>
      <c r="I12590" s="6">
        <v>125.21955871582031</v>
      </c>
      <c r="J12590" s="6">
        <v>63.889154929577451</v>
      </c>
      <c r="K12590">
        <f t="shared" si="392"/>
        <v>0</v>
      </c>
    </row>
    <row r="12591" spans="1:11" x14ac:dyDescent="0.25">
      <c r="A12591" s="5" t="str">
        <f t="shared" si="393"/>
        <v>SizeGreater than 200kWAverage WeekdayNovember14</v>
      </c>
      <c r="B12591" t="s">
        <v>2235</v>
      </c>
      <c r="C12591" t="s">
        <v>2260</v>
      </c>
      <c r="D12591" t="s">
        <v>2795</v>
      </c>
      <c r="E12591" t="s">
        <v>3283</v>
      </c>
      <c r="F12591" s="6">
        <v>14</v>
      </c>
      <c r="G12591" s="6">
        <v>544.93145751953125</v>
      </c>
      <c r="H12591" s="6">
        <v>544.93145751953125</v>
      </c>
      <c r="I12591" s="6">
        <v>109.66526794433594</v>
      </c>
      <c r="J12591" s="6">
        <v>65.519718309859172</v>
      </c>
      <c r="K12591">
        <f t="shared" si="392"/>
        <v>0</v>
      </c>
    </row>
    <row r="12592" spans="1:11" x14ac:dyDescent="0.25">
      <c r="A12592" s="5" t="str">
        <f t="shared" si="393"/>
        <v>SizeGreater than 200kWAverage WeekdayNovember15</v>
      </c>
      <c r="B12592" t="s">
        <v>2235</v>
      </c>
      <c r="C12592" t="s">
        <v>2260</v>
      </c>
      <c r="D12592" t="s">
        <v>2795</v>
      </c>
      <c r="E12592" t="s">
        <v>3283</v>
      </c>
      <c r="F12592" s="6">
        <v>15</v>
      </c>
      <c r="G12592" s="6">
        <v>488.10348510742188</v>
      </c>
      <c r="H12592" s="6">
        <v>488.10348510742188</v>
      </c>
      <c r="I12592" s="6">
        <v>99.756355285644531</v>
      </c>
      <c r="J12592" s="6">
        <v>66.576619718309843</v>
      </c>
      <c r="K12592">
        <f t="shared" si="392"/>
        <v>0</v>
      </c>
    </row>
    <row r="12593" spans="1:11" x14ac:dyDescent="0.25">
      <c r="A12593" s="5" t="str">
        <f t="shared" si="393"/>
        <v>SizeGreater than 200kWAverage WeekdayNovember16</v>
      </c>
      <c r="B12593" t="s">
        <v>2235</v>
      </c>
      <c r="C12593" t="s">
        <v>2260</v>
      </c>
      <c r="D12593" t="s">
        <v>2795</v>
      </c>
      <c r="E12593" t="s">
        <v>3283</v>
      </c>
      <c r="F12593" s="6">
        <v>16</v>
      </c>
      <c r="G12593" s="6">
        <v>452.99456787109375</v>
      </c>
      <c r="H12593" s="6">
        <v>452.99456787109375</v>
      </c>
      <c r="I12593" s="6">
        <v>97.709152221679688</v>
      </c>
      <c r="J12593" s="6">
        <v>66.769859154929591</v>
      </c>
      <c r="K12593">
        <f t="shared" si="392"/>
        <v>0</v>
      </c>
    </row>
    <row r="12594" spans="1:11" x14ac:dyDescent="0.25">
      <c r="A12594" s="5" t="str">
        <f t="shared" si="393"/>
        <v>SizeGreater than 200kWAverage WeekdayNovember17</v>
      </c>
      <c r="B12594" t="s">
        <v>2235</v>
      </c>
      <c r="C12594" t="s">
        <v>2260</v>
      </c>
      <c r="D12594" t="s">
        <v>2795</v>
      </c>
      <c r="E12594" t="s">
        <v>3283</v>
      </c>
      <c r="F12594" s="6">
        <v>17</v>
      </c>
      <c r="G12594" s="6">
        <v>455.97018432617188</v>
      </c>
      <c r="H12594" s="6">
        <v>455.97018432617188</v>
      </c>
      <c r="I12594" s="6">
        <v>104.47958374023438</v>
      </c>
      <c r="J12594" s="6">
        <v>65.488450704225343</v>
      </c>
      <c r="K12594">
        <f t="shared" si="392"/>
        <v>0</v>
      </c>
    </row>
    <row r="12595" spans="1:11" x14ac:dyDescent="0.25">
      <c r="A12595" s="5" t="str">
        <f t="shared" si="393"/>
        <v>SizeGreater than 200kWAverage WeekdayNovember18</v>
      </c>
      <c r="B12595" t="s">
        <v>2235</v>
      </c>
      <c r="C12595" t="s">
        <v>2260</v>
      </c>
      <c r="D12595" t="s">
        <v>2795</v>
      </c>
      <c r="E12595" t="s">
        <v>3283</v>
      </c>
      <c r="F12595" s="6">
        <v>18</v>
      </c>
      <c r="G12595" s="6">
        <v>488.42449951171875</v>
      </c>
      <c r="H12595" s="6">
        <v>488.42449951171875</v>
      </c>
      <c r="I12595" s="6">
        <v>88.96368408203125</v>
      </c>
      <c r="J12595" s="6">
        <v>62.515211267605657</v>
      </c>
      <c r="K12595">
        <f t="shared" si="392"/>
        <v>0</v>
      </c>
    </row>
    <row r="12596" spans="1:11" x14ac:dyDescent="0.25">
      <c r="A12596" s="5" t="str">
        <f t="shared" si="393"/>
        <v>SizeGreater than 200kWAverage WeekdayNovember19</v>
      </c>
      <c r="B12596" t="s">
        <v>2235</v>
      </c>
      <c r="C12596" t="s">
        <v>2260</v>
      </c>
      <c r="D12596" t="s">
        <v>2795</v>
      </c>
      <c r="E12596" t="s">
        <v>3283</v>
      </c>
      <c r="F12596" s="6">
        <v>19</v>
      </c>
      <c r="G12596" s="6">
        <v>488.978515625</v>
      </c>
      <c r="H12596" s="6">
        <v>488.978515625</v>
      </c>
      <c r="I12596" s="6">
        <v>89.330322265625</v>
      </c>
      <c r="J12596" s="6">
        <v>59.832535211267626</v>
      </c>
      <c r="K12596">
        <f t="shared" si="392"/>
        <v>0</v>
      </c>
    </row>
    <row r="12597" spans="1:11" x14ac:dyDescent="0.25">
      <c r="A12597" s="5" t="str">
        <f t="shared" si="393"/>
        <v>SizeGreater than 200kWAverage WeekdayNovember20</v>
      </c>
      <c r="B12597" t="s">
        <v>2235</v>
      </c>
      <c r="C12597" t="s">
        <v>2260</v>
      </c>
      <c r="D12597" t="s">
        <v>2795</v>
      </c>
      <c r="E12597" t="s">
        <v>3283</v>
      </c>
      <c r="F12597" s="6">
        <v>20</v>
      </c>
      <c r="G12597" s="6">
        <v>485.63824462890625</v>
      </c>
      <c r="H12597" s="6">
        <v>485.63824462890625</v>
      </c>
      <c r="I12597" s="6">
        <v>101.33956146240234</v>
      </c>
      <c r="J12597" s="6">
        <v>58.2508450704225</v>
      </c>
      <c r="K12597">
        <f t="shared" si="392"/>
        <v>0</v>
      </c>
    </row>
    <row r="12598" spans="1:11" x14ac:dyDescent="0.25">
      <c r="A12598" s="5" t="str">
        <f t="shared" si="393"/>
        <v>SizeGreater than 200kWAverage WeekdayNovember21</v>
      </c>
      <c r="B12598" t="s">
        <v>2235</v>
      </c>
      <c r="C12598" t="s">
        <v>2260</v>
      </c>
      <c r="D12598" t="s">
        <v>2795</v>
      </c>
      <c r="E12598" t="s">
        <v>3283</v>
      </c>
      <c r="F12598" s="6">
        <v>21</v>
      </c>
      <c r="G12598" s="6">
        <v>490.12701416015625</v>
      </c>
      <c r="H12598" s="6">
        <v>490.12701416015625</v>
      </c>
      <c r="I12598" s="6">
        <v>104.22153472900391</v>
      </c>
      <c r="J12598" s="6">
        <v>57.010140845070481</v>
      </c>
      <c r="K12598">
        <f t="shared" si="392"/>
        <v>0</v>
      </c>
    </row>
    <row r="12599" spans="1:11" x14ac:dyDescent="0.25">
      <c r="A12599" s="5" t="str">
        <f t="shared" si="393"/>
        <v>SizeGreater than 200kWAverage WeekdayNovember22</v>
      </c>
      <c r="B12599" t="s">
        <v>2235</v>
      </c>
      <c r="C12599" t="s">
        <v>2260</v>
      </c>
      <c r="D12599" t="s">
        <v>2795</v>
      </c>
      <c r="E12599" t="s">
        <v>3283</v>
      </c>
      <c r="F12599" s="6">
        <v>22</v>
      </c>
      <c r="G12599" s="6">
        <v>503.42202758789063</v>
      </c>
      <c r="H12599" s="6">
        <v>503.42202758789063</v>
      </c>
      <c r="I12599" s="6">
        <v>96.439643859863281</v>
      </c>
      <c r="J12599" s="6">
        <v>56.056901408450713</v>
      </c>
      <c r="K12599">
        <f t="shared" si="392"/>
        <v>0</v>
      </c>
    </row>
    <row r="12600" spans="1:11" x14ac:dyDescent="0.25">
      <c r="A12600" s="5" t="str">
        <f t="shared" si="393"/>
        <v>SizeGreater than 200kWAverage WeekdayNovember23</v>
      </c>
      <c r="B12600" t="s">
        <v>2235</v>
      </c>
      <c r="C12600" t="s">
        <v>2260</v>
      </c>
      <c r="D12600" t="s">
        <v>2795</v>
      </c>
      <c r="E12600" t="s">
        <v>3283</v>
      </c>
      <c r="F12600" s="6">
        <v>23</v>
      </c>
      <c r="G12600" s="6">
        <v>459.96835327148438</v>
      </c>
      <c r="H12600" s="6">
        <v>459.96835327148438</v>
      </c>
      <c r="I12600" s="6">
        <v>104.37350463867188</v>
      </c>
      <c r="J12600" s="6">
        <v>55.107323943661989</v>
      </c>
      <c r="K12600">
        <f t="shared" si="392"/>
        <v>0</v>
      </c>
    </row>
    <row r="12601" spans="1:11" x14ac:dyDescent="0.25">
      <c r="A12601" s="5" t="str">
        <f t="shared" si="393"/>
        <v>SizeGreater than 200kWAverage WeekdayNovember24</v>
      </c>
      <c r="B12601" t="s">
        <v>2235</v>
      </c>
      <c r="C12601" t="s">
        <v>2260</v>
      </c>
      <c r="D12601" t="s">
        <v>2795</v>
      </c>
      <c r="E12601" t="s">
        <v>3283</v>
      </c>
      <c r="F12601" s="6">
        <v>24</v>
      </c>
      <c r="G12601" s="6">
        <v>496.45989990234375</v>
      </c>
      <c r="H12601" s="6">
        <v>496.45989990234375</v>
      </c>
      <c r="I12601" s="6">
        <v>102.73442840576172</v>
      </c>
      <c r="J12601" s="6">
        <v>54.073802816901377</v>
      </c>
      <c r="K12601">
        <f t="shared" si="392"/>
        <v>0</v>
      </c>
    </row>
    <row r="12602" spans="1:11" x14ac:dyDescent="0.25">
      <c r="A12602" s="5" t="str">
        <f t="shared" si="393"/>
        <v>SizeGreater than 200kWMonthly Peak DayNovember1</v>
      </c>
      <c r="B12602" t="s">
        <v>2235</v>
      </c>
      <c r="C12602" t="s">
        <v>2260</v>
      </c>
      <c r="D12602" t="s">
        <v>2796</v>
      </c>
      <c r="E12602" t="s">
        <v>3283</v>
      </c>
      <c r="F12602" s="6">
        <v>1</v>
      </c>
      <c r="G12602" s="6">
        <v>920.9798583984375</v>
      </c>
      <c r="H12602" s="6">
        <v>920.9798583984375</v>
      </c>
      <c r="I12602" s="6">
        <v>156.96067810058594</v>
      </c>
      <c r="J12602" s="6">
        <v>64.928873239436612</v>
      </c>
      <c r="K12602">
        <f t="shared" si="392"/>
        <v>0</v>
      </c>
    </row>
    <row r="12603" spans="1:11" x14ac:dyDescent="0.25">
      <c r="A12603" s="5" t="str">
        <f t="shared" si="393"/>
        <v>SizeGreater than 200kWMonthly Peak DayNovember2</v>
      </c>
      <c r="B12603" t="s">
        <v>2235</v>
      </c>
      <c r="C12603" t="s">
        <v>2260</v>
      </c>
      <c r="D12603" t="s">
        <v>2796</v>
      </c>
      <c r="E12603" t="s">
        <v>3283</v>
      </c>
      <c r="F12603" s="6">
        <v>2</v>
      </c>
      <c r="G12603" s="6">
        <v>930.359375</v>
      </c>
      <c r="H12603" s="6">
        <v>930.359375</v>
      </c>
      <c r="I12603" s="6">
        <v>153.15460205078125</v>
      </c>
      <c r="J12603" s="6">
        <v>63.530563380281706</v>
      </c>
      <c r="K12603">
        <f t="shared" si="392"/>
        <v>0</v>
      </c>
    </row>
    <row r="12604" spans="1:11" x14ac:dyDescent="0.25">
      <c r="A12604" s="5" t="str">
        <f t="shared" si="393"/>
        <v>SizeGreater than 200kWMonthly Peak DayNovember3</v>
      </c>
      <c r="B12604" t="s">
        <v>2235</v>
      </c>
      <c r="C12604" t="s">
        <v>2260</v>
      </c>
      <c r="D12604" t="s">
        <v>2796</v>
      </c>
      <c r="E12604" t="s">
        <v>3283</v>
      </c>
      <c r="F12604" s="6">
        <v>3</v>
      </c>
      <c r="G12604" s="6">
        <v>965.8436279296875</v>
      </c>
      <c r="H12604" s="6">
        <v>965.8436279296875</v>
      </c>
      <c r="I12604" s="6">
        <v>150.85092163085938</v>
      </c>
      <c r="J12604" s="6">
        <v>62.615492957746518</v>
      </c>
      <c r="K12604">
        <f t="shared" si="392"/>
        <v>0</v>
      </c>
    </row>
    <row r="12605" spans="1:11" x14ac:dyDescent="0.25">
      <c r="A12605" s="5" t="str">
        <f t="shared" si="393"/>
        <v>SizeGreater than 200kWMonthly Peak DayNovember4</v>
      </c>
      <c r="B12605" t="s">
        <v>2235</v>
      </c>
      <c r="C12605" t="s">
        <v>2260</v>
      </c>
      <c r="D12605" t="s">
        <v>2796</v>
      </c>
      <c r="E12605" t="s">
        <v>3283</v>
      </c>
      <c r="F12605" s="6">
        <v>4</v>
      </c>
      <c r="G12605" s="6">
        <v>875.3135986328125</v>
      </c>
      <c r="H12605" s="6">
        <v>875.3135986328125</v>
      </c>
      <c r="I12605" s="6">
        <v>134.91648864746094</v>
      </c>
      <c r="J12605" s="6">
        <v>61.447183098591523</v>
      </c>
      <c r="K12605">
        <f t="shared" si="392"/>
        <v>0</v>
      </c>
    </row>
    <row r="12606" spans="1:11" x14ac:dyDescent="0.25">
      <c r="A12606" s="5" t="str">
        <f t="shared" si="393"/>
        <v>SizeGreater than 200kWMonthly Peak DayNovember5</v>
      </c>
      <c r="B12606" t="s">
        <v>2235</v>
      </c>
      <c r="C12606" t="s">
        <v>2260</v>
      </c>
      <c r="D12606" t="s">
        <v>2796</v>
      </c>
      <c r="E12606" t="s">
        <v>3283</v>
      </c>
      <c r="F12606" s="6">
        <v>5</v>
      </c>
      <c r="G12606" s="6">
        <v>854.24591064453125</v>
      </c>
      <c r="H12606" s="6">
        <v>854.24591064453125</v>
      </c>
      <c r="I12606" s="6">
        <v>136.15512084960938</v>
      </c>
      <c r="J12606" s="6">
        <v>61.295352112676049</v>
      </c>
      <c r="K12606">
        <f t="shared" si="392"/>
        <v>0</v>
      </c>
    </row>
    <row r="12607" spans="1:11" x14ac:dyDescent="0.25">
      <c r="A12607" s="5" t="str">
        <f t="shared" si="393"/>
        <v>SizeGreater than 200kWMonthly Peak DayNovember6</v>
      </c>
      <c r="B12607" t="s">
        <v>2235</v>
      </c>
      <c r="C12607" t="s">
        <v>2260</v>
      </c>
      <c r="D12607" t="s">
        <v>2796</v>
      </c>
      <c r="E12607" t="s">
        <v>3283</v>
      </c>
      <c r="F12607" s="6">
        <v>6</v>
      </c>
      <c r="G12607" s="6">
        <v>962.25921630859375</v>
      </c>
      <c r="H12607" s="6">
        <v>962.25921630859375</v>
      </c>
      <c r="I12607" s="6">
        <v>122.28327941894531</v>
      </c>
      <c r="J12607" s="6">
        <v>60.724929577464763</v>
      </c>
      <c r="K12607">
        <f t="shared" si="392"/>
        <v>0</v>
      </c>
    </row>
    <row r="12608" spans="1:11" x14ac:dyDescent="0.25">
      <c r="A12608" s="5" t="str">
        <f t="shared" si="393"/>
        <v>SizeGreater than 200kWMonthly Peak DayNovember7</v>
      </c>
      <c r="B12608" t="s">
        <v>2235</v>
      </c>
      <c r="C12608" t="s">
        <v>2260</v>
      </c>
      <c r="D12608" t="s">
        <v>2796</v>
      </c>
      <c r="E12608" t="s">
        <v>3283</v>
      </c>
      <c r="F12608" s="6">
        <v>7</v>
      </c>
      <c r="G12608" s="6">
        <v>1010.0740356445313</v>
      </c>
      <c r="H12608" s="6">
        <v>1010.0740356445313</v>
      </c>
      <c r="I12608" s="6">
        <v>130.65901184082031</v>
      </c>
      <c r="J12608" s="6">
        <v>60.819718309859113</v>
      </c>
      <c r="K12608">
        <f t="shared" si="392"/>
        <v>0</v>
      </c>
    </row>
    <row r="12609" spans="1:11" x14ac:dyDescent="0.25">
      <c r="A12609" s="5" t="str">
        <f t="shared" si="393"/>
        <v>SizeGreater than 200kWMonthly Peak DayNovember8</v>
      </c>
      <c r="B12609" t="s">
        <v>2235</v>
      </c>
      <c r="C12609" t="s">
        <v>2260</v>
      </c>
      <c r="D12609" t="s">
        <v>2796</v>
      </c>
      <c r="E12609" t="s">
        <v>3283</v>
      </c>
      <c r="F12609" s="6">
        <v>8</v>
      </c>
      <c r="G12609" s="6">
        <v>985.83905029296875</v>
      </c>
      <c r="H12609" s="6">
        <v>985.83905029296875</v>
      </c>
      <c r="I12609" s="6">
        <v>118.58210754394531</v>
      </c>
      <c r="J12609" s="6">
        <v>61.547746478873243</v>
      </c>
      <c r="K12609">
        <f t="shared" si="392"/>
        <v>0</v>
      </c>
    </row>
    <row r="12610" spans="1:11" x14ac:dyDescent="0.25">
      <c r="A12610" s="5" t="str">
        <f t="shared" si="393"/>
        <v>SizeGreater than 200kWMonthly Peak DayNovember9</v>
      </c>
      <c r="B12610" t="s">
        <v>2235</v>
      </c>
      <c r="C12610" t="s">
        <v>2260</v>
      </c>
      <c r="D12610" t="s">
        <v>2796</v>
      </c>
      <c r="E12610" t="s">
        <v>3283</v>
      </c>
      <c r="F12610" s="6">
        <v>9</v>
      </c>
      <c r="G12610" s="6">
        <v>960.16009521484375</v>
      </c>
      <c r="H12610" s="6">
        <v>960.16009521484375</v>
      </c>
      <c r="I12610" s="6">
        <v>138.79168701171875</v>
      </c>
      <c r="J12610" s="6">
        <v>64.611830985915475</v>
      </c>
      <c r="K12610">
        <f t="shared" ref="K12610:K12673" si="394">INDEX(events, MATCH(CONCATENATE(B12610, C12610, D12610, E12610), events_y, 0), MATCH("Confidential", events_x, 0))</f>
        <v>0</v>
      </c>
    </row>
    <row r="12611" spans="1:11" x14ac:dyDescent="0.25">
      <c r="A12611" s="5" t="str">
        <f t="shared" ref="A12611:A12674" si="395">CONCATENATE(B12611, C12611, D12611, E12611, F12611)</f>
        <v>SizeGreater than 200kWMonthly Peak DayNovember10</v>
      </c>
      <c r="B12611" t="s">
        <v>2235</v>
      </c>
      <c r="C12611" t="s">
        <v>2260</v>
      </c>
      <c r="D12611" t="s">
        <v>2796</v>
      </c>
      <c r="E12611" t="s">
        <v>3283</v>
      </c>
      <c r="F12611" s="6">
        <v>10</v>
      </c>
      <c r="G12611" s="6">
        <v>1000.736328125</v>
      </c>
      <c r="H12611" s="6">
        <v>1000.736328125</v>
      </c>
      <c r="I12611" s="6">
        <v>129.5897216796875</v>
      </c>
      <c r="J12611" s="6">
        <v>69.045070422535176</v>
      </c>
      <c r="K12611">
        <f t="shared" si="394"/>
        <v>0</v>
      </c>
    </row>
    <row r="12612" spans="1:11" x14ac:dyDescent="0.25">
      <c r="A12612" s="5" t="str">
        <f t="shared" si="395"/>
        <v>SizeGreater than 200kWMonthly Peak DayNovember11</v>
      </c>
      <c r="B12612" t="s">
        <v>2235</v>
      </c>
      <c r="C12612" t="s">
        <v>2260</v>
      </c>
      <c r="D12612" t="s">
        <v>2796</v>
      </c>
      <c r="E12612" t="s">
        <v>3283</v>
      </c>
      <c r="F12612" s="6">
        <v>11</v>
      </c>
      <c r="G12612" s="6">
        <v>989.08978271484375</v>
      </c>
      <c r="H12612" s="6">
        <v>989.08978271484375</v>
      </c>
      <c r="I12612" s="6">
        <v>170.04206848144531</v>
      </c>
      <c r="J12612" s="6">
        <v>76.07873239436617</v>
      </c>
      <c r="K12612">
        <f t="shared" si="394"/>
        <v>0</v>
      </c>
    </row>
    <row r="12613" spans="1:11" x14ac:dyDescent="0.25">
      <c r="A12613" s="5" t="str">
        <f t="shared" si="395"/>
        <v>SizeGreater than 200kWMonthly Peak DayNovember12</v>
      </c>
      <c r="B12613" t="s">
        <v>2235</v>
      </c>
      <c r="C12613" t="s">
        <v>2260</v>
      </c>
      <c r="D12613" t="s">
        <v>2796</v>
      </c>
      <c r="E12613" t="s">
        <v>3283</v>
      </c>
      <c r="F12613" s="6">
        <v>12</v>
      </c>
      <c r="G12613" s="6">
        <v>889.7674560546875</v>
      </c>
      <c r="H12613" s="6">
        <v>889.7674560546875</v>
      </c>
      <c r="I12613" s="6">
        <v>149.86042785644531</v>
      </c>
      <c r="J12613" s="6">
        <v>81.381690140845038</v>
      </c>
      <c r="K12613">
        <f t="shared" si="394"/>
        <v>0</v>
      </c>
    </row>
    <row r="12614" spans="1:11" x14ac:dyDescent="0.25">
      <c r="A12614" s="5" t="str">
        <f t="shared" si="395"/>
        <v>SizeGreater than 200kWMonthly Peak DayNovember13</v>
      </c>
      <c r="B12614" t="s">
        <v>2235</v>
      </c>
      <c r="C12614" t="s">
        <v>2260</v>
      </c>
      <c r="D12614" t="s">
        <v>2796</v>
      </c>
      <c r="E12614" t="s">
        <v>3283</v>
      </c>
      <c r="F12614" s="6">
        <v>13</v>
      </c>
      <c r="G12614" s="6">
        <v>962.11895751953125</v>
      </c>
      <c r="H12614" s="6">
        <v>962.11895751953125</v>
      </c>
      <c r="I12614" s="6">
        <v>156.96275329589844</v>
      </c>
      <c r="J12614" s="6">
        <v>83.394366197183103</v>
      </c>
      <c r="K12614">
        <f t="shared" si="394"/>
        <v>0</v>
      </c>
    </row>
    <row r="12615" spans="1:11" x14ac:dyDescent="0.25">
      <c r="A12615" s="5" t="str">
        <f t="shared" si="395"/>
        <v>SizeGreater than 200kWMonthly Peak DayNovember14</v>
      </c>
      <c r="B12615" t="s">
        <v>2235</v>
      </c>
      <c r="C12615" t="s">
        <v>2260</v>
      </c>
      <c r="D12615" t="s">
        <v>2796</v>
      </c>
      <c r="E12615" t="s">
        <v>3283</v>
      </c>
      <c r="F12615" s="6">
        <v>14</v>
      </c>
      <c r="G12615" s="6">
        <v>891.93756103515625</v>
      </c>
      <c r="H12615" s="6">
        <v>891.93756103515625</v>
      </c>
      <c r="I12615" s="6">
        <v>155.24005126953125</v>
      </c>
      <c r="J12615" s="6">
        <v>86.245070422535264</v>
      </c>
      <c r="K12615">
        <f t="shared" si="394"/>
        <v>0</v>
      </c>
    </row>
    <row r="12616" spans="1:11" x14ac:dyDescent="0.25">
      <c r="A12616" s="5" t="str">
        <f t="shared" si="395"/>
        <v>SizeGreater than 200kWMonthly Peak DayNovember15</v>
      </c>
      <c r="B12616" t="s">
        <v>2235</v>
      </c>
      <c r="C12616" t="s">
        <v>2260</v>
      </c>
      <c r="D12616" t="s">
        <v>2796</v>
      </c>
      <c r="E12616" t="s">
        <v>3283</v>
      </c>
      <c r="F12616" s="6">
        <v>15</v>
      </c>
      <c r="G12616" s="6">
        <v>926.1314697265625</v>
      </c>
      <c r="H12616" s="6">
        <v>926.1314697265625</v>
      </c>
      <c r="I12616" s="6">
        <v>194.83407592773438</v>
      </c>
      <c r="J12616" s="6">
        <v>87.876056338028235</v>
      </c>
      <c r="K12616">
        <f t="shared" si="394"/>
        <v>0</v>
      </c>
    </row>
    <row r="12617" spans="1:11" x14ac:dyDescent="0.25">
      <c r="A12617" s="5" t="str">
        <f t="shared" si="395"/>
        <v>SizeGreater than 200kWMonthly Peak DayNovember16</v>
      </c>
      <c r="B12617" t="s">
        <v>2235</v>
      </c>
      <c r="C12617" t="s">
        <v>2260</v>
      </c>
      <c r="D12617" t="s">
        <v>2796</v>
      </c>
      <c r="E12617" t="s">
        <v>3283</v>
      </c>
      <c r="F12617" s="6">
        <v>16</v>
      </c>
      <c r="G12617" s="6">
        <v>911.77069091796875</v>
      </c>
      <c r="H12617" s="6">
        <v>911.77069091796875</v>
      </c>
      <c r="I12617" s="6">
        <v>157.38693237304688</v>
      </c>
      <c r="J12617" s="6">
        <v>87.421126760563411</v>
      </c>
      <c r="K12617">
        <f t="shared" si="394"/>
        <v>0</v>
      </c>
    </row>
    <row r="12618" spans="1:11" x14ac:dyDescent="0.25">
      <c r="A12618" s="5" t="str">
        <f t="shared" si="395"/>
        <v>SizeGreater than 200kWMonthly Peak DayNovember17</v>
      </c>
      <c r="B12618" t="s">
        <v>2235</v>
      </c>
      <c r="C12618" t="s">
        <v>2260</v>
      </c>
      <c r="D12618" t="s">
        <v>2796</v>
      </c>
      <c r="E12618" t="s">
        <v>3283</v>
      </c>
      <c r="F12618" s="6">
        <v>17</v>
      </c>
      <c r="G12618" s="6">
        <v>898.29547119140625</v>
      </c>
      <c r="H12618" s="6">
        <v>898.29547119140625</v>
      </c>
      <c r="I12618" s="6">
        <v>166.74107360839844</v>
      </c>
      <c r="J12618" s="6">
        <v>84.614084507042236</v>
      </c>
      <c r="K12618">
        <f t="shared" si="394"/>
        <v>0</v>
      </c>
    </row>
    <row r="12619" spans="1:11" x14ac:dyDescent="0.25">
      <c r="A12619" s="5" t="str">
        <f t="shared" si="395"/>
        <v>SizeGreater than 200kWMonthly Peak DayNovember18</v>
      </c>
      <c r="B12619" t="s">
        <v>2235</v>
      </c>
      <c r="C12619" t="s">
        <v>2260</v>
      </c>
      <c r="D12619" t="s">
        <v>2796</v>
      </c>
      <c r="E12619" t="s">
        <v>3283</v>
      </c>
      <c r="F12619" s="6">
        <v>18</v>
      </c>
      <c r="G12619" s="6">
        <v>815.40911865234375</v>
      </c>
      <c r="H12619" s="6">
        <v>815.40911865234375</v>
      </c>
      <c r="I12619" s="6">
        <v>163.32464599609375</v>
      </c>
      <c r="J12619" s="6">
        <v>82.392957746478871</v>
      </c>
      <c r="K12619">
        <f t="shared" si="394"/>
        <v>0</v>
      </c>
    </row>
    <row r="12620" spans="1:11" x14ac:dyDescent="0.25">
      <c r="A12620" s="5" t="str">
        <f t="shared" si="395"/>
        <v>SizeGreater than 200kWMonthly Peak DayNovember19</v>
      </c>
      <c r="B12620" t="s">
        <v>2235</v>
      </c>
      <c r="C12620" t="s">
        <v>2260</v>
      </c>
      <c r="D12620" t="s">
        <v>2796</v>
      </c>
      <c r="E12620" t="s">
        <v>3283</v>
      </c>
      <c r="F12620" s="6">
        <v>19</v>
      </c>
      <c r="G12620" s="6">
        <v>818.7486572265625</v>
      </c>
      <c r="H12620" s="6">
        <v>818.7486572265625</v>
      </c>
      <c r="I12620" s="6">
        <v>255.549560546875</v>
      </c>
      <c r="J12620" s="6">
        <v>80.154929577464756</v>
      </c>
      <c r="K12620">
        <f t="shared" si="394"/>
        <v>0</v>
      </c>
    </row>
    <row r="12621" spans="1:11" x14ac:dyDescent="0.25">
      <c r="A12621" s="5" t="str">
        <f t="shared" si="395"/>
        <v>SizeGreater than 200kWMonthly Peak DayNovember20</v>
      </c>
      <c r="B12621" t="s">
        <v>2235</v>
      </c>
      <c r="C12621" t="s">
        <v>2260</v>
      </c>
      <c r="D12621" t="s">
        <v>2796</v>
      </c>
      <c r="E12621" t="s">
        <v>3283</v>
      </c>
      <c r="F12621" s="6">
        <v>20</v>
      </c>
      <c r="G12621" s="6">
        <v>884.7879638671875</v>
      </c>
      <c r="H12621" s="6">
        <v>884.7879638671875</v>
      </c>
      <c r="I12621" s="6">
        <v>156.27168273925781</v>
      </c>
      <c r="J12621" s="6">
        <v>77.327323943661952</v>
      </c>
      <c r="K12621">
        <f t="shared" si="394"/>
        <v>0</v>
      </c>
    </row>
    <row r="12622" spans="1:11" x14ac:dyDescent="0.25">
      <c r="A12622" s="5" t="str">
        <f t="shared" si="395"/>
        <v>SizeGreater than 200kWMonthly Peak DayNovember21</v>
      </c>
      <c r="B12622" t="s">
        <v>2235</v>
      </c>
      <c r="C12622" t="s">
        <v>2260</v>
      </c>
      <c r="D12622" t="s">
        <v>2796</v>
      </c>
      <c r="E12622" t="s">
        <v>3283</v>
      </c>
      <c r="F12622" s="6">
        <v>21</v>
      </c>
      <c r="G12622" s="6">
        <v>913.556640625</v>
      </c>
      <c r="H12622" s="6">
        <v>913.556640625</v>
      </c>
      <c r="I12622" s="6">
        <v>157.75105285644531</v>
      </c>
      <c r="J12622" s="6">
        <v>75.071830985915497</v>
      </c>
      <c r="K12622">
        <f t="shared" si="394"/>
        <v>0</v>
      </c>
    </row>
    <row r="12623" spans="1:11" x14ac:dyDescent="0.25">
      <c r="A12623" s="5" t="str">
        <f t="shared" si="395"/>
        <v>SizeGreater than 200kWMonthly Peak DayNovember22</v>
      </c>
      <c r="B12623" t="s">
        <v>2235</v>
      </c>
      <c r="C12623" t="s">
        <v>2260</v>
      </c>
      <c r="D12623" t="s">
        <v>2796</v>
      </c>
      <c r="E12623" t="s">
        <v>3283</v>
      </c>
      <c r="F12623" s="6">
        <v>22</v>
      </c>
      <c r="G12623" s="6">
        <v>935.29730224609375</v>
      </c>
      <c r="H12623" s="6">
        <v>935.29730224609375</v>
      </c>
      <c r="I12623" s="6">
        <v>171.46224975585938</v>
      </c>
      <c r="J12623" s="6">
        <v>74.134929577464817</v>
      </c>
      <c r="K12623">
        <f t="shared" si="394"/>
        <v>0</v>
      </c>
    </row>
    <row r="12624" spans="1:11" x14ac:dyDescent="0.25">
      <c r="A12624" s="5" t="str">
        <f t="shared" si="395"/>
        <v>SizeGreater than 200kWMonthly Peak DayNovember23</v>
      </c>
      <c r="B12624" t="s">
        <v>2235</v>
      </c>
      <c r="C12624" t="s">
        <v>2260</v>
      </c>
      <c r="D12624" t="s">
        <v>2796</v>
      </c>
      <c r="E12624" t="s">
        <v>3283</v>
      </c>
      <c r="F12624" s="6">
        <v>23</v>
      </c>
      <c r="G12624" s="6">
        <v>1009.44482421875</v>
      </c>
      <c r="H12624" s="6">
        <v>1009.44482421875</v>
      </c>
      <c r="I12624" s="6">
        <v>216.72666931152344</v>
      </c>
      <c r="J12624" s="6">
        <v>72.872394366197227</v>
      </c>
      <c r="K12624">
        <f t="shared" si="394"/>
        <v>0</v>
      </c>
    </row>
    <row r="12625" spans="1:11" x14ac:dyDescent="0.25">
      <c r="A12625" s="5" t="str">
        <f t="shared" si="395"/>
        <v>SizeGreater than 200kWMonthly Peak DayNovember24</v>
      </c>
      <c r="B12625" t="s">
        <v>2235</v>
      </c>
      <c r="C12625" t="s">
        <v>2260</v>
      </c>
      <c r="D12625" t="s">
        <v>2796</v>
      </c>
      <c r="E12625" t="s">
        <v>3283</v>
      </c>
      <c r="F12625" s="6">
        <v>24</v>
      </c>
      <c r="G12625" s="6">
        <v>970.37481689453125</v>
      </c>
      <c r="H12625" s="6">
        <v>970.37481689453125</v>
      </c>
      <c r="I12625" s="6">
        <v>175.23098754882813</v>
      </c>
      <c r="J12625" s="6">
        <v>70.560422535211316</v>
      </c>
      <c r="K12625">
        <f t="shared" si="394"/>
        <v>0</v>
      </c>
    </row>
    <row r="12626" spans="1:11" x14ac:dyDescent="0.25">
      <c r="A12626" s="5" t="str">
        <f t="shared" si="395"/>
        <v>SizeGreater than 200kWAverage WeekdayDecember1</v>
      </c>
      <c r="B12626" t="s">
        <v>2235</v>
      </c>
      <c r="C12626" t="s">
        <v>2260</v>
      </c>
      <c r="D12626" t="s">
        <v>2797</v>
      </c>
      <c r="E12626" t="s">
        <v>3284</v>
      </c>
      <c r="F12626" s="6">
        <v>1</v>
      </c>
      <c r="G12626" s="6">
        <v>710.62518310546875</v>
      </c>
      <c r="H12626" s="6">
        <v>710.62518310546875</v>
      </c>
      <c r="I12626" s="6">
        <v>94.551620483398438</v>
      </c>
      <c r="J12626" s="6">
        <v>50.836197183098548</v>
      </c>
      <c r="K12626">
        <f t="shared" si="394"/>
        <v>0</v>
      </c>
    </row>
    <row r="12627" spans="1:11" x14ac:dyDescent="0.25">
      <c r="A12627" s="5" t="str">
        <f t="shared" si="395"/>
        <v>SizeGreater than 200kWAverage WeekdayDecember2</v>
      </c>
      <c r="B12627" t="s">
        <v>2235</v>
      </c>
      <c r="C12627" t="s">
        <v>2260</v>
      </c>
      <c r="D12627" t="s">
        <v>2797</v>
      </c>
      <c r="E12627" t="s">
        <v>3284</v>
      </c>
      <c r="F12627" s="6">
        <v>2</v>
      </c>
      <c r="G12627" s="6">
        <v>705.36456298828125</v>
      </c>
      <c r="H12627" s="6">
        <v>705.36456298828125</v>
      </c>
      <c r="I12627" s="6">
        <v>119.18264007568359</v>
      </c>
      <c r="J12627" s="6">
        <v>49.86845070422536</v>
      </c>
      <c r="K12627">
        <f t="shared" si="394"/>
        <v>0</v>
      </c>
    </row>
    <row r="12628" spans="1:11" x14ac:dyDescent="0.25">
      <c r="A12628" s="5" t="str">
        <f t="shared" si="395"/>
        <v>SizeGreater than 200kWAverage WeekdayDecember3</v>
      </c>
      <c r="B12628" t="s">
        <v>2235</v>
      </c>
      <c r="C12628" t="s">
        <v>2260</v>
      </c>
      <c r="D12628" t="s">
        <v>2797</v>
      </c>
      <c r="E12628" t="s">
        <v>3284</v>
      </c>
      <c r="F12628" s="6">
        <v>3</v>
      </c>
      <c r="G12628" s="6">
        <v>711.572265625</v>
      </c>
      <c r="H12628" s="6">
        <v>711.572265625</v>
      </c>
      <c r="I12628" s="6">
        <v>130.00238037109375</v>
      </c>
      <c r="J12628" s="6">
        <v>49.375633802816942</v>
      </c>
      <c r="K12628">
        <f t="shared" si="394"/>
        <v>0</v>
      </c>
    </row>
    <row r="12629" spans="1:11" x14ac:dyDescent="0.25">
      <c r="A12629" s="5" t="str">
        <f t="shared" si="395"/>
        <v>SizeGreater than 200kWAverage WeekdayDecember4</v>
      </c>
      <c r="B12629" t="s">
        <v>2235</v>
      </c>
      <c r="C12629" t="s">
        <v>2260</v>
      </c>
      <c r="D12629" t="s">
        <v>2797</v>
      </c>
      <c r="E12629" t="s">
        <v>3284</v>
      </c>
      <c r="F12629" s="6">
        <v>4</v>
      </c>
      <c r="G12629" s="6">
        <v>685.29754638671875</v>
      </c>
      <c r="H12629" s="6">
        <v>685.29754638671875</v>
      </c>
      <c r="I12629" s="6">
        <v>115.44026947021484</v>
      </c>
      <c r="J12629" s="6">
        <v>48.612394366197194</v>
      </c>
      <c r="K12629">
        <f t="shared" si="394"/>
        <v>0</v>
      </c>
    </row>
    <row r="12630" spans="1:11" x14ac:dyDescent="0.25">
      <c r="A12630" s="5" t="str">
        <f t="shared" si="395"/>
        <v>SizeGreater than 200kWAverage WeekdayDecember5</v>
      </c>
      <c r="B12630" t="s">
        <v>2235</v>
      </c>
      <c r="C12630" t="s">
        <v>2260</v>
      </c>
      <c r="D12630" t="s">
        <v>2797</v>
      </c>
      <c r="E12630" t="s">
        <v>3284</v>
      </c>
      <c r="F12630" s="6">
        <v>5</v>
      </c>
      <c r="G12630" s="6">
        <v>686.07696533203125</v>
      </c>
      <c r="H12630" s="6">
        <v>686.07696533203125</v>
      </c>
      <c r="I12630" s="6">
        <v>87.977958679199219</v>
      </c>
      <c r="J12630" s="6">
        <v>48.075633802816917</v>
      </c>
      <c r="K12630">
        <f t="shared" si="394"/>
        <v>0</v>
      </c>
    </row>
    <row r="12631" spans="1:11" x14ac:dyDescent="0.25">
      <c r="A12631" s="5" t="str">
        <f t="shared" si="395"/>
        <v>SizeGreater than 200kWAverage WeekdayDecember6</v>
      </c>
      <c r="B12631" t="s">
        <v>2235</v>
      </c>
      <c r="C12631" t="s">
        <v>2260</v>
      </c>
      <c r="D12631" t="s">
        <v>2797</v>
      </c>
      <c r="E12631" t="s">
        <v>3284</v>
      </c>
      <c r="F12631" s="6">
        <v>6</v>
      </c>
      <c r="G12631" s="6">
        <v>724.65826416015625</v>
      </c>
      <c r="H12631" s="6">
        <v>724.65826416015625</v>
      </c>
      <c r="I12631" s="6">
        <v>89.673576354980469</v>
      </c>
      <c r="J12631" s="6">
        <v>48.38873239436618</v>
      </c>
      <c r="K12631">
        <f t="shared" si="394"/>
        <v>0</v>
      </c>
    </row>
    <row r="12632" spans="1:11" x14ac:dyDescent="0.25">
      <c r="A12632" s="5" t="str">
        <f t="shared" si="395"/>
        <v>SizeGreater than 200kWAverage WeekdayDecember7</v>
      </c>
      <c r="B12632" t="s">
        <v>2235</v>
      </c>
      <c r="C12632" t="s">
        <v>2260</v>
      </c>
      <c r="D12632" t="s">
        <v>2797</v>
      </c>
      <c r="E12632" t="s">
        <v>3284</v>
      </c>
      <c r="F12632" s="6">
        <v>7</v>
      </c>
      <c r="G12632" s="6">
        <v>790.70965576171875</v>
      </c>
      <c r="H12632" s="6">
        <v>790.70965576171875</v>
      </c>
      <c r="I12632" s="6">
        <v>107.24156951904297</v>
      </c>
      <c r="J12632" s="6">
        <v>48.433521126760574</v>
      </c>
      <c r="K12632">
        <f t="shared" si="394"/>
        <v>0</v>
      </c>
    </row>
    <row r="12633" spans="1:11" x14ac:dyDescent="0.25">
      <c r="A12633" s="5" t="str">
        <f t="shared" si="395"/>
        <v>SizeGreater than 200kWAverage WeekdayDecember8</v>
      </c>
      <c r="B12633" t="s">
        <v>2235</v>
      </c>
      <c r="C12633" t="s">
        <v>2260</v>
      </c>
      <c r="D12633" t="s">
        <v>2797</v>
      </c>
      <c r="E12633" t="s">
        <v>3284</v>
      </c>
      <c r="F12633" s="6">
        <v>8</v>
      </c>
      <c r="G12633" s="6">
        <v>850.29766845703125</v>
      </c>
      <c r="H12633" s="6">
        <v>850.29766845703125</v>
      </c>
      <c r="I12633" s="6">
        <v>133.63973999023438</v>
      </c>
      <c r="J12633" s="6">
        <v>48.006338028169004</v>
      </c>
      <c r="K12633">
        <f t="shared" si="394"/>
        <v>0</v>
      </c>
    </row>
    <row r="12634" spans="1:11" x14ac:dyDescent="0.25">
      <c r="A12634" s="5" t="str">
        <f t="shared" si="395"/>
        <v>SizeGreater than 200kWAverage WeekdayDecember9</v>
      </c>
      <c r="B12634" t="s">
        <v>2235</v>
      </c>
      <c r="C12634" t="s">
        <v>2260</v>
      </c>
      <c r="D12634" t="s">
        <v>2797</v>
      </c>
      <c r="E12634" t="s">
        <v>3284</v>
      </c>
      <c r="F12634" s="6">
        <v>9</v>
      </c>
      <c r="G12634" s="6">
        <v>969.5440673828125</v>
      </c>
      <c r="H12634" s="6">
        <v>969.5440673828125</v>
      </c>
      <c r="I12634" s="6">
        <v>84.922767639160156</v>
      </c>
      <c r="J12634" s="6">
        <v>49.234929577464797</v>
      </c>
      <c r="K12634">
        <f t="shared" si="394"/>
        <v>0</v>
      </c>
    </row>
    <row r="12635" spans="1:11" x14ac:dyDescent="0.25">
      <c r="A12635" s="5" t="str">
        <f t="shared" si="395"/>
        <v>SizeGreater than 200kWAverage WeekdayDecember10</v>
      </c>
      <c r="B12635" t="s">
        <v>2235</v>
      </c>
      <c r="C12635" t="s">
        <v>2260</v>
      </c>
      <c r="D12635" t="s">
        <v>2797</v>
      </c>
      <c r="E12635" t="s">
        <v>3284</v>
      </c>
      <c r="F12635" s="6">
        <v>10</v>
      </c>
      <c r="G12635" s="6">
        <v>979.9486083984375</v>
      </c>
      <c r="H12635" s="6">
        <v>979.9486083984375</v>
      </c>
      <c r="I12635" s="6">
        <v>92.894699096679688</v>
      </c>
      <c r="J12635" s="6">
        <v>52.632394366197161</v>
      </c>
      <c r="K12635">
        <f t="shared" si="394"/>
        <v>0</v>
      </c>
    </row>
    <row r="12636" spans="1:11" x14ac:dyDescent="0.25">
      <c r="A12636" s="5" t="str">
        <f t="shared" si="395"/>
        <v>SizeGreater than 200kWAverage WeekdayDecember11</v>
      </c>
      <c r="B12636" t="s">
        <v>2235</v>
      </c>
      <c r="C12636" t="s">
        <v>2260</v>
      </c>
      <c r="D12636" t="s">
        <v>2797</v>
      </c>
      <c r="E12636" t="s">
        <v>3284</v>
      </c>
      <c r="F12636" s="6">
        <v>11</v>
      </c>
      <c r="G12636" s="6">
        <v>857.542724609375</v>
      </c>
      <c r="H12636" s="6">
        <v>857.542724609375</v>
      </c>
      <c r="I12636" s="6">
        <v>100.89960479736328</v>
      </c>
      <c r="J12636" s="6">
        <v>56.559732394366229</v>
      </c>
      <c r="K12636">
        <f t="shared" si="394"/>
        <v>0</v>
      </c>
    </row>
    <row r="12637" spans="1:11" x14ac:dyDescent="0.25">
      <c r="A12637" s="5" t="str">
        <f t="shared" si="395"/>
        <v>SizeGreater than 200kWAverage WeekdayDecember12</v>
      </c>
      <c r="B12637" t="s">
        <v>2235</v>
      </c>
      <c r="C12637" t="s">
        <v>2260</v>
      </c>
      <c r="D12637" t="s">
        <v>2797</v>
      </c>
      <c r="E12637" t="s">
        <v>3284</v>
      </c>
      <c r="F12637" s="6">
        <v>12</v>
      </c>
      <c r="G12637" s="6">
        <v>873.66497802734375</v>
      </c>
      <c r="H12637" s="6">
        <v>873.66497802734375</v>
      </c>
      <c r="I12637" s="6">
        <v>113.99668121337891</v>
      </c>
      <c r="J12637" s="6">
        <v>60.847873239436616</v>
      </c>
      <c r="K12637">
        <f t="shared" si="394"/>
        <v>0</v>
      </c>
    </row>
    <row r="12638" spans="1:11" x14ac:dyDescent="0.25">
      <c r="A12638" s="5" t="str">
        <f t="shared" si="395"/>
        <v>SizeGreater than 200kWAverage WeekdayDecember13</v>
      </c>
      <c r="B12638" t="s">
        <v>2235</v>
      </c>
      <c r="C12638" t="s">
        <v>2260</v>
      </c>
      <c r="D12638" t="s">
        <v>2797</v>
      </c>
      <c r="E12638" t="s">
        <v>3284</v>
      </c>
      <c r="F12638" s="6">
        <v>13</v>
      </c>
      <c r="G12638" s="6">
        <v>858.89373779296875</v>
      </c>
      <c r="H12638" s="6">
        <v>858.89373779296875</v>
      </c>
      <c r="I12638" s="6">
        <v>106.38129425048828</v>
      </c>
      <c r="J12638" s="6">
        <v>64.443239436619749</v>
      </c>
      <c r="K12638">
        <f t="shared" si="394"/>
        <v>0</v>
      </c>
    </row>
    <row r="12639" spans="1:11" x14ac:dyDescent="0.25">
      <c r="A12639" s="5" t="str">
        <f t="shared" si="395"/>
        <v>SizeGreater than 200kWAverage WeekdayDecember14</v>
      </c>
      <c r="B12639" t="s">
        <v>2235</v>
      </c>
      <c r="C12639" t="s">
        <v>2260</v>
      </c>
      <c r="D12639" t="s">
        <v>2797</v>
      </c>
      <c r="E12639" t="s">
        <v>3284</v>
      </c>
      <c r="F12639" s="6">
        <v>14</v>
      </c>
      <c r="G12639" s="6">
        <v>807.03692626953125</v>
      </c>
      <c r="H12639" s="6">
        <v>807.03692626953125</v>
      </c>
      <c r="I12639" s="6">
        <v>97.875877380371094</v>
      </c>
      <c r="J12639" s="6">
        <v>66.088028169014095</v>
      </c>
      <c r="K12639">
        <f t="shared" si="394"/>
        <v>0</v>
      </c>
    </row>
    <row r="12640" spans="1:11" x14ac:dyDescent="0.25">
      <c r="A12640" s="5" t="str">
        <f t="shared" si="395"/>
        <v>SizeGreater than 200kWAverage WeekdayDecember15</v>
      </c>
      <c r="B12640" t="s">
        <v>2235</v>
      </c>
      <c r="C12640" t="s">
        <v>2260</v>
      </c>
      <c r="D12640" t="s">
        <v>2797</v>
      </c>
      <c r="E12640" t="s">
        <v>3284</v>
      </c>
      <c r="F12640" s="6">
        <v>15</v>
      </c>
      <c r="G12640" s="6">
        <v>907.7652587890625</v>
      </c>
      <c r="H12640" s="6">
        <v>907.7652587890625</v>
      </c>
      <c r="I12640" s="6">
        <v>114.56838226318359</v>
      </c>
      <c r="J12640" s="6">
        <v>66.787183098591512</v>
      </c>
      <c r="K12640">
        <f t="shared" si="394"/>
        <v>0</v>
      </c>
    </row>
    <row r="12641" spans="1:11" x14ac:dyDescent="0.25">
      <c r="A12641" s="5" t="str">
        <f t="shared" si="395"/>
        <v>SizeGreater than 200kWAverage WeekdayDecember16</v>
      </c>
      <c r="B12641" t="s">
        <v>2235</v>
      </c>
      <c r="C12641" t="s">
        <v>2260</v>
      </c>
      <c r="D12641" t="s">
        <v>2797</v>
      </c>
      <c r="E12641" t="s">
        <v>3284</v>
      </c>
      <c r="F12641" s="6">
        <v>16</v>
      </c>
      <c r="G12641" s="6">
        <v>942.181396484375</v>
      </c>
      <c r="H12641" s="6">
        <v>942.181396484375</v>
      </c>
      <c r="I12641" s="6">
        <v>111.90547180175781</v>
      </c>
      <c r="J12641" s="6">
        <v>67.574507042253572</v>
      </c>
      <c r="K12641">
        <f t="shared" si="394"/>
        <v>0</v>
      </c>
    </row>
    <row r="12642" spans="1:11" x14ac:dyDescent="0.25">
      <c r="A12642" s="5" t="str">
        <f t="shared" si="395"/>
        <v>SizeGreater than 200kWAverage WeekdayDecember17</v>
      </c>
      <c r="B12642" t="s">
        <v>2235</v>
      </c>
      <c r="C12642" t="s">
        <v>2260</v>
      </c>
      <c r="D12642" t="s">
        <v>2797</v>
      </c>
      <c r="E12642" t="s">
        <v>3284</v>
      </c>
      <c r="F12642" s="6">
        <v>17</v>
      </c>
      <c r="G12642" s="6">
        <v>799.31695556640625</v>
      </c>
      <c r="H12642" s="6">
        <v>799.31695556640625</v>
      </c>
      <c r="I12642" s="6">
        <v>121.78513336181641</v>
      </c>
      <c r="J12642" s="6">
        <v>67.258873239436653</v>
      </c>
      <c r="K12642">
        <f t="shared" si="394"/>
        <v>0</v>
      </c>
    </row>
    <row r="12643" spans="1:11" x14ac:dyDescent="0.25">
      <c r="A12643" s="5" t="str">
        <f t="shared" si="395"/>
        <v>SizeGreater than 200kWAverage WeekdayDecember18</v>
      </c>
      <c r="B12643" t="s">
        <v>2235</v>
      </c>
      <c r="C12643" t="s">
        <v>2260</v>
      </c>
      <c r="D12643" t="s">
        <v>2797</v>
      </c>
      <c r="E12643" t="s">
        <v>3284</v>
      </c>
      <c r="F12643" s="6">
        <v>18</v>
      </c>
      <c r="G12643" s="6">
        <v>651.1141357421875</v>
      </c>
      <c r="H12643" s="6">
        <v>651.1141357421875</v>
      </c>
      <c r="I12643" s="6">
        <v>113.06315612792969</v>
      </c>
      <c r="J12643" s="6">
        <v>65.093380281690173</v>
      </c>
      <c r="K12643">
        <f t="shared" si="394"/>
        <v>0</v>
      </c>
    </row>
    <row r="12644" spans="1:11" x14ac:dyDescent="0.25">
      <c r="A12644" s="5" t="str">
        <f t="shared" si="395"/>
        <v>SizeGreater than 200kWAverage WeekdayDecember19</v>
      </c>
      <c r="B12644" t="s">
        <v>2235</v>
      </c>
      <c r="C12644" t="s">
        <v>2260</v>
      </c>
      <c r="D12644" t="s">
        <v>2797</v>
      </c>
      <c r="E12644" t="s">
        <v>3284</v>
      </c>
      <c r="F12644" s="6">
        <v>19</v>
      </c>
      <c r="G12644" s="6">
        <v>685.83209228515625</v>
      </c>
      <c r="H12644" s="6">
        <v>685.83209228515625</v>
      </c>
      <c r="I12644" s="6">
        <v>90.526420593261719</v>
      </c>
      <c r="J12644" s="6">
        <v>61.086197183098641</v>
      </c>
      <c r="K12644">
        <f t="shared" si="394"/>
        <v>0</v>
      </c>
    </row>
    <row r="12645" spans="1:11" x14ac:dyDescent="0.25">
      <c r="A12645" s="5" t="str">
        <f t="shared" si="395"/>
        <v>SizeGreater than 200kWAverage WeekdayDecember20</v>
      </c>
      <c r="B12645" t="s">
        <v>2235</v>
      </c>
      <c r="C12645" t="s">
        <v>2260</v>
      </c>
      <c r="D12645" t="s">
        <v>2797</v>
      </c>
      <c r="E12645" t="s">
        <v>3284</v>
      </c>
      <c r="F12645" s="6">
        <v>20</v>
      </c>
      <c r="G12645" s="6">
        <v>846.1005859375</v>
      </c>
      <c r="H12645" s="6">
        <v>846.1005859375</v>
      </c>
      <c r="I12645" s="6">
        <v>108.10420227050781</v>
      </c>
      <c r="J12645" s="6">
        <v>58.747605633802877</v>
      </c>
      <c r="K12645">
        <f t="shared" si="394"/>
        <v>0</v>
      </c>
    </row>
    <row r="12646" spans="1:11" x14ac:dyDescent="0.25">
      <c r="A12646" s="5" t="str">
        <f t="shared" si="395"/>
        <v>SizeGreater than 200kWAverage WeekdayDecember21</v>
      </c>
      <c r="B12646" t="s">
        <v>2235</v>
      </c>
      <c r="C12646" t="s">
        <v>2260</v>
      </c>
      <c r="D12646" t="s">
        <v>2797</v>
      </c>
      <c r="E12646" t="s">
        <v>3284</v>
      </c>
      <c r="F12646" s="6">
        <v>21</v>
      </c>
      <c r="G12646" s="6">
        <v>745.19281005859375</v>
      </c>
      <c r="H12646" s="6">
        <v>745.19281005859375</v>
      </c>
      <c r="I12646" s="6">
        <v>99.949180603027344</v>
      </c>
      <c r="J12646" s="6">
        <v>56.780140845070441</v>
      </c>
      <c r="K12646">
        <f t="shared" si="394"/>
        <v>0</v>
      </c>
    </row>
    <row r="12647" spans="1:11" x14ac:dyDescent="0.25">
      <c r="A12647" s="5" t="str">
        <f t="shared" si="395"/>
        <v>SizeGreater than 200kWAverage WeekdayDecember22</v>
      </c>
      <c r="B12647" t="s">
        <v>2235</v>
      </c>
      <c r="C12647" t="s">
        <v>2260</v>
      </c>
      <c r="D12647" t="s">
        <v>2797</v>
      </c>
      <c r="E12647" t="s">
        <v>3284</v>
      </c>
      <c r="F12647" s="6">
        <v>22</v>
      </c>
      <c r="G12647" s="6">
        <v>841.37518310546875</v>
      </c>
      <c r="H12647" s="6">
        <v>841.37518310546875</v>
      </c>
      <c r="I12647" s="6">
        <v>121.38028717041016</v>
      </c>
      <c r="J12647" s="6">
        <v>55.105774647887309</v>
      </c>
      <c r="K12647">
        <f t="shared" si="394"/>
        <v>0</v>
      </c>
    </row>
    <row r="12648" spans="1:11" x14ac:dyDescent="0.25">
      <c r="A12648" s="5" t="str">
        <f t="shared" si="395"/>
        <v>SizeGreater than 200kWAverage WeekdayDecember23</v>
      </c>
      <c r="B12648" t="s">
        <v>2235</v>
      </c>
      <c r="C12648" t="s">
        <v>2260</v>
      </c>
      <c r="D12648" t="s">
        <v>2797</v>
      </c>
      <c r="E12648" t="s">
        <v>3284</v>
      </c>
      <c r="F12648" s="6">
        <v>23</v>
      </c>
      <c r="G12648" s="6">
        <v>787.22222900390625</v>
      </c>
      <c r="H12648" s="6">
        <v>787.22222900390625</v>
      </c>
      <c r="I12648" s="6">
        <v>101.60480499267578</v>
      </c>
      <c r="J12648" s="6">
        <v>53.859154929577485</v>
      </c>
      <c r="K12648">
        <f t="shared" si="394"/>
        <v>0</v>
      </c>
    </row>
    <row r="12649" spans="1:11" x14ac:dyDescent="0.25">
      <c r="A12649" s="5" t="str">
        <f t="shared" si="395"/>
        <v>SizeGreater than 200kWAverage WeekdayDecember24</v>
      </c>
      <c r="B12649" t="s">
        <v>2235</v>
      </c>
      <c r="C12649" t="s">
        <v>2260</v>
      </c>
      <c r="D12649" t="s">
        <v>2797</v>
      </c>
      <c r="E12649" t="s">
        <v>3284</v>
      </c>
      <c r="F12649" s="6">
        <v>24</v>
      </c>
      <c r="G12649" s="6">
        <v>668.56182861328125</v>
      </c>
      <c r="H12649" s="6">
        <v>668.56182861328125</v>
      </c>
      <c r="I12649" s="6">
        <v>98.987060546875</v>
      </c>
      <c r="J12649" s="6">
        <v>56.193098591549322</v>
      </c>
      <c r="K12649">
        <f t="shared" si="394"/>
        <v>0</v>
      </c>
    </row>
    <row r="12650" spans="1:11" x14ac:dyDescent="0.25">
      <c r="A12650" s="5" t="str">
        <f t="shared" si="395"/>
        <v>SizeGreater than 200kWMonthly Peak DayDecember1</v>
      </c>
      <c r="B12650" t="s">
        <v>2235</v>
      </c>
      <c r="C12650" t="s">
        <v>2260</v>
      </c>
      <c r="D12650" t="s">
        <v>2798</v>
      </c>
      <c r="E12650" t="s">
        <v>3284</v>
      </c>
      <c r="F12650" s="6">
        <v>1</v>
      </c>
      <c r="G12650" s="6">
        <v>550.62652587890625</v>
      </c>
      <c r="H12650" s="6">
        <v>550.62652587890625</v>
      </c>
      <c r="I12650" s="6">
        <v>79.900344848632813</v>
      </c>
      <c r="J12650" s="6">
        <v>49.372253521126751</v>
      </c>
      <c r="K12650">
        <f t="shared" si="394"/>
        <v>0</v>
      </c>
    </row>
    <row r="12651" spans="1:11" x14ac:dyDescent="0.25">
      <c r="A12651" s="5" t="str">
        <f t="shared" si="395"/>
        <v>SizeGreater than 200kWMonthly Peak DayDecember2</v>
      </c>
      <c r="B12651" t="s">
        <v>2235</v>
      </c>
      <c r="C12651" t="s">
        <v>2260</v>
      </c>
      <c r="D12651" t="s">
        <v>2798</v>
      </c>
      <c r="E12651" t="s">
        <v>3284</v>
      </c>
      <c r="F12651" s="6">
        <v>2</v>
      </c>
      <c r="G12651" s="6">
        <v>564.62713623046875</v>
      </c>
      <c r="H12651" s="6">
        <v>564.62713623046875</v>
      </c>
      <c r="I12651" s="6">
        <v>88.489051818847656</v>
      </c>
      <c r="J12651" s="6">
        <v>48.772112676056373</v>
      </c>
      <c r="K12651">
        <f t="shared" si="394"/>
        <v>0</v>
      </c>
    </row>
    <row r="12652" spans="1:11" x14ac:dyDescent="0.25">
      <c r="A12652" s="5" t="str">
        <f t="shared" si="395"/>
        <v>SizeGreater than 200kWMonthly Peak DayDecember3</v>
      </c>
      <c r="B12652" t="s">
        <v>2235</v>
      </c>
      <c r="C12652" t="s">
        <v>2260</v>
      </c>
      <c r="D12652" t="s">
        <v>2798</v>
      </c>
      <c r="E12652" t="s">
        <v>3284</v>
      </c>
      <c r="F12652" s="6">
        <v>3</v>
      </c>
      <c r="G12652" s="6">
        <v>507.60562133789063</v>
      </c>
      <c r="H12652" s="6">
        <v>507.60562133789063</v>
      </c>
      <c r="I12652" s="6">
        <v>95.999832153320313</v>
      </c>
      <c r="J12652" s="6">
        <v>46.955915492957736</v>
      </c>
      <c r="K12652">
        <f t="shared" si="394"/>
        <v>0</v>
      </c>
    </row>
    <row r="12653" spans="1:11" x14ac:dyDescent="0.25">
      <c r="A12653" s="5" t="str">
        <f t="shared" si="395"/>
        <v>SizeGreater than 200kWMonthly Peak DayDecember4</v>
      </c>
      <c r="B12653" t="s">
        <v>2235</v>
      </c>
      <c r="C12653" t="s">
        <v>2260</v>
      </c>
      <c r="D12653" t="s">
        <v>2798</v>
      </c>
      <c r="E12653" t="s">
        <v>3284</v>
      </c>
      <c r="F12653" s="6">
        <v>4</v>
      </c>
      <c r="G12653" s="6">
        <v>536.38116455078125</v>
      </c>
      <c r="H12653" s="6">
        <v>536.38116455078125</v>
      </c>
      <c r="I12653" s="6">
        <v>82.189384460449219</v>
      </c>
      <c r="J12653" s="6">
        <v>47.034366197183097</v>
      </c>
      <c r="K12653">
        <f t="shared" si="394"/>
        <v>0</v>
      </c>
    </row>
    <row r="12654" spans="1:11" x14ac:dyDescent="0.25">
      <c r="A12654" s="5" t="str">
        <f t="shared" si="395"/>
        <v>SizeGreater than 200kWMonthly Peak DayDecember5</v>
      </c>
      <c r="B12654" t="s">
        <v>2235</v>
      </c>
      <c r="C12654" t="s">
        <v>2260</v>
      </c>
      <c r="D12654" t="s">
        <v>2798</v>
      </c>
      <c r="E12654" t="s">
        <v>3284</v>
      </c>
      <c r="F12654" s="6">
        <v>5</v>
      </c>
      <c r="G12654" s="6">
        <v>568.3013916015625</v>
      </c>
      <c r="H12654" s="6">
        <v>568.3013916015625</v>
      </c>
      <c r="I12654" s="6">
        <v>92.100051879882813</v>
      </c>
      <c r="J12654" s="6">
        <v>46.619718309859145</v>
      </c>
      <c r="K12654">
        <f t="shared" si="394"/>
        <v>0</v>
      </c>
    </row>
    <row r="12655" spans="1:11" x14ac:dyDescent="0.25">
      <c r="A12655" s="5" t="str">
        <f t="shared" si="395"/>
        <v>SizeGreater than 200kWMonthly Peak DayDecember6</v>
      </c>
      <c r="B12655" t="s">
        <v>2235</v>
      </c>
      <c r="C12655" t="s">
        <v>2260</v>
      </c>
      <c r="D12655" t="s">
        <v>2798</v>
      </c>
      <c r="E12655" t="s">
        <v>3284</v>
      </c>
      <c r="F12655" s="6">
        <v>6</v>
      </c>
      <c r="G12655" s="6">
        <v>685.228759765625</v>
      </c>
      <c r="H12655" s="6">
        <v>685.228759765625</v>
      </c>
      <c r="I12655" s="6">
        <v>83.971176147460938</v>
      </c>
      <c r="J12655" s="6">
        <v>45.80084507042254</v>
      </c>
      <c r="K12655">
        <f t="shared" si="394"/>
        <v>0</v>
      </c>
    </row>
    <row r="12656" spans="1:11" x14ac:dyDescent="0.25">
      <c r="A12656" s="5" t="str">
        <f t="shared" si="395"/>
        <v>SizeGreater than 200kWMonthly Peak DayDecember7</v>
      </c>
      <c r="B12656" t="s">
        <v>2235</v>
      </c>
      <c r="C12656" t="s">
        <v>2260</v>
      </c>
      <c r="D12656" t="s">
        <v>2798</v>
      </c>
      <c r="E12656" t="s">
        <v>3284</v>
      </c>
      <c r="F12656" s="6">
        <v>7</v>
      </c>
      <c r="G12656" s="6">
        <v>719.7445068359375</v>
      </c>
      <c r="H12656" s="6">
        <v>719.7445068359375</v>
      </c>
      <c r="I12656" s="6">
        <v>85.202110290527344</v>
      </c>
      <c r="J12656" s="6">
        <v>45.281971830985945</v>
      </c>
      <c r="K12656">
        <f t="shared" si="394"/>
        <v>0</v>
      </c>
    </row>
    <row r="12657" spans="1:11" x14ac:dyDescent="0.25">
      <c r="A12657" s="5" t="str">
        <f t="shared" si="395"/>
        <v>SizeGreater than 200kWMonthly Peak DayDecember8</v>
      </c>
      <c r="B12657" t="s">
        <v>2235</v>
      </c>
      <c r="C12657" t="s">
        <v>2260</v>
      </c>
      <c r="D12657" t="s">
        <v>2798</v>
      </c>
      <c r="E12657" t="s">
        <v>3284</v>
      </c>
      <c r="F12657" s="6">
        <v>8</v>
      </c>
      <c r="G12657" s="6">
        <v>744.890625</v>
      </c>
      <c r="H12657" s="6">
        <v>744.890625</v>
      </c>
      <c r="I12657" s="6">
        <v>83.568161010742188</v>
      </c>
      <c r="J12657" s="6">
        <v>45.380281690140812</v>
      </c>
      <c r="K12657">
        <f t="shared" si="394"/>
        <v>0</v>
      </c>
    </row>
    <row r="12658" spans="1:11" x14ac:dyDescent="0.25">
      <c r="A12658" s="5" t="str">
        <f t="shared" si="395"/>
        <v>SizeGreater than 200kWMonthly Peak DayDecember9</v>
      </c>
      <c r="B12658" t="s">
        <v>2235</v>
      </c>
      <c r="C12658" t="s">
        <v>2260</v>
      </c>
      <c r="D12658" t="s">
        <v>2798</v>
      </c>
      <c r="E12658" t="s">
        <v>3284</v>
      </c>
      <c r="F12658" s="6">
        <v>9</v>
      </c>
      <c r="G12658" s="6">
        <v>719.6121826171875</v>
      </c>
      <c r="H12658" s="6">
        <v>719.6121826171875</v>
      </c>
      <c r="I12658" s="6">
        <v>74.637763977050781</v>
      </c>
      <c r="J12658" s="6">
        <v>46.838309859154933</v>
      </c>
      <c r="K12658">
        <f t="shared" si="394"/>
        <v>0</v>
      </c>
    </row>
    <row r="12659" spans="1:11" x14ac:dyDescent="0.25">
      <c r="A12659" s="5" t="str">
        <f t="shared" si="395"/>
        <v>SizeGreater than 200kWMonthly Peak DayDecember10</v>
      </c>
      <c r="B12659" t="s">
        <v>2235</v>
      </c>
      <c r="C12659" t="s">
        <v>2260</v>
      </c>
      <c r="D12659" t="s">
        <v>2798</v>
      </c>
      <c r="E12659" t="s">
        <v>3284</v>
      </c>
      <c r="F12659" s="6">
        <v>10</v>
      </c>
      <c r="G12659" s="6">
        <v>741.174560546875</v>
      </c>
      <c r="H12659" s="6">
        <v>741.174560546875</v>
      </c>
      <c r="I12659" s="6">
        <v>79.134483337402344</v>
      </c>
      <c r="J12659" s="6">
        <v>50.942535211267582</v>
      </c>
      <c r="K12659">
        <f t="shared" si="394"/>
        <v>0</v>
      </c>
    </row>
    <row r="12660" spans="1:11" x14ac:dyDescent="0.25">
      <c r="A12660" s="5" t="str">
        <f t="shared" si="395"/>
        <v>SizeGreater than 200kWMonthly Peak DayDecember11</v>
      </c>
      <c r="B12660" t="s">
        <v>2235</v>
      </c>
      <c r="C12660" t="s">
        <v>2260</v>
      </c>
      <c r="D12660" t="s">
        <v>2798</v>
      </c>
      <c r="E12660" t="s">
        <v>3284</v>
      </c>
      <c r="F12660" s="6">
        <v>11</v>
      </c>
      <c r="G12660" s="6">
        <v>762.01702880859375</v>
      </c>
      <c r="H12660" s="6">
        <v>762.01702880859375</v>
      </c>
      <c r="I12660" s="6">
        <v>76.193153381347656</v>
      </c>
      <c r="J12660" s="6">
        <v>55.545985915492999</v>
      </c>
      <c r="K12660">
        <f t="shared" si="394"/>
        <v>0</v>
      </c>
    </row>
    <row r="12661" spans="1:11" x14ac:dyDescent="0.25">
      <c r="A12661" s="5" t="str">
        <f t="shared" si="395"/>
        <v>SizeGreater than 200kWMonthly Peak DayDecember12</v>
      </c>
      <c r="B12661" t="s">
        <v>2235</v>
      </c>
      <c r="C12661" t="s">
        <v>2260</v>
      </c>
      <c r="D12661" t="s">
        <v>2798</v>
      </c>
      <c r="E12661" t="s">
        <v>3284</v>
      </c>
      <c r="F12661" s="6">
        <v>12</v>
      </c>
      <c r="G12661" s="6">
        <v>783.315185546875</v>
      </c>
      <c r="H12661" s="6">
        <v>783.315185546875</v>
      </c>
      <c r="I12661" s="6">
        <v>78.713287353515625</v>
      </c>
      <c r="J12661" s="6">
        <v>60.075352112676036</v>
      </c>
      <c r="K12661">
        <f t="shared" si="394"/>
        <v>0</v>
      </c>
    </row>
    <row r="12662" spans="1:11" x14ac:dyDescent="0.25">
      <c r="A12662" s="5" t="str">
        <f t="shared" si="395"/>
        <v>SizeGreater than 200kWMonthly Peak DayDecember13</v>
      </c>
      <c r="B12662" t="s">
        <v>2235</v>
      </c>
      <c r="C12662" t="s">
        <v>2260</v>
      </c>
      <c r="D12662" t="s">
        <v>2798</v>
      </c>
      <c r="E12662" t="s">
        <v>3284</v>
      </c>
      <c r="F12662" s="6">
        <v>13</v>
      </c>
      <c r="G12662" s="6">
        <v>774.2088623046875</v>
      </c>
      <c r="H12662" s="6">
        <v>774.2088623046875</v>
      </c>
      <c r="I12662" s="6">
        <v>78.155555725097656</v>
      </c>
      <c r="J12662" s="6">
        <v>63.393591549295742</v>
      </c>
      <c r="K12662">
        <f t="shared" si="394"/>
        <v>0</v>
      </c>
    </row>
    <row r="12663" spans="1:11" x14ac:dyDescent="0.25">
      <c r="A12663" s="5" t="str">
        <f t="shared" si="395"/>
        <v>SizeGreater than 200kWMonthly Peak DayDecember14</v>
      </c>
      <c r="B12663" t="s">
        <v>2235</v>
      </c>
      <c r="C12663" t="s">
        <v>2260</v>
      </c>
      <c r="D12663" t="s">
        <v>2798</v>
      </c>
      <c r="E12663" t="s">
        <v>3284</v>
      </c>
      <c r="F12663" s="6">
        <v>14</v>
      </c>
      <c r="G12663" s="6">
        <v>671.5648193359375</v>
      </c>
      <c r="H12663" s="6">
        <v>671.5648193359375</v>
      </c>
      <c r="I12663" s="6">
        <v>75.988670349121094</v>
      </c>
      <c r="J12663" s="6">
        <v>65.091666666666683</v>
      </c>
      <c r="K12663">
        <f t="shared" si="394"/>
        <v>0</v>
      </c>
    </row>
    <row r="12664" spans="1:11" x14ac:dyDescent="0.25">
      <c r="A12664" s="5" t="str">
        <f t="shared" si="395"/>
        <v>SizeGreater than 200kWMonthly Peak DayDecember15</v>
      </c>
      <c r="B12664" t="s">
        <v>2235</v>
      </c>
      <c r="C12664" t="s">
        <v>2260</v>
      </c>
      <c r="D12664" t="s">
        <v>2798</v>
      </c>
      <c r="E12664" t="s">
        <v>3284</v>
      </c>
      <c r="F12664" s="6">
        <v>15</v>
      </c>
      <c r="G12664" s="6">
        <v>635.372802734375</v>
      </c>
      <c r="H12664" s="6">
        <v>635.372802734375</v>
      </c>
      <c r="I12664" s="6">
        <v>71.669746398925781</v>
      </c>
      <c r="J12664" s="6">
        <v>66.049545454545466</v>
      </c>
      <c r="K12664">
        <f t="shared" si="394"/>
        <v>0</v>
      </c>
    </row>
    <row r="12665" spans="1:11" x14ac:dyDescent="0.25">
      <c r="A12665" s="5" t="str">
        <f t="shared" si="395"/>
        <v>SizeGreater than 200kWMonthly Peak DayDecember16</v>
      </c>
      <c r="B12665" t="s">
        <v>2235</v>
      </c>
      <c r="C12665" t="s">
        <v>2260</v>
      </c>
      <c r="D12665" t="s">
        <v>2798</v>
      </c>
      <c r="E12665" t="s">
        <v>3284</v>
      </c>
      <c r="F12665" s="6">
        <v>16</v>
      </c>
      <c r="G12665" s="6">
        <v>602.869140625</v>
      </c>
      <c r="H12665" s="6">
        <v>602.869140625</v>
      </c>
      <c r="I12665" s="6">
        <v>73.704025268554688</v>
      </c>
      <c r="J12665" s="6">
        <v>66.348787878787817</v>
      </c>
      <c r="K12665">
        <f t="shared" si="394"/>
        <v>0</v>
      </c>
    </row>
    <row r="12666" spans="1:11" x14ac:dyDescent="0.25">
      <c r="A12666" s="5" t="str">
        <f t="shared" si="395"/>
        <v>SizeGreater than 200kWMonthly Peak DayDecember17</v>
      </c>
      <c r="B12666" t="s">
        <v>2235</v>
      </c>
      <c r="C12666" t="s">
        <v>2260</v>
      </c>
      <c r="D12666" t="s">
        <v>2798</v>
      </c>
      <c r="E12666" t="s">
        <v>3284</v>
      </c>
      <c r="F12666" s="6">
        <v>17</v>
      </c>
      <c r="G12666" s="6">
        <v>526.2464599609375</v>
      </c>
      <c r="H12666" s="6">
        <v>526.2464599609375</v>
      </c>
      <c r="I12666" s="6">
        <v>109.46574401855469</v>
      </c>
      <c r="J12666" s="6">
        <v>66.095606060606116</v>
      </c>
      <c r="K12666">
        <f t="shared" si="394"/>
        <v>0</v>
      </c>
    </row>
    <row r="12667" spans="1:11" x14ac:dyDescent="0.25">
      <c r="A12667" s="5" t="str">
        <f t="shared" si="395"/>
        <v>SizeGreater than 200kWMonthly Peak DayDecember18</v>
      </c>
      <c r="B12667" t="s">
        <v>2235</v>
      </c>
      <c r="C12667" t="s">
        <v>2260</v>
      </c>
      <c r="D12667" t="s">
        <v>2798</v>
      </c>
      <c r="E12667" t="s">
        <v>3284</v>
      </c>
      <c r="F12667" s="6">
        <v>18</v>
      </c>
      <c r="G12667" s="6">
        <v>541.79083251953125</v>
      </c>
      <c r="H12667" s="6">
        <v>541.79083251953125</v>
      </c>
      <c r="I12667" s="6">
        <v>69.655609130859375</v>
      </c>
      <c r="J12667" s="6">
        <v>63.69939393939395</v>
      </c>
      <c r="K12667">
        <f t="shared" si="394"/>
        <v>0</v>
      </c>
    </row>
    <row r="12668" spans="1:11" x14ac:dyDescent="0.25">
      <c r="A12668" s="5" t="str">
        <f t="shared" si="395"/>
        <v>SizeGreater than 200kWMonthly Peak DayDecember19</v>
      </c>
      <c r="B12668" t="s">
        <v>2235</v>
      </c>
      <c r="C12668" t="s">
        <v>2260</v>
      </c>
      <c r="D12668" t="s">
        <v>2798</v>
      </c>
      <c r="E12668" t="s">
        <v>3284</v>
      </c>
      <c r="F12668" s="6">
        <v>19</v>
      </c>
      <c r="G12668" s="6">
        <v>544.515625</v>
      </c>
      <c r="H12668" s="6">
        <v>544.515625</v>
      </c>
      <c r="I12668" s="6">
        <v>81.903167724609375</v>
      </c>
      <c r="J12668" s="6">
        <v>60.833030303030263</v>
      </c>
      <c r="K12668">
        <f t="shared" si="394"/>
        <v>0</v>
      </c>
    </row>
    <row r="12669" spans="1:11" x14ac:dyDescent="0.25">
      <c r="A12669" s="5" t="str">
        <f t="shared" si="395"/>
        <v>SizeGreater than 200kWMonthly Peak DayDecember20</v>
      </c>
      <c r="B12669" t="s">
        <v>2235</v>
      </c>
      <c r="C12669" t="s">
        <v>2260</v>
      </c>
      <c r="D12669" t="s">
        <v>2798</v>
      </c>
      <c r="E12669" t="s">
        <v>3284</v>
      </c>
      <c r="F12669" s="6">
        <v>20</v>
      </c>
      <c r="G12669" s="6">
        <v>557.77838134765625</v>
      </c>
      <c r="H12669" s="6">
        <v>557.77838134765625</v>
      </c>
      <c r="I12669" s="6">
        <v>76.323905944824219</v>
      </c>
      <c r="J12669" s="6">
        <v>59.401830985915517</v>
      </c>
      <c r="K12669">
        <f t="shared" si="394"/>
        <v>0</v>
      </c>
    </row>
    <row r="12670" spans="1:11" x14ac:dyDescent="0.25">
      <c r="A12670" s="5" t="str">
        <f t="shared" si="395"/>
        <v>SizeGreater than 200kWMonthly Peak DayDecember21</v>
      </c>
      <c r="B12670" t="s">
        <v>2235</v>
      </c>
      <c r="C12670" t="s">
        <v>2260</v>
      </c>
      <c r="D12670" t="s">
        <v>2798</v>
      </c>
      <c r="E12670" t="s">
        <v>3284</v>
      </c>
      <c r="F12670" s="6">
        <v>21</v>
      </c>
      <c r="G12670" s="6">
        <v>517.423828125</v>
      </c>
      <c r="H12670" s="6">
        <v>517.423828125</v>
      </c>
      <c r="I12670" s="6">
        <v>73.288871765136719</v>
      </c>
      <c r="J12670" s="6">
        <v>57.1997183098592</v>
      </c>
      <c r="K12670">
        <f t="shared" si="394"/>
        <v>0</v>
      </c>
    </row>
    <row r="12671" spans="1:11" x14ac:dyDescent="0.25">
      <c r="A12671" s="5" t="str">
        <f t="shared" si="395"/>
        <v>SizeGreater than 200kWMonthly Peak DayDecember22</v>
      </c>
      <c r="B12671" t="s">
        <v>2235</v>
      </c>
      <c r="C12671" t="s">
        <v>2260</v>
      </c>
      <c r="D12671" t="s">
        <v>2798</v>
      </c>
      <c r="E12671" t="s">
        <v>3284</v>
      </c>
      <c r="F12671" s="6">
        <v>22</v>
      </c>
      <c r="G12671" s="6">
        <v>564.1304931640625</v>
      </c>
      <c r="H12671" s="6">
        <v>564.1304931640625</v>
      </c>
      <c r="I12671" s="6">
        <v>71.603622436523438</v>
      </c>
      <c r="J12671" s="6">
        <v>55.130845070422531</v>
      </c>
      <c r="K12671">
        <f t="shared" si="394"/>
        <v>0</v>
      </c>
    </row>
    <row r="12672" spans="1:11" x14ac:dyDescent="0.25">
      <c r="A12672" s="5" t="str">
        <f t="shared" si="395"/>
        <v>SizeGreater than 200kWMonthly Peak DayDecember23</v>
      </c>
      <c r="B12672" t="s">
        <v>2235</v>
      </c>
      <c r="C12672" t="s">
        <v>2260</v>
      </c>
      <c r="D12672" t="s">
        <v>2798</v>
      </c>
      <c r="E12672" t="s">
        <v>3284</v>
      </c>
      <c r="F12672" s="6">
        <v>23</v>
      </c>
      <c r="G12672" s="6">
        <v>576.521484375</v>
      </c>
      <c r="H12672" s="6">
        <v>576.521484375</v>
      </c>
      <c r="I12672" s="6">
        <v>75.890876770019531</v>
      </c>
      <c r="J12672" s="6">
        <v>53.811408450704256</v>
      </c>
      <c r="K12672">
        <f t="shared" si="394"/>
        <v>0</v>
      </c>
    </row>
    <row r="12673" spans="1:11" x14ac:dyDescent="0.25">
      <c r="A12673" s="5" t="str">
        <f t="shared" si="395"/>
        <v>SizeGreater than 200kWMonthly Peak DayDecember24</v>
      </c>
      <c r="B12673" t="s">
        <v>2235</v>
      </c>
      <c r="C12673" t="s">
        <v>2260</v>
      </c>
      <c r="D12673" t="s">
        <v>2798</v>
      </c>
      <c r="E12673" t="s">
        <v>3284</v>
      </c>
      <c r="F12673" s="6">
        <v>24</v>
      </c>
      <c r="G12673" s="6">
        <v>599.7716064453125</v>
      </c>
      <c r="H12673" s="6">
        <v>599.7716064453125</v>
      </c>
      <c r="I12673" s="6">
        <v>81.246856689453125</v>
      </c>
      <c r="J12673" s="6">
        <v>52.042253521126717</v>
      </c>
      <c r="K12673">
        <f t="shared" si="394"/>
        <v>0</v>
      </c>
    </row>
    <row r="12674" spans="1:11" x14ac:dyDescent="0.25">
      <c r="A12674" s="5" t="str">
        <f t="shared" si="395"/>
        <v>Standby StatusNon-Standby CustomersAverage WeekdayJanuary1</v>
      </c>
      <c r="B12674" t="s">
        <v>2236</v>
      </c>
      <c r="C12674" t="s">
        <v>2261</v>
      </c>
      <c r="D12674" t="s">
        <v>2799</v>
      </c>
      <c r="E12674" t="s">
        <v>3285</v>
      </c>
      <c r="F12674" s="6">
        <v>1</v>
      </c>
      <c r="G12674" s="6">
        <v>199.34483337402344</v>
      </c>
      <c r="H12674" s="6">
        <v>199.34483337402344</v>
      </c>
      <c r="I12674" s="6">
        <v>55.338184356689453</v>
      </c>
      <c r="J12674" s="6">
        <v>48.578775510204068</v>
      </c>
      <c r="K12674">
        <f t="shared" ref="K12674:K12737" si="396">INDEX(events, MATCH(CONCATENATE(B12674, C12674, D12674, E12674), events_y, 0), MATCH("Confidential", events_x, 0))</f>
        <v>0</v>
      </c>
    </row>
    <row r="12675" spans="1:11" x14ac:dyDescent="0.25">
      <c r="A12675" s="5" t="str">
        <f t="shared" ref="A12675:A12738" si="397">CONCATENATE(B12675, C12675, D12675, E12675, F12675)</f>
        <v>Standby StatusNon-Standby CustomersAverage WeekdayJanuary2</v>
      </c>
      <c r="B12675" t="s">
        <v>2236</v>
      </c>
      <c r="C12675" t="s">
        <v>2261</v>
      </c>
      <c r="D12675" t="s">
        <v>2799</v>
      </c>
      <c r="E12675" t="s">
        <v>3285</v>
      </c>
      <c r="F12675" s="6">
        <v>2</v>
      </c>
      <c r="G12675" s="6">
        <v>195.06959533691406</v>
      </c>
      <c r="H12675" s="6">
        <v>195.06959533691406</v>
      </c>
      <c r="I12675" s="6">
        <v>53.904380798339844</v>
      </c>
      <c r="J12675" s="6">
        <v>47.837142857142837</v>
      </c>
      <c r="K12675">
        <f t="shared" si="396"/>
        <v>0</v>
      </c>
    </row>
    <row r="12676" spans="1:11" x14ac:dyDescent="0.25">
      <c r="A12676" s="5" t="str">
        <f t="shared" si="397"/>
        <v>Standby StatusNon-Standby CustomersAverage WeekdayJanuary3</v>
      </c>
      <c r="B12676" t="s">
        <v>2236</v>
      </c>
      <c r="C12676" t="s">
        <v>2261</v>
      </c>
      <c r="D12676" t="s">
        <v>2799</v>
      </c>
      <c r="E12676" t="s">
        <v>3285</v>
      </c>
      <c r="F12676" s="6">
        <v>3</v>
      </c>
      <c r="G12676" s="6">
        <v>204.82289123535156</v>
      </c>
      <c r="H12676" s="6">
        <v>204.82289123535156</v>
      </c>
      <c r="I12676" s="6">
        <v>73.049491882324219</v>
      </c>
      <c r="J12676" s="6">
        <v>47.868775510204074</v>
      </c>
      <c r="K12676">
        <f t="shared" si="396"/>
        <v>0</v>
      </c>
    </row>
    <row r="12677" spans="1:11" x14ac:dyDescent="0.25">
      <c r="A12677" s="5" t="str">
        <f t="shared" si="397"/>
        <v>Standby StatusNon-Standby CustomersAverage WeekdayJanuary4</v>
      </c>
      <c r="B12677" t="s">
        <v>2236</v>
      </c>
      <c r="C12677" t="s">
        <v>2261</v>
      </c>
      <c r="D12677" t="s">
        <v>2799</v>
      </c>
      <c r="E12677" t="s">
        <v>3285</v>
      </c>
      <c r="F12677" s="6">
        <v>4</v>
      </c>
      <c r="G12677" s="6">
        <v>203.3155517578125</v>
      </c>
      <c r="H12677" s="6">
        <v>203.3155517578125</v>
      </c>
      <c r="I12677" s="6">
        <v>46.432735443115234</v>
      </c>
      <c r="J12677" s="6">
        <v>47.51153061224489</v>
      </c>
      <c r="K12677">
        <f t="shared" si="396"/>
        <v>0</v>
      </c>
    </row>
    <row r="12678" spans="1:11" x14ac:dyDescent="0.25">
      <c r="A12678" s="5" t="str">
        <f t="shared" si="397"/>
        <v>Standby StatusNon-Standby CustomersAverage WeekdayJanuary5</v>
      </c>
      <c r="B12678" t="s">
        <v>2236</v>
      </c>
      <c r="C12678" t="s">
        <v>2261</v>
      </c>
      <c r="D12678" t="s">
        <v>2799</v>
      </c>
      <c r="E12678" t="s">
        <v>3285</v>
      </c>
      <c r="F12678" s="6">
        <v>5</v>
      </c>
      <c r="G12678" s="6">
        <v>219.399658203125</v>
      </c>
      <c r="H12678" s="6">
        <v>219.399658203125</v>
      </c>
      <c r="I12678" s="6">
        <v>50.829830169677734</v>
      </c>
      <c r="J12678" s="6">
        <v>47.450408163265251</v>
      </c>
      <c r="K12678">
        <f t="shared" si="396"/>
        <v>0</v>
      </c>
    </row>
    <row r="12679" spans="1:11" x14ac:dyDescent="0.25">
      <c r="A12679" s="5" t="str">
        <f t="shared" si="397"/>
        <v>Standby StatusNon-Standby CustomersAverage WeekdayJanuary6</v>
      </c>
      <c r="B12679" t="s">
        <v>2236</v>
      </c>
      <c r="C12679" t="s">
        <v>2261</v>
      </c>
      <c r="D12679" t="s">
        <v>2799</v>
      </c>
      <c r="E12679" t="s">
        <v>3285</v>
      </c>
      <c r="F12679" s="6">
        <v>6</v>
      </c>
      <c r="G12679" s="6">
        <v>257.28701782226563</v>
      </c>
      <c r="H12679" s="6">
        <v>257.28701782226563</v>
      </c>
      <c r="I12679" s="6">
        <v>55.553501129150391</v>
      </c>
      <c r="J12679" s="6">
        <v>47.816836734693851</v>
      </c>
      <c r="K12679">
        <f t="shared" si="396"/>
        <v>0</v>
      </c>
    </row>
    <row r="12680" spans="1:11" x14ac:dyDescent="0.25">
      <c r="A12680" s="5" t="str">
        <f t="shared" si="397"/>
        <v>Standby StatusNon-Standby CustomersAverage WeekdayJanuary7</v>
      </c>
      <c r="B12680" t="s">
        <v>2236</v>
      </c>
      <c r="C12680" t="s">
        <v>2261</v>
      </c>
      <c r="D12680" t="s">
        <v>2799</v>
      </c>
      <c r="E12680" t="s">
        <v>3285</v>
      </c>
      <c r="F12680" s="6">
        <v>7</v>
      </c>
      <c r="G12680" s="6">
        <v>261.42593383789063</v>
      </c>
      <c r="H12680" s="6">
        <v>261.42593383789063</v>
      </c>
      <c r="I12680" s="6">
        <v>50.478752136230469</v>
      </c>
      <c r="J12680" s="6">
        <v>48.162448979591829</v>
      </c>
      <c r="K12680">
        <f t="shared" si="396"/>
        <v>0</v>
      </c>
    </row>
    <row r="12681" spans="1:11" x14ac:dyDescent="0.25">
      <c r="A12681" s="5" t="str">
        <f t="shared" si="397"/>
        <v>Standby StatusNon-Standby CustomersAverage WeekdayJanuary8</v>
      </c>
      <c r="B12681" t="s">
        <v>2236</v>
      </c>
      <c r="C12681" t="s">
        <v>2261</v>
      </c>
      <c r="D12681" t="s">
        <v>2799</v>
      </c>
      <c r="E12681" t="s">
        <v>3285</v>
      </c>
      <c r="F12681" s="6">
        <v>8</v>
      </c>
      <c r="G12681" s="6">
        <v>276.20755004882813</v>
      </c>
      <c r="H12681" s="6">
        <v>276.20755004882813</v>
      </c>
      <c r="I12681" s="6">
        <v>49.187625885009766</v>
      </c>
      <c r="J12681" s="6">
        <v>47.925816326530608</v>
      </c>
      <c r="K12681">
        <f t="shared" si="396"/>
        <v>0</v>
      </c>
    </row>
    <row r="12682" spans="1:11" x14ac:dyDescent="0.25">
      <c r="A12682" s="5" t="str">
        <f t="shared" si="397"/>
        <v>Standby StatusNon-Standby CustomersAverage WeekdayJanuary9</v>
      </c>
      <c r="B12682" t="s">
        <v>2236</v>
      </c>
      <c r="C12682" t="s">
        <v>2261</v>
      </c>
      <c r="D12682" t="s">
        <v>2799</v>
      </c>
      <c r="E12682" t="s">
        <v>3285</v>
      </c>
      <c r="F12682" s="6">
        <v>9</v>
      </c>
      <c r="G12682" s="6">
        <v>271.33694458007813</v>
      </c>
      <c r="H12682" s="6">
        <v>271.33694458007813</v>
      </c>
      <c r="I12682" s="6">
        <v>48.620040893554688</v>
      </c>
      <c r="J12682" s="6">
        <v>47.775306122449003</v>
      </c>
      <c r="K12682">
        <f t="shared" si="396"/>
        <v>0</v>
      </c>
    </row>
    <row r="12683" spans="1:11" x14ac:dyDescent="0.25">
      <c r="A12683" s="5" t="str">
        <f t="shared" si="397"/>
        <v>Standby StatusNon-Standby CustomersAverage WeekdayJanuary10</v>
      </c>
      <c r="B12683" t="s">
        <v>2236</v>
      </c>
      <c r="C12683" t="s">
        <v>2261</v>
      </c>
      <c r="D12683" t="s">
        <v>2799</v>
      </c>
      <c r="E12683" t="s">
        <v>3285</v>
      </c>
      <c r="F12683" s="6">
        <v>10</v>
      </c>
      <c r="G12683" s="6">
        <v>273.59185791015625</v>
      </c>
      <c r="H12683" s="6">
        <v>273.59185791015625</v>
      </c>
      <c r="I12683" s="6">
        <v>45.451011657714844</v>
      </c>
      <c r="J12683" s="6">
        <v>48.286530612244917</v>
      </c>
      <c r="K12683">
        <f t="shared" si="396"/>
        <v>0</v>
      </c>
    </row>
    <row r="12684" spans="1:11" x14ac:dyDescent="0.25">
      <c r="A12684" s="5" t="str">
        <f t="shared" si="397"/>
        <v>Standby StatusNon-Standby CustomersAverage WeekdayJanuary11</v>
      </c>
      <c r="B12684" t="s">
        <v>2236</v>
      </c>
      <c r="C12684" t="s">
        <v>2261</v>
      </c>
      <c r="D12684" t="s">
        <v>2799</v>
      </c>
      <c r="E12684" t="s">
        <v>3285</v>
      </c>
      <c r="F12684" s="6">
        <v>11</v>
      </c>
      <c r="G12684" s="6">
        <v>288.3671875</v>
      </c>
      <c r="H12684" s="6">
        <v>288.3671875</v>
      </c>
      <c r="I12684" s="6">
        <v>45.983989715576172</v>
      </c>
      <c r="J12684" s="6">
        <v>49.629285714285722</v>
      </c>
      <c r="K12684">
        <f t="shared" si="396"/>
        <v>0</v>
      </c>
    </row>
    <row r="12685" spans="1:11" x14ac:dyDescent="0.25">
      <c r="A12685" s="5" t="str">
        <f t="shared" si="397"/>
        <v>Standby StatusNon-Standby CustomersAverage WeekdayJanuary12</v>
      </c>
      <c r="B12685" t="s">
        <v>2236</v>
      </c>
      <c r="C12685" t="s">
        <v>2261</v>
      </c>
      <c r="D12685" t="s">
        <v>2799</v>
      </c>
      <c r="E12685" t="s">
        <v>3285</v>
      </c>
      <c r="F12685" s="6">
        <v>12</v>
      </c>
      <c r="G12685" s="6">
        <v>274.73342895507813</v>
      </c>
      <c r="H12685" s="6">
        <v>274.73342895507813</v>
      </c>
      <c r="I12685" s="6">
        <v>50.706169128417969</v>
      </c>
      <c r="J12685" s="6">
        <v>50.717959183673486</v>
      </c>
      <c r="K12685">
        <f t="shared" si="396"/>
        <v>0</v>
      </c>
    </row>
    <row r="12686" spans="1:11" x14ac:dyDescent="0.25">
      <c r="A12686" s="5" t="str">
        <f t="shared" si="397"/>
        <v>Standby StatusNon-Standby CustomersAverage WeekdayJanuary13</v>
      </c>
      <c r="B12686" t="s">
        <v>2236</v>
      </c>
      <c r="C12686" t="s">
        <v>2261</v>
      </c>
      <c r="D12686" t="s">
        <v>2799</v>
      </c>
      <c r="E12686" t="s">
        <v>3285</v>
      </c>
      <c r="F12686" s="6">
        <v>13</v>
      </c>
      <c r="G12686" s="6">
        <v>252.78250122070313</v>
      </c>
      <c r="H12686" s="6">
        <v>252.78250122070313</v>
      </c>
      <c r="I12686" s="6">
        <v>45.914657592773438</v>
      </c>
      <c r="J12686" s="6">
        <v>50.599489795918338</v>
      </c>
      <c r="K12686">
        <f t="shared" si="396"/>
        <v>0</v>
      </c>
    </row>
    <row r="12687" spans="1:11" x14ac:dyDescent="0.25">
      <c r="A12687" s="5" t="str">
        <f t="shared" si="397"/>
        <v>Standby StatusNon-Standby CustomersAverage WeekdayJanuary14</v>
      </c>
      <c r="B12687" t="s">
        <v>2236</v>
      </c>
      <c r="C12687" t="s">
        <v>2261</v>
      </c>
      <c r="D12687" t="s">
        <v>2799</v>
      </c>
      <c r="E12687" t="s">
        <v>3285</v>
      </c>
      <c r="F12687" s="6">
        <v>14</v>
      </c>
      <c r="G12687" s="6">
        <v>227.52317810058594</v>
      </c>
      <c r="H12687" s="6">
        <v>227.52317810058594</v>
      </c>
      <c r="I12687" s="6">
        <v>49.437828063964844</v>
      </c>
      <c r="J12687" s="6">
        <v>49.077448979591807</v>
      </c>
      <c r="K12687">
        <f t="shared" si="396"/>
        <v>0</v>
      </c>
    </row>
    <row r="12688" spans="1:11" x14ac:dyDescent="0.25">
      <c r="A12688" s="5" t="str">
        <f t="shared" si="397"/>
        <v>Standby StatusNon-Standby CustomersAverage WeekdayJanuary15</v>
      </c>
      <c r="B12688" t="s">
        <v>2236</v>
      </c>
      <c r="C12688" t="s">
        <v>2261</v>
      </c>
      <c r="D12688" t="s">
        <v>2799</v>
      </c>
      <c r="E12688" t="s">
        <v>3285</v>
      </c>
      <c r="F12688" s="6">
        <v>15</v>
      </c>
      <c r="G12688" s="6">
        <v>197.30830383300781</v>
      </c>
      <c r="H12688" s="6">
        <v>197.30830383300781</v>
      </c>
      <c r="I12688" s="6">
        <v>62.346282958984375</v>
      </c>
      <c r="J12688" s="6">
        <v>49.203571428571443</v>
      </c>
      <c r="K12688">
        <f t="shared" si="396"/>
        <v>0</v>
      </c>
    </row>
    <row r="12689" spans="1:11" x14ac:dyDescent="0.25">
      <c r="A12689" s="5" t="str">
        <f t="shared" si="397"/>
        <v>Standby StatusNon-Standby CustomersAverage WeekdayJanuary16</v>
      </c>
      <c r="B12689" t="s">
        <v>2236</v>
      </c>
      <c r="C12689" t="s">
        <v>2261</v>
      </c>
      <c r="D12689" t="s">
        <v>2799</v>
      </c>
      <c r="E12689" t="s">
        <v>3285</v>
      </c>
      <c r="F12689" s="6">
        <v>16</v>
      </c>
      <c r="G12689" s="6">
        <v>172.01777648925781</v>
      </c>
      <c r="H12689" s="6">
        <v>172.01777648925781</v>
      </c>
      <c r="I12689" s="6">
        <v>50.550544738769531</v>
      </c>
      <c r="J12689" s="6">
        <v>48.973163265306091</v>
      </c>
      <c r="K12689">
        <f t="shared" si="396"/>
        <v>0</v>
      </c>
    </row>
    <row r="12690" spans="1:11" x14ac:dyDescent="0.25">
      <c r="A12690" s="5" t="str">
        <f t="shared" si="397"/>
        <v>Standby StatusNon-Standby CustomersAverage WeekdayJanuary17</v>
      </c>
      <c r="B12690" t="s">
        <v>2236</v>
      </c>
      <c r="C12690" t="s">
        <v>2261</v>
      </c>
      <c r="D12690" t="s">
        <v>2799</v>
      </c>
      <c r="E12690" t="s">
        <v>3285</v>
      </c>
      <c r="F12690" s="6">
        <v>17</v>
      </c>
      <c r="G12690" s="6">
        <v>166.42384338378906</v>
      </c>
      <c r="H12690" s="6">
        <v>166.42384338378906</v>
      </c>
      <c r="I12690" s="6">
        <v>41.537063598632813</v>
      </c>
      <c r="J12690" s="6">
        <v>49.732653061224482</v>
      </c>
      <c r="K12690">
        <f t="shared" si="396"/>
        <v>0</v>
      </c>
    </row>
    <row r="12691" spans="1:11" x14ac:dyDescent="0.25">
      <c r="A12691" s="5" t="str">
        <f t="shared" si="397"/>
        <v>Standby StatusNon-Standby CustomersAverage WeekdayJanuary18</v>
      </c>
      <c r="B12691" t="s">
        <v>2236</v>
      </c>
      <c r="C12691" t="s">
        <v>2261</v>
      </c>
      <c r="D12691" t="s">
        <v>2799</v>
      </c>
      <c r="E12691" t="s">
        <v>3285</v>
      </c>
      <c r="F12691" s="6">
        <v>18</v>
      </c>
      <c r="G12691" s="6">
        <v>168.90184020996094</v>
      </c>
      <c r="H12691" s="6">
        <v>168.90184020996094</v>
      </c>
      <c r="I12691" s="6">
        <v>60.644069671630859</v>
      </c>
      <c r="J12691" s="6">
        <v>50.095408163265276</v>
      </c>
      <c r="K12691">
        <f t="shared" si="396"/>
        <v>0</v>
      </c>
    </row>
    <row r="12692" spans="1:11" x14ac:dyDescent="0.25">
      <c r="A12692" s="5" t="str">
        <f t="shared" si="397"/>
        <v>Standby StatusNon-Standby CustomersAverage WeekdayJanuary19</v>
      </c>
      <c r="B12692" t="s">
        <v>2236</v>
      </c>
      <c r="C12692" t="s">
        <v>2261</v>
      </c>
      <c r="D12692" t="s">
        <v>2799</v>
      </c>
      <c r="E12692" t="s">
        <v>3285</v>
      </c>
      <c r="F12692" s="6">
        <v>19</v>
      </c>
      <c r="G12692" s="6">
        <v>173.06069946289063</v>
      </c>
      <c r="H12692" s="6">
        <v>173.06069946289063</v>
      </c>
      <c r="I12692" s="6">
        <v>65.297233581542969</v>
      </c>
      <c r="J12692" s="6">
        <v>49.103877551020375</v>
      </c>
      <c r="K12692">
        <f t="shared" si="396"/>
        <v>0</v>
      </c>
    </row>
    <row r="12693" spans="1:11" x14ac:dyDescent="0.25">
      <c r="A12693" s="5" t="str">
        <f t="shared" si="397"/>
        <v>Standby StatusNon-Standby CustomersAverage WeekdayJanuary20</v>
      </c>
      <c r="B12693" t="s">
        <v>2236</v>
      </c>
      <c r="C12693" t="s">
        <v>2261</v>
      </c>
      <c r="D12693" t="s">
        <v>2799</v>
      </c>
      <c r="E12693" t="s">
        <v>3285</v>
      </c>
      <c r="F12693" s="6">
        <v>20</v>
      </c>
      <c r="G12693" s="6">
        <v>169.00155639648438</v>
      </c>
      <c r="H12693" s="6">
        <v>169.00155639648438</v>
      </c>
      <c r="I12693" s="6">
        <v>37.069358825683594</v>
      </c>
      <c r="J12693" s="6">
        <v>48.175102040816355</v>
      </c>
      <c r="K12693">
        <f t="shared" si="396"/>
        <v>0</v>
      </c>
    </row>
    <row r="12694" spans="1:11" x14ac:dyDescent="0.25">
      <c r="A12694" s="5" t="str">
        <f t="shared" si="397"/>
        <v>Standby StatusNon-Standby CustomersAverage WeekdayJanuary21</v>
      </c>
      <c r="B12694" t="s">
        <v>2236</v>
      </c>
      <c r="C12694" t="s">
        <v>2261</v>
      </c>
      <c r="D12694" t="s">
        <v>2799</v>
      </c>
      <c r="E12694" t="s">
        <v>3285</v>
      </c>
      <c r="F12694" s="6">
        <v>21</v>
      </c>
      <c r="G12694" s="6">
        <v>169.57466125488281</v>
      </c>
      <c r="H12694" s="6">
        <v>169.57466125488281</v>
      </c>
      <c r="I12694" s="6">
        <v>60.740943908691406</v>
      </c>
      <c r="J12694" s="6">
        <v>47.840816326530636</v>
      </c>
      <c r="K12694">
        <f t="shared" si="396"/>
        <v>0</v>
      </c>
    </row>
    <row r="12695" spans="1:11" x14ac:dyDescent="0.25">
      <c r="A12695" s="5" t="str">
        <f t="shared" si="397"/>
        <v>Standby StatusNon-Standby CustomersAverage WeekdayJanuary22</v>
      </c>
      <c r="B12695" t="s">
        <v>2236</v>
      </c>
      <c r="C12695" t="s">
        <v>2261</v>
      </c>
      <c r="D12695" t="s">
        <v>2799</v>
      </c>
      <c r="E12695" t="s">
        <v>3285</v>
      </c>
      <c r="F12695" s="6">
        <v>22</v>
      </c>
      <c r="G12695" s="6">
        <v>170.8197021484375</v>
      </c>
      <c r="H12695" s="6">
        <v>170.8197021484375</v>
      </c>
      <c r="I12695" s="6">
        <v>57.644550323486328</v>
      </c>
      <c r="J12695" s="6">
        <v>47.207551020408182</v>
      </c>
      <c r="K12695">
        <f t="shared" si="396"/>
        <v>0</v>
      </c>
    </row>
    <row r="12696" spans="1:11" x14ac:dyDescent="0.25">
      <c r="A12696" s="5" t="str">
        <f t="shared" si="397"/>
        <v>Standby StatusNon-Standby CustomersAverage WeekdayJanuary23</v>
      </c>
      <c r="B12696" t="s">
        <v>2236</v>
      </c>
      <c r="C12696" t="s">
        <v>2261</v>
      </c>
      <c r="D12696" t="s">
        <v>2799</v>
      </c>
      <c r="E12696" t="s">
        <v>3285</v>
      </c>
      <c r="F12696" s="6">
        <v>23</v>
      </c>
      <c r="G12696" s="6">
        <v>181.34576416015625</v>
      </c>
      <c r="H12696" s="6">
        <v>181.34576416015625</v>
      </c>
      <c r="I12696" s="6">
        <v>94.417045593261719</v>
      </c>
      <c r="J12696" s="6">
        <v>46.566836734693901</v>
      </c>
      <c r="K12696">
        <f t="shared" si="396"/>
        <v>0</v>
      </c>
    </row>
    <row r="12697" spans="1:11" x14ac:dyDescent="0.25">
      <c r="A12697" s="5" t="str">
        <f t="shared" si="397"/>
        <v>Standby StatusNon-Standby CustomersAverage WeekdayJanuary24</v>
      </c>
      <c r="B12697" t="s">
        <v>2236</v>
      </c>
      <c r="C12697" t="s">
        <v>2261</v>
      </c>
      <c r="D12697" t="s">
        <v>2799</v>
      </c>
      <c r="E12697" t="s">
        <v>3285</v>
      </c>
      <c r="F12697" s="6">
        <v>24</v>
      </c>
      <c r="G12697" s="6">
        <v>174.44656372070313</v>
      </c>
      <c r="H12697" s="6">
        <v>174.44656372070313</v>
      </c>
      <c r="I12697" s="6">
        <v>90.320907592773438</v>
      </c>
      <c r="J12697" s="6">
        <v>45.7526530612245</v>
      </c>
      <c r="K12697">
        <f t="shared" si="396"/>
        <v>0</v>
      </c>
    </row>
    <row r="12698" spans="1:11" x14ac:dyDescent="0.25">
      <c r="A12698" s="5" t="str">
        <f t="shared" si="397"/>
        <v>Standby StatusNon-Standby CustomersMonthly Peak DayJanuary1</v>
      </c>
      <c r="B12698" t="s">
        <v>2236</v>
      </c>
      <c r="C12698" t="s">
        <v>2261</v>
      </c>
      <c r="D12698" t="s">
        <v>2800</v>
      </c>
      <c r="E12698" t="s">
        <v>3285</v>
      </c>
      <c r="F12698" s="6">
        <v>1</v>
      </c>
      <c r="G12698" s="6">
        <v>144.69673156738281</v>
      </c>
      <c r="H12698" s="6">
        <v>144.69673156738281</v>
      </c>
      <c r="I12698" s="6">
        <v>41.357315063476563</v>
      </c>
      <c r="J12698" s="6">
        <v>49.459651162790685</v>
      </c>
      <c r="K12698">
        <f t="shared" si="396"/>
        <v>0</v>
      </c>
    </row>
    <row r="12699" spans="1:11" x14ac:dyDescent="0.25">
      <c r="A12699" s="5" t="str">
        <f t="shared" si="397"/>
        <v>Standby StatusNon-Standby CustomersMonthly Peak DayJanuary2</v>
      </c>
      <c r="B12699" t="s">
        <v>2236</v>
      </c>
      <c r="C12699" t="s">
        <v>2261</v>
      </c>
      <c r="D12699" t="s">
        <v>2800</v>
      </c>
      <c r="E12699" t="s">
        <v>3285</v>
      </c>
      <c r="F12699" s="6">
        <v>2</v>
      </c>
      <c r="G12699" s="6">
        <v>150.90007019042969</v>
      </c>
      <c r="H12699" s="6">
        <v>150.90007019042969</v>
      </c>
      <c r="I12699" s="6">
        <v>45.817909240722656</v>
      </c>
      <c r="J12699" s="6">
        <v>48.892209302325547</v>
      </c>
      <c r="K12699">
        <f t="shared" si="396"/>
        <v>0</v>
      </c>
    </row>
    <row r="12700" spans="1:11" x14ac:dyDescent="0.25">
      <c r="A12700" s="5" t="str">
        <f t="shared" si="397"/>
        <v>Standby StatusNon-Standby CustomersMonthly Peak DayJanuary3</v>
      </c>
      <c r="B12700" t="s">
        <v>2236</v>
      </c>
      <c r="C12700" t="s">
        <v>2261</v>
      </c>
      <c r="D12700" t="s">
        <v>2800</v>
      </c>
      <c r="E12700" t="s">
        <v>3285</v>
      </c>
      <c r="F12700" s="6">
        <v>3</v>
      </c>
      <c r="G12700" s="6">
        <v>156.54620361328125</v>
      </c>
      <c r="H12700" s="6">
        <v>156.54620361328125</v>
      </c>
      <c r="I12700" s="6">
        <v>44.022640228271484</v>
      </c>
      <c r="J12700" s="6">
        <v>48.556511627906964</v>
      </c>
      <c r="K12700">
        <f t="shared" si="396"/>
        <v>0</v>
      </c>
    </row>
    <row r="12701" spans="1:11" x14ac:dyDescent="0.25">
      <c r="A12701" s="5" t="str">
        <f t="shared" si="397"/>
        <v>Standby StatusNon-Standby CustomersMonthly Peak DayJanuary4</v>
      </c>
      <c r="B12701" t="s">
        <v>2236</v>
      </c>
      <c r="C12701" t="s">
        <v>2261</v>
      </c>
      <c r="D12701" t="s">
        <v>2800</v>
      </c>
      <c r="E12701" t="s">
        <v>3285</v>
      </c>
      <c r="F12701" s="6">
        <v>4</v>
      </c>
      <c r="G12701" s="6">
        <v>163.47439575195313</v>
      </c>
      <c r="H12701" s="6">
        <v>163.47439575195313</v>
      </c>
      <c r="I12701" s="6">
        <v>123.18126678466797</v>
      </c>
      <c r="J12701" s="6">
        <v>46.842653061224517</v>
      </c>
      <c r="K12701">
        <f t="shared" si="396"/>
        <v>0</v>
      </c>
    </row>
    <row r="12702" spans="1:11" x14ac:dyDescent="0.25">
      <c r="A12702" s="5" t="str">
        <f t="shared" si="397"/>
        <v>Standby StatusNon-Standby CustomersMonthly Peak DayJanuary5</v>
      </c>
      <c r="B12702" t="s">
        <v>2236</v>
      </c>
      <c r="C12702" t="s">
        <v>2261</v>
      </c>
      <c r="D12702" t="s">
        <v>2800</v>
      </c>
      <c r="E12702" t="s">
        <v>3285</v>
      </c>
      <c r="F12702" s="6">
        <v>5</v>
      </c>
      <c r="G12702" s="6">
        <v>202.26626586914063</v>
      </c>
      <c r="H12702" s="6">
        <v>202.26626586914063</v>
      </c>
      <c r="I12702" s="6">
        <v>72.51177978515625</v>
      </c>
      <c r="J12702" s="6">
        <v>45.813367346938755</v>
      </c>
      <c r="K12702">
        <f t="shared" si="396"/>
        <v>0</v>
      </c>
    </row>
    <row r="12703" spans="1:11" x14ac:dyDescent="0.25">
      <c r="A12703" s="5" t="str">
        <f t="shared" si="397"/>
        <v>Standby StatusNon-Standby CustomersMonthly Peak DayJanuary6</v>
      </c>
      <c r="B12703" t="s">
        <v>2236</v>
      </c>
      <c r="C12703" t="s">
        <v>2261</v>
      </c>
      <c r="D12703" t="s">
        <v>2800</v>
      </c>
      <c r="E12703" t="s">
        <v>3285</v>
      </c>
      <c r="F12703" s="6">
        <v>6</v>
      </c>
      <c r="G12703" s="6">
        <v>252.69009399414063</v>
      </c>
      <c r="H12703" s="6">
        <v>252.69009399414063</v>
      </c>
      <c r="I12703" s="6">
        <v>78.512664794921875</v>
      </c>
      <c r="J12703" s="6">
        <v>44.989591836734689</v>
      </c>
      <c r="K12703">
        <f t="shared" si="396"/>
        <v>0</v>
      </c>
    </row>
    <row r="12704" spans="1:11" x14ac:dyDescent="0.25">
      <c r="A12704" s="5" t="str">
        <f t="shared" si="397"/>
        <v>Standby StatusNon-Standby CustomersMonthly Peak DayJanuary7</v>
      </c>
      <c r="B12704" t="s">
        <v>2236</v>
      </c>
      <c r="C12704" t="s">
        <v>2261</v>
      </c>
      <c r="D12704" t="s">
        <v>2800</v>
      </c>
      <c r="E12704" t="s">
        <v>3285</v>
      </c>
      <c r="F12704" s="6">
        <v>7</v>
      </c>
      <c r="G12704" s="6">
        <v>280.69998168945313</v>
      </c>
      <c r="H12704" s="6">
        <v>280.69998168945313</v>
      </c>
      <c r="I12704" s="6">
        <v>62.199794769287109</v>
      </c>
      <c r="J12704" s="6">
        <v>45.118367346938818</v>
      </c>
      <c r="K12704">
        <f t="shared" si="396"/>
        <v>0</v>
      </c>
    </row>
    <row r="12705" spans="1:11" x14ac:dyDescent="0.25">
      <c r="A12705" s="5" t="str">
        <f t="shared" si="397"/>
        <v>Standby StatusNon-Standby CustomersMonthly Peak DayJanuary8</v>
      </c>
      <c r="B12705" t="s">
        <v>2236</v>
      </c>
      <c r="C12705" t="s">
        <v>2261</v>
      </c>
      <c r="D12705" t="s">
        <v>2800</v>
      </c>
      <c r="E12705" t="s">
        <v>3285</v>
      </c>
      <c r="F12705" s="6">
        <v>8</v>
      </c>
      <c r="G12705" s="6">
        <v>301.8494873046875</v>
      </c>
      <c r="H12705" s="6">
        <v>301.8494873046875</v>
      </c>
      <c r="I12705" s="6">
        <v>57.026531219482422</v>
      </c>
      <c r="J12705" s="6">
        <v>44.266326530612233</v>
      </c>
      <c r="K12705">
        <f t="shared" si="396"/>
        <v>0</v>
      </c>
    </row>
    <row r="12706" spans="1:11" x14ac:dyDescent="0.25">
      <c r="A12706" s="5" t="str">
        <f t="shared" si="397"/>
        <v>Standby StatusNon-Standby CustomersMonthly Peak DayJanuary9</v>
      </c>
      <c r="B12706" t="s">
        <v>2236</v>
      </c>
      <c r="C12706" t="s">
        <v>2261</v>
      </c>
      <c r="D12706" t="s">
        <v>2800</v>
      </c>
      <c r="E12706" t="s">
        <v>3285</v>
      </c>
      <c r="F12706" s="6">
        <v>9</v>
      </c>
      <c r="G12706" s="6">
        <v>301.55868530273438</v>
      </c>
      <c r="H12706" s="6">
        <v>301.55868530273438</v>
      </c>
      <c r="I12706" s="6">
        <v>52.376571655273438</v>
      </c>
      <c r="J12706" s="6">
        <v>44.072325581395354</v>
      </c>
      <c r="K12706">
        <f t="shared" si="396"/>
        <v>0</v>
      </c>
    </row>
    <row r="12707" spans="1:11" x14ac:dyDescent="0.25">
      <c r="A12707" s="5" t="str">
        <f t="shared" si="397"/>
        <v>Standby StatusNon-Standby CustomersMonthly Peak DayJanuary10</v>
      </c>
      <c r="B12707" t="s">
        <v>2236</v>
      </c>
      <c r="C12707" t="s">
        <v>2261</v>
      </c>
      <c r="D12707" t="s">
        <v>2800</v>
      </c>
      <c r="E12707" t="s">
        <v>3285</v>
      </c>
      <c r="F12707" s="6">
        <v>10</v>
      </c>
      <c r="G12707" s="6">
        <v>296.28958129882813</v>
      </c>
      <c r="H12707" s="6">
        <v>296.28958129882813</v>
      </c>
      <c r="I12707" s="6">
        <v>58.038745880126953</v>
      </c>
      <c r="J12707" s="6">
        <v>45.734999999999999</v>
      </c>
      <c r="K12707">
        <f t="shared" si="396"/>
        <v>0</v>
      </c>
    </row>
    <row r="12708" spans="1:11" x14ac:dyDescent="0.25">
      <c r="A12708" s="5" t="str">
        <f t="shared" si="397"/>
        <v>Standby StatusNon-Standby CustomersMonthly Peak DayJanuary11</v>
      </c>
      <c r="B12708" t="s">
        <v>2236</v>
      </c>
      <c r="C12708" t="s">
        <v>2261</v>
      </c>
      <c r="D12708" t="s">
        <v>2800</v>
      </c>
      <c r="E12708" t="s">
        <v>3285</v>
      </c>
      <c r="F12708" s="6">
        <v>11</v>
      </c>
      <c r="G12708" s="6">
        <v>314.51446533203125</v>
      </c>
      <c r="H12708" s="6">
        <v>314.51446533203125</v>
      </c>
      <c r="I12708" s="6">
        <v>51.879749298095703</v>
      </c>
      <c r="J12708" s="6">
        <v>47.854186046511607</v>
      </c>
      <c r="K12708">
        <f t="shared" si="396"/>
        <v>0</v>
      </c>
    </row>
    <row r="12709" spans="1:11" x14ac:dyDescent="0.25">
      <c r="A12709" s="5" t="str">
        <f t="shared" si="397"/>
        <v>Standby StatusNon-Standby CustomersMonthly Peak DayJanuary12</v>
      </c>
      <c r="B12709" t="s">
        <v>2236</v>
      </c>
      <c r="C12709" t="s">
        <v>2261</v>
      </c>
      <c r="D12709" t="s">
        <v>2800</v>
      </c>
      <c r="E12709" t="s">
        <v>3285</v>
      </c>
      <c r="F12709" s="6">
        <v>12</v>
      </c>
      <c r="G12709" s="6">
        <v>311.48037719726563</v>
      </c>
      <c r="H12709" s="6">
        <v>311.48037719726563</v>
      </c>
      <c r="I12709" s="6">
        <v>51.226070404052734</v>
      </c>
      <c r="J12709" s="6">
        <v>48.904534883720942</v>
      </c>
      <c r="K12709">
        <f t="shared" si="396"/>
        <v>0</v>
      </c>
    </row>
    <row r="12710" spans="1:11" x14ac:dyDescent="0.25">
      <c r="A12710" s="5" t="str">
        <f t="shared" si="397"/>
        <v>Standby StatusNon-Standby CustomersMonthly Peak DayJanuary13</v>
      </c>
      <c r="B12710" t="s">
        <v>2236</v>
      </c>
      <c r="C12710" t="s">
        <v>2261</v>
      </c>
      <c r="D12710" t="s">
        <v>2800</v>
      </c>
      <c r="E12710" t="s">
        <v>3285</v>
      </c>
      <c r="F12710" s="6">
        <v>13</v>
      </c>
      <c r="G12710" s="6">
        <v>285.552001953125</v>
      </c>
      <c r="H12710" s="6">
        <v>285.552001953125</v>
      </c>
      <c r="I12710" s="6">
        <v>50.751075744628906</v>
      </c>
      <c r="J12710" s="6">
        <v>49.471860465116244</v>
      </c>
      <c r="K12710">
        <f t="shared" si="396"/>
        <v>0</v>
      </c>
    </row>
    <row r="12711" spans="1:11" x14ac:dyDescent="0.25">
      <c r="A12711" s="5" t="str">
        <f t="shared" si="397"/>
        <v>Standby StatusNon-Standby CustomersMonthly Peak DayJanuary14</v>
      </c>
      <c r="B12711" t="s">
        <v>2236</v>
      </c>
      <c r="C12711" t="s">
        <v>2261</v>
      </c>
      <c r="D12711" t="s">
        <v>2800</v>
      </c>
      <c r="E12711" t="s">
        <v>3285</v>
      </c>
      <c r="F12711" s="6">
        <v>14</v>
      </c>
      <c r="G12711" s="6">
        <v>258.49368286132813</v>
      </c>
      <c r="H12711" s="6">
        <v>258.49368286132813</v>
      </c>
      <c r="I12711" s="6">
        <v>52.408775329589844</v>
      </c>
      <c r="J12711" s="6">
        <v>50.292209302325574</v>
      </c>
      <c r="K12711">
        <f t="shared" si="396"/>
        <v>0</v>
      </c>
    </row>
    <row r="12712" spans="1:11" x14ac:dyDescent="0.25">
      <c r="A12712" s="5" t="str">
        <f t="shared" si="397"/>
        <v>Standby StatusNon-Standby CustomersMonthly Peak DayJanuary15</v>
      </c>
      <c r="B12712" t="s">
        <v>2236</v>
      </c>
      <c r="C12712" t="s">
        <v>2261</v>
      </c>
      <c r="D12712" t="s">
        <v>2800</v>
      </c>
      <c r="E12712" t="s">
        <v>3285</v>
      </c>
      <c r="F12712" s="6">
        <v>15</v>
      </c>
      <c r="G12712" s="6">
        <v>227.20777893066406</v>
      </c>
      <c r="H12712" s="6">
        <v>227.20777893066406</v>
      </c>
      <c r="I12712" s="6">
        <v>53.605262756347656</v>
      </c>
      <c r="J12712" s="6">
        <v>50.188837209302257</v>
      </c>
      <c r="K12712">
        <f t="shared" si="396"/>
        <v>0</v>
      </c>
    </row>
    <row r="12713" spans="1:11" x14ac:dyDescent="0.25">
      <c r="A12713" s="5" t="str">
        <f t="shared" si="397"/>
        <v>Standby StatusNon-Standby CustomersMonthly Peak DayJanuary16</v>
      </c>
      <c r="B12713" t="s">
        <v>2236</v>
      </c>
      <c r="C12713" t="s">
        <v>2261</v>
      </c>
      <c r="D12713" t="s">
        <v>2800</v>
      </c>
      <c r="E12713" t="s">
        <v>3285</v>
      </c>
      <c r="F12713" s="6">
        <v>16</v>
      </c>
      <c r="G12713" s="6">
        <v>203.14666748046875</v>
      </c>
      <c r="H12713" s="6">
        <v>203.14666748046875</v>
      </c>
      <c r="I12713" s="6">
        <v>52.453697204589844</v>
      </c>
      <c r="J12713" s="6">
        <v>49.803139534883726</v>
      </c>
      <c r="K12713">
        <f t="shared" si="396"/>
        <v>0</v>
      </c>
    </row>
    <row r="12714" spans="1:11" x14ac:dyDescent="0.25">
      <c r="A12714" s="5" t="str">
        <f t="shared" si="397"/>
        <v>Standby StatusNon-Standby CustomersMonthly Peak DayJanuary17</v>
      </c>
      <c r="B12714" t="s">
        <v>2236</v>
      </c>
      <c r="C12714" t="s">
        <v>2261</v>
      </c>
      <c r="D12714" t="s">
        <v>2800</v>
      </c>
      <c r="E12714" t="s">
        <v>3285</v>
      </c>
      <c r="F12714" s="6">
        <v>17</v>
      </c>
      <c r="G12714" s="6">
        <v>182.0186767578125</v>
      </c>
      <c r="H12714" s="6">
        <v>182.0186767578125</v>
      </c>
      <c r="I12714" s="6">
        <v>50.198822021484375</v>
      </c>
      <c r="J12714" s="6">
        <v>49.11476744186043</v>
      </c>
      <c r="K12714">
        <f t="shared" si="396"/>
        <v>0</v>
      </c>
    </row>
    <row r="12715" spans="1:11" x14ac:dyDescent="0.25">
      <c r="A12715" s="5" t="str">
        <f t="shared" si="397"/>
        <v>Standby StatusNon-Standby CustomersMonthly Peak DayJanuary18</v>
      </c>
      <c r="B12715" t="s">
        <v>2236</v>
      </c>
      <c r="C12715" t="s">
        <v>2261</v>
      </c>
      <c r="D12715" t="s">
        <v>2800</v>
      </c>
      <c r="E12715" t="s">
        <v>3285</v>
      </c>
      <c r="F12715" s="6">
        <v>18</v>
      </c>
      <c r="G12715" s="6">
        <v>173.32937622070313</v>
      </c>
      <c r="H12715" s="6">
        <v>173.32937622070313</v>
      </c>
      <c r="I12715" s="6">
        <v>51.837669372558594</v>
      </c>
      <c r="J12715" s="6">
        <v>47.334186046511661</v>
      </c>
      <c r="K12715">
        <f t="shared" si="396"/>
        <v>0</v>
      </c>
    </row>
    <row r="12716" spans="1:11" x14ac:dyDescent="0.25">
      <c r="A12716" s="5" t="str">
        <f t="shared" si="397"/>
        <v>Standby StatusNon-Standby CustomersMonthly Peak DayJanuary19</v>
      </c>
      <c r="B12716" t="s">
        <v>2236</v>
      </c>
      <c r="C12716" t="s">
        <v>2261</v>
      </c>
      <c r="D12716" t="s">
        <v>2800</v>
      </c>
      <c r="E12716" t="s">
        <v>3285</v>
      </c>
      <c r="F12716" s="6">
        <v>19</v>
      </c>
      <c r="G12716" s="6">
        <v>191.81394958496094</v>
      </c>
      <c r="H12716" s="6">
        <v>191.81394958496094</v>
      </c>
      <c r="I12716" s="6">
        <v>77.907752990722656</v>
      </c>
      <c r="J12716" s="6">
        <v>46.144534883720979</v>
      </c>
      <c r="K12716">
        <f t="shared" si="396"/>
        <v>0</v>
      </c>
    </row>
    <row r="12717" spans="1:11" x14ac:dyDescent="0.25">
      <c r="A12717" s="5" t="str">
        <f t="shared" si="397"/>
        <v>Standby StatusNon-Standby CustomersMonthly Peak DayJanuary20</v>
      </c>
      <c r="B12717" t="s">
        <v>2236</v>
      </c>
      <c r="C12717" t="s">
        <v>2261</v>
      </c>
      <c r="D12717" t="s">
        <v>2800</v>
      </c>
      <c r="E12717" t="s">
        <v>3285</v>
      </c>
      <c r="F12717" s="6">
        <v>20</v>
      </c>
      <c r="G12717" s="6">
        <v>183.86796569824219</v>
      </c>
      <c r="H12717" s="6">
        <v>183.86796569824219</v>
      </c>
      <c r="I12717" s="6">
        <v>42.203311920166016</v>
      </c>
      <c r="J12717" s="6">
        <v>45.896511627906968</v>
      </c>
      <c r="K12717">
        <f t="shared" si="396"/>
        <v>0</v>
      </c>
    </row>
    <row r="12718" spans="1:11" x14ac:dyDescent="0.25">
      <c r="A12718" s="5" t="str">
        <f t="shared" si="397"/>
        <v>Standby StatusNon-Standby CustomersMonthly Peak DayJanuary21</v>
      </c>
      <c r="B12718" t="s">
        <v>2236</v>
      </c>
      <c r="C12718" t="s">
        <v>2261</v>
      </c>
      <c r="D12718" t="s">
        <v>2800</v>
      </c>
      <c r="E12718" t="s">
        <v>3285</v>
      </c>
      <c r="F12718" s="6">
        <v>21</v>
      </c>
      <c r="G12718" s="6">
        <v>189.29112243652344</v>
      </c>
      <c r="H12718" s="6">
        <v>189.29112243652344</v>
      </c>
      <c r="I12718" s="6">
        <v>52.498428344726563</v>
      </c>
      <c r="J12718" s="6">
        <v>44.964302325581407</v>
      </c>
      <c r="K12718">
        <f t="shared" si="396"/>
        <v>0</v>
      </c>
    </row>
    <row r="12719" spans="1:11" x14ac:dyDescent="0.25">
      <c r="A12719" s="5" t="str">
        <f t="shared" si="397"/>
        <v>Standby StatusNon-Standby CustomersMonthly Peak DayJanuary22</v>
      </c>
      <c r="B12719" t="s">
        <v>2236</v>
      </c>
      <c r="C12719" t="s">
        <v>2261</v>
      </c>
      <c r="D12719" t="s">
        <v>2800</v>
      </c>
      <c r="E12719" t="s">
        <v>3285</v>
      </c>
      <c r="F12719" s="6">
        <v>22</v>
      </c>
      <c r="G12719" s="6">
        <v>198.59025573730469</v>
      </c>
      <c r="H12719" s="6">
        <v>198.59025573730469</v>
      </c>
      <c r="I12719" s="6">
        <v>48.750980377197266</v>
      </c>
      <c r="J12719" s="6">
        <v>44.144418604651193</v>
      </c>
      <c r="K12719">
        <f t="shared" si="396"/>
        <v>0</v>
      </c>
    </row>
    <row r="12720" spans="1:11" x14ac:dyDescent="0.25">
      <c r="A12720" s="5" t="str">
        <f t="shared" si="397"/>
        <v>Standby StatusNon-Standby CustomersMonthly Peak DayJanuary23</v>
      </c>
      <c r="B12720" t="s">
        <v>2236</v>
      </c>
      <c r="C12720" t="s">
        <v>2261</v>
      </c>
      <c r="D12720" t="s">
        <v>2800</v>
      </c>
      <c r="E12720" t="s">
        <v>3285</v>
      </c>
      <c r="F12720" s="6">
        <v>23</v>
      </c>
      <c r="G12720" s="6">
        <v>198.552978515625</v>
      </c>
      <c r="H12720" s="6">
        <v>198.552978515625</v>
      </c>
      <c r="I12720" s="6">
        <v>68.047554016113281</v>
      </c>
      <c r="J12720" s="6">
        <v>43.705116279069763</v>
      </c>
      <c r="K12720">
        <f t="shared" si="396"/>
        <v>0</v>
      </c>
    </row>
    <row r="12721" spans="1:11" x14ac:dyDescent="0.25">
      <c r="A12721" s="5" t="str">
        <f t="shared" si="397"/>
        <v>Standby StatusNon-Standby CustomersMonthly Peak DayJanuary24</v>
      </c>
      <c r="B12721" t="s">
        <v>2236</v>
      </c>
      <c r="C12721" t="s">
        <v>2261</v>
      </c>
      <c r="D12721" t="s">
        <v>2800</v>
      </c>
      <c r="E12721" t="s">
        <v>3285</v>
      </c>
      <c r="F12721" s="6">
        <v>24</v>
      </c>
      <c r="G12721" s="6">
        <v>202.99111938476563</v>
      </c>
      <c r="H12721" s="6">
        <v>202.99111938476563</v>
      </c>
      <c r="I12721" s="6">
        <v>48.202381134033203</v>
      </c>
      <c r="J12721" s="6">
        <v>42.975697674418555</v>
      </c>
      <c r="K12721">
        <f t="shared" si="396"/>
        <v>0</v>
      </c>
    </row>
    <row r="12722" spans="1:11" x14ac:dyDescent="0.25">
      <c r="A12722" s="5" t="str">
        <f t="shared" si="397"/>
        <v>Standby StatusNon-Standby CustomersAverage WeekdayFebruary1</v>
      </c>
      <c r="B12722" t="s">
        <v>2236</v>
      </c>
      <c r="C12722" t="s">
        <v>2261</v>
      </c>
      <c r="D12722" t="s">
        <v>2801</v>
      </c>
      <c r="E12722" t="s">
        <v>3286</v>
      </c>
      <c r="F12722" s="6">
        <v>1</v>
      </c>
      <c r="G12722" s="6">
        <v>141.15562438964844</v>
      </c>
      <c r="H12722" s="6">
        <v>141.15562438964844</v>
      </c>
      <c r="I12722" s="6">
        <v>45.191455841064453</v>
      </c>
      <c r="J12722" s="6">
        <v>52.481792452830206</v>
      </c>
      <c r="K12722">
        <f t="shared" si="396"/>
        <v>0</v>
      </c>
    </row>
    <row r="12723" spans="1:11" x14ac:dyDescent="0.25">
      <c r="A12723" s="5" t="str">
        <f t="shared" si="397"/>
        <v>Standby StatusNon-Standby CustomersAverage WeekdayFebruary2</v>
      </c>
      <c r="B12723" t="s">
        <v>2236</v>
      </c>
      <c r="C12723" t="s">
        <v>2261</v>
      </c>
      <c r="D12723" t="s">
        <v>2801</v>
      </c>
      <c r="E12723" t="s">
        <v>3286</v>
      </c>
      <c r="F12723" s="6">
        <v>2</v>
      </c>
      <c r="G12723" s="6">
        <v>141.31683349609375</v>
      </c>
      <c r="H12723" s="6">
        <v>141.31683349609375</v>
      </c>
      <c r="I12723" s="6">
        <v>49.825351715087891</v>
      </c>
      <c r="J12723" s="6">
        <v>51.269245283018904</v>
      </c>
      <c r="K12723">
        <f t="shared" si="396"/>
        <v>0</v>
      </c>
    </row>
    <row r="12724" spans="1:11" x14ac:dyDescent="0.25">
      <c r="A12724" s="5" t="str">
        <f t="shared" si="397"/>
        <v>Standby StatusNon-Standby CustomersAverage WeekdayFebruary3</v>
      </c>
      <c r="B12724" t="s">
        <v>2236</v>
      </c>
      <c r="C12724" t="s">
        <v>2261</v>
      </c>
      <c r="D12724" t="s">
        <v>2801</v>
      </c>
      <c r="E12724" t="s">
        <v>3286</v>
      </c>
      <c r="F12724" s="6">
        <v>3</v>
      </c>
      <c r="G12724" s="6">
        <v>142.90968322753906</v>
      </c>
      <c r="H12724" s="6">
        <v>142.90968322753906</v>
      </c>
      <c r="I12724" s="6">
        <v>58.914833068847656</v>
      </c>
      <c r="J12724" s="6">
        <v>50.320849056603741</v>
      </c>
      <c r="K12724">
        <f t="shared" si="396"/>
        <v>0</v>
      </c>
    </row>
    <row r="12725" spans="1:11" x14ac:dyDescent="0.25">
      <c r="A12725" s="5" t="str">
        <f t="shared" si="397"/>
        <v>Standby StatusNon-Standby CustomersAverage WeekdayFebruary4</v>
      </c>
      <c r="B12725" t="s">
        <v>2236</v>
      </c>
      <c r="C12725" t="s">
        <v>2261</v>
      </c>
      <c r="D12725" t="s">
        <v>2801</v>
      </c>
      <c r="E12725" t="s">
        <v>3286</v>
      </c>
      <c r="F12725" s="6">
        <v>4</v>
      </c>
      <c r="G12725" s="6">
        <v>149.18150329589844</v>
      </c>
      <c r="H12725" s="6">
        <v>149.18150329589844</v>
      </c>
      <c r="I12725" s="6">
        <v>47.188777923583984</v>
      </c>
      <c r="J12725" s="6">
        <v>49.457830188679218</v>
      </c>
      <c r="K12725">
        <f t="shared" si="396"/>
        <v>0</v>
      </c>
    </row>
    <row r="12726" spans="1:11" x14ac:dyDescent="0.25">
      <c r="A12726" s="5" t="str">
        <f t="shared" si="397"/>
        <v>Standby StatusNon-Standby CustomersAverage WeekdayFebruary5</v>
      </c>
      <c r="B12726" t="s">
        <v>2236</v>
      </c>
      <c r="C12726" t="s">
        <v>2261</v>
      </c>
      <c r="D12726" t="s">
        <v>2801</v>
      </c>
      <c r="E12726" t="s">
        <v>3286</v>
      </c>
      <c r="F12726" s="6">
        <v>5</v>
      </c>
      <c r="G12726" s="6">
        <v>197.88223266601563</v>
      </c>
      <c r="H12726" s="6">
        <v>197.88223266601563</v>
      </c>
      <c r="I12726" s="6">
        <v>61.464557647705078</v>
      </c>
      <c r="J12726" s="6">
        <v>49.201320754716988</v>
      </c>
      <c r="K12726">
        <f t="shared" si="396"/>
        <v>0</v>
      </c>
    </row>
    <row r="12727" spans="1:11" x14ac:dyDescent="0.25">
      <c r="A12727" s="5" t="str">
        <f t="shared" si="397"/>
        <v>Standby StatusNon-Standby CustomersAverage WeekdayFebruary6</v>
      </c>
      <c r="B12727" t="s">
        <v>2236</v>
      </c>
      <c r="C12727" t="s">
        <v>2261</v>
      </c>
      <c r="D12727" t="s">
        <v>2801</v>
      </c>
      <c r="E12727" t="s">
        <v>3286</v>
      </c>
      <c r="F12727" s="6">
        <v>6</v>
      </c>
      <c r="G12727" s="6">
        <v>261.39962768554688</v>
      </c>
      <c r="H12727" s="6">
        <v>261.39962768554688</v>
      </c>
      <c r="I12727" s="6">
        <v>58.568531036376953</v>
      </c>
      <c r="J12727" s="6">
        <v>48.752075471698113</v>
      </c>
      <c r="K12727">
        <f t="shared" si="396"/>
        <v>0</v>
      </c>
    </row>
    <row r="12728" spans="1:11" x14ac:dyDescent="0.25">
      <c r="A12728" s="5" t="str">
        <f t="shared" si="397"/>
        <v>Standby StatusNon-Standby CustomersAverage WeekdayFebruary7</v>
      </c>
      <c r="B12728" t="s">
        <v>2236</v>
      </c>
      <c r="C12728" t="s">
        <v>2261</v>
      </c>
      <c r="D12728" t="s">
        <v>2801</v>
      </c>
      <c r="E12728" t="s">
        <v>3286</v>
      </c>
      <c r="F12728" s="6">
        <v>7</v>
      </c>
      <c r="G12728" s="6">
        <v>290.51644897460938</v>
      </c>
      <c r="H12728" s="6">
        <v>290.51644897460938</v>
      </c>
      <c r="I12728" s="6">
        <v>62.030975341796875</v>
      </c>
      <c r="J12728" s="6">
        <v>48.993396226415065</v>
      </c>
      <c r="K12728">
        <f t="shared" si="396"/>
        <v>0</v>
      </c>
    </row>
    <row r="12729" spans="1:11" x14ac:dyDescent="0.25">
      <c r="A12729" s="5" t="str">
        <f t="shared" si="397"/>
        <v>Standby StatusNon-Standby CustomersAverage WeekdayFebruary8</v>
      </c>
      <c r="B12729" t="s">
        <v>2236</v>
      </c>
      <c r="C12729" t="s">
        <v>2261</v>
      </c>
      <c r="D12729" t="s">
        <v>2801</v>
      </c>
      <c r="E12729" t="s">
        <v>3286</v>
      </c>
      <c r="F12729" s="6">
        <v>8</v>
      </c>
      <c r="G12729" s="6">
        <v>307.58694458007813</v>
      </c>
      <c r="H12729" s="6">
        <v>307.58694458007813</v>
      </c>
      <c r="I12729" s="6">
        <v>66.62115478515625</v>
      </c>
      <c r="J12729" s="6">
        <v>48.606792452830206</v>
      </c>
      <c r="K12729">
        <f t="shared" si="396"/>
        <v>0</v>
      </c>
    </row>
    <row r="12730" spans="1:11" x14ac:dyDescent="0.25">
      <c r="A12730" s="5" t="str">
        <f t="shared" si="397"/>
        <v>Standby StatusNon-Standby CustomersAverage WeekdayFebruary9</v>
      </c>
      <c r="B12730" t="s">
        <v>2236</v>
      </c>
      <c r="C12730" t="s">
        <v>2261</v>
      </c>
      <c r="D12730" t="s">
        <v>2801</v>
      </c>
      <c r="E12730" t="s">
        <v>3286</v>
      </c>
      <c r="F12730" s="6">
        <v>9</v>
      </c>
      <c r="G12730" s="6">
        <v>304.39215087890625</v>
      </c>
      <c r="H12730" s="6">
        <v>304.39215087890625</v>
      </c>
      <c r="I12730" s="6">
        <v>59.192974090576172</v>
      </c>
      <c r="J12730" s="6">
        <v>49.302830188679231</v>
      </c>
      <c r="K12730">
        <f t="shared" si="396"/>
        <v>0</v>
      </c>
    </row>
    <row r="12731" spans="1:11" x14ac:dyDescent="0.25">
      <c r="A12731" s="5" t="str">
        <f t="shared" si="397"/>
        <v>Standby StatusNon-Standby CustomersAverage WeekdayFebruary10</v>
      </c>
      <c r="B12731" t="s">
        <v>2236</v>
      </c>
      <c r="C12731" t="s">
        <v>2261</v>
      </c>
      <c r="D12731" t="s">
        <v>2801</v>
      </c>
      <c r="E12731" t="s">
        <v>3286</v>
      </c>
      <c r="F12731" s="6">
        <v>10</v>
      </c>
      <c r="G12731" s="6">
        <v>303.16961669921875</v>
      </c>
      <c r="H12731" s="6">
        <v>303.16961669921875</v>
      </c>
      <c r="I12731" s="6">
        <v>56.295845031738281</v>
      </c>
      <c r="J12731" s="6">
        <v>51.552641509433933</v>
      </c>
      <c r="K12731">
        <f t="shared" si="396"/>
        <v>0</v>
      </c>
    </row>
    <row r="12732" spans="1:11" x14ac:dyDescent="0.25">
      <c r="A12732" s="5" t="str">
        <f t="shared" si="397"/>
        <v>Standby StatusNon-Standby CustomersAverage WeekdayFebruary11</v>
      </c>
      <c r="B12732" t="s">
        <v>2236</v>
      </c>
      <c r="C12732" t="s">
        <v>2261</v>
      </c>
      <c r="D12732" t="s">
        <v>2801</v>
      </c>
      <c r="E12732" t="s">
        <v>3286</v>
      </c>
      <c r="F12732" s="6">
        <v>11</v>
      </c>
      <c r="G12732" s="6">
        <v>300.81622314453125</v>
      </c>
      <c r="H12732" s="6">
        <v>300.81622314453125</v>
      </c>
      <c r="I12732" s="6">
        <v>57.387569427490234</v>
      </c>
      <c r="J12732" s="6">
        <v>54.813396226415122</v>
      </c>
      <c r="K12732">
        <f t="shared" si="396"/>
        <v>0</v>
      </c>
    </row>
    <row r="12733" spans="1:11" x14ac:dyDescent="0.25">
      <c r="A12733" s="5" t="str">
        <f t="shared" si="397"/>
        <v>Standby StatusNon-Standby CustomersAverage WeekdayFebruary12</v>
      </c>
      <c r="B12733" t="s">
        <v>2236</v>
      </c>
      <c r="C12733" t="s">
        <v>2261</v>
      </c>
      <c r="D12733" t="s">
        <v>2801</v>
      </c>
      <c r="E12733" t="s">
        <v>3286</v>
      </c>
      <c r="F12733" s="6">
        <v>12</v>
      </c>
      <c r="G12733" s="6">
        <v>299.44259643554688</v>
      </c>
      <c r="H12733" s="6">
        <v>299.44259643554688</v>
      </c>
      <c r="I12733" s="6">
        <v>56.609981536865234</v>
      </c>
      <c r="J12733" s="6">
        <v>57.33160377358486</v>
      </c>
      <c r="K12733">
        <f t="shared" si="396"/>
        <v>0</v>
      </c>
    </row>
    <row r="12734" spans="1:11" x14ac:dyDescent="0.25">
      <c r="A12734" s="5" t="str">
        <f t="shared" si="397"/>
        <v>Standby StatusNon-Standby CustomersAverage WeekdayFebruary13</v>
      </c>
      <c r="B12734" t="s">
        <v>2236</v>
      </c>
      <c r="C12734" t="s">
        <v>2261</v>
      </c>
      <c r="D12734" t="s">
        <v>2801</v>
      </c>
      <c r="E12734" t="s">
        <v>3286</v>
      </c>
      <c r="F12734" s="6">
        <v>13</v>
      </c>
      <c r="G12734" s="6">
        <v>283.90301513671875</v>
      </c>
      <c r="H12734" s="6">
        <v>283.90301513671875</v>
      </c>
      <c r="I12734" s="6">
        <v>60.349952697753906</v>
      </c>
      <c r="J12734" s="6">
        <v>58.981792452830149</v>
      </c>
      <c r="K12734">
        <f t="shared" si="396"/>
        <v>0</v>
      </c>
    </row>
    <row r="12735" spans="1:11" x14ac:dyDescent="0.25">
      <c r="A12735" s="5" t="str">
        <f t="shared" si="397"/>
        <v>Standby StatusNon-Standby CustomersAverage WeekdayFebruary14</v>
      </c>
      <c r="B12735" t="s">
        <v>2236</v>
      </c>
      <c r="C12735" t="s">
        <v>2261</v>
      </c>
      <c r="D12735" t="s">
        <v>2801</v>
      </c>
      <c r="E12735" t="s">
        <v>3286</v>
      </c>
      <c r="F12735" s="6">
        <v>14</v>
      </c>
      <c r="G12735" s="6">
        <v>250.61361694335938</v>
      </c>
      <c r="H12735" s="6">
        <v>250.61361694335938</v>
      </c>
      <c r="I12735" s="6">
        <v>53.978916168212891</v>
      </c>
      <c r="J12735" s="6">
        <v>60.108396226415138</v>
      </c>
      <c r="K12735">
        <f t="shared" si="396"/>
        <v>0</v>
      </c>
    </row>
    <row r="12736" spans="1:11" x14ac:dyDescent="0.25">
      <c r="A12736" s="5" t="str">
        <f t="shared" si="397"/>
        <v>Standby StatusNon-Standby CustomersAverage WeekdayFebruary15</v>
      </c>
      <c r="B12736" t="s">
        <v>2236</v>
      </c>
      <c r="C12736" t="s">
        <v>2261</v>
      </c>
      <c r="D12736" t="s">
        <v>2801</v>
      </c>
      <c r="E12736" t="s">
        <v>3286</v>
      </c>
      <c r="F12736" s="6">
        <v>15</v>
      </c>
      <c r="G12736" s="6">
        <v>229.21160888671875</v>
      </c>
      <c r="H12736" s="6">
        <v>229.21160888671875</v>
      </c>
      <c r="I12736" s="6">
        <v>60.728656768798828</v>
      </c>
      <c r="J12736" s="6">
        <v>60.789339622641513</v>
      </c>
      <c r="K12736">
        <f t="shared" si="396"/>
        <v>0</v>
      </c>
    </row>
    <row r="12737" spans="1:11" x14ac:dyDescent="0.25">
      <c r="A12737" s="5" t="str">
        <f t="shared" si="397"/>
        <v>Standby StatusNon-Standby CustomersAverage WeekdayFebruary16</v>
      </c>
      <c r="B12737" t="s">
        <v>2236</v>
      </c>
      <c r="C12737" t="s">
        <v>2261</v>
      </c>
      <c r="D12737" t="s">
        <v>2801</v>
      </c>
      <c r="E12737" t="s">
        <v>3286</v>
      </c>
      <c r="F12737" s="6">
        <v>16</v>
      </c>
      <c r="G12737" s="6">
        <v>172.04588317871094</v>
      </c>
      <c r="H12737" s="6">
        <v>172.04588317871094</v>
      </c>
      <c r="I12737" s="6">
        <v>51.459789276123047</v>
      </c>
      <c r="J12737" s="6">
        <v>61.041792452830236</v>
      </c>
      <c r="K12737">
        <f t="shared" si="396"/>
        <v>0</v>
      </c>
    </row>
    <row r="12738" spans="1:11" x14ac:dyDescent="0.25">
      <c r="A12738" s="5" t="str">
        <f t="shared" si="397"/>
        <v>Standby StatusNon-Standby CustomersAverage WeekdayFebruary17</v>
      </c>
      <c r="B12738" t="s">
        <v>2236</v>
      </c>
      <c r="C12738" t="s">
        <v>2261</v>
      </c>
      <c r="D12738" t="s">
        <v>2801</v>
      </c>
      <c r="E12738" t="s">
        <v>3286</v>
      </c>
      <c r="F12738" s="6">
        <v>17</v>
      </c>
      <c r="G12738" s="6">
        <v>156.17228698730469</v>
      </c>
      <c r="H12738" s="6">
        <v>156.17228698730469</v>
      </c>
      <c r="I12738" s="6">
        <v>58.530811309814453</v>
      </c>
      <c r="J12738" s="6">
        <v>60.763773584905685</v>
      </c>
      <c r="K12738">
        <f t="shared" ref="K12738:K12801" si="398">INDEX(events, MATCH(CONCATENATE(B12738, C12738, D12738, E12738), events_y, 0), MATCH("Confidential", events_x, 0))</f>
        <v>0</v>
      </c>
    </row>
    <row r="12739" spans="1:11" x14ac:dyDescent="0.25">
      <c r="A12739" s="5" t="str">
        <f t="shared" ref="A12739:A12802" si="399">CONCATENATE(B12739, C12739, D12739, E12739, F12739)</f>
        <v>Standby StatusNon-Standby CustomersAverage WeekdayFebruary18</v>
      </c>
      <c r="B12739" t="s">
        <v>2236</v>
      </c>
      <c r="C12739" t="s">
        <v>2261</v>
      </c>
      <c r="D12739" t="s">
        <v>2801</v>
      </c>
      <c r="E12739" t="s">
        <v>3286</v>
      </c>
      <c r="F12739" s="6">
        <v>18</v>
      </c>
      <c r="G12739" s="6">
        <v>144.96337890625</v>
      </c>
      <c r="H12739" s="6">
        <v>144.96337890625</v>
      </c>
      <c r="I12739" s="6">
        <v>48.475360870361328</v>
      </c>
      <c r="J12739" s="6">
        <v>59.898490566037722</v>
      </c>
      <c r="K12739">
        <f t="shared" si="398"/>
        <v>0</v>
      </c>
    </row>
    <row r="12740" spans="1:11" x14ac:dyDescent="0.25">
      <c r="A12740" s="5" t="str">
        <f t="shared" si="399"/>
        <v>Standby StatusNon-Standby CustomersAverage WeekdayFebruary19</v>
      </c>
      <c r="B12740" t="s">
        <v>2236</v>
      </c>
      <c r="C12740" t="s">
        <v>2261</v>
      </c>
      <c r="D12740" t="s">
        <v>2801</v>
      </c>
      <c r="E12740" t="s">
        <v>3286</v>
      </c>
      <c r="F12740" s="6">
        <v>19</v>
      </c>
      <c r="G12740" s="6">
        <v>143.96827697753906</v>
      </c>
      <c r="H12740" s="6">
        <v>143.96827697753906</v>
      </c>
      <c r="I12740" s="6">
        <v>46.113903045654297</v>
      </c>
      <c r="J12740" s="6">
        <v>58.227547169811338</v>
      </c>
      <c r="K12740">
        <f t="shared" si="398"/>
        <v>0</v>
      </c>
    </row>
    <row r="12741" spans="1:11" x14ac:dyDescent="0.25">
      <c r="A12741" s="5" t="str">
        <f t="shared" si="399"/>
        <v>Standby StatusNon-Standby CustomersAverage WeekdayFebruary20</v>
      </c>
      <c r="B12741" t="s">
        <v>2236</v>
      </c>
      <c r="C12741" t="s">
        <v>2261</v>
      </c>
      <c r="D12741" t="s">
        <v>2801</v>
      </c>
      <c r="E12741" t="s">
        <v>3286</v>
      </c>
      <c r="F12741" s="6">
        <v>20</v>
      </c>
      <c r="G12741" s="6">
        <v>142.02362060546875</v>
      </c>
      <c r="H12741" s="6">
        <v>142.02362060546875</v>
      </c>
      <c r="I12741" s="6">
        <v>41.691844940185547</v>
      </c>
      <c r="J12741" s="6">
        <v>56.972169811320711</v>
      </c>
      <c r="K12741">
        <f t="shared" si="398"/>
        <v>0</v>
      </c>
    </row>
    <row r="12742" spans="1:11" x14ac:dyDescent="0.25">
      <c r="A12742" s="5" t="str">
        <f t="shared" si="399"/>
        <v>Standby StatusNon-Standby CustomersAverage WeekdayFebruary21</v>
      </c>
      <c r="B12742" t="s">
        <v>2236</v>
      </c>
      <c r="C12742" t="s">
        <v>2261</v>
      </c>
      <c r="D12742" t="s">
        <v>2801</v>
      </c>
      <c r="E12742" t="s">
        <v>3286</v>
      </c>
      <c r="F12742" s="6">
        <v>21</v>
      </c>
      <c r="G12742" s="6">
        <v>147.99154663085938</v>
      </c>
      <c r="H12742" s="6">
        <v>147.99154663085938</v>
      </c>
      <c r="I12742" s="6">
        <v>44.182628631591797</v>
      </c>
      <c r="J12742" s="6">
        <v>55.915094339622627</v>
      </c>
      <c r="K12742">
        <f t="shared" si="398"/>
        <v>0</v>
      </c>
    </row>
    <row r="12743" spans="1:11" x14ac:dyDescent="0.25">
      <c r="A12743" s="5" t="str">
        <f t="shared" si="399"/>
        <v>Standby StatusNon-Standby CustomersAverage WeekdayFebruary22</v>
      </c>
      <c r="B12743" t="s">
        <v>2236</v>
      </c>
      <c r="C12743" t="s">
        <v>2261</v>
      </c>
      <c r="D12743" t="s">
        <v>2801</v>
      </c>
      <c r="E12743" t="s">
        <v>3286</v>
      </c>
      <c r="F12743" s="6">
        <v>22</v>
      </c>
      <c r="G12743" s="6">
        <v>150.43592834472656</v>
      </c>
      <c r="H12743" s="6">
        <v>150.43592834472656</v>
      </c>
      <c r="I12743" s="6">
        <v>43.747169494628906</v>
      </c>
      <c r="J12743" s="6">
        <v>55.066698113207494</v>
      </c>
      <c r="K12743">
        <f t="shared" si="398"/>
        <v>0</v>
      </c>
    </row>
    <row r="12744" spans="1:11" x14ac:dyDescent="0.25">
      <c r="A12744" s="5" t="str">
        <f t="shared" si="399"/>
        <v>Standby StatusNon-Standby CustomersAverage WeekdayFebruary23</v>
      </c>
      <c r="B12744" t="s">
        <v>2236</v>
      </c>
      <c r="C12744" t="s">
        <v>2261</v>
      </c>
      <c r="D12744" t="s">
        <v>2801</v>
      </c>
      <c r="E12744" t="s">
        <v>3286</v>
      </c>
      <c r="F12744" s="6">
        <v>23</v>
      </c>
      <c r="G12744" s="6">
        <v>157.88217163085938</v>
      </c>
      <c r="H12744" s="6">
        <v>157.88217163085938</v>
      </c>
      <c r="I12744" s="6">
        <v>54.315460205078125</v>
      </c>
      <c r="J12744" s="6">
        <v>54.669339622641516</v>
      </c>
      <c r="K12744">
        <f t="shared" si="398"/>
        <v>0</v>
      </c>
    </row>
    <row r="12745" spans="1:11" x14ac:dyDescent="0.25">
      <c r="A12745" s="5" t="str">
        <f t="shared" si="399"/>
        <v>Standby StatusNon-Standby CustomersAverage WeekdayFebruary24</v>
      </c>
      <c r="B12745" t="s">
        <v>2236</v>
      </c>
      <c r="C12745" t="s">
        <v>2261</v>
      </c>
      <c r="D12745" t="s">
        <v>2801</v>
      </c>
      <c r="E12745" t="s">
        <v>3286</v>
      </c>
      <c r="F12745" s="6">
        <v>24</v>
      </c>
      <c r="G12745" s="6">
        <v>158.60986328125</v>
      </c>
      <c r="H12745" s="6">
        <v>158.60986328125</v>
      </c>
      <c r="I12745" s="6">
        <v>51.253787994384766</v>
      </c>
      <c r="J12745" s="6">
        <v>54.315849056603788</v>
      </c>
      <c r="K12745">
        <f t="shared" si="398"/>
        <v>0</v>
      </c>
    </row>
    <row r="12746" spans="1:11" x14ac:dyDescent="0.25">
      <c r="A12746" s="5" t="str">
        <f t="shared" si="399"/>
        <v>Standby StatusNon-Standby CustomersMonthly Peak DayFebruary1</v>
      </c>
      <c r="B12746" t="s">
        <v>2236</v>
      </c>
      <c r="C12746" t="s">
        <v>2261</v>
      </c>
      <c r="D12746" t="s">
        <v>2802</v>
      </c>
      <c r="E12746" t="s">
        <v>3286</v>
      </c>
      <c r="F12746" s="6">
        <v>1</v>
      </c>
      <c r="G12746" s="6">
        <v>182.07418823242188</v>
      </c>
      <c r="H12746" s="6">
        <v>182.07418823242188</v>
      </c>
      <c r="I12746" s="6">
        <v>59.625087738037109</v>
      </c>
      <c r="J12746" s="6">
        <v>52.879811320754776</v>
      </c>
      <c r="K12746">
        <f t="shared" si="398"/>
        <v>0</v>
      </c>
    </row>
    <row r="12747" spans="1:11" x14ac:dyDescent="0.25">
      <c r="A12747" s="5" t="str">
        <f t="shared" si="399"/>
        <v>Standby StatusNon-Standby CustomersMonthly Peak DayFebruary2</v>
      </c>
      <c r="B12747" t="s">
        <v>2236</v>
      </c>
      <c r="C12747" t="s">
        <v>2261</v>
      </c>
      <c r="D12747" t="s">
        <v>2802</v>
      </c>
      <c r="E12747" t="s">
        <v>3286</v>
      </c>
      <c r="F12747" s="6">
        <v>2</v>
      </c>
      <c r="G12747" s="6">
        <v>182.55006408691406</v>
      </c>
      <c r="H12747" s="6">
        <v>182.55006408691406</v>
      </c>
      <c r="I12747" s="6">
        <v>65.86822509765625</v>
      </c>
      <c r="J12747" s="6">
        <v>52.544528301886778</v>
      </c>
      <c r="K12747">
        <f t="shared" si="398"/>
        <v>0</v>
      </c>
    </row>
    <row r="12748" spans="1:11" x14ac:dyDescent="0.25">
      <c r="A12748" s="5" t="str">
        <f t="shared" si="399"/>
        <v>Standby StatusNon-Standby CustomersMonthly Peak DayFebruary3</v>
      </c>
      <c r="B12748" t="s">
        <v>2236</v>
      </c>
      <c r="C12748" t="s">
        <v>2261</v>
      </c>
      <c r="D12748" t="s">
        <v>2802</v>
      </c>
      <c r="E12748" t="s">
        <v>3286</v>
      </c>
      <c r="F12748" s="6">
        <v>3</v>
      </c>
      <c r="G12748" s="6">
        <v>178.11772155761719</v>
      </c>
      <c r="H12748" s="6">
        <v>178.11772155761719</v>
      </c>
      <c r="I12748" s="6">
        <v>59.302425384521484</v>
      </c>
      <c r="J12748" s="6">
        <v>52.241037735849083</v>
      </c>
      <c r="K12748">
        <f t="shared" si="398"/>
        <v>0</v>
      </c>
    </row>
    <row r="12749" spans="1:11" x14ac:dyDescent="0.25">
      <c r="A12749" s="5" t="str">
        <f t="shared" si="399"/>
        <v>Standby StatusNon-Standby CustomersMonthly Peak DayFebruary4</v>
      </c>
      <c r="B12749" t="s">
        <v>2236</v>
      </c>
      <c r="C12749" t="s">
        <v>2261</v>
      </c>
      <c r="D12749" t="s">
        <v>2802</v>
      </c>
      <c r="E12749" t="s">
        <v>3286</v>
      </c>
      <c r="F12749" s="6">
        <v>4</v>
      </c>
      <c r="G12749" s="6">
        <v>179.05073547363281</v>
      </c>
      <c r="H12749" s="6">
        <v>179.05073547363281</v>
      </c>
      <c r="I12749" s="6">
        <v>52.390823364257813</v>
      </c>
      <c r="J12749" s="6">
        <v>52.026698113207566</v>
      </c>
      <c r="K12749">
        <f t="shared" si="398"/>
        <v>0</v>
      </c>
    </row>
    <row r="12750" spans="1:11" x14ac:dyDescent="0.25">
      <c r="A12750" s="5" t="str">
        <f t="shared" si="399"/>
        <v>Standby StatusNon-Standby CustomersMonthly Peak DayFebruary5</v>
      </c>
      <c r="B12750" t="s">
        <v>2236</v>
      </c>
      <c r="C12750" t="s">
        <v>2261</v>
      </c>
      <c r="D12750" t="s">
        <v>2802</v>
      </c>
      <c r="E12750" t="s">
        <v>3286</v>
      </c>
      <c r="F12750" s="6">
        <v>5</v>
      </c>
      <c r="G12750" s="6">
        <v>216.91738891601563</v>
      </c>
      <c r="H12750" s="6">
        <v>216.91738891601563</v>
      </c>
      <c r="I12750" s="6">
        <v>63.073657989501953</v>
      </c>
      <c r="J12750" s="6">
        <v>51.897169811320794</v>
      </c>
      <c r="K12750">
        <f t="shared" si="398"/>
        <v>0</v>
      </c>
    </row>
    <row r="12751" spans="1:11" x14ac:dyDescent="0.25">
      <c r="A12751" s="5" t="str">
        <f t="shared" si="399"/>
        <v>Standby StatusNon-Standby CustomersMonthly Peak DayFebruary6</v>
      </c>
      <c r="B12751" t="s">
        <v>2236</v>
      </c>
      <c r="C12751" t="s">
        <v>2261</v>
      </c>
      <c r="D12751" t="s">
        <v>2802</v>
      </c>
      <c r="E12751" t="s">
        <v>3286</v>
      </c>
      <c r="F12751" s="6">
        <v>6</v>
      </c>
      <c r="G12751" s="6">
        <v>298.82485961914063</v>
      </c>
      <c r="H12751" s="6">
        <v>298.82485961914063</v>
      </c>
      <c r="I12751" s="6">
        <v>64.457443237304688</v>
      </c>
      <c r="J12751" s="6">
        <v>51.929905660377337</v>
      </c>
      <c r="K12751">
        <f t="shared" si="398"/>
        <v>0</v>
      </c>
    </row>
    <row r="12752" spans="1:11" x14ac:dyDescent="0.25">
      <c r="A12752" s="5" t="str">
        <f t="shared" si="399"/>
        <v>Standby StatusNon-Standby CustomersMonthly Peak DayFebruary7</v>
      </c>
      <c r="B12752" t="s">
        <v>2236</v>
      </c>
      <c r="C12752" t="s">
        <v>2261</v>
      </c>
      <c r="D12752" t="s">
        <v>2802</v>
      </c>
      <c r="E12752" t="s">
        <v>3286</v>
      </c>
      <c r="F12752" s="6">
        <v>7</v>
      </c>
      <c r="G12752" s="6">
        <v>336.7020263671875</v>
      </c>
      <c r="H12752" s="6">
        <v>336.7020263671875</v>
      </c>
      <c r="I12752" s="6">
        <v>58.902210235595703</v>
      </c>
      <c r="J12752" s="6">
        <v>51.812452830188633</v>
      </c>
      <c r="K12752">
        <f t="shared" si="398"/>
        <v>0</v>
      </c>
    </row>
    <row r="12753" spans="1:11" x14ac:dyDescent="0.25">
      <c r="A12753" s="5" t="str">
        <f t="shared" si="399"/>
        <v>Standby StatusNon-Standby CustomersMonthly Peak DayFebruary8</v>
      </c>
      <c r="B12753" t="s">
        <v>2236</v>
      </c>
      <c r="C12753" t="s">
        <v>2261</v>
      </c>
      <c r="D12753" t="s">
        <v>2802</v>
      </c>
      <c r="E12753" t="s">
        <v>3286</v>
      </c>
      <c r="F12753" s="6">
        <v>8</v>
      </c>
      <c r="G12753" s="6">
        <v>358.747802734375</v>
      </c>
      <c r="H12753" s="6">
        <v>358.747802734375</v>
      </c>
      <c r="I12753" s="6">
        <v>61.095680236816406</v>
      </c>
      <c r="J12753" s="6">
        <v>51.681603773584925</v>
      </c>
      <c r="K12753">
        <f t="shared" si="398"/>
        <v>0</v>
      </c>
    </row>
    <row r="12754" spans="1:11" x14ac:dyDescent="0.25">
      <c r="A12754" s="5" t="str">
        <f t="shared" si="399"/>
        <v>Standby StatusNon-Standby CustomersMonthly Peak DayFebruary9</v>
      </c>
      <c r="B12754" t="s">
        <v>2236</v>
      </c>
      <c r="C12754" t="s">
        <v>2261</v>
      </c>
      <c r="D12754" t="s">
        <v>2802</v>
      </c>
      <c r="E12754" t="s">
        <v>3286</v>
      </c>
      <c r="F12754" s="6">
        <v>9</v>
      </c>
      <c r="G12754" s="6">
        <v>354.47491455078125</v>
      </c>
      <c r="H12754" s="6">
        <v>354.47491455078125</v>
      </c>
      <c r="I12754" s="6">
        <v>48.944755554199219</v>
      </c>
      <c r="J12754" s="6">
        <v>52.165377358490588</v>
      </c>
      <c r="K12754">
        <f t="shared" si="398"/>
        <v>0</v>
      </c>
    </row>
    <row r="12755" spans="1:11" x14ac:dyDescent="0.25">
      <c r="A12755" s="5" t="str">
        <f t="shared" si="399"/>
        <v>Standby StatusNon-Standby CustomersMonthly Peak DayFebruary10</v>
      </c>
      <c r="B12755" t="s">
        <v>2236</v>
      </c>
      <c r="C12755" t="s">
        <v>2261</v>
      </c>
      <c r="D12755" t="s">
        <v>2802</v>
      </c>
      <c r="E12755" t="s">
        <v>3286</v>
      </c>
      <c r="F12755" s="6">
        <v>10</v>
      </c>
      <c r="G12755" s="6">
        <v>363.48358154296875</v>
      </c>
      <c r="H12755" s="6">
        <v>363.48358154296875</v>
      </c>
      <c r="I12755" s="6">
        <v>53.584060668945313</v>
      </c>
      <c r="J12755" s="6">
        <v>53.084245283018845</v>
      </c>
      <c r="K12755">
        <f t="shared" si="398"/>
        <v>0</v>
      </c>
    </row>
    <row r="12756" spans="1:11" x14ac:dyDescent="0.25">
      <c r="A12756" s="5" t="str">
        <f t="shared" si="399"/>
        <v>Standby StatusNon-Standby CustomersMonthly Peak DayFebruary11</v>
      </c>
      <c r="B12756" t="s">
        <v>2236</v>
      </c>
      <c r="C12756" t="s">
        <v>2261</v>
      </c>
      <c r="D12756" t="s">
        <v>2802</v>
      </c>
      <c r="E12756" t="s">
        <v>3286</v>
      </c>
      <c r="F12756" s="6">
        <v>11</v>
      </c>
      <c r="G12756" s="6">
        <v>375.96905517578125</v>
      </c>
      <c r="H12756" s="6">
        <v>375.96905517578125</v>
      </c>
      <c r="I12756" s="6">
        <v>55.309394836425781</v>
      </c>
      <c r="J12756" s="6">
        <v>54.133113207547218</v>
      </c>
      <c r="K12756">
        <f t="shared" si="398"/>
        <v>0</v>
      </c>
    </row>
    <row r="12757" spans="1:11" x14ac:dyDescent="0.25">
      <c r="A12757" s="5" t="str">
        <f t="shared" si="399"/>
        <v>Standby StatusNon-Standby CustomersMonthly Peak DayFebruary12</v>
      </c>
      <c r="B12757" t="s">
        <v>2236</v>
      </c>
      <c r="C12757" t="s">
        <v>2261</v>
      </c>
      <c r="D12757" t="s">
        <v>2802</v>
      </c>
      <c r="E12757" t="s">
        <v>3286</v>
      </c>
      <c r="F12757" s="6">
        <v>12</v>
      </c>
      <c r="G12757" s="6">
        <v>370.12155151367188</v>
      </c>
      <c r="H12757" s="6">
        <v>370.12155151367188</v>
      </c>
      <c r="I12757" s="6">
        <v>47.705486297607422</v>
      </c>
      <c r="J12757" s="6">
        <v>55.333962264150934</v>
      </c>
      <c r="K12757">
        <f t="shared" si="398"/>
        <v>0</v>
      </c>
    </row>
    <row r="12758" spans="1:11" x14ac:dyDescent="0.25">
      <c r="A12758" s="5" t="str">
        <f t="shared" si="399"/>
        <v>Standby StatusNon-Standby CustomersMonthly Peak DayFebruary13</v>
      </c>
      <c r="B12758" t="s">
        <v>2236</v>
      </c>
      <c r="C12758" t="s">
        <v>2261</v>
      </c>
      <c r="D12758" t="s">
        <v>2802</v>
      </c>
      <c r="E12758" t="s">
        <v>3286</v>
      </c>
      <c r="F12758" s="6">
        <v>13</v>
      </c>
      <c r="G12758" s="6">
        <v>341.32952880859375</v>
      </c>
      <c r="H12758" s="6">
        <v>341.32952880859375</v>
      </c>
      <c r="I12758" s="6">
        <v>49.025352478027344</v>
      </c>
      <c r="J12758" s="6">
        <v>56.362547169811329</v>
      </c>
      <c r="K12758">
        <f t="shared" si="398"/>
        <v>0</v>
      </c>
    </row>
    <row r="12759" spans="1:11" x14ac:dyDescent="0.25">
      <c r="A12759" s="5" t="str">
        <f t="shared" si="399"/>
        <v>Standby StatusNon-Standby CustomersMonthly Peak DayFebruary14</v>
      </c>
      <c r="B12759" t="s">
        <v>2236</v>
      </c>
      <c r="C12759" t="s">
        <v>2261</v>
      </c>
      <c r="D12759" t="s">
        <v>2802</v>
      </c>
      <c r="E12759" t="s">
        <v>3286</v>
      </c>
      <c r="F12759" s="6">
        <v>14</v>
      </c>
      <c r="G12759" s="6">
        <v>308.50485229492188</v>
      </c>
      <c r="H12759" s="6">
        <v>308.50485229492188</v>
      </c>
      <c r="I12759" s="6">
        <v>49.951530456542969</v>
      </c>
      <c r="J12759" s="6">
        <v>57.271792452830113</v>
      </c>
      <c r="K12759">
        <f t="shared" si="398"/>
        <v>0</v>
      </c>
    </row>
    <row r="12760" spans="1:11" x14ac:dyDescent="0.25">
      <c r="A12760" s="5" t="str">
        <f t="shared" si="399"/>
        <v>Standby StatusNon-Standby CustomersMonthly Peak DayFebruary15</v>
      </c>
      <c r="B12760" t="s">
        <v>2236</v>
      </c>
      <c r="C12760" t="s">
        <v>2261</v>
      </c>
      <c r="D12760" t="s">
        <v>2802</v>
      </c>
      <c r="E12760" t="s">
        <v>3286</v>
      </c>
      <c r="F12760" s="6">
        <v>15</v>
      </c>
      <c r="G12760" s="6">
        <v>270.42013549804688</v>
      </c>
      <c r="H12760" s="6">
        <v>270.42013549804688</v>
      </c>
      <c r="I12760" s="6">
        <v>38.118526458740234</v>
      </c>
      <c r="J12760" s="6">
        <v>58.542924528301903</v>
      </c>
      <c r="K12760">
        <f t="shared" si="398"/>
        <v>0</v>
      </c>
    </row>
    <row r="12761" spans="1:11" x14ac:dyDescent="0.25">
      <c r="A12761" s="5" t="str">
        <f t="shared" si="399"/>
        <v>Standby StatusNon-Standby CustomersMonthly Peak DayFebruary16</v>
      </c>
      <c r="B12761" t="s">
        <v>2236</v>
      </c>
      <c r="C12761" t="s">
        <v>2261</v>
      </c>
      <c r="D12761" t="s">
        <v>2802</v>
      </c>
      <c r="E12761" t="s">
        <v>3286</v>
      </c>
      <c r="F12761" s="6">
        <v>16</v>
      </c>
      <c r="G12761" s="6">
        <v>214.127197265625</v>
      </c>
      <c r="H12761" s="6">
        <v>214.127197265625</v>
      </c>
      <c r="I12761" s="6">
        <v>47.375267028808594</v>
      </c>
      <c r="J12761" s="6">
        <v>60.034999999999989</v>
      </c>
      <c r="K12761">
        <f t="shared" si="398"/>
        <v>0</v>
      </c>
    </row>
    <row r="12762" spans="1:11" x14ac:dyDescent="0.25">
      <c r="A12762" s="5" t="str">
        <f t="shared" si="399"/>
        <v>Standby StatusNon-Standby CustomersMonthly Peak DayFebruary17</v>
      </c>
      <c r="B12762" t="s">
        <v>2236</v>
      </c>
      <c r="C12762" t="s">
        <v>2261</v>
      </c>
      <c r="D12762" t="s">
        <v>2802</v>
      </c>
      <c r="E12762" t="s">
        <v>3286</v>
      </c>
      <c r="F12762" s="6">
        <v>17</v>
      </c>
      <c r="G12762" s="6">
        <v>187.6942138671875</v>
      </c>
      <c r="H12762" s="6">
        <v>187.6942138671875</v>
      </c>
      <c r="I12762" s="6">
        <v>41.271675109863281</v>
      </c>
      <c r="J12762" s="6">
        <v>59.780094339622657</v>
      </c>
      <c r="K12762">
        <f t="shared" si="398"/>
        <v>0</v>
      </c>
    </row>
    <row r="12763" spans="1:11" x14ac:dyDescent="0.25">
      <c r="A12763" s="5" t="str">
        <f t="shared" si="399"/>
        <v>Standby StatusNon-Standby CustomersMonthly Peak DayFebruary18</v>
      </c>
      <c r="B12763" t="s">
        <v>2236</v>
      </c>
      <c r="C12763" t="s">
        <v>2261</v>
      </c>
      <c r="D12763" t="s">
        <v>2802</v>
      </c>
      <c r="E12763" t="s">
        <v>3286</v>
      </c>
      <c r="F12763" s="6">
        <v>18</v>
      </c>
      <c r="G12763" s="6">
        <v>184.76300048828125</v>
      </c>
      <c r="H12763" s="6">
        <v>184.76300048828125</v>
      </c>
      <c r="I12763" s="6">
        <v>45.259132385253906</v>
      </c>
      <c r="J12763" s="6">
        <v>58.574905660377404</v>
      </c>
      <c r="K12763">
        <f t="shared" si="398"/>
        <v>0</v>
      </c>
    </row>
    <row r="12764" spans="1:11" x14ac:dyDescent="0.25">
      <c r="A12764" s="5" t="str">
        <f t="shared" si="399"/>
        <v>Standby StatusNon-Standby CustomersMonthly Peak DayFebruary19</v>
      </c>
      <c r="B12764" t="s">
        <v>2236</v>
      </c>
      <c r="C12764" t="s">
        <v>2261</v>
      </c>
      <c r="D12764" t="s">
        <v>2802</v>
      </c>
      <c r="E12764" t="s">
        <v>3286</v>
      </c>
      <c r="F12764" s="6">
        <v>19</v>
      </c>
      <c r="G12764" s="6">
        <v>187.65486145019531</v>
      </c>
      <c r="H12764" s="6">
        <v>187.65486145019531</v>
      </c>
      <c r="I12764" s="6">
        <v>40.222248077392578</v>
      </c>
      <c r="J12764" s="6">
        <v>56.764905660377309</v>
      </c>
      <c r="K12764">
        <f t="shared" si="398"/>
        <v>0</v>
      </c>
    </row>
    <row r="12765" spans="1:11" x14ac:dyDescent="0.25">
      <c r="A12765" s="5" t="str">
        <f t="shared" si="399"/>
        <v>Standby StatusNon-Standby CustomersMonthly Peak DayFebruary20</v>
      </c>
      <c r="B12765" t="s">
        <v>2236</v>
      </c>
      <c r="C12765" t="s">
        <v>2261</v>
      </c>
      <c r="D12765" t="s">
        <v>2802</v>
      </c>
      <c r="E12765" t="s">
        <v>3286</v>
      </c>
      <c r="F12765" s="6">
        <v>20</v>
      </c>
      <c r="G12765" s="6">
        <v>184.53309631347656</v>
      </c>
      <c r="H12765" s="6">
        <v>184.53309631347656</v>
      </c>
      <c r="I12765" s="6">
        <v>40.151622772216797</v>
      </c>
      <c r="J12765" s="6">
        <v>55.591981132075404</v>
      </c>
      <c r="K12765">
        <f t="shared" si="398"/>
        <v>0</v>
      </c>
    </row>
    <row r="12766" spans="1:11" x14ac:dyDescent="0.25">
      <c r="A12766" s="5" t="str">
        <f t="shared" si="399"/>
        <v>Standby StatusNon-Standby CustomersMonthly Peak DayFebruary21</v>
      </c>
      <c r="B12766" t="s">
        <v>2236</v>
      </c>
      <c r="C12766" t="s">
        <v>2261</v>
      </c>
      <c r="D12766" t="s">
        <v>2802</v>
      </c>
      <c r="E12766" t="s">
        <v>3286</v>
      </c>
      <c r="F12766" s="6">
        <v>21</v>
      </c>
      <c r="G12766" s="6">
        <v>188.53915405273438</v>
      </c>
      <c r="H12766" s="6">
        <v>188.53915405273438</v>
      </c>
      <c r="I12766" s="6">
        <v>40.518714904785156</v>
      </c>
      <c r="J12766" s="6">
        <v>55.000000000000071</v>
      </c>
      <c r="K12766">
        <f t="shared" si="398"/>
        <v>0</v>
      </c>
    </row>
    <row r="12767" spans="1:11" x14ac:dyDescent="0.25">
      <c r="A12767" s="5" t="str">
        <f t="shared" si="399"/>
        <v>Standby StatusNon-Standby CustomersMonthly Peak DayFebruary22</v>
      </c>
      <c r="B12767" t="s">
        <v>2236</v>
      </c>
      <c r="C12767" t="s">
        <v>2261</v>
      </c>
      <c r="D12767" t="s">
        <v>2802</v>
      </c>
      <c r="E12767" t="s">
        <v>3286</v>
      </c>
      <c r="F12767" s="6">
        <v>22</v>
      </c>
      <c r="G12767" s="6">
        <v>186.04776000976563</v>
      </c>
      <c r="H12767" s="6">
        <v>186.04776000976563</v>
      </c>
      <c r="I12767" s="6">
        <v>43.410392761230469</v>
      </c>
      <c r="J12767" s="6">
        <v>54.420188679245314</v>
      </c>
      <c r="K12767">
        <f t="shared" si="398"/>
        <v>0</v>
      </c>
    </row>
    <row r="12768" spans="1:11" x14ac:dyDescent="0.25">
      <c r="A12768" s="5" t="str">
        <f t="shared" si="399"/>
        <v>Standby StatusNon-Standby CustomersMonthly Peak DayFebruary23</v>
      </c>
      <c r="B12768" t="s">
        <v>2236</v>
      </c>
      <c r="C12768" t="s">
        <v>2261</v>
      </c>
      <c r="D12768" t="s">
        <v>2802</v>
      </c>
      <c r="E12768" t="s">
        <v>3286</v>
      </c>
      <c r="F12768" s="6">
        <v>23</v>
      </c>
      <c r="G12768" s="6">
        <v>193.85606384277344</v>
      </c>
      <c r="H12768" s="6">
        <v>193.85606384277344</v>
      </c>
      <c r="I12768" s="6">
        <v>58.092021942138672</v>
      </c>
      <c r="J12768" s="6">
        <v>53.955377358490537</v>
      </c>
      <c r="K12768">
        <f t="shared" si="398"/>
        <v>0</v>
      </c>
    </row>
    <row r="12769" spans="1:11" x14ac:dyDescent="0.25">
      <c r="A12769" s="5" t="str">
        <f t="shared" si="399"/>
        <v>Standby StatusNon-Standby CustomersMonthly Peak DayFebruary24</v>
      </c>
      <c r="B12769" t="s">
        <v>2236</v>
      </c>
      <c r="C12769" t="s">
        <v>2261</v>
      </c>
      <c r="D12769" t="s">
        <v>2802</v>
      </c>
      <c r="E12769" t="s">
        <v>3286</v>
      </c>
      <c r="F12769" s="6">
        <v>24</v>
      </c>
      <c r="G12769" s="6">
        <v>200.83126831054688</v>
      </c>
      <c r="H12769" s="6">
        <v>200.83126831054688</v>
      </c>
      <c r="I12769" s="6">
        <v>44.572681427001953</v>
      </c>
      <c r="J12769" s="6">
        <v>53.705377358490587</v>
      </c>
      <c r="K12769">
        <f t="shared" si="398"/>
        <v>0</v>
      </c>
    </row>
    <row r="12770" spans="1:11" x14ac:dyDescent="0.25">
      <c r="A12770" s="5" t="str">
        <f t="shared" si="399"/>
        <v>Standby StatusNon-Standby CustomersAverage WeekdayMarch1</v>
      </c>
      <c r="B12770" t="s">
        <v>2236</v>
      </c>
      <c r="C12770" t="s">
        <v>2261</v>
      </c>
      <c r="D12770" t="s">
        <v>2803</v>
      </c>
      <c r="E12770" t="s">
        <v>3287</v>
      </c>
      <c r="F12770" s="6">
        <v>1</v>
      </c>
      <c r="G12770" s="6">
        <v>194.83341979980469</v>
      </c>
      <c r="H12770" s="6">
        <v>194.83341979980469</v>
      </c>
      <c r="I12770" s="6">
        <v>56.434886932373047</v>
      </c>
      <c r="J12770" s="6">
        <v>48.358584905660386</v>
      </c>
      <c r="K12770">
        <f t="shared" si="398"/>
        <v>0</v>
      </c>
    </row>
    <row r="12771" spans="1:11" x14ac:dyDescent="0.25">
      <c r="A12771" s="5" t="str">
        <f t="shared" si="399"/>
        <v>Standby StatusNon-Standby CustomersAverage WeekdayMarch2</v>
      </c>
      <c r="B12771" t="s">
        <v>2236</v>
      </c>
      <c r="C12771" t="s">
        <v>2261</v>
      </c>
      <c r="D12771" t="s">
        <v>2803</v>
      </c>
      <c r="E12771" t="s">
        <v>3287</v>
      </c>
      <c r="F12771" s="6">
        <v>2</v>
      </c>
      <c r="G12771" s="6">
        <v>191.76412963867188</v>
      </c>
      <c r="H12771" s="6">
        <v>191.76412963867188</v>
      </c>
      <c r="I12771" s="6">
        <v>46.569721221923828</v>
      </c>
      <c r="J12771" s="6">
        <v>47.324999999999982</v>
      </c>
      <c r="K12771">
        <f t="shared" si="398"/>
        <v>0</v>
      </c>
    </row>
    <row r="12772" spans="1:11" x14ac:dyDescent="0.25">
      <c r="A12772" s="5" t="str">
        <f t="shared" si="399"/>
        <v>Standby StatusNon-Standby CustomersAverage WeekdayMarch3</v>
      </c>
      <c r="B12772" t="s">
        <v>2236</v>
      </c>
      <c r="C12772" t="s">
        <v>2261</v>
      </c>
      <c r="D12772" t="s">
        <v>2803</v>
      </c>
      <c r="E12772" t="s">
        <v>3287</v>
      </c>
      <c r="F12772" s="6">
        <v>3</v>
      </c>
      <c r="G12772" s="6">
        <v>187.00770568847656</v>
      </c>
      <c r="H12772" s="6">
        <v>187.00770568847656</v>
      </c>
      <c r="I12772" s="6">
        <v>48.900356292724609</v>
      </c>
      <c r="J12772" s="6">
        <v>46.160283018867894</v>
      </c>
      <c r="K12772">
        <f t="shared" si="398"/>
        <v>0</v>
      </c>
    </row>
    <row r="12773" spans="1:11" x14ac:dyDescent="0.25">
      <c r="A12773" s="5" t="str">
        <f t="shared" si="399"/>
        <v>Standby StatusNon-Standby CustomersAverage WeekdayMarch4</v>
      </c>
      <c r="B12773" t="s">
        <v>2236</v>
      </c>
      <c r="C12773" t="s">
        <v>2261</v>
      </c>
      <c r="D12773" t="s">
        <v>2803</v>
      </c>
      <c r="E12773" t="s">
        <v>3287</v>
      </c>
      <c r="F12773" s="6">
        <v>4</v>
      </c>
      <c r="G12773" s="6">
        <v>188.14674377441406</v>
      </c>
      <c r="H12773" s="6">
        <v>188.14674377441406</v>
      </c>
      <c r="I12773" s="6">
        <v>45.888256072998047</v>
      </c>
      <c r="J12773" s="6">
        <v>44.693584905660344</v>
      </c>
      <c r="K12773">
        <f t="shared" si="398"/>
        <v>0</v>
      </c>
    </row>
    <row r="12774" spans="1:11" x14ac:dyDescent="0.25">
      <c r="A12774" s="5" t="str">
        <f t="shared" si="399"/>
        <v>Standby StatusNon-Standby CustomersAverage WeekdayMarch5</v>
      </c>
      <c r="B12774" t="s">
        <v>2236</v>
      </c>
      <c r="C12774" t="s">
        <v>2261</v>
      </c>
      <c r="D12774" t="s">
        <v>2803</v>
      </c>
      <c r="E12774" t="s">
        <v>3287</v>
      </c>
      <c r="F12774" s="6">
        <v>5</v>
      </c>
      <c r="G12774" s="6">
        <v>234.37120056152344</v>
      </c>
      <c r="H12774" s="6">
        <v>234.37120056152344</v>
      </c>
      <c r="I12774" s="6">
        <v>57.244514465332031</v>
      </c>
      <c r="J12774" s="6">
        <v>43.760943396226395</v>
      </c>
      <c r="K12774">
        <f t="shared" si="398"/>
        <v>0</v>
      </c>
    </row>
    <row r="12775" spans="1:11" x14ac:dyDescent="0.25">
      <c r="A12775" s="5" t="str">
        <f t="shared" si="399"/>
        <v>Standby StatusNon-Standby CustomersAverage WeekdayMarch6</v>
      </c>
      <c r="B12775" t="s">
        <v>2236</v>
      </c>
      <c r="C12775" t="s">
        <v>2261</v>
      </c>
      <c r="D12775" t="s">
        <v>2803</v>
      </c>
      <c r="E12775" t="s">
        <v>3287</v>
      </c>
      <c r="F12775" s="6">
        <v>6</v>
      </c>
      <c r="G12775" s="6">
        <v>294.9464111328125</v>
      </c>
      <c r="H12775" s="6">
        <v>294.9464111328125</v>
      </c>
      <c r="I12775" s="6">
        <v>75.833412170410156</v>
      </c>
      <c r="J12775" s="6">
        <v>43.198773584905631</v>
      </c>
      <c r="K12775">
        <f t="shared" si="398"/>
        <v>0</v>
      </c>
    </row>
    <row r="12776" spans="1:11" x14ac:dyDescent="0.25">
      <c r="A12776" s="5" t="str">
        <f t="shared" si="399"/>
        <v>Standby StatusNon-Standby CustomersAverage WeekdayMarch7</v>
      </c>
      <c r="B12776" t="s">
        <v>2236</v>
      </c>
      <c r="C12776" t="s">
        <v>2261</v>
      </c>
      <c r="D12776" t="s">
        <v>2803</v>
      </c>
      <c r="E12776" t="s">
        <v>3287</v>
      </c>
      <c r="F12776" s="6">
        <v>7</v>
      </c>
      <c r="G12776" s="6">
        <v>330.57901000976563</v>
      </c>
      <c r="H12776" s="6">
        <v>330.57901000976563</v>
      </c>
      <c r="I12776" s="6">
        <v>50.702995300292969</v>
      </c>
      <c r="J12776" s="6">
        <v>42.785188679245287</v>
      </c>
      <c r="K12776">
        <f t="shared" si="398"/>
        <v>0</v>
      </c>
    </row>
    <row r="12777" spans="1:11" x14ac:dyDescent="0.25">
      <c r="A12777" s="5" t="str">
        <f t="shared" si="399"/>
        <v>Standby StatusNon-Standby CustomersAverage WeekdayMarch8</v>
      </c>
      <c r="B12777" t="s">
        <v>2236</v>
      </c>
      <c r="C12777" t="s">
        <v>2261</v>
      </c>
      <c r="D12777" t="s">
        <v>2803</v>
      </c>
      <c r="E12777" t="s">
        <v>3287</v>
      </c>
      <c r="F12777" s="6">
        <v>8</v>
      </c>
      <c r="G12777" s="6">
        <v>354.53256225585938</v>
      </c>
      <c r="H12777" s="6">
        <v>354.53256225585938</v>
      </c>
      <c r="I12777" s="6">
        <v>46.28662109375</v>
      </c>
      <c r="J12777" s="6">
        <v>42.750283018867925</v>
      </c>
      <c r="K12777">
        <f t="shared" si="398"/>
        <v>0</v>
      </c>
    </row>
    <row r="12778" spans="1:11" x14ac:dyDescent="0.25">
      <c r="A12778" s="5" t="str">
        <f t="shared" si="399"/>
        <v>Standby StatusNon-Standby CustomersAverage WeekdayMarch9</v>
      </c>
      <c r="B12778" t="s">
        <v>2236</v>
      </c>
      <c r="C12778" t="s">
        <v>2261</v>
      </c>
      <c r="D12778" t="s">
        <v>2803</v>
      </c>
      <c r="E12778" t="s">
        <v>3287</v>
      </c>
      <c r="F12778" s="6">
        <v>9</v>
      </c>
      <c r="G12778" s="6">
        <v>348.83230590820313</v>
      </c>
      <c r="H12778" s="6">
        <v>348.83230590820313</v>
      </c>
      <c r="I12778" s="6">
        <v>48.441276550292969</v>
      </c>
      <c r="J12778" s="6">
        <v>43.405283018867905</v>
      </c>
      <c r="K12778">
        <f t="shared" si="398"/>
        <v>0</v>
      </c>
    </row>
    <row r="12779" spans="1:11" x14ac:dyDescent="0.25">
      <c r="A12779" s="5" t="str">
        <f t="shared" si="399"/>
        <v>Standby StatusNon-Standby CustomersAverage WeekdayMarch10</v>
      </c>
      <c r="B12779" t="s">
        <v>2236</v>
      </c>
      <c r="C12779" t="s">
        <v>2261</v>
      </c>
      <c r="D12779" t="s">
        <v>2803</v>
      </c>
      <c r="E12779" t="s">
        <v>3287</v>
      </c>
      <c r="F12779" s="6">
        <v>10</v>
      </c>
      <c r="G12779" s="6">
        <v>339.97808837890625</v>
      </c>
      <c r="H12779" s="6">
        <v>339.97808837890625</v>
      </c>
      <c r="I12779" s="6">
        <v>44.495841979980469</v>
      </c>
      <c r="J12779" s="6">
        <v>46.822264150943369</v>
      </c>
      <c r="K12779">
        <f t="shared" si="398"/>
        <v>0</v>
      </c>
    </row>
    <row r="12780" spans="1:11" x14ac:dyDescent="0.25">
      <c r="A12780" s="5" t="str">
        <f t="shared" si="399"/>
        <v>Standby StatusNon-Standby CustomersAverage WeekdayMarch11</v>
      </c>
      <c r="B12780" t="s">
        <v>2236</v>
      </c>
      <c r="C12780" t="s">
        <v>2261</v>
      </c>
      <c r="D12780" t="s">
        <v>2803</v>
      </c>
      <c r="E12780" t="s">
        <v>3287</v>
      </c>
      <c r="F12780" s="6">
        <v>11</v>
      </c>
      <c r="G12780" s="6">
        <v>348.73825073242188</v>
      </c>
      <c r="H12780" s="6">
        <v>348.73825073242188</v>
      </c>
      <c r="I12780" s="6">
        <v>54.558364868164063</v>
      </c>
      <c r="J12780" s="6">
        <v>51.030471698113189</v>
      </c>
      <c r="K12780">
        <f t="shared" si="398"/>
        <v>0</v>
      </c>
    </row>
    <row r="12781" spans="1:11" x14ac:dyDescent="0.25">
      <c r="A12781" s="5" t="str">
        <f t="shared" si="399"/>
        <v>Standby StatusNon-Standby CustomersAverage WeekdayMarch12</v>
      </c>
      <c r="B12781" t="s">
        <v>2236</v>
      </c>
      <c r="C12781" t="s">
        <v>2261</v>
      </c>
      <c r="D12781" t="s">
        <v>2803</v>
      </c>
      <c r="E12781" t="s">
        <v>3287</v>
      </c>
      <c r="F12781" s="6">
        <v>12</v>
      </c>
      <c r="G12781" s="6">
        <v>342.54901123046875</v>
      </c>
      <c r="H12781" s="6">
        <v>342.54901123046875</v>
      </c>
      <c r="I12781" s="6">
        <v>46.708774566650391</v>
      </c>
      <c r="J12781" s="6">
        <v>54.882830188679222</v>
      </c>
      <c r="K12781">
        <f t="shared" si="398"/>
        <v>0</v>
      </c>
    </row>
    <row r="12782" spans="1:11" x14ac:dyDescent="0.25">
      <c r="A12782" s="5" t="str">
        <f t="shared" si="399"/>
        <v>Standby StatusNon-Standby CustomersAverage WeekdayMarch13</v>
      </c>
      <c r="B12782" t="s">
        <v>2236</v>
      </c>
      <c r="C12782" t="s">
        <v>2261</v>
      </c>
      <c r="D12782" t="s">
        <v>2803</v>
      </c>
      <c r="E12782" t="s">
        <v>3287</v>
      </c>
      <c r="F12782" s="6">
        <v>13</v>
      </c>
      <c r="G12782" s="6">
        <v>331.17333984375</v>
      </c>
      <c r="H12782" s="6">
        <v>331.17333984375</v>
      </c>
      <c r="I12782" s="6">
        <v>46.695564270019531</v>
      </c>
      <c r="J12782" s="6">
        <v>58.080754716981176</v>
      </c>
      <c r="K12782">
        <f t="shared" si="398"/>
        <v>0</v>
      </c>
    </row>
    <row r="12783" spans="1:11" x14ac:dyDescent="0.25">
      <c r="A12783" s="5" t="str">
        <f t="shared" si="399"/>
        <v>Standby StatusNon-Standby CustomersAverage WeekdayMarch14</v>
      </c>
      <c r="B12783" t="s">
        <v>2236</v>
      </c>
      <c r="C12783" t="s">
        <v>2261</v>
      </c>
      <c r="D12783" t="s">
        <v>2803</v>
      </c>
      <c r="E12783" t="s">
        <v>3287</v>
      </c>
      <c r="F12783" s="6">
        <v>14</v>
      </c>
      <c r="G12783" s="6">
        <v>292.90997314453125</v>
      </c>
      <c r="H12783" s="6">
        <v>292.90997314453125</v>
      </c>
      <c r="I12783" s="6">
        <v>41.864871978759766</v>
      </c>
      <c r="J12783" s="6">
        <v>60.831981132075512</v>
      </c>
      <c r="K12783">
        <f t="shared" si="398"/>
        <v>0</v>
      </c>
    </row>
    <row r="12784" spans="1:11" x14ac:dyDescent="0.25">
      <c r="A12784" s="5" t="str">
        <f t="shared" si="399"/>
        <v>Standby StatusNon-Standby CustomersAverage WeekdayMarch15</v>
      </c>
      <c r="B12784" t="s">
        <v>2236</v>
      </c>
      <c r="C12784" t="s">
        <v>2261</v>
      </c>
      <c r="D12784" t="s">
        <v>2803</v>
      </c>
      <c r="E12784" t="s">
        <v>3287</v>
      </c>
      <c r="F12784" s="6">
        <v>15</v>
      </c>
      <c r="G12784" s="6">
        <v>269.011474609375</v>
      </c>
      <c r="H12784" s="6">
        <v>269.011474609375</v>
      </c>
      <c r="I12784" s="6">
        <v>41.009510040283203</v>
      </c>
      <c r="J12784" s="6">
        <v>63.002075471698092</v>
      </c>
      <c r="K12784">
        <f t="shared" si="398"/>
        <v>0</v>
      </c>
    </row>
    <row r="12785" spans="1:11" x14ac:dyDescent="0.25">
      <c r="A12785" s="5" t="str">
        <f t="shared" si="399"/>
        <v>Standby StatusNon-Standby CustomersAverage WeekdayMarch16</v>
      </c>
      <c r="B12785" t="s">
        <v>2236</v>
      </c>
      <c r="C12785" t="s">
        <v>2261</v>
      </c>
      <c r="D12785" t="s">
        <v>2803</v>
      </c>
      <c r="E12785" t="s">
        <v>3287</v>
      </c>
      <c r="F12785" s="6">
        <v>16</v>
      </c>
      <c r="G12785" s="6">
        <v>218.77787780761719</v>
      </c>
      <c r="H12785" s="6">
        <v>218.77787780761719</v>
      </c>
      <c r="I12785" s="6">
        <v>44.730613708496094</v>
      </c>
      <c r="J12785" s="6">
        <v>64.123113207547192</v>
      </c>
      <c r="K12785">
        <f t="shared" si="398"/>
        <v>0</v>
      </c>
    </row>
    <row r="12786" spans="1:11" x14ac:dyDescent="0.25">
      <c r="A12786" s="5" t="str">
        <f t="shared" si="399"/>
        <v>Standby StatusNon-Standby CustomersAverage WeekdayMarch17</v>
      </c>
      <c r="B12786" t="s">
        <v>2236</v>
      </c>
      <c r="C12786" t="s">
        <v>2261</v>
      </c>
      <c r="D12786" t="s">
        <v>2803</v>
      </c>
      <c r="E12786" t="s">
        <v>3287</v>
      </c>
      <c r="F12786" s="6">
        <v>17</v>
      </c>
      <c r="G12786" s="6">
        <v>183.63644409179688</v>
      </c>
      <c r="H12786" s="6">
        <v>183.63644409179688</v>
      </c>
      <c r="I12786" s="6">
        <v>34.574291229248047</v>
      </c>
      <c r="J12786" s="6">
        <v>65.497264150943437</v>
      </c>
      <c r="K12786">
        <f t="shared" si="398"/>
        <v>0</v>
      </c>
    </row>
    <row r="12787" spans="1:11" x14ac:dyDescent="0.25">
      <c r="A12787" s="5" t="str">
        <f t="shared" si="399"/>
        <v>Standby StatusNon-Standby CustomersAverage WeekdayMarch18</v>
      </c>
      <c r="B12787" t="s">
        <v>2236</v>
      </c>
      <c r="C12787" t="s">
        <v>2261</v>
      </c>
      <c r="D12787" t="s">
        <v>2803</v>
      </c>
      <c r="E12787" t="s">
        <v>3287</v>
      </c>
      <c r="F12787" s="6">
        <v>18</v>
      </c>
      <c r="G12787" s="6">
        <v>175.33897399902344</v>
      </c>
      <c r="H12787" s="6">
        <v>175.33897399902344</v>
      </c>
      <c r="I12787" s="6">
        <v>38.717227935791016</v>
      </c>
      <c r="J12787" s="6">
        <v>63.813396226415122</v>
      </c>
      <c r="K12787">
        <f t="shared" si="398"/>
        <v>0</v>
      </c>
    </row>
    <row r="12788" spans="1:11" x14ac:dyDescent="0.25">
      <c r="A12788" s="5" t="str">
        <f t="shared" si="399"/>
        <v>Standby StatusNon-Standby CustomersAverage WeekdayMarch19</v>
      </c>
      <c r="B12788" t="s">
        <v>2236</v>
      </c>
      <c r="C12788" t="s">
        <v>2261</v>
      </c>
      <c r="D12788" t="s">
        <v>2803</v>
      </c>
      <c r="E12788" t="s">
        <v>3287</v>
      </c>
      <c r="F12788" s="6">
        <v>19</v>
      </c>
      <c r="G12788" s="6">
        <v>179.60678100585938</v>
      </c>
      <c r="H12788" s="6">
        <v>179.60678100585938</v>
      </c>
      <c r="I12788" s="6">
        <v>44.193187713623047</v>
      </c>
      <c r="J12788" s="6">
        <v>62.776037735848981</v>
      </c>
      <c r="K12788">
        <f t="shared" si="398"/>
        <v>0</v>
      </c>
    </row>
    <row r="12789" spans="1:11" x14ac:dyDescent="0.25">
      <c r="A12789" s="5" t="str">
        <f t="shared" si="399"/>
        <v>Standby StatusNon-Standby CustomersAverage WeekdayMarch20</v>
      </c>
      <c r="B12789" t="s">
        <v>2236</v>
      </c>
      <c r="C12789" t="s">
        <v>2261</v>
      </c>
      <c r="D12789" t="s">
        <v>2803</v>
      </c>
      <c r="E12789" t="s">
        <v>3287</v>
      </c>
      <c r="F12789" s="6">
        <v>20</v>
      </c>
      <c r="G12789" s="6">
        <v>177.73680114746094</v>
      </c>
      <c r="H12789" s="6">
        <v>177.73680114746094</v>
      </c>
      <c r="I12789" s="6">
        <v>36.870231628417969</v>
      </c>
      <c r="J12789" s="6">
        <v>60.99264150943393</v>
      </c>
      <c r="K12789">
        <f t="shared" si="398"/>
        <v>0</v>
      </c>
    </row>
    <row r="12790" spans="1:11" x14ac:dyDescent="0.25">
      <c r="A12790" s="5" t="str">
        <f t="shared" si="399"/>
        <v>Standby StatusNon-Standby CustomersAverage WeekdayMarch21</v>
      </c>
      <c r="B12790" t="s">
        <v>2236</v>
      </c>
      <c r="C12790" t="s">
        <v>2261</v>
      </c>
      <c r="D12790" t="s">
        <v>2803</v>
      </c>
      <c r="E12790" t="s">
        <v>3287</v>
      </c>
      <c r="F12790" s="6">
        <v>21</v>
      </c>
      <c r="G12790" s="6">
        <v>186.02226257324219</v>
      </c>
      <c r="H12790" s="6">
        <v>186.02226257324219</v>
      </c>
      <c r="I12790" s="6">
        <v>41.877677917480469</v>
      </c>
      <c r="J12790" s="6">
        <v>57.555471698113195</v>
      </c>
      <c r="K12790">
        <f t="shared" si="398"/>
        <v>0</v>
      </c>
    </row>
    <row r="12791" spans="1:11" x14ac:dyDescent="0.25">
      <c r="A12791" s="5" t="str">
        <f t="shared" si="399"/>
        <v>Standby StatusNon-Standby CustomersAverage WeekdayMarch22</v>
      </c>
      <c r="B12791" t="s">
        <v>2236</v>
      </c>
      <c r="C12791" t="s">
        <v>2261</v>
      </c>
      <c r="D12791" t="s">
        <v>2803</v>
      </c>
      <c r="E12791" t="s">
        <v>3287</v>
      </c>
      <c r="F12791" s="6">
        <v>22</v>
      </c>
      <c r="G12791" s="6">
        <v>184.87968444824219</v>
      </c>
      <c r="H12791" s="6">
        <v>184.87968444824219</v>
      </c>
      <c r="I12791" s="6">
        <v>38.813877105712891</v>
      </c>
      <c r="J12791" s="6">
        <v>55.668207547169857</v>
      </c>
      <c r="K12791">
        <f t="shared" si="398"/>
        <v>0</v>
      </c>
    </row>
    <row r="12792" spans="1:11" x14ac:dyDescent="0.25">
      <c r="A12792" s="5" t="str">
        <f t="shared" si="399"/>
        <v>Standby StatusNon-Standby CustomersAverage WeekdayMarch23</v>
      </c>
      <c r="B12792" t="s">
        <v>2236</v>
      </c>
      <c r="C12792" t="s">
        <v>2261</v>
      </c>
      <c r="D12792" t="s">
        <v>2803</v>
      </c>
      <c r="E12792" t="s">
        <v>3287</v>
      </c>
      <c r="F12792" s="6">
        <v>23</v>
      </c>
      <c r="G12792" s="6">
        <v>184.75723266601563</v>
      </c>
      <c r="H12792" s="6">
        <v>184.75723266601563</v>
      </c>
      <c r="I12792" s="6">
        <v>43.888370513916016</v>
      </c>
      <c r="J12792" s="6">
        <v>54.134905660377306</v>
      </c>
      <c r="K12792">
        <f t="shared" si="398"/>
        <v>0</v>
      </c>
    </row>
    <row r="12793" spans="1:11" x14ac:dyDescent="0.25">
      <c r="A12793" s="5" t="str">
        <f t="shared" si="399"/>
        <v>Standby StatusNon-Standby CustomersAverage WeekdayMarch24</v>
      </c>
      <c r="B12793" t="s">
        <v>2236</v>
      </c>
      <c r="C12793" t="s">
        <v>2261</v>
      </c>
      <c r="D12793" t="s">
        <v>2803</v>
      </c>
      <c r="E12793" t="s">
        <v>3287</v>
      </c>
      <c r="F12793" s="6">
        <v>24</v>
      </c>
      <c r="G12793" s="6">
        <v>184.99533081054688</v>
      </c>
      <c r="H12793" s="6">
        <v>184.99533081054688</v>
      </c>
      <c r="I12793" s="6">
        <v>45.548118591308594</v>
      </c>
      <c r="J12793" s="6">
        <v>53.068962264150869</v>
      </c>
      <c r="K12793">
        <f t="shared" si="398"/>
        <v>0</v>
      </c>
    </row>
    <row r="12794" spans="1:11" x14ac:dyDescent="0.25">
      <c r="A12794" s="5" t="str">
        <f t="shared" si="399"/>
        <v>Standby StatusNon-Standby CustomersMonthly Peak DayMarch1</v>
      </c>
      <c r="B12794" t="s">
        <v>2236</v>
      </c>
      <c r="C12794" t="s">
        <v>2261</v>
      </c>
      <c r="D12794" t="s">
        <v>2804</v>
      </c>
      <c r="E12794" t="s">
        <v>3287</v>
      </c>
      <c r="F12794" s="6">
        <v>1</v>
      </c>
      <c r="G12794" s="6">
        <v>182.11941528320313</v>
      </c>
      <c r="H12794" s="6">
        <v>182.11941528320313</v>
      </c>
      <c r="I12794" s="6">
        <v>66.8365478515625</v>
      </c>
      <c r="J12794" s="6">
        <v>50.732830188679223</v>
      </c>
      <c r="K12794">
        <f t="shared" si="398"/>
        <v>0</v>
      </c>
    </row>
    <row r="12795" spans="1:11" x14ac:dyDescent="0.25">
      <c r="A12795" s="5" t="str">
        <f t="shared" si="399"/>
        <v>Standby StatusNon-Standby CustomersMonthly Peak DayMarch2</v>
      </c>
      <c r="B12795" t="s">
        <v>2236</v>
      </c>
      <c r="C12795" t="s">
        <v>2261</v>
      </c>
      <c r="D12795" t="s">
        <v>2804</v>
      </c>
      <c r="E12795" t="s">
        <v>3287</v>
      </c>
      <c r="F12795" s="6">
        <v>2</v>
      </c>
      <c r="G12795" s="6">
        <v>180.49334716796875</v>
      </c>
      <c r="H12795" s="6">
        <v>180.49334716796875</v>
      </c>
      <c r="I12795" s="6">
        <v>66.263397216796875</v>
      </c>
      <c r="J12795" s="6">
        <v>50.362358490566031</v>
      </c>
      <c r="K12795">
        <f t="shared" si="398"/>
        <v>0</v>
      </c>
    </row>
    <row r="12796" spans="1:11" x14ac:dyDescent="0.25">
      <c r="A12796" s="5" t="str">
        <f t="shared" si="399"/>
        <v>Standby StatusNon-Standby CustomersMonthly Peak DayMarch3</v>
      </c>
      <c r="B12796" t="s">
        <v>2236</v>
      </c>
      <c r="C12796" t="s">
        <v>2261</v>
      </c>
      <c r="D12796" t="s">
        <v>2804</v>
      </c>
      <c r="E12796" t="s">
        <v>3287</v>
      </c>
      <c r="F12796" s="6">
        <v>3</v>
      </c>
      <c r="G12796" s="6">
        <v>177.74464416503906</v>
      </c>
      <c r="H12796" s="6">
        <v>177.74464416503906</v>
      </c>
      <c r="I12796" s="6">
        <v>62.514415740966797</v>
      </c>
      <c r="J12796" s="6">
        <v>49.855566037735812</v>
      </c>
      <c r="K12796">
        <f t="shared" si="398"/>
        <v>0</v>
      </c>
    </row>
    <row r="12797" spans="1:11" x14ac:dyDescent="0.25">
      <c r="A12797" s="5" t="str">
        <f t="shared" si="399"/>
        <v>Standby StatusNon-Standby CustomersMonthly Peak DayMarch4</v>
      </c>
      <c r="B12797" t="s">
        <v>2236</v>
      </c>
      <c r="C12797" t="s">
        <v>2261</v>
      </c>
      <c r="D12797" t="s">
        <v>2804</v>
      </c>
      <c r="E12797" t="s">
        <v>3287</v>
      </c>
      <c r="F12797" s="6">
        <v>4</v>
      </c>
      <c r="G12797" s="6">
        <v>181.89508056640625</v>
      </c>
      <c r="H12797" s="6">
        <v>181.89508056640625</v>
      </c>
      <c r="I12797" s="6">
        <v>60.575580596923828</v>
      </c>
      <c r="J12797" s="6">
        <v>48.105943396226422</v>
      </c>
      <c r="K12797">
        <f t="shared" si="398"/>
        <v>0</v>
      </c>
    </row>
    <row r="12798" spans="1:11" x14ac:dyDescent="0.25">
      <c r="A12798" s="5" t="str">
        <f t="shared" si="399"/>
        <v>Standby StatusNon-Standby CustomersMonthly Peak DayMarch5</v>
      </c>
      <c r="B12798" t="s">
        <v>2236</v>
      </c>
      <c r="C12798" t="s">
        <v>2261</v>
      </c>
      <c r="D12798" t="s">
        <v>2804</v>
      </c>
      <c r="E12798" t="s">
        <v>3287</v>
      </c>
      <c r="F12798" s="6">
        <v>5</v>
      </c>
      <c r="G12798" s="6">
        <v>232.82754516601563</v>
      </c>
      <c r="H12798" s="6">
        <v>232.82754516601563</v>
      </c>
      <c r="I12798" s="6">
        <v>54.597949981689453</v>
      </c>
      <c r="J12798" s="6">
        <v>47.004339622641496</v>
      </c>
      <c r="K12798">
        <f t="shared" si="398"/>
        <v>0</v>
      </c>
    </row>
    <row r="12799" spans="1:11" x14ac:dyDescent="0.25">
      <c r="A12799" s="5" t="str">
        <f t="shared" si="399"/>
        <v>Standby StatusNon-Standby CustomersMonthly Peak DayMarch6</v>
      </c>
      <c r="B12799" t="s">
        <v>2236</v>
      </c>
      <c r="C12799" t="s">
        <v>2261</v>
      </c>
      <c r="D12799" t="s">
        <v>2804</v>
      </c>
      <c r="E12799" t="s">
        <v>3287</v>
      </c>
      <c r="F12799" s="6">
        <v>6</v>
      </c>
      <c r="G12799" s="6">
        <v>291.80624389648438</v>
      </c>
      <c r="H12799" s="6">
        <v>291.80624389648438</v>
      </c>
      <c r="I12799" s="6">
        <v>64.421867370605469</v>
      </c>
      <c r="J12799" s="6">
        <v>46.498018867924493</v>
      </c>
      <c r="K12799">
        <f t="shared" si="398"/>
        <v>0</v>
      </c>
    </row>
    <row r="12800" spans="1:11" x14ac:dyDescent="0.25">
      <c r="A12800" s="5" t="str">
        <f t="shared" si="399"/>
        <v>Standby StatusNon-Standby CustomersMonthly Peak DayMarch7</v>
      </c>
      <c r="B12800" t="s">
        <v>2236</v>
      </c>
      <c r="C12800" t="s">
        <v>2261</v>
      </c>
      <c r="D12800" t="s">
        <v>2804</v>
      </c>
      <c r="E12800" t="s">
        <v>3287</v>
      </c>
      <c r="F12800" s="6">
        <v>7</v>
      </c>
      <c r="G12800" s="6">
        <v>303.63519287109375</v>
      </c>
      <c r="H12800" s="6">
        <v>303.63519287109375</v>
      </c>
      <c r="I12800" s="6">
        <v>78.073089599609375</v>
      </c>
      <c r="J12800" s="6">
        <v>46.41132075471694</v>
      </c>
      <c r="K12800">
        <f t="shared" si="398"/>
        <v>0</v>
      </c>
    </row>
    <row r="12801" spans="1:11" x14ac:dyDescent="0.25">
      <c r="A12801" s="5" t="str">
        <f t="shared" si="399"/>
        <v>Standby StatusNon-Standby CustomersMonthly Peak DayMarch8</v>
      </c>
      <c r="B12801" t="s">
        <v>2236</v>
      </c>
      <c r="C12801" t="s">
        <v>2261</v>
      </c>
      <c r="D12801" t="s">
        <v>2804</v>
      </c>
      <c r="E12801" t="s">
        <v>3287</v>
      </c>
      <c r="F12801" s="6">
        <v>8</v>
      </c>
      <c r="G12801" s="6">
        <v>343.55319213867188</v>
      </c>
      <c r="H12801" s="6">
        <v>343.55319213867188</v>
      </c>
      <c r="I12801" s="6">
        <v>50.011180877685547</v>
      </c>
      <c r="J12801" s="6">
        <v>46.472641509433991</v>
      </c>
      <c r="K12801">
        <f t="shared" si="398"/>
        <v>0</v>
      </c>
    </row>
    <row r="12802" spans="1:11" x14ac:dyDescent="0.25">
      <c r="A12802" s="5" t="str">
        <f t="shared" si="399"/>
        <v>Standby StatusNon-Standby CustomersMonthly Peak DayMarch9</v>
      </c>
      <c r="B12802" t="s">
        <v>2236</v>
      </c>
      <c r="C12802" t="s">
        <v>2261</v>
      </c>
      <c r="D12802" t="s">
        <v>2804</v>
      </c>
      <c r="E12802" t="s">
        <v>3287</v>
      </c>
      <c r="F12802" s="6">
        <v>9</v>
      </c>
      <c r="G12802" s="6">
        <v>339.46868896484375</v>
      </c>
      <c r="H12802" s="6">
        <v>339.46868896484375</v>
      </c>
      <c r="I12802" s="6">
        <v>57.424709320068359</v>
      </c>
      <c r="J12802" s="6">
        <v>47.472075471698147</v>
      </c>
      <c r="K12802">
        <f t="shared" ref="K12802:K12865" si="400">INDEX(events, MATCH(CONCATENATE(B12802, C12802, D12802, E12802), events_y, 0), MATCH("Confidential", events_x, 0))</f>
        <v>0</v>
      </c>
    </row>
    <row r="12803" spans="1:11" x14ac:dyDescent="0.25">
      <c r="A12803" s="5" t="str">
        <f t="shared" ref="A12803:A12866" si="401">CONCATENATE(B12803, C12803, D12803, E12803, F12803)</f>
        <v>Standby StatusNon-Standby CustomersMonthly Peak DayMarch10</v>
      </c>
      <c r="B12803" t="s">
        <v>2236</v>
      </c>
      <c r="C12803" t="s">
        <v>2261</v>
      </c>
      <c r="D12803" t="s">
        <v>2804</v>
      </c>
      <c r="E12803" t="s">
        <v>3287</v>
      </c>
      <c r="F12803" s="6">
        <v>10</v>
      </c>
      <c r="G12803" s="6">
        <v>342.79037475585938</v>
      </c>
      <c r="H12803" s="6">
        <v>342.79037475585938</v>
      </c>
      <c r="I12803" s="6">
        <v>57.262542724609375</v>
      </c>
      <c r="J12803" s="6">
        <v>49.218113207547162</v>
      </c>
      <c r="K12803">
        <f t="shared" si="400"/>
        <v>0</v>
      </c>
    </row>
    <row r="12804" spans="1:11" x14ac:dyDescent="0.25">
      <c r="A12804" s="5" t="str">
        <f t="shared" si="401"/>
        <v>Standby StatusNon-Standby CustomersMonthly Peak DayMarch11</v>
      </c>
      <c r="B12804" t="s">
        <v>2236</v>
      </c>
      <c r="C12804" t="s">
        <v>2261</v>
      </c>
      <c r="D12804" t="s">
        <v>2804</v>
      </c>
      <c r="E12804" t="s">
        <v>3287</v>
      </c>
      <c r="F12804" s="6">
        <v>11</v>
      </c>
      <c r="G12804" s="6">
        <v>351.174072265625</v>
      </c>
      <c r="H12804" s="6">
        <v>351.174072265625</v>
      </c>
      <c r="I12804" s="6">
        <v>56.253837585449219</v>
      </c>
      <c r="J12804" s="6">
        <v>52.100943396226434</v>
      </c>
      <c r="K12804">
        <f t="shared" si="400"/>
        <v>0</v>
      </c>
    </row>
    <row r="12805" spans="1:11" x14ac:dyDescent="0.25">
      <c r="A12805" s="5" t="str">
        <f t="shared" si="401"/>
        <v>Standby StatusNon-Standby CustomersMonthly Peak DayMarch12</v>
      </c>
      <c r="B12805" t="s">
        <v>2236</v>
      </c>
      <c r="C12805" t="s">
        <v>2261</v>
      </c>
      <c r="D12805" t="s">
        <v>2804</v>
      </c>
      <c r="E12805" t="s">
        <v>3287</v>
      </c>
      <c r="F12805" s="6">
        <v>12</v>
      </c>
      <c r="G12805" s="6">
        <v>339.83456420898438</v>
      </c>
      <c r="H12805" s="6">
        <v>339.83456420898438</v>
      </c>
      <c r="I12805" s="6">
        <v>60.836338043212891</v>
      </c>
      <c r="J12805" s="6">
        <v>53.22</v>
      </c>
      <c r="K12805">
        <f t="shared" si="400"/>
        <v>0</v>
      </c>
    </row>
    <row r="12806" spans="1:11" x14ac:dyDescent="0.25">
      <c r="A12806" s="5" t="str">
        <f t="shared" si="401"/>
        <v>Standby StatusNon-Standby CustomersMonthly Peak DayMarch13</v>
      </c>
      <c r="B12806" t="s">
        <v>2236</v>
      </c>
      <c r="C12806" t="s">
        <v>2261</v>
      </c>
      <c r="D12806" t="s">
        <v>2804</v>
      </c>
      <c r="E12806" t="s">
        <v>3287</v>
      </c>
      <c r="F12806" s="6">
        <v>13</v>
      </c>
      <c r="G12806" s="6">
        <v>327.78854370117188</v>
      </c>
      <c r="H12806" s="6">
        <v>327.78854370117188</v>
      </c>
      <c r="I12806" s="6">
        <v>59.155647277832031</v>
      </c>
      <c r="J12806" s="6">
        <v>52.666415094339598</v>
      </c>
      <c r="K12806">
        <f t="shared" si="400"/>
        <v>0</v>
      </c>
    </row>
    <row r="12807" spans="1:11" x14ac:dyDescent="0.25">
      <c r="A12807" s="5" t="str">
        <f t="shared" si="401"/>
        <v>Standby StatusNon-Standby CustomersMonthly Peak DayMarch14</v>
      </c>
      <c r="B12807" t="s">
        <v>2236</v>
      </c>
      <c r="C12807" t="s">
        <v>2261</v>
      </c>
      <c r="D12807" t="s">
        <v>2804</v>
      </c>
      <c r="E12807" t="s">
        <v>3287</v>
      </c>
      <c r="F12807" s="6">
        <v>14</v>
      </c>
      <c r="G12807" s="6">
        <v>291.27517700195313</v>
      </c>
      <c r="H12807" s="6">
        <v>291.27517700195313</v>
      </c>
      <c r="I12807" s="6">
        <v>113.87166595458984</v>
      </c>
      <c r="J12807" s="6">
        <v>54.014150943396281</v>
      </c>
      <c r="K12807">
        <f t="shared" si="400"/>
        <v>0</v>
      </c>
    </row>
    <row r="12808" spans="1:11" x14ac:dyDescent="0.25">
      <c r="A12808" s="5" t="str">
        <f t="shared" si="401"/>
        <v>Standby StatusNon-Standby CustomersMonthly Peak DayMarch15</v>
      </c>
      <c r="B12808" t="s">
        <v>2236</v>
      </c>
      <c r="C12808" t="s">
        <v>2261</v>
      </c>
      <c r="D12808" t="s">
        <v>2804</v>
      </c>
      <c r="E12808" t="s">
        <v>3287</v>
      </c>
      <c r="F12808" s="6">
        <v>15</v>
      </c>
      <c r="G12808" s="6">
        <v>260.402099609375</v>
      </c>
      <c r="H12808" s="6">
        <v>260.402099609375</v>
      </c>
      <c r="I12808" s="6">
        <v>50.210609436035156</v>
      </c>
      <c r="J12808" s="6">
        <v>54.15301886792453</v>
      </c>
      <c r="K12808">
        <f t="shared" si="400"/>
        <v>0</v>
      </c>
    </row>
    <row r="12809" spans="1:11" x14ac:dyDescent="0.25">
      <c r="A12809" s="5" t="str">
        <f t="shared" si="401"/>
        <v>Standby StatusNon-Standby CustomersMonthly Peak DayMarch16</v>
      </c>
      <c r="B12809" t="s">
        <v>2236</v>
      </c>
      <c r="C12809" t="s">
        <v>2261</v>
      </c>
      <c r="D12809" t="s">
        <v>2804</v>
      </c>
      <c r="E12809" t="s">
        <v>3287</v>
      </c>
      <c r="F12809" s="6">
        <v>16</v>
      </c>
      <c r="G12809" s="6">
        <v>209.39396667480469</v>
      </c>
      <c r="H12809" s="6">
        <v>209.39396667480469</v>
      </c>
      <c r="I12809" s="6">
        <v>48.156787872314453</v>
      </c>
      <c r="J12809" s="6">
        <v>53.863396226415098</v>
      </c>
      <c r="K12809">
        <f t="shared" si="400"/>
        <v>0</v>
      </c>
    </row>
    <row r="12810" spans="1:11" x14ac:dyDescent="0.25">
      <c r="A12810" s="5" t="str">
        <f t="shared" si="401"/>
        <v>Standby StatusNon-Standby CustomersMonthly Peak DayMarch17</v>
      </c>
      <c r="B12810" t="s">
        <v>2236</v>
      </c>
      <c r="C12810" t="s">
        <v>2261</v>
      </c>
      <c r="D12810" t="s">
        <v>2804</v>
      </c>
      <c r="E12810" t="s">
        <v>3287</v>
      </c>
      <c r="F12810" s="6">
        <v>17</v>
      </c>
      <c r="G12810" s="6">
        <v>187.0074462890625</v>
      </c>
      <c r="H12810" s="6">
        <v>187.0074462890625</v>
      </c>
      <c r="I12810" s="6">
        <v>40.536697387695313</v>
      </c>
      <c r="J12810" s="6">
        <v>52.816792452830185</v>
      </c>
      <c r="K12810">
        <f t="shared" si="400"/>
        <v>0</v>
      </c>
    </row>
    <row r="12811" spans="1:11" x14ac:dyDescent="0.25">
      <c r="A12811" s="5" t="str">
        <f t="shared" si="401"/>
        <v>Standby StatusNon-Standby CustomersMonthly Peak DayMarch18</v>
      </c>
      <c r="B12811" t="s">
        <v>2236</v>
      </c>
      <c r="C12811" t="s">
        <v>2261</v>
      </c>
      <c r="D12811" t="s">
        <v>2804</v>
      </c>
      <c r="E12811" t="s">
        <v>3287</v>
      </c>
      <c r="F12811" s="6">
        <v>18</v>
      </c>
      <c r="G12811" s="6">
        <v>178.96110534667969</v>
      </c>
      <c r="H12811" s="6">
        <v>178.96110534667969</v>
      </c>
      <c r="I12811" s="6">
        <v>44.879905700683594</v>
      </c>
      <c r="J12811" s="6">
        <v>51.232924528301865</v>
      </c>
      <c r="K12811">
        <f t="shared" si="400"/>
        <v>0</v>
      </c>
    </row>
    <row r="12812" spans="1:11" x14ac:dyDescent="0.25">
      <c r="A12812" s="5" t="str">
        <f t="shared" si="401"/>
        <v>Standby StatusNon-Standby CustomersMonthly Peak DayMarch19</v>
      </c>
      <c r="B12812" t="s">
        <v>2236</v>
      </c>
      <c r="C12812" t="s">
        <v>2261</v>
      </c>
      <c r="D12812" t="s">
        <v>2804</v>
      </c>
      <c r="E12812" t="s">
        <v>3287</v>
      </c>
      <c r="F12812" s="6">
        <v>19</v>
      </c>
      <c r="G12812" s="6">
        <v>175.86186218261719</v>
      </c>
      <c r="H12812" s="6">
        <v>175.86186218261719</v>
      </c>
      <c r="I12812" s="6">
        <v>45.905166625976563</v>
      </c>
      <c r="J12812" s="6">
        <v>50.742641509433959</v>
      </c>
      <c r="K12812">
        <f t="shared" si="400"/>
        <v>0</v>
      </c>
    </row>
    <row r="12813" spans="1:11" x14ac:dyDescent="0.25">
      <c r="A12813" s="5" t="str">
        <f t="shared" si="401"/>
        <v>Standby StatusNon-Standby CustomersMonthly Peak DayMarch20</v>
      </c>
      <c r="B12813" t="s">
        <v>2236</v>
      </c>
      <c r="C12813" t="s">
        <v>2261</v>
      </c>
      <c r="D12813" t="s">
        <v>2804</v>
      </c>
      <c r="E12813" t="s">
        <v>3287</v>
      </c>
      <c r="F12813" s="6">
        <v>20</v>
      </c>
      <c r="G12813" s="6">
        <v>173.67585754394531</v>
      </c>
      <c r="H12813" s="6">
        <v>173.67585754394531</v>
      </c>
      <c r="I12813" s="6">
        <v>40.660942077636719</v>
      </c>
      <c r="J12813" s="6">
        <v>49.677264150943387</v>
      </c>
      <c r="K12813">
        <f t="shared" si="400"/>
        <v>0</v>
      </c>
    </row>
    <row r="12814" spans="1:11" x14ac:dyDescent="0.25">
      <c r="A12814" s="5" t="str">
        <f t="shared" si="401"/>
        <v>Standby StatusNon-Standby CustomersMonthly Peak DayMarch21</v>
      </c>
      <c r="B12814" t="s">
        <v>2236</v>
      </c>
      <c r="C12814" t="s">
        <v>2261</v>
      </c>
      <c r="D12814" t="s">
        <v>2804</v>
      </c>
      <c r="E12814" t="s">
        <v>3287</v>
      </c>
      <c r="F12814" s="6">
        <v>21</v>
      </c>
      <c r="G12814" s="6">
        <v>184.01832580566406</v>
      </c>
      <c r="H12814" s="6">
        <v>184.01832580566406</v>
      </c>
      <c r="I12814" s="6">
        <v>43.956947326660156</v>
      </c>
      <c r="J12814" s="6">
        <v>48.958490566037774</v>
      </c>
      <c r="K12814">
        <f t="shared" si="400"/>
        <v>0</v>
      </c>
    </row>
    <row r="12815" spans="1:11" x14ac:dyDescent="0.25">
      <c r="A12815" s="5" t="str">
        <f t="shared" si="401"/>
        <v>Standby StatusNon-Standby CustomersMonthly Peak DayMarch22</v>
      </c>
      <c r="B12815" t="s">
        <v>2236</v>
      </c>
      <c r="C12815" t="s">
        <v>2261</v>
      </c>
      <c r="D12815" t="s">
        <v>2804</v>
      </c>
      <c r="E12815" t="s">
        <v>3287</v>
      </c>
      <c r="F12815" s="6">
        <v>22</v>
      </c>
      <c r="G12815" s="6">
        <v>186.64053344726563</v>
      </c>
      <c r="H12815" s="6">
        <v>186.64053344726563</v>
      </c>
      <c r="I12815" s="6">
        <v>97.802314758300781</v>
      </c>
      <c r="J12815" s="6">
        <v>48.744622641509395</v>
      </c>
      <c r="K12815">
        <f t="shared" si="400"/>
        <v>0</v>
      </c>
    </row>
    <row r="12816" spans="1:11" x14ac:dyDescent="0.25">
      <c r="A12816" s="5" t="str">
        <f t="shared" si="401"/>
        <v>Standby StatusNon-Standby CustomersMonthly Peak DayMarch23</v>
      </c>
      <c r="B12816" t="s">
        <v>2236</v>
      </c>
      <c r="C12816" t="s">
        <v>2261</v>
      </c>
      <c r="D12816" t="s">
        <v>2804</v>
      </c>
      <c r="E12816" t="s">
        <v>3287</v>
      </c>
      <c r="F12816" s="6">
        <v>23</v>
      </c>
      <c r="G12816" s="6">
        <v>184.07579040527344</v>
      </c>
      <c r="H12816" s="6">
        <v>184.07579040527344</v>
      </c>
      <c r="I12816" s="6">
        <v>48.026432037353516</v>
      </c>
      <c r="J12816" s="6">
        <v>47.411886792452862</v>
      </c>
      <c r="K12816">
        <f t="shared" si="400"/>
        <v>0</v>
      </c>
    </row>
    <row r="12817" spans="1:11" x14ac:dyDescent="0.25">
      <c r="A12817" s="5" t="str">
        <f t="shared" si="401"/>
        <v>Standby StatusNon-Standby CustomersMonthly Peak DayMarch24</v>
      </c>
      <c r="B12817" t="s">
        <v>2236</v>
      </c>
      <c r="C12817" t="s">
        <v>2261</v>
      </c>
      <c r="D12817" t="s">
        <v>2804</v>
      </c>
      <c r="E12817" t="s">
        <v>3287</v>
      </c>
      <c r="F12817" s="6">
        <v>24</v>
      </c>
      <c r="G12817" s="6">
        <v>181.5006103515625</v>
      </c>
      <c r="H12817" s="6">
        <v>181.5006103515625</v>
      </c>
      <c r="I12817" s="6">
        <v>66.54656982421875</v>
      </c>
      <c r="J12817" s="6">
        <v>45.815566037735856</v>
      </c>
      <c r="K12817">
        <f t="shared" si="400"/>
        <v>0</v>
      </c>
    </row>
    <row r="12818" spans="1:11" x14ac:dyDescent="0.25">
      <c r="A12818" s="5" t="str">
        <f t="shared" si="401"/>
        <v>Standby StatusNon-Standby CustomersAverage WeekdayApril1</v>
      </c>
      <c r="B12818" t="s">
        <v>2236</v>
      </c>
      <c r="C12818" t="s">
        <v>2261</v>
      </c>
      <c r="D12818" t="s">
        <v>2805</v>
      </c>
      <c r="E12818" t="s">
        <v>3288</v>
      </c>
      <c r="F12818" s="6">
        <v>1</v>
      </c>
      <c r="G12818" s="6">
        <v>189.80209350585938</v>
      </c>
      <c r="H12818" s="6">
        <v>189.80209350585938</v>
      </c>
      <c r="I12818" s="6">
        <v>47.357696533203125</v>
      </c>
      <c r="J12818" s="6">
        <v>62.233207547169719</v>
      </c>
      <c r="K12818">
        <f t="shared" si="400"/>
        <v>0</v>
      </c>
    </row>
    <row r="12819" spans="1:11" x14ac:dyDescent="0.25">
      <c r="A12819" s="5" t="str">
        <f t="shared" si="401"/>
        <v>Standby StatusNon-Standby CustomersAverage WeekdayApril2</v>
      </c>
      <c r="B12819" t="s">
        <v>2236</v>
      </c>
      <c r="C12819" t="s">
        <v>2261</v>
      </c>
      <c r="D12819" t="s">
        <v>2805</v>
      </c>
      <c r="E12819" t="s">
        <v>3288</v>
      </c>
      <c r="F12819" s="6">
        <v>2</v>
      </c>
      <c r="G12819" s="6">
        <v>194.15788269042969</v>
      </c>
      <c r="H12819" s="6">
        <v>194.15788269042969</v>
      </c>
      <c r="I12819" s="6">
        <v>45.630149841308594</v>
      </c>
      <c r="J12819" s="6">
        <v>60.984150943396187</v>
      </c>
      <c r="K12819">
        <f t="shared" si="400"/>
        <v>0</v>
      </c>
    </row>
    <row r="12820" spans="1:11" x14ac:dyDescent="0.25">
      <c r="A12820" s="5" t="str">
        <f t="shared" si="401"/>
        <v>Standby StatusNon-Standby CustomersAverage WeekdayApril3</v>
      </c>
      <c r="B12820" t="s">
        <v>2236</v>
      </c>
      <c r="C12820" t="s">
        <v>2261</v>
      </c>
      <c r="D12820" t="s">
        <v>2805</v>
      </c>
      <c r="E12820" t="s">
        <v>3288</v>
      </c>
      <c r="F12820" s="6">
        <v>3</v>
      </c>
      <c r="G12820" s="6">
        <v>190.38990783691406</v>
      </c>
      <c r="H12820" s="6">
        <v>190.38990783691406</v>
      </c>
      <c r="I12820" s="6">
        <v>44.369949340820313</v>
      </c>
      <c r="J12820" s="6">
        <v>60.498962264150975</v>
      </c>
      <c r="K12820">
        <f t="shared" si="400"/>
        <v>0</v>
      </c>
    </row>
    <row r="12821" spans="1:11" x14ac:dyDescent="0.25">
      <c r="A12821" s="5" t="str">
        <f t="shared" si="401"/>
        <v>Standby StatusNon-Standby CustomersAverage WeekdayApril4</v>
      </c>
      <c r="B12821" t="s">
        <v>2236</v>
      </c>
      <c r="C12821" t="s">
        <v>2261</v>
      </c>
      <c r="D12821" t="s">
        <v>2805</v>
      </c>
      <c r="E12821" t="s">
        <v>3288</v>
      </c>
      <c r="F12821" s="6">
        <v>4</v>
      </c>
      <c r="G12821" s="6">
        <v>185.48561096191406</v>
      </c>
      <c r="H12821" s="6">
        <v>185.48561096191406</v>
      </c>
      <c r="I12821" s="6">
        <v>54.298088073730469</v>
      </c>
      <c r="J12821" s="6">
        <v>59.56018867924525</v>
      </c>
      <c r="K12821">
        <f t="shared" si="400"/>
        <v>0</v>
      </c>
    </row>
    <row r="12822" spans="1:11" x14ac:dyDescent="0.25">
      <c r="A12822" s="5" t="str">
        <f t="shared" si="401"/>
        <v>Standby StatusNon-Standby CustomersAverage WeekdayApril5</v>
      </c>
      <c r="B12822" t="s">
        <v>2236</v>
      </c>
      <c r="C12822" t="s">
        <v>2261</v>
      </c>
      <c r="D12822" t="s">
        <v>2805</v>
      </c>
      <c r="E12822" t="s">
        <v>3288</v>
      </c>
      <c r="F12822" s="6">
        <v>5</v>
      </c>
      <c r="G12822" s="6">
        <v>239.73373413085938</v>
      </c>
      <c r="H12822" s="6">
        <v>239.73373413085938</v>
      </c>
      <c r="I12822" s="6">
        <v>51.86285400390625</v>
      </c>
      <c r="J12822" s="6">
        <v>58.263301886792483</v>
      </c>
      <c r="K12822">
        <f t="shared" si="400"/>
        <v>0</v>
      </c>
    </row>
    <row r="12823" spans="1:11" x14ac:dyDescent="0.25">
      <c r="A12823" s="5" t="str">
        <f t="shared" si="401"/>
        <v>Standby StatusNon-Standby CustomersAverage WeekdayApril6</v>
      </c>
      <c r="B12823" t="s">
        <v>2236</v>
      </c>
      <c r="C12823" t="s">
        <v>2261</v>
      </c>
      <c r="D12823" t="s">
        <v>2805</v>
      </c>
      <c r="E12823" t="s">
        <v>3288</v>
      </c>
      <c r="F12823" s="6">
        <v>6</v>
      </c>
      <c r="G12823" s="6">
        <v>328.27194213867188</v>
      </c>
      <c r="H12823" s="6">
        <v>328.27194213867188</v>
      </c>
      <c r="I12823" s="6">
        <v>70.806427001953125</v>
      </c>
      <c r="J12823" s="6">
        <v>57.857452830188691</v>
      </c>
      <c r="K12823">
        <f t="shared" si="400"/>
        <v>0</v>
      </c>
    </row>
    <row r="12824" spans="1:11" x14ac:dyDescent="0.25">
      <c r="A12824" s="5" t="str">
        <f t="shared" si="401"/>
        <v>Standby StatusNon-Standby CustomersAverage WeekdayApril7</v>
      </c>
      <c r="B12824" t="s">
        <v>2236</v>
      </c>
      <c r="C12824" t="s">
        <v>2261</v>
      </c>
      <c r="D12824" t="s">
        <v>2805</v>
      </c>
      <c r="E12824" t="s">
        <v>3288</v>
      </c>
      <c r="F12824" s="6">
        <v>7</v>
      </c>
      <c r="G12824" s="6">
        <v>346.40966796875</v>
      </c>
      <c r="H12824" s="6">
        <v>346.40966796875</v>
      </c>
      <c r="I12824" s="6">
        <v>55.18963623046875</v>
      </c>
      <c r="J12824" s="6">
        <v>57.071792452830223</v>
      </c>
      <c r="K12824">
        <f t="shared" si="400"/>
        <v>0</v>
      </c>
    </row>
    <row r="12825" spans="1:11" x14ac:dyDescent="0.25">
      <c r="A12825" s="5" t="str">
        <f t="shared" si="401"/>
        <v>Standby StatusNon-Standby CustomersAverage WeekdayApril8</v>
      </c>
      <c r="B12825" t="s">
        <v>2236</v>
      </c>
      <c r="C12825" t="s">
        <v>2261</v>
      </c>
      <c r="D12825" t="s">
        <v>2805</v>
      </c>
      <c r="E12825" t="s">
        <v>3288</v>
      </c>
      <c r="F12825" s="6">
        <v>8</v>
      </c>
      <c r="G12825" s="6">
        <v>385.92758178710938</v>
      </c>
      <c r="H12825" s="6">
        <v>385.92758178710938</v>
      </c>
      <c r="I12825" s="6">
        <v>52.648529052734375</v>
      </c>
      <c r="J12825" s="6">
        <v>56.470566037735779</v>
      </c>
      <c r="K12825">
        <f t="shared" si="400"/>
        <v>0</v>
      </c>
    </row>
    <row r="12826" spans="1:11" x14ac:dyDescent="0.25">
      <c r="A12826" s="5" t="str">
        <f t="shared" si="401"/>
        <v>Standby StatusNon-Standby CustomersAverage WeekdayApril9</v>
      </c>
      <c r="B12826" t="s">
        <v>2236</v>
      </c>
      <c r="C12826" t="s">
        <v>2261</v>
      </c>
      <c r="D12826" t="s">
        <v>2805</v>
      </c>
      <c r="E12826" t="s">
        <v>3288</v>
      </c>
      <c r="F12826" s="6">
        <v>9</v>
      </c>
      <c r="G12826" s="6">
        <v>382.20025634765625</v>
      </c>
      <c r="H12826" s="6">
        <v>382.20025634765625</v>
      </c>
      <c r="I12826" s="6">
        <v>49.575016021728516</v>
      </c>
      <c r="J12826" s="6">
        <v>58.133962264150966</v>
      </c>
      <c r="K12826">
        <f t="shared" si="400"/>
        <v>0</v>
      </c>
    </row>
    <row r="12827" spans="1:11" x14ac:dyDescent="0.25">
      <c r="A12827" s="5" t="str">
        <f t="shared" si="401"/>
        <v>Standby StatusNon-Standby CustomersAverage WeekdayApril10</v>
      </c>
      <c r="B12827" t="s">
        <v>2236</v>
      </c>
      <c r="C12827" t="s">
        <v>2261</v>
      </c>
      <c r="D12827" t="s">
        <v>2805</v>
      </c>
      <c r="E12827" t="s">
        <v>3288</v>
      </c>
      <c r="F12827" s="6">
        <v>10</v>
      </c>
      <c r="G12827" s="6">
        <v>380.11172485351563</v>
      </c>
      <c r="H12827" s="6">
        <v>380.11172485351563</v>
      </c>
      <c r="I12827" s="6">
        <v>47.591972351074219</v>
      </c>
      <c r="J12827" s="6">
        <v>61.204433962264126</v>
      </c>
      <c r="K12827">
        <f t="shared" si="400"/>
        <v>0</v>
      </c>
    </row>
    <row r="12828" spans="1:11" x14ac:dyDescent="0.25">
      <c r="A12828" s="5" t="str">
        <f t="shared" si="401"/>
        <v>Standby StatusNon-Standby CustomersAverage WeekdayApril11</v>
      </c>
      <c r="B12828" t="s">
        <v>2236</v>
      </c>
      <c r="C12828" t="s">
        <v>2261</v>
      </c>
      <c r="D12828" t="s">
        <v>2805</v>
      </c>
      <c r="E12828" t="s">
        <v>3288</v>
      </c>
      <c r="F12828" s="6">
        <v>11</v>
      </c>
      <c r="G12828" s="6">
        <v>384.59463500976563</v>
      </c>
      <c r="H12828" s="6">
        <v>384.59463500976563</v>
      </c>
      <c r="I12828" s="6">
        <v>50.126483917236328</v>
      </c>
      <c r="J12828" s="6">
        <v>65.429339622641464</v>
      </c>
      <c r="K12828">
        <f t="shared" si="400"/>
        <v>0</v>
      </c>
    </row>
    <row r="12829" spans="1:11" x14ac:dyDescent="0.25">
      <c r="A12829" s="5" t="str">
        <f t="shared" si="401"/>
        <v>Standby StatusNon-Standby CustomersAverage WeekdayApril12</v>
      </c>
      <c r="B12829" t="s">
        <v>2236</v>
      </c>
      <c r="C12829" t="s">
        <v>2261</v>
      </c>
      <c r="D12829" t="s">
        <v>2805</v>
      </c>
      <c r="E12829" t="s">
        <v>3288</v>
      </c>
      <c r="F12829" s="6">
        <v>12</v>
      </c>
      <c r="G12829" s="6">
        <v>369.02520751953125</v>
      </c>
      <c r="H12829" s="6">
        <v>369.02520751953125</v>
      </c>
      <c r="I12829" s="6">
        <v>54.407379150390625</v>
      </c>
      <c r="J12829" s="6">
        <v>68.701037735849042</v>
      </c>
      <c r="K12829">
        <f t="shared" si="400"/>
        <v>0</v>
      </c>
    </row>
    <row r="12830" spans="1:11" x14ac:dyDescent="0.25">
      <c r="A12830" s="5" t="str">
        <f t="shared" si="401"/>
        <v>Standby StatusNon-Standby CustomersAverage WeekdayApril13</v>
      </c>
      <c r="B12830" t="s">
        <v>2236</v>
      </c>
      <c r="C12830" t="s">
        <v>2261</v>
      </c>
      <c r="D12830" t="s">
        <v>2805</v>
      </c>
      <c r="E12830" t="s">
        <v>3288</v>
      </c>
      <c r="F12830" s="6">
        <v>13</v>
      </c>
      <c r="G12830" s="6">
        <v>349.7088623046875</v>
      </c>
      <c r="H12830" s="6">
        <v>349.7088623046875</v>
      </c>
      <c r="I12830" s="6">
        <v>49.574508666992188</v>
      </c>
      <c r="J12830" s="6">
        <v>69.573301886792478</v>
      </c>
      <c r="K12830">
        <f t="shared" si="400"/>
        <v>0</v>
      </c>
    </row>
    <row r="12831" spans="1:11" x14ac:dyDescent="0.25">
      <c r="A12831" s="5" t="str">
        <f t="shared" si="401"/>
        <v>Standby StatusNon-Standby CustomersAverage WeekdayApril14</v>
      </c>
      <c r="B12831" t="s">
        <v>2236</v>
      </c>
      <c r="C12831" t="s">
        <v>2261</v>
      </c>
      <c r="D12831" t="s">
        <v>2805</v>
      </c>
      <c r="E12831" t="s">
        <v>3288</v>
      </c>
      <c r="F12831" s="6">
        <v>14</v>
      </c>
      <c r="G12831" s="6">
        <v>324.81869506835938</v>
      </c>
      <c r="H12831" s="6">
        <v>324.81869506835938</v>
      </c>
      <c r="I12831" s="6">
        <v>53.099617004394531</v>
      </c>
      <c r="J12831" s="6">
        <v>70.815283018867817</v>
      </c>
      <c r="K12831">
        <f t="shared" si="400"/>
        <v>0</v>
      </c>
    </row>
    <row r="12832" spans="1:11" x14ac:dyDescent="0.25">
      <c r="A12832" s="5" t="str">
        <f t="shared" si="401"/>
        <v>Standby StatusNon-Standby CustomersAverage WeekdayApril15</v>
      </c>
      <c r="B12832" t="s">
        <v>2236</v>
      </c>
      <c r="C12832" t="s">
        <v>2261</v>
      </c>
      <c r="D12832" t="s">
        <v>2805</v>
      </c>
      <c r="E12832" t="s">
        <v>3288</v>
      </c>
      <c r="F12832" s="6">
        <v>15</v>
      </c>
      <c r="G12832" s="6">
        <v>271.42562866210938</v>
      </c>
      <c r="H12832" s="6">
        <v>271.42562866210938</v>
      </c>
      <c r="I12832" s="6">
        <v>43.554637908935547</v>
      </c>
      <c r="J12832" s="6">
        <v>71.762830188679146</v>
      </c>
      <c r="K12832">
        <f t="shared" si="400"/>
        <v>0</v>
      </c>
    </row>
    <row r="12833" spans="1:11" x14ac:dyDescent="0.25">
      <c r="A12833" s="5" t="str">
        <f t="shared" si="401"/>
        <v>Standby StatusNon-Standby CustomersAverage WeekdayApril16</v>
      </c>
      <c r="B12833" t="s">
        <v>2236</v>
      </c>
      <c r="C12833" t="s">
        <v>2261</v>
      </c>
      <c r="D12833" t="s">
        <v>2805</v>
      </c>
      <c r="E12833" t="s">
        <v>3288</v>
      </c>
      <c r="F12833" s="6">
        <v>16</v>
      </c>
      <c r="G12833" s="6">
        <v>227.11491394042969</v>
      </c>
      <c r="H12833" s="6">
        <v>227.11491394042969</v>
      </c>
      <c r="I12833" s="6">
        <v>45.190925598144531</v>
      </c>
      <c r="J12833" s="6">
        <v>71.764905660377366</v>
      </c>
      <c r="K12833">
        <f t="shared" si="400"/>
        <v>0</v>
      </c>
    </row>
    <row r="12834" spans="1:11" x14ac:dyDescent="0.25">
      <c r="A12834" s="5" t="str">
        <f t="shared" si="401"/>
        <v>Standby StatusNon-Standby CustomersAverage WeekdayApril17</v>
      </c>
      <c r="B12834" t="s">
        <v>2236</v>
      </c>
      <c r="C12834" t="s">
        <v>2261</v>
      </c>
      <c r="D12834" t="s">
        <v>2805</v>
      </c>
      <c r="E12834" t="s">
        <v>3288</v>
      </c>
      <c r="F12834" s="6">
        <v>17</v>
      </c>
      <c r="G12834" s="6">
        <v>186.63240051269531</v>
      </c>
      <c r="H12834" s="6">
        <v>186.63240051269531</v>
      </c>
      <c r="I12834" s="6">
        <v>49.588294982910156</v>
      </c>
      <c r="J12834" s="6">
        <v>71.279716981131997</v>
      </c>
      <c r="K12834">
        <f t="shared" si="400"/>
        <v>0</v>
      </c>
    </row>
    <row r="12835" spans="1:11" x14ac:dyDescent="0.25">
      <c r="A12835" s="5" t="str">
        <f t="shared" si="401"/>
        <v>Standby StatusNon-Standby CustomersAverage WeekdayApril18</v>
      </c>
      <c r="B12835" t="s">
        <v>2236</v>
      </c>
      <c r="C12835" t="s">
        <v>2261</v>
      </c>
      <c r="D12835" t="s">
        <v>2805</v>
      </c>
      <c r="E12835" t="s">
        <v>3288</v>
      </c>
      <c r="F12835" s="6">
        <v>18</v>
      </c>
      <c r="G12835" s="6">
        <v>183.07864379882813</v>
      </c>
      <c r="H12835" s="6">
        <v>183.07864379882813</v>
      </c>
      <c r="I12835" s="6">
        <v>47.712345123291016</v>
      </c>
      <c r="J12835" s="6">
        <v>69.686603773584864</v>
      </c>
      <c r="K12835">
        <f t="shared" si="400"/>
        <v>0</v>
      </c>
    </row>
    <row r="12836" spans="1:11" x14ac:dyDescent="0.25">
      <c r="A12836" s="5" t="str">
        <f t="shared" si="401"/>
        <v>Standby StatusNon-Standby CustomersAverage WeekdayApril19</v>
      </c>
      <c r="B12836" t="s">
        <v>2236</v>
      </c>
      <c r="C12836" t="s">
        <v>2261</v>
      </c>
      <c r="D12836" t="s">
        <v>2805</v>
      </c>
      <c r="E12836" t="s">
        <v>3288</v>
      </c>
      <c r="F12836" s="6">
        <v>19</v>
      </c>
      <c r="G12836" s="6">
        <v>191.150146484375</v>
      </c>
      <c r="H12836" s="6">
        <v>191.150146484375</v>
      </c>
      <c r="I12836" s="6">
        <v>58.159458160400391</v>
      </c>
      <c r="J12836" s="6">
        <v>68.093301886792489</v>
      </c>
      <c r="K12836">
        <f t="shared" si="400"/>
        <v>0</v>
      </c>
    </row>
    <row r="12837" spans="1:11" x14ac:dyDescent="0.25">
      <c r="A12837" s="5" t="str">
        <f t="shared" si="401"/>
        <v>Standby StatusNon-Standby CustomersAverage WeekdayApril20</v>
      </c>
      <c r="B12837" t="s">
        <v>2236</v>
      </c>
      <c r="C12837" t="s">
        <v>2261</v>
      </c>
      <c r="D12837" t="s">
        <v>2805</v>
      </c>
      <c r="E12837" t="s">
        <v>3288</v>
      </c>
      <c r="F12837" s="6">
        <v>20</v>
      </c>
      <c r="G12837" s="6">
        <v>193.21110534667969</v>
      </c>
      <c r="H12837" s="6">
        <v>193.21110534667969</v>
      </c>
      <c r="I12837" s="6">
        <v>99.00640869140625</v>
      </c>
      <c r="J12837" s="6">
        <v>65.392264150943376</v>
      </c>
      <c r="K12837">
        <f t="shared" si="400"/>
        <v>0</v>
      </c>
    </row>
    <row r="12838" spans="1:11" x14ac:dyDescent="0.25">
      <c r="A12838" s="5" t="str">
        <f t="shared" si="401"/>
        <v>Standby StatusNon-Standby CustomersAverage WeekdayApril21</v>
      </c>
      <c r="B12838" t="s">
        <v>2236</v>
      </c>
      <c r="C12838" t="s">
        <v>2261</v>
      </c>
      <c r="D12838" t="s">
        <v>2805</v>
      </c>
      <c r="E12838" t="s">
        <v>3288</v>
      </c>
      <c r="F12838" s="6">
        <v>21</v>
      </c>
      <c r="G12838" s="6">
        <v>201.26083374023438</v>
      </c>
      <c r="H12838" s="6">
        <v>201.26083374023438</v>
      </c>
      <c r="I12838" s="6">
        <v>84.539337158203125</v>
      </c>
      <c r="J12838" s="6">
        <v>61.719716981132052</v>
      </c>
      <c r="K12838">
        <f t="shared" si="400"/>
        <v>0</v>
      </c>
    </row>
    <row r="12839" spans="1:11" x14ac:dyDescent="0.25">
      <c r="A12839" s="5" t="str">
        <f t="shared" si="401"/>
        <v>Standby StatusNon-Standby CustomersAverage WeekdayApril22</v>
      </c>
      <c r="B12839" t="s">
        <v>2236</v>
      </c>
      <c r="C12839" t="s">
        <v>2261</v>
      </c>
      <c r="D12839" t="s">
        <v>2805</v>
      </c>
      <c r="E12839" t="s">
        <v>3288</v>
      </c>
      <c r="F12839" s="6">
        <v>22</v>
      </c>
      <c r="G12839" s="6">
        <v>201.84117126464844</v>
      </c>
      <c r="H12839" s="6">
        <v>201.84117126464844</v>
      </c>
      <c r="I12839" s="6">
        <v>54.358242034912109</v>
      </c>
      <c r="J12839" s="6">
        <v>59.337452830188703</v>
      </c>
      <c r="K12839">
        <f t="shared" si="400"/>
        <v>0</v>
      </c>
    </row>
    <row r="12840" spans="1:11" x14ac:dyDescent="0.25">
      <c r="A12840" s="5" t="str">
        <f t="shared" si="401"/>
        <v>Standby StatusNon-Standby CustomersAverage WeekdayApril23</v>
      </c>
      <c r="B12840" t="s">
        <v>2236</v>
      </c>
      <c r="C12840" t="s">
        <v>2261</v>
      </c>
      <c r="D12840" t="s">
        <v>2805</v>
      </c>
      <c r="E12840" t="s">
        <v>3288</v>
      </c>
      <c r="F12840" s="6">
        <v>23</v>
      </c>
      <c r="G12840" s="6">
        <v>194.54202270507813</v>
      </c>
      <c r="H12840" s="6">
        <v>194.54202270507813</v>
      </c>
      <c r="I12840" s="6">
        <v>52.903236389160156</v>
      </c>
      <c r="J12840" s="6">
        <v>58.186792452830183</v>
      </c>
      <c r="K12840">
        <f t="shared" si="400"/>
        <v>0</v>
      </c>
    </row>
    <row r="12841" spans="1:11" x14ac:dyDescent="0.25">
      <c r="A12841" s="5" t="str">
        <f t="shared" si="401"/>
        <v>Standby StatusNon-Standby CustomersAverage WeekdayApril24</v>
      </c>
      <c r="B12841" t="s">
        <v>2236</v>
      </c>
      <c r="C12841" t="s">
        <v>2261</v>
      </c>
      <c r="D12841" t="s">
        <v>2805</v>
      </c>
      <c r="E12841" t="s">
        <v>3288</v>
      </c>
      <c r="F12841" s="6">
        <v>24</v>
      </c>
      <c r="G12841" s="6">
        <v>194.96080017089844</v>
      </c>
      <c r="H12841" s="6">
        <v>194.96080017089844</v>
      </c>
      <c r="I12841" s="6">
        <v>57.304981231689453</v>
      </c>
      <c r="J12841" s="6">
        <v>57.507169811320736</v>
      </c>
      <c r="K12841">
        <f t="shared" si="400"/>
        <v>0</v>
      </c>
    </row>
    <row r="12842" spans="1:11" x14ac:dyDescent="0.25">
      <c r="A12842" s="5" t="str">
        <f t="shared" si="401"/>
        <v>Standby StatusNon-Standby CustomersMonthly Peak DayApril1</v>
      </c>
      <c r="B12842" t="s">
        <v>2236</v>
      </c>
      <c r="C12842" t="s">
        <v>2261</v>
      </c>
      <c r="D12842" t="s">
        <v>2806</v>
      </c>
      <c r="E12842" t="s">
        <v>3288</v>
      </c>
      <c r="F12842" s="6">
        <v>1</v>
      </c>
      <c r="G12842" s="6">
        <v>197.71983337402344</v>
      </c>
      <c r="H12842" s="6">
        <v>197.71983337402344</v>
      </c>
      <c r="I12842" s="6">
        <v>66.201774597167969</v>
      </c>
      <c r="J12842" s="6">
        <v>68.287641509433925</v>
      </c>
      <c r="K12842">
        <f t="shared" si="400"/>
        <v>0</v>
      </c>
    </row>
    <row r="12843" spans="1:11" x14ac:dyDescent="0.25">
      <c r="A12843" s="5" t="str">
        <f t="shared" si="401"/>
        <v>Standby StatusNon-Standby CustomersMonthly Peak DayApril2</v>
      </c>
      <c r="B12843" t="s">
        <v>2236</v>
      </c>
      <c r="C12843" t="s">
        <v>2261</v>
      </c>
      <c r="D12843" t="s">
        <v>2806</v>
      </c>
      <c r="E12843" t="s">
        <v>3288</v>
      </c>
      <c r="F12843" s="6">
        <v>2</v>
      </c>
      <c r="G12843" s="6">
        <v>197.10964965820313</v>
      </c>
      <c r="H12843" s="6">
        <v>197.10964965820313</v>
      </c>
      <c r="I12843" s="6">
        <v>64.198524475097656</v>
      </c>
      <c r="J12843" s="6">
        <v>66.456132075471672</v>
      </c>
      <c r="K12843">
        <f t="shared" si="400"/>
        <v>0</v>
      </c>
    </row>
    <row r="12844" spans="1:11" x14ac:dyDescent="0.25">
      <c r="A12844" s="5" t="str">
        <f t="shared" si="401"/>
        <v>Standby StatusNon-Standby CustomersMonthly Peak DayApril3</v>
      </c>
      <c r="B12844" t="s">
        <v>2236</v>
      </c>
      <c r="C12844" t="s">
        <v>2261</v>
      </c>
      <c r="D12844" t="s">
        <v>2806</v>
      </c>
      <c r="E12844" t="s">
        <v>3288</v>
      </c>
      <c r="F12844" s="6">
        <v>3</v>
      </c>
      <c r="G12844" s="6">
        <v>196.29850769042969</v>
      </c>
      <c r="H12844" s="6">
        <v>196.29850769042969</v>
      </c>
      <c r="I12844" s="6">
        <v>62.01800537109375</v>
      </c>
      <c r="J12844" s="6">
        <v>64.486698113207552</v>
      </c>
      <c r="K12844">
        <f t="shared" si="400"/>
        <v>0</v>
      </c>
    </row>
    <row r="12845" spans="1:11" x14ac:dyDescent="0.25">
      <c r="A12845" s="5" t="str">
        <f t="shared" si="401"/>
        <v>Standby StatusNon-Standby CustomersMonthly Peak DayApril4</v>
      </c>
      <c r="B12845" t="s">
        <v>2236</v>
      </c>
      <c r="C12845" t="s">
        <v>2261</v>
      </c>
      <c r="D12845" t="s">
        <v>2806</v>
      </c>
      <c r="E12845" t="s">
        <v>3288</v>
      </c>
      <c r="F12845" s="6">
        <v>4</v>
      </c>
      <c r="G12845" s="6">
        <v>194.90931701660156</v>
      </c>
      <c r="H12845" s="6">
        <v>194.90931701660156</v>
      </c>
      <c r="I12845" s="6">
        <v>96.987136840820313</v>
      </c>
      <c r="J12845" s="6">
        <v>63.498396226415075</v>
      </c>
      <c r="K12845">
        <f t="shared" si="400"/>
        <v>0</v>
      </c>
    </row>
    <row r="12846" spans="1:11" x14ac:dyDescent="0.25">
      <c r="A12846" s="5" t="str">
        <f t="shared" si="401"/>
        <v>Standby StatusNon-Standby CustomersMonthly Peak DayApril5</v>
      </c>
      <c r="B12846" t="s">
        <v>2236</v>
      </c>
      <c r="C12846" t="s">
        <v>2261</v>
      </c>
      <c r="D12846" t="s">
        <v>2806</v>
      </c>
      <c r="E12846" t="s">
        <v>3288</v>
      </c>
      <c r="F12846" s="6">
        <v>5</v>
      </c>
      <c r="G12846" s="6">
        <v>242.03236389160156</v>
      </c>
      <c r="H12846" s="6">
        <v>242.03236389160156</v>
      </c>
      <c r="I12846" s="6">
        <v>78.280097961425781</v>
      </c>
      <c r="J12846" s="6">
        <v>62.829245283018871</v>
      </c>
      <c r="K12846">
        <f t="shared" si="400"/>
        <v>0</v>
      </c>
    </row>
    <row r="12847" spans="1:11" x14ac:dyDescent="0.25">
      <c r="A12847" s="5" t="str">
        <f t="shared" si="401"/>
        <v>Standby StatusNon-Standby CustomersMonthly Peak DayApril6</v>
      </c>
      <c r="B12847" t="s">
        <v>2236</v>
      </c>
      <c r="C12847" t="s">
        <v>2261</v>
      </c>
      <c r="D12847" t="s">
        <v>2806</v>
      </c>
      <c r="E12847" t="s">
        <v>3288</v>
      </c>
      <c r="F12847" s="6">
        <v>6</v>
      </c>
      <c r="G12847" s="6">
        <v>314.0152587890625</v>
      </c>
      <c r="H12847" s="6">
        <v>314.0152587890625</v>
      </c>
      <c r="I12847" s="6">
        <v>54.767631530761719</v>
      </c>
      <c r="J12847" s="6">
        <v>62.33301886792453</v>
      </c>
      <c r="K12847">
        <f t="shared" si="400"/>
        <v>0</v>
      </c>
    </row>
    <row r="12848" spans="1:11" x14ac:dyDescent="0.25">
      <c r="A12848" s="5" t="str">
        <f t="shared" si="401"/>
        <v>Standby StatusNon-Standby CustomersMonthly Peak DayApril7</v>
      </c>
      <c r="B12848" t="s">
        <v>2236</v>
      </c>
      <c r="C12848" t="s">
        <v>2261</v>
      </c>
      <c r="D12848" t="s">
        <v>2806</v>
      </c>
      <c r="E12848" t="s">
        <v>3288</v>
      </c>
      <c r="F12848" s="6">
        <v>7</v>
      </c>
      <c r="G12848" s="6">
        <v>338.02301025390625</v>
      </c>
      <c r="H12848" s="6">
        <v>338.02301025390625</v>
      </c>
      <c r="I12848" s="6">
        <v>59.933223724365234</v>
      </c>
      <c r="J12848" s="6">
        <v>62.118773584905668</v>
      </c>
      <c r="K12848">
        <f t="shared" si="400"/>
        <v>0</v>
      </c>
    </row>
    <row r="12849" spans="1:11" x14ac:dyDescent="0.25">
      <c r="A12849" s="5" t="str">
        <f t="shared" si="401"/>
        <v>Standby StatusNon-Standby CustomersMonthly Peak DayApril8</v>
      </c>
      <c r="B12849" t="s">
        <v>2236</v>
      </c>
      <c r="C12849" t="s">
        <v>2261</v>
      </c>
      <c r="D12849" t="s">
        <v>2806</v>
      </c>
      <c r="E12849" t="s">
        <v>3288</v>
      </c>
      <c r="F12849" s="6">
        <v>8</v>
      </c>
      <c r="G12849" s="6">
        <v>360.64089965820313</v>
      </c>
      <c r="H12849" s="6">
        <v>360.64089965820313</v>
      </c>
      <c r="I12849" s="6">
        <v>64.843795776367188</v>
      </c>
      <c r="J12849" s="6">
        <v>62.518018867924518</v>
      </c>
      <c r="K12849">
        <f t="shared" si="400"/>
        <v>0</v>
      </c>
    </row>
    <row r="12850" spans="1:11" x14ac:dyDescent="0.25">
      <c r="A12850" s="5" t="str">
        <f t="shared" si="401"/>
        <v>Standby StatusNon-Standby CustomersMonthly Peak DayApril9</v>
      </c>
      <c r="B12850" t="s">
        <v>2236</v>
      </c>
      <c r="C12850" t="s">
        <v>2261</v>
      </c>
      <c r="D12850" t="s">
        <v>2806</v>
      </c>
      <c r="E12850" t="s">
        <v>3288</v>
      </c>
      <c r="F12850" s="6">
        <v>9</v>
      </c>
      <c r="G12850" s="6">
        <v>346.13668823242188</v>
      </c>
      <c r="H12850" s="6">
        <v>346.13668823242188</v>
      </c>
      <c r="I12850" s="6">
        <v>60.208560943603516</v>
      </c>
      <c r="J12850" s="6">
        <v>66.188584905660392</v>
      </c>
      <c r="K12850">
        <f t="shared" si="400"/>
        <v>0</v>
      </c>
    </row>
    <row r="12851" spans="1:11" x14ac:dyDescent="0.25">
      <c r="A12851" s="5" t="str">
        <f t="shared" si="401"/>
        <v>Standby StatusNon-Standby CustomersMonthly Peak DayApril10</v>
      </c>
      <c r="B12851" t="s">
        <v>2236</v>
      </c>
      <c r="C12851" t="s">
        <v>2261</v>
      </c>
      <c r="D12851" t="s">
        <v>2806</v>
      </c>
      <c r="E12851" t="s">
        <v>3288</v>
      </c>
      <c r="F12851" s="6">
        <v>10</v>
      </c>
      <c r="G12851" s="6">
        <v>338.61285400390625</v>
      </c>
      <c r="H12851" s="6">
        <v>338.61285400390625</v>
      </c>
      <c r="I12851" s="6">
        <v>65.396224975585938</v>
      </c>
      <c r="J12851" s="6">
        <v>72.432452830188737</v>
      </c>
      <c r="K12851">
        <f t="shared" si="400"/>
        <v>0</v>
      </c>
    </row>
    <row r="12852" spans="1:11" x14ac:dyDescent="0.25">
      <c r="A12852" s="5" t="str">
        <f t="shared" si="401"/>
        <v>Standby StatusNon-Standby CustomersMonthly Peak DayApril11</v>
      </c>
      <c r="B12852" t="s">
        <v>2236</v>
      </c>
      <c r="C12852" t="s">
        <v>2261</v>
      </c>
      <c r="D12852" t="s">
        <v>2806</v>
      </c>
      <c r="E12852" t="s">
        <v>3288</v>
      </c>
      <c r="F12852" s="6">
        <v>11</v>
      </c>
      <c r="G12852" s="6">
        <v>358.28836059570313</v>
      </c>
      <c r="H12852" s="6">
        <v>358.28836059570313</v>
      </c>
      <c r="I12852" s="6">
        <v>73.559097290039063</v>
      </c>
      <c r="J12852" s="6">
        <v>78.956037735849023</v>
      </c>
      <c r="K12852">
        <f t="shared" si="400"/>
        <v>0</v>
      </c>
    </row>
    <row r="12853" spans="1:11" x14ac:dyDescent="0.25">
      <c r="A12853" s="5" t="str">
        <f t="shared" si="401"/>
        <v>Standby StatusNon-Standby CustomersMonthly Peak DayApril12</v>
      </c>
      <c r="B12853" t="s">
        <v>2236</v>
      </c>
      <c r="C12853" t="s">
        <v>2261</v>
      </c>
      <c r="D12853" t="s">
        <v>2806</v>
      </c>
      <c r="E12853" t="s">
        <v>3288</v>
      </c>
      <c r="F12853" s="6">
        <v>12</v>
      </c>
      <c r="G12853" s="6">
        <v>335.165283203125</v>
      </c>
      <c r="H12853" s="6">
        <v>335.165283203125</v>
      </c>
      <c r="I12853" s="6">
        <v>78.690483093261719</v>
      </c>
      <c r="J12853" s="6">
        <v>84.275754716981169</v>
      </c>
      <c r="K12853">
        <f t="shared" si="400"/>
        <v>0</v>
      </c>
    </row>
    <row r="12854" spans="1:11" x14ac:dyDescent="0.25">
      <c r="A12854" s="5" t="str">
        <f t="shared" si="401"/>
        <v>Standby StatusNon-Standby CustomersMonthly Peak DayApril13</v>
      </c>
      <c r="B12854" t="s">
        <v>2236</v>
      </c>
      <c r="C12854" t="s">
        <v>2261</v>
      </c>
      <c r="D12854" t="s">
        <v>2806</v>
      </c>
      <c r="E12854" t="s">
        <v>3288</v>
      </c>
      <c r="F12854" s="6">
        <v>13</v>
      </c>
      <c r="G12854" s="6">
        <v>310.94967651367188</v>
      </c>
      <c r="H12854" s="6">
        <v>310.94967651367188</v>
      </c>
      <c r="I12854" s="6">
        <v>73.614921569824219</v>
      </c>
      <c r="J12854" s="6">
        <v>86.786792452830099</v>
      </c>
      <c r="K12854">
        <f t="shared" si="400"/>
        <v>0</v>
      </c>
    </row>
    <row r="12855" spans="1:11" x14ac:dyDescent="0.25">
      <c r="A12855" s="5" t="str">
        <f t="shared" si="401"/>
        <v>Standby StatusNon-Standby CustomersMonthly Peak DayApril14</v>
      </c>
      <c r="B12855" t="s">
        <v>2236</v>
      </c>
      <c r="C12855" t="s">
        <v>2261</v>
      </c>
      <c r="D12855" t="s">
        <v>2806</v>
      </c>
      <c r="E12855" t="s">
        <v>3288</v>
      </c>
      <c r="F12855" s="6">
        <v>14</v>
      </c>
      <c r="G12855" s="6">
        <v>274.978759765625</v>
      </c>
      <c r="H12855" s="6">
        <v>274.978759765625</v>
      </c>
      <c r="I12855" s="6">
        <v>63.991592407226563</v>
      </c>
      <c r="J12855" s="6">
        <v>88.530188679245285</v>
      </c>
      <c r="K12855">
        <f t="shared" si="400"/>
        <v>0</v>
      </c>
    </row>
    <row r="12856" spans="1:11" x14ac:dyDescent="0.25">
      <c r="A12856" s="5" t="str">
        <f t="shared" si="401"/>
        <v>Standby StatusNon-Standby CustomersMonthly Peak DayApril15</v>
      </c>
      <c r="B12856" t="s">
        <v>2236</v>
      </c>
      <c r="C12856" t="s">
        <v>2261</v>
      </c>
      <c r="D12856" t="s">
        <v>2806</v>
      </c>
      <c r="E12856" t="s">
        <v>3288</v>
      </c>
      <c r="F12856" s="6">
        <v>15</v>
      </c>
      <c r="G12856" s="6">
        <v>227.72267150878906</v>
      </c>
      <c r="H12856" s="6">
        <v>227.72267150878906</v>
      </c>
      <c r="I12856" s="6">
        <v>62.917179107666016</v>
      </c>
      <c r="J12856" s="6">
        <v>89.376415094339649</v>
      </c>
      <c r="K12856">
        <f t="shared" si="400"/>
        <v>0</v>
      </c>
    </row>
    <row r="12857" spans="1:11" x14ac:dyDescent="0.25">
      <c r="A12857" s="5" t="str">
        <f t="shared" si="401"/>
        <v>Standby StatusNon-Standby CustomersMonthly Peak DayApril16</v>
      </c>
      <c r="B12857" t="s">
        <v>2236</v>
      </c>
      <c r="C12857" t="s">
        <v>2261</v>
      </c>
      <c r="D12857" t="s">
        <v>2806</v>
      </c>
      <c r="E12857" t="s">
        <v>3288</v>
      </c>
      <c r="F12857" s="6">
        <v>16</v>
      </c>
      <c r="G12857" s="6">
        <v>189.34529113769531</v>
      </c>
      <c r="H12857" s="6">
        <v>189.34529113769531</v>
      </c>
      <c r="I12857" s="6">
        <v>59.627212524414063</v>
      </c>
      <c r="J12857" s="6">
        <v>89.438679245282998</v>
      </c>
      <c r="K12857">
        <f t="shared" si="400"/>
        <v>0</v>
      </c>
    </row>
    <row r="12858" spans="1:11" x14ac:dyDescent="0.25">
      <c r="A12858" s="5" t="str">
        <f t="shared" si="401"/>
        <v>Standby StatusNon-Standby CustomersMonthly Peak DayApril17</v>
      </c>
      <c r="B12858" t="s">
        <v>2236</v>
      </c>
      <c r="C12858" t="s">
        <v>2261</v>
      </c>
      <c r="D12858" t="s">
        <v>2806</v>
      </c>
      <c r="E12858" t="s">
        <v>3288</v>
      </c>
      <c r="F12858" s="6">
        <v>17</v>
      </c>
      <c r="G12858" s="6">
        <v>157.19894409179688</v>
      </c>
      <c r="H12858" s="6">
        <v>157.19894409179688</v>
      </c>
      <c r="I12858" s="6">
        <v>71.025047302246094</v>
      </c>
      <c r="J12858" s="6">
        <v>88.747735849056681</v>
      </c>
      <c r="K12858">
        <f t="shared" si="400"/>
        <v>0</v>
      </c>
    </row>
    <row r="12859" spans="1:11" x14ac:dyDescent="0.25">
      <c r="A12859" s="5" t="str">
        <f t="shared" si="401"/>
        <v>Standby StatusNon-Standby CustomersMonthly Peak DayApril18</v>
      </c>
      <c r="B12859" t="s">
        <v>2236</v>
      </c>
      <c r="C12859" t="s">
        <v>2261</v>
      </c>
      <c r="D12859" t="s">
        <v>2806</v>
      </c>
      <c r="E12859" t="s">
        <v>3288</v>
      </c>
      <c r="F12859" s="6">
        <v>18</v>
      </c>
      <c r="G12859" s="6">
        <v>149.39860534667969</v>
      </c>
      <c r="H12859" s="6">
        <v>149.39860534667969</v>
      </c>
      <c r="I12859" s="6">
        <v>83.241775512695313</v>
      </c>
      <c r="J12859" s="6">
        <v>87.643113207547216</v>
      </c>
      <c r="K12859">
        <f t="shared" si="400"/>
        <v>0</v>
      </c>
    </row>
    <row r="12860" spans="1:11" x14ac:dyDescent="0.25">
      <c r="A12860" s="5" t="str">
        <f t="shared" si="401"/>
        <v>Standby StatusNon-Standby CustomersMonthly Peak DayApril19</v>
      </c>
      <c r="B12860" t="s">
        <v>2236</v>
      </c>
      <c r="C12860" t="s">
        <v>2261</v>
      </c>
      <c r="D12860" t="s">
        <v>2806</v>
      </c>
      <c r="E12860" t="s">
        <v>3288</v>
      </c>
      <c r="F12860" s="6">
        <v>19</v>
      </c>
      <c r="G12860" s="6">
        <v>164.9033203125</v>
      </c>
      <c r="H12860" s="6">
        <v>164.9033203125</v>
      </c>
      <c r="I12860" s="6">
        <v>75.590568542480469</v>
      </c>
      <c r="J12860" s="6">
        <v>84.974905660377345</v>
      </c>
      <c r="K12860">
        <f t="shared" si="400"/>
        <v>0</v>
      </c>
    </row>
    <row r="12861" spans="1:11" x14ac:dyDescent="0.25">
      <c r="A12861" s="5" t="str">
        <f t="shared" si="401"/>
        <v>Standby StatusNon-Standby CustomersMonthly Peak DayApril20</v>
      </c>
      <c r="B12861" t="s">
        <v>2236</v>
      </c>
      <c r="C12861" t="s">
        <v>2261</v>
      </c>
      <c r="D12861" t="s">
        <v>2806</v>
      </c>
      <c r="E12861" t="s">
        <v>3288</v>
      </c>
      <c r="F12861" s="6">
        <v>20</v>
      </c>
      <c r="G12861" s="6">
        <v>154.74612426757813</v>
      </c>
      <c r="H12861" s="6">
        <v>154.74612426757813</v>
      </c>
      <c r="I12861" s="6">
        <v>71.315269470214844</v>
      </c>
      <c r="J12861" s="6">
        <v>81.728679245283018</v>
      </c>
      <c r="K12861">
        <f t="shared" si="400"/>
        <v>0</v>
      </c>
    </row>
    <row r="12862" spans="1:11" x14ac:dyDescent="0.25">
      <c r="A12862" s="5" t="str">
        <f t="shared" si="401"/>
        <v>Standby StatusNon-Standby CustomersMonthly Peak DayApril21</v>
      </c>
      <c r="B12862" t="s">
        <v>2236</v>
      </c>
      <c r="C12862" t="s">
        <v>2261</v>
      </c>
      <c r="D12862" t="s">
        <v>2806</v>
      </c>
      <c r="E12862" t="s">
        <v>3288</v>
      </c>
      <c r="F12862" s="6">
        <v>21</v>
      </c>
      <c r="G12862" s="6">
        <v>151.48793029785156</v>
      </c>
      <c r="H12862" s="6">
        <v>151.48793029785156</v>
      </c>
      <c r="I12862" s="6">
        <v>61.486820220947266</v>
      </c>
      <c r="J12862" s="6">
        <v>77.035566037735805</v>
      </c>
      <c r="K12862">
        <f t="shared" si="400"/>
        <v>0</v>
      </c>
    </row>
    <row r="12863" spans="1:11" x14ac:dyDescent="0.25">
      <c r="A12863" s="5" t="str">
        <f t="shared" si="401"/>
        <v>Standby StatusNon-Standby CustomersMonthly Peak DayApril22</v>
      </c>
      <c r="B12863" t="s">
        <v>2236</v>
      </c>
      <c r="C12863" t="s">
        <v>2261</v>
      </c>
      <c r="D12863" t="s">
        <v>2806</v>
      </c>
      <c r="E12863" t="s">
        <v>3288</v>
      </c>
      <c r="F12863" s="6">
        <v>22</v>
      </c>
      <c r="G12863" s="6">
        <v>167.13490295410156</v>
      </c>
      <c r="H12863" s="6">
        <v>167.13490295410156</v>
      </c>
      <c r="I12863" s="6">
        <v>70.854362487792969</v>
      </c>
      <c r="J12863" s="6">
        <v>72.595943396226474</v>
      </c>
      <c r="K12863">
        <f t="shared" si="400"/>
        <v>0</v>
      </c>
    </row>
    <row r="12864" spans="1:11" x14ac:dyDescent="0.25">
      <c r="A12864" s="5" t="str">
        <f t="shared" si="401"/>
        <v>Standby StatusNon-Standby CustomersMonthly Peak DayApril23</v>
      </c>
      <c r="B12864" t="s">
        <v>2236</v>
      </c>
      <c r="C12864" t="s">
        <v>2261</v>
      </c>
      <c r="D12864" t="s">
        <v>2806</v>
      </c>
      <c r="E12864" t="s">
        <v>3288</v>
      </c>
      <c r="F12864" s="6">
        <v>23</v>
      </c>
      <c r="G12864" s="6">
        <v>159.25111389160156</v>
      </c>
      <c r="H12864" s="6">
        <v>159.25111389160156</v>
      </c>
      <c r="I12864" s="6">
        <v>62.997695922851563</v>
      </c>
      <c r="J12864" s="6">
        <v>70.535094339622631</v>
      </c>
      <c r="K12864">
        <f t="shared" si="400"/>
        <v>0</v>
      </c>
    </row>
    <row r="12865" spans="1:11" x14ac:dyDescent="0.25">
      <c r="A12865" s="5" t="str">
        <f t="shared" si="401"/>
        <v>Standby StatusNon-Standby CustomersMonthly Peak DayApril24</v>
      </c>
      <c r="B12865" t="s">
        <v>2236</v>
      </c>
      <c r="C12865" t="s">
        <v>2261</v>
      </c>
      <c r="D12865" t="s">
        <v>2806</v>
      </c>
      <c r="E12865" t="s">
        <v>3288</v>
      </c>
      <c r="F12865" s="6">
        <v>24</v>
      </c>
      <c r="G12865" s="6">
        <v>151.94390869140625</v>
      </c>
      <c r="H12865" s="6">
        <v>151.94390869140625</v>
      </c>
      <c r="I12865" s="6">
        <v>70.2218017578125</v>
      </c>
      <c r="J12865" s="6">
        <v>69.192452830188671</v>
      </c>
      <c r="K12865">
        <f t="shared" si="400"/>
        <v>0</v>
      </c>
    </row>
    <row r="12866" spans="1:11" x14ac:dyDescent="0.25">
      <c r="A12866" s="5" t="str">
        <f t="shared" si="401"/>
        <v>Standby StatusNon-Standby CustomersAverage WeekdayMay1</v>
      </c>
      <c r="B12866" t="s">
        <v>2236</v>
      </c>
      <c r="C12866" t="s">
        <v>2261</v>
      </c>
      <c r="D12866" t="s">
        <v>2807</v>
      </c>
      <c r="E12866" t="s">
        <v>3289</v>
      </c>
      <c r="F12866" s="6">
        <v>1</v>
      </c>
      <c r="G12866" s="6">
        <v>198.50070190429688</v>
      </c>
      <c r="H12866" s="6">
        <v>198.50070190429688</v>
      </c>
      <c r="I12866" s="6">
        <v>95.0389404296875</v>
      </c>
      <c r="J12866" s="6">
        <v>62.160283018867922</v>
      </c>
      <c r="K12866">
        <f t="shared" ref="K12866:K12929" si="402">INDEX(events, MATCH(CONCATENATE(B12866, C12866, D12866, E12866), events_y, 0), MATCH("Confidential", events_x, 0))</f>
        <v>0</v>
      </c>
    </row>
    <row r="12867" spans="1:11" x14ac:dyDescent="0.25">
      <c r="A12867" s="5" t="str">
        <f t="shared" ref="A12867:A12930" si="403">CONCATENATE(B12867, C12867, D12867, E12867, F12867)</f>
        <v>Standby StatusNon-Standby CustomersAverage WeekdayMay2</v>
      </c>
      <c r="B12867" t="s">
        <v>2236</v>
      </c>
      <c r="C12867" t="s">
        <v>2261</v>
      </c>
      <c r="D12867" t="s">
        <v>2807</v>
      </c>
      <c r="E12867" t="s">
        <v>3289</v>
      </c>
      <c r="F12867" s="6">
        <v>2</v>
      </c>
      <c r="G12867" s="6">
        <v>194.144287109375</v>
      </c>
      <c r="H12867" s="6">
        <v>194.144287109375</v>
      </c>
      <c r="I12867" s="6">
        <v>92.072074890136719</v>
      </c>
      <c r="J12867" s="6">
        <v>61.548018867924497</v>
      </c>
      <c r="K12867">
        <f t="shared" si="402"/>
        <v>0</v>
      </c>
    </row>
    <row r="12868" spans="1:11" x14ac:dyDescent="0.25">
      <c r="A12868" s="5" t="str">
        <f t="shared" si="403"/>
        <v>Standby StatusNon-Standby CustomersAverage WeekdayMay3</v>
      </c>
      <c r="B12868" t="s">
        <v>2236</v>
      </c>
      <c r="C12868" t="s">
        <v>2261</v>
      </c>
      <c r="D12868" t="s">
        <v>2807</v>
      </c>
      <c r="E12868" t="s">
        <v>3289</v>
      </c>
      <c r="F12868" s="6">
        <v>3</v>
      </c>
      <c r="G12868" s="6">
        <v>189.82589721679688</v>
      </c>
      <c r="H12868" s="6">
        <v>189.82589721679688</v>
      </c>
      <c r="I12868" s="6">
        <v>89.547599792480469</v>
      </c>
      <c r="J12868" s="6">
        <v>60.947547169811315</v>
      </c>
      <c r="K12868">
        <f t="shared" si="402"/>
        <v>0</v>
      </c>
    </row>
    <row r="12869" spans="1:11" x14ac:dyDescent="0.25">
      <c r="A12869" s="5" t="str">
        <f t="shared" si="403"/>
        <v>Standby StatusNon-Standby CustomersAverage WeekdayMay4</v>
      </c>
      <c r="B12869" t="s">
        <v>2236</v>
      </c>
      <c r="C12869" t="s">
        <v>2261</v>
      </c>
      <c r="D12869" t="s">
        <v>2807</v>
      </c>
      <c r="E12869" t="s">
        <v>3289</v>
      </c>
      <c r="F12869" s="6">
        <v>4</v>
      </c>
      <c r="G12869" s="6">
        <v>193.96453857421875</v>
      </c>
      <c r="H12869" s="6">
        <v>193.96453857421875</v>
      </c>
      <c r="I12869" s="6">
        <v>91.470512390136719</v>
      </c>
      <c r="J12869" s="6">
        <v>60.395000000000017</v>
      </c>
      <c r="K12869">
        <f t="shared" si="402"/>
        <v>0</v>
      </c>
    </row>
    <row r="12870" spans="1:11" x14ac:dyDescent="0.25">
      <c r="A12870" s="5" t="str">
        <f t="shared" si="403"/>
        <v>Standby StatusNon-Standby CustomersAverage WeekdayMay5</v>
      </c>
      <c r="B12870" t="s">
        <v>2236</v>
      </c>
      <c r="C12870" t="s">
        <v>2261</v>
      </c>
      <c r="D12870" t="s">
        <v>2807</v>
      </c>
      <c r="E12870" t="s">
        <v>3289</v>
      </c>
      <c r="F12870" s="6">
        <v>5</v>
      </c>
      <c r="G12870" s="6">
        <v>238.34344482421875</v>
      </c>
      <c r="H12870" s="6">
        <v>238.34344482421875</v>
      </c>
      <c r="I12870" s="6">
        <v>92.585296630859375</v>
      </c>
      <c r="J12870" s="6">
        <v>60.040283018867896</v>
      </c>
      <c r="K12870">
        <f t="shared" si="402"/>
        <v>0</v>
      </c>
    </row>
    <row r="12871" spans="1:11" x14ac:dyDescent="0.25">
      <c r="A12871" s="5" t="str">
        <f t="shared" si="403"/>
        <v>Standby StatusNon-Standby CustomersAverage WeekdayMay6</v>
      </c>
      <c r="B12871" t="s">
        <v>2236</v>
      </c>
      <c r="C12871" t="s">
        <v>2261</v>
      </c>
      <c r="D12871" t="s">
        <v>2807</v>
      </c>
      <c r="E12871" t="s">
        <v>3289</v>
      </c>
      <c r="F12871" s="6">
        <v>6</v>
      </c>
      <c r="G12871" s="6">
        <v>314.92739868164063</v>
      </c>
      <c r="H12871" s="6">
        <v>314.92739868164063</v>
      </c>
      <c r="I12871" s="6">
        <v>88.839309692382813</v>
      </c>
      <c r="J12871" s="6">
        <v>59.636037735849008</v>
      </c>
      <c r="K12871">
        <f t="shared" si="402"/>
        <v>0</v>
      </c>
    </row>
    <row r="12872" spans="1:11" x14ac:dyDescent="0.25">
      <c r="A12872" s="5" t="str">
        <f t="shared" si="403"/>
        <v>Standby StatusNon-Standby CustomersAverage WeekdayMay7</v>
      </c>
      <c r="B12872" t="s">
        <v>2236</v>
      </c>
      <c r="C12872" t="s">
        <v>2261</v>
      </c>
      <c r="D12872" t="s">
        <v>2807</v>
      </c>
      <c r="E12872" t="s">
        <v>3289</v>
      </c>
      <c r="F12872" s="6">
        <v>7</v>
      </c>
      <c r="G12872" s="6">
        <v>345.26651000976563</v>
      </c>
      <c r="H12872" s="6">
        <v>345.26651000976563</v>
      </c>
      <c r="I12872" s="6">
        <v>93.370849609375</v>
      </c>
      <c r="J12872" s="6">
        <v>59.223867924528314</v>
      </c>
      <c r="K12872">
        <f t="shared" si="402"/>
        <v>0</v>
      </c>
    </row>
    <row r="12873" spans="1:11" x14ac:dyDescent="0.25">
      <c r="A12873" s="5" t="str">
        <f t="shared" si="403"/>
        <v>Standby StatusNon-Standby CustomersAverage WeekdayMay8</v>
      </c>
      <c r="B12873" t="s">
        <v>2236</v>
      </c>
      <c r="C12873" t="s">
        <v>2261</v>
      </c>
      <c r="D12873" t="s">
        <v>2807</v>
      </c>
      <c r="E12873" t="s">
        <v>3289</v>
      </c>
      <c r="F12873" s="6">
        <v>8</v>
      </c>
      <c r="G12873" s="6">
        <v>354.1575927734375</v>
      </c>
      <c r="H12873" s="6">
        <v>354.1575927734375</v>
      </c>
      <c r="I12873" s="6">
        <v>81.555038452148438</v>
      </c>
      <c r="J12873" s="6">
        <v>59.625849056603734</v>
      </c>
      <c r="K12873">
        <f t="shared" si="402"/>
        <v>0</v>
      </c>
    </row>
    <row r="12874" spans="1:11" x14ac:dyDescent="0.25">
      <c r="A12874" s="5" t="str">
        <f t="shared" si="403"/>
        <v>Standby StatusNon-Standby CustomersAverage WeekdayMay9</v>
      </c>
      <c r="B12874" t="s">
        <v>2236</v>
      </c>
      <c r="C12874" t="s">
        <v>2261</v>
      </c>
      <c r="D12874" t="s">
        <v>2807</v>
      </c>
      <c r="E12874" t="s">
        <v>3289</v>
      </c>
      <c r="F12874" s="6">
        <v>9</v>
      </c>
      <c r="G12874" s="6">
        <v>351.98037719726563</v>
      </c>
      <c r="H12874" s="6">
        <v>351.98037719726563</v>
      </c>
      <c r="I12874" s="6">
        <v>78.6883544921875</v>
      </c>
      <c r="J12874" s="6">
        <v>61.510754716981083</v>
      </c>
      <c r="K12874">
        <f t="shared" si="402"/>
        <v>0</v>
      </c>
    </row>
    <row r="12875" spans="1:11" x14ac:dyDescent="0.25">
      <c r="A12875" s="5" t="str">
        <f t="shared" si="403"/>
        <v>Standby StatusNon-Standby CustomersAverage WeekdayMay10</v>
      </c>
      <c r="B12875" t="s">
        <v>2236</v>
      </c>
      <c r="C12875" t="s">
        <v>2261</v>
      </c>
      <c r="D12875" t="s">
        <v>2807</v>
      </c>
      <c r="E12875" t="s">
        <v>3289</v>
      </c>
      <c r="F12875" s="6">
        <v>10</v>
      </c>
      <c r="G12875" s="6">
        <v>349.80303955078125</v>
      </c>
      <c r="H12875" s="6">
        <v>349.80303955078125</v>
      </c>
      <c r="I12875" s="6">
        <v>74.159431457519531</v>
      </c>
      <c r="J12875" s="6">
        <v>64.188490566037757</v>
      </c>
      <c r="K12875">
        <f t="shared" si="402"/>
        <v>0</v>
      </c>
    </row>
    <row r="12876" spans="1:11" x14ac:dyDescent="0.25">
      <c r="A12876" s="5" t="str">
        <f t="shared" si="403"/>
        <v>Standby StatusNon-Standby CustomersAverage WeekdayMay11</v>
      </c>
      <c r="B12876" t="s">
        <v>2236</v>
      </c>
      <c r="C12876" t="s">
        <v>2261</v>
      </c>
      <c r="D12876" t="s">
        <v>2807</v>
      </c>
      <c r="E12876" t="s">
        <v>3289</v>
      </c>
      <c r="F12876" s="6">
        <v>11</v>
      </c>
      <c r="G12876" s="6">
        <v>355.06402587890625</v>
      </c>
      <c r="H12876" s="6">
        <v>355.06402587890625</v>
      </c>
      <c r="I12876" s="6">
        <v>76.211273193359375</v>
      </c>
      <c r="J12876" s="6">
        <v>67.955660377358498</v>
      </c>
      <c r="K12876">
        <f t="shared" si="402"/>
        <v>0</v>
      </c>
    </row>
    <row r="12877" spans="1:11" x14ac:dyDescent="0.25">
      <c r="A12877" s="5" t="str">
        <f t="shared" si="403"/>
        <v>Standby StatusNon-Standby CustomersAverage WeekdayMay12</v>
      </c>
      <c r="B12877" t="s">
        <v>2236</v>
      </c>
      <c r="C12877" t="s">
        <v>2261</v>
      </c>
      <c r="D12877" t="s">
        <v>2807</v>
      </c>
      <c r="E12877" t="s">
        <v>3289</v>
      </c>
      <c r="F12877" s="6">
        <v>12</v>
      </c>
      <c r="G12877" s="6">
        <v>339.54306030273438</v>
      </c>
      <c r="H12877" s="6">
        <v>339.54306030273438</v>
      </c>
      <c r="I12877" s="6">
        <v>79.337493896484375</v>
      </c>
      <c r="J12877" s="6">
        <v>71.15622641509438</v>
      </c>
      <c r="K12877">
        <f t="shared" si="402"/>
        <v>0</v>
      </c>
    </row>
    <row r="12878" spans="1:11" x14ac:dyDescent="0.25">
      <c r="A12878" s="5" t="str">
        <f t="shared" si="403"/>
        <v>Standby StatusNon-Standby CustomersAverage WeekdayMay13</v>
      </c>
      <c r="B12878" t="s">
        <v>2236</v>
      </c>
      <c r="C12878" t="s">
        <v>2261</v>
      </c>
      <c r="D12878" t="s">
        <v>2807</v>
      </c>
      <c r="E12878" t="s">
        <v>3289</v>
      </c>
      <c r="F12878" s="6">
        <v>13</v>
      </c>
      <c r="G12878" s="6">
        <v>326.52508544921875</v>
      </c>
      <c r="H12878" s="6">
        <v>326.52508544921875</v>
      </c>
      <c r="I12878" s="6">
        <v>72.540802001953125</v>
      </c>
      <c r="J12878" s="6">
        <v>72.732358490565986</v>
      </c>
      <c r="K12878">
        <f t="shared" si="402"/>
        <v>0</v>
      </c>
    </row>
    <row r="12879" spans="1:11" x14ac:dyDescent="0.25">
      <c r="A12879" s="5" t="str">
        <f t="shared" si="403"/>
        <v>Standby StatusNon-Standby CustomersAverage WeekdayMay14</v>
      </c>
      <c r="B12879" t="s">
        <v>2236</v>
      </c>
      <c r="C12879" t="s">
        <v>2261</v>
      </c>
      <c r="D12879" t="s">
        <v>2807</v>
      </c>
      <c r="E12879" t="s">
        <v>3289</v>
      </c>
      <c r="F12879" s="6">
        <v>14</v>
      </c>
      <c r="G12879" s="6">
        <v>294.5135498046875</v>
      </c>
      <c r="H12879" s="6">
        <v>294.5135498046875</v>
      </c>
      <c r="I12879" s="6">
        <v>73.873558044433594</v>
      </c>
      <c r="J12879" s="6">
        <v>74.650566037735828</v>
      </c>
      <c r="K12879">
        <f t="shared" si="402"/>
        <v>0</v>
      </c>
    </row>
    <row r="12880" spans="1:11" x14ac:dyDescent="0.25">
      <c r="A12880" s="5" t="str">
        <f t="shared" si="403"/>
        <v>Standby StatusNon-Standby CustomersAverage WeekdayMay15</v>
      </c>
      <c r="B12880" t="s">
        <v>2236</v>
      </c>
      <c r="C12880" t="s">
        <v>2261</v>
      </c>
      <c r="D12880" t="s">
        <v>2807</v>
      </c>
      <c r="E12880" t="s">
        <v>3289</v>
      </c>
      <c r="F12880" s="6">
        <v>15</v>
      </c>
      <c r="G12880" s="6">
        <v>239.99725341796875</v>
      </c>
      <c r="H12880" s="6">
        <v>239.99725341796875</v>
      </c>
      <c r="I12880" s="6">
        <v>70.483177185058594</v>
      </c>
      <c r="J12880" s="6">
        <v>76.188396226415051</v>
      </c>
      <c r="K12880">
        <f t="shared" si="402"/>
        <v>0</v>
      </c>
    </row>
    <row r="12881" spans="1:11" x14ac:dyDescent="0.25">
      <c r="A12881" s="5" t="str">
        <f t="shared" si="403"/>
        <v>Standby StatusNon-Standby CustomersAverage WeekdayMay16</v>
      </c>
      <c r="B12881" t="s">
        <v>2236</v>
      </c>
      <c r="C12881" t="s">
        <v>2261</v>
      </c>
      <c r="D12881" t="s">
        <v>2807</v>
      </c>
      <c r="E12881" t="s">
        <v>3289</v>
      </c>
      <c r="F12881" s="6">
        <v>16</v>
      </c>
      <c r="G12881" s="6">
        <v>208.10198974609375</v>
      </c>
      <c r="H12881" s="6">
        <v>208.10198974609375</v>
      </c>
      <c r="I12881" s="6">
        <v>65.804130554199219</v>
      </c>
      <c r="J12881" s="6">
        <v>76.751132075471688</v>
      </c>
      <c r="K12881">
        <f t="shared" si="402"/>
        <v>0</v>
      </c>
    </row>
    <row r="12882" spans="1:11" x14ac:dyDescent="0.25">
      <c r="A12882" s="5" t="str">
        <f t="shared" si="403"/>
        <v>Standby StatusNon-Standby CustomersAverage WeekdayMay17</v>
      </c>
      <c r="B12882" t="s">
        <v>2236</v>
      </c>
      <c r="C12882" t="s">
        <v>2261</v>
      </c>
      <c r="D12882" t="s">
        <v>2807</v>
      </c>
      <c r="E12882" t="s">
        <v>3289</v>
      </c>
      <c r="F12882" s="6">
        <v>17</v>
      </c>
      <c r="G12882" s="6">
        <v>183.47026062011719</v>
      </c>
      <c r="H12882" s="6">
        <v>183.47026062011719</v>
      </c>
      <c r="I12882" s="6">
        <v>67.292015075683594</v>
      </c>
      <c r="J12882" s="6">
        <v>76.773113207547169</v>
      </c>
      <c r="K12882">
        <f t="shared" si="402"/>
        <v>0</v>
      </c>
    </row>
    <row r="12883" spans="1:11" x14ac:dyDescent="0.25">
      <c r="A12883" s="5" t="str">
        <f t="shared" si="403"/>
        <v>Standby StatusNon-Standby CustomersAverage WeekdayMay18</v>
      </c>
      <c r="B12883" t="s">
        <v>2236</v>
      </c>
      <c r="C12883" t="s">
        <v>2261</v>
      </c>
      <c r="D12883" t="s">
        <v>2807</v>
      </c>
      <c r="E12883" t="s">
        <v>3289</v>
      </c>
      <c r="F12883" s="6">
        <v>18</v>
      </c>
      <c r="G12883" s="6">
        <v>191.29586791992188</v>
      </c>
      <c r="H12883" s="6">
        <v>191.29586791992188</v>
      </c>
      <c r="I12883" s="6">
        <v>56.272937774658203</v>
      </c>
      <c r="J12883" s="6">
        <v>76.180566037735829</v>
      </c>
      <c r="K12883">
        <f t="shared" si="402"/>
        <v>0</v>
      </c>
    </row>
    <row r="12884" spans="1:11" x14ac:dyDescent="0.25">
      <c r="A12884" s="5" t="str">
        <f t="shared" si="403"/>
        <v>Standby StatusNon-Standby CustomersAverage WeekdayMay19</v>
      </c>
      <c r="B12884" t="s">
        <v>2236</v>
      </c>
      <c r="C12884" t="s">
        <v>2261</v>
      </c>
      <c r="D12884" t="s">
        <v>2807</v>
      </c>
      <c r="E12884" t="s">
        <v>3289</v>
      </c>
      <c r="F12884" s="6">
        <v>19</v>
      </c>
      <c r="G12884" s="6">
        <v>189.58695983886719</v>
      </c>
      <c r="H12884" s="6">
        <v>189.58695983886719</v>
      </c>
      <c r="I12884" s="6">
        <v>73.498359680175781</v>
      </c>
      <c r="J12884" s="6">
        <v>74.840377358490542</v>
      </c>
      <c r="K12884">
        <f t="shared" si="402"/>
        <v>0</v>
      </c>
    </row>
    <row r="12885" spans="1:11" x14ac:dyDescent="0.25">
      <c r="A12885" s="5" t="str">
        <f t="shared" si="403"/>
        <v>Standby StatusNon-Standby CustomersAverage WeekdayMay20</v>
      </c>
      <c r="B12885" t="s">
        <v>2236</v>
      </c>
      <c r="C12885" t="s">
        <v>2261</v>
      </c>
      <c r="D12885" t="s">
        <v>2807</v>
      </c>
      <c r="E12885" t="s">
        <v>3289</v>
      </c>
      <c r="F12885" s="6">
        <v>20</v>
      </c>
      <c r="G12885" s="6">
        <v>183.55870056152344</v>
      </c>
      <c r="H12885" s="6">
        <v>183.55870056152344</v>
      </c>
      <c r="I12885" s="6">
        <v>66.224090576171875</v>
      </c>
      <c r="J12885" s="6">
        <v>72.672264150943434</v>
      </c>
      <c r="K12885">
        <f t="shared" si="402"/>
        <v>0</v>
      </c>
    </row>
    <row r="12886" spans="1:11" x14ac:dyDescent="0.25">
      <c r="A12886" s="5" t="str">
        <f t="shared" si="403"/>
        <v>Standby StatusNon-Standby CustomersAverage WeekdayMay21</v>
      </c>
      <c r="B12886" t="s">
        <v>2236</v>
      </c>
      <c r="C12886" t="s">
        <v>2261</v>
      </c>
      <c r="D12886" t="s">
        <v>2807</v>
      </c>
      <c r="E12886" t="s">
        <v>3289</v>
      </c>
      <c r="F12886" s="6">
        <v>21</v>
      </c>
      <c r="G12886" s="6">
        <v>183.88270568847656</v>
      </c>
      <c r="H12886" s="6">
        <v>183.88270568847656</v>
      </c>
      <c r="I12886" s="6">
        <v>73.639328002929688</v>
      </c>
      <c r="J12886" s="6">
        <v>69.339811320754663</v>
      </c>
      <c r="K12886">
        <f t="shared" si="402"/>
        <v>0</v>
      </c>
    </row>
    <row r="12887" spans="1:11" x14ac:dyDescent="0.25">
      <c r="A12887" s="5" t="str">
        <f t="shared" si="403"/>
        <v>Standby StatusNon-Standby CustomersAverage WeekdayMay22</v>
      </c>
      <c r="B12887" t="s">
        <v>2236</v>
      </c>
      <c r="C12887" t="s">
        <v>2261</v>
      </c>
      <c r="D12887" t="s">
        <v>2807</v>
      </c>
      <c r="E12887" t="s">
        <v>3289</v>
      </c>
      <c r="F12887" s="6">
        <v>22</v>
      </c>
      <c r="G12887" s="6">
        <v>175.94046020507813</v>
      </c>
      <c r="H12887" s="6">
        <v>175.94046020507813</v>
      </c>
      <c r="I12887" s="6">
        <v>72.812507629394531</v>
      </c>
      <c r="J12887" s="6">
        <v>65.830188679245339</v>
      </c>
      <c r="K12887">
        <f t="shared" si="402"/>
        <v>0</v>
      </c>
    </row>
    <row r="12888" spans="1:11" x14ac:dyDescent="0.25">
      <c r="A12888" s="5" t="str">
        <f t="shared" si="403"/>
        <v>Standby StatusNon-Standby CustomersAverage WeekdayMay23</v>
      </c>
      <c r="B12888" t="s">
        <v>2236</v>
      </c>
      <c r="C12888" t="s">
        <v>2261</v>
      </c>
      <c r="D12888" t="s">
        <v>2807</v>
      </c>
      <c r="E12888" t="s">
        <v>3289</v>
      </c>
      <c r="F12888" s="6">
        <v>23</v>
      </c>
      <c r="G12888" s="6">
        <v>177.31307983398438</v>
      </c>
      <c r="H12888" s="6">
        <v>177.31307983398438</v>
      </c>
      <c r="I12888" s="6">
        <v>92.678627014160156</v>
      </c>
      <c r="J12888" s="6">
        <v>64.012075471698125</v>
      </c>
      <c r="K12888">
        <f t="shared" si="402"/>
        <v>0</v>
      </c>
    </row>
    <row r="12889" spans="1:11" x14ac:dyDescent="0.25">
      <c r="A12889" s="5" t="str">
        <f t="shared" si="403"/>
        <v>Standby StatusNon-Standby CustomersAverage WeekdayMay24</v>
      </c>
      <c r="B12889" t="s">
        <v>2236</v>
      </c>
      <c r="C12889" t="s">
        <v>2261</v>
      </c>
      <c r="D12889" t="s">
        <v>2807</v>
      </c>
      <c r="E12889" t="s">
        <v>3289</v>
      </c>
      <c r="F12889" s="6">
        <v>24</v>
      </c>
      <c r="G12889" s="6">
        <v>168.66111755371094</v>
      </c>
      <c r="H12889" s="6">
        <v>168.66111755371094</v>
      </c>
      <c r="I12889" s="6">
        <v>86.258323669433594</v>
      </c>
      <c r="J12889" s="6">
        <v>62.866698113207541</v>
      </c>
      <c r="K12889">
        <f t="shared" si="402"/>
        <v>0</v>
      </c>
    </row>
    <row r="12890" spans="1:11" x14ac:dyDescent="0.25">
      <c r="A12890" s="5" t="str">
        <f t="shared" si="403"/>
        <v>Standby StatusNon-Standby CustomersMonthly Peak DayMay1</v>
      </c>
      <c r="B12890" t="s">
        <v>2236</v>
      </c>
      <c r="C12890" t="s">
        <v>2261</v>
      </c>
      <c r="D12890" t="s">
        <v>2808</v>
      </c>
      <c r="E12890" t="s">
        <v>3289</v>
      </c>
      <c r="F12890" s="6">
        <v>1</v>
      </c>
      <c r="G12890" s="6">
        <v>130.37188720703125</v>
      </c>
      <c r="H12890" s="6">
        <v>130.37188720703125</v>
      </c>
      <c r="I12890" s="6">
        <v>96.335525512695313</v>
      </c>
      <c r="J12890" s="6">
        <v>63.442264150943409</v>
      </c>
      <c r="K12890">
        <f t="shared" si="402"/>
        <v>0</v>
      </c>
    </row>
    <row r="12891" spans="1:11" x14ac:dyDescent="0.25">
      <c r="A12891" s="5" t="str">
        <f t="shared" si="403"/>
        <v>Standby StatusNon-Standby CustomersMonthly Peak DayMay2</v>
      </c>
      <c r="B12891" t="s">
        <v>2236</v>
      </c>
      <c r="C12891" t="s">
        <v>2261</v>
      </c>
      <c r="D12891" t="s">
        <v>2808</v>
      </c>
      <c r="E12891" t="s">
        <v>3289</v>
      </c>
      <c r="F12891" s="6">
        <v>2</v>
      </c>
      <c r="G12891" s="6">
        <v>146.31333923339844</v>
      </c>
      <c r="H12891" s="6">
        <v>146.31333923339844</v>
      </c>
      <c r="I12891" s="6">
        <v>102.99052429199219</v>
      </c>
      <c r="J12891" s="6">
        <v>62.928301886792461</v>
      </c>
      <c r="K12891">
        <f t="shared" si="402"/>
        <v>0</v>
      </c>
    </row>
    <row r="12892" spans="1:11" x14ac:dyDescent="0.25">
      <c r="A12892" s="5" t="str">
        <f t="shared" si="403"/>
        <v>Standby StatusNon-Standby CustomersMonthly Peak DayMay3</v>
      </c>
      <c r="B12892" t="s">
        <v>2236</v>
      </c>
      <c r="C12892" t="s">
        <v>2261</v>
      </c>
      <c r="D12892" t="s">
        <v>2808</v>
      </c>
      <c r="E12892" t="s">
        <v>3289</v>
      </c>
      <c r="F12892" s="6">
        <v>3</v>
      </c>
      <c r="G12892" s="6">
        <v>151.04364013671875</v>
      </c>
      <c r="H12892" s="6">
        <v>151.04364013671875</v>
      </c>
      <c r="I12892" s="6">
        <v>103.54421234130859</v>
      </c>
      <c r="J12892" s="6">
        <v>62.388773584905643</v>
      </c>
      <c r="K12892">
        <f t="shared" si="402"/>
        <v>0</v>
      </c>
    </row>
    <row r="12893" spans="1:11" x14ac:dyDescent="0.25">
      <c r="A12893" s="5" t="str">
        <f t="shared" si="403"/>
        <v>Standby StatusNon-Standby CustomersMonthly Peak DayMay4</v>
      </c>
      <c r="B12893" t="s">
        <v>2236</v>
      </c>
      <c r="C12893" t="s">
        <v>2261</v>
      </c>
      <c r="D12893" t="s">
        <v>2808</v>
      </c>
      <c r="E12893" t="s">
        <v>3289</v>
      </c>
      <c r="F12893" s="6">
        <v>4</v>
      </c>
      <c r="G12893" s="6">
        <v>147.1766357421875</v>
      </c>
      <c r="H12893" s="6">
        <v>147.1766357421875</v>
      </c>
      <c r="I12893" s="6">
        <v>114.6898193359375</v>
      </c>
      <c r="J12893" s="6">
        <v>61.92292452830192</v>
      </c>
      <c r="K12893">
        <f t="shared" si="402"/>
        <v>0</v>
      </c>
    </row>
    <row r="12894" spans="1:11" x14ac:dyDescent="0.25">
      <c r="A12894" s="5" t="str">
        <f t="shared" si="403"/>
        <v>Standby StatusNon-Standby CustomersMonthly Peak DayMay5</v>
      </c>
      <c r="B12894" t="s">
        <v>2236</v>
      </c>
      <c r="C12894" t="s">
        <v>2261</v>
      </c>
      <c r="D12894" t="s">
        <v>2808</v>
      </c>
      <c r="E12894" t="s">
        <v>3289</v>
      </c>
      <c r="F12894" s="6">
        <v>5</v>
      </c>
      <c r="G12894" s="6">
        <v>179.82391357421875</v>
      </c>
      <c r="H12894" s="6">
        <v>179.82391357421875</v>
      </c>
      <c r="I12894" s="6">
        <v>100.74443817138672</v>
      </c>
      <c r="J12894" s="6">
        <v>61.482075471698153</v>
      </c>
      <c r="K12894">
        <f t="shared" si="402"/>
        <v>0</v>
      </c>
    </row>
    <row r="12895" spans="1:11" x14ac:dyDescent="0.25">
      <c r="A12895" s="5" t="str">
        <f t="shared" si="403"/>
        <v>Standby StatusNon-Standby CustomersMonthly Peak DayMay6</v>
      </c>
      <c r="B12895" t="s">
        <v>2236</v>
      </c>
      <c r="C12895" t="s">
        <v>2261</v>
      </c>
      <c r="D12895" t="s">
        <v>2808</v>
      </c>
      <c r="E12895" t="s">
        <v>3289</v>
      </c>
      <c r="F12895" s="6">
        <v>6</v>
      </c>
      <c r="G12895" s="6">
        <v>195.84219360351563</v>
      </c>
      <c r="H12895" s="6">
        <v>195.84219360351563</v>
      </c>
      <c r="I12895" s="6">
        <v>105.09389495849609</v>
      </c>
      <c r="J12895" s="6">
        <v>61.050094339622653</v>
      </c>
      <c r="K12895">
        <f t="shared" si="402"/>
        <v>0</v>
      </c>
    </row>
    <row r="12896" spans="1:11" x14ac:dyDescent="0.25">
      <c r="A12896" s="5" t="str">
        <f t="shared" si="403"/>
        <v>Standby StatusNon-Standby CustomersMonthly Peak DayMay7</v>
      </c>
      <c r="B12896" t="s">
        <v>2236</v>
      </c>
      <c r="C12896" t="s">
        <v>2261</v>
      </c>
      <c r="D12896" t="s">
        <v>2808</v>
      </c>
      <c r="E12896" t="s">
        <v>3289</v>
      </c>
      <c r="F12896" s="6">
        <v>7</v>
      </c>
      <c r="G12896" s="6">
        <v>190.34115600585938</v>
      </c>
      <c r="H12896" s="6">
        <v>190.34115600585938</v>
      </c>
      <c r="I12896" s="6">
        <v>101.81375122070313</v>
      </c>
      <c r="J12896" s="6">
        <v>60.625943396226468</v>
      </c>
      <c r="K12896">
        <f t="shared" si="402"/>
        <v>0</v>
      </c>
    </row>
    <row r="12897" spans="1:11" x14ac:dyDescent="0.25">
      <c r="A12897" s="5" t="str">
        <f t="shared" si="403"/>
        <v>Standby StatusNon-Standby CustomersMonthly Peak DayMay8</v>
      </c>
      <c r="B12897" t="s">
        <v>2236</v>
      </c>
      <c r="C12897" t="s">
        <v>2261</v>
      </c>
      <c r="D12897" t="s">
        <v>2808</v>
      </c>
      <c r="E12897" t="s">
        <v>3289</v>
      </c>
      <c r="F12897" s="6">
        <v>8</v>
      </c>
      <c r="G12897" s="6">
        <v>204.62350463867188</v>
      </c>
      <c r="H12897" s="6">
        <v>204.62350463867188</v>
      </c>
      <c r="I12897" s="6">
        <v>93.346366882324219</v>
      </c>
      <c r="J12897" s="6">
        <v>60.794716981132005</v>
      </c>
      <c r="K12897">
        <f t="shared" si="402"/>
        <v>0</v>
      </c>
    </row>
    <row r="12898" spans="1:11" x14ac:dyDescent="0.25">
      <c r="A12898" s="5" t="str">
        <f t="shared" si="403"/>
        <v>Standby StatusNon-Standby CustomersMonthly Peak DayMay9</v>
      </c>
      <c r="B12898" t="s">
        <v>2236</v>
      </c>
      <c r="C12898" t="s">
        <v>2261</v>
      </c>
      <c r="D12898" t="s">
        <v>2808</v>
      </c>
      <c r="E12898" t="s">
        <v>3289</v>
      </c>
      <c r="F12898" s="6">
        <v>9</v>
      </c>
      <c r="G12898" s="6">
        <v>193.14723205566406</v>
      </c>
      <c r="H12898" s="6">
        <v>193.14723205566406</v>
      </c>
      <c r="I12898" s="6">
        <v>90.996345520019531</v>
      </c>
      <c r="J12898" s="6">
        <v>62.461037735849033</v>
      </c>
      <c r="K12898">
        <f t="shared" si="402"/>
        <v>0</v>
      </c>
    </row>
    <row r="12899" spans="1:11" x14ac:dyDescent="0.25">
      <c r="A12899" s="5" t="str">
        <f t="shared" si="403"/>
        <v>Standby StatusNon-Standby CustomersMonthly Peak DayMay10</v>
      </c>
      <c r="B12899" t="s">
        <v>2236</v>
      </c>
      <c r="C12899" t="s">
        <v>2261</v>
      </c>
      <c r="D12899" t="s">
        <v>2808</v>
      </c>
      <c r="E12899" t="s">
        <v>3289</v>
      </c>
      <c r="F12899" s="6">
        <v>10</v>
      </c>
      <c r="G12899" s="6">
        <v>194.94126892089844</v>
      </c>
      <c r="H12899" s="6">
        <v>194.94126892089844</v>
      </c>
      <c r="I12899" s="6">
        <v>80.286643981933594</v>
      </c>
      <c r="J12899" s="6">
        <v>64.422358490565998</v>
      </c>
      <c r="K12899">
        <f t="shared" si="402"/>
        <v>0</v>
      </c>
    </row>
    <row r="12900" spans="1:11" x14ac:dyDescent="0.25">
      <c r="A12900" s="5" t="str">
        <f t="shared" si="403"/>
        <v>Standby StatusNon-Standby CustomersMonthly Peak DayMay11</v>
      </c>
      <c r="B12900" t="s">
        <v>2236</v>
      </c>
      <c r="C12900" t="s">
        <v>2261</v>
      </c>
      <c r="D12900" t="s">
        <v>2808</v>
      </c>
      <c r="E12900" t="s">
        <v>3289</v>
      </c>
      <c r="F12900" s="6">
        <v>11</v>
      </c>
      <c r="G12900" s="6">
        <v>199.7501220703125</v>
      </c>
      <c r="H12900" s="6">
        <v>199.7501220703125</v>
      </c>
      <c r="I12900" s="6">
        <v>75.630439758300781</v>
      </c>
      <c r="J12900" s="6">
        <v>66.897169811320808</v>
      </c>
      <c r="K12900">
        <f t="shared" si="402"/>
        <v>0</v>
      </c>
    </row>
    <row r="12901" spans="1:11" x14ac:dyDescent="0.25">
      <c r="A12901" s="5" t="str">
        <f t="shared" si="403"/>
        <v>Standby StatusNon-Standby CustomersMonthly Peak DayMay12</v>
      </c>
      <c r="B12901" t="s">
        <v>2236</v>
      </c>
      <c r="C12901" t="s">
        <v>2261</v>
      </c>
      <c r="D12901" t="s">
        <v>2808</v>
      </c>
      <c r="E12901" t="s">
        <v>3289</v>
      </c>
      <c r="F12901" s="6">
        <v>12</v>
      </c>
      <c r="G12901" s="6">
        <v>200.18016052246094</v>
      </c>
      <c r="H12901" s="6">
        <v>200.18016052246094</v>
      </c>
      <c r="I12901" s="6">
        <v>72.7581787109375</v>
      </c>
      <c r="J12901" s="6">
        <v>70.150377358490601</v>
      </c>
      <c r="K12901">
        <f t="shared" si="402"/>
        <v>0</v>
      </c>
    </row>
    <row r="12902" spans="1:11" x14ac:dyDescent="0.25">
      <c r="A12902" s="5" t="str">
        <f t="shared" si="403"/>
        <v>Standby StatusNon-Standby CustomersMonthly Peak DayMay13</v>
      </c>
      <c r="B12902" t="s">
        <v>2236</v>
      </c>
      <c r="C12902" t="s">
        <v>2261</v>
      </c>
      <c r="D12902" t="s">
        <v>2808</v>
      </c>
      <c r="E12902" t="s">
        <v>3289</v>
      </c>
      <c r="F12902" s="6">
        <v>13</v>
      </c>
      <c r="G12902" s="6">
        <v>192.18104553222656</v>
      </c>
      <c r="H12902" s="6">
        <v>192.18104553222656</v>
      </c>
      <c r="I12902" s="6">
        <v>70.321578979492188</v>
      </c>
      <c r="J12902" s="6">
        <v>73.557735849056513</v>
      </c>
      <c r="K12902">
        <f t="shared" si="402"/>
        <v>0</v>
      </c>
    </row>
    <row r="12903" spans="1:11" x14ac:dyDescent="0.25">
      <c r="A12903" s="5" t="str">
        <f t="shared" si="403"/>
        <v>Standby StatusNon-Standby CustomersMonthly Peak DayMay14</v>
      </c>
      <c r="B12903" t="s">
        <v>2236</v>
      </c>
      <c r="C12903" t="s">
        <v>2261</v>
      </c>
      <c r="D12903" t="s">
        <v>2808</v>
      </c>
      <c r="E12903" t="s">
        <v>3289</v>
      </c>
      <c r="F12903" s="6">
        <v>14</v>
      </c>
      <c r="G12903" s="6">
        <v>194.36552429199219</v>
      </c>
      <c r="H12903" s="6">
        <v>194.36552429199219</v>
      </c>
      <c r="I12903" s="6">
        <v>81.692642211914063</v>
      </c>
      <c r="J12903" s="6">
        <v>76.236509433962368</v>
      </c>
      <c r="K12903">
        <f t="shared" si="402"/>
        <v>0</v>
      </c>
    </row>
    <row r="12904" spans="1:11" x14ac:dyDescent="0.25">
      <c r="A12904" s="5" t="str">
        <f t="shared" si="403"/>
        <v>Standby StatusNon-Standby CustomersMonthly Peak DayMay15</v>
      </c>
      <c r="B12904" t="s">
        <v>2236</v>
      </c>
      <c r="C12904" t="s">
        <v>2261</v>
      </c>
      <c r="D12904" t="s">
        <v>2808</v>
      </c>
      <c r="E12904" t="s">
        <v>3289</v>
      </c>
      <c r="F12904" s="6">
        <v>15</v>
      </c>
      <c r="G12904" s="6">
        <v>168.73941040039063</v>
      </c>
      <c r="H12904" s="6">
        <v>168.73941040039063</v>
      </c>
      <c r="I12904" s="6">
        <v>74.305503845214844</v>
      </c>
      <c r="J12904" s="6">
        <v>78.339245283018769</v>
      </c>
      <c r="K12904">
        <f t="shared" si="402"/>
        <v>0</v>
      </c>
    </row>
    <row r="12905" spans="1:11" x14ac:dyDescent="0.25">
      <c r="A12905" s="5" t="str">
        <f t="shared" si="403"/>
        <v>Standby StatusNon-Standby CustomersMonthly Peak DayMay16</v>
      </c>
      <c r="B12905" t="s">
        <v>2236</v>
      </c>
      <c r="C12905" t="s">
        <v>2261</v>
      </c>
      <c r="D12905" t="s">
        <v>2808</v>
      </c>
      <c r="E12905" t="s">
        <v>3289</v>
      </c>
      <c r="F12905" s="6">
        <v>16</v>
      </c>
      <c r="G12905" s="6">
        <v>143.55494689941406</v>
      </c>
      <c r="H12905" s="6">
        <v>143.55494689941406</v>
      </c>
      <c r="I12905" s="6">
        <v>73.100692749023438</v>
      </c>
      <c r="J12905" s="6">
        <v>79.767169811320699</v>
      </c>
      <c r="K12905">
        <f t="shared" si="402"/>
        <v>0</v>
      </c>
    </row>
    <row r="12906" spans="1:11" x14ac:dyDescent="0.25">
      <c r="A12906" s="5" t="str">
        <f t="shared" si="403"/>
        <v>Standby StatusNon-Standby CustomersMonthly Peak DayMay17</v>
      </c>
      <c r="B12906" t="s">
        <v>2236</v>
      </c>
      <c r="C12906" t="s">
        <v>2261</v>
      </c>
      <c r="D12906" t="s">
        <v>2808</v>
      </c>
      <c r="E12906" t="s">
        <v>3289</v>
      </c>
      <c r="F12906" s="6">
        <v>17</v>
      </c>
      <c r="G12906" s="6">
        <v>134.25074768066406</v>
      </c>
      <c r="H12906" s="6">
        <v>134.25074768066406</v>
      </c>
      <c r="I12906" s="6">
        <v>78.46954345703125</v>
      </c>
      <c r="J12906" s="6">
        <v>80.127735849056663</v>
      </c>
      <c r="K12906">
        <f t="shared" si="402"/>
        <v>0</v>
      </c>
    </row>
    <row r="12907" spans="1:11" x14ac:dyDescent="0.25">
      <c r="A12907" s="5" t="str">
        <f t="shared" si="403"/>
        <v>Standby StatusNon-Standby CustomersMonthly Peak DayMay18</v>
      </c>
      <c r="B12907" t="s">
        <v>2236</v>
      </c>
      <c r="C12907" t="s">
        <v>2261</v>
      </c>
      <c r="D12907" t="s">
        <v>2808</v>
      </c>
      <c r="E12907" t="s">
        <v>3289</v>
      </c>
      <c r="F12907" s="6">
        <v>18</v>
      </c>
      <c r="G12907" s="6">
        <v>144.31101989746094</v>
      </c>
      <c r="H12907" s="6">
        <v>144.31101989746094</v>
      </c>
      <c r="I12907" s="6">
        <v>63.995929718017578</v>
      </c>
      <c r="J12907" s="6">
        <v>79.401886792452856</v>
      </c>
      <c r="K12907">
        <f t="shared" si="402"/>
        <v>0</v>
      </c>
    </row>
    <row r="12908" spans="1:11" x14ac:dyDescent="0.25">
      <c r="A12908" s="5" t="str">
        <f t="shared" si="403"/>
        <v>Standby StatusNon-Standby CustomersMonthly Peak DayMay19</v>
      </c>
      <c r="B12908" t="s">
        <v>2236</v>
      </c>
      <c r="C12908" t="s">
        <v>2261</v>
      </c>
      <c r="D12908" t="s">
        <v>2808</v>
      </c>
      <c r="E12908" t="s">
        <v>3289</v>
      </c>
      <c r="F12908" s="6">
        <v>19</v>
      </c>
      <c r="G12908" s="6">
        <v>150.2852783203125</v>
      </c>
      <c r="H12908" s="6">
        <v>150.2852783203125</v>
      </c>
      <c r="I12908" s="6">
        <v>70.618782043457031</v>
      </c>
      <c r="J12908" s="6">
        <v>77.648207547169861</v>
      </c>
      <c r="K12908">
        <f t="shared" si="402"/>
        <v>0</v>
      </c>
    </row>
    <row r="12909" spans="1:11" x14ac:dyDescent="0.25">
      <c r="A12909" s="5" t="str">
        <f t="shared" si="403"/>
        <v>Standby StatusNon-Standby CustomersMonthly Peak DayMay20</v>
      </c>
      <c r="B12909" t="s">
        <v>2236</v>
      </c>
      <c r="C12909" t="s">
        <v>2261</v>
      </c>
      <c r="D12909" t="s">
        <v>2808</v>
      </c>
      <c r="E12909" t="s">
        <v>3289</v>
      </c>
      <c r="F12909" s="6">
        <v>20</v>
      </c>
      <c r="G12909" s="6">
        <v>141.87973022460938</v>
      </c>
      <c r="H12909" s="6">
        <v>141.87973022460938</v>
      </c>
      <c r="I12909" s="6">
        <v>74.5208740234375</v>
      </c>
      <c r="J12909" s="6">
        <v>75.1944339622641</v>
      </c>
      <c r="K12909">
        <f t="shared" si="402"/>
        <v>0</v>
      </c>
    </row>
    <row r="12910" spans="1:11" x14ac:dyDescent="0.25">
      <c r="A12910" s="5" t="str">
        <f t="shared" si="403"/>
        <v>Standby StatusNon-Standby CustomersMonthly Peak DayMay21</v>
      </c>
      <c r="B12910" t="s">
        <v>2236</v>
      </c>
      <c r="C12910" t="s">
        <v>2261</v>
      </c>
      <c r="D12910" t="s">
        <v>2808</v>
      </c>
      <c r="E12910" t="s">
        <v>3289</v>
      </c>
      <c r="F12910" s="6">
        <v>21</v>
      </c>
      <c r="G12910" s="6">
        <v>157.46040344238281</v>
      </c>
      <c r="H12910" s="6">
        <v>157.46040344238281</v>
      </c>
      <c r="I12910" s="6">
        <v>75.260765075683594</v>
      </c>
      <c r="J12910" s="6">
        <v>71.532264150943305</v>
      </c>
      <c r="K12910">
        <f t="shared" si="402"/>
        <v>0</v>
      </c>
    </row>
    <row r="12911" spans="1:11" x14ac:dyDescent="0.25">
      <c r="A12911" s="5" t="str">
        <f t="shared" si="403"/>
        <v>Standby StatusNon-Standby CustomersMonthly Peak DayMay22</v>
      </c>
      <c r="B12911" t="s">
        <v>2236</v>
      </c>
      <c r="C12911" t="s">
        <v>2261</v>
      </c>
      <c r="D12911" t="s">
        <v>2808</v>
      </c>
      <c r="E12911" t="s">
        <v>3289</v>
      </c>
      <c r="F12911" s="6">
        <v>22</v>
      </c>
      <c r="G12911" s="6">
        <v>158.19773864746094</v>
      </c>
      <c r="H12911" s="6">
        <v>158.19773864746094</v>
      </c>
      <c r="I12911" s="6">
        <v>62.194858551025391</v>
      </c>
      <c r="J12911" s="6">
        <v>68.632075471698116</v>
      </c>
      <c r="K12911">
        <f t="shared" si="402"/>
        <v>0</v>
      </c>
    </row>
    <row r="12912" spans="1:11" x14ac:dyDescent="0.25">
      <c r="A12912" s="5" t="str">
        <f t="shared" si="403"/>
        <v>Standby StatusNon-Standby CustomersMonthly Peak DayMay23</v>
      </c>
      <c r="B12912" t="s">
        <v>2236</v>
      </c>
      <c r="C12912" t="s">
        <v>2261</v>
      </c>
      <c r="D12912" t="s">
        <v>2808</v>
      </c>
      <c r="E12912" t="s">
        <v>3289</v>
      </c>
      <c r="F12912" s="6">
        <v>23</v>
      </c>
      <c r="G12912" s="6">
        <v>157.10748291015625</v>
      </c>
      <c r="H12912" s="6">
        <v>157.10748291015625</v>
      </c>
      <c r="I12912" s="6">
        <v>79.829170227050781</v>
      </c>
      <c r="J12912" s="6">
        <v>67.103301886792423</v>
      </c>
      <c r="K12912">
        <f t="shared" si="402"/>
        <v>0</v>
      </c>
    </row>
    <row r="12913" spans="1:11" x14ac:dyDescent="0.25">
      <c r="A12913" s="5" t="str">
        <f t="shared" si="403"/>
        <v>Standby StatusNon-Standby CustomersMonthly Peak DayMay24</v>
      </c>
      <c r="B12913" t="s">
        <v>2236</v>
      </c>
      <c r="C12913" t="s">
        <v>2261</v>
      </c>
      <c r="D12913" t="s">
        <v>2808</v>
      </c>
      <c r="E12913" t="s">
        <v>3289</v>
      </c>
      <c r="F12913" s="6">
        <v>24</v>
      </c>
      <c r="G12913" s="6">
        <v>151.82577514648438</v>
      </c>
      <c r="H12913" s="6">
        <v>151.82577514648438</v>
      </c>
      <c r="I12913" s="6">
        <v>76.156326293945313</v>
      </c>
      <c r="J12913" s="6">
        <v>66.049811320754728</v>
      </c>
      <c r="K12913">
        <f t="shared" si="402"/>
        <v>0</v>
      </c>
    </row>
    <row r="12914" spans="1:11" x14ac:dyDescent="0.25">
      <c r="A12914" s="5" t="str">
        <f t="shared" si="403"/>
        <v>Standby StatusNon-Standby CustomersAverage WeekdayJune1</v>
      </c>
      <c r="B12914" t="s">
        <v>2236</v>
      </c>
      <c r="C12914" t="s">
        <v>2261</v>
      </c>
      <c r="D12914" t="s">
        <v>2809</v>
      </c>
      <c r="E12914" t="s">
        <v>3290</v>
      </c>
      <c r="F12914" s="6">
        <v>1</v>
      </c>
      <c r="G12914" s="6">
        <v>170.07673645019531</v>
      </c>
      <c r="H12914" s="6">
        <v>170.07673645019531</v>
      </c>
      <c r="I12914" s="6">
        <v>91.207687377929688</v>
      </c>
      <c r="J12914" s="6">
        <v>65.452924528301793</v>
      </c>
      <c r="K12914">
        <f t="shared" si="402"/>
        <v>0</v>
      </c>
    </row>
    <row r="12915" spans="1:11" x14ac:dyDescent="0.25">
      <c r="A12915" s="5" t="str">
        <f t="shared" si="403"/>
        <v>Standby StatusNon-Standby CustomersAverage WeekdayJune2</v>
      </c>
      <c r="B12915" t="s">
        <v>2236</v>
      </c>
      <c r="C12915" t="s">
        <v>2261</v>
      </c>
      <c r="D12915" t="s">
        <v>2809</v>
      </c>
      <c r="E12915" t="s">
        <v>3290</v>
      </c>
      <c r="F12915" s="6">
        <v>2</v>
      </c>
      <c r="G12915" s="6">
        <v>166.39273071289063</v>
      </c>
      <c r="H12915" s="6">
        <v>166.39273071289063</v>
      </c>
      <c r="I12915" s="6">
        <v>95.912918090820313</v>
      </c>
      <c r="J12915" s="6">
        <v>65.270565805255231</v>
      </c>
      <c r="K12915">
        <f t="shared" si="402"/>
        <v>0</v>
      </c>
    </row>
    <row r="12916" spans="1:11" x14ac:dyDescent="0.25">
      <c r="A12916" s="5" t="str">
        <f t="shared" si="403"/>
        <v>Standby StatusNon-Standby CustomersAverage WeekdayJune3</v>
      </c>
      <c r="B12916" t="s">
        <v>2236</v>
      </c>
      <c r="C12916" t="s">
        <v>2261</v>
      </c>
      <c r="D12916" t="s">
        <v>2809</v>
      </c>
      <c r="E12916" t="s">
        <v>3290</v>
      </c>
      <c r="F12916" s="6">
        <v>3</v>
      </c>
      <c r="G12916" s="6">
        <v>162.00251770019531</v>
      </c>
      <c r="H12916" s="6">
        <v>162.00251770019531</v>
      </c>
      <c r="I12916" s="6">
        <v>88.574142456054688</v>
      </c>
      <c r="J12916" s="6">
        <v>64.871037956093843</v>
      </c>
      <c r="K12916">
        <f t="shared" si="402"/>
        <v>0</v>
      </c>
    </row>
    <row r="12917" spans="1:11" x14ac:dyDescent="0.25">
      <c r="A12917" s="5" t="str">
        <f t="shared" si="403"/>
        <v>Standby StatusNon-Standby CustomersAverage WeekdayJune4</v>
      </c>
      <c r="B12917" t="s">
        <v>2236</v>
      </c>
      <c r="C12917" t="s">
        <v>2261</v>
      </c>
      <c r="D12917" t="s">
        <v>2809</v>
      </c>
      <c r="E12917" t="s">
        <v>3290</v>
      </c>
      <c r="F12917" s="6">
        <v>4</v>
      </c>
      <c r="G12917" s="6">
        <v>165.02438354492188</v>
      </c>
      <c r="H12917" s="6">
        <v>165.02438354492188</v>
      </c>
      <c r="I12917" s="6">
        <v>91.123123168945313</v>
      </c>
      <c r="J12917" s="6">
        <v>64.193395548406627</v>
      </c>
      <c r="K12917">
        <f t="shared" si="402"/>
        <v>0</v>
      </c>
    </row>
    <row r="12918" spans="1:11" x14ac:dyDescent="0.25">
      <c r="A12918" s="5" t="str">
        <f t="shared" si="403"/>
        <v>Standby StatusNon-Standby CustomersAverage WeekdayJune5</v>
      </c>
      <c r="B12918" t="s">
        <v>2236</v>
      </c>
      <c r="C12918" t="s">
        <v>2261</v>
      </c>
      <c r="D12918" t="s">
        <v>2809</v>
      </c>
      <c r="E12918" t="s">
        <v>3290</v>
      </c>
      <c r="F12918" s="6">
        <v>5</v>
      </c>
      <c r="G12918" s="6">
        <v>231.48558044433594</v>
      </c>
      <c r="H12918" s="6">
        <v>231.48558044433594</v>
      </c>
      <c r="I12918" s="6">
        <v>88.848922729492188</v>
      </c>
      <c r="J12918" s="6">
        <v>63.227925344503142</v>
      </c>
      <c r="K12918">
        <f t="shared" si="402"/>
        <v>0</v>
      </c>
    </row>
    <row r="12919" spans="1:11" x14ac:dyDescent="0.25">
      <c r="A12919" s="5" t="str">
        <f t="shared" si="403"/>
        <v>Standby StatusNon-Standby CustomersAverage WeekdayJune6</v>
      </c>
      <c r="B12919" t="s">
        <v>2236</v>
      </c>
      <c r="C12919" t="s">
        <v>2261</v>
      </c>
      <c r="D12919" t="s">
        <v>2809</v>
      </c>
      <c r="E12919" t="s">
        <v>3290</v>
      </c>
      <c r="F12919" s="6">
        <v>6</v>
      </c>
      <c r="G12919" s="6">
        <v>321.65951538085938</v>
      </c>
      <c r="H12919" s="6">
        <v>321.65951538085938</v>
      </c>
      <c r="I12919" s="6">
        <v>90.464286804199219</v>
      </c>
      <c r="J12919" s="6">
        <v>62.803207452162262</v>
      </c>
      <c r="K12919">
        <f t="shared" si="402"/>
        <v>0</v>
      </c>
    </row>
    <row r="12920" spans="1:11" x14ac:dyDescent="0.25">
      <c r="A12920" s="5" t="str">
        <f t="shared" si="403"/>
        <v>Standby StatusNon-Standby CustomersAverage WeekdayJune7</v>
      </c>
      <c r="B12920" t="s">
        <v>2236</v>
      </c>
      <c r="C12920" t="s">
        <v>2261</v>
      </c>
      <c r="D12920" t="s">
        <v>2809</v>
      </c>
      <c r="E12920" t="s">
        <v>3290</v>
      </c>
      <c r="F12920" s="6">
        <v>7</v>
      </c>
      <c r="G12920" s="6">
        <v>342.65328979492188</v>
      </c>
      <c r="H12920" s="6">
        <v>342.65328979492188</v>
      </c>
      <c r="I12920" s="6">
        <v>73.905136108398438</v>
      </c>
      <c r="J12920" s="6">
        <v>62.422546976917182</v>
      </c>
      <c r="K12920">
        <f t="shared" si="402"/>
        <v>0</v>
      </c>
    </row>
    <row r="12921" spans="1:11" x14ac:dyDescent="0.25">
      <c r="A12921" s="5" t="str">
        <f t="shared" si="403"/>
        <v>Standby StatusNon-Standby CustomersAverage WeekdayJune8</v>
      </c>
      <c r="B12921" t="s">
        <v>2236</v>
      </c>
      <c r="C12921" t="s">
        <v>2261</v>
      </c>
      <c r="D12921" t="s">
        <v>2809</v>
      </c>
      <c r="E12921" t="s">
        <v>3290</v>
      </c>
      <c r="F12921" s="6">
        <v>8</v>
      </c>
      <c r="G12921" s="6">
        <v>358.14080810546875</v>
      </c>
      <c r="H12921" s="6">
        <v>358.14080810546875</v>
      </c>
      <c r="I12921" s="6">
        <v>95.927642822265625</v>
      </c>
      <c r="J12921" s="6">
        <v>63.407546156397402</v>
      </c>
      <c r="K12921">
        <f t="shared" si="402"/>
        <v>0</v>
      </c>
    </row>
    <row r="12922" spans="1:11" x14ac:dyDescent="0.25">
      <c r="A12922" s="5" t="str">
        <f t="shared" si="403"/>
        <v>Standby StatusNon-Standby CustomersAverage WeekdayJune9</v>
      </c>
      <c r="B12922" t="s">
        <v>2236</v>
      </c>
      <c r="C12922" t="s">
        <v>2261</v>
      </c>
      <c r="D12922" t="s">
        <v>2809</v>
      </c>
      <c r="E12922" t="s">
        <v>3290</v>
      </c>
      <c r="F12922" s="6">
        <v>9</v>
      </c>
      <c r="G12922" s="6">
        <v>362.18405151367188</v>
      </c>
      <c r="H12922" s="6">
        <v>362.18405151367188</v>
      </c>
      <c r="I12922" s="6">
        <v>102.83349609375</v>
      </c>
      <c r="J12922" s="6">
        <v>65.546037940259239</v>
      </c>
      <c r="K12922">
        <f t="shared" si="402"/>
        <v>0</v>
      </c>
    </row>
    <row r="12923" spans="1:11" x14ac:dyDescent="0.25">
      <c r="A12923" s="5" t="str">
        <f t="shared" si="403"/>
        <v>Standby StatusNon-Standby CustomersAverage WeekdayJune10</v>
      </c>
      <c r="B12923" t="s">
        <v>2236</v>
      </c>
      <c r="C12923" t="s">
        <v>2261</v>
      </c>
      <c r="D12923" t="s">
        <v>2809</v>
      </c>
      <c r="E12923" t="s">
        <v>3290</v>
      </c>
      <c r="F12923" s="6">
        <v>10</v>
      </c>
      <c r="G12923" s="6">
        <v>360.09298706054688</v>
      </c>
      <c r="H12923" s="6">
        <v>360.09298706054688</v>
      </c>
      <c r="I12923" s="6">
        <v>100.05445861816406</v>
      </c>
      <c r="J12923" s="6">
        <v>68.081793126520125</v>
      </c>
      <c r="K12923">
        <f t="shared" si="402"/>
        <v>0</v>
      </c>
    </row>
    <row r="12924" spans="1:11" x14ac:dyDescent="0.25">
      <c r="A12924" s="5" t="str">
        <f t="shared" si="403"/>
        <v>Standby StatusNon-Standby CustomersAverage WeekdayJune11</v>
      </c>
      <c r="B12924" t="s">
        <v>2236</v>
      </c>
      <c r="C12924" t="s">
        <v>2261</v>
      </c>
      <c r="D12924" t="s">
        <v>2809</v>
      </c>
      <c r="E12924" t="s">
        <v>3290</v>
      </c>
      <c r="F12924" s="6">
        <v>11</v>
      </c>
      <c r="G12924" s="6">
        <v>365.28231811523438</v>
      </c>
      <c r="H12924" s="6">
        <v>365.28231811523438</v>
      </c>
      <c r="I12924" s="6">
        <v>83.996376037597656</v>
      </c>
      <c r="J12924" s="6">
        <v>71.123207639298357</v>
      </c>
      <c r="K12924">
        <f t="shared" si="402"/>
        <v>0</v>
      </c>
    </row>
    <row r="12925" spans="1:11" x14ac:dyDescent="0.25">
      <c r="A12925" s="5" t="str">
        <f t="shared" si="403"/>
        <v>Standby StatusNon-Standby CustomersAverage WeekdayJune12</v>
      </c>
      <c r="B12925" t="s">
        <v>2236</v>
      </c>
      <c r="C12925" t="s">
        <v>2261</v>
      </c>
      <c r="D12925" t="s">
        <v>2809</v>
      </c>
      <c r="E12925" t="s">
        <v>3290</v>
      </c>
      <c r="F12925" s="6">
        <v>12</v>
      </c>
      <c r="G12925" s="6">
        <v>357.20492553710938</v>
      </c>
      <c r="H12925" s="6">
        <v>357.20492553710938</v>
      </c>
      <c r="I12925" s="6">
        <v>93.222488403320313</v>
      </c>
      <c r="J12925" s="6">
        <v>74.83301896149257</v>
      </c>
      <c r="K12925">
        <f t="shared" si="402"/>
        <v>0</v>
      </c>
    </row>
    <row r="12926" spans="1:11" x14ac:dyDescent="0.25">
      <c r="A12926" s="5" t="str">
        <f t="shared" si="403"/>
        <v>Standby StatusNon-Standby CustomersAverage WeekdayJune13</v>
      </c>
      <c r="B12926" t="s">
        <v>2236</v>
      </c>
      <c r="C12926" t="s">
        <v>2261</v>
      </c>
      <c r="D12926" t="s">
        <v>2809</v>
      </c>
      <c r="E12926" t="s">
        <v>3290</v>
      </c>
      <c r="F12926" s="6">
        <v>13</v>
      </c>
      <c r="G12926" s="6">
        <v>343.695556640625</v>
      </c>
      <c r="H12926" s="6">
        <v>343.695556640625</v>
      </c>
      <c r="I12926" s="6">
        <v>92.844650268554688</v>
      </c>
      <c r="J12926" s="6">
        <v>78.085754797593609</v>
      </c>
      <c r="K12926">
        <f t="shared" si="402"/>
        <v>0</v>
      </c>
    </row>
    <row r="12927" spans="1:11" x14ac:dyDescent="0.25">
      <c r="A12927" s="5" t="str">
        <f t="shared" si="403"/>
        <v>Standby StatusNon-Standby CustomersAverage WeekdayJune14</v>
      </c>
      <c r="B12927" t="s">
        <v>2236</v>
      </c>
      <c r="C12927" t="s">
        <v>2261</v>
      </c>
      <c r="D12927" t="s">
        <v>2809</v>
      </c>
      <c r="E12927" t="s">
        <v>3290</v>
      </c>
      <c r="F12927" s="6">
        <v>14</v>
      </c>
      <c r="G12927" s="6">
        <v>328.7740478515625</v>
      </c>
      <c r="H12927" s="6">
        <v>328.7740478515625</v>
      </c>
      <c r="I12927" s="6">
        <v>97.397636413574219</v>
      </c>
      <c r="J12927" s="6">
        <v>80.752264562642793</v>
      </c>
      <c r="K12927">
        <f t="shared" si="402"/>
        <v>0</v>
      </c>
    </row>
    <row r="12928" spans="1:11" x14ac:dyDescent="0.25">
      <c r="A12928" s="5" t="str">
        <f t="shared" si="403"/>
        <v>Standby StatusNon-Standby CustomersAverage WeekdayJune15</v>
      </c>
      <c r="B12928" t="s">
        <v>2236</v>
      </c>
      <c r="C12928" t="s">
        <v>2261</v>
      </c>
      <c r="D12928" t="s">
        <v>2809</v>
      </c>
      <c r="E12928" t="s">
        <v>3290</v>
      </c>
      <c r="F12928" s="6">
        <v>15</v>
      </c>
      <c r="G12928" s="6">
        <v>293.52328491210938</v>
      </c>
      <c r="H12928" s="6">
        <v>293.52328491210938</v>
      </c>
      <c r="I12928" s="6">
        <v>89.656272888183594</v>
      </c>
      <c r="J12928" s="6">
        <v>82.115000685205985</v>
      </c>
      <c r="K12928">
        <f t="shared" si="402"/>
        <v>0</v>
      </c>
    </row>
    <row r="12929" spans="1:11" x14ac:dyDescent="0.25">
      <c r="A12929" s="5" t="str">
        <f t="shared" si="403"/>
        <v>Standby StatusNon-Standby CustomersAverage WeekdayJune16</v>
      </c>
      <c r="B12929" t="s">
        <v>2236</v>
      </c>
      <c r="C12929" t="s">
        <v>2261</v>
      </c>
      <c r="D12929" t="s">
        <v>2809</v>
      </c>
      <c r="E12929" t="s">
        <v>3290</v>
      </c>
      <c r="F12929" s="6">
        <v>16</v>
      </c>
      <c r="G12929" s="6">
        <v>269.82919311523438</v>
      </c>
      <c r="H12929" s="6">
        <v>269.82919311523438</v>
      </c>
      <c r="I12929" s="6">
        <v>85.229255676269531</v>
      </c>
      <c r="J12929" s="6">
        <v>82.559246264763615</v>
      </c>
      <c r="K12929">
        <f t="shared" si="402"/>
        <v>0</v>
      </c>
    </row>
    <row r="12930" spans="1:11" x14ac:dyDescent="0.25">
      <c r="A12930" s="5" t="str">
        <f t="shared" si="403"/>
        <v>Standby StatusNon-Standby CustomersAverage WeekdayJune17</v>
      </c>
      <c r="B12930" t="s">
        <v>2236</v>
      </c>
      <c r="C12930" t="s">
        <v>2261</v>
      </c>
      <c r="D12930" t="s">
        <v>2809</v>
      </c>
      <c r="E12930" t="s">
        <v>3290</v>
      </c>
      <c r="F12930" s="6">
        <v>17</v>
      </c>
      <c r="G12930" s="6">
        <v>218.96539306640625</v>
      </c>
      <c r="H12930" s="6">
        <v>218.96539306640625</v>
      </c>
      <c r="I12930" s="6">
        <v>85.353958129882813</v>
      </c>
      <c r="J12930" s="6">
        <v>81.915187929261421</v>
      </c>
      <c r="K12930">
        <f t="shared" ref="K12930:K12993" si="404">INDEX(events, MATCH(CONCATENATE(B12930, C12930, D12930, E12930), events_y, 0), MATCH("Confidential", events_x, 0))</f>
        <v>0</v>
      </c>
    </row>
    <row r="12931" spans="1:11" x14ac:dyDescent="0.25">
      <c r="A12931" s="5" t="str">
        <f t="shared" ref="A12931:A12994" si="405">CONCATENATE(B12931, C12931, D12931, E12931, F12931)</f>
        <v>Standby StatusNon-Standby CustomersAverage WeekdayJune18</v>
      </c>
      <c r="B12931" t="s">
        <v>2236</v>
      </c>
      <c r="C12931" t="s">
        <v>2261</v>
      </c>
      <c r="D12931" t="s">
        <v>2809</v>
      </c>
      <c r="E12931" t="s">
        <v>3290</v>
      </c>
      <c r="F12931" s="6">
        <v>18</v>
      </c>
      <c r="G12931" s="6">
        <v>199.8668212890625</v>
      </c>
      <c r="H12931" s="6">
        <v>199.8668212890625</v>
      </c>
      <c r="I12931" s="6">
        <v>62.624465942382813</v>
      </c>
      <c r="J12931" s="6">
        <v>79.927546670301936</v>
      </c>
      <c r="K12931">
        <f t="shared" si="404"/>
        <v>0</v>
      </c>
    </row>
    <row r="12932" spans="1:11" x14ac:dyDescent="0.25">
      <c r="A12932" s="5" t="str">
        <f t="shared" si="405"/>
        <v>Standby StatusNon-Standby CustomersAverage WeekdayJune19</v>
      </c>
      <c r="B12932" t="s">
        <v>2236</v>
      </c>
      <c r="C12932" t="s">
        <v>2261</v>
      </c>
      <c r="D12932" t="s">
        <v>2809</v>
      </c>
      <c r="E12932" t="s">
        <v>3290</v>
      </c>
      <c r="F12932" s="6">
        <v>19</v>
      </c>
      <c r="G12932" s="6">
        <v>201.60472106933594</v>
      </c>
      <c r="H12932" s="6">
        <v>201.60472106933594</v>
      </c>
      <c r="I12932" s="6">
        <v>85.478050231933594</v>
      </c>
      <c r="J12932" s="6">
        <v>77.665472081022429</v>
      </c>
      <c r="K12932">
        <f t="shared" si="404"/>
        <v>0</v>
      </c>
    </row>
    <row r="12933" spans="1:11" x14ac:dyDescent="0.25">
      <c r="A12933" s="5" t="str">
        <f t="shared" si="405"/>
        <v>Standby StatusNon-Standby CustomersAverage WeekdayJune20</v>
      </c>
      <c r="B12933" t="s">
        <v>2236</v>
      </c>
      <c r="C12933" t="s">
        <v>2261</v>
      </c>
      <c r="D12933" t="s">
        <v>2809</v>
      </c>
      <c r="E12933" t="s">
        <v>3290</v>
      </c>
      <c r="F12933" s="6">
        <v>20</v>
      </c>
      <c r="G12933" s="6">
        <v>201.61788940429688</v>
      </c>
      <c r="H12933" s="6">
        <v>201.61788940429688</v>
      </c>
      <c r="I12933" s="6">
        <v>93.385665893554688</v>
      </c>
      <c r="J12933" s="6">
        <v>75.135282228577807</v>
      </c>
      <c r="K12933">
        <f t="shared" si="404"/>
        <v>0</v>
      </c>
    </row>
    <row r="12934" spans="1:11" x14ac:dyDescent="0.25">
      <c r="A12934" s="5" t="str">
        <f t="shared" si="405"/>
        <v>Standby StatusNon-Standby CustomersAverage WeekdayJune21</v>
      </c>
      <c r="B12934" t="s">
        <v>2236</v>
      </c>
      <c r="C12934" t="s">
        <v>2261</v>
      </c>
      <c r="D12934" t="s">
        <v>2809</v>
      </c>
      <c r="E12934" t="s">
        <v>3290</v>
      </c>
      <c r="F12934" s="6">
        <v>21</v>
      </c>
      <c r="G12934" s="6">
        <v>234.97154235839844</v>
      </c>
      <c r="H12934" s="6">
        <v>234.97154235839844</v>
      </c>
      <c r="I12934" s="6">
        <v>101.78121948242188</v>
      </c>
      <c r="J12934" s="6">
        <v>71.486320911623395</v>
      </c>
      <c r="K12934">
        <f t="shared" si="404"/>
        <v>0</v>
      </c>
    </row>
    <row r="12935" spans="1:11" x14ac:dyDescent="0.25">
      <c r="A12935" s="5" t="str">
        <f t="shared" si="405"/>
        <v>Standby StatusNon-Standby CustomersAverage WeekdayJune22</v>
      </c>
      <c r="B12935" t="s">
        <v>2236</v>
      </c>
      <c r="C12935" t="s">
        <v>2261</v>
      </c>
      <c r="D12935" t="s">
        <v>2809</v>
      </c>
      <c r="E12935" t="s">
        <v>3290</v>
      </c>
      <c r="F12935" s="6">
        <v>22</v>
      </c>
      <c r="G12935" s="6">
        <v>236.8226318359375</v>
      </c>
      <c r="H12935" s="6">
        <v>236.8226318359375</v>
      </c>
      <c r="I12935" s="6">
        <v>99.9981689453125</v>
      </c>
      <c r="J12935" s="6">
        <v>69.048207519819144</v>
      </c>
      <c r="K12935">
        <f t="shared" si="404"/>
        <v>0</v>
      </c>
    </row>
    <row r="12936" spans="1:11" x14ac:dyDescent="0.25">
      <c r="A12936" s="5" t="str">
        <f t="shared" si="405"/>
        <v>Standby StatusNon-Standby CustomersAverage WeekdayJune23</v>
      </c>
      <c r="B12936" t="s">
        <v>2236</v>
      </c>
      <c r="C12936" t="s">
        <v>2261</v>
      </c>
      <c r="D12936" t="s">
        <v>2809</v>
      </c>
      <c r="E12936" t="s">
        <v>3290</v>
      </c>
      <c r="F12936" s="6">
        <v>23</v>
      </c>
      <c r="G12936" s="6">
        <v>243.14437866210938</v>
      </c>
      <c r="H12936" s="6">
        <v>243.14437866210938</v>
      </c>
      <c r="I12936" s="6">
        <v>89.623283386230469</v>
      </c>
      <c r="J12936" s="6">
        <v>67.915565847720742</v>
      </c>
      <c r="K12936">
        <f t="shared" si="404"/>
        <v>0</v>
      </c>
    </row>
    <row r="12937" spans="1:11" x14ac:dyDescent="0.25">
      <c r="A12937" s="5" t="str">
        <f t="shared" si="405"/>
        <v>Standby StatusNon-Standby CustomersAverage WeekdayJune24</v>
      </c>
      <c r="B12937" t="s">
        <v>2236</v>
      </c>
      <c r="C12937" t="s">
        <v>2261</v>
      </c>
      <c r="D12937" t="s">
        <v>2809</v>
      </c>
      <c r="E12937" t="s">
        <v>3290</v>
      </c>
      <c r="F12937" s="6">
        <v>24</v>
      </c>
      <c r="G12937" s="6">
        <v>234.10093688964844</v>
      </c>
      <c r="H12937" s="6">
        <v>234.10093688964844</v>
      </c>
      <c r="I12937" s="6">
        <v>94.909698486328125</v>
      </c>
      <c r="J12937" s="6">
        <v>67.149999894915894</v>
      </c>
      <c r="K12937">
        <f t="shared" si="404"/>
        <v>0</v>
      </c>
    </row>
    <row r="12938" spans="1:11" x14ac:dyDescent="0.25">
      <c r="A12938" s="5" t="str">
        <f t="shared" si="405"/>
        <v>Standby StatusNon-Standby CustomersMonthly Peak DayJune1</v>
      </c>
      <c r="B12938" t="s">
        <v>2236</v>
      </c>
      <c r="C12938" t="s">
        <v>2261</v>
      </c>
      <c r="D12938" t="s">
        <v>2810</v>
      </c>
      <c r="E12938" t="s">
        <v>3290</v>
      </c>
      <c r="F12938" s="6">
        <v>1</v>
      </c>
      <c r="G12938" s="6">
        <v>335.69729614257813</v>
      </c>
      <c r="H12938" s="6">
        <v>338.49822998046875</v>
      </c>
      <c r="I12938" s="6">
        <v>53.558139801025391</v>
      </c>
      <c r="J12938" s="6">
        <v>72.859046941848021</v>
      </c>
      <c r="K12938">
        <f t="shared" si="404"/>
        <v>0</v>
      </c>
    </row>
    <row r="12939" spans="1:11" x14ac:dyDescent="0.25">
      <c r="A12939" s="5" t="str">
        <f t="shared" si="405"/>
        <v>Standby StatusNon-Standby CustomersMonthly Peak DayJune2</v>
      </c>
      <c r="B12939" t="s">
        <v>2236</v>
      </c>
      <c r="C12939" t="s">
        <v>2261</v>
      </c>
      <c r="D12939" t="s">
        <v>2810</v>
      </c>
      <c r="E12939" t="s">
        <v>3290</v>
      </c>
      <c r="F12939" s="6">
        <v>2</v>
      </c>
      <c r="G12939" s="6">
        <v>328.80853271484375</v>
      </c>
      <c r="H12939" s="6">
        <v>341.40701293945313</v>
      </c>
      <c r="I12939" s="6">
        <v>54.670906066894531</v>
      </c>
      <c r="J12939" s="6">
        <v>71.689810081845252</v>
      </c>
      <c r="K12939">
        <f t="shared" si="404"/>
        <v>0</v>
      </c>
    </row>
    <row r="12940" spans="1:11" x14ac:dyDescent="0.25">
      <c r="A12940" s="5" t="str">
        <f t="shared" si="405"/>
        <v>Standby StatusNon-Standby CustomersMonthly Peak DayJune3</v>
      </c>
      <c r="B12940" t="s">
        <v>2236</v>
      </c>
      <c r="C12940" t="s">
        <v>2261</v>
      </c>
      <c r="D12940" t="s">
        <v>2810</v>
      </c>
      <c r="E12940" t="s">
        <v>3290</v>
      </c>
      <c r="F12940" s="6">
        <v>3</v>
      </c>
      <c r="G12940" s="6">
        <v>327.80917358398438</v>
      </c>
      <c r="H12940" s="6">
        <v>342.96261596679688</v>
      </c>
      <c r="I12940" s="6">
        <v>56.257041931152344</v>
      </c>
      <c r="J12940" s="6">
        <v>70.584286190941228</v>
      </c>
      <c r="K12940">
        <f t="shared" si="404"/>
        <v>0</v>
      </c>
    </row>
    <row r="12941" spans="1:11" x14ac:dyDescent="0.25">
      <c r="A12941" s="5" t="str">
        <f t="shared" si="405"/>
        <v>Standby StatusNon-Standby CustomersMonthly Peak DayJune4</v>
      </c>
      <c r="B12941" t="s">
        <v>2236</v>
      </c>
      <c r="C12941" t="s">
        <v>2261</v>
      </c>
      <c r="D12941" t="s">
        <v>2810</v>
      </c>
      <c r="E12941" t="s">
        <v>3290</v>
      </c>
      <c r="F12941" s="6">
        <v>4</v>
      </c>
      <c r="G12941" s="6">
        <v>334.27529907226563</v>
      </c>
      <c r="H12941" s="6">
        <v>335.61929321289063</v>
      </c>
      <c r="I12941" s="6">
        <v>56.315486907958984</v>
      </c>
      <c r="J12941" s="6">
        <v>69.911619235084174</v>
      </c>
      <c r="K12941">
        <f t="shared" si="404"/>
        <v>0</v>
      </c>
    </row>
    <row r="12942" spans="1:11" x14ac:dyDescent="0.25">
      <c r="A12942" s="5" t="str">
        <f t="shared" si="405"/>
        <v>Standby StatusNon-Standby CustomersMonthly Peak DayJune5</v>
      </c>
      <c r="B12942" t="s">
        <v>2236</v>
      </c>
      <c r="C12942" t="s">
        <v>2261</v>
      </c>
      <c r="D12942" t="s">
        <v>2810</v>
      </c>
      <c r="E12942" t="s">
        <v>3290</v>
      </c>
      <c r="F12942" s="6">
        <v>5</v>
      </c>
      <c r="G12942" s="6">
        <v>402.73101806640625</v>
      </c>
      <c r="H12942" s="6">
        <v>395.37911987304688</v>
      </c>
      <c r="I12942" s="6">
        <v>66.827850341796875</v>
      </c>
      <c r="J12942" s="6">
        <v>69.273048915318071</v>
      </c>
      <c r="K12942">
        <f t="shared" si="404"/>
        <v>0</v>
      </c>
    </row>
    <row r="12943" spans="1:11" x14ac:dyDescent="0.25">
      <c r="A12943" s="5" t="str">
        <f t="shared" si="405"/>
        <v>Standby StatusNon-Standby CustomersMonthly Peak DayJune6</v>
      </c>
      <c r="B12943" t="s">
        <v>2236</v>
      </c>
      <c r="C12943" t="s">
        <v>2261</v>
      </c>
      <c r="D12943" t="s">
        <v>2810</v>
      </c>
      <c r="E12943" t="s">
        <v>3290</v>
      </c>
      <c r="F12943" s="6">
        <v>6</v>
      </c>
      <c r="G12943" s="6">
        <v>487.81698608398438</v>
      </c>
      <c r="H12943" s="6">
        <v>483.020263671875</v>
      </c>
      <c r="I12943" s="6">
        <v>55.169174194335938</v>
      </c>
      <c r="J12943" s="6">
        <v>68.828285696847104</v>
      </c>
      <c r="K12943">
        <f t="shared" si="404"/>
        <v>0</v>
      </c>
    </row>
    <row r="12944" spans="1:11" x14ac:dyDescent="0.25">
      <c r="A12944" s="5" t="str">
        <f t="shared" si="405"/>
        <v>Standby StatusNon-Standby CustomersMonthly Peak DayJune7</v>
      </c>
      <c r="B12944" t="s">
        <v>2236</v>
      </c>
      <c r="C12944" t="s">
        <v>2261</v>
      </c>
      <c r="D12944" t="s">
        <v>2810</v>
      </c>
      <c r="E12944" t="s">
        <v>3290</v>
      </c>
      <c r="F12944" s="6">
        <v>7</v>
      </c>
      <c r="G12944" s="6">
        <v>510.90106201171875</v>
      </c>
      <c r="H12944" s="6">
        <v>505.3704833984375</v>
      </c>
      <c r="I12944" s="6">
        <v>52.826065063476563</v>
      </c>
      <c r="J12944" s="6">
        <v>68.209143102736704</v>
      </c>
      <c r="K12944">
        <f t="shared" si="404"/>
        <v>0</v>
      </c>
    </row>
    <row r="12945" spans="1:11" x14ac:dyDescent="0.25">
      <c r="A12945" s="5" t="str">
        <f t="shared" si="405"/>
        <v>Standby StatusNon-Standby CustomersMonthly Peak DayJune8</v>
      </c>
      <c r="B12945" t="s">
        <v>2236</v>
      </c>
      <c r="C12945" t="s">
        <v>2261</v>
      </c>
      <c r="D12945" t="s">
        <v>2810</v>
      </c>
      <c r="E12945" t="s">
        <v>3290</v>
      </c>
      <c r="F12945" s="6">
        <v>8</v>
      </c>
      <c r="G12945" s="6">
        <v>587.08306884765625</v>
      </c>
      <c r="H12945" s="6">
        <v>576.0191650390625</v>
      </c>
      <c r="I12945" s="6">
        <v>57.092189788818359</v>
      </c>
      <c r="J12945" s="6">
        <v>68.615333135695678</v>
      </c>
      <c r="K12945">
        <f t="shared" si="404"/>
        <v>0</v>
      </c>
    </row>
    <row r="12946" spans="1:11" x14ac:dyDescent="0.25">
      <c r="A12946" s="5" t="str">
        <f t="shared" si="405"/>
        <v>Standby StatusNon-Standby CustomersMonthly Peak DayJune9</v>
      </c>
      <c r="B12946" t="s">
        <v>2236</v>
      </c>
      <c r="C12946" t="s">
        <v>2261</v>
      </c>
      <c r="D12946" t="s">
        <v>2810</v>
      </c>
      <c r="E12946" t="s">
        <v>3290</v>
      </c>
      <c r="F12946" s="6">
        <v>9</v>
      </c>
      <c r="G12946" s="6">
        <v>598.54052734375</v>
      </c>
      <c r="H12946" s="6">
        <v>595.65850830078125</v>
      </c>
      <c r="I12946" s="6">
        <v>64.057708740234375</v>
      </c>
      <c r="J12946" s="6">
        <v>71.955332140241325</v>
      </c>
      <c r="K12946">
        <f t="shared" si="404"/>
        <v>0</v>
      </c>
    </row>
    <row r="12947" spans="1:11" x14ac:dyDescent="0.25">
      <c r="A12947" s="5" t="str">
        <f t="shared" si="405"/>
        <v>Standby StatusNon-Standby CustomersMonthly Peak DayJune10</v>
      </c>
      <c r="B12947" t="s">
        <v>2236</v>
      </c>
      <c r="C12947" t="s">
        <v>2261</v>
      </c>
      <c r="D12947" t="s">
        <v>2810</v>
      </c>
      <c r="E12947" t="s">
        <v>3290</v>
      </c>
      <c r="F12947" s="6">
        <v>10</v>
      </c>
      <c r="G12947" s="6">
        <v>580.02142333984375</v>
      </c>
      <c r="H12947" s="6">
        <v>571.19683837890625</v>
      </c>
      <c r="I12947" s="6">
        <v>59.061710357666016</v>
      </c>
      <c r="J12947" s="6">
        <v>75.012284996396019</v>
      </c>
      <c r="K12947">
        <f t="shared" si="404"/>
        <v>0</v>
      </c>
    </row>
    <row r="12948" spans="1:11" x14ac:dyDescent="0.25">
      <c r="A12948" s="5" t="str">
        <f t="shared" si="405"/>
        <v>Standby StatusNon-Standby CustomersMonthly Peak DayJune11</v>
      </c>
      <c r="B12948" t="s">
        <v>2236</v>
      </c>
      <c r="C12948" t="s">
        <v>2261</v>
      </c>
      <c r="D12948" t="s">
        <v>2810</v>
      </c>
      <c r="E12948" t="s">
        <v>3290</v>
      </c>
      <c r="F12948" s="6">
        <v>11</v>
      </c>
      <c r="G12948" s="6">
        <v>558.67926025390625</v>
      </c>
      <c r="H12948" s="6">
        <v>559.270751953125</v>
      </c>
      <c r="I12948" s="6">
        <v>80.598930358886719</v>
      </c>
      <c r="J12948" s="6">
        <v>77.045429476783383</v>
      </c>
      <c r="K12948">
        <f t="shared" si="404"/>
        <v>0</v>
      </c>
    </row>
    <row r="12949" spans="1:11" x14ac:dyDescent="0.25">
      <c r="A12949" s="5" t="str">
        <f t="shared" si="405"/>
        <v>Standby StatusNon-Standby CustomersMonthly Peak DayJune12</v>
      </c>
      <c r="B12949" t="s">
        <v>2236</v>
      </c>
      <c r="C12949" t="s">
        <v>2261</v>
      </c>
      <c r="D12949" t="s">
        <v>2810</v>
      </c>
      <c r="E12949" t="s">
        <v>3290</v>
      </c>
      <c r="F12949" s="6">
        <v>12</v>
      </c>
      <c r="G12949" s="6">
        <v>571.09735107421875</v>
      </c>
      <c r="H12949" s="6">
        <v>564.4993896484375</v>
      </c>
      <c r="I12949" s="6">
        <v>70.056182861328125</v>
      </c>
      <c r="J12949" s="6">
        <v>81.597046450660358</v>
      </c>
      <c r="K12949">
        <f t="shared" si="404"/>
        <v>0</v>
      </c>
    </row>
    <row r="12950" spans="1:11" x14ac:dyDescent="0.25">
      <c r="A12950" s="5" t="str">
        <f t="shared" si="405"/>
        <v>Standby StatusNon-Standby CustomersMonthly Peak DayJune13</v>
      </c>
      <c r="B12950" t="s">
        <v>2236</v>
      </c>
      <c r="C12950" t="s">
        <v>2261</v>
      </c>
      <c r="D12950" t="s">
        <v>2810</v>
      </c>
      <c r="E12950" t="s">
        <v>3290</v>
      </c>
      <c r="F12950" s="6">
        <v>13</v>
      </c>
      <c r="G12950" s="6">
        <v>522.49945068359375</v>
      </c>
      <c r="H12950" s="6">
        <v>519.1285400390625</v>
      </c>
      <c r="I12950" s="6">
        <v>65.55230712890625</v>
      </c>
      <c r="J12950" s="6">
        <v>85.7639032709031</v>
      </c>
      <c r="K12950">
        <f t="shared" si="404"/>
        <v>0</v>
      </c>
    </row>
    <row r="12951" spans="1:11" x14ac:dyDescent="0.25">
      <c r="A12951" s="5" t="str">
        <f t="shared" si="405"/>
        <v>Standby StatusNon-Standby CustomersMonthly Peak DayJune14</v>
      </c>
      <c r="B12951" t="s">
        <v>2236</v>
      </c>
      <c r="C12951" t="s">
        <v>2261</v>
      </c>
      <c r="D12951" t="s">
        <v>2810</v>
      </c>
      <c r="E12951" t="s">
        <v>3290</v>
      </c>
      <c r="F12951" s="6">
        <v>14</v>
      </c>
      <c r="G12951" s="6">
        <v>503.69613647460938</v>
      </c>
      <c r="H12951" s="6">
        <v>514.752685546875</v>
      </c>
      <c r="I12951" s="6">
        <v>82.420806884765625</v>
      </c>
      <c r="J12951" s="6">
        <v>87.545427449544277</v>
      </c>
      <c r="K12951">
        <f t="shared" si="404"/>
        <v>0</v>
      </c>
    </row>
    <row r="12952" spans="1:11" x14ac:dyDescent="0.25">
      <c r="A12952" s="5" t="str">
        <f t="shared" si="405"/>
        <v>Standby StatusNon-Standby CustomersMonthly Peak DayJune15</v>
      </c>
      <c r="B12952" t="s">
        <v>2236</v>
      </c>
      <c r="C12952" t="s">
        <v>2261</v>
      </c>
      <c r="D12952" t="s">
        <v>2810</v>
      </c>
      <c r="E12952" t="s">
        <v>3290</v>
      </c>
      <c r="F12952" s="6">
        <v>15</v>
      </c>
      <c r="G12952" s="6">
        <v>424.23590087890625</v>
      </c>
      <c r="H12952" s="6">
        <v>421.56402587890625</v>
      </c>
      <c r="I12952" s="6">
        <v>62.235786437988281</v>
      </c>
      <c r="J12952" s="6">
        <v>88.357428937639497</v>
      </c>
      <c r="K12952">
        <f t="shared" si="404"/>
        <v>0</v>
      </c>
    </row>
    <row r="12953" spans="1:11" x14ac:dyDescent="0.25">
      <c r="A12953" s="5" t="str">
        <f t="shared" si="405"/>
        <v>Standby StatusNon-Standby CustomersMonthly Peak DayJune16</v>
      </c>
      <c r="B12953" t="s">
        <v>2236</v>
      </c>
      <c r="C12953" t="s">
        <v>2261</v>
      </c>
      <c r="D12953" t="s">
        <v>2810</v>
      </c>
      <c r="E12953" t="s">
        <v>3290</v>
      </c>
      <c r="F12953" s="6">
        <v>16</v>
      </c>
      <c r="G12953" s="6">
        <v>400.84091186523438</v>
      </c>
      <c r="H12953" s="6">
        <v>385.86679077148438</v>
      </c>
      <c r="I12953" s="6">
        <v>57.545253753662109</v>
      </c>
      <c r="J12953" s="6">
        <v>87.743048008510058</v>
      </c>
      <c r="K12953">
        <f t="shared" si="404"/>
        <v>0</v>
      </c>
    </row>
    <row r="12954" spans="1:11" x14ac:dyDescent="0.25">
      <c r="A12954" s="5" t="str">
        <f t="shared" si="405"/>
        <v>Standby StatusNon-Standby CustomersMonthly Peak DayJune17</v>
      </c>
      <c r="B12954" t="s">
        <v>2236</v>
      </c>
      <c r="C12954" t="s">
        <v>2261</v>
      </c>
      <c r="D12954" t="s">
        <v>2810</v>
      </c>
      <c r="E12954" t="s">
        <v>3290</v>
      </c>
      <c r="F12954" s="6">
        <v>17</v>
      </c>
      <c r="G12954" s="6">
        <v>365.61813354492188</v>
      </c>
      <c r="H12954" s="6">
        <v>362.56546020507813</v>
      </c>
      <c r="I12954" s="6">
        <v>61.905223846435547</v>
      </c>
      <c r="J12954" s="6">
        <v>87.587713637579043</v>
      </c>
      <c r="K12954">
        <f t="shared" si="404"/>
        <v>0</v>
      </c>
    </row>
    <row r="12955" spans="1:11" x14ac:dyDescent="0.25">
      <c r="A12955" s="5" t="str">
        <f t="shared" si="405"/>
        <v>Standby StatusNon-Standby CustomersMonthly Peak DayJune18</v>
      </c>
      <c r="B12955" t="s">
        <v>2236</v>
      </c>
      <c r="C12955" t="s">
        <v>2261</v>
      </c>
      <c r="D12955" t="s">
        <v>2810</v>
      </c>
      <c r="E12955" t="s">
        <v>3290</v>
      </c>
      <c r="F12955" s="6">
        <v>18</v>
      </c>
      <c r="G12955" s="6">
        <v>375.896728515625</v>
      </c>
      <c r="H12955" s="6">
        <v>370.38442993164063</v>
      </c>
      <c r="I12955" s="6">
        <v>54.964591979980469</v>
      </c>
      <c r="J12955" s="6">
        <v>86.371809082031263</v>
      </c>
      <c r="K12955">
        <f t="shared" si="404"/>
        <v>0</v>
      </c>
    </row>
    <row r="12956" spans="1:11" x14ac:dyDescent="0.25">
      <c r="A12956" s="5" t="str">
        <f t="shared" si="405"/>
        <v>Standby StatusNon-Standby CustomersMonthly Peak DayJune19</v>
      </c>
      <c r="B12956" t="s">
        <v>2236</v>
      </c>
      <c r="C12956" t="s">
        <v>2261</v>
      </c>
      <c r="D12956" t="s">
        <v>2810</v>
      </c>
      <c r="E12956" t="s">
        <v>3290</v>
      </c>
      <c r="F12956" s="6">
        <v>19</v>
      </c>
      <c r="G12956" s="6">
        <v>395.20697021484375</v>
      </c>
      <c r="H12956" s="6">
        <v>387.17556762695313</v>
      </c>
      <c r="I12956" s="6">
        <v>64.402168273925781</v>
      </c>
      <c r="J12956" s="6">
        <v>84.598667108444943</v>
      </c>
      <c r="K12956">
        <f t="shared" si="404"/>
        <v>0</v>
      </c>
    </row>
    <row r="12957" spans="1:11" x14ac:dyDescent="0.25">
      <c r="A12957" s="5" t="str">
        <f t="shared" si="405"/>
        <v>Standby StatusNon-Standby CustomersMonthly Peak DayJune20</v>
      </c>
      <c r="B12957" t="s">
        <v>2236</v>
      </c>
      <c r="C12957" t="s">
        <v>2261</v>
      </c>
      <c r="D12957" t="s">
        <v>2810</v>
      </c>
      <c r="E12957" t="s">
        <v>3290</v>
      </c>
      <c r="F12957" s="6">
        <v>20</v>
      </c>
      <c r="G12957" s="6">
        <v>387.6641845703125</v>
      </c>
      <c r="H12957" s="6">
        <v>376.97897338867188</v>
      </c>
      <c r="I12957" s="6">
        <v>65.266197204589844</v>
      </c>
      <c r="J12957" s="6">
        <v>81.618286161876838</v>
      </c>
      <c r="K12957">
        <f t="shared" si="404"/>
        <v>0</v>
      </c>
    </row>
    <row r="12958" spans="1:11" x14ac:dyDescent="0.25">
      <c r="A12958" s="5" t="str">
        <f t="shared" si="405"/>
        <v>Standby StatusNon-Standby CustomersMonthly Peak DayJune21</v>
      </c>
      <c r="B12958" t="s">
        <v>2236</v>
      </c>
      <c r="C12958" t="s">
        <v>2261</v>
      </c>
      <c r="D12958" t="s">
        <v>2810</v>
      </c>
      <c r="E12958" t="s">
        <v>3290</v>
      </c>
      <c r="F12958" s="6">
        <v>21</v>
      </c>
      <c r="G12958" s="6">
        <v>392.58197021484375</v>
      </c>
      <c r="H12958" s="6">
        <v>382.33151245117188</v>
      </c>
      <c r="I12958" s="6">
        <v>68.257255554199219</v>
      </c>
      <c r="J12958" s="6">
        <v>78.27723741803851</v>
      </c>
      <c r="K12958">
        <f t="shared" si="404"/>
        <v>0</v>
      </c>
    </row>
    <row r="12959" spans="1:11" x14ac:dyDescent="0.25">
      <c r="A12959" s="5" t="str">
        <f t="shared" si="405"/>
        <v>Standby StatusNon-Standby CustomersMonthly Peak DayJune22</v>
      </c>
      <c r="B12959" t="s">
        <v>2236</v>
      </c>
      <c r="C12959" t="s">
        <v>2261</v>
      </c>
      <c r="D12959" t="s">
        <v>2810</v>
      </c>
      <c r="E12959" t="s">
        <v>3290</v>
      </c>
      <c r="F12959" s="6">
        <v>22</v>
      </c>
      <c r="G12959" s="6">
        <v>362.03515625</v>
      </c>
      <c r="H12959" s="6">
        <v>360.25323486328125</v>
      </c>
      <c r="I12959" s="6">
        <v>58.802242279052734</v>
      </c>
      <c r="J12959" s="6">
        <v>75.498571101597378</v>
      </c>
      <c r="K12959">
        <f t="shared" si="404"/>
        <v>0</v>
      </c>
    </row>
    <row r="12960" spans="1:11" x14ac:dyDescent="0.25">
      <c r="A12960" s="5" t="str">
        <f t="shared" si="405"/>
        <v>Standby StatusNon-Standby CustomersMonthly Peak DayJune23</v>
      </c>
      <c r="B12960" t="s">
        <v>2236</v>
      </c>
      <c r="C12960" t="s">
        <v>2261</v>
      </c>
      <c r="D12960" t="s">
        <v>2810</v>
      </c>
      <c r="E12960" t="s">
        <v>3290</v>
      </c>
      <c r="F12960" s="6">
        <v>23</v>
      </c>
      <c r="G12960" s="6">
        <v>400.6534423828125</v>
      </c>
      <c r="H12960" s="6">
        <v>402.24554443359375</v>
      </c>
      <c r="I12960" s="6">
        <v>58.986045837402344</v>
      </c>
      <c r="J12960" s="6">
        <v>74.111333083379833</v>
      </c>
      <c r="K12960">
        <f t="shared" si="404"/>
        <v>0</v>
      </c>
    </row>
    <row r="12961" spans="1:11" x14ac:dyDescent="0.25">
      <c r="A12961" s="5" t="str">
        <f t="shared" si="405"/>
        <v>Standby StatusNon-Standby CustomersMonthly Peak DayJune24</v>
      </c>
      <c r="B12961" t="s">
        <v>2236</v>
      </c>
      <c r="C12961" t="s">
        <v>2261</v>
      </c>
      <c r="D12961" t="s">
        <v>2810</v>
      </c>
      <c r="E12961" t="s">
        <v>3290</v>
      </c>
      <c r="F12961" s="6">
        <v>24</v>
      </c>
      <c r="G12961" s="6">
        <v>392.37078857421875</v>
      </c>
      <c r="H12961" s="6">
        <v>386.34542846679688</v>
      </c>
      <c r="I12961" s="6">
        <v>77.579322814941406</v>
      </c>
      <c r="J12961" s="6">
        <v>72.670857636951254</v>
      </c>
      <c r="K12961">
        <f t="shared" si="404"/>
        <v>0</v>
      </c>
    </row>
    <row r="12962" spans="1:11" x14ac:dyDescent="0.25">
      <c r="A12962" s="5" t="str">
        <f t="shared" si="405"/>
        <v>Standby StatusNon-Standby CustomersAverage WeekdayJuly1</v>
      </c>
      <c r="B12962" t="s">
        <v>2236</v>
      </c>
      <c r="C12962" t="s">
        <v>2261</v>
      </c>
      <c r="D12962" t="s">
        <v>2811</v>
      </c>
      <c r="E12962" t="s">
        <v>3291</v>
      </c>
      <c r="F12962" s="6">
        <v>1</v>
      </c>
      <c r="G12962" s="6">
        <v>347.050048828125</v>
      </c>
      <c r="H12962" s="6">
        <v>349.85098266601563</v>
      </c>
      <c r="I12962" s="6">
        <v>54.557163238525391</v>
      </c>
      <c r="J12962" s="6">
        <v>72.099523809523788</v>
      </c>
      <c r="K12962">
        <f t="shared" si="404"/>
        <v>0</v>
      </c>
    </row>
    <row r="12963" spans="1:11" x14ac:dyDescent="0.25">
      <c r="A12963" s="5" t="str">
        <f t="shared" si="405"/>
        <v>Standby StatusNon-Standby CustomersAverage WeekdayJuly2</v>
      </c>
      <c r="B12963" t="s">
        <v>2236</v>
      </c>
      <c r="C12963" t="s">
        <v>2261</v>
      </c>
      <c r="D12963" t="s">
        <v>2811</v>
      </c>
      <c r="E12963" t="s">
        <v>3291</v>
      </c>
      <c r="F12963" s="6">
        <v>2</v>
      </c>
      <c r="G12963" s="6">
        <v>335.63027954101563</v>
      </c>
      <c r="H12963" s="6">
        <v>348.228759765625</v>
      </c>
      <c r="I12963" s="6">
        <v>60.771217346191406</v>
      </c>
      <c r="J12963" s="6">
        <v>71.679142857142878</v>
      </c>
      <c r="K12963">
        <f t="shared" si="404"/>
        <v>0</v>
      </c>
    </row>
    <row r="12964" spans="1:11" x14ac:dyDescent="0.25">
      <c r="A12964" s="5" t="str">
        <f t="shared" si="405"/>
        <v>Standby StatusNon-Standby CustomersAverage WeekdayJuly3</v>
      </c>
      <c r="B12964" t="s">
        <v>2236</v>
      </c>
      <c r="C12964" t="s">
        <v>2261</v>
      </c>
      <c r="D12964" t="s">
        <v>2811</v>
      </c>
      <c r="E12964" t="s">
        <v>3291</v>
      </c>
      <c r="F12964" s="6">
        <v>3</v>
      </c>
      <c r="G12964" s="6">
        <v>322.459228515625</v>
      </c>
      <c r="H12964" s="6">
        <v>337.61270141601563</v>
      </c>
      <c r="I12964" s="6">
        <v>54.911140441894531</v>
      </c>
      <c r="J12964" s="6">
        <v>71.183047619047642</v>
      </c>
      <c r="K12964">
        <f t="shared" si="404"/>
        <v>0</v>
      </c>
    </row>
    <row r="12965" spans="1:11" x14ac:dyDescent="0.25">
      <c r="A12965" s="5" t="str">
        <f t="shared" si="405"/>
        <v>Standby StatusNon-Standby CustomersAverage WeekdayJuly4</v>
      </c>
      <c r="B12965" t="s">
        <v>2236</v>
      </c>
      <c r="C12965" t="s">
        <v>2261</v>
      </c>
      <c r="D12965" t="s">
        <v>2811</v>
      </c>
      <c r="E12965" t="s">
        <v>3291</v>
      </c>
      <c r="F12965" s="6">
        <v>4</v>
      </c>
      <c r="G12965" s="6">
        <v>346.27728271484375</v>
      </c>
      <c r="H12965" s="6">
        <v>347.62127685546875</v>
      </c>
      <c r="I12965" s="6">
        <v>52.762660980224609</v>
      </c>
      <c r="J12965" s="6">
        <v>70.721809523809569</v>
      </c>
      <c r="K12965">
        <f t="shared" si="404"/>
        <v>0</v>
      </c>
    </row>
    <row r="12966" spans="1:11" x14ac:dyDescent="0.25">
      <c r="A12966" s="5" t="str">
        <f t="shared" si="405"/>
        <v>Standby StatusNon-Standby CustomersAverage WeekdayJuly5</v>
      </c>
      <c r="B12966" t="s">
        <v>2236</v>
      </c>
      <c r="C12966" t="s">
        <v>2261</v>
      </c>
      <c r="D12966" t="s">
        <v>2811</v>
      </c>
      <c r="E12966" t="s">
        <v>3291</v>
      </c>
      <c r="F12966" s="6">
        <v>5</v>
      </c>
      <c r="G12966" s="6">
        <v>367.845703125</v>
      </c>
      <c r="H12966" s="6">
        <v>360.49383544921875</v>
      </c>
      <c r="I12966" s="6">
        <v>49.122478485107422</v>
      </c>
      <c r="J12966" s="6">
        <v>70.141714285714301</v>
      </c>
      <c r="K12966">
        <f t="shared" si="404"/>
        <v>0</v>
      </c>
    </row>
    <row r="12967" spans="1:11" x14ac:dyDescent="0.25">
      <c r="A12967" s="5" t="str">
        <f t="shared" si="405"/>
        <v>Standby StatusNon-Standby CustomersAverage WeekdayJuly6</v>
      </c>
      <c r="B12967" t="s">
        <v>2236</v>
      </c>
      <c r="C12967" t="s">
        <v>2261</v>
      </c>
      <c r="D12967" t="s">
        <v>2811</v>
      </c>
      <c r="E12967" t="s">
        <v>3291</v>
      </c>
      <c r="F12967" s="6">
        <v>6</v>
      </c>
      <c r="G12967" s="6">
        <v>418.60568237304688</v>
      </c>
      <c r="H12967" s="6">
        <v>413.8089599609375</v>
      </c>
      <c r="I12967" s="6">
        <v>57.524097442626953</v>
      </c>
      <c r="J12967" s="6">
        <v>69.777904761904779</v>
      </c>
      <c r="K12967">
        <f t="shared" si="404"/>
        <v>0</v>
      </c>
    </row>
    <row r="12968" spans="1:11" x14ac:dyDescent="0.25">
      <c r="A12968" s="5" t="str">
        <f t="shared" si="405"/>
        <v>Standby StatusNon-Standby CustomersAverage WeekdayJuly7</v>
      </c>
      <c r="B12968" t="s">
        <v>2236</v>
      </c>
      <c r="C12968" t="s">
        <v>2261</v>
      </c>
      <c r="D12968" t="s">
        <v>2811</v>
      </c>
      <c r="E12968" t="s">
        <v>3291</v>
      </c>
      <c r="F12968" s="6">
        <v>7</v>
      </c>
      <c r="G12968" s="6">
        <v>443.69873046875</v>
      </c>
      <c r="H12968" s="6">
        <v>438.16815185546875</v>
      </c>
      <c r="I12968" s="6">
        <v>45.514003753662109</v>
      </c>
      <c r="J12968" s="6">
        <v>69.404000000000039</v>
      </c>
      <c r="K12968">
        <f t="shared" si="404"/>
        <v>0</v>
      </c>
    </row>
    <row r="12969" spans="1:11" x14ac:dyDescent="0.25">
      <c r="A12969" s="5" t="str">
        <f t="shared" si="405"/>
        <v>Standby StatusNon-Standby CustomersAverage WeekdayJuly8</v>
      </c>
      <c r="B12969" t="s">
        <v>2236</v>
      </c>
      <c r="C12969" t="s">
        <v>2261</v>
      </c>
      <c r="D12969" t="s">
        <v>2811</v>
      </c>
      <c r="E12969" t="s">
        <v>3291</v>
      </c>
      <c r="F12969" s="6">
        <v>8</v>
      </c>
      <c r="G12969" s="6">
        <v>449.255859375</v>
      </c>
      <c r="H12969" s="6">
        <v>438.19195556640625</v>
      </c>
      <c r="I12969" s="6">
        <v>46.840614318847656</v>
      </c>
      <c r="J12969" s="6">
        <v>69.564380952380887</v>
      </c>
      <c r="K12969">
        <f t="shared" si="404"/>
        <v>0</v>
      </c>
    </row>
    <row r="12970" spans="1:11" x14ac:dyDescent="0.25">
      <c r="A12970" s="5" t="str">
        <f t="shared" si="405"/>
        <v>Standby StatusNon-Standby CustomersAverage WeekdayJuly9</v>
      </c>
      <c r="B12970" t="s">
        <v>2236</v>
      </c>
      <c r="C12970" t="s">
        <v>2261</v>
      </c>
      <c r="D12970" t="s">
        <v>2811</v>
      </c>
      <c r="E12970" t="s">
        <v>3291</v>
      </c>
      <c r="F12970" s="6">
        <v>9</v>
      </c>
      <c r="G12970" s="6">
        <v>454.27047729492188</v>
      </c>
      <c r="H12970" s="6">
        <v>451.38848876953125</v>
      </c>
      <c r="I12970" s="6">
        <v>50.343597412109375</v>
      </c>
      <c r="J12970" s="6">
        <v>71.546000000000049</v>
      </c>
      <c r="K12970">
        <f t="shared" si="404"/>
        <v>0</v>
      </c>
    </row>
    <row r="12971" spans="1:11" x14ac:dyDescent="0.25">
      <c r="A12971" s="5" t="str">
        <f t="shared" si="405"/>
        <v>Standby StatusNon-Standby CustomersAverage WeekdayJuly10</v>
      </c>
      <c r="B12971" t="s">
        <v>2236</v>
      </c>
      <c r="C12971" t="s">
        <v>2261</v>
      </c>
      <c r="D12971" t="s">
        <v>2811</v>
      </c>
      <c r="E12971" t="s">
        <v>3291</v>
      </c>
      <c r="F12971" s="6">
        <v>10</v>
      </c>
      <c r="G12971" s="6">
        <v>473.71331787109375</v>
      </c>
      <c r="H12971" s="6">
        <v>464.88873291015625</v>
      </c>
      <c r="I12971" s="6">
        <v>48.767715454101563</v>
      </c>
      <c r="J12971" s="6">
        <v>74.176857142857173</v>
      </c>
      <c r="K12971">
        <f t="shared" si="404"/>
        <v>0</v>
      </c>
    </row>
    <row r="12972" spans="1:11" x14ac:dyDescent="0.25">
      <c r="A12972" s="5" t="str">
        <f t="shared" si="405"/>
        <v>Standby StatusNon-Standby CustomersAverage WeekdayJuly11</v>
      </c>
      <c r="B12972" t="s">
        <v>2236</v>
      </c>
      <c r="C12972" t="s">
        <v>2261</v>
      </c>
      <c r="D12972" t="s">
        <v>2811</v>
      </c>
      <c r="E12972" t="s">
        <v>3291</v>
      </c>
      <c r="F12972" s="6">
        <v>11</v>
      </c>
      <c r="G12972" s="6">
        <v>457.73529052734375</v>
      </c>
      <c r="H12972" s="6">
        <v>458.3267822265625</v>
      </c>
      <c r="I12972" s="6">
        <v>69.302421569824219</v>
      </c>
      <c r="J12972" s="6">
        <v>77.545145631067982</v>
      </c>
      <c r="K12972">
        <f t="shared" si="404"/>
        <v>0</v>
      </c>
    </row>
    <row r="12973" spans="1:11" x14ac:dyDescent="0.25">
      <c r="A12973" s="5" t="str">
        <f t="shared" si="405"/>
        <v>Standby StatusNon-Standby CustomersAverage WeekdayJuly12</v>
      </c>
      <c r="B12973" t="s">
        <v>2236</v>
      </c>
      <c r="C12973" t="s">
        <v>2261</v>
      </c>
      <c r="D12973" t="s">
        <v>2811</v>
      </c>
      <c r="E12973" t="s">
        <v>3291</v>
      </c>
      <c r="F12973" s="6">
        <v>12</v>
      </c>
      <c r="G12973" s="6">
        <v>475.18386840820313</v>
      </c>
      <c r="H12973" s="6">
        <v>468.58584594726563</v>
      </c>
      <c r="I12973" s="6">
        <v>46.9715576171875</v>
      </c>
      <c r="J12973" s="6">
        <v>80.643786407767024</v>
      </c>
      <c r="K12973">
        <f t="shared" si="404"/>
        <v>0</v>
      </c>
    </row>
    <row r="12974" spans="1:11" x14ac:dyDescent="0.25">
      <c r="A12974" s="5" t="str">
        <f t="shared" si="405"/>
        <v>Standby StatusNon-Standby CustomersAverage WeekdayJuly13</v>
      </c>
      <c r="B12974" t="s">
        <v>2236</v>
      </c>
      <c r="C12974" t="s">
        <v>2261</v>
      </c>
      <c r="D12974" t="s">
        <v>2811</v>
      </c>
      <c r="E12974" t="s">
        <v>3291</v>
      </c>
      <c r="F12974" s="6">
        <v>13</v>
      </c>
      <c r="G12974" s="6">
        <v>442.20654296875</v>
      </c>
      <c r="H12974" s="6">
        <v>438.83563232421875</v>
      </c>
      <c r="I12974" s="6">
        <v>54.92547607421875</v>
      </c>
      <c r="J12974" s="6">
        <v>82.969514563106799</v>
      </c>
      <c r="K12974">
        <f t="shared" si="404"/>
        <v>0</v>
      </c>
    </row>
    <row r="12975" spans="1:11" x14ac:dyDescent="0.25">
      <c r="A12975" s="5" t="str">
        <f t="shared" si="405"/>
        <v>Standby StatusNon-Standby CustomersAverage WeekdayJuly14</v>
      </c>
      <c r="B12975" t="s">
        <v>2236</v>
      </c>
      <c r="C12975" t="s">
        <v>2261</v>
      </c>
      <c r="D12975" t="s">
        <v>2811</v>
      </c>
      <c r="E12975" t="s">
        <v>3291</v>
      </c>
      <c r="F12975" s="6">
        <v>14</v>
      </c>
      <c r="G12975" s="6">
        <v>392.65213012695313</v>
      </c>
      <c r="H12975" s="6">
        <v>403.70864868164063</v>
      </c>
      <c r="I12975" s="6">
        <v>52.850738525390625</v>
      </c>
      <c r="J12975" s="6">
        <v>85.562427184465989</v>
      </c>
      <c r="K12975">
        <f t="shared" si="404"/>
        <v>0</v>
      </c>
    </row>
    <row r="12976" spans="1:11" x14ac:dyDescent="0.25">
      <c r="A12976" s="5" t="str">
        <f t="shared" si="405"/>
        <v>Standby StatusNon-Standby CustomersAverage WeekdayJuly15</v>
      </c>
      <c r="B12976" t="s">
        <v>2236</v>
      </c>
      <c r="C12976" t="s">
        <v>2261</v>
      </c>
      <c r="D12976" t="s">
        <v>2811</v>
      </c>
      <c r="E12976" t="s">
        <v>3291</v>
      </c>
      <c r="F12976" s="6">
        <v>15</v>
      </c>
      <c r="G12976" s="6">
        <v>367.10964965820313</v>
      </c>
      <c r="H12976" s="6">
        <v>364.43777465820313</v>
      </c>
      <c r="I12976" s="6">
        <v>42.183765411376953</v>
      </c>
      <c r="J12976" s="6">
        <v>87.013786407766872</v>
      </c>
      <c r="K12976">
        <f t="shared" si="404"/>
        <v>0</v>
      </c>
    </row>
    <row r="12977" spans="1:11" x14ac:dyDescent="0.25">
      <c r="A12977" s="5" t="str">
        <f t="shared" si="405"/>
        <v>Standby StatusNon-Standby CustomersAverage WeekdayJuly16</v>
      </c>
      <c r="B12977" t="s">
        <v>2236</v>
      </c>
      <c r="C12977" t="s">
        <v>2261</v>
      </c>
      <c r="D12977" t="s">
        <v>2811</v>
      </c>
      <c r="E12977" t="s">
        <v>3291</v>
      </c>
      <c r="F12977" s="6">
        <v>16</v>
      </c>
      <c r="G12977" s="6">
        <v>343.231689453125</v>
      </c>
      <c r="H12977" s="6">
        <v>328.257568359375</v>
      </c>
      <c r="I12977" s="6">
        <v>50.047752380371094</v>
      </c>
      <c r="J12977" s="6">
        <v>87.000582524271934</v>
      </c>
      <c r="K12977">
        <f t="shared" si="404"/>
        <v>0</v>
      </c>
    </row>
    <row r="12978" spans="1:11" x14ac:dyDescent="0.25">
      <c r="A12978" s="5" t="str">
        <f t="shared" si="405"/>
        <v>Standby StatusNon-Standby CustomersAverage WeekdayJuly17</v>
      </c>
      <c r="B12978" t="s">
        <v>2236</v>
      </c>
      <c r="C12978" t="s">
        <v>2261</v>
      </c>
      <c r="D12978" t="s">
        <v>2811</v>
      </c>
      <c r="E12978" t="s">
        <v>3291</v>
      </c>
      <c r="F12978" s="6">
        <v>17</v>
      </c>
      <c r="G12978" s="6">
        <v>271.21554565429688</v>
      </c>
      <c r="H12978" s="6">
        <v>268.16287231445313</v>
      </c>
      <c r="I12978" s="6">
        <v>42.824962615966797</v>
      </c>
      <c r="J12978" s="6">
        <v>86.462815533980603</v>
      </c>
      <c r="K12978">
        <f t="shared" si="404"/>
        <v>0</v>
      </c>
    </row>
    <row r="12979" spans="1:11" x14ac:dyDescent="0.25">
      <c r="A12979" s="5" t="str">
        <f t="shared" si="405"/>
        <v>Standby StatusNon-Standby CustomersAverage WeekdayJuly18</v>
      </c>
      <c r="B12979" t="s">
        <v>2236</v>
      </c>
      <c r="C12979" t="s">
        <v>2261</v>
      </c>
      <c r="D12979" t="s">
        <v>2811</v>
      </c>
      <c r="E12979" t="s">
        <v>3291</v>
      </c>
      <c r="F12979" s="6">
        <v>18</v>
      </c>
      <c r="G12979" s="6">
        <v>238.60287475585938</v>
      </c>
      <c r="H12979" s="6">
        <v>233.09056091308594</v>
      </c>
      <c r="I12979" s="6">
        <v>40.441184997558594</v>
      </c>
      <c r="J12979" s="6">
        <v>85.25571428571439</v>
      </c>
      <c r="K12979">
        <f t="shared" si="404"/>
        <v>0</v>
      </c>
    </row>
    <row r="12980" spans="1:11" x14ac:dyDescent="0.25">
      <c r="A12980" s="5" t="str">
        <f t="shared" si="405"/>
        <v>Standby StatusNon-Standby CustomersAverage WeekdayJuly19</v>
      </c>
      <c r="B12980" t="s">
        <v>2236</v>
      </c>
      <c r="C12980" t="s">
        <v>2261</v>
      </c>
      <c r="D12980" t="s">
        <v>2811</v>
      </c>
      <c r="E12980" t="s">
        <v>3291</v>
      </c>
      <c r="F12980" s="6">
        <v>19</v>
      </c>
      <c r="G12980" s="6">
        <v>225.19929504394531</v>
      </c>
      <c r="H12980" s="6">
        <v>217.16789245605469</v>
      </c>
      <c r="I12980" s="6">
        <v>46.705158233642578</v>
      </c>
      <c r="J12980" s="6">
        <v>82.981333333333382</v>
      </c>
      <c r="K12980">
        <f t="shared" si="404"/>
        <v>0</v>
      </c>
    </row>
    <row r="12981" spans="1:11" x14ac:dyDescent="0.25">
      <c r="A12981" s="5" t="str">
        <f t="shared" si="405"/>
        <v>Standby StatusNon-Standby CustomersAverage WeekdayJuly20</v>
      </c>
      <c r="B12981" t="s">
        <v>2236</v>
      </c>
      <c r="C12981" t="s">
        <v>2261</v>
      </c>
      <c r="D12981" t="s">
        <v>2811</v>
      </c>
      <c r="E12981" t="s">
        <v>3291</v>
      </c>
      <c r="F12981" s="6">
        <v>20</v>
      </c>
      <c r="G12981" s="6">
        <v>225.01292419433594</v>
      </c>
      <c r="H12981" s="6">
        <v>214.32771301269531</v>
      </c>
      <c r="I12981" s="6">
        <v>45.701519012451172</v>
      </c>
      <c r="J12981" s="6">
        <v>80.160761904761927</v>
      </c>
      <c r="K12981">
        <f t="shared" si="404"/>
        <v>0</v>
      </c>
    </row>
    <row r="12982" spans="1:11" x14ac:dyDescent="0.25">
      <c r="A12982" s="5" t="str">
        <f t="shared" si="405"/>
        <v>Standby StatusNon-Standby CustomersAverage WeekdayJuly21</v>
      </c>
      <c r="B12982" t="s">
        <v>2236</v>
      </c>
      <c r="C12982" t="s">
        <v>2261</v>
      </c>
      <c r="D12982" t="s">
        <v>2811</v>
      </c>
      <c r="E12982" t="s">
        <v>3291</v>
      </c>
      <c r="F12982" s="6">
        <v>21</v>
      </c>
      <c r="G12982" s="6">
        <v>232.80880737304688</v>
      </c>
      <c r="H12982" s="6">
        <v>222.55836486816406</v>
      </c>
      <c r="I12982" s="6">
        <v>47.173271179199219</v>
      </c>
      <c r="J12982" s="6">
        <v>76.932761904761904</v>
      </c>
      <c r="K12982">
        <f t="shared" si="404"/>
        <v>0</v>
      </c>
    </row>
    <row r="12983" spans="1:11" x14ac:dyDescent="0.25">
      <c r="A12983" s="5" t="str">
        <f t="shared" si="405"/>
        <v>Standby StatusNon-Standby CustomersAverage WeekdayJuly22</v>
      </c>
      <c r="B12983" t="s">
        <v>2236</v>
      </c>
      <c r="C12983" t="s">
        <v>2261</v>
      </c>
      <c r="D12983" t="s">
        <v>2811</v>
      </c>
      <c r="E12983" t="s">
        <v>3291</v>
      </c>
      <c r="F12983" s="6">
        <v>22</v>
      </c>
      <c r="G12983" s="6">
        <v>244.14012145996094</v>
      </c>
      <c r="H12983" s="6">
        <v>242.35820007324219</v>
      </c>
      <c r="I12983" s="6">
        <v>46.777755737304688</v>
      </c>
      <c r="J12983" s="6">
        <v>74.161428571428459</v>
      </c>
      <c r="K12983">
        <f t="shared" si="404"/>
        <v>0</v>
      </c>
    </row>
    <row r="12984" spans="1:11" x14ac:dyDescent="0.25">
      <c r="A12984" s="5" t="str">
        <f t="shared" si="405"/>
        <v>Standby StatusNon-Standby CustomersAverage WeekdayJuly23</v>
      </c>
      <c r="B12984" t="s">
        <v>2236</v>
      </c>
      <c r="C12984" t="s">
        <v>2261</v>
      </c>
      <c r="D12984" t="s">
        <v>2811</v>
      </c>
      <c r="E12984" t="s">
        <v>3291</v>
      </c>
      <c r="F12984" s="6">
        <v>23</v>
      </c>
      <c r="G12984" s="6">
        <v>244.23396301269531</v>
      </c>
      <c r="H12984" s="6">
        <v>245.82606506347656</v>
      </c>
      <c r="I12984" s="6">
        <v>54.437374114990234</v>
      </c>
      <c r="J12984" s="6">
        <v>72.717428571428613</v>
      </c>
      <c r="K12984">
        <f t="shared" si="404"/>
        <v>0</v>
      </c>
    </row>
    <row r="12985" spans="1:11" x14ac:dyDescent="0.25">
      <c r="A12985" s="5" t="str">
        <f t="shared" si="405"/>
        <v>Standby StatusNon-Standby CustomersAverage WeekdayJuly24</v>
      </c>
      <c r="B12985" t="s">
        <v>2236</v>
      </c>
      <c r="C12985" t="s">
        <v>2261</v>
      </c>
      <c r="D12985" t="s">
        <v>2811</v>
      </c>
      <c r="E12985" t="s">
        <v>3291</v>
      </c>
      <c r="F12985" s="6">
        <v>24</v>
      </c>
      <c r="G12985" s="6">
        <v>257.9150390625</v>
      </c>
      <c r="H12985" s="6">
        <v>251.88967895507813</v>
      </c>
      <c r="I12985" s="6">
        <v>43.284130096435547</v>
      </c>
      <c r="J12985" s="6">
        <v>71.724666666666593</v>
      </c>
      <c r="K12985">
        <f t="shared" si="404"/>
        <v>0</v>
      </c>
    </row>
    <row r="12986" spans="1:11" x14ac:dyDescent="0.25">
      <c r="A12986" s="5" t="str">
        <f t="shared" si="405"/>
        <v>Standby StatusNon-Standby CustomersMonthly Peak DayJuly1</v>
      </c>
      <c r="B12986" t="s">
        <v>2236</v>
      </c>
      <c r="C12986" t="s">
        <v>2261</v>
      </c>
      <c r="D12986" t="s">
        <v>2812</v>
      </c>
      <c r="E12986" t="s">
        <v>3291</v>
      </c>
      <c r="F12986" s="6">
        <v>1</v>
      </c>
      <c r="G12986" s="6">
        <v>360.35601806640625</v>
      </c>
      <c r="H12986" s="6">
        <v>362.38284301757813</v>
      </c>
      <c r="I12986" s="6">
        <v>51.089687347412109</v>
      </c>
      <c r="J12986" s="6">
        <v>74.485876288659838</v>
      </c>
      <c r="K12986">
        <f t="shared" si="404"/>
        <v>0</v>
      </c>
    </row>
    <row r="12987" spans="1:11" x14ac:dyDescent="0.25">
      <c r="A12987" s="5" t="str">
        <f t="shared" si="405"/>
        <v>Standby StatusNon-Standby CustomersMonthly Peak DayJuly2</v>
      </c>
      <c r="B12987" t="s">
        <v>2236</v>
      </c>
      <c r="C12987" t="s">
        <v>2261</v>
      </c>
      <c r="D12987" t="s">
        <v>2812</v>
      </c>
      <c r="E12987" t="s">
        <v>3291</v>
      </c>
      <c r="F12987" s="6">
        <v>2</v>
      </c>
      <c r="G12987" s="6">
        <v>341.699462890625</v>
      </c>
      <c r="H12987" s="6">
        <v>354.48519897460938</v>
      </c>
      <c r="I12987" s="6">
        <v>51.891860961914063</v>
      </c>
      <c r="J12987" s="6">
        <v>73.943195876288669</v>
      </c>
      <c r="K12987">
        <f t="shared" si="404"/>
        <v>0</v>
      </c>
    </row>
    <row r="12988" spans="1:11" x14ac:dyDescent="0.25">
      <c r="A12988" s="5" t="str">
        <f t="shared" si="405"/>
        <v>Standby StatusNon-Standby CustomersMonthly Peak DayJuly3</v>
      </c>
      <c r="B12988" t="s">
        <v>2236</v>
      </c>
      <c r="C12988" t="s">
        <v>2261</v>
      </c>
      <c r="D12988" t="s">
        <v>2812</v>
      </c>
      <c r="E12988" t="s">
        <v>3291</v>
      </c>
      <c r="F12988" s="6">
        <v>3</v>
      </c>
      <c r="G12988" s="6">
        <v>330.16458129882813</v>
      </c>
      <c r="H12988" s="6">
        <v>345.90963745117188</v>
      </c>
      <c r="I12988" s="6">
        <v>47.258125305175781</v>
      </c>
      <c r="J12988" s="6">
        <v>73.171855670103142</v>
      </c>
      <c r="K12988">
        <f t="shared" si="404"/>
        <v>0</v>
      </c>
    </row>
    <row r="12989" spans="1:11" x14ac:dyDescent="0.25">
      <c r="A12989" s="5" t="str">
        <f t="shared" si="405"/>
        <v>Standby StatusNon-Standby CustomersMonthly Peak DayJuly4</v>
      </c>
      <c r="B12989" t="s">
        <v>2236</v>
      </c>
      <c r="C12989" t="s">
        <v>2261</v>
      </c>
      <c r="D12989" t="s">
        <v>2812</v>
      </c>
      <c r="E12989" t="s">
        <v>3291</v>
      </c>
      <c r="F12989" s="6">
        <v>4</v>
      </c>
      <c r="G12989" s="6">
        <v>356.26596069335938</v>
      </c>
      <c r="H12989" s="6">
        <v>356.99203491210938</v>
      </c>
      <c r="I12989" s="6">
        <v>52.837589263916016</v>
      </c>
      <c r="J12989" s="6">
        <v>72.611340206185574</v>
      </c>
      <c r="K12989">
        <f t="shared" si="404"/>
        <v>0</v>
      </c>
    </row>
    <row r="12990" spans="1:11" x14ac:dyDescent="0.25">
      <c r="A12990" s="5" t="str">
        <f t="shared" si="405"/>
        <v>Standby StatusNon-Standby CustomersMonthly Peak DayJuly5</v>
      </c>
      <c r="B12990" t="s">
        <v>2236</v>
      </c>
      <c r="C12990" t="s">
        <v>2261</v>
      </c>
      <c r="D12990" t="s">
        <v>2812</v>
      </c>
      <c r="E12990" t="s">
        <v>3291</v>
      </c>
      <c r="F12990" s="6">
        <v>5</v>
      </c>
      <c r="G12990" s="6">
        <v>374.17120361328125</v>
      </c>
      <c r="H12990" s="6">
        <v>366.33270263671875</v>
      </c>
      <c r="I12990" s="6">
        <v>51.533447265625</v>
      </c>
      <c r="J12990" s="6">
        <v>72.190618556700997</v>
      </c>
      <c r="K12990">
        <f t="shared" si="404"/>
        <v>0</v>
      </c>
    </row>
    <row r="12991" spans="1:11" x14ac:dyDescent="0.25">
      <c r="A12991" s="5" t="str">
        <f t="shared" si="405"/>
        <v>Standby StatusNon-Standby CustomersMonthly Peak DayJuly6</v>
      </c>
      <c r="B12991" t="s">
        <v>2236</v>
      </c>
      <c r="C12991" t="s">
        <v>2261</v>
      </c>
      <c r="D12991" t="s">
        <v>2812</v>
      </c>
      <c r="E12991" t="s">
        <v>3291</v>
      </c>
      <c r="F12991" s="6">
        <v>6</v>
      </c>
      <c r="G12991" s="6">
        <v>414.2332763671875</v>
      </c>
      <c r="H12991" s="6">
        <v>407.29287719726563</v>
      </c>
      <c r="I12991" s="6">
        <v>48.969154357910156</v>
      </c>
      <c r="J12991" s="6">
        <v>71.624020618556685</v>
      </c>
      <c r="K12991">
        <f t="shared" si="404"/>
        <v>0</v>
      </c>
    </row>
    <row r="12992" spans="1:11" x14ac:dyDescent="0.25">
      <c r="A12992" s="5" t="str">
        <f t="shared" si="405"/>
        <v>Standby StatusNon-Standby CustomersMonthly Peak DayJuly7</v>
      </c>
      <c r="B12992" t="s">
        <v>2236</v>
      </c>
      <c r="C12992" t="s">
        <v>2261</v>
      </c>
      <c r="D12992" t="s">
        <v>2812</v>
      </c>
      <c r="E12992" t="s">
        <v>3291</v>
      </c>
      <c r="F12992" s="6">
        <v>7</v>
      </c>
      <c r="G12992" s="6">
        <v>435.52880859375</v>
      </c>
      <c r="H12992" s="6">
        <v>427.13641357421875</v>
      </c>
      <c r="I12992" s="6">
        <v>49.761909484863281</v>
      </c>
      <c r="J12992" s="6">
        <v>71.093814432989603</v>
      </c>
      <c r="K12992">
        <f t="shared" si="404"/>
        <v>0</v>
      </c>
    </row>
    <row r="12993" spans="1:11" x14ac:dyDescent="0.25">
      <c r="A12993" s="5" t="str">
        <f t="shared" si="405"/>
        <v>Standby StatusNon-Standby CustomersMonthly Peak DayJuly8</v>
      </c>
      <c r="B12993" t="s">
        <v>2236</v>
      </c>
      <c r="C12993" t="s">
        <v>2261</v>
      </c>
      <c r="D12993" t="s">
        <v>2812</v>
      </c>
      <c r="E12993" t="s">
        <v>3291</v>
      </c>
      <c r="F12993" s="6">
        <v>8</v>
      </c>
      <c r="G12993" s="6">
        <v>452.8974609375</v>
      </c>
      <c r="H12993" s="6">
        <v>437.64105224609375</v>
      </c>
      <c r="I12993" s="6">
        <v>50.765529632568359</v>
      </c>
      <c r="J12993" s="6">
        <v>71.79773195876281</v>
      </c>
      <c r="K12993">
        <f t="shared" si="404"/>
        <v>0</v>
      </c>
    </row>
    <row r="12994" spans="1:11" x14ac:dyDescent="0.25">
      <c r="A12994" s="5" t="str">
        <f t="shared" si="405"/>
        <v>Standby StatusNon-Standby CustomersMonthly Peak DayJuly9</v>
      </c>
      <c r="B12994" t="s">
        <v>2236</v>
      </c>
      <c r="C12994" t="s">
        <v>2261</v>
      </c>
      <c r="D12994" t="s">
        <v>2812</v>
      </c>
      <c r="E12994" t="s">
        <v>3291</v>
      </c>
      <c r="F12994" s="6">
        <v>9</v>
      </c>
      <c r="G12994" s="6">
        <v>441.6759033203125</v>
      </c>
      <c r="H12994" s="6">
        <v>437.57797241210938</v>
      </c>
      <c r="I12994" s="6">
        <v>54.206569671630859</v>
      </c>
      <c r="J12994" s="6">
        <v>74.490618556701094</v>
      </c>
      <c r="K12994">
        <f t="shared" ref="K12994:K13057" si="406">INDEX(events, MATCH(CONCATENATE(B12994, C12994, D12994, E12994), events_y, 0), MATCH("Confidential", events_x, 0))</f>
        <v>0</v>
      </c>
    </row>
    <row r="12995" spans="1:11" x14ac:dyDescent="0.25">
      <c r="A12995" s="5" t="str">
        <f t="shared" ref="A12995:A13058" si="407">CONCATENATE(B12995, C12995, D12995, E12995, F12995)</f>
        <v>Standby StatusNon-Standby CustomersMonthly Peak DayJuly10</v>
      </c>
      <c r="B12995" t="s">
        <v>2236</v>
      </c>
      <c r="C12995" t="s">
        <v>2261</v>
      </c>
      <c r="D12995" t="s">
        <v>2812</v>
      </c>
      <c r="E12995" t="s">
        <v>3291</v>
      </c>
      <c r="F12995" s="6">
        <v>10</v>
      </c>
      <c r="G12995" s="6">
        <v>454.01803588867188</v>
      </c>
      <c r="H12995" s="6">
        <v>445.41064453125</v>
      </c>
      <c r="I12995" s="6">
        <v>54.806228637695313</v>
      </c>
      <c r="J12995" s="6">
        <v>78.085567010309333</v>
      </c>
      <c r="K12995">
        <f t="shared" si="406"/>
        <v>0</v>
      </c>
    </row>
    <row r="12996" spans="1:11" x14ac:dyDescent="0.25">
      <c r="A12996" s="5" t="str">
        <f t="shared" si="407"/>
        <v>Standby StatusNon-Standby CustomersMonthly Peak DayJuly11</v>
      </c>
      <c r="B12996" t="s">
        <v>2236</v>
      </c>
      <c r="C12996" t="s">
        <v>2261</v>
      </c>
      <c r="D12996" t="s">
        <v>2812</v>
      </c>
      <c r="E12996" t="s">
        <v>3291</v>
      </c>
      <c r="F12996" s="6">
        <v>11</v>
      </c>
      <c r="G12996" s="6">
        <v>474.35198974609375</v>
      </c>
      <c r="H12996" s="6">
        <v>474.9434814453125</v>
      </c>
      <c r="I12996" s="6">
        <v>57.600086212158203</v>
      </c>
      <c r="J12996" s="6">
        <v>82.185714285714354</v>
      </c>
      <c r="K12996">
        <f t="shared" si="406"/>
        <v>0</v>
      </c>
    </row>
    <row r="12997" spans="1:11" x14ac:dyDescent="0.25">
      <c r="A12997" s="5" t="str">
        <f t="shared" si="407"/>
        <v>Standby StatusNon-Standby CustomersMonthly Peak DayJuly12</v>
      </c>
      <c r="B12997" t="s">
        <v>2236</v>
      </c>
      <c r="C12997" t="s">
        <v>2261</v>
      </c>
      <c r="D12997" t="s">
        <v>2812</v>
      </c>
      <c r="E12997" t="s">
        <v>3291</v>
      </c>
      <c r="F12997" s="6">
        <v>12</v>
      </c>
      <c r="G12997" s="6">
        <v>474.9130859375</v>
      </c>
      <c r="H12997" s="6">
        <v>468.31509399414063</v>
      </c>
      <c r="I12997" s="6">
        <v>60.275920867919922</v>
      </c>
      <c r="J12997" s="6">
        <v>85.30380952380952</v>
      </c>
      <c r="K12997">
        <f t="shared" si="406"/>
        <v>0</v>
      </c>
    </row>
    <row r="12998" spans="1:11" x14ac:dyDescent="0.25">
      <c r="A12998" s="5" t="str">
        <f t="shared" si="407"/>
        <v>Standby StatusNon-Standby CustomersMonthly Peak DayJuly13</v>
      </c>
      <c r="B12998" t="s">
        <v>2236</v>
      </c>
      <c r="C12998" t="s">
        <v>2261</v>
      </c>
      <c r="D12998" t="s">
        <v>2812</v>
      </c>
      <c r="E12998" t="s">
        <v>3291</v>
      </c>
      <c r="F12998" s="6">
        <v>13</v>
      </c>
      <c r="G12998" s="6">
        <v>448.98501586914063</v>
      </c>
      <c r="H12998" s="6">
        <v>445.61410522460938</v>
      </c>
      <c r="I12998" s="6">
        <v>73.213600158691406</v>
      </c>
      <c r="J12998" s="6">
        <v>87.468571428571394</v>
      </c>
      <c r="K12998">
        <f t="shared" si="406"/>
        <v>0</v>
      </c>
    </row>
    <row r="12999" spans="1:11" x14ac:dyDescent="0.25">
      <c r="A12999" s="5" t="str">
        <f t="shared" si="407"/>
        <v>Standby StatusNon-Standby CustomersMonthly Peak DayJuly14</v>
      </c>
      <c r="B12999" t="s">
        <v>2236</v>
      </c>
      <c r="C12999" t="s">
        <v>2261</v>
      </c>
      <c r="D12999" t="s">
        <v>2812</v>
      </c>
      <c r="E12999" t="s">
        <v>3291</v>
      </c>
      <c r="F12999" s="6">
        <v>14</v>
      </c>
      <c r="G12999" s="6">
        <v>398.09194946289063</v>
      </c>
      <c r="H12999" s="6">
        <v>409.14846801757813</v>
      </c>
      <c r="I12999" s="6">
        <v>62.373439788818359</v>
      </c>
      <c r="J12999" s="6">
        <v>89.250476190476149</v>
      </c>
      <c r="K12999">
        <f t="shared" si="406"/>
        <v>0</v>
      </c>
    </row>
    <row r="13000" spans="1:11" x14ac:dyDescent="0.25">
      <c r="A13000" s="5" t="str">
        <f t="shared" si="407"/>
        <v>Standby StatusNon-Standby CustomersMonthly Peak DayJuly15</v>
      </c>
      <c r="B13000" t="s">
        <v>2236</v>
      </c>
      <c r="C13000" t="s">
        <v>2261</v>
      </c>
      <c r="D13000" t="s">
        <v>2812</v>
      </c>
      <c r="E13000" t="s">
        <v>3291</v>
      </c>
      <c r="F13000" s="6">
        <v>15</v>
      </c>
      <c r="G13000" s="6">
        <v>381.4930419921875</v>
      </c>
      <c r="H13000" s="6">
        <v>378.8211669921875</v>
      </c>
      <c r="I13000" s="6">
        <v>54.919139862060547</v>
      </c>
      <c r="J13000" s="6">
        <v>90.203809523809596</v>
      </c>
      <c r="K13000">
        <f t="shared" si="406"/>
        <v>0</v>
      </c>
    </row>
    <row r="13001" spans="1:11" x14ac:dyDescent="0.25">
      <c r="A13001" s="5" t="str">
        <f t="shared" si="407"/>
        <v>Standby StatusNon-Standby CustomersMonthly Peak DayJuly16</v>
      </c>
      <c r="B13001" t="s">
        <v>2236</v>
      </c>
      <c r="C13001" t="s">
        <v>2261</v>
      </c>
      <c r="D13001" t="s">
        <v>2812</v>
      </c>
      <c r="E13001" t="s">
        <v>3291</v>
      </c>
      <c r="F13001" s="6">
        <v>16</v>
      </c>
      <c r="G13001" s="6">
        <v>351.021728515625</v>
      </c>
      <c r="H13001" s="6">
        <v>336.04763793945313</v>
      </c>
      <c r="I13001" s="6">
        <v>56.365081787109375</v>
      </c>
      <c r="J13001" s="6">
        <v>91.113333333333202</v>
      </c>
      <c r="K13001">
        <f t="shared" si="406"/>
        <v>0</v>
      </c>
    </row>
    <row r="13002" spans="1:11" x14ac:dyDescent="0.25">
      <c r="A13002" s="5" t="str">
        <f t="shared" si="407"/>
        <v>Standby StatusNon-Standby CustomersMonthly Peak DayJuly17</v>
      </c>
      <c r="B13002" t="s">
        <v>2236</v>
      </c>
      <c r="C13002" t="s">
        <v>2261</v>
      </c>
      <c r="D13002" t="s">
        <v>2812</v>
      </c>
      <c r="E13002" t="s">
        <v>3291</v>
      </c>
      <c r="F13002" s="6">
        <v>17</v>
      </c>
      <c r="G13002" s="6">
        <v>286.52142333984375</v>
      </c>
      <c r="H13002" s="6">
        <v>283.46875</v>
      </c>
      <c r="I13002" s="6">
        <v>51.006740570068359</v>
      </c>
      <c r="J13002" s="6">
        <v>91.863809523809564</v>
      </c>
      <c r="K13002">
        <f t="shared" si="406"/>
        <v>0</v>
      </c>
    </row>
    <row r="13003" spans="1:11" x14ac:dyDescent="0.25">
      <c r="A13003" s="5" t="str">
        <f t="shared" si="407"/>
        <v>Standby StatusNon-Standby CustomersMonthly Peak DayJuly18</v>
      </c>
      <c r="B13003" t="s">
        <v>2236</v>
      </c>
      <c r="C13003" t="s">
        <v>2261</v>
      </c>
      <c r="D13003" t="s">
        <v>2812</v>
      </c>
      <c r="E13003" t="s">
        <v>3291</v>
      </c>
      <c r="F13003" s="6">
        <v>18</v>
      </c>
      <c r="G13003" s="6">
        <v>258.54721069335938</v>
      </c>
      <c r="H13003" s="6">
        <v>253.03488159179688</v>
      </c>
      <c r="I13003" s="6">
        <v>45.72454833984375</v>
      </c>
      <c r="J13003" s="6">
        <v>90.963809523809459</v>
      </c>
      <c r="K13003">
        <f t="shared" si="406"/>
        <v>0</v>
      </c>
    </row>
    <row r="13004" spans="1:11" x14ac:dyDescent="0.25">
      <c r="A13004" s="5" t="str">
        <f t="shared" si="407"/>
        <v>Standby StatusNon-Standby CustomersMonthly Peak DayJuly19</v>
      </c>
      <c r="B13004" t="s">
        <v>2236</v>
      </c>
      <c r="C13004" t="s">
        <v>2261</v>
      </c>
      <c r="D13004" t="s">
        <v>2812</v>
      </c>
      <c r="E13004" t="s">
        <v>3291</v>
      </c>
      <c r="F13004" s="6">
        <v>19</v>
      </c>
      <c r="G13004" s="6">
        <v>232.16212463378906</v>
      </c>
      <c r="H13004" s="6">
        <v>224.13072204589844</v>
      </c>
      <c r="I13004" s="6">
        <v>43.581787109375</v>
      </c>
      <c r="J13004" s="6">
        <v>89.326666666666611</v>
      </c>
      <c r="K13004">
        <f t="shared" si="406"/>
        <v>0</v>
      </c>
    </row>
    <row r="13005" spans="1:11" x14ac:dyDescent="0.25">
      <c r="A13005" s="5" t="str">
        <f t="shared" si="407"/>
        <v>Standby StatusNon-Standby CustomersMonthly Peak DayJuly20</v>
      </c>
      <c r="B13005" t="s">
        <v>2236</v>
      </c>
      <c r="C13005" t="s">
        <v>2261</v>
      </c>
      <c r="D13005" t="s">
        <v>2812</v>
      </c>
      <c r="E13005" t="s">
        <v>3291</v>
      </c>
      <c r="F13005" s="6">
        <v>20</v>
      </c>
      <c r="G13005" s="6">
        <v>216.76023864746094</v>
      </c>
      <c r="H13005" s="6">
        <v>206.07502746582031</v>
      </c>
      <c r="I13005" s="6">
        <v>61.325283050537109</v>
      </c>
      <c r="J13005" s="6">
        <v>86.712380952380911</v>
      </c>
      <c r="K13005">
        <f t="shared" si="406"/>
        <v>0</v>
      </c>
    </row>
    <row r="13006" spans="1:11" x14ac:dyDescent="0.25">
      <c r="A13006" s="5" t="str">
        <f t="shared" si="407"/>
        <v>Standby StatusNon-Standby CustomersMonthly Peak DayJuly21</v>
      </c>
      <c r="B13006" t="s">
        <v>2236</v>
      </c>
      <c r="C13006" t="s">
        <v>2261</v>
      </c>
      <c r="D13006" t="s">
        <v>2812</v>
      </c>
      <c r="E13006" t="s">
        <v>3291</v>
      </c>
      <c r="F13006" s="6">
        <v>21</v>
      </c>
      <c r="G13006" s="6">
        <v>221.58430480957031</v>
      </c>
      <c r="H13006" s="6">
        <v>211.3338623046875</v>
      </c>
      <c r="I13006" s="6">
        <v>61.116443634033203</v>
      </c>
      <c r="J13006" s="6">
        <v>83.374285714285719</v>
      </c>
      <c r="K13006">
        <f t="shared" si="406"/>
        <v>0</v>
      </c>
    </row>
    <row r="13007" spans="1:11" x14ac:dyDescent="0.25">
      <c r="A13007" s="5" t="str">
        <f t="shared" si="407"/>
        <v>Standby StatusNon-Standby CustomersMonthly Peak DayJuly22</v>
      </c>
      <c r="B13007" t="s">
        <v>2236</v>
      </c>
      <c r="C13007" t="s">
        <v>2261</v>
      </c>
      <c r="D13007" t="s">
        <v>2812</v>
      </c>
      <c r="E13007" t="s">
        <v>3291</v>
      </c>
      <c r="F13007" s="6">
        <v>22</v>
      </c>
      <c r="G13007" s="6">
        <v>246.12409973144531</v>
      </c>
      <c r="H13007" s="6">
        <v>244.34219360351563</v>
      </c>
      <c r="I13007" s="6">
        <v>64.176193237304688</v>
      </c>
      <c r="J13007" s="6">
        <v>80.007904761904797</v>
      </c>
      <c r="K13007">
        <f t="shared" si="406"/>
        <v>0</v>
      </c>
    </row>
    <row r="13008" spans="1:11" x14ac:dyDescent="0.25">
      <c r="A13008" s="5" t="str">
        <f t="shared" si="407"/>
        <v>Standby StatusNon-Standby CustomersMonthly Peak DayJuly23</v>
      </c>
      <c r="B13008" t="s">
        <v>2236</v>
      </c>
      <c r="C13008" t="s">
        <v>2261</v>
      </c>
      <c r="D13008" t="s">
        <v>2812</v>
      </c>
      <c r="E13008" t="s">
        <v>3291</v>
      </c>
      <c r="F13008" s="6">
        <v>23</v>
      </c>
      <c r="G13008" s="6">
        <v>255.56462097167969</v>
      </c>
      <c r="H13008" s="6">
        <v>257.15670776367188</v>
      </c>
      <c r="I13008" s="6">
        <v>48.829574584960938</v>
      </c>
      <c r="J13008" s="6">
        <v>78.414380952380924</v>
      </c>
      <c r="K13008">
        <f t="shared" si="406"/>
        <v>0</v>
      </c>
    </row>
    <row r="13009" spans="1:11" x14ac:dyDescent="0.25">
      <c r="A13009" s="5" t="str">
        <f t="shared" si="407"/>
        <v>Standby StatusNon-Standby CustomersMonthly Peak DayJuly24</v>
      </c>
      <c r="B13009" t="s">
        <v>2236</v>
      </c>
      <c r="C13009" t="s">
        <v>2261</v>
      </c>
      <c r="D13009" t="s">
        <v>2812</v>
      </c>
      <c r="E13009" t="s">
        <v>3291</v>
      </c>
      <c r="F13009" s="6">
        <v>24</v>
      </c>
      <c r="G13009" s="6">
        <v>263.74844360351563</v>
      </c>
      <c r="H13009" s="6">
        <v>257.72308349609375</v>
      </c>
      <c r="I13009" s="6">
        <v>43.831348419189453</v>
      </c>
      <c r="J13009" s="6">
        <v>77.099809523809427</v>
      </c>
      <c r="K13009">
        <f t="shared" si="406"/>
        <v>0</v>
      </c>
    </row>
    <row r="13010" spans="1:11" x14ac:dyDescent="0.25">
      <c r="A13010" s="5" t="str">
        <f t="shared" si="407"/>
        <v>Standby StatusNon-Standby CustomersAverage WeekdayAugust1</v>
      </c>
      <c r="B13010" t="s">
        <v>2236</v>
      </c>
      <c r="C13010" t="s">
        <v>2261</v>
      </c>
      <c r="D13010" t="s">
        <v>2813</v>
      </c>
      <c r="E13010" t="s">
        <v>3292</v>
      </c>
      <c r="F13010" s="6">
        <v>1</v>
      </c>
      <c r="G13010" s="6">
        <v>287.55465698242188</v>
      </c>
      <c r="H13010" s="6">
        <v>340.98287963867188</v>
      </c>
      <c r="I13010" s="6">
        <v>51.268035888671875</v>
      </c>
      <c r="J13010" s="6">
        <v>74.123904761904768</v>
      </c>
      <c r="K13010">
        <f t="shared" si="406"/>
        <v>0</v>
      </c>
    </row>
    <row r="13011" spans="1:11" x14ac:dyDescent="0.25">
      <c r="A13011" s="5" t="str">
        <f t="shared" si="407"/>
        <v>Standby StatusNon-Standby CustomersAverage WeekdayAugust2</v>
      </c>
      <c r="B13011" t="s">
        <v>2236</v>
      </c>
      <c r="C13011" t="s">
        <v>2261</v>
      </c>
      <c r="D13011" t="s">
        <v>2813</v>
      </c>
      <c r="E13011" t="s">
        <v>3292</v>
      </c>
      <c r="F13011" s="6">
        <v>2</v>
      </c>
      <c r="G13011" s="6">
        <v>290.59136962890625</v>
      </c>
      <c r="H13011" s="6">
        <v>345.80023193359375</v>
      </c>
      <c r="I13011" s="6">
        <v>59.334163665771484</v>
      </c>
      <c r="J13011" s="6">
        <v>73.399428571428601</v>
      </c>
      <c r="K13011">
        <f t="shared" si="406"/>
        <v>0</v>
      </c>
    </row>
    <row r="13012" spans="1:11" x14ac:dyDescent="0.25">
      <c r="A13012" s="5" t="str">
        <f t="shared" si="407"/>
        <v>Standby StatusNon-Standby CustomersAverage WeekdayAugust3</v>
      </c>
      <c r="B13012" t="s">
        <v>2236</v>
      </c>
      <c r="C13012" t="s">
        <v>2261</v>
      </c>
      <c r="D13012" t="s">
        <v>2813</v>
      </c>
      <c r="E13012" t="s">
        <v>3292</v>
      </c>
      <c r="F13012" s="6">
        <v>3</v>
      </c>
      <c r="G13012" s="6">
        <v>278.91421508789063</v>
      </c>
      <c r="H13012" s="6">
        <v>349.26846313476563</v>
      </c>
      <c r="I13012" s="6">
        <v>57.949756622314453</v>
      </c>
      <c r="J13012" s="6">
        <v>72.326761904761923</v>
      </c>
      <c r="K13012">
        <f t="shared" si="406"/>
        <v>0</v>
      </c>
    </row>
    <row r="13013" spans="1:11" x14ac:dyDescent="0.25">
      <c r="A13013" s="5" t="str">
        <f t="shared" si="407"/>
        <v>Standby StatusNon-Standby CustomersAverage WeekdayAugust4</v>
      </c>
      <c r="B13013" t="s">
        <v>2236</v>
      </c>
      <c r="C13013" t="s">
        <v>2261</v>
      </c>
      <c r="D13013" t="s">
        <v>2813</v>
      </c>
      <c r="E13013" t="s">
        <v>3292</v>
      </c>
      <c r="F13013" s="6">
        <v>4</v>
      </c>
      <c r="G13013" s="6">
        <v>293.94625854492188</v>
      </c>
      <c r="H13013" s="6">
        <v>350.63735961914063</v>
      </c>
      <c r="I13013" s="6">
        <v>53.522922515869141</v>
      </c>
      <c r="J13013" s="6">
        <v>71.549523809523848</v>
      </c>
      <c r="K13013">
        <f t="shared" si="406"/>
        <v>0</v>
      </c>
    </row>
    <row r="13014" spans="1:11" x14ac:dyDescent="0.25">
      <c r="A13014" s="5" t="str">
        <f t="shared" si="407"/>
        <v>Standby StatusNon-Standby CustomersAverage WeekdayAugust5</v>
      </c>
      <c r="B13014" t="s">
        <v>2236</v>
      </c>
      <c r="C13014" t="s">
        <v>2261</v>
      </c>
      <c r="D13014" t="s">
        <v>2813</v>
      </c>
      <c r="E13014" t="s">
        <v>3292</v>
      </c>
      <c r="F13014" s="6">
        <v>5</v>
      </c>
      <c r="G13014" s="6">
        <v>320.46334838867188</v>
      </c>
      <c r="H13014" s="6">
        <v>372.60568237304688</v>
      </c>
      <c r="I13014" s="6">
        <v>102.66252899169922</v>
      </c>
      <c r="J13014" s="6">
        <v>71.081047619047609</v>
      </c>
      <c r="K13014">
        <f t="shared" si="406"/>
        <v>0</v>
      </c>
    </row>
    <row r="13015" spans="1:11" x14ac:dyDescent="0.25">
      <c r="A13015" s="5" t="str">
        <f t="shared" si="407"/>
        <v>Standby StatusNon-Standby CustomersAverage WeekdayAugust6</v>
      </c>
      <c r="B13015" t="s">
        <v>2236</v>
      </c>
      <c r="C13015" t="s">
        <v>2261</v>
      </c>
      <c r="D13015" t="s">
        <v>2813</v>
      </c>
      <c r="E13015" t="s">
        <v>3292</v>
      </c>
      <c r="F13015" s="6">
        <v>6</v>
      </c>
      <c r="G13015" s="6">
        <v>430.98440551757813</v>
      </c>
      <c r="H13015" s="6">
        <v>464.02774047851563</v>
      </c>
      <c r="I13015" s="6">
        <v>76.120979309082031</v>
      </c>
      <c r="J13015" s="6">
        <v>70.160857142857196</v>
      </c>
      <c r="K13015">
        <f t="shared" si="406"/>
        <v>0</v>
      </c>
    </row>
    <row r="13016" spans="1:11" x14ac:dyDescent="0.25">
      <c r="A13016" s="5" t="str">
        <f t="shared" si="407"/>
        <v>Standby StatusNon-Standby CustomersAverage WeekdayAugust7</v>
      </c>
      <c r="B13016" t="s">
        <v>2236</v>
      </c>
      <c r="C13016" t="s">
        <v>2261</v>
      </c>
      <c r="D13016" t="s">
        <v>2813</v>
      </c>
      <c r="E13016" t="s">
        <v>3292</v>
      </c>
      <c r="F13016" s="6">
        <v>7</v>
      </c>
      <c r="G13016" s="6">
        <v>479.29574584960938</v>
      </c>
      <c r="H13016" s="6">
        <v>494.2462158203125</v>
      </c>
      <c r="I13016" s="6">
        <v>55.293964385986328</v>
      </c>
      <c r="J13016" s="6">
        <v>69.75657142857149</v>
      </c>
      <c r="K13016">
        <f t="shared" si="406"/>
        <v>0</v>
      </c>
    </row>
    <row r="13017" spans="1:11" x14ac:dyDescent="0.25">
      <c r="A13017" s="5" t="str">
        <f t="shared" si="407"/>
        <v>Standby StatusNon-Standby CustomersAverage WeekdayAugust8</v>
      </c>
      <c r="B13017" t="s">
        <v>2236</v>
      </c>
      <c r="C13017" t="s">
        <v>2261</v>
      </c>
      <c r="D13017" t="s">
        <v>2813</v>
      </c>
      <c r="E13017" t="s">
        <v>3292</v>
      </c>
      <c r="F13017" s="6">
        <v>8</v>
      </c>
      <c r="G13017" s="6">
        <v>436.12533569335938</v>
      </c>
      <c r="H13017" s="6">
        <v>480.88760375976563</v>
      </c>
      <c r="I13017" s="6">
        <v>50.327827453613281</v>
      </c>
      <c r="J13017" s="6">
        <v>69.745619047619087</v>
      </c>
      <c r="K13017">
        <f t="shared" si="406"/>
        <v>0</v>
      </c>
    </row>
    <row r="13018" spans="1:11" x14ac:dyDescent="0.25">
      <c r="A13018" s="5" t="str">
        <f t="shared" si="407"/>
        <v>Standby StatusNon-Standby CustomersAverage WeekdayAugust9</v>
      </c>
      <c r="B13018" t="s">
        <v>2236</v>
      </c>
      <c r="C13018" t="s">
        <v>2261</v>
      </c>
      <c r="D13018" t="s">
        <v>2813</v>
      </c>
      <c r="E13018" t="s">
        <v>3292</v>
      </c>
      <c r="F13018" s="6">
        <v>9</v>
      </c>
      <c r="G13018" s="6">
        <v>491.12008666992188</v>
      </c>
      <c r="H13018" s="6">
        <v>525.02630615234375</v>
      </c>
      <c r="I13018" s="6">
        <v>61.660999298095703</v>
      </c>
      <c r="J13018" s="6">
        <v>71.96695238095235</v>
      </c>
      <c r="K13018">
        <f t="shared" si="406"/>
        <v>0</v>
      </c>
    </row>
    <row r="13019" spans="1:11" x14ac:dyDescent="0.25">
      <c r="A13019" s="5" t="str">
        <f t="shared" si="407"/>
        <v>Standby StatusNon-Standby CustomersAverage WeekdayAugust10</v>
      </c>
      <c r="B13019" t="s">
        <v>2236</v>
      </c>
      <c r="C13019" t="s">
        <v>2261</v>
      </c>
      <c r="D13019" t="s">
        <v>2813</v>
      </c>
      <c r="E13019" t="s">
        <v>3292</v>
      </c>
      <c r="F13019" s="6">
        <v>10</v>
      </c>
      <c r="G13019" s="6">
        <v>502.934814453125</v>
      </c>
      <c r="H13019" s="6">
        <v>524.6712646484375</v>
      </c>
      <c r="I13019" s="6">
        <v>62.258514404296875</v>
      </c>
      <c r="J13019" s="6">
        <v>76.07885714285716</v>
      </c>
      <c r="K13019">
        <f t="shared" si="406"/>
        <v>0</v>
      </c>
    </row>
    <row r="13020" spans="1:11" x14ac:dyDescent="0.25">
      <c r="A13020" s="5" t="str">
        <f t="shared" si="407"/>
        <v>Standby StatusNon-Standby CustomersAverage WeekdayAugust11</v>
      </c>
      <c r="B13020" t="s">
        <v>2236</v>
      </c>
      <c r="C13020" t="s">
        <v>2261</v>
      </c>
      <c r="D13020" t="s">
        <v>2813</v>
      </c>
      <c r="E13020" t="s">
        <v>3292</v>
      </c>
      <c r="F13020" s="6">
        <v>11</v>
      </c>
      <c r="G13020" s="6">
        <v>440.68124389648438</v>
      </c>
      <c r="H13020" s="6">
        <v>488.54058837890625</v>
      </c>
      <c r="I13020" s="6">
        <v>55.179561614990234</v>
      </c>
      <c r="J13020" s="6">
        <v>80.597904761904857</v>
      </c>
      <c r="K13020">
        <f t="shared" si="406"/>
        <v>0</v>
      </c>
    </row>
    <row r="13021" spans="1:11" x14ac:dyDescent="0.25">
      <c r="A13021" s="5" t="str">
        <f t="shared" si="407"/>
        <v>Standby StatusNon-Standby CustomersAverage WeekdayAugust12</v>
      </c>
      <c r="B13021" t="s">
        <v>2236</v>
      </c>
      <c r="C13021" t="s">
        <v>2261</v>
      </c>
      <c r="D13021" t="s">
        <v>2813</v>
      </c>
      <c r="E13021" t="s">
        <v>3292</v>
      </c>
      <c r="F13021" s="6">
        <v>12</v>
      </c>
      <c r="G13021" s="6">
        <v>443.92718505859375</v>
      </c>
      <c r="H13021" s="6">
        <v>486.87066650390625</v>
      </c>
      <c r="I13021" s="6">
        <v>54.707664489746094</v>
      </c>
      <c r="J13021" s="6">
        <v>84.581047619047624</v>
      </c>
      <c r="K13021">
        <f t="shared" si="406"/>
        <v>0</v>
      </c>
    </row>
    <row r="13022" spans="1:11" x14ac:dyDescent="0.25">
      <c r="A13022" s="5" t="str">
        <f t="shared" si="407"/>
        <v>Standby StatusNon-Standby CustomersAverage WeekdayAugust13</v>
      </c>
      <c r="B13022" t="s">
        <v>2236</v>
      </c>
      <c r="C13022" t="s">
        <v>2261</v>
      </c>
      <c r="D13022" t="s">
        <v>2813</v>
      </c>
      <c r="E13022" t="s">
        <v>3292</v>
      </c>
      <c r="F13022" s="6">
        <v>13</v>
      </c>
      <c r="G13022" s="6">
        <v>446.012939453125</v>
      </c>
      <c r="H13022" s="6">
        <v>489.250732421875</v>
      </c>
      <c r="I13022" s="6">
        <v>51.031299591064453</v>
      </c>
      <c r="J13022" s="6">
        <v>86.862095238095222</v>
      </c>
      <c r="K13022">
        <f t="shared" si="406"/>
        <v>0</v>
      </c>
    </row>
    <row r="13023" spans="1:11" x14ac:dyDescent="0.25">
      <c r="A13023" s="5" t="str">
        <f t="shared" si="407"/>
        <v>Standby StatusNon-Standby CustomersAverage WeekdayAugust14</v>
      </c>
      <c r="B13023" t="s">
        <v>2236</v>
      </c>
      <c r="C13023" t="s">
        <v>2261</v>
      </c>
      <c r="D13023" t="s">
        <v>2813</v>
      </c>
      <c r="E13023" t="s">
        <v>3292</v>
      </c>
      <c r="F13023" s="6">
        <v>14</v>
      </c>
      <c r="G13023" s="6">
        <v>412.17434692382813</v>
      </c>
      <c r="H13023" s="6">
        <v>447.312744140625</v>
      </c>
      <c r="I13023" s="6">
        <v>56.408054351806641</v>
      </c>
      <c r="J13023" s="6">
        <v>87.747619047619082</v>
      </c>
      <c r="K13023">
        <f t="shared" si="406"/>
        <v>0</v>
      </c>
    </row>
    <row r="13024" spans="1:11" x14ac:dyDescent="0.25">
      <c r="A13024" s="5" t="str">
        <f t="shared" si="407"/>
        <v>Standby StatusNon-Standby CustomersAverage WeekdayAugust15</v>
      </c>
      <c r="B13024" t="s">
        <v>2236</v>
      </c>
      <c r="C13024" t="s">
        <v>2261</v>
      </c>
      <c r="D13024" t="s">
        <v>2813</v>
      </c>
      <c r="E13024" t="s">
        <v>3292</v>
      </c>
      <c r="F13024" s="6">
        <v>15</v>
      </c>
      <c r="G13024" s="6">
        <v>397.19268798828125</v>
      </c>
      <c r="H13024" s="6">
        <v>427.87078857421875</v>
      </c>
      <c r="I13024" s="6">
        <v>54.470531463623047</v>
      </c>
      <c r="J13024" s="6">
        <v>88.409523809523705</v>
      </c>
      <c r="K13024">
        <f t="shared" si="406"/>
        <v>0</v>
      </c>
    </row>
    <row r="13025" spans="1:11" x14ac:dyDescent="0.25">
      <c r="A13025" s="5" t="str">
        <f t="shared" si="407"/>
        <v>Standby StatusNon-Standby CustomersAverage WeekdayAugust16</v>
      </c>
      <c r="B13025" t="s">
        <v>2236</v>
      </c>
      <c r="C13025" t="s">
        <v>2261</v>
      </c>
      <c r="D13025" t="s">
        <v>2813</v>
      </c>
      <c r="E13025" t="s">
        <v>3292</v>
      </c>
      <c r="F13025" s="6">
        <v>16</v>
      </c>
      <c r="G13025" s="6">
        <v>330.97879028320313</v>
      </c>
      <c r="H13025" s="6">
        <v>353.5013427734375</v>
      </c>
      <c r="I13025" s="6">
        <v>50.188041687011719</v>
      </c>
      <c r="J13025" s="6">
        <v>88.673523809523815</v>
      </c>
      <c r="K13025">
        <f t="shared" si="406"/>
        <v>0</v>
      </c>
    </row>
    <row r="13026" spans="1:11" x14ac:dyDescent="0.25">
      <c r="A13026" s="5" t="str">
        <f t="shared" si="407"/>
        <v>Standby StatusNon-Standby CustomersAverage WeekdayAugust17</v>
      </c>
      <c r="B13026" t="s">
        <v>2236</v>
      </c>
      <c r="C13026" t="s">
        <v>2261</v>
      </c>
      <c r="D13026" t="s">
        <v>2813</v>
      </c>
      <c r="E13026" t="s">
        <v>3292</v>
      </c>
      <c r="F13026" s="6">
        <v>17</v>
      </c>
      <c r="G13026" s="6">
        <v>292.65472412109375</v>
      </c>
      <c r="H13026" s="6">
        <v>331.81011962890625</v>
      </c>
      <c r="I13026" s="6">
        <v>49.692714691162109</v>
      </c>
      <c r="J13026" s="6">
        <v>88.890285714285767</v>
      </c>
      <c r="K13026">
        <f t="shared" si="406"/>
        <v>0</v>
      </c>
    </row>
    <row r="13027" spans="1:11" x14ac:dyDescent="0.25">
      <c r="A13027" s="5" t="str">
        <f t="shared" si="407"/>
        <v>Standby StatusNon-Standby CustomersAverage WeekdayAugust18</v>
      </c>
      <c r="B13027" t="s">
        <v>2236</v>
      </c>
      <c r="C13027" t="s">
        <v>2261</v>
      </c>
      <c r="D13027" t="s">
        <v>2813</v>
      </c>
      <c r="E13027" t="s">
        <v>3292</v>
      </c>
      <c r="F13027" s="6">
        <v>18</v>
      </c>
      <c r="G13027" s="6">
        <v>275.55096435546875</v>
      </c>
      <c r="H13027" s="6">
        <v>302.72128295898438</v>
      </c>
      <c r="I13027" s="6">
        <v>67.6224365234375</v>
      </c>
      <c r="J13027" s="6">
        <v>88.623238095238094</v>
      </c>
      <c r="K13027">
        <f t="shared" si="406"/>
        <v>0</v>
      </c>
    </row>
    <row r="13028" spans="1:11" x14ac:dyDescent="0.25">
      <c r="A13028" s="5" t="str">
        <f t="shared" si="407"/>
        <v>Standby StatusNon-Standby CustomersAverage WeekdayAugust19</v>
      </c>
      <c r="B13028" t="s">
        <v>2236</v>
      </c>
      <c r="C13028" t="s">
        <v>2261</v>
      </c>
      <c r="D13028" t="s">
        <v>2813</v>
      </c>
      <c r="E13028" t="s">
        <v>3292</v>
      </c>
      <c r="F13028" s="6">
        <v>19</v>
      </c>
      <c r="G13028" s="6">
        <v>300.76052856445313</v>
      </c>
      <c r="H13028" s="6">
        <v>317.87057495117188</v>
      </c>
      <c r="I13028" s="6">
        <v>76.939971923828125</v>
      </c>
      <c r="J13028" s="6">
        <v>87.228000000000051</v>
      </c>
      <c r="K13028">
        <f t="shared" si="406"/>
        <v>0</v>
      </c>
    </row>
    <row r="13029" spans="1:11" x14ac:dyDescent="0.25">
      <c r="A13029" s="5" t="str">
        <f t="shared" si="407"/>
        <v>Standby StatusNon-Standby CustomersAverage WeekdayAugust20</v>
      </c>
      <c r="B13029" t="s">
        <v>2236</v>
      </c>
      <c r="C13029" t="s">
        <v>2261</v>
      </c>
      <c r="D13029" t="s">
        <v>2813</v>
      </c>
      <c r="E13029" t="s">
        <v>3292</v>
      </c>
      <c r="F13029" s="6">
        <v>20</v>
      </c>
      <c r="G13029" s="6">
        <v>282.283447265625</v>
      </c>
      <c r="H13029" s="6">
        <v>305.50698852539063</v>
      </c>
      <c r="I13029" s="6">
        <v>57.276203155517578</v>
      </c>
      <c r="J13029" s="6">
        <v>84.752380952380946</v>
      </c>
      <c r="K13029">
        <f t="shared" si="406"/>
        <v>0</v>
      </c>
    </row>
    <row r="13030" spans="1:11" x14ac:dyDescent="0.25">
      <c r="A13030" s="5" t="str">
        <f t="shared" si="407"/>
        <v>Standby StatusNon-Standby CustomersAverage WeekdayAugust21</v>
      </c>
      <c r="B13030" t="s">
        <v>2236</v>
      </c>
      <c r="C13030" t="s">
        <v>2261</v>
      </c>
      <c r="D13030" t="s">
        <v>2813</v>
      </c>
      <c r="E13030" t="s">
        <v>3292</v>
      </c>
      <c r="F13030" s="6">
        <v>21</v>
      </c>
      <c r="G13030" s="6">
        <v>283.39239501953125</v>
      </c>
      <c r="H13030" s="6">
        <v>310.35394287109375</v>
      </c>
      <c r="I13030" s="6">
        <v>66.215370178222656</v>
      </c>
      <c r="J13030" s="6">
        <v>81.21380952380953</v>
      </c>
      <c r="K13030">
        <f t="shared" si="406"/>
        <v>0</v>
      </c>
    </row>
    <row r="13031" spans="1:11" x14ac:dyDescent="0.25">
      <c r="A13031" s="5" t="str">
        <f t="shared" si="407"/>
        <v>Standby StatusNon-Standby CustomersAverage WeekdayAugust22</v>
      </c>
      <c r="B13031" t="s">
        <v>2236</v>
      </c>
      <c r="C13031" t="s">
        <v>2261</v>
      </c>
      <c r="D13031" t="s">
        <v>2813</v>
      </c>
      <c r="E13031" t="s">
        <v>3292</v>
      </c>
      <c r="F13031" s="6">
        <v>22</v>
      </c>
      <c r="G13031" s="6">
        <v>279.87875366210938</v>
      </c>
      <c r="H13031" s="6">
        <v>332.43240356445313</v>
      </c>
      <c r="I13031" s="6">
        <v>72.030029296875</v>
      </c>
      <c r="J13031" s="6">
        <v>77.521238095238175</v>
      </c>
      <c r="K13031">
        <f t="shared" si="406"/>
        <v>0</v>
      </c>
    </row>
    <row r="13032" spans="1:11" x14ac:dyDescent="0.25">
      <c r="A13032" s="5" t="str">
        <f t="shared" si="407"/>
        <v>Standby StatusNon-Standby CustomersAverage WeekdayAugust23</v>
      </c>
      <c r="B13032" t="s">
        <v>2236</v>
      </c>
      <c r="C13032" t="s">
        <v>2261</v>
      </c>
      <c r="D13032" t="s">
        <v>2813</v>
      </c>
      <c r="E13032" t="s">
        <v>3292</v>
      </c>
      <c r="F13032" s="6">
        <v>23</v>
      </c>
      <c r="G13032" s="6">
        <v>279.44485473632813</v>
      </c>
      <c r="H13032" s="6">
        <v>338.0078125</v>
      </c>
      <c r="I13032" s="6">
        <v>53.654453277587891</v>
      </c>
      <c r="J13032" s="6">
        <v>75.177809523809572</v>
      </c>
      <c r="K13032">
        <f t="shared" si="406"/>
        <v>0</v>
      </c>
    </row>
    <row r="13033" spans="1:11" x14ac:dyDescent="0.25">
      <c r="A13033" s="5" t="str">
        <f t="shared" si="407"/>
        <v>Standby StatusNon-Standby CustomersAverage WeekdayAugust24</v>
      </c>
      <c r="B13033" t="s">
        <v>2236</v>
      </c>
      <c r="C13033" t="s">
        <v>2261</v>
      </c>
      <c r="D13033" t="s">
        <v>2813</v>
      </c>
      <c r="E13033" t="s">
        <v>3292</v>
      </c>
      <c r="F13033" s="6">
        <v>24</v>
      </c>
      <c r="G13033" s="6">
        <v>269.837158203125</v>
      </c>
      <c r="H13033" s="6">
        <v>326.88449096679688</v>
      </c>
      <c r="I13033" s="6">
        <v>53.705696105957031</v>
      </c>
      <c r="J13033" s="6">
        <v>73.375047619047649</v>
      </c>
      <c r="K13033">
        <f t="shared" si="406"/>
        <v>0</v>
      </c>
    </row>
    <row r="13034" spans="1:11" x14ac:dyDescent="0.25">
      <c r="A13034" s="5" t="str">
        <f t="shared" si="407"/>
        <v>Standby StatusNon-Standby CustomersMonthly Peak DayAugust1</v>
      </c>
      <c r="B13034" t="s">
        <v>2236</v>
      </c>
      <c r="C13034" t="s">
        <v>2261</v>
      </c>
      <c r="D13034" t="s">
        <v>2814</v>
      </c>
      <c r="E13034" t="s">
        <v>3292</v>
      </c>
      <c r="F13034" s="6">
        <v>1</v>
      </c>
      <c r="G13034" s="6">
        <v>188.1824951171875</v>
      </c>
      <c r="H13034" s="6">
        <v>190.98342895507813</v>
      </c>
      <c r="I13034" s="6">
        <v>44.453681945800781</v>
      </c>
      <c r="J13034" s="6">
        <v>74.869809523809508</v>
      </c>
      <c r="K13034">
        <f t="shared" si="406"/>
        <v>0</v>
      </c>
    </row>
    <row r="13035" spans="1:11" x14ac:dyDescent="0.25">
      <c r="A13035" s="5" t="str">
        <f t="shared" si="407"/>
        <v>Standby StatusNon-Standby CustomersMonthly Peak DayAugust2</v>
      </c>
      <c r="B13035" t="s">
        <v>2236</v>
      </c>
      <c r="C13035" t="s">
        <v>2261</v>
      </c>
      <c r="D13035" t="s">
        <v>2814</v>
      </c>
      <c r="E13035" t="s">
        <v>3292</v>
      </c>
      <c r="F13035" s="6">
        <v>2</v>
      </c>
      <c r="G13035" s="6">
        <v>211.68748474121094</v>
      </c>
      <c r="H13035" s="6">
        <v>224.28594970703125</v>
      </c>
      <c r="I13035" s="6">
        <v>52.253517150878906</v>
      </c>
      <c r="J13035" s="6">
        <v>73.914285714285754</v>
      </c>
      <c r="K13035">
        <f t="shared" si="406"/>
        <v>0</v>
      </c>
    </row>
    <row r="13036" spans="1:11" x14ac:dyDescent="0.25">
      <c r="A13036" s="5" t="str">
        <f t="shared" si="407"/>
        <v>Standby StatusNon-Standby CustomersMonthly Peak DayAugust3</v>
      </c>
      <c r="B13036" t="s">
        <v>2236</v>
      </c>
      <c r="C13036" t="s">
        <v>2261</v>
      </c>
      <c r="D13036" t="s">
        <v>2814</v>
      </c>
      <c r="E13036" t="s">
        <v>3292</v>
      </c>
      <c r="F13036" s="6">
        <v>3</v>
      </c>
      <c r="G13036" s="6">
        <v>212.56340026855469</v>
      </c>
      <c r="H13036" s="6">
        <v>227.71685791015625</v>
      </c>
      <c r="I13036" s="6">
        <v>53.783443450927734</v>
      </c>
      <c r="J13036" s="6">
        <v>73.107809523809536</v>
      </c>
      <c r="K13036">
        <f t="shared" si="406"/>
        <v>0</v>
      </c>
    </row>
    <row r="13037" spans="1:11" x14ac:dyDescent="0.25">
      <c r="A13037" s="5" t="str">
        <f t="shared" si="407"/>
        <v>Standby StatusNon-Standby CustomersMonthly Peak DayAugust4</v>
      </c>
      <c r="B13037" t="s">
        <v>2236</v>
      </c>
      <c r="C13037" t="s">
        <v>2261</v>
      </c>
      <c r="D13037" t="s">
        <v>2814</v>
      </c>
      <c r="E13037" t="s">
        <v>3292</v>
      </c>
      <c r="F13037" s="6">
        <v>4</v>
      </c>
      <c r="G13037" s="6">
        <v>229.04006958007813</v>
      </c>
      <c r="H13037" s="6">
        <v>230.38406372070313</v>
      </c>
      <c r="I13037" s="6">
        <v>59.657493591308594</v>
      </c>
      <c r="J13037" s="6">
        <v>72.548000000000002</v>
      </c>
      <c r="K13037">
        <f t="shared" si="406"/>
        <v>0</v>
      </c>
    </row>
    <row r="13038" spans="1:11" x14ac:dyDescent="0.25">
      <c r="A13038" s="5" t="str">
        <f t="shared" si="407"/>
        <v>Standby StatusNon-Standby CustomersMonthly Peak DayAugust5</v>
      </c>
      <c r="B13038" t="s">
        <v>2236</v>
      </c>
      <c r="C13038" t="s">
        <v>2261</v>
      </c>
      <c r="D13038" t="s">
        <v>2814</v>
      </c>
      <c r="E13038" t="s">
        <v>3292</v>
      </c>
      <c r="F13038" s="6">
        <v>5</v>
      </c>
      <c r="G13038" s="6">
        <v>286.52261352539063</v>
      </c>
      <c r="H13038" s="6">
        <v>279.17074584960938</v>
      </c>
      <c r="I13038" s="6">
        <v>62.571163177490234</v>
      </c>
      <c r="J13038" s="6">
        <v>71.761333333333354</v>
      </c>
      <c r="K13038">
        <f t="shared" si="406"/>
        <v>0</v>
      </c>
    </row>
    <row r="13039" spans="1:11" x14ac:dyDescent="0.25">
      <c r="A13039" s="5" t="str">
        <f t="shared" si="407"/>
        <v>Standby StatusNon-Standby CustomersMonthly Peak DayAugust6</v>
      </c>
      <c r="B13039" t="s">
        <v>2236</v>
      </c>
      <c r="C13039" t="s">
        <v>2261</v>
      </c>
      <c r="D13039" t="s">
        <v>2814</v>
      </c>
      <c r="E13039" t="s">
        <v>3292</v>
      </c>
      <c r="F13039" s="6">
        <v>6</v>
      </c>
      <c r="G13039" s="6">
        <v>366.45782470703125</v>
      </c>
      <c r="H13039" s="6">
        <v>361.66107177734375</v>
      </c>
      <c r="I13039" s="6">
        <v>57.14361572265625</v>
      </c>
      <c r="J13039" s="6">
        <v>71.33428571428567</v>
      </c>
      <c r="K13039">
        <f t="shared" si="406"/>
        <v>0</v>
      </c>
    </row>
    <row r="13040" spans="1:11" x14ac:dyDescent="0.25">
      <c r="A13040" s="5" t="str">
        <f t="shared" si="407"/>
        <v>Standby StatusNon-Standby CustomersMonthly Peak DayAugust7</v>
      </c>
      <c r="B13040" t="s">
        <v>2236</v>
      </c>
      <c r="C13040" t="s">
        <v>2261</v>
      </c>
      <c r="D13040" t="s">
        <v>2814</v>
      </c>
      <c r="E13040" t="s">
        <v>3292</v>
      </c>
      <c r="F13040" s="6">
        <v>7</v>
      </c>
      <c r="G13040" s="6">
        <v>401.82278442382813</v>
      </c>
      <c r="H13040" s="6">
        <v>396.29220581054688</v>
      </c>
      <c r="I13040" s="6">
        <v>59.558372497558594</v>
      </c>
      <c r="J13040" s="6">
        <v>71.221809523809497</v>
      </c>
      <c r="K13040">
        <f t="shared" si="406"/>
        <v>0</v>
      </c>
    </row>
    <row r="13041" spans="1:11" x14ac:dyDescent="0.25">
      <c r="A13041" s="5" t="str">
        <f t="shared" si="407"/>
        <v>Standby StatusNon-Standby CustomersMonthly Peak DayAugust8</v>
      </c>
      <c r="B13041" t="s">
        <v>2236</v>
      </c>
      <c r="C13041" t="s">
        <v>2261</v>
      </c>
      <c r="D13041" t="s">
        <v>2814</v>
      </c>
      <c r="E13041" t="s">
        <v>3292</v>
      </c>
      <c r="F13041" s="6">
        <v>8</v>
      </c>
      <c r="G13041" s="6">
        <v>407.73153686523438</v>
      </c>
      <c r="H13041" s="6">
        <v>396.66763305664063</v>
      </c>
      <c r="I13041" s="6">
        <v>55.129673004150391</v>
      </c>
      <c r="J13041" s="6">
        <v>71.331809523809554</v>
      </c>
      <c r="K13041">
        <f t="shared" si="406"/>
        <v>0</v>
      </c>
    </row>
    <row r="13042" spans="1:11" x14ac:dyDescent="0.25">
      <c r="A13042" s="5" t="str">
        <f t="shared" si="407"/>
        <v>Standby StatusNon-Standby CustomersMonthly Peak DayAugust9</v>
      </c>
      <c r="B13042" t="s">
        <v>2236</v>
      </c>
      <c r="C13042" t="s">
        <v>2261</v>
      </c>
      <c r="D13042" t="s">
        <v>2814</v>
      </c>
      <c r="E13042" t="s">
        <v>3292</v>
      </c>
      <c r="F13042" s="6">
        <v>9</v>
      </c>
      <c r="G13042" s="6">
        <v>394.67694091796875</v>
      </c>
      <c r="H13042" s="6">
        <v>391.79495239257813</v>
      </c>
      <c r="I13042" s="6">
        <v>60.017814636230469</v>
      </c>
      <c r="J13042" s="6">
        <v>73.562857142857169</v>
      </c>
      <c r="K13042">
        <f t="shared" si="406"/>
        <v>0</v>
      </c>
    </row>
    <row r="13043" spans="1:11" x14ac:dyDescent="0.25">
      <c r="A13043" s="5" t="str">
        <f t="shared" si="407"/>
        <v>Standby StatusNon-Standby CustomersMonthly Peak DayAugust10</v>
      </c>
      <c r="B13043" t="s">
        <v>2236</v>
      </c>
      <c r="C13043" t="s">
        <v>2261</v>
      </c>
      <c r="D13043" t="s">
        <v>2814</v>
      </c>
      <c r="E13043" t="s">
        <v>3292</v>
      </c>
      <c r="F13043" s="6">
        <v>10</v>
      </c>
      <c r="G13043" s="6">
        <v>401.11520385742188</v>
      </c>
      <c r="H13043" s="6">
        <v>392.2906494140625</v>
      </c>
      <c r="I13043" s="6">
        <v>62.921104431152344</v>
      </c>
      <c r="J13043" s="6">
        <v>77.136952380952394</v>
      </c>
      <c r="K13043">
        <f t="shared" si="406"/>
        <v>0</v>
      </c>
    </row>
    <row r="13044" spans="1:11" x14ac:dyDescent="0.25">
      <c r="A13044" s="5" t="str">
        <f t="shared" si="407"/>
        <v>Standby StatusNon-Standby CustomersMonthly Peak DayAugust11</v>
      </c>
      <c r="B13044" t="s">
        <v>2236</v>
      </c>
      <c r="C13044" t="s">
        <v>2261</v>
      </c>
      <c r="D13044" t="s">
        <v>2814</v>
      </c>
      <c r="E13044" t="s">
        <v>3292</v>
      </c>
      <c r="F13044" s="6">
        <v>11</v>
      </c>
      <c r="G13044" s="6">
        <v>412.50225830078125</v>
      </c>
      <c r="H13044" s="6">
        <v>413.09375</v>
      </c>
      <c r="I13044" s="6">
        <v>51.559799194335938</v>
      </c>
      <c r="J13044" s="6">
        <v>80.714285714285808</v>
      </c>
      <c r="K13044">
        <f t="shared" si="406"/>
        <v>0</v>
      </c>
    </row>
    <row r="13045" spans="1:11" x14ac:dyDescent="0.25">
      <c r="A13045" s="5" t="str">
        <f t="shared" si="407"/>
        <v>Standby StatusNon-Standby CustomersMonthly Peak DayAugust12</v>
      </c>
      <c r="B13045" t="s">
        <v>2236</v>
      </c>
      <c r="C13045" t="s">
        <v>2261</v>
      </c>
      <c r="D13045" t="s">
        <v>2814</v>
      </c>
      <c r="E13045" t="s">
        <v>3292</v>
      </c>
      <c r="F13045" s="6">
        <v>12</v>
      </c>
      <c r="G13045" s="6">
        <v>412.95321655273438</v>
      </c>
      <c r="H13045" s="6">
        <v>406.35519409179688</v>
      </c>
      <c r="I13045" s="6">
        <v>46.5947265625</v>
      </c>
      <c r="J13045" s="6">
        <v>84.624190476190392</v>
      </c>
      <c r="K13045">
        <f t="shared" si="406"/>
        <v>0</v>
      </c>
    </row>
    <row r="13046" spans="1:11" x14ac:dyDescent="0.25">
      <c r="A13046" s="5" t="str">
        <f t="shared" si="407"/>
        <v>Standby StatusNon-Standby CustomersMonthly Peak DayAugust13</v>
      </c>
      <c r="B13046" t="s">
        <v>2236</v>
      </c>
      <c r="C13046" t="s">
        <v>2261</v>
      </c>
      <c r="D13046" t="s">
        <v>2814</v>
      </c>
      <c r="E13046" t="s">
        <v>3292</v>
      </c>
      <c r="F13046" s="6">
        <v>13</v>
      </c>
      <c r="G13046" s="6">
        <v>385.00985717773438</v>
      </c>
      <c r="H13046" s="6">
        <v>381.63894653320313</v>
      </c>
      <c r="I13046" s="6">
        <v>49.162700653076172</v>
      </c>
      <c r="J13046" s="6">
        <v>86.892380952380904</v>
      </c>
      <c r="K13046">
        <f t="shared" si="406"/>
        <v>0</v>
      </c>
    </row>
    <row r="13047" spans="1:11" x14ac:dyDescent="0.25">
      <c r="A13047" s="5" t="str">
        <f t="shared" si="407"/>
        <v>Standby StatusNon-Standby CustomersMonthly Peak DayAugust14</v>
      </c>
      <c r="B13047" t="s">
        <v>2236</v>
      </c>
      <c r="C13047" t="s">
        <v>2261</v>
      </c>
      <c r="D13047" t="s">
        <v>2814</v>
      </c>
      <c r="E13047" t="s">
        <v>3292</v>
      </c>
      <c r="F13047" s="6">
        <v>14</v>
      </c>
      <c r="G13047" s="6">
        <v>346.38803100585938</v>
      </c>
      <c r="H13047" s="6">
        <v>357.44454956054688</v>
      </c>
      <c r="I13047" s="6">
        <v>46.586448669433594</v>
      </c>
      <c r="J13047" s="6">
        <v>88.387619047618998</v>
      </c>
      <c r="K13047">
        <f t="shared" si="406"/>
        <v>0</v>
      </c>
    </row>
    <row r="13048" spans="1:11" x14ac:dyDescent="0.25">
      <c r="A13048" s="5" t="str">
        <f t="shared" si="407"/>
        <v>Standby StatusNon-Standby CustomersMonthly Peak DayAugust15</v>
      </c>
      <c r="B13048" t="s">
        <v>2236</v>
      </c>
      <c r="C13048" t="s">
        <v>2261</v>
      </c>
      <c r="D13048" t="s">
        <v>2814</v>
      </c>
      <c r="E13048" t="s">
        <v>3292</v>
      </c>
      <c r="F13048" s="6">
        <v>15</v>
      </c>
      <c r="G13048" s="6">
        <v>314.57244873046875</v>
      </c>
      <c r="H13048" s="6">
        <v>311.90057373046875</v>
      </c>
      <c r="I13048" s="6">
        <v>48.192501068115234</v>
      </c>
      <c r="J13048" s="6">
        <v>88.766666666666609</v>
      </c>
      <c r="K13048">
        <f t="shared" si="406"/>
        <v>0</v>
      </c>
    </row>
    <row r="13049" spans="1:11" x14ac:dyDescent="0.25">
      <c r="A13049" s="5" t="str">
        <f t="shared" si="407"/>
        <v>Standby StatusNon-Standby CustomersMonthly Peak DayAugust16</v>
      </c>
      <c r="B13049" t="s">
        <v>2236</v>
      </c>
      <c r="C13049" t="s">
        <v>2261</v>
      </c>
      <c r="D13049" t="s">
        <v>2814</v>
      </c>
      <c r="E13049" t="s">
        <v>3292</v>
      </c>
      <c r="F13049" s="6">
        <v>16</v>
      </c>
      <c r="G13049" s="6">
        <v>271.997314453125</v>
      </c>
      <c r="H13049" s="6">
        <v>257.02322387695313</v>
      </c>
      <c r="I13049" s="6">
        <v>47.936840057373047</v>
      </c>
      <c r="J13049" s="6">
        <v>89.275238095238095</v>
      </c>
      <c r="K13049">
        <f t="shared" si="406"/>
        <v>0</v>
      </c>
    </row>
    <row r="13050" spans="1:11" x14ac:dyDescent="0.25">
      <c r="A13050" s="5" t="str">
        <f t="shared" si="407"/>
        <v>Standby StatusNon-Standby CustomersMonthly Peak DayAugust17</v>
      </c>
      <c r="B13050" t="s">
        <v>2236</v>
      </c>
      <c r="C13050" t="s">
        <v>2261</v>
      </c>
      <c r="D13050" t="s">
        <v>2814</v>
      </c>
      <c r="E13050" t="s">
        <v>3292</v>
      </c>
      <c r="F13050" s="6">
        <v>17</v>
      </c>
      <c r="G13050" s="6">
        <v>236.72889709472656</v>
      </c>
      <c r="H13050" s="6">
        <v>233.67623901367188</v>
      </c>
      <c r="I13050" s="6">
        <v>50.033740997314453</v>
      </c>
      <c r="J13050" s="6">
        <v>88.621904761904759</v>
      </c>
      <c r="K13050">
        <f t="shared" si="406"/>
        <v>0</v>
      </c>
    </row>
    <row r="13051" spans="1:11" x14ac:dyDescent="0.25">
      <c r="A13051" s="5" t="str">
        <f t="shared" si="407"/>
        <v>Standby StatusNon-Standby CustomersMonthly Peak DayAugust18</v>
      </c>
      <c r="B13051" t="s">
        <v>2236</v>
      </c>
      <c r="C13051" t="s">
        <v>2261</v>
      </c>
      <c r="D13051" t="s">
        <v>2814</v>
      </c>
      <c r="E13051" t="s">
        <v>3292</v>
      </c>
      <c r="F13051" s="6">
        <v>18</v>
      </c>
      <c r="G13051" s="6">
        <v>205.73855590820313</v>
      </c>
      <c r="H13051" s="6">
        <v>200.22624206542969</v>
      </c>
      <c r="I13051" s="6">
        <v>46.622100830078125</v>
      </c>
      <c r="J13051" s="6">
        <v>86.707619047618991</v>
      </c>
      <c r="K13051">
        <f t="shared" si="406"/>
        <v>0</v>
      </c>
    </row>
    <row r="13052" spans="1:11" x14ac:dyDescent="0.25">
      <c r="A13052" s="5" t="str">
        <f t="shared" si="407"/>
        <v>Standby StatusNon-Standby CustomersMonthly Peak DayAugust19</v>
      </c>
      <c r="B13052" t="s">
        <v>2236</v>
      </c>
      <c r="C13052" t="s">
        <v>2261</v>
      </c>
      <c r="D13052" t="s">
        <v>2814</v>
      </c>
      <c r="E13052" t="s">
        <v>3292</v>
      </c>
      <c r="F13052" s="6">
        <v>19</v>
      </c>
      <c r="G13052" s="6">
        <v>220.00250244140625</v>
      </c>
      <c r="H13052" s="6">
        <v>211.97108459472656</v>
      </c>
      <c r="I13052" s="6">
        <v>43.637538909912109</v>
      </c>
      <c r="J13052" s="6">
        <v>84.546666666666667</v>
      </c>
      <c r="K13052">
        <f t="shared" si="406"/>
        <v>0</v>
      </c>
    </row>
    <row r="13053" spans="1:11" x14ac:dyDescent="0.25">
      <c r="A13053" s="5" t="str">
        <f t="shared" si="407"/>
        <v>Standby StatusNon-Standby CustomersMonthly Peak DayAugust20</v>
      </c>
      <c r="B13053" t="s">
        <v>2236</v>
      </c>
      <c r="C13053" t="s">
        <v>2261</v>
      </c>
      <c r="D13053" t="s">
        <v>2814</v>
      </c>
      <c r="E13053" t="s">
        <v>3292</v>
      </c>
      <c r="F13053" s="6">
        <v>20</v>
      </c>
      <c r="G13053" s="6">
        <v>224.168212890625</v>
      </c>
      <c r="H13053" s="6">
        <v>213.48300170898438</v>
      </c>
      <c r="I13053" s="6">
        <v>47.014572143554688</v>
      </c>
      <c r="J13053" s="6">
        <v>81.639809523809546</v>
      </c>
      <c r="K13053">
        <f t="shared" si="406"/>
        <v>0</v>
      </c>
    </row>
    <row r="13054" spans="1:11" x14ac:dyDescent="0.25">
      <c r="A13054" s="5" t="str">
        <f t="shared" si="407"/>
        <v>Standby StatusNon-Standby CustomersMonthly Peak DayAugust21</v>
      </c>
      <c r="B13054" t="s">
        <v>2236</v>
      </c>
      <c r="C13054" t="s">
        <v>2261</v>
      </c>
      <c r="D13054" t="s">
        <v>2814</v>
      </c>
      <c r="E13054" t="s">
        <v>3292</v>
      </c>
      <c r="F13054" s="6">
        <v>21</v>
      </c>
      <c r="G13054" s="6">
        <v>219.82308959960938</v>
      </c>
      <c r="H13054" s="6">
        <v>209.57264709472656</v>
      </c>
      <c r="I13054" s="6">
        <v>52.501441955566406</v>
      </c>
      <c r="J13054" s="6">
        <v>78.517523809523894</v>
      </c>
      <c r="K13054">
        <f t="shared" si="406"/>
        <v>0</v>
      </c>
    </row>
    <row r="13055" spans="1:11" x14ac:dyDescent="0.25">
      <c r="A13055" s="5" t="str">
        <f t="shared" si="407"/>
        <v>Standby StatusNon-Standby CustomersMonthly Peak DayAugust22</v>
      </c>
      <c r="B13055" t="s">
        <v>2236</v>
      </c>
      <c r="C13055" t="s">
        <v>2261</v>
      </c>
      <c r="D13055" t="s">
        <v>2814</v>
      </c>
      <c r="E13055" t="s">
        <v>3292</v>
      </c>
      <c r="F13055" s="6">
        <v>22</v>
      </c>
      <c r="G13055" s="6">
        <v>230.12950134277344</v>
      </c>
      <c r="H13055" s="6">
        <v>228.34757995605469</v>
      </c>
      <c r="I13055" s="6">
        <v>44.327182769775391</v>
      </c>
      <c r="J13055" s="6">
        <v>76.30523809523811</v>
      </c>
      <c r="K13055">
        <f t="shared" si="406"/>
        <v>0</v>
      </c>
    </row>
    <row r="13056" spans="1:11" x14ac:dyDescent="0.25">
      <c r="A13056" s="5" t="str">
        <f t="shared" si="407"/>
        <v>Standby StatusNon-Standby CustomersMonthly Peak DayAugust23</v>
      </c>
      <c r="B13056" t="s">
        <v>2236</v>
      </c>
      <c r="C13056" t="s">
        <v>2261</v>
      </c>
      <c r="D13056" t="s">
        <v>2814</v>
      </c>
      <c r="E13056" t="s">
        <v>3292</v>
      </c>
      <c r="F13056" s="6">
        <v>23</v>
      </c>
      <c r="G13056" s="6">
        <v>226.748291015625</v>
      </c>
      <c r="H13056" s="6">
        <v>228.34037780761719</v>
      </c>
      <c r="I13056" s="6">
        <v>51.5523681640625</v>
      </c>
      <c r="J13056" s="6">
        <v>75.299619047619061</v>
      </c>
      <c r="K13056">
        <f t="shared" si="406"/>
        <v>0</v>
      </c>
    </row>
    <row r="13057" spans="1:11" x14ac:dyDescent="0.25">
      <c r="A13057" s="5" t="str">
        <f t="shared" si="407"/>
        <v>Standby StatusNon-Standby CustomersMonthly Peak DayAugust24</v>
      </c>
      <c r="B13057" t="s">
        <v>2236</v>
      </c>
      <c r="C13057" t="s">
        <v>2261</v>
      </c>
      <c r="D13057" t="s">
        <v>2814</v>
      </c>
      <c r="E13057" t="s">
        <v>3292</v>
      </c>
      <c r="F13057" s="6">
        <v>24</v>
      </c>
      <c r="G13057" s="6">
        <v>251.19708251953125</v>
      </c>
      <c r="H13057" s="6">
        <v>245.17172241210938</v>
      </c>
      <c r="I13057" s="6">
        <v>57.396553039550781</v>
      </c>
      <c r="J13057" s="6">
        <v>74.719142857142813</v>
      </c>
      <c r="K13057">
        <f t="shared" si="406"/>
        <v>0</v>
      </c>
    </row>
    <row r="13058" spans="1:11" x14ac:dyDescent="0.25">
      <c r="A13058" s="5" t="str">
        <f t="shared" si="407"/>
        <v>Standby StatusNon-Standby CustomersAverage WeekdaySeptember1</v>
      </c>
      <c r="B13058" t="s">
        <v>2236</v>
      </c>
      <c r="C13058" t="s">
        <v>2261</v>
      </c>
      <c r="D13058" t="s">
        <v>2815</v>
      </c>
      <c r="E13058" t="s">
        <v>3293</v>
      </c>
      <c r="F13058" s="6">
        <v>1</v>
      </c>
      <c r="G13058" s="6">
        <v>318.11181640625</v>
      </c>
      <c r="H13058" s="6">
        <v>364.13290405273438</v>
      </c>
      <c r="I13058" s="6">
        <v>106.60304260253906</v>
      </c>
      <c r="J13058" s="6">
        <v>73.323904761904814</v>
      </c>
      <c r="K13058">
        <f t="shared" ref="K13058:K13121" si="408">INDEX(events, MATCH(CONCATENATE(B13058, C13058, D13058, E13058), events_y, 0), MATCH("Confidential", events_x, 0))</f>
        <v>0</v>
      </c>
    </row>
    <row r="13059" spans="1:11" x14ac:dyDescent="0.25">
      <c r="A13059" s="5" t="str">
        <f t="shared" ref="A13059:A13122" si="409">CONCATENATE(B13059, C13059, D13059, E13059, F13059)</f>
        <v>Standby StatusNon-Standby CustomersAverage WeekdaySeptember2</v>
      </c>
      <c r="B13059" t="s">
        <v>2236</v>
      </c>
      <c r="C13059" t="s">
        <v>2261</v>
      </c>
      <c r="D13059" t="s">
        <v>2815</v>
      </c>
      <c r="E13059" t="s">
        <v>3293</v>
      </c>
      <c r="F13059" s="6">
        <v>2</v>
      </c>
      <c r="G13059" s="6">
        <v>342.28353881835938</v>
      </c>
      <c r="H13059" s="6">
        <v>370.41336059570313</v>
      </c>
      <c r="I13059" s="6">
        <v>89.116477966308594</v>
      </c>
      <c r="J13059" s="6">
        <v>72.151809523809476</v>
      </c>
      <c r="K13059">
        <f t="shared" si="408"/>
        <v>0</v>
      </c>
    </row>
    <row r="13060" spans="1:11" x14ac:dyDescent="0.25">
      <c r="A13060" s="5" t="str">
        <f t="shared" si="409"/>
        <v>Standby StatusNon-Standby CustomersAverage WeekdaySeptember3</v>
      </c>
      <c r="B13060" t="s">
        <v>2236</v>
      </c>
      <c r="C13060" t="s">
        <v>2261</v>
      </c>
      <c r="D13060" t="s">
        <v>2815</v>
      </c>
      <c r="E13060" t="s">
        <v>3293</v>
      </c>
      <c r="F13060" s="6">
        <v>3</v>
      </c>
      <c r="G13060" s="6">
        <v>317.08248901367188</v>
      </c>
      <c r="H13060" s="6">
        <v>345.1368408203125</v>
      </c>
      <c r="I13060" s="6">
        <v>96.806831359863281</v>
      </c>
      <c r="J13060" s="6">
        <v>71.48571428571428</v>
      </c>
      <c r="K13060">
        <f t="shared" si="408"/>
        <v>0</v>
      </c>
    </row>
    <row r="13061" spans="1:11" x14ac:dyDescent="0.25">
      <c r="A13061" s="5" t="str">
        <f t="shared" si="409"/>
        <v>Standby StatusNon-Standby CustomersAverage WeekdaySeptember4</v>
      </c>
      <c r="B13061" t="s">
        <v>2236</v>
      </c>
      <c r="C13061" t="s">
        <v>2261</v>
      </c>
      <c r="D13061" t="s">
        <v>2815</v>
      </c>
      <c r="E13061" t="s">
        <v>3293</v>
      </c>
      <c r="F13061" s="6">
        <v>4</v>
      </c>
      <c r="G13061" s="6">
        <v>266.3309326171875</v>
      </c>
      <c r="H13061" s="6">
        <v>295.32830810546875</v>
      </c>
      <c r="I13061" s="6">
        <v>71.623245239257813</v>
      </c>
      <c r="J13061" s="6">
        <v>70.679047619047637</v>
      </c>
      <c r="K13061">
        <f t="shared" si="408"/>
        <v>0</v>
      </c>
    </row>
    <row r="13062" spans="1:11" x14ac:dyDescent="0.25">
      <c r="A13062" s="5" t="str">
        <f t="shared" si="409"/>
        <v>Standby StatusNon-Standby CustomersAverage WeekdaySeptember5</v>
      </c>
      <c r="B13062" t="s">
        <v>2236</v>
      </c>
      <c r="C13062" t="s">
        <v>2261</v>
      </c>
      <c r="D13062" t="s">
        <v>2815</v>
      </c>
      <c r="E13062" t="s">
        <v>3293</v>
      </c>
      <c r="F13062" s="6">
        <v>5</v>
      </c>
      <c r="G13062" s="6">
        <v>390.13973999023438</v>
      </c>
      <c r="H13062" s="6">
        <v>399.25006103515625</v>
      </c>
      <c r="I13062" s="6">
        <v>97.1568603515625</v>
      </c>
      <c r="J13062" s="6">
        <v>69.672666666666743</v>
      </c>
      <c r="K13062">
        <f t="shared" si="408"/>
        <v>0</v>
      </c>
    </row>
    <row r="13063" spans="1:11" x14ac:dyDescent="0.25">
      <c r="A13063" s="5" t="str">
        <f t="shared" si="409"/>
        <v>Standby StatusNon-Standby CustomersAverage WeekdaySeptember6</v>
      </c>
      <c r="B13063" t="s">
        <v>2236</v>
      </c>
      <c r="C13063" t="s">
        <v>2261</v>
      </c>
      <c r="D13063" t="s">
        <v>2815</v>
      </c>
      <c r="E13063" t="s">
        <v>3293</v>
      </c>
      <c r="F13063" s="6">
        <v>6</v>
      </c>
      <c r="G13063" s="6">
        <v>429.79214477539063</v>
      </c>
      <c r="H13063" s="6">
        <v>428.74185180664063</v>
      </c>
      <c r="I13063" s="6">
        <v>85.402717590332031</v>
      </c>
      <c r="J13063" s="6">
        <v>68.578761904761947</v>
      </c>
      <c r="K13063">
        <f t="shared" si="408"/>
        <v>0</v>
      </c>
    </row>
    <row r="13064" spans="1:11" x14ac:dyDescent="0.25">
      <c r="A13064" s="5" t="str">
        <f t="shared" si="409"/>
        <v>Standby StatusNon-Standby CustomersAverage WeekdaySeptember7</v>
      </c>
      <c r="B13064" t="s">
        <v>2236</v>
      </c>
      <c r="C13064" t="s">
        <v>2261</v>
      </c>
      <c r="D13064" t="s">
        <v>2815</v>
      </c>
      <c r="E13064" t="s">
        <v>3293</v>
      </c>
      <c r="F13064" s="6">
        <v>7</v>
      </c>
      <c r="G13064" s="6">
        <v>466.18975830078125</v>
      </c>
      <c r="H13064" s="6">
        <v>449.42034912109375</v>
      </c>
      <c r="I13064" s="6">
        <v>87.194000244140625</v>
      </c>
      <c r="J13064" s="6">
        <v>67.998285714285686</v>
      </c>
      <c r="K13064">
        <f t="shared" si="408"/>
        <v>0</v>
      </c>
    </row>
    <row r="13065" spans="1:11" x14ac:dyDescent="0.25">
      <c r="A13065" s="5" t="str">
        <f t="shared" si="409"/>
        <v>Standby StatusNon-Standby CustomersAverage WeekdaySeptember8</v>
      </c>
      <c r="B13065" t="s">
        <v>2236</v>
      </c>
      <c r="C13065" t="s">
        <v>2261</v>
      </c>
      <c r="D13065" t="s">
        <v>2815</v>
      </c>
      <c r="E13065" t="s">
        <v>3293</v>
      </c>
      <c r="F13065" s="6">
        <v>8</v>
      </c>
      <c r="G13065" s="6">
        <v>503.940673828125</v>
      </c>
      <c r="H13065" s="6">
        <v>482.12408447265625</v>
      </c>
      <c r="I13065" s="6">
        <v>85.645584106445313</v>
      </c>
      <c r="J13065" s="6">
        <v>67.333999999999961</v>
      </c>
      <c r="K13065">
        <f t="shared" si="408"/>
        <v>0</v>
      </c>
    </row>
    <row r="13066" spans="1:11" x14ac:dyDescent="0.25">
      <c r="A13066" s="5" t="str">
        <f t="shared" si="409"/>
        <v>Standby StatusNon-Standby CustomersAverage WeekdaySeptember9</v>
      </c>
      <c r="B13066" t="s">
        <v>2236</v>
      </c>
      <c r="C13066" t="s">
        <v>2261</v>
      </c>
      <c r="D13066" t="s">
        <v>2815</v>
      </c>
      <c r="E13066" t="s">
        <v>3293</v>
      </c>
      <c r="F13066" s="6">
        <v>9</v>
      </c>
      <c r="G13066" s="6">
        <v>521.12603759765625</v>
      </c>
      <c r="H13066" s="6">
        <v>518.5303955078125</v>
      </c>
      <c r="I13066" s="6">
        <v>87.785636901855469</v>
      </c>
      <c r="J13066" s="6">
        <v>68.206285714285741</v>
      </c>
      <c r="K13066">
        <f t="shared" si="408"/>
        <v>0</v>
      </c>
    </row>
    <row r="13067" spans="1:11" x14ac:dyDescent="0.25">
      <c r="A13067" s="5" t="str">
        <f t="shared" si="409"/>
        <v>Standby StatusNon-Standby CustomersAverage WeekdaySeptember10</v>
      </c>
      <c r="B13067" t="s">
        <v>2236</v>
      </c>
      <c r="C13067" t="s">
        <v>2261</v>
      </c>
      <c r="D13067" t="s">
        <v>2815</v>
      </c>
      <c r="E13067" t="s">
        <v>3293</v>
      </c>
      <c r="F13067" s="6">
        <v>10</v>
      </c>
      <c r="G13067" s="6">
        <v>537.18646240234375</v>
      </c>
      <c r="H13067" s="6">
        <v>523.76507568359375</v>
      </c>
      <c r="I13067" s="6">
        <v>84.716346740722656</v>
      </c>
      <c r="J13067" s="6">
        <v>71.916095238095266</v>
      </c>
      <c r="K13067">
        <f t="shared" si="408"/>
        <v>0</v>
      </c>
    </row>
    <row r="13068" spans="1:11" x14ac:dyDescent="0.25">
      <c r="A13068" s="5" t="str">
        <f t="shared" si="409"/>
        <v>Standby StatusNon-Standby CustomersAverage WeekdaySeptember11</v>
      </c>
      <c r="B13068" t="s">
        <v>2236</v>
      </c>
      <c r="C13068" t="s">
        <v>2261</v>
      </c>
      <c r="D13068" t="s">
        <v>2815</v>
      </c>
      <c r="E13068" t="s">
        <v>3293</v>
      </c>
      <c r="F13068" s="6">
        <v>11</v>
      </c>
      <c r="G13068" s="6">
        <v>519.89764404296875</v>
      </c>
      <c r="H13068" s="6">
        <v>517.9127197265625</v>
      </c>
      <c r="I13068" s="6">
        <v>87.943313598632813</v>
      </c>
      <c r="J13068" s="6">
        <v>75.548952380952386</v>
      </c>
      <c r="K13068">
        <f t="shared" si="408"/>
        <v>0</v>
      </c>
    </row>
    <row r="13069" spans="1:11" x14ac:dyDescent="0.25">
      <c r="A13069" s="5" t="str">
        <f t="shared" si="409"/>
        <v>Standby StatusNon-Standby CustomersAverage WeekdaySeptember12</v>
      </c>
      <c r="B13069" t="s">
        <v>2236</v>
      </c>
      <c r="C13069" t="s">
        <v>2261</v>
      </c>
      <c r="D13069" t="s">
        <v>2815</v>
      </c>
      <c r="E13069" t="s">
        <v>3293</v>
      </c>
      <c r="F13069" s="6">
        <v>12</v>
      </c>
      <c r="G13069" s="6">
        <v>513.3494873046875</v>
      </c>
      <c r="H13069" s="6">
        <v>527.05908203125</v>
      </c>
      <c r="I13069" s="6">
        <v>90.924812316894531</v>
      </c>
      <c r="J13069" s="6">
        <v>78.924476190476156</v>
      </c>
      <c r="K13069">
        <f t="shared" si="408"/>
        <v>0</v>
      </c>
    </row>
    <row r="13070" spans="1:11" x14ac:dyDescent="0.25">
      <c r="A13070" s="5" t="str">
        <f t="shared" si="409"/>
        <v>Standby StatusNon-Standby CustomersAverage WeekdaySeptember13</v>
      </c>
      <c r="B13070" t="s">
        <v>2236</v>
      </c>
      <c r="C13070" t="s">
        <v>2261</v>
      </c>
      <c r="D13070" t="s">
        <v>2815</v>
      </c>
      <c r="E13070" t="s">
        <v>3293</v>
      </c>
      <c r="F13070" s="6">
        <v>13</v>
      </c>
      <c r="G13070" s="6">
        <v>496.07589721679688</v>
      </c>
      <c r="H13070" s="6">
        <v>484.40798950195313</v>
      </c>
      <c r="I13070" s="6">
        <v>90.9371337890625</v>
      </c>
      <c r="J13070" s="6">
        <v>81.422666666666643</v>
      </c>
      <c r="K13070">
        <f t="shared" si="408"/>
        <v>0</v>
      </c>
    </row>
    <row r="13071" spans="1:11" x14ac:dyDescent="0.25">
      <c r="A13071" s="5" t="str">
        <f t="shared" si="409"/>
        <v>Standby StatusNon-Standby CustomersAverage WeekdaySeptember14</v>
      </c>
      <c r="B13071" t="s">
        <v>2236</v>
      </c>
      <c r="C13071" t="s">
        <v>2261</v>
      </c>
      <c r="D13071" t="s">
        <v>2815</v>
      </c>
      <c r="E13071" t="s">
        <v>3293</v>
      </c>
      <c r="F13071" s="6">
        <v>14</v>
      </c>
      <c r="G13071" s="6">
        <v>422.81658935546875</v>
      </c>
      <c r="H13071" s="6">
        <v>417.63418579101563</v>
      </c>
      <c r="I13071" s="6">
        <v>78.537750244140625</v>
      </c>
      <c r="J13071" s="6">
        <v>83.086380952380921</v>
      </c>
      <c r="K13071">
        <f t="shared" si="408"/>
        <v>0</v>
      </c>
    </row>
    <row r="13072" spans="1:11" x14ac:dyDescent="0.25">
      <c r="A13072" s="5" t="str">
        <f t="shared" si="409"/>
        <v>Standby StatusNon-Standby CustomersAverage WeekdaySeptember15</v>
      </c>
      <c r="B13072" t="s">
        <v>2236</v>
      </c>
      <c r="C13072" t="s">
        <v>2261</v>
      </c>
      <c r="D13072" t="s">
        <v>2815</v>
      </c>
      <c r="E13072" t="s">
        <v>3293</v>
      </c>
      <c r="F13072" s="6">
        <v>15</v>
      </c>
      <c r="G13072" s="6">
        <v>355.70379638671875</v>
      </c>
      <c r="H13072" s="6">
        <v>345.40591430664063</v>
      </c>
      <c r="I13072" s="6">
        <v>78.432708740234375</v>
      </c>
      <c r="J13072" s="6">
        <v>83.698666666666711</v>
      </c>
      <c r="K13072">
        <f t="shared" si="408"/>
        <v>0</v>
      </c>
    </row>
    <row r="13073" spans="1:11" x14ac:dyDescent="0.25">
      <c r="A13073" s="5" t="str">
        <f t="shared" si="409"/>
        <v>Standby StatusNon-Standby CustomersAverage WeekdaySeptember16</v>
      </c>
      <c r="B13073" t="s">
        <v>2236</v>
      </c>
      <c r="C13073" t="s">
        <v>2261</v>
      </c>
      <c r="D13073" t="s">
        <v>2815</v>
      </c>
      <c r="E13073" t="s">
        <v>3293</v>
      </c>
      <c r="F13073" s="6">
        <v>16</v>
      </c>
      <c r="G13073" s="6">
        <v>364.44692993164063</v>
      </c>
      <c r="H13073" s="6">
        <v>358.31781005859375</v>
      </c>
      <c r="I13073" s="6">
        <v>80.079368591308594</v>
      </c>
      <c r="J13073" s="6">
        <v>83.514571428571429</v>
      </c>
      <c r="K13073">
        <f t="shared" si="408"/>
        <v>0</v>
      </c>
    </row>
    <row r="13074" spans="1:11" x14ac:dyDescent="0.25">
      <c r="A13074" s="5" t="str">
        <f t="shared" si="409"/>
        <v>Standby StatusNon-Standby CustomersAverage WeekdaySeptember17</v>
      </c>
      <c r="B13074" t="s">
        <v>2236</v>
      </c>
      <c r="C13074" t="s">
        <v>2261</v>
      </c>
      <c r="D13074" t="s">
        <v>2815</v>
      </c>
      <c r="E13074" t="s">
        <v>3293</v>
      </c>
      <c r="F13074" s="6">
        <v>17</v>
      </c>
      <c r="G13074" s="6">
        <v>328.73681640625</v>
      </c>
      <c r="H13074" s="6">
        <v>327.54153442382813</v>
      </c>
      <c r="I13074" s="6">
        <v>82.255096435546875</v>
      </c>
      <c r="J13074" s="6">
        <v>81.483904761904839</v>
      </c>
      <c r="K13074">
        <f t="shared" si="408"/>
        <v>0</v>
      </c>
    </row>
    <row r="13075" spans="1:11" x14ac:dyDescent="0.25">
      <c r="A13075" s="5" t="str">
        <f t="shared" si="409"/>
        <v>Standby StatusNon-Standby CustomersAverage WeekdaySeptember18</v>
      </c>
      <c r="B13075" t="s">
        <v>2236</v>
      </c>
      <c r="C13075" t="s">
        <v>2261</v>
      </c>
      <c r="D13075" t="s">
        <v>2815</v>
      </c>
      <c r="E13075" t="s">
        <v>3293</v>
      </c>
      <c r="F13075" s="6">
        <v>18</v>
      </c>
      <c r="G13075" s="6">
        <v>362.26409912109375</v>
      </c>
      <c r="H13075" s="6">
        <v>325.70297241210938</v>
      </c>
      <c r="I13075" s="6">
        <v>74.809928894042969</v>
      </c>
      <c r="J13075" s="6">
        <v>79.701809523809629</v>
      </c>
      <c r="K13075">
        <f t="shared" si="408"/>
        <v>0</v>
      </c>
    </row>
    <row r="13076" spans="1:11" x14ac:dyDescent="0.25">
      <c r="A13076" s="5" t="str">
        <f t="shared" si="409"/>
        <v>Standby StatusNon-Standby CustomersAverage WeekdaySeptember19</v>
      </c>
      <c r="B13076" t="s">
        <v>2236</v>
      </c>
      <c r="C13076" t="s">
        <v>2261</v>
      </c>
      <c r="D13076" t="s">
        <v>2815</v>
      </c>
      <c r="E13076" t="s">
        <v>3293</v>
      </c>
      <c r="F13076" s="6">
        <v>19</v>
      </c>
      <c r="G13076" s="6">
        <v>346.18756103515625</v>
      </c>
      <c r="H13076" s="6">
        <v>282.01980590820313</v>
      </c>
      <c r="I13076" s="6">
        <v>77.372955322265625</v>
      </c>
      <c r="J13076" s="6">
        <v>77.699809523809506</v>
      </c>
      <c r="K13076">
        <f t="shared" si="408"/>
        <v>0</v>
      </c>
    </row>
    <row r="13077" spans="1:11" x14ac:dyDescent="0.25">
      <c r="A13077" s="5" t="str">
        <f t="shared" si="409"/>
        <v>Standby StatusNon-Standby CustomersAverage WeekdaySeptember20</v>
      </c>
      <c r="B13077" t="s">
        <v>2236</v>
      </c>
      <c r="C13077" t="s">
        <v>2261</v>
      </c>
      <c r="D13077" t="s">
        <v>2815</v>
      </c>
      <c r="E13077" t="s">
        <v>3293</v>
      </c>
      <c r="F13077" s="6">
        <v>20</v>
      </c>
      <c r="G13077" s="6">
        <v>349.20339965820313</v>
      </c>
      <c r="H13077" s="6">
        <v>282.95114135742188</v>
      </c>
      <c r="I13077" s="6">
        <v>74.379570007324219</v>
      </c>
      <c r="J13077" s="6">
        <v>75.213238095238026</v>
      </c>
      <c r="K13077">
        <f t="shared" si="408"/>
        <v>0</v>
      </c>
    </row>
    <row r="13078" spans="1:11" x14ac:dyDescent="0.25">
      <c r="A13078" s="5" t="str">
        <f t="shared" si="409"/>
        <v>Standby StatusNon-Standby CustomersAverage WeekdaySeptember21</v>
      </c>
      <c r="B13078" t="s">
        <v>2236</v>
      </c>
      <c r="C13078" t="s">
        <v>2261</v>
      </c>
      <c r="D13078" t="s">
        <v>2815</v>
      </c>
      <c r="E13078" t="s">
        <v>3293</v>
      </c>
      <c r="F13078" s="6">
        <v>21</v>
      </c>
      <c r="G13078" s="6">
        <v>330.745361328125</v>
      </c>
      <c r="H13078" s="6">
        <v>292.75051879882813</v>
      </c>
      <c r="I13078" s="6">
        <v>64.234634399414063</v>
      </c>
      <c r="J13078" s="6">
        <v>72.585428571428622</v>
      </c>
      <c r="K13078">
        <f t="shared" si="408"/>
        <v>0</v>
      </c>
    </row>
    <row r="13079" spans="1:11" x14ac:dyDescent="0.25">
      <c r="A13079" s="5" t="str">
        <f t="shared" si="409"/>
        <v>Standby StatusNon-Standby CustomersAverage WeekdaySeptember22</v>
      </c>
      <c r="B13079" t="s">
        <v>2236</v>
      </c>
      <c r="C13079" t="s">
        <v>2261</v>
      </c>
      <c r="D13079" t="s">
        <v>2815</v>
      </c>
      <c r="E13079" t="s">
        <v>3293</v>
      </c>
      <c r="F13079" s="6">
        <v>22</v>
      </c>
      <c r="G13079" s="6">
        <v>356.30587768554688</v>
      </c>
      <c r="H13079" s="6">
        <v>345.10125732421875</v>
      </c>
      <c r="I13079" s="6">
        <v>72.233650207519531</v>
      </c>
      <c r="J13079" s="6">
        <v>71.0859047619047</v>
      </c>
      <c r="K13079">
        <f t="shared" si="408"/>
        <v>0</v>
      </c>
    </row>
    <row r="13080" spans="1:11" x14ac:dyDescent="0.25">
      <c r="A13080" s="5" t="str">
        <f t="shared" si="409"/>
        <v>Standby StatusNon-Standby CustomersAverage WeekdaySeptember23</v>
      </c>
      <c r="B13080" t="s">
        <v>2236</v>
      </c>
      <c r="C13080" t="s">
        <v>2261</v>
      </c>
      <c r="D13080" t="s">
        <v>2815</v>
      </c>
      <c r="E13080" t="s">
        <v>3293</v>
      </c>
      <c r="F13080" s="6">
        <v>23</v>
      </c>
      <c r="G13080" s="6">
        <v>367.00714111328125</v>
      </c>
      <c r="H13080" s="6">
        <v>374.28610229492188</v>
      </c>
      <c r="I13080" s="6">
        <v>88.678024291992188</v>
      </c>
      <c r="J13080" s="6">
        <v>69.664761904761789</v>
      </c>
      <c r="K13080">
        <f t="shared" si="408"/>
        <v>0</v>
      </c>
    </row>
    <row r="13081" spans="1:11" x14ac:dyDescent="0.25">
      <c r="A13081" s="5" t="str">
        <f t="shared" si="409"/>
        <v>Standby StatusNon-Standby CustomersAverage WeekdaySeptember24</v>
      </c>
      <c r="B13081" t="s">
        <v>2236</v>
      </c>
      <c r="C13081" t="s">
        <v>2261</v>
      </c>
      <c r="D13081" t="s">
        <v>2815</v>
      </c>
      <c r="E13081" t="s">
        <v>3293</v>
      </c>
      <c r="F13081" s="6">
        <v>24</v>
      </c>
      <c r="G13081" s="6">
        <v>357.2525634765625</v>
      </c>
      <c r="H13081" s="6">
        <v>377.45111083984375</v>
      </c>
      <c r="I13081" s="6">
        <v>94.851325988769531</v>
      </c>
      <c r="J13081" s="6">
        <v>68.632666666666722</v>
      </c>
      <c r="K13081">
        <f t="shared" si="408"/>
        <v>0</v>
      </c>
    </row>
    <row r="13082" spans="1:11" x14ac:dyDescent="0.25">
      <c r="A13082" s="5" t="str">
        <f t="shared" si="409"/>
        <v>Standby StatusNon-Standby CustomersMonthly Peak DaySeptember1</v>
      </c>
      <c r="B13082" t="s">
        <v>2236</v>
      </c>
      <c r="C13082" t="s">
        <v>2261</v>
      </c>
      <c r="D13082" t="s">
        <v>2816</v>
      </c>
      <c r="E13082" t="s">
        <v>3293</v>
      </c>
      <c r="F13082" s="6">
        <v>1</v>
      </c>
      <c r="G13082" s="6">
        <v>317.4437255859375</v>
      </c>
      <c r="H13082" s="6">
        <v>320.24465942382813</v>
      </c>
      <c r="I13082" s="6">
        <v>50.853633880615234</v>
      </c>
      <c r="J13082" s="6">
        <v>72.666571428571444</v>
      </c>
      <c r="K13082">
        <f t="shared" si="408"/>
        <v>0</v>
      </c>
    </row>
    <row r="13083" spans="1:11" x14ac:dyDescent="0.25">
      <c r="A13083" s="5" t="str">
        <f t="shared" si="409"/>
        <v>Standby StatusNon-Standby CustomersMonthly Peak DaySeptember2</v>
      </c>
      <c r="B13083" t="s">
        <v>2236</v>
      </c>
      <c r="C13083" t="s">
        <v>2261</v>
      </c>
      <c r="D13083" t="s">
        <v>2816</v>
      </c>
      <c r="E13083" t="s">
        <v>3293</v>
      </c>
      <c r="F13083" s="6">
        <v>2</v>
      </c>
      <c r="G13083" s="6">
        <v>335.27932739257813</v>
      </c>
      <c r="H13083" s="6">
        <v>347.8778076171875</v>
      </c>
      <c r="I13083" s="6">
        <v>60.906719207763672</v>
      </c>
      <c r="J13083" s="6">
        <v>72.20142857142865</v>
      </c>
      <c r="K13083">
        <f t="shared" si="408"/>
        <v>0</v>
      </c>
    </row>
    <row r="13084" spans="1:11" x14ac:dyDescent="0.25">
      <c r="A13084" s="5" t="str">
        <f t="shared" si="409"/>
        <v>Standby StatusNon-Standby CustomersMonthly Peak DaySeptember3</v>
      </c>
      <c r="B13084" t="s">
        <v>2236</v>
      </c>
      <c r="C13084" t="s">
        <v>2261</v>
      </c>
      <c r="D13084" t="s">
        <v>2816</v>
      </c>
      <c r="E13084" t="s">
        <v>3293</v>
      </c>
      <c r="F13084" s="6">
        <v>3</v>
      </c>
      <c r="G13084" s="6">
        <v>317.14199829101563</v>
      </c>
      <c r="H13084" s="6">
        <v>332.29547119140625</v>
      </c>
      <c r="I13084" s="6">
        <v>65.482292175292969</v>
      </c>
      <c r="J13084" s="6">
        <v>71.660285714285735</v>
      </c>
      <c r="K13084">
        <f t="shared" si="408"/>
        <v>0</v>
      </c>
    </row>
    <row r="13085" spans="1:11" x14ac:dyDescent="0.25">
      <c r="A13085" s="5" t="str">
        <f t="shared" si="409"/>
        <v>Standby StatusNon-Standby CustomersMonthly Peak DaySeptember4</v>
      </c>
      <c r="B13085" t="s">
        <v>2236</v>
      </c>
      <c r="C13085" t="s">
        <v>2261</v>
      </c>
      <c r="D13085" t="s">
        <v>2816</v>
      </c>
      <c r="E13085" t="s">
        <v>3293</v>
      </c>
      <c r="F13085" s="6">
        <v>4</v>
      </c>
      <c r="G13085" s="6">
        <v>264.0963134765625</v>
      </c>
      <c r="H13085" s="6">
        <v>265.44033813476563</v>
      </c>
      <c r="I13085" s="6">
        <v>50.671180725097656</v>
      </c>
      <c r="J13085" s="6">
        <v>71.228857142857137</v>
      </c>
      <c r="K13085">
        <f t="shared" si="408"/>
        <v>0</v>
      </c>
    </row>
    <row r="13086" spans="1:11" x14ac:dyDescent="0.25">
      <c r="A13086" s="5" t="str">
        <f t="shared" si="409"/>
        <v>Standby StatusNon-Standby CustomersMonthly Peak DaySeptember5</v>
      </c>
      <c r="B13086" t="s">
        <v>2236</v>
      </c>
      <c r="C13086" t="s">
        <v>2261</v>
      </c>
      <c r="D13086" t="s">
        <v>2816</v>
      </c>
      <c r="E13086" t="s">
        <v>3293</v>
      </c>
      <c r="F13086" s="6">
        <v>5</v>
      </c>
      <c r="G13086" s="6">
        <v>384.7432861328125</v>
      </c>
      <c r="H13086" s="6">
        <v>377.39138793945313</v>
      </c>
      <c r="I13086" s="6">
        <v>56.1204833984375</v>
      </c>
      <c r="J13086" s="6">
        <v>71.247809523809494</v>
      </c>
      <c r="K13086">
        <f t="shared" si="408"/>
        <v>0</v>
      </c>
    </row>
    <row r="13087" spans="1:11" x14ac:dyDescent="0.25">
      <c r="A13087" s="5" t="str">
        <f t="shared" si="409"/>
        <v>Standby StatusNon-Standby CustomersMonthly Peak DaySeptember6</v>
      </c>
      <c r="B13087" t="s">
        <v>2236</v>
      </c>
      <c r="C13087" t="s">
        <v>2261</v>
      </c>
      <c r="D13087" t="s">
        <v>2816</v>
      </c>
      <c r="E13087" t="s">
        <v>3293</v>
      </c>
      <c r="F13087" s="6">
        <v>6</v>
      </c>
      <c r="G13087" s="6">
        <v>414.754150390625</v>
      </c>
      <c r="H13087" s="6">
        <v>409.9573974609375</v>
      </c>
      <c r="I13087" s="6">
        <v>57.188316345214844</v>
      </c>
      <c r="J13087" s="6">
        <v>71.308952380952391</v>
      </c>
      <c r="K13087">
        <f t="shared" si="408"/>
        <v>0</v>
      </c>
    </row>
    <row r="13088" spans="1:11" x14ac:dyDescent="0.25">
      <c r="A13088" s="5" t="str">
        <f t="shared" si="409"/>
        <v>Standby StatusNon-Standby CustomersMonthly Peak DaySeptember7</v>
      </c>
      <c r="B13088" t="s">
        <v>2236</v>
      </c>
      <c r="C13088" t="s">
        <v>2261</v>
      </c>
      <c r="D13088" t="s">
        <v>2816</v>
      </c>
      <c r="E13088" t="s">
        <v>3293</v>
      </c>
      <c r="F13088" s="6">
        <v>7</v>
      </c>
      <c r="G13088" s="6">
        <v>476.86746215820313</v>
      </c>
      <c r="H13088" s="6">
        <v>471.33685302734375</v>
      </c>
      <c r="I13088" s="6">
        <v>53.595745086669922</v>
      </c>
      <c r="J13088" s="6">
        <v>71.260761904761978</v>
      </c>
      <c r="K13088">
        <f t="shared" si="408"/>
        <v>0</v>
      </c>
    </row>
    <row r="13089" spans="1:11" x14ac:dyDescent="0.25">
      <c r="A13089" s="5" t="str">
        <f t="shared" si="409"/>
        <v>Standby StatusNon-Standby CustomersMonthly Peak DaySeptember8</v>
      </c>
      <c r="B13089" t="s">
        <v>2236</v>
      </c>
      <c r="C13089" t="s">
        <v>2261</v>
      </c>
      <c r="D13089" t="s">
        <v>2816</v>
      </c>
      <c r="E13089" t="s">
        <v>3293</v>
      </c>
      <c r="F13089" s="6">
        <v>8</v>
      </c>
      <c r="G13089" s="6">
        <v>493.59295654296875</v>
      </c>
      <c r="H13089" s="6">
        <v>482.52902221679688</v>
      </c>
      <c r="I13089" s="6">
        <v>58.909137725830078</v>
      </c>
      <c r="J13089" s="6">
        <v>70.827238095238073</v>
      </c>
      <c r="K13089">
        <f t="shared" si="408"/>
        <v>0</v>
      </c>
    </row>
    <row r="13090" spans="1:11" x14ac:dyDescent="0.25">
      <c r="A13090" s="5" t="str">
        <f t="shared" si="409"/>
        <v>Standby StatusNon-Standby CustomersMonthly Peak DaySeptember9</v>
      </c>
      <c r="B13090" t="s">
        <v>2236</v>
      </c>
      <c r="C13090" t="s">
        <v>2261</v>
      </c>
      <c r="D13090" t="s">
        <v>2816</v>
      </c>
      <c r="E13090" t="s">
        <v>3293</v>
      </c>
      <c r="F13090" s="6">
        <v>9</v>
      </c>
      <c r="G13090" s="6">
        <v>494.56787109375</v>
      </c>
      <c r="H13090" s="6">
        <v>491.68588256835938</v>
      </c>
      <c r="I13090" s="6">
        <v>52.492851257324219</v>
      </c>
      <c r="J13090" s="6">
        <v>72.404095238095351</v>
      </c>
      <c r="K13090">
        <f t="shared" si="408"/>
        <v>0</v>
      </c>
    </row>
    <row r="13091" spans="1:11" x14ac:dyDescent="0.25">
      <c r="A13091" s="5" t="str">
        <f t="shared" si="409"/>
        <v>Standby StatusNon-Standby CustomersMonthly Peak DaySeptember10</v>
      </c>
      <c r="B13091" t="s">
        <v>2236</v>
      </c>
      <c r="C13091" t="s">
        <v>2261</v>
      </c>
      <c r="D13091" t="s">
        <v>2816</v>
      </c>
      <c r="E13091" t="s">
        <v>3293</v>
      </c>
      <c r="F13091" s="6">
        <v>10</v>
      </c>
      <c r="G13091" s="6">
        <v>510.31695556640625</v>
      </c>
      <c r="H13091" s="6">
        <v>501.49237060546875</v>
      </c>
      <c r="I13091" s="6">
        <v>50.584926605224609</v>
      </c>
      <c r="J13091" s="6">
        <v>76.093714285714313</v>
      </c>
      <c r="K13091">
        <f t="shared" si="408"/>
        <v>0</v>
      </c>
    </row>
    <row r="13092" spans="1:11" x14ac:dyDescent="0.25">
      <c r="A13092" s="5" t="str">
        <f t="shared" si="409"/>
        <v>Standby StatusNon-Standby CustomersMonthly Peak DaySeptember11</v>
      </c>
      <c r="B13092" t="s">
        <v>2236</v>
      </c>
      <c r="C13092" t="s">
        <v>2261</v>
      </c>
      <c r="D13092" t="s">
        <v>2816</v>
      </c>
      <c r="E13092" t="s">
        <v>3293</v>
      </c>
      <c r="F13092" s="6">
        <v>11</v>
      </c>
      <c r="G13092" s="6">
        <v>504.69921875</v>
      </c>
      <c r="H13092" s="6">
        <v>505.29071044921875</v>
      </c>
      <c r="I13092" s="6">
        <v>49.976306915283203</v>
      </c>
      <c r="J13092" s="6">
        <v>80.253619047619026</v>
      </c>
      <c r="K13092">
        <f t="shared" si="408"/>
        <v>0</v>
      </c>
    </row>
    <row r="13093" spans="1:11" x14ac:dyDescent="0.25">
      <c r="A13093" s="5" t="str">
        <f t="shared" si="409"/>
        <v>Standby StatusNon-Standby CustomersMonthly Peak DaySeptember12</v>
      </c>
      <c r="B13093" t="s">
        <v>2236</v>
      </c>
      <c r="C13093" t="s">
        <v>2261</v>
      </c>
      <c r="D13093" t="s">
        <v>2816</v>
      </c>
      <c r="E13093" t="s">
        <v>3293</v>
      </c>
      <c r="F13093" s="6">
        <v>12</v>
      </c>
      <c r="G13093" s="6">
        <v>490.50634765625</v>
      </c>
      <c r="H13093" s="6">
        <v>483.9083251953125</v>
      </c>
      <c r="I13093" s="6">
        <v>51.080646514892578</v>
      </c>
      <c r="J13093" s="6">
        <v>83.92828571428565</v>
      </c>
      <c r="K13093">
        <f t="shared" si="408"/>
        <v>0</v>
      </c>
    </row>
    <row r="13094" spans="1:11" x14ac:dyDescent="0.25">
      <c r="A13094" s="5" t="str">
        <f t="shared" si="409"/>
        <v>Standby StatusNon-Standby CustomersMonthly Peak DaySeptember13</v>
      </c>
      <c r="B13094" t="s">
        <v>2236</v>
      </c>
      <c r="C13094" t="s">
        <v>2261</v>
      </c>
      <c r="D13094" t="s">
        <v>2816</v>
      </c>
      <c r="E13094" t="s">
        <v>3293</v>
      </c>
      <c r="F13094" s="6">
        <v>13</v>
      </c>
      <c r="G13094" s="6">
        <v>481.4964599609375</v>
      </c>
      <c r="H13094" s="6">
        <v>478.12554931640625</v>
      </c>
      <c r="I13094" s="6">
        <v>51.790321350097656</v>
      </c>
      <c r="J13094" s="6">
        <v>86.547809523809534</v>
      </c>
      <c r="K13094">
        <f t="shared" si="408"/>
        <v>0</v>
      </c>
    </row>
    <row r="13095" spans="1:11" x14ac:dyDescent="0.25">
      <c r="A13095" s="5" t="str">
        <f t="shared" si="409"/>
        <v>Standby StatusNon-Standby CustomersMonthly Peak DaySeptember14</v>
      </c>
      <c r="B13095" t="s">
        <v>2236</v>
      </c>
      <c r="C13095" t="s">
        <v>2261</v>
      </c>
      <c r="D13095" t="s">
        <v>2816</v>
      </c>
      <c r="E13095" t="s">
        <v>3293</v>
      </c>
      <c r="F13095" s="6">
        <v>14</v>
      </c>
      <c r="G13095" s="6">
        <v>408.80392456054688</v>
      </c>
      <c r="H13095" s="6">
        <v>419.86044311523438</v>
      </c>
      <c r="I13095" s="6">
        <v>50.177646636962891</v>
      </c>
      <c r="J13095" s="6">
        <v>88.917333333333332</v>
      </c>
      <c r="K13095">
        <f t="shared" si="408"/>
        <v>0</v>
      </c>
    </row>
    <row r="13096" spans="1:11" x14ac:dyDescent="0.25">
      <c r="A13096" s="5" t="str">
        <f t="shared" si="409"/>
        <v>Standby StatusNon-Standby CustomersMonthly Peak DaySeptember15</v>
      </c>
      <c r="B13096" t="s">
        <v>2236</v>
      </c>
      <c r="C13096" t="s">
        <v>2261</v>
      </c>
      <c r="D13096" t="s">
        <v>2816</v>
      </c>
      <c r="E13096" t="s">
        <v>3293</v>
      </c>
      <c r="F13096" s="6">
        <v>15</v>
      </c>
      <c r="G13096" s="6">
        <v>351.39761352539063</v>
      </c>
      <c r="H13096" s="6">
        <v>348.72573852539063</v>
      </c>
      <c r="I13096" s="6">
        <v>49.376392364501953</v>
      </c>
      <c r="J13096" s="6">
        <v>90.637714285714367</v>
      </c>
      <c r="K13096">
        <f t="shared" si="408"/>
        <v>0</v>
      </c>
    </row>
    <row r="13097" spans="1:11" x14ac:dyDescent="0.25">
      <c r="A13097" s="5" t="str">
        <f t="shared" si="409"/>
        <v>Standby StatusNon-Standby CustomersMonthly Peak DaySeptember16</v>
      </c>
      <c r="B13097" t="s">
        <v>2236</v>
      </c>
      <c r="C13097" t="s">
        <v>2261</v>
      </c>
      <c r="D13097" t="s">
        <v>2816</v>
      </c>
      <c r="E13097" t="s">
        <v>3293</v>
      </c>
      <c r="F13097" s="6">
        <v>16</v>
      </c>
      <c r="G13097" s="6">
        <v>369.92669677734375</v>
      </c>
      <c r="H13097" s="6">
        <v>354.95257568359375</v>
      </c>
      <c r="I13097" s="6">
        <v>51.684383392333984</v>
      </c>
      <c r="J13097" s="6">
        <v>92.641904761904755</v>
      </c>
      <c r="K13097">
        <f t="shared" si="408"/>
        <v>0</v>
      </c>
    </row>
    <row r="13098" spans="1:11" x14ac:dyDescent="0.25">
      <c r="A13098" s="5" t="str">
        <f t="shared" si="409"/>
        <v>Standby StatusNon-Standby CustomersMonthly Peak DaySeptember17</v>
      </c>
      <c r="B13098" t="s">
        <v>2236</v>
      </c>
      <c r="C13098" t="s">
        <v>2261</v>
      </c>
      <c r="D13098" t="s">
        <v>2816</v>
      </c>
      <c r="E13098" t="s">
        <v>3293</v>
      </c>
      <c r="F13098" s="6">
        <v>17</v>
      </c>
      <c r="G13098" s="6">
        <v>328.53036499023438</v>
      </c>
      <c r="H13098" s="6">
        <v>325.47772216796875</v>
      </c>
      <c r="I13098" s="6">
        <v>57.323043823242188</v>
      </c>
      <c r="J13098" s="6">
        <v>92.36504761904763</v>
      </c>
      <c r="K13098">
        <f t="shared" si="408"/>
        <v>0</v>
      </c>
    </row>
    <row r="13099" spans="1:11" x14ac:dyDescent="0.25">
      <c r="A13099" s="5" t="str">
        <f t="shared" si="409"/>
        <v>Standby StatusNon-Standby CustomersMonthly Peak DaySeptember18</v>
      </c>
      <c r="B13099" t="s">
        <v>2236</v>
      </c>
      <c r="C13099" t="s">
        <v>2261</v>
      </c>
      <c r="D13099" t="s">
        <v>2816</v>
      </c>
      <c r="E13099" t="s">
        <v>3293</v>
      </c>
      <c r="F13099" s="6">
        <v>18</v>
      </c>
      <c r="G13099" s="6">
        <v>354.970703125</v>
      </c>
      <c r="H13099" s="6">
        <v>349.45834350585938</v>
      </c>
      <c r="I13099" s="6">
        <v>65.090911865234375</v>
      </c>
      <c r="J13099" s="6">
        <v>90.935047619047651</v>
      </c>
      <c r="K13099">
        <f t="shared" si="408"/>
        <v>0</v>
      </c>
    </row>
    <row r="13100" spans="1:11" x14ac:dyDescent="0.25">
      <c r="A13100" s="5" t="str">
        <f t="shared" si="409"/>
        <v>Standby StatusNon-Standby CustomersMonthly Peak DaySeptember19</v>
      </c>
      <c r="B13100" t="s">
        <v>2236</v>
      </c>
      <c r="C13100" t="s">
        <v>2261</v>
      </c>
      <c r="D13100" t="s">
        <v>2816</v>
      </c>
      <c r="E13100" t="s">
        <v>3293</v>
      </c>
      <c r="F13100" s="6">
        <v>19</v>
      </c>
      <c r="G13100" s="6">
        <v>341.06704711914063</v>
      </c>
      <c r="H13100" s="6">
        <v>333.03564453125</v>
      </c>
      <c r="I13100" s="6">
        <v>67.154220581054688</v>
      </c>
      <c r="J13100" s="6">
        <v>88.302857142857079</v>
      </c>
      <c r="K13100">
        <f t="shared" si="408"/>
        <v>0</v>
      </c>
    </row>
    <row r="13101" spans="1:11" x14ac:dyDescent="0.25">
      <c r="A13101" s="5" t="str">
        <f t="shared" si="409"/>
        <v>Standby StatusNon-Standby CustomersMonthly Peak DaySeptember20</v>
      </c>
      <c r="B13101" t="s">
        <v>2236</v>
      </c>
      <c r="C13101" t="s">
        <v>2261</v>
      </c>
      <c r="D13101" t="s">
        <v>2816</v>
      </c>
      <c r="E13101" t="s">
        <v>3293</v>
      </c>
      <c r="F13101" s="6">
        <v>20</v>
      </c>
      <c r="G13101" s="6">
        <v>339.4542236328125</v>
      </c>
      <c r="H13101" s="6">
        <v>328.76898193359375</v>
      </c>
      <c r="I13101" s="6">
        <v>83.385551452636719</v>
      </c>
      <c r="J13101" s="6">
        <v>84.597238095238069</v>
      </c>
      <c r="K13101">
        <f t="shared" si="408"/>
        <v>0</v>
      </c>
    </row>
    <row r="13102" spans="1:11" x14ac:dyDescent="0.25">
      <c r="A13102" s="5" t="str">
        <f t="shared" si="409"/>
        <v>Standby StatusNon-Standby CustomersMonthly Peak DaySeptember21</v>
      </c>
      <c r="B13102" t="s">
        <v>2236</v>
      </c>
      <c r="C13102" t="s">
        <v>2261</v>
      </c>
      <c r="D13102" t="s">
        <v>2816</v>
      </c>
      <c r="E13102" t="s">
        <v>3293</v>
      </c>
      <c r="F13102" s="6">
        <v>21</v>
      </c>
      <c r="G13102" s="6">
        <v>316.74002075195313</v>
      </c>
      <c r="H13102" s="6">
        <v>306.48959350585938</v>
      </c>
      <c r="I13102" s="6">
        <v>73.261512756347656</v>
      </c>
      <c r="J13102" s="6">
        <v>81.001428571428605</v>
      </c>
      <c r="K13102">
        <f t="shared" si="408"/>
        <v>0</v>
      </c>
    </row>
    <row r="13103" spans="1:11" x14ac:dyDescent="0.25">
      <c r="A13103" s="5" t="str">
        <f t="shared" si="409"/>
        <v>Standby StatusNon-Standby CustomersMonthly Peak DaySeptember22</v>
      </c>
      <c r="B13103" t="s">
        <v>2236</v>
      </c>
      <c r="C13103" t="s">
        <v>2261</v>
      </c>
      <c r="D13103" t="s">
        <v>2816</v>
      </c>
      <c r="E13103" t="s">
        <v>3293</v>
      </c>
      <c r="F13103" s="6">
        <v>22</v>
      </c>
      <c r="G13103" s="6">
        <v>350.78109741210938</v>
      </c>
      <c r="H13103" s="6">
        <v>348.99917602539063</v>
      </c>
      <c r="I13103" s="6">
        <v>103.32998657226563</v>
      </c>
      <c r="J13103" s="6">
        <v>78.524095238095285</v>
      </c>
      <c r="K13103">
        <f t="shared" si="408"/>
        <v>0</v>
      </c>
    </row>
    <row r="13104" spans="1:11" x14ac:dyDescent="0.25">
      <c r="A13104" s="5" t="str">
        <f t="shared" si="409"/>
        <v>Standby StatusNon-Standby CustomersMonthly Peak DaySeptember23</v>
      </c>
      <c r="B13104" t="s">
        <v>2236</v>
      </c>
      <c r="C13104" t="s">
        <v>2261</v>
      </c>
      <c r="D13104" t="s">
        <v>2816</v>
      </c>
      <c r="E13104" t="s">
        <v>3293</v>
      </c>
      <c r="F13104" s="6">
        <v>23</v>
      </c>
      <c r="G13104" s="6">
        <v>371.57870483398438</v>
      </c>
      <c r="H13104" s="6">
        <v>373.17080688476563</v>
      </c>
      <c r="I13104" s="6">
        <v>71.567695617675781</v>
      </c>
      <c r="J13104" s="6">
        <v>76.346666666666636</v>
      </c>
      <c r="K13104">
        <f t="shared" si="408"/>
        <v>0</v>
      </c>
    </row>
    <row r="13105" spans="1:11" x14ac:dyDescent="0.25">
      <c r="A13105" s="5" t="str">
        <f t="shared" si="409"/>
        <v>Standby StatusNon-Standby CustomersMonthly Peak DaySeptember24</v>
      </c>
      <c r="B13105" t="s">
        <v>2236</v>
      </c>
      <c r="C13105" t="s">
        <v>2261</v>
      </c>
      <c r="D13105" t="s">
        <v>2816</v>
      </c>
      <c r="E13105" t="s">
        <v>3293</v>
      </c>
      <c r="F13105" s="6">
        <v>24</v>
      </c>
      <c r="G13105" s="6">
        <v>355.279052734375</v>
      </c>
      <c r="H13105" s="6">
        <v>349.25369262695313</v>
      </c>
      <c r="I13105" s="6">
        <v>59.749263763427734</v>
      </c>
      <c r="J13105" s="6">
        <v>74.98657142857148</v>
      </c>
      <c r="K13105">
        <f t="shared" si="408"/>
        <v>0</v>
      </c>
    </row>
    <row r="13106" spans="1:11" x14ac:dyDescent="0.25">
      <c r="A13106" s="5" t="str">
        <f t="shared" si="409"/>
        <v>Standby StatusNon-Standby CustomersAverage WeekdayOctober1</v>
      </c>
      <c r="B13106" t="s">
        <v>2236</v>
      </c>
      <c r="C13106" t="s">
        <v>2261</v>
      </c>
      <c r="D13106" t="s">
        <v>2817</v>
      </c>
      <c r="E13106" t="s">
        <v>3294</v>
      </c>
      <c r="F13106" s="6">
        <v>1</v>
      </c>
      <c r="G13106" s="6"/>
      <c r="H13106" s="6"/>
      <c r="I13106" s="6"/>
      <c r="J13106" s="6">
        <v>68.654444444444479</v>
      </c>
      <c r="K13106">
        <f t="shared" si="408"/>
        <v>2</v>
      </c>
    </row>
    <row r="13107" spans="1:11" x14ac:dyDescent="0.25">
      <c r="A13107" s="5" t="str">
        <f t="shared" si="409"/>
        <v>Standby StatusNon-Standby CustomersAverage WeekdayOctober2</v>
      </c>
      <c r="B13107" t="s">
        <v>2236</v>
      </c>
      <c r="C13107" t="s">
        <v>2261</v>
      </c>
      <c r="D13107" t="s">
        <v>2817</v>
      </c>
      <c r="E13107" t="s">
        <v>3294</v>
      </c>
      <c r="F13107" s="6">
        <v>2</v>
      </c>
      <c r="G13107" s="6"/>
      <c r="H13107" s="6"/>
      <c r="I13107" s="6"/>
      <c r="J13107" s="6">
        <v>67.999135802469098</v>
      </c>
      <c r="K13107">
        <f t="shared" si="408"/>
        <v>2</v>
      </c>
    </row>
    <row r="13108" spans="1:11" x14ac:dyDescent="0.25">
      <c r="A13108" s="5" t="str">
        <f t="shared" si="409"/>
        <v>Standby StatusNon-Standby CustomersAverage WeekdayOctober3</v>
      </c>
      <c r="B13108" t="s">
        <v>2236</v>
      </c>
      <c r="C13108" t="s">
        <v>2261</v>
      </c>
      <c r="D13108" t="s">
        <v>2817</v>
      </c>
      <c r="E13108" t="s">
        <v>3294</v>
      </c>
      <c r="F13108" s="6">
        <v>3</v>
      </c>
      <c r="G13108" s="6"/>
      <c r="H13108" s="6"/>
      <c r="I13108" s="6"/>
      <c r="J13108" s="6">
        <v>67.444074074074095</v>
      </c>
      <c r="K13108">
        <f t="shared" si="408"/>
        <v>2</v>
      </c>
    </row>
    <row r="13109" spans="1:11" x14ac:dyDescent="0.25">
      <c r="A13109" s="5" t="str">
        <f t="shared" si="409"/>
        <v>Standby StatusNon-Standby CustomersAverage WeekdayOctober4</v>
      </c>
      <c r="B13109" t="s">
        <v>2236</v>
      </c>
      <c r="C13109" t="s">
        <v>2261</v>
      </c>
      <c r="D13109" t="s">
        <v>2817</v>
      </c>
      <c r="E13109" t="s">
        <v>3294</v>
      </c>
      <c r="F13109" s="6">
        <v>4</v>
      </c>
      <c r="G13109" s="6"/>
      <c r="H13109" s="6"/>
      <c r="I13109" s="6"/>
      <c r="J13109" s="6">
        <v>67.020864197530898</v>
      </c>
      <c r="K13109">
        <f t="shared" si="408"/>
        <v>2</v>
      </c>
    </row>
    <row r="13110" spans="1:11" x14ac:dyDescent="0.25">
      <c r="A13110" s="5" t="str">
        <f t="shared" si="409"/>
        <v>Standby StatusNon-Standby CustomersAverage WeekdayOctober5</v>
      </c>
      <c r="B13110" t="s">
        <v>2236</v>
      </c>
      <c r="C13110" t="s">
        <v>2261</v>
      </c>
      <c r="D13110" t="s">
        <v>2817</v>
      </c>
      <c r="E13110" t="s">
        <v>3294</v>
      </c>
      <c r="F13110" s="6">
        <v>5</v>
      </c>
      <c r="G13110" s="6"/>
      <c r="H13110" s="6"/>
      <c r="I13110" s="6"/>
      <c r="J13110" s="6">
        <v>66.428641975308608</v>
      </c>
      <c r="K13110">
        <f t="shared" si="408"/>
        <v>2</v>
      </c>
    </row>
    <row r="13111" spans="1:11" x14ac:dyDescent="0.25">
      <c r="A13111" s="5" t="str">
        <f t="shared" si="409"/>
        <v>Standby StatusNon-Standby CustomersAverage WeekdayOctober6</v>
      </c>
      <c r="B13111" t="s">
        <v>2236</v>
      </c>
      <c r="C13111" t="s">
        <v>2261</v>
      </c>
      <c r="D13111" t="s">
        <v>2817</v>
      </c>
      <c r="E13111" t="s">
        <v>3294</v>
      </c>
      <c r="F13111" s="6">
        <v>6</v>
      </c>
      <c r="G13111" s="6"/>
      <c r="H13111" s="6"/>
      <c r="I13111" s="6"/>
      <c r="J13111" s="6">
        <v>65.855679012345689</v>
      </c>
      <c r="K13111">
        <f t="shared" si="408"/>
        <v>2</v>
      </c>
    </row>
    <row r="13112" spans="1:11" x14ac:dyDescent="0.25">
      <c r="A13112" s="5" t="str">
        <f t="shared" si="409"/>
        <v>Standby StatusNon-Standby CustomersAverage WeekdayOctober7</v>
      </c>
      <c r="B13112" t="s">
        <v>2236</v>
      </c>
      <c r="C13112" t="s">
        <v>2261</v>
      </c>
      <c r="D13112" t="s">
        <v>2817</v>
      </c>
      <c r="E13112" t="s">
        <v>3294</v>
      </c>
      <c r="F13112" s="6">
        <v>7</v>
      </c>
      <c r="G13112" s="6"/>
      <c r="H13112" s="6"/>
      <c r="I13112" s="6"/>
      <c r="J13112" s="6">
        <v>64.98160493827163</v>
      </c>
      <c r="K13112">
        <f t="shared" si="408"/>
        <v>2</v>
      </c>
    </row>
    <row r="13113" spans="1:11" x14ac:dyDescent="0.25">
      <c r="A13113" s="5" t="str">
        <f t="shared" si="409"/>
        <v>Standby StatusNon-Standby CustomersAverage WeekdayOctober8</v>
      </c>
      <c r="B13113" t="s">
        <v>2236</v>
      </c>
      <c r="C13113" t="s">
        <v>2261</v>
      </c>
      <c r="D13113" t="s">
        <v>2817</v>
      </c>
      <c r="E13113" t="s">
        <v>3294</v>
      </c>
      <c r="F13113" s="6">
        <v>8</v>
      </c>
      <c r="G13113" s="6"/>
      <c r="H13113" s="6"/>
      <c r="I13113" s="6"/>
      <c r="J13113" s="6">
        <v>64.219259259259204</v>
      </c>
      <c r="K13113">
        <f t="shared" si="408"/>
        <v>2</v>
      </c>
    </row>
    <row r="13114" spans="1:11" x14ac:dyDescent="0.25">
      <c r="A13114" s="5" t="str">
        <f t="shared" si="409"/>
        <v>Standby StatusNon-Standby CustomersAverage WeekdayOctober9</v>
      </c>
      <c r="B13114" t="s">
        <v>2236</v>
      </c>
      <c r="C13114" t="s">
        <v>2261</v>
      </c>
      <c r="D13114" t="s">
        <v>2817</v>
      </c>
      <c r="E13114" t="s">
        <v>3294</v>
      </c>
      <c r="F13114" s="6">
        <v>9</v>
      </c>
      <c r="G13114" s="6"/>
      <c r="H13114" s="6"/>
      <c r="I13114" s="6"/>
      <c r="J13114" s="6">
        <v>64.750370370370362</v>
      </c>
      <c r="K13114">
        <f t="shared" si="408"/>
        <v>2</v>
      </c>
    </row>
    <row r="13115" spans="1:11" x14ac:dyDescent="0.25">
      <c r="A13115" s="5" t="str">
        <f t="shared" si="409"/>
        <v>Standby StatusNon-Standby CustomersAverage WeekdayOctober10</v>
      </c>
      <c r="B13115" t="s">
        <v>2236</v>
      </c>
      <c r="C13115" t="s">
        <v>2261</v>
      </c>
      <c r="D13115" t="s">
        <v>2817</v>
      </c>
      <c r="E13115" t="s">
        <v>3294</v>
      </c>
      <c r="F13115" s="6">
        <v>10</v>
      </c>
      <c r="G13115" s="6"/>
      <c r="H13115" s="6"/>
      <c r="I13115" s="6"/>
      <c r="J13115" s="6">
        <v>67.597283950617296</v>
      </c>
      <c r="K13115">
        <f t="shared" si="408"/>
        <v>2</v>
      </c>
    </row>
    <row r="13116" spans="1:11" x14ac:dyDescent="0.25">
      <c r="A13116" s="5" t="str">
        <f t="shared" si="409"/>
        <v>Standby StatusNon-Standby CustomersAverage WeekdayOctober11</v>
      </c>
      <c r="B13116" t="s">
        <v>2236</v>
      </c>
      <c r="C13116" t="s">
        <v>2261</v>
      </c>
      <c r="D13116" t="s">
        <v>2817</v>
      </c>
      <c r="E13116" t="s">
        <v>3294</v>
      </c>
      <c r="F13116" s="6">
        <v>11</v>
      </c>
      <c r="G13116" s="6"/>
      <c r="H13116" s="6"/>
      <c r="I13116" s="6"/>
      <c r="J13116" s="6">
        <v>71.103456790123431</v>
      </c>
      <c r="K13116">
        <f t="shared" si="408"/>
        <v>2</v>
      </c>
    </row>
    <row r="13117" spans="1:11" x14ac:dyDescent="0.25">
      <c r="A13117" s="5" t="str">
        <f t="shared" si="409"/>
        <v>Standby StatusNon-Standby CustomersAverage WeekdayOctober12</v>
      </c>
      <c r="B13117" t="s">
        <v>2236</v>
      </c>
      <c r="C13117" t="s">
        <v>2261</v>
      </c>
      <c r="D13117" t="s">
        <v>2817</v>
      </c>
      <c r="E13117" t="s">
        <v>3294</v>
      </c>
      <c r="F13117" s="6">
        <v>12</v>
      </c>
      <c r="G13117" s="6"/>
      <c r="H13117" s="6"/>
      <c r="I13117" s="6"/>
      <c r="J13117" s="6">
        <v>73.923270210340121</v>
      </c>
      <c r="K13117">
        <f t="shared" si="408"/>
        <v>2</v>
      </c>
    </row>
    <row r="13118" spans="1:11" x14ac:dyDescent="0.25">
      <c r="A13118" s="5" t="str">
        <f t="shared" si="409"/>
        <v>Standby StatusNon-Standby CustomersAverage WeekdayOctober13</v>
      </c>
      <c r="B13118" t="s">
        <v>2236</v>
      </c>
      <c r="C13118" t="s">
        <v>2261</v>
      </c>
      <c r="D13118" t="s">
        <v>2817</v>
      </c>
      <c r="E13118" t="s">
        <v>3294</v>
      </c>
      <c r="F13118" s="6">
        <v>13</v>
      </c>
      <c r="G13118" s="6"/>
      <c r="H13118" s="6"/>
      <c r="I13118" s="6"/>
      <c r="J13118" s="6">
        <v>77.967105069947507</v>
      </c>
      <c r="K13118">
        <f t="shared" si="408"/>
        <v>2</v>
      </c>
    </row>
    <row r="13119" spans="1:11" x14ac:dyDescent="0.25">
      <c r="A13119" s="5" t="str">
        <f t="shared" si="409"/>
        <v>Standby StatusNon-Standby CustomersAverage WeekdayOctober14</v>
      </c>
      <c r="B13119" t="s">
        <v>2236</v>
      </c>
      <c r="C13119" t="s">
        <v>2261</v>
      </c>
      <c r="D13119" t="s">
        <v>2817</v>
      </c>
      <c r="E13119" t="s">
        <v>3294</v>
      </c>
      <c r="F13119" s="6">
        <v>14</v>
      </c>
      <c r="G13119" s="6"/>
      <c r="H13119" s="6"/>
      <c r="I13119" s="6"/>
      <c r="J13119" s="6">
        <v>79.749018024333395</v>
      </c>
      <c r="K13119">
        <f t="shared" si="408"/>
        <v>2</v>
      </c>
    </row>
    <row r="13120" spans="1:11" x14ac:dyDescent="0.25">
      <c r="A13120" s="5" t="str">
        <f t="shared" si="409"/>
        <v>Standby StatusNon-Standby CustomersAverage WeekdayOctober15</v>
      </c>
      <c r="B13120" t="s">
        <v>2236</v>
      </c>
      <c r="C13120" t="s">
        <v>2261</v>
      </c>
      <c r="D13120" t="s">
        <v>2817</v>
      </c>
      <c r="E13120" t="s">
        <v>3294</v>
      </c>
      <c r="F13120" s="6">
        <v>15</v>
      </c>
      <c r="G13120" s="6"/>
      <c r="H13120" s="6"/>
      <c r="I13120" s="6"/>
      <c r="J13120" s="6">
        <v>80.728575661668572</v>
      </c>
      <c r="K13120">
        <f t="shared" si="408"/>
        <v>2</v>
      </c>
    </row>
    <row r="13121" spans="1:11" x14ac:dyDescent="0.25">
      <c r="A13121" s="5" t="str">
        <f t="shared" si="409"/>
        <v>Standby StatusNon-Standby CustomersAverage WeekdayOctober16</v>
      </c>
      <c r="B13121" t="s">
        <v>2236</v>
      </c>
      <c r="C13121" t="s">
        <v>2261</v>
      </c>
      <c r="D13121" t="s">
        <v>2817</v>
      </c>
      <c r="E13121" t="s">
        <v>3294</v>
      </c>
      <c r="F13121" s="6">
        <v>16</v>
      </c>
      <c r="G13121" s="6"/>
      <c r="H13121" s="6"/>
      <c r="I13121" s="6"/>
      <c r="J13121" s="6">
        <v>81.403557511116759</v>
      </c>
      <c r="K13121">
        <f t="shared" si="408"/>
        <v>2</v>
      </c>
    </row>
    <row r="13122" spans="1:11" x14ac:dyDescent="0.25">
      <c r="A13122" s="5" t="str">
        <f t="shared" si="409"/>
        <v>Standby StatusNon-Standby CustomersAverage WeekdayOctober17</v>
      </c>
      <c r="B13122" t="s">
        <v>2236</v>
      </c>
      <c r="C13122" t="s">
        <v>2261</v>
      </c>
      <c r="D13122" t="s">
        <v>2817</v>
      </c>
      <c r="E13122" t="s">
        <v>3294</v>
      </c>
      <c r="F13122" s="6">
        <v>17</v>
      </c>
      <c r="G13122" s="6"/>
      <c r="H13122" s="6"/>
      <c r="I13122" s="6"/>
      <c r="J13122" s="6">
        <v>81.145199750881758</v>
      </c>
      <c r="K13122">
        <f t="shared" ref="K13122:K13185" si="410">INDEX(events, MATCH(CONCATENATE(B13122, C13122, D13122, E13122), events_y, 0), MATCH("Confidential", events_x, 0))</f>
        <v>2</v>
      </c>
    </row>
    <row r="13123" spans="1:11" x14ac:dyDescent="0.25">
      <c r="A13123" s="5" t="str">
        <f t="shared" ref="A13123:A13186" si="411">CONCATENATE(B13123, C13123, D13123, E13123, F13123)</f>
        <v>Standby StatusNon-Standby CustomersAverage WeekdayOctober18</v>
      </c>
      <c r="B13123" t="s">
        <v>2236</v>
      </c>
      <c r="C13123" t="s">
        <v>2261</v>
      </c>
      <c r="D13123" t="s">
        <v>2817</v>
      </c>
      <c r="E13123" t="s">
        <v>3294</v>
      </c>
      <c r="F13123" s="6">
        <v>18</v>
      </c>
      <c r="G13123" s="6"/>
      <c r="H13123" s="6"/>
      <c r="I13123" s="6"/>
      <c r="J13123" s="6">
        <v>79.914316012188166</v>
      </c>
      <c r="K13123">
        <f t="shared" si="410"/>
        <v>2</v>
      </c>
    </row>
    <row r="13124" spans="1:11" x14ac:dyDescent="0.25">
      <c r="A13124" s="5" t="str">
        <f t="shared" si="411"/>
        <v>Standby StatusNon-Standby CustomersAverage WeekdayOctober19</v>
      </c>
      <c r="B13124" t="s">
        <v>2236</v>
      </c>
      <c r="C13124" t="s">
        <v>2261</v>
      </c>
      <c r="D13124" t="s">
        <v>2817</v>
      </c>
      <c r="E13124" t="s">
        <v>3294</v>
      </c>
      <c r="F13124" s="6">
        <v>19</v>
      </c>
      <c r="G13124" s="6"/>
      <c r="H13124" s="6"/>
      <c r="I13124" s="6"/>
      <c r="J13124" s="6">
        <v>77.68196856452424</v>
      </c>
      <c r="K13124">
        <f t="shared" si="410"/>
        <v>2</v>
      </c>
    </row>
    <row r="13125" spans="1:11" x14ac:dyDescent="0.25">
      <c r="A13125" s="5" t="str">
        <f t="shared" si="411"/>
        <v>Standby StatusNon-Standby CustomersAverage WeekdayOctober20</v>
      </c>
      <c r="B13125" t="s">
        <v>2236</v>
      </c>
      <c r="C13125" t="s">
        <v>2261</v>
      </c>
      <c r="D13125" t="s">
        <v>2817</v>
      </c>
      <c r="E13125" t="s">
        <v>3294</v>
      </c>
      <c r="F13125" s="6">
        <v>20</v>
      </c>
      <c r="G13125" s="6"/>
      <c r="H13125" s="6"/>
      <c r="I13125" s="6"/>
      <c r="J13125" s="6">
        <v>73.628067407700627</v>
      </c>
      <c r="K13125">
        <f t="shared" si="410"/>
        <v>2</v>
      </c>
    </row>
    <row r="13126" spans="1:11" x14ac:dyDescent="0.25">
      <c r="A13126" s="5" t="str">
        <f t="shared" si="411"/>
        <v>Standby StatusNon-Standby CustomersAverage WeekdayOctober21</v>
      </c>
      <c r="B13126" t="s">
        <v>2236</v>
      </c>
      <c r="C13126" t="s">
        <v>2261</v>
      </c>
      <c r="D13126" t="s">
        <v>2817</v>
      </c>
      <c r="E13126" t="s">
        <v>3294</v>
      </c>
      <c r="F13126" s="6">
        <v>21</v>
      </c>
      <c r="G13126" s="6"/>
      <c r="H13126" s="6"/>
      <c r="I13126" s="6"/>
      <c r="J13126" s="6">
        <v>71.272869538242375</v>
      </c>
      <c r="K13126">
        <f t="shared" si="410"/>
        <v>2</v>
      </c>
    </row>
    <row r="13127" spans="1:11" x14ac:dyDescent="0.25">
      <c r="A13127" s="5" t="str">
        <f t="shared" si="411"/>
        <v>Standby StatusNon-Standby CustomersAverage WeekdayOctober22</v>
      </c>
      <c r="B13127" t="s">
        <v>2236</v>
      </c>
      <c r="C13127" t="s">
        <v>2261</v>
      </c>
      <c r="D13127" t="s">
        <v>2817</v>
      </c>
      <c r="E13127" t="s">
        <v>3294</v>
      </c>
      <c r="F13127" s="6">
        <v>22</v>
      </c>
      <c r="G13127" s="6"/>
      <c r="H13127" s="6"/>
      <c r="I13127" s="6"/>
      <c r="J13127" s="6">
        <v>69.414373542267086</v>
      </c>
      <c r="K13127">
        <f t="shared" si="410"/>
        <v>2</v>
      </c>
    </row>
    <row r="13128" spans="1:11" x14ac:dyDescent="0.25">
      <c r="A13128" s="5" t="str">
        <f t="shared" si="411"/>
        <v>Standby StatusNon-Standby CustomersAverage WeekdayOctober23</v>
      </c>
      <c r="B13128" t="s">
        <v>2236</v>
      </c>
      <c r="C13128" t="s">
        <v>2261</v>
      </c>
      <c r="D13128" t="s">
        <v>2817</v>
      </c>
      <c r="E13128" t="s">
        <v>3294</v>
      </c>
      <c r="F13128" s="6">
        <v>23</v>
      </c>
      <c r="G13128" s="6"/>
      <c r="H13128" s="6"/>
      <c r="I13128" s="6"/>
      <c r="J13128" s="6">
        <v>67.794450640632036</v>
      </c>
      <c r="K13128">
        <f t="shared" si="410"/>
        <v>2</v>
      </c>
    </row>
    <row r="13129" spans="1:11" x14ac:dyDescent="0.25">
      <c r="A13129" s="5" t="str">
        <f t="shared" si="411"/>
        <v>Standby StatusNon-Standby CustomersAverage WeekdayOctober24</v>
      </c>
      <c r="B13129" t="s">
        <v>2236</v>
      </c>
      <c r="C13129" t="s">
        <v>2261</v>
      </c>
      <c r="D13129" t="s">
        <v>2817</v>
      </c>
      <c r="E13129" t="s">
        <v>3294</v>
      </c>
      <c r="F13129" s="6">
        <v>24</v>
      </c>
      <c r="G13129" s="6"/>
      <c r="H13129" s="6"/>
      <c r="I13129" s="6"/>
      <c r="J13129" s="6">
        <v>66.606369448171094</v>
      </c>
      <c r="K13129">
        <f t="shared" si="410"/>
        <v>2</v>
      </c>
    </row>
    <row r="13130" spans="1:11" x14ac:dyDescent="0.25">
      <c r="A13130" s="5" t="str">
        <f t="shared" si="411"/>
        <v>Standby StatusNon-Standby CustomersMonthly Peak DayOctober1</v>
      </c>
      <c r="B13130" t="s">
        <v>2236</v>
      </c>
      <c r="C13130" t="s">
        <v>2261</v>
      </c>
      <c r="D13130" t="s">
        <v>2818</v>
      </c>
      <c r="E13130" t="s">
        <v>3294</v>
      </c>
      <c r="F13130" s="6">
        <v>1</v>
      </c>
      <c r="G13130" s="6"/>
      <c r="H13130" s="6"/>
      <c r="I13130" s="6"/>
      <c r="J13130" s="6">
        <v>74.97068694179498</v>
      </c>
      <c r="K13130">
        <f t="shared" si="410"/>
        <v>2</v>
      </c>
    </row>
    <row r="13131" spans="1:11" x14ac:dyDescent="0.25">
      <c r="A13131" s="5" t="str">
        <f t="shared" si="411"/>
        <v>Standby StatusNon-Standby CustomersMonthly Peak DayOctober2</v>
      </c>
      <c r="B13131" t="s">
        <v>2236</v>
      </c>
      <c r="C13131" t="s">
        <v>2261</v>
      </c>
      <c r="D13131" t="s">
        <v>2818</v>
      </c>
      <c r="E13131" t="s">
        <v>3294</v>
      </c>
      <c r="F13131" s="6">
        <v>2</v>
      </c>
      <c r="G13131" s="6"/>
      <c r="H13131" s="6"/>
      <c r="I13131" s="6"/>
      <c r="J13131" s="6">
        <v>73.70442399404584</v>
      </c>
      <c r="K13131">
        <f t="shared" si="410"/>
        <v>2</v>
      </c>
    </row>
    <row r="13132" spans="1:11" x14ac:dyDescent="0.25">
      <c r="A13132" s="5" t="str">
        <f t="shared" si="411"/>
        <v>Standby StatusNon-Standby CustomersMonthly Peak DayOctober3</v>
      </c>
      <c r="B13132" t="s">
        <v>2236</v>
      </c>
      <c r="C13132" t="s">
        <v>2261</v>
      </c>
      <c r="D13132" t="s">
        <v>2818</v>
      </c>
      <c r="E13132" t="s">
        <v>3294</v>
      </c>
      <c r="F13132" s="6">
        <v>3</v>
      </c>
      <c r="G13132" s="6"/>
      <c r="H13132" s="6"/>
      <c r="I13132" s="6"/>
      <c r="J13132" s="6">
        <v>72.61942000157633</v>
      </c>
      <c r="K13132">
        <f t="shared" si="410"/>
        <v>2</v>
      </c>
    </row>
    <row r="13133" spans="1:11" x14ac:dyDescent="0.25">
      <c r="A13133" s="5" t="str">
        <f t="shared" si="411"/>
        <v>Standby StatusNon-Standby CustomersMonthly Peak DayOctober4</v>
      </c>
      <c r="B13133" t="s">
        <v>2236</v>
      </c>
      <c r="C13133" t="s">
        <v>2261</v>
      </c>
      <c r="D13133" t="s">
        <v>2818</v>
      </c>
      <c r="E13133" t="s">
        <v>3294</v>
      </c>
      <c r="F13133" s="6">
        <v>4</v>
      </c>
      <c r="G13133" s="6"/>
      <c r="H13133" s="6"/>
      <c r="I13133" s="6"/>
      <c r="J13133" s="6">
        <v>71.316367623042126</v>
      </c>
      <c r="K13133">
        <f t="shared" si="410"/>
        <v>2</v>
      </c>
    </row>
    <row r="13134" spans="1:11" x14ac:dyDescent="0.25">
      <c r="A13134" s="5" t="str">
        <f t="shared" si="411"/>
        <v>Standby StatusNon-Standby CustomersMonthly Peak DayOctober5</v>
      </c>
      <c r="B13134" t="s">
        <v>2236</v>
      </c>
      <c r="C13134" t="s">
        <v>2261</v>
      </c>
      <c r="D13134" t="s">
        <v>2818</v>
      </c>
      <c r="E13134" t="s">
        <v>3294</v>
      </c>
      <c r="F13134" s="6">
        <v>5</v>
      </c>
      <c r="G13134" s="6"/>
      <c r="H13134" s="6"/>
      <c r="I13134" s="6"/>
      <c r="J13134" s="6">
        <v>70.416150223815265</v>
      </c>
      <c r="K13134">
        <f t="shared" si="410"/>
        <v>2</v>
      </c>
    </row>
    <row r="13135" spans="1:11" x14ac:dyDescent="0.25">
      <c r="A13135" s="5" t="str">
        <f t="shared" si="411"/>
        <v>Standby StatusNon-Standby CustomersMonthly Peak DayOctober6</v>
      </c>
      <c r="B13135" t="s">
        <v>2236</v>
      </c>
      <c r="C13135" t="s">
        <v>2261</v>
      </c>
      <c r="D13135" t="s">
        <v>2818</v>
      </c>
      <c r="E13135" t="s">
        <v>3294</v>
      </c>
      <c r="F13135" s="6">
        <v>6</v>
      </c>
      <c r="G13135" s="6"/>
      <c r="H13135" s="6"/>
      <c r="I13135" s="6"/>
      <c r="J13135" s="6">
        <v>69.089744225659402</v>
      </c>
      <c r="K13135">
        <f t="shared" si="410"/>
        <v>2</v>
      </c>
    </row>
    <row r="13136" spans="1:11" x14ac:dyDescent="0.25">
      <c r="A13136" s="5" t="str">
        <f t="shared" si="411"/>
        <v>Standby StatusNon-Standby CustomersMonthly Peak DayOctober7</v>
      </c>
      <c r="B13136" t="s">
        <v>2236</v>
      </c>
      <c r="C13136" t="s">
        <v>2261</v>
      </c>
      <c r="D13136" t="s">
        <v>2818</v>
      </c>
      <c r="E13136" t="s">
        <v>3294</v>
      </c>
      <c r="F13136" s="6">
        <v>7</v>
      </c>
      <c r="G13136" s="6"/>
      <c r="H13136" s="6"/>
      <c r="I13136" s="6"/>
      <c r="J13136" s="6">
        <v>68.638345133957344</v>
      </c>
      <c r="K13136">
        <f t="shared" si="410"/>
        <v>2</v>
      </c>
    </row>
    <row r="13137" spans="1:11" x14ac:dyDescent="0.25">
      <c r="A13137" s="5" t="str">
        <f t="shared" si="411"/>
        <v>Standby StatusNon-Standby CustomersMonthly Peak DayOctober8</v>
      </c>
      <c r="B13137" t="s">
        <v>2236</v>
      </c>
      <c r="C13137" t="s">
        <v>2261</v>
      </c>
      <c r="D13137" t="s">
        <v>2818</v>
      </c>
      <c r="E13137" t="s">
        <v>3294</v>
      </c>
      <c r="F13137" s="6">
        <v>8</v>
      </c>
      <c r="G13137" s="6"/>
      <c r="H13137" s="6"/>
      <c r="I13137" s="6"/>
      <c r="J13137" s="6">
        <v>67.675530703646473</v>
      </c>
      <c r="K13137">
        <f t="shared" si="410"/>
        <v>2</v>
      </c>
    </row>
    <row r="13138" spans="1:11" x14ac:dyDescent="0.25">
      <c r="A13138" s="5" t="str">
        <f t="shared" si="411"/>
        <v>Standby StatusNon-Standby CustomersMonthly Peak DayOctober9</v>
      </c>
      <c r="B13138" t="s">
        <v>2236</v>
      </c>
      <c r="C13138" t="s">
        <v>2261</v>
      </c>
      <c r="D13138" t="s">
        <v>2818</v>
      </c>
      <c r="E13138" t="s">
        <v>3294</v>
      </c>
      <c r="F13138" s="6">
        <v>9</v>
      </c>
      <c r="G13138" s="6"/>
      <c r="H13138" s="6"/>
      <c r="I13138" s="6"/>
      <c r="J13138" s="6">
        <v>69.883218688964931</v>
      </c>
      <c r="K13138">
        <f t="shared" si="410"/>
        <v>2</v>
      </c>
    </row>
    <row r="13139" spans="1:11" x14ac:dyDescent="0.25">
      <c r="A13139" s="5" t="str">
        <f t="shared" si="411"/>
        <v>Standby StatusNon-Standby CustomersMonthly Peak DayOctober10</v>
      </c>
      <c r="B13139" t="s">
        <v>2236</v>
      </c>
      <c r="C13139" t="s">
        <v>2261</v>
      </c>
      <c r="D13139" t="s">
        <v>2818</v>
      </c>
      <c r="E13139" t="s">
        <v>3294</v>
      </c>
      <c r="F13139" s="6">
        <v>10</v>
      </c>
      <c r="G13139" s="6"/>
      <c r="H13139" s="6"/>
      <c r="I13139" s="6"/>
      <c r="J13139" s="6">
        <v>75.410919170194376</v>
      </c>
      <c r="K13139">
        <f t="shared" si="410"/>
        <v>2</v>
      </c>
    </row>
    <row r="13140" spans="1:11" x14ac:dyDescent="0.25">
      <c r="A13140" s="5" t="str">
        <f t="shared" si="411"/>
        <v>Standby StatusNon-Standby CustomersMonthly Peak DayOctober11</v>
      </c>
      <c r="B13140" t="s">
        <v>2236</v>
      </c>
      <c r="C13140" t="s">
        <v>2261</v>
      </c>
      <c r="D13140" t="s">
        <v>2818</v>
      </c>
      <c r="E13140" t="s">
        <v>3294</v>
      </c>
      <c r="F13140" s="6">
        <v>11</v>
      </c>
      <c r="G13140" s="6"/>
      <c r="H13140" s="6"/>
      <c r="I13140" s="6"/>
      <c r="J13140" s="6">
        <v>82.033879646375297</v>
      </c>
      <c r="K13140">
        <f t="shared" si="410"/>
        <v>2</v>
      </c>
    </row>
    <row r="13141" spans="1:11" x14ac:dyDescent="0.25">
      <c r="A13141" s="5" t="str">
        <f t="shared" si="411"/>
        <v>Standby StatusNon-Standby CustomersMonthly Peak DayOctober12</v>
      </c>
      <c r="B13141" t="s">
        <v>2236</v>
      </c>
      <c r="C13141" t="s">
        <v>2261</v>
      </c>
      <c r="D13141" t="s">
        <v>2818</v>
      </c>
      <c r="E13141" t="s">
        <v>3294</v>
      </c>
      <c r="F13141" s="6">
        <v>12</v>
      </c>
      <c r="G13141" s="6"/>
      <c r="H13141" s="6"/>
      <c r="I13141" s="6"/>
      <c r="J13141" s="6">
        <v>87.762061977941983</v>
      </c>
      <c r="K13141">
        <f t="shared" si="410"/>
        <v>2</v>
      </c>
    </row>
    <row r="13142" spans="1:11" x14ac:dyDescent="0.25">
      <c r="A13142" s="5" t="str">
        <f t="shared" si="411"/>
        <v>Standby StatusNon-Standby CustomersMonthly Peak DayOctober13</v>
      </c>
      <c r="B13142" t="s">
        <v>2236</v>
      </c>
      <c r="C13142" t="s">
        <v>2261</v>
      </c>
      <c r="D13142" t="s">
        <v>2818</v>
      </c>
      <c r="E13142" t="s">
        <v>3294</v>
      </c>
      <c r="F13142" s="6">
        <v>13</v>
      </c>
      <c r="G13142" s="6"/>
      <c r="H13142" s="6"/>
      <c r="I13142" s="6"/>
      <c r="J13142" s="6">
        <v>91.361192721764951</v>
      </c>
      <c r="K13142">
        <f t="shared" si="410"/>
        <v>2</v>
      </c>
    </row>
    <row r="13143" spans="1:11" x14ac:dyDescent="0.25">
      <c r="A13143" s="5" t="str">
        <f t="shared" si="411"/>
        <v>Standby StatusNon-Standby CustomersMonthly Peak DayOctober14</v>
      </c>
      <c r="B13143" t="s">
        <v>2236</v>
      </c>
      <c r="C13143" t="s">
        <v>2261</v>
      </c>
      <c r="D13143" t="s">
        <v>2818</v>
      </c>
      <c r="E13143" t="s">
        <v>3294</v>
      </c>
      <c r="F13143" s="6">
        <v>14</v>
      </c>
      <c r="G13143" s="6"/>
      <c r="H13143" s="6"/>
      <c r="I13143" s="6"/>
      <c r="J13143" s="6">
        <v>93.995833298766513</v>
      </c>
      <c r="K13143">
        <f t="shared" si="410"/>
        <v>2</v>
      </c>
    </row>
    <row r="13144" spans="1:11" x14ac:dyDescent="0.25">
      <c r="A13144" s="5" t="str">
        <f t="shared" si="411"/>
        <v>Standby StatusNon-Standby CustomersMonthly Peak DayOctober15</v>
      </c>
      <c r="B13144" t="s">
        <v>2236</v>
      </c>
      <c r="C13144" t="s">
        <v>2261</v>
      </c>
      <c r="D13144" t="s">
        <v>2818</v>
      </c>
      <c r="E13144" t="s">
        <v>3294</v>
      </c>
      <c r="F13144" s="6">
        <v>15</v>
      </c>
      <c r="G13144" s="6"/>
      <c r="H13144" s="6"/>
      <c r="I13144" s="6"/>
      <c r="J13144" s="6">
        <v>95.696893073517117</v>
      </c>
      <c r="K13144">
        <f t="shared" si="410"/>
        <v>2</v>
      </c>
    </row>
    <row r="13145" spans="1:11" x14ac:dyDescent="0.25">
      <c r="A13145" s="5" t="str">
        <f t="shared" si="411"/>
        <v>Standby StatusNon-Standby CustomersMonthly Peak DayOctober16</v>
      </c>
      <c r="B13145" t="s">
        <v>2236</v>
      </c>
      <c r="C13145" t="s">
        <v>2261</v>
      </c>
      <c r="D13145" t="s">
        <v>2818</v>
      </c>
      <c r="E13145" t="s">
        <v>3294</v>
      </c>
      <c r="F13145" s="6">
        <v>16</v>
      </c>
      <c r="G13145" s="6"/>
      <c r="H13145" s="6"/>
      <c r="I13145" s="6"/>
      <c r="J13145" s="6">
        <v>96.322326986072156</v>
      </c>
      <c r="K13145">
        <f t="shared" si="410"/>
        <v>2</v>
      </c>
    </row>
    <row r="13146" spans="1:11" x14ac:dyDescent="0.25">
      <c r="A13146" s="5" t="str">
        <f t="shared" si="411"/>
        <v>Standby StatusNon-Standby CustomersMonthly Peak DayOctober17</v>
      </c>
      <c r="B13146" t="s">
        <v>2236</v>
      </c>
      <c r="C13146" t="s">
        <v>2261</v>
      </c>
      <c r="D13146" t="s">
        <v>2818</v>
      </c>
      <c r="E13146" t="s">
        <v>3294</v>
      </c>
      <c r="F13146" s="6">
        <v>17</v>
      </c>
      <c r="G13146" s="6"/>
      <c r="H13146" s="6"/>
      <c r="I13146" s="6"/>
      <c r="J13146" s="6">
        <v>95.934853370444301</v>
      </c>
      <c r="K13146">
        <f t="shared" si="410"/>
        <v>2</v>
      </c>
    </row>
    <row r="13147" spans="1:11" x14ac:dyDescent="0.25">
      <c r="A13147" s="5" t="str">
        <f t="shared" si="411"/>
        <v>Standby StatusNon-Standby CustomersMonthly Peak DayOctober18</v>
      </c>
      <c r="B13147" t="s">
        <v>2236</v>
      </c>
      <c r="C13147" t="s">
        <v>2261</v>
      </c>
      <c r="D13147" t="s">
        <v>2818</v>
      </c>
      <c r="E13147" t="s">
        <v>3294</v>
      </c>
      <c r="F13147" s="6">
        <v>18</v>
      </c>
      <c r="G13147" s="6"/>
      <c r="H13147" s="6"/>
      <c r="I13147" s="6"/>
      <c r="J13147" s="6">
        <v>95.212391114466428</v>
      </c>
      <c r="K13147">
        <f t="shared" si="410"/>
        <v>2</v>
      </c>
    </row>
    <row r="13148" spans="1:11" x14ac:dyDescent="0.25">
      <c r="A13148" s="5" t="str">
        <f t="shared" si="411"/>
        <v>Standby StatusNon-Standby CustomersMonthly Peak DayOctober19</v>
      </c>
      <c r="B13148" t="s">
        <v>2236</v>
      </c>
      <c r="C13148" t="s">
        <v>2261</v>
      </c>
      <c r="D13148" t="s">
        <v>2818</v>
      </c>
      <c r="E13148" t="s">
        <v>3294</v>
      </c>
      <c r="F13148" s="6">
        <v>19</v>
      </c>
      <c r="G13148" s="6"/>
      <c r="H13148" s="6"/>
      <c r="I13148" s="6"/>
      <c r="J13148" s="6">
        <v>91.979042648759844</v>
      </c>
      <c r="K13148">
        <f t="shared" si="410"/>
        <v>2</v>
      </c>
    </row>
    <row r="13149" spans="1:11" x14ac:dyDescent="0.25">
      <c r="A13149" s="5" t="str">
        <f t="shared" si="411"/>
        <v>Standby StatusNon-Standby CustomersMonthly Peak DayOctober20</v>
      </c>
      <c r="B13149" t="s">
        <v>2236</v>
      </c>
      <c r="C13149" t="s">
        <v>2261</v>
      </c>
      <c r="D13149" t="s">
        <v>2818</v>
      </c>
      <c r="E13149" t="s">
        <v>3294</v>
      </c>
      <c r="F13149" s="6">
        <v>20</v>
      </c>
      <c r="G13149" s="6"/>
      <c r="H13149" s="6"/>
      <c r="I13149" s="6"/>
      <c r="J13149" s="6">
        <v>86.692034091393921</v>
      </c>
      <c r="K13149">
        <f t="shared" si="410"/>
        <v>2</v>
      </c>
    </row>
    <row r="13150" spans="1:11" x14ac:dyDescent="0.25">
      <c r="A13150" s="5" t="str">
        <f t="shared" si="411"/>
        <v>Standby StatusNon-Standby CustomersMonthly Peak DayOctober21</v>
      </c>
      <c r="B13150" t="s">
        <v>2236</v>
      </c>
      <c r="C13150" t="s">
        <v>2261</v>
      </c>
      <c r="D13150" t="s">
        <v>2818</v>
      </c>
      <c r="E13150" t="s">
        <v>3294</v>
      </c>
      <c r="F13150" s="6">
        <v>21</v>
      </c>
      <c r="G13150" s="6"/>
      <c r="H13150" s="6"/>
      <c r="I13150" s="6"/>
      <c r="J13150" s="6">
        <v>82.86783486968109</v>
      </c>
      <c r="K13150">
        <f t="shared" si="410"/>
        <v>2</v>
      </c>
    </row>
    <row r="13151" spans="1:11" x14ac:dyDescent="0.25">
      <c r="A13151" s="5" t="str">
        <f t="shared" si="411"/>
        <v>Standby StatusNon-Standby CustomersMonthly Peak DayOctober22</v>
      </c>
      <c r="B13151" t="s">
        <v>2236</v>
      </c>
      <c r="C13151" t="s">
        <v>2261</v>
      </c>
      <c r="D13151" t="s">
        <v>2818</v>
      </c>
      <c r="E13151" t="s">
        <v>3294</v>
      </c>
      <c r="F13151" s="6">
        <v>22</v>
      </c>
      <c r="G13151" s="6"/>
      <c r="H13151" s="6"/>
      <c r="I13151" s="6"/>
      <c r="J13151" s="6">
        <v>80.663625230511414</v>
      </c>
      <c r="K13151">
        <f t="shared" si="410"/>
        <v>2</v>
      </c>
    </row>
    <row r="13152" spans="1:11" x14ac:dyDescent="0.25">
      <c r="A13152" s="5" t="str">
        <f t="shared" si="411"/>
        <v>Standby StatusNon-Standby CustomersMonthly Peak DayOctober23</v>
      </c>
      <c r="B13152" t="s">
        <v>2236</v>
      </c>
      <c r="C13152" t="s">
        <v>2261</v>
      </c>
      <c r="D13152" t="s">
        <v>2818</v>
      </c>
      <c r="E13152" t="s">
        <v>3294</v>
      </c>
      <c r="F13152" s="6">
        <v>23</v>
      </c>
      <c r="G13152" s="6"/>
      <c r="H13152" s="6"/>
      <c r="I13152" s="6"/>
      <c r="J13152" s="6">
        <v>78.26232258324481</v>
      </c>
      <c r="K13152">
        <f t="shared" si="410"/>
        <v>2</v>
      </c>
    </row>
    <row r="13153" spans="1:11" x14ac:dyDescent="0.25">
      <c r="A13153" s="5" t="str">
        <f t="shared" si="411"/>
        <v>Standby StatusNon-Standby CustomersMonthly Peak DayOctober24</v>
      </c>
      <c r="B13153" t="s">
        <v>2236</v>
      </c>
      <c r="C13153" t="s">
        <v>2261</v>
      </c>
      <c r="D13153" t="s">
        <v>2818</v>
      </c>
      <c r="E13153" t="s">
        <v>3294</v>
      </c>
      <c r="F13153" s="6">
        <v>24</v>
      </c>
      <c r="G13153" s="6"/>
      <c r="H13153" s="6"/>
      <c r="I13153" s="6"/>
      <c r="J13153" s="6">
        <v>76.020775475363223</v>
      </c>
      <c r="K13153">
        <f t="shared" si="410"/>
        <v>2</v>
      </c>
    </row>
    <row r="13154" spans="1:11" x14ac:dyDescent="0.25">
      <c r="A13154" s="5" t="str">
        <f t="shared" si="411"/>
        <v>Standby StatusNon-Standby CustomersAverage WeekdayNovember1</v>
      </c>
      <c r="B13154" t="s">
        <v>2236</v>
      </c>
      <c r="C13154" t="s">
        <v>2261</v>
      </c>
      <c r="D13154" t="s">
        <v>2819</v>
      </c>
      <c r="E13154" t="s">
        <v>3295</v>
      </c>
      <c r="F13154" s="6">
        <v>1</v>
      </c>
      <c r="G13154" s="6"/>
      <c r="H13154" s="6"/>
      <c r="I13154" s="6"/>
      <c r="J13154" s="6">
        <v>51.97989247311822</v>
      </c>
      <c r="K13154">
        <f t="shared" si="410"/>
        <v>2</v>
      </c>
    </row>
    <row r="13155" spans="1:11" x14ac:dyDescent="0.25">
      <c r="A13155" s="5" t="str">
        <f t="shared" si="411"/>
        <v>Standby StatusNon-Standby CustomersAverage WeekdayNovember2</v>
      </c>
      <c r="B13155" t="s">
        <v>2236</v>
      </c>
      <c r="C13155" t="s">
        <v>2261</v>
      </c>
      <c r="D13155" t="s">
        <v>2819</v>
      </c>
      <c r="E13155" t="s">
        <v>3295</v>
      </c>
      <c r="F13155" s="6">
        <v>2</v>
      </c>
      <c r="G13155" s="6"/>
      <c r="H13155" s="6"/>
      <c r="I13155" s="6"/>
      <c r="J13155" s="6">
        <v>50.740215053763464</v>
      </c>
      <c r="K13155">
        <f t="shared" si="410"/>
        <v>2</v>
      </c>
    </row>
    <row r="13156" spans="1:11" x14ac:dyDescent="0.25">
      <c r="A13156" s="5" t="str">
        <f t="shared" si="411"/>
        <v>Standby StatusNon-Standby CustomersAverage WeekdayNovember3</v>
      </c>
      <c r="B13156" t="s">
        <v>2236</v>
      </c>
      <c r="C13156" t="s">
        <v>2261</v>
      </c>
      <c r="D13156" t="s">
        <v>2819</v>
      </c>
      <c r="E13156" t="s">
        <v>3295</v>
      </c>
      <c r="F13156" s="6">
        <v>3</v>
      </c>
      <c r="G13156" s="6"/>
      <c r="H13156" s="6"/>
      <c r="I13156" s="6"/>
      <c r="J13156" s="6">
        <v>50.346559139784958</v>
      </c>
      <c r="K13156">
        <f t="shared" si="410"/>
        <v>2</v>
      </c>
    </row>
    <row r="13157" spans="1:11" x14ac:dyDescent="0.25">
      <c r="A13157" s="5" t="str">
        <f t="shared" si="411"/>
        <v>Standby StatusNon-Standby CustomersAverage WeekdayNovember4</v>
      </c>
      <c r="B13157" t="s">
        <v>2236</v>
      </c>
      <c r="C13157" t="s">
        <v>2261</v>
      </c>
      <c r="D13157" t="s">
        <v>2819</v>
      </c>
      <c r="E13157" t="s">
        <v>3295</v>
      </c>
      <c r="F13157" s="6">
        <v>4</v>
      </c>
      <c r="G13157" s="6"/>
      <c r="H13157" s="6"/>
      <c r="I13157" s="6"/>
      <c r="J13157" s="6">
        <v>49.120000000000012</v>
      </c>
      <c r="K13157">
        <f t="shared" si="410"/>
        <v>2</v>
      </c>
    </row>
    <row r="13158" spans="1:11" x14ac:dyDescent="0.25">
      <c r="A13158" s="5" t="str">
        <f t="shared" si="411"/>
        <v>Standby StatusNon-Standby CustomersAverage WeekdayNovember5</v>
      </c>
      <c r="B13158" t="s">
        <v>2236</v>
      </c>
      <c r="C13158" t="s">
        <v>2261</v>
      </c>
      <c r="D13158" t="s">
        <v>2819</v>
      </c>
      <c r="E13158" t="s">
        <v>3295</v>
      </c>
      <c r="F13158" s="6">
        <v>5</v>
      </c>
      <c r="G13158" s="6"/>
      <c r="H13158" s="6"/>
      <c r="I13158" s="6"/>
      <c r="J13158" s="6">
        <v>48.502043010752672</v>
      </c>
      <c r="K13158">
        <f t="shared" si="410"/>
        <v>2</v>
      </c>
    </row>
    <row r="13159" spans="1:11" x14ac:dyDescent="0.25">
      <c r="A13159" s="5" t="str">
        <f t="shared" si="411"/>
        <v>Standby StatusNon-Standby CustomersAverage WeekdayNovember6</v>
      </c>
      <c r="B13159" t="s">
        <v>2236</v>
      </c>
      <c r="C13159" t="s">
        <v>2261</v>
      </c>
      <c r="D13159" t="s">
        <v>2819</v>
      </c>
      <c r="E13159" t="s">
        <v>3295</v>
      </c>
      <c r="F13159" s="6">
        <v>6</v>
      </c>
      <c r="G13159" s="6"/>
      <c r="H13159" s="6"/>
      <c r="I13159" s="6"/>
      <c r="J13159" s="6">
        <v>47.638709677419349</v>
      </c>
      <c r="K13159">
        <f t="shared" si="410"/>
        <v>2</v>
      </c>
    </row>
    <row r="13160" spans="1:11" x14ac:dyDescent="0.25">
      <c r="A13160" s="5" t="str">
        <f t="shared" si="411"/>
        <v>Standby StatusNon-Standby CustomersAverage WeekdayNovember7</v>
      </c>
      <c r="B13160" t="s">
        <v>2236</v>
      </c>
      <c r="C13160" t="s">
        <v>2261</v>
      </c>
      <c r="D13160" t="s">
        <v>2819</v>
      </c>
      <c r="E13160" t="s">
        <v>3295</v>
      </c>
      <c r="F13160" s="6">
        <v>7</v>
      </c>
      <c r="G13160" s="6"/>
      <c r="H13160" s="6"/>
      <c r="I13160" s="6"/>
      <c r="J13160" s="6">
        <v>47.171397849462309</v>
      </c>
      <c r="K13160">
        <f t="shared" si="410"/>
        <v>2</v>
      </c>
    </row>
    <row r="13161" spans="1:11" x14ac:dyDescent="0.25">
      <c r="A13161" s="5" t="str">
        <f t="shared" si="411"/>
        <v>Standby StatusNon-Standby CustomersAverage WeekdayNovember8</v>
      </c>
      <c r="B13161" t="s">
        <v>2236</v>
      </c>
      <c r="C13161" t="s">
        <v>2261</v>
      </c>
      <c r="D13161" t="s">
        <v>2819</v>
      </c>
      <c r="E13161" t="s">
        <v>3295</v>
      </c>
      <c r="F13161" s="6">
        <v>8</v>
      </c>
      <c r="G13161" s="6"/>
      <c r="H13161" s="6"/>
      <c r="I13161" s="6"/>
      <c r="J13161" s="6">
        <v>46.659569892473101</v>
      </c>
      <c r="K13161">
        <f t="shared" si="410"/>
        <v>2</v>
      </c>
    </row>
    <row r="13162" spans="1:11" x14ac:dyDescent="0.25">
      <c r="A13162" s="5" t="str">
        <f t="shared" si="411"/>
        <v>Standby StatusNon-Standby CustomersAverage WeekdayNovember9</v>
      </c>
      <c r="B13162" t="s">
        <v>2236</v>
      </c>
      <c r="C13162" t="s">
        <v>2261</v>
      </c>
      <c r="D13162" t="s">
        <v>2819</v>
      </c>
      <c r="E13162" t="s">
        <v>3295</v>
      </c>
      <c r="F13162" s="6">
        <v>9</v>
      </c>
      <c r="G13162" s="6"/>
      <c r="H13162" s="6"/>
      <c r="I13162" s="6"/>
      <c r="J13162" s="6">
        <v>49.236129032258063</v>
      </c>
      <c r="K13162">
        <f t="shared" si="410"/>
        <v>2</v>
      </c>
    </row>
    <row r="13163" spans="1:11" x14ac:dyDescent="0.25">
      <c r="A13163" s="5" t="str">
        <f t="shared" si="411"/>
        <v>Standby StatusNon-Standby CustomersAverage WeekdayNovember10</v>
      </c>
      <c r="B13163" t="s">
        <v>2236</v>
      </c>
      <c r="C13163" t="s">
        <v>2261</v>
      </c>
      <c r="D13163" t="s">
        <v>2819</v>
      </c>
      <c r="E13163" t="s">
        <v>3295</v>
      </c>
      <c r="F13163" s="6">
        <v>10</v>
      </c>
      <c r="G13163" s="6"/>
      <c r="H13163" s="6"/>
      <c r="I13163" s="6"/>
      <c r="J13163" s="6">
        <v>54.019892473118283</v>
      </c>
      <c r="K13163">
        <f t="shared" si="410"/>
        <v>2</v>
      </c>
    </row>
    <row r="13164" spans="1:11" x14ac:dyDescent="0.25">
      <c r="A13164" s="5" t="str">
        <f t="shared" si="411"/>
        <v>Standby StatusNon-Standby CustomersAverage WeekdayNovember11</v>
      </c>
      <c r="B13164" t="s">
        <v>2236</v>
      </c>
      <c r="C13164" t="s">
        <v>2261</v>
      </c>
      <c r="D13164" t="s">
        <v>2819</v>
      </c>
      <c r="E13164" t="s">
        <v>3295</v>
      </c>
      <c r="F13164" s="6">
        <v>11</v>
      </c>
      <c r="G13164" s="6"/>
      <c r="H13164" s="6"/>
      <c r="I13164" s="6"/>
      <c r="J13164" s="6">
        <v>59.181075268817239</v>
      </c>
      <c r="K13164">
        <f t="shared" si="410"/>
        <v>2</v>
      </c>
    </row>
    <row r="13165" spans="1:11" x14ac:dyDescent="0.25">
      <c r="A13165" s="5" t="str">
        <f t="shared" si="411"/>
        <v>Standby StatusNon-Standby CustomersAverage WeekdayNovember12</v>
      </c>
      <c r="B13165" t="s">
        <v>2236</v>
      </c>
      <c r="C13165" t="s">
        <v>2261</v>
      </c>
      <c r="D13165" t="s">
        <v>2819</v>
      </c>
      <c r="E13165" t="s">
        <v>3295</v>
      </c>
      <c r="F13165" s="6">
        <v>12</v>
      </c>
      <c r="G13165" s="6"/>
      <c r="H13165" s="6"/>
      <c r="I13165" s="6"/>
      <c r="J13165" s="6">
        <v>62.529892473118274</v>
      </c>
      <c r="K13165">
        <f t="shared" si="410"/>
        <v>2</v>
      </c>
    </row>
    <row r="13166" spans="1:11" x14ac:dyDescent="0.25">
      <c r="A13166" s="5" t="str">
        <f t="shared" si="411"/>
        <v>Standby StatusNon-Standby CustomersAverage WeekdayNovember13</v>
      </c>
      <c r="B13166" t="s">
        <v>2236</v>
      </c>
      <c r="C13166" t="s">
        <v>2261</v>
      </c>
      <c r="D13166" t="s">
        <v>2819</v>
      </c>
      <c r="E13166" t="s">
        <v>3295</v>
      </c>
      <c r="F13166" s="6">
        <v>13</v>
      </c>
      <c r="G13166" s="6"/>
      <c r="H13166" s="6"/>
      <c r="I13166" s="6"/>
      <c r="J13166" s="6">
        <v>63.816344086021459</v>
      </c>
      <c r="K13166">
        <f t="shared" si="410"/>
        <v>2</v>
      </c>
    </row>
    <row r="13167" spans="1:11" x14ac:dyDescent="0.25">
      <c r="A13167" s="5" t="str">
        <f t="shared" si="411"/>
        <v>Standby StatusNon-Standby CustomersAverage WeekdayNovember14</v>
      </c>
      <c r="B13167" t="s">
        <v>2236</v>
      </c>
      <c r="C13167" t="s">
        <v>2261</v>
      </c>
      <c r="D13167" t="s">
        <v>2819</v>
      </c>
      <c r="E13167" t="s">
        <v>3295</v>
      </c>
      <c r="F13167" s="6">
        <v>14</v>
      </c>
      <c r="G13167" s="6"/>
      <c r="H13167" s="6"/>
      <c r="I13167" s="6"/>
      <c r="J13167" s="6">
        <v>65.378172043010778</v>
      </c>
      <c r="K13167">
        <f t="shared" si="410"/>
        <v>2</v>
      </c>
    </row>
    <row r="13168" spans="1:11" x14ac:dyDescent="0.25">
      <c r="A13168" s="5" t="str">
        <f t="shared" si="411"/>
        <v>Standby StatusNon-Standby CustomersAverage WeekdayNovember15</v>
      </c>
      <c r="B13168" t="s">
        <v>2236</v>
      </c>
      <c r="C13168" t="s">
        <v>2261</v>
      </c>
      <c r="D13168" t="s">
        <v>2819</v>
      </c>
      <c r="E13168" t="s">
        <v>3295</v>
      </c>
      <c r="F13168" s="6">
        <v>15</v>
      </c>
      <c r="G13168" s="6"/>
      <c r="H13168" s="6"/>
      <c r="I13168" s="6"/>
      <c r="J13168" s="6">
        <v>66.345053763440887</v>
      </c>
      <c r="K13168">
        <f t="shared" si="410"/>
        <v>2</v>
      </c>
    </row>
    <row r="13169" spans="1:11" x14ac:dyDescent="0.25">
      <c r="A13169" s="5" t="str">
        <f t="shared" si="411"/>
        <v>Standby StatusNon-Standby CustomersAverage WeekdayNovember16</v>
      </c>
      <c r="B13169" t="s">
        <v>2236</v>
      </c>
      <c r="C13169" t="s">
        <v>2261</v>
      </c>
      <c r="D13169" t="s">
        <v>2819</v>
      </c>
      <c r="E13169" t="s">
        <v>3295</v>
      </c>
      <c r="F13169" s="6">
        <v>16</v>
      </c>
      <c r="G13169" s="6"/>
      <c r="H13169" s="6"/>
      <c r="I13169" s="6"/>
      <c r="J13169" s="6">
        <v>66.523010752688222</v>
      </c>
      <c r="K13169">
        <f t="shared" si="410"/>
        <v>2</v>
      </c>
    </row>
    <row r="13170" spans="1:11" x14ac:dyDescent="0.25">
      <c r="A13170" s="5" t="str">
        <f t="shared" si="411"/>
        <v>Standby StatusNon-Standby CustomersAverage WeekdayNovember17</v>
      </c>
      <c r="B13170" t="s">
        <v>2236</v>
      </c>
      <c r="C13170" t="s">
        <v>2261</v>
      </c>
      <c r="D13170" t="s">
        <v>2819</v>
      </c>
      <c r="E13170" t="s">
        <v>3295</v>
      </c>
      <c r="F13170" s="6">
        <v>17</v>
      </c>
      <c r="G13170" s="6"/>
      <c r="H13170" s="6"/>
      <c r="I13170" s="6"/>
      <c r="J13170" s="6">
        <v>65.073118279569911</v>
      </c>
      <c r="K13170">
        <f t="shared" si="410"/>
        <v>2</v>
      </c>
    </row>
    <row r="13171" spans="1:11" x14ac:dyDescent="0.25">
      <c r="A13171" s="5" t="str">
        <f t="shared" si="411"/>
        <v>Standby StatusNon-Standby CustomersAverage WeekdayNovember18</v>
      </c>
      <c r="B13171" t="s">
        <v>2236</v>
      </c>
      <c r="C13171" t="s">
        <v>2261</v>
      </c>
      <c r="D13171" t="s">
        <v>2819</v>
      </c>
      <c r="E13171" t="s">
        <v>3295</v>
      </c>
      <c r="F13171" s="6">
        <v>18</v>
      </c>
      <c r="G13171" s="6"/>
      <c r="H13171" s="6"/>
      <c r="I13171" s="6"/>
      <c r="J13171" s="6">
        <v>62.013225806451601</v>
      </c>
      <c r="K13171">
        <f t="shared" si="410"/>
        <v>2</v>
      </c>
    </row>
    <row r="13172" spans="1:11" x14ac:dyDescent="0.25">
      <c r="A13172" s="5" t="str">
        <f t="shared" si="411"/>
        <v>Standby StatusNon-Standby CustomersAverage WeekdayNovember19</v>
      </c>
      <c r="B13172" t="s">
        <v>2236</v>
      </c>
      <c r="C13172" t="s">
        <v>2261</v>
      </c>
      <c r="D13172" t="s">
        <v>2819</v>
      </c>
      <c r="E13172" t="s">
        <v>3295</v>
      </c>
      <c r="F13172" s="6">
        <v>19</v>
      </c>
      <c r="G13172" s="6"/>
      <c r="H13172" s="6"/>
      <c r="I13172" s="6"/>
      <c r="J13172" s="6">
        <v>59.358387096774194</v>
      </c>
      <c r="K13172">
        <f t="shared" si="410"/>
        <v>2</v>
      </c>
    </row>
    <row r="13173" spans="1:11" x14ac:dyDescent="0.25">
      <c r="A13173" s="5" t="str">
        <f t="shared" si="411"/>
        <v>Standby StatusNon-Standby CustomersAverage WeekdayNovember20</v>
      </c>
      <c r="B13173" t="s">
        <v>2236</v>
      </c>
      <c r="C13173" t="s">
        <v>2261</v>
      </c>
      <c r="D13173" t="s">
        <v>2819</v>
      </c>
      <c r="E13173" t="s">
        <v>3295</v>
      </c>
      <c r="F13173" s="6">
        <v>20</v>
      </c>
      <c r="G13173" s="6"/>
      <c r="H13173" s="6"/>
      <c r="I13173" s="6"/>
      <c r="J13173" s="6">
        <v>57.768817204301094</v>
      </c>
      <c r="K13173">
        <f t="shared" si="410"/>
        <v>2</v>
      </c>
    </row>
    <row r="13174" spans="1:11" x14ac:dyDescent="0.25">
      <c r="A13174" s="5" t="str">
        <f t="shared" si="411"/>
        <v>Standby StatusNon-Standby CustomersAverage WeekdayNovember21</v>
      </c>
      <c r="B13174" t="s">
        <v>2236</v>
      </c>
      <c r="C13174" t="s">
        <v>2261</v>
      </c>
      <c r="D13174" t="s">
        <v>2819</v>
      </c>
      <c r="E13174" t="s">
        <v>3295</v>
      </c>
      <c r="F13174" s="6">
        <v>21</v>
      </c>
      <c r="G13174" s="6"/>
      <c r="H13174" s="6"/>
      <c r="I13174" s="6"/>
      <c r="J13174" s="6">
        <v>56.566989247311845</v>
      </c>
      <c r="K13174">
        <f t="shared" si="410"/>
        <v>2</v>
      </c>
    </row>
    <row r="13175" spans="1:11" x14ac:dyDescent="0.25">
      <c r="A13175" s="5" t="str">
        <f t="shared" si="411"/>
        <v>Standby StatusNon-Standby CustomersAverage WeekdayNovember22</v>
      </c>
      <c r="B13175" t="s">
        <v>2236</v>
      </c>
      <c r="C13175" t="s">
        <v>2261</v>
      </c>
      <c r="D13175" t="s">
        <v>2819</v>
      </c>
      <c r="E13175" t="s">
        <v>3295</v>
      </c>
      <c r="F13175" s="6">
        <v>22</v>
      </c>
      <c r="G13175" s="6"/>
      <c r="H13175" s="6"/>
      <c r="I13175" s="6"/>
      <c r="J13175" s="6">
        <v>55.575053763440884</v>
      </c>
      <c r="K13175">
        <f t="shared" si="410"/>
        <v>2</v>
      </c>
    </row>
    <row r="13176" spans="1:11" x14ac:dyDescent="0.25">
      <c r="A13176" s="5" t="str">
        <f t="shared" si="411"/>
        <v>Standby StatusNon-Standby CustomersAverage WeekdayNovember23</v>
      </c>
      <c r="B13176" t="s">
        <v>2236</v>
      </c>
      <c r="C13176" t="s">
        <v>2261</v>
      </c>
      <c r="D13176" t="s">
        <v>2819</v>
      </c>
      <c r="E13176" t="s">
        <v>3295</v>
      </c>
      <c r="F13176" s="6">
        <v>23</v>
      </c>
      <c r="G13176" s="6"/>
      <c r="H13176" s="6"/>
      <c r="I13176" s="6"/>
      <c r="J13176" s="6">
        <v>54.659892473118276</v>
      </c>
      <c r="K13176">
        <f t="shared" si="410"/>
        <v>2</v>
      </c>
    </row>
    <row r="13177" spans="1:11" x14ac:dyDescent="0.25">
      <c r="A13177" s="5" t="str">
        <f t="shared" si="411"/>
        <v>Standby StatusNon-Standby CustomersAverage WeekdayNovember24</v>
      </c>
      <c r="B13177" t="s">
        <v>2236</v>
      </c>
      <c r="C13177" t="s">
        <v>2261</v>
      </c>
      <c r="D13177" t="s">
        <v>2819</v>
      </c>
      <c r="E13177" t="s">
        <v>3295</v>
      </c>
      <c r="F13177" s="6">
        <v>24</v>
      </c>
      <c r="G13177" s="6"/>
      <c r="H13177" s="6"/>
      <c r="I13177" s="6"/>
      <c r="J13177" s="6">
        <v>53.492688172043017</v>
      </c>
      <c r="K13177">
        <f t="shared" si="410"/>
        <v>2</v>
      </c>
    </row>
    <row r="13178" spans="1:11" x14ac:dyDescent="0.25">
      <c r="A13178" s="5" t="str">
        <f t="shared" si="411"/>
        <v>Standby StatusNon-Standby CustomersMonthly Peak DayNovember1</v>
      </c>
      <c r="B13178" t="s">
        <v>2236</v>
      </c>
      <c r="C13178" t="s">
        <v>2261</v>
      </c>
      <c r="D13178" t="s">
        <v>2820</v>
      </c>
      <c r="E13178" t="s">
        <v>3295</v>
      </c>
      <c r="F13178" s="6">
        <v>1</v>
      </c>
      <c r="G13178" s="6"/>
      <c r="H13178" s="6"/>
      <c r="I13178" s="6"/>
      <c r="J13178" s="6">
        <v>64.314086021505361</v>
      </c>
      <c r="K13178">
        <f t="shared" si="410"/>
        <v>2</v>
      </c>
    </row>
    <row r="13179" spans="1:11" x14ac:dyDescent="0.25">
      <c r="A13179" s="5" t="str">
        <f t="shared" si="411"/>
        <v>Standby StatusNon-Standby CustomersMonthly Peak DayNovember2</v>
      </c>
      <c r="B13179" t="s">
        <v>2236</v>
      </c>
      <c r="C13179" t="s">
        <v>2261</v>
      </c>
      <c r="D13179" t="s">
        <v>2820</v>
      </c>
      <c r="E13179" t="s">
        <v>3295</v>
      </c>
      <c r="F13179" s="6">
        <v>2</v>
      </c>
      <c r="G13179" s="6"/>
      <c r="H13179" s="6"/>
      <c r="I13179" s="6"/>
      <c r="J13179" s="6">
        <v>62.910430107526892</v>
      </c>
      <c r="K13179">
        <f t="shared" si="410"/>
        <v>2</v>
      </c>
    </row>
    <row r="13180" spans="1:11" x14ac:dyDescent="0.25">
      <c r="A13180" s="5" t="str">
        <f t="shared" si="411"/>
        <v>Standby StatusNon-Standby CustomersMonthly Peak DayNovember3</v>
      </c>
      <c r="B13180" t="s">
        <v>2236</v>
      </c>
      <c r="C13180" t="s">
        <v>2261</v>
      </c>
      <c r="D13180" t="s">
        <v>2820</v>
      </c>
      <c r="E13180" t="s">
        <v>3295</v>
      </c>
      <c r="F13180" s="6">
        <v>3</v>
      </c>
      <c r="G13180" s="6"/>
      <c r="H13180" s="6"/>
      <c r="I13180" s="6"/>
      <c r="J13180" s="6">
        <v>61.950107526881737</v>
      </c>
      <c r="K13180">
        <f t="shared" si="410"/>
        <v>2</v>
      </c>
    </row>
    <row r="13181" spans="1:11" x14ac:dyDescent="0.25">
      <c r="A13181" s="5" t="str">
        <f t="shared" si="411"/>
        <v>Standby StatusNon-Standby CustomersMonthly Peak DayNovember4</v>
      </c>
      <c r="B13181" t="s">
        <v>2236</v>
      </c>
      <c r="C13181" t="s">
        <v>2261</v>
      </c>
      <c r="D13181" t="s">
        <v>2820</v>
      </c>
      <c r="E13181" t="s">
        <v>3295</v>
      </c>
      <c r="F13181" s="6">
        <v>4</v>
      </c>
      <c r="G13181" s="6"/>
      <c r="H13181" s="6"/>
      <c r="I13181" s="6"/>
      <c r="J13181" s="6">
        <v>60.801827956989236</v>
      </c>
      <c r="K13181">
        <f t="shared" si="410"/>
        <v>2</v>
      </c>
    </row>
    <row r="13182" spans="1:11" x14ac:dyDescent="0.25">
      <c r="A13182" s="5" t="str">
        <f t="shared" si="411"/>
        <v>Standby StatusNon-Standby CustomersMonthly Peak DayNovember5</v>
      </c>
      <c r="B13182" t="s">
        <v>2236</v>
      </c>
      <c r="C13182" t="s">
        <v>2261</v>
      </c>
      <c r="D13182" t="s">
        <v>2820</v>
      </c>
      <c r="E13182" t="s">
        <v>3295</v>
      </c>
      <c r="F13182" s="6">
        <v>5</v>
      </c>
      <c r="G13182" s="6"/>
      <c r="H13182" s="6"/>
      <c r="I13182" s="6"/>
      <c r="J13182" s="6">
        <v>60.517634408602191</v>
      </c>
      <c r="K13182">
        <f t="shared" si="410"/>
        <v>2</v>
      </c>
    </row>
    <row r="13183" spans="1:11" x14ac:dyDescent="0.25">
      <c r="A13183" s="5" t="str">
        <f t="shared" si="411"/>
        <v>Standby StatusNon-Standby CustomersMonthly Peak DayNovember6</v>
      </c>
      <c r="B13183" t="s">
        <v>2236</v>
      </c>
      <c r="C13183" t="s">
        <v>2261</v>
      </c>
      <c r="D13183" t="s">
        <v>2820</v>
      </c>
      <c r="E13183" t="s">
        <v>3295</v>
      </c>
      <c r="F13183" s="6">
        <v>6</v>
      </c>
      <c r="G13183" s="6"/>
      <c r="H13183" s="6"/>
      <c r="I13183" s="6"/>
      <c r="J13183" s="6">
        <v>60.014301075268776</v>
      </c>
      <c r="K13183">
        <f t="shared" si="410"/>
        <v>2</v>
      </c>
    </row>
    <row r="13184" spans="1:11" x14ac:dyDescent="0.25">
      <c r="A13184" s="5" t="str">
        <f t="shared" si="411"/>
        <v>Standby StatusNon-Standby CustomersMonthly Peak DayNovember7</v>
      </c>
      <c r="B13184" t="s">
        <v>2236</v>
      </c>
      <c r="C13184" t="s">
        <v>2261</v>
      </c>
      <c r="D13184" t="s">
        <v>2820</v>
      </c>
      <c r="E13184" t="s">
        <v>3295</v>
      </c>
      <c r="F13184" s="6">
        <v>7</v>
      </c>
      <c r="G13184" s="6"/>
      <c r="H13184" s="6"/>
      <c r="I13184" s="6"/>
      <c r="J13184" s="6">
        <v>60.10817204301069</v>
      </c>
      <c r="K13184">
        <f t="shared" si="410"/>
        <v>2</v>
      </c>
    </row>
    <row r="13185" spans="1:11" x14ac:dyDescent="0.25">
      <c r="A13185" s="5" t="str">
        <f t="shared" si="411"/>
        <v>Standby StatusNon-Standby CustomersMonthly Peak DayNovember8</v>
      </c>
      <c r="B13185" t="s">
        <v>2236</v>
      </c>
      <c r="C13185" t="s">
        <v>2261</v>
      </c>
      <c r="D13185" t="s">
        <v>2820</v>
      </c>
      <c r="E13185" t="s">
        <v>3295</v>
      </c>
      <c r="F13185" s="6">
        <v>8</v>
      </c>
      <c r="G13185" s="6"/>
      <c r="H13185" s="6"/>
      <c r="I13185" s="6"/>
      <c r="J13185" s="6">
        <v>60.779784946236553</v>
      </c>
      <c r="K13185">
        <f t="shared" si="410"/>
        <v>2</v>
      </c>
    </row>
    <row r="13186" spans="1:11" x14ac:dyDescent="0.25">
      <c r="A13186" s="5" t="str">
        <f t="shared" si="411"/>
        <v>Standby StatusNon-Standby CustomersMonthly Peak DayNovember9</v>
      </c>
      <c r="B13186" t="s">
        <v>2236</v>
      </c>
      <c r="C13186" t="s">
        <v>2261</v>
      </c>
      <c r="D13186" t="s">
        <v>2820</v>
      </c>
      <c r="E13186" t="s">
        <v>3295</v>
      </c>
      <c r="F13186" s="6">
        <v>9</v>
      </c>
      <c r="G13186" s="6"/>
      <c r="H13186" s="6"/>
      <c r="I13186" s="6"/>
      <c r="J13186" s="6">
        <v>63.925913978494584</v>
      </c>
      <c r="K13186">
        <f t="shared" ref="K13186:K13249" si="412">INDEX(events, MATCH(CONCATENATE(B13186, C13186, D13186, E13186), events_y, 0), MATCH("Confidential", events_x, 0))</f>
        <v>2</v>
      </c>
    </row>
    <row r="13187" spans="1:11" x14ac:dyDescent="0.25">
      <c r="A13187" s="5" t="str">
        <f t="shared" ref="A13187:A13250" si="413">CONCATENATE(B13187, C13187, D13187, E13187, F13187)</f>
        <v>Standby StatusNon-Standby CustomersMonthly Peak DayNovember10</v>
      </c>
      <c r="B13187" t="s">
        <v>2236</v>
      </c>
      <c r="C13187" t="s">
        <v>2261</v>
      </c>
      <c r="D13187" t="s">
        <v>2820</v>
      </c>
      <c r="E13187" t="s">
        <v>3295</v>
      </c>
      <c r="F13187" s="6">
        <v>10</v>
      </c>
      <c r="G13187" s="6"/>
      <c r="H13187" s="6"/>
      <c r="I13187" s="6"/>
      <c r="J13187" s="6">
        <v>68.592258064516074</v>
      </c>
      <c r="K13187">
        <f t="shared" si="412"/>
        <v>2</v>
      </c>
    </row>
    <row r="13188" spans="1:11" x14ac:dyDescent="0.25">
      <c r="A13188" s="5" t="str">
        <f t="shared" si="413"/>
        <v>Standby StatusNon-Standby CustomersMonthly Peak DayNovember11</v>
      </c>
      <c r="B13188" t="s">
        <v>2236</v>
      </c>
      <c r="C13188" t="s">
        <v>2261</v>
      </c>
      <c r="D13188" t="s">
        <v>2820</v>
      </c>
      <c r="E13188" t="s">
        <v>3295</v>
      </c>
      <c r="F13188" s="6">
        <v>11</v>
      </c>
      <c r="G13188" s="6"/>
      <c r="H13188" s="6"/>
      <c r="I13188" s="6"/>
      <c r="J13188" s="6">
        <v>75.481720430107515</v>
      </c>
      <c r="K13188">
        <f t="shared" si="412"/>
        <v>2</v>
      </c>
    </row>
    <row r="13189" spans="1:11" x14ac:dyDescent="0.25">
      <c r="A13189" s="5" t="str">
        <f t="shared" si="413"/>
        <v>Standby StatusNon-Standby CustomersMonthly Peak DayNovember12</v>
      </c>
      <c r="B13189" t="s">
        <v>2236</v>
      </c>
      <c r="C13189" t="s">
        <v>2261</v>
      </c>
      <c r="D13189" t="s">
        <v>2820</v>
      </c>
      <c r="E13189" t="s">
        <v>3295</v>
      </c>
      <c r="F13189" s="6">
        <v>12</v>
      </c>
      <c r="G13189" s="6"/>
      <c r="H13189" s="6"/>
      <c r="I13189" s="6"/>
      <c r="J13189" s="6">
        <v>80.381182795698948</v>
      </c>
      <c r="K13189">
        <f t="shared" si="412"/>
        <v>2</v>
      </c>
    </row>
    <row r="13190" spans="1:11" x14ac:dyDescent="0.25">
      <c r="A13190" s="5" t="str">
        <f t="shared" si="413"/>
        <v>Standby StatusNon-Standby CustomersMonthly Peak DayNovember13</v>
      </c>
      <c r="B13190" t="s">
        <v>2236</v>
      </c>
      <c r="C13190" t="s">
        <v>2261</v>
      </c>
      <c r="D13190" t="s">
        <v>2820</v>
      </c>
      <c r="E13190" t="s">
        <v>3295</v>
      </c>
      <c r="F13190" s="6">
        <v>13</v>
      </c>
      <c r="G13190" s="6"/>
      <c r="H13190" s="6"/>
      <c r="I13190" s="6"/>
      <c r="J13190" s="6">
        <v>82.17903225806451</v>
      </c>
      <c r="K13190">
        <f t="shared" si="412"/>
        <v>2</v>
      </c>
    </row>
    <row r="13191" spans="1:11" x14ac:dyDescent="0.25">
      <c r="A13191" s="5" t="str">
        <f t="shared" si="413"/>
        <v>Standby StatusNon-Standby CustomersMonthly Peak DayNovember14</v>
      </c>
      <c r="B13191" t="s">
        <v>2236</v>
      </c>
      <c r="C13191" t="s">
        <v>2261</v>
      </c>
      <c r="D13191" t="s">
        <v>2820</v>
      </c>
      <c r="E13191" t="s">
        <v>3295</v>
      </c>
      <c r="F13191" s="6">
        <v>14</v>
      </c>
      <c r="G13191" s="6"/>
      <c r="H13191" s="6"/>
      <c r="I13191" s="6"/>
      <c r="J13191" s="6">
        <v>85.053655913978574</v>
      </c>
      <c r="K13191">
        <f t="shared" si="412"/>
        <v>2</v>
      </c>
    </row>
    <row r="13192" spans="1:11" x14ac:dyDescent="0.25">
      <c r="A13192" s="5" t="str">
        <f t="shared" si="413"/>
        <v>Standby StatusNon-Standby CustomersMonthly Peak DayNovember15</v>
      </c>
      <c r="B13192" t="s">
        <v>2236</v>
      </c>
      <c r="C13192" t="s">
        <v>2261</v>
      </c>
      <c r="D13192" t="s">
        <v>2820</v>
      </c>
      <c r="E13192" t="s">
        <v>3295</v>
      </c>
      <c r="F13192" s="6">
        <v>15</v>
      </c>
      <c r="G13192" s="6"/>
      <c r="H13192" s="6"/>
      <c r="I13192" s="6"/>
      <c r="J13192" s="6">
        <v>86.704731182795754</v>
      </c>
      <c r="K13192">
        <f t="shared" si="412"/>
        <v>2</v>
      </c>
    </row>
    <row r="13193" spans="1:11" x14ac:dyDescent="0.25">
      <c r="A13193" s="5" t="str">
        <f t="shared" si="413"/>
        <v>Standby StatusNon-Standby CustomersMonthly Peak DayNovember16</v>
      </c>
      <c r="B13193" t="s">
        <v>2236</v>
      </c>
      <c r="C13193" t="s">
        <v>2261</v>
      </c>
      <c r="D13193" t="s">
        <v>2820</v>
      </c>
      <c r="E13193" t="s">
        <v>3295</v>
      </c>
      <c r="F13193" s="6">
        <v>16</v>
      </c>
      <c r="G13193" s="6"/>
      <c r="H13193" s="6"/>
      <c r="I13193" s="6"/>
      <c r="J13193" s="6">
        <v>86.430860215053755</v>
      </c>
      <c r="K13193">
        <f t="shared" si="412"/>
        <v>2</v>
      </c>
    </row>
    <row r="13194" spans="1:11" x14ac:dyDescent="0.25">
      <c r="A13194" s="5" t="str">
        <f t="shared" si="413"/>
        <v>Standby StatusNon-Standby CustomersMonthly Peak DayNovember17</v>
      </c>
      <c r="B13194" t="s">
        <v>2236</v>
      </c>
      <c r="C13194" t="s">
        <v>2261</v>
      </c>
      <c r="D13194" t="s">
        <v>2820</v>
      </c>
      <c r="E13194" t="s">
        <v>3295</v>
      </c>
      <c r="F13194" s="6">
        <v>17</v>
      </c>
      <c r="G13194" s="6"/>
      <c r="H13194" s="6"/>
      <c r="I13194" s="6"/>
      <c r="J13194" s="6">
        <v>83.746236559139774</v>
      </c>
      <c r="K13194">
        <f t="shared" si="412"/>
        <v>2</v>
      </c>
    </row>
    <row r="13195" spans="1:11" x14ac:dyDescent="0.25">
      <c r="A13195" s="5" t="str">
        <f t="shared" si="413"/>
        <v>Standby StatusNon-Standby CustomersMonthly Peak DayNovember18</v>
      </c>
      <c r="B13195" t="s">
        <v>2236</v>
      </c>
      <c r="C13195" t="s">
        <v>2261</v>
      </c>
      <c r="D13195" t="s">
        <v>2820</v>
      </c>
      <c r="E13195" t="s">
        <v>3295</v>
      </c>
      <c r="F13195" s="6">
        <v>18</v>
      </c>
      <c r="G13195" s="6"/>
      <c r="H13195" s="6"/>
      <c r="I13195" s="6"/>
      <c r="J13195" s="6">
        <v>81.579032258064515</v>
      </c>
      <c r="K13195">
        <f t="shared" si="412"/>
        <v>2</v>
      </c>
    </row>
    <row r="13196" spans="1:11" x14ac:dyDescent="0.25">
      <c r="A13196" s="5" t="str">
        <f t="shared" si="413"/>
        <v>Standby StatusNon-Standby CustomersMonthly Peak DayNovember19</v>
      </c>
      <c r="B13196" t="s">
        <v>2236</v>
      </c>
      <c r="C13196" t="s">
        <v>2261</v>
      </c>
      <c r="D13196" t="s">
        <v>2820</v>
      </c>
      <c r="E13196" t="s">
        <v>3295</v>
      </c>
      <c r="F13196" s="6">
        <v>19</v>
      </c>
      <c r="G13196" s="6"/>
      <c r="H13196" s="6"/>
      <c r="I13196" s="6"/>
      <c r="J13196" s="6">
        <v>79.380107526881687</v>
      </c>
      <c r="K13196">
        <f t="shared" si="412"/>
        <v>2</v>
      </c>
    </row>
    <row r="13197" spans="1:11" x14ac:dyDescent="0.25">
      <c r="A13197" s="5" t="str">
        <f t="shared" si="413"/>
        <v>Standby StatusNon-Standby CustomersMonthly Peak DayNovember20</v>
      </c>
      <c r="B13197" t="s">
        <v>2236</v>
      </c>
      <c r="C13197" t="s">
        <v>2261</v>
      </c>
      <c r="D13197" t="s">
        <v>2820</v>
      </c>
      <c r="E13197" t="s">
        <v>3295</v>
      </c>
      <c r="F13197" s="6">
        <v>20</v>
      </c>
      <c r="G13197" s="6"/>
      <c r="H13197" s="6"/>
      <c r="I13197" s="6"/>
      <c r="J13197" s="6">
        <v>76.609999999999971</v>
      </c>
      <c r="K13197">
        <f t="shared" si="412"/>
        <v>2</v>
      </c>
    </row>
    <row r="13198" spans="1:11" x14ac:dyDescent="0.25">
      <c r="A13198" s="5" t="str">
        <f t="shared" si="413"/>
        <v>Standby StatusNon-Standby CustomersMonthly Peak DayNovember21</v>
      </c>
      <c r="B13198" t="s">
        <v>2236</v>
      </c>
      <c r="C13198" t="s">
        <v>2261</v>
      </c>
      <c r="D13198" t="s">
        <v>2820</v>
      </c>
      <c r="E13198" t="s">
        <v>3295</v>
      </c>
      <c r="F13198" s="6">
        <v>21</v>
      </c>
      <c r="G13198" s="6"/>
      <c r="H13198" s="6"/>
      <c r="I13198" s="6"/>
      <c r="J13198" s="6">
        <v>74.364193548387092</v>
      </c>
      <c r="K13198">
        <f t="shared" si="412"/>
        <v>2</v>
      </c>
    </row>
    <row r="13199" spans="1:11" x14ac:dyDescent="0.25">
      <c r="A13199" s="5" t="str">
        <f t="shared" si="413"/>
        <v>Standby StatusNon-Standby CustomersMonthly Peak DayNovember22</v>
      </c>
      <c r="B13199" t="s">
        <v>2236</v>
      </c>
      <c r="C13199" t="s">
        <v>2261</v>
      </c>
      <c r="D13199" t="s">
        <v>2820</v>
      </c>
      <c r="E13199" t="s">
        <v>3295</v>
      </c>
      <c r="F13199" s="6">
        <v>22</v>
      </c>
      <c r="G13199" s="6"/>
      <c r="H13199" s="6"/>
      <c r="I13199" s="6"/>
      <c r="J13199" s="6">
        <v>73.23204301075269</v>
      </c>
      <c r="K13199">
        <f t="shared" si="412"/>
        <v>2</v>
      </c>
    </row>
    <row r="13200" spans="1:11" x14ac:dyDescent="0.25">
      <c r="A13200" s="5" t="str">
        <f t="shared" si="413"/>
        <v>Standby StatusNon-Standby CustomersMonthly Peak DayNovember23</v>
      </c>
      <c r="B13200" t="s">
        <v>2236</v>
      </c>
      <c r="C13200" t="s">
        <v>2261</v>
      </c>
      <c r="D13200" t="s">
        <v>2820</v>
      </c>
      <c r="E13200" t="s">
        <v>3295</v>
      </c>
      <c r="F13200" s="6">
        <v>23</v>
      </c>
      <c r="G13200" s="6"/>
      <c r="H13200" s="6"/>
      <c r="I13200" s="6"/>
      <c r="J13200" s="6">
        <v>71.952473118279613</v>
      </c>
      <c r="K13200">
        <f t="shared" si="412"/>
        <v>2</v>
      </c>
    </row>
    <row r="13201" spans="1:11" x14ac:dyDescent="0.25">
      <c r="A13201" s="5" t="str">
        <f t="shared" si="413"/>
        <v>Standby StatusNon-Standby CustomersMonthly Peak DayNovember24</v>
      </c>
      <c r="B13201" t="s">
        <v>2236</v>
      </c>
      <c r="C13201" t="s">
        <v>2261</v>
      </c>
      <c r="D13201" t="s">
        <v>2820</v>
      </c>
      <c r="E13201" t="s">
        <v>3295</v>
      </c>
      <c r="F13201" s="6">
        <v>24</v>
      </c>
      <c r="G13201" s="6"/>
      <c r="H13201" s="6"/>
      <c r="I13201" s="6"/>
      <c r="J13201" s="6">
        <v>69.880967741935521</v>
      </c>
      <c r="K13201">
        <f t="shared" si="412"/>
        <v>2</v>
      </c>
    </row>
    <row r="13202" spans="1:11" x14ac:dyDescent="0.25">
      <c r="A13202" s="5" t="str">
        <f t="shared" si="413"/>
        <v>Standby StatusNon-Standby CustomersAverage WeekdayDecember1</v>
      </c>
      <c r="B13202" t="s">
        <v>2236</v>
      </c>
      <c r="C13202" t="s">
        <v>2261</v>
      </c>
      <c r="D13202" t="s">
        <v>2821</v>
      </c>
      <c r="E13202" t="s">
        <v>3296</v>
      </c>
      <c r="F13202" s="6">
        <v>1</v>
      </c>
      <c r="G13202" s="6"/>
      <c r="H13202" s="6"/>
      <c r="I13202" s="6"/>
      <c r="J13202" s="6">
        <v>49.892795698924701</v>
      </c>
      <c r="K13202">
        <f t="shared" si="412"/>
        <v>2</v>
      </c>
    </row>
    <row r="13203" spans="1:11" x14ac:dyDescent="0.25">
      <c r="A13203" s="5" t="str">
        <f t="shared" si="413"/>
        <v>Standby StatusNon-Standby CustomersAverage WeekdayDecember2</v>
      </c>
      <c r="B13203" t="s">
        <v>2236</v>
      </c>
      <c r="C13203" t="s">
        <v>2261</v>
      </c>
      <c r="D13203" t="s">
        <v>2821</v>
      </c>
      <c r="E13203" t="s">
        <v>3296</v>
      </c>
      <c r="F13203" s="6">
        <v>2</v>
      </c>
      <c r="G13203" s="6"/>
      <c r="H13203" s="6"/>
      <c r="I13203" s="6"/>
      <c r="J13203" s="6">
        <v>48.849354838709658</v>
      </c>
      <c r="K13203">
        <f t="shared" si="412"/>
        <v>2</v>
      </c>
    </row>
    <row r="13204" spans="1:11" x14ac:dyDescent="0.25">
      <c r="A13204" s="5" t="str">
        <f t="shared" si="413"/>
        <v>Standby StatusNon-Standby CustomersAverage WeekdayDecember3</v>
      </c>
      <c r="B13204" t="s">
        <v>2236</v>
      </c>
      <c r="C13204" t="s">
        <v>2261</v>
      </c>
      <c r="D13204" t="s">
        <v>2821</v>
      </c>
      <c r="E13204" t="s">
        <v>3296</v>
      </c>
      <c r="F13204" s="6">
        <v>3</v>
      </c>
      <c r="G13204" s="6"/>
      <c r="H13204" s="6"/>
      <c r="I13204" s="6"/>
      <c r="J13204" s="6">
        <v>48.400430107526915</v>
      </c>
      <c r="K13204">
        <f t="shared" si="412"/>
        <v>2</v>
      </c>
    </row>
    <row r="13205" spans="1:11" x14ac:dyDescent="0.25">
      <c r="A13205" s="5" t="str">
        <f t="shared" si="413"/>
        <v>Standby StatusNon-Standby CustomersAverage WeekdayDecember4</v>
      </c>
      <c r="B13205" t="s">
        <v>2236</v>
      </c>
      <c r="C13205" t="s">
        <v>2261</v>
      </c>
      <c r="D13205" t="s">
        <v>2821</v>
      </c>
      <c r="E13205" t="s">
        <v>3296</v>
      </c>
      <c r="F13205" s="6">
        <v>4</v>
      </c>
      <c r="G13205" s="6"/>
      <c r="H13205" s="6"/>
      <c r="I13205" s="6"/>
      <c r="J13205" s="6">
        <v>47.520430107526899</v>
      </c>
      <c r="K13205">
        <f t="shared" si="412"/>
        <v>2</v>
      </c>
    </row>
    <row r="13206" spans="1:11" x14ac:dyDescent="0.25">
      <c r="A13206" s="5" t="str">
        <f t="shared" si="413"/>
        <v>Standby StatusNon-Standby CustomersAverage WeekdayDecember5</v>
      </c>
      <c r="B13206" t="s">
        <v>2236</v>
      </c>
      <c r="C13206" t="s">
        <v>2261</v>
      </c>
      <c r="D13206" t="s">
        <v>2821</v>
      </c>
      <c r="E13206" t="s">
        <v>3296</v>
      </c>
      <c r="F13206" s="6">
        <v>5</v>
      </c>
      <c r="G13206" s="6"/>
      <c r="H13206" s="6"/>
      <c r="I13206" s="6"/>
      <c r="J13206" s="6">
        <v>47.124516129032287</v>
      </c>
      <c r="K13206">
        <f t="shared" si="412"/>
        <v>2</v>
      </c>
    </row>
    <row r="13207" spans="1:11" x14ac:dyDescent="0.25">
      <c r="A13207" s="5" t="str">
        <f t="shared" si="413"/>
        <v>Standby StatusNon-Standby CustomersAverage WeekdayDecember6</v>
      </c>
      <c r="B13207" t="s">
        <v>2236</v>
      </c>
      <c r="C13207" t="s">
        <v>2261</v>
      </c>
      <c r="D13207" t="s">
        <v>2821</v>
      </c>
      <c r="E13207" t="s">
        <v>3296</v>
      </c>
      <c r="F13207" s="6">
        <v>6</v>
      </c>
      <c r="G13207" s="6"/>
      <c r="H13207" s="6"/>
      <c r="I13207" s="6"/>
      <c r="J13207" s="6">
        <v>47.287741935483851</v>
      </c>
      <c r="K13207">
        <f t="shared" si="412"/>
        <v>2</v>
      </c>
    </row>
    <row r="13208" spans="1:11" x14ac:dyDescent="0.25">
      <c r="A13208" s="5" t="str">
        <f t="shared" si="413"/>
        <v>Standby StatusNon-Standby CustomersAverage WeekdayDecember7</v>
      </c>
      <c r="B13208" t="s">
        <v>2236</v>
      </c>
      <c r="C13208" t="s">
        <v>2261</v>
      </c>
      <c r="D13208" t="s">
        <v>2821</v>
      </c>
      <c r="E13208" t="s">
        <v>3296</v>
      </c>
      <c r="F13208" s="6">
        <v>7</v>
      </c>
      <c r="G13208" s="6"/>
      <c r="H13208" s="6"/>
      <c r="I13208" s="6"/>
      <c r="J13208" s="6">
        <v>47.130967741935486</v>
      </c>
      <c r="K13208">
        <f t="shared" si="412"/>
        <v>2</v>
      </c>
    </row>
    <row r="13209" spans="1:11" x14ac:dyDescent="0.25">
      <c r="A13209" s="5" t="str">
        <f t="shared" si="413"/>
        <v>Standby StatusNon-Standby CustomersAverage WeekdayDecember8</v>
      </c>
      <c r="B13209" t="s">
        <v>2236</v>
      </c>
      <c r="C13209" t="s">
        <v>2261</v>
      </c>
      <c r="D13209" t="s">
        <v>2821</v>
      </c>
      <c r="E13209" t="s">
        <v>3296</v>
      </c>
      <c r="F13209" s="6">
        <v>8</v>
      </c>
      <c r="G13209" s="6"/>
      <c r="H13209" s="6"/>
      <c r="I13209" s="6"/>
      <c r="J13209" s="6">
        <v>46.750967741935497</v>
      </c>
      <c r="K13209">
        <f t="shared" si="412"/>
        <v>2</v>
      </c>
    </row>
    <row r="13210" spans="1:11" x14ac:dyDescent="0.25">
      <c r="A13210" s="5" t="str">
        <f t="shared" si="413"/>
        <v>Standby StatusNon-Standby CustomersAverage WeekdayDecember9</v>
      </c>
      <c r="B13210" t="s">
        <v>2236</v>
      </c>
      <c r="C13210" t="s">
        <v>2261</v>
      </c>
      <c r="D13210" t="s">
        <v>2821</v>
      </c>
      <c r="E13210" t="s">
        <v>3296</v>
      </c>
      <c r="F13210" s="6">
        <v>9</v>
      </c>
      <c r="G13210" s="6"/>
      <c r="H13210" s="6"/>
      <c r="I13210" s="6"/>
      <c r="J13210" s="6">
        <v>47.974193548387099</v>
      </c>
      <c r="K13210">
        <f t="shared" si="412"/>
        <v>2</v>
      </c>
    </row>
    <row r="13211" spans="1:11" x14ac:dyDescent="0.25">
      <c r="A13211" s="5" t="str">
        <f t="shared" si="413"/>
        <v>Standby StatusNon-Standby CustomersAverage WeekdayDecember10</v>
      </c>
      <c r="B13211" t="s">
        <v>2236</v>
      </c>
      <c r="C13211" t="s">
        <v>2261</v>
      </c>
      <c r="D13211" t="s">
        <v>2821</v>
      </c>
      <c r="E13211" t="s">
        <v>3296</v>
      </c>
      <c r="F13211" s="6">
        <v>10</v>
      </c>
      <c r="G13211" s="6"/>
      <c r="H13211" s="6"/>
      <c r="I13211" s="6"/>
      <c r="J13211" s="6">
        <v>51.472688172043028</v>
      </c>
      <c r="K13211">
        <f t="shared" si="412"/>
        <v>2</v>
      </c>
    </row>
    <row r="13212" spans="1:11" x14ac:dyDescent="0.25">
      <c r="A13212" s="5" t="str">
        <f t="shared" si="413"/>
        <v>Standby StatusNon-Standby CustomersAverage WeekdayDecember11</v>
      </c>
      <c r="B13212" t="s">
        <v>2236</v>
      </c>
      <c r="C13212" t="s">
        <v>2261</v>
      </c>
      <c r="D13212" t="s">
        <v>2821</v>
      </c>
      <c r="E13212" t="s">
        <v>3296</v>
      </c>
      <c r="F13212" s="6">
        <v>11</v>
      </c>
      <c r="G13212" s="6"/>
      <c r="H13212" s="6"/>
      <c r="I13212" s="6"/>
      <c r="J13212" s="6">
        <v>55.469784946236601</v>
      </c>
      <c r="K13212">
        <f t="shared" si="412"/>
        <v>2</v>
      </c>
    </row>
    <row r="13213" spans="1:11" x14ac:dyDescent="0.25">
      <c r="A13213" s="5" t="str">
        <f t="shared" si="413"/>
        <v>Standby StatusNon-Standby CustomersAverage WeekdayDecember12</v>
      </c>
      <c r="B13213" t="s">
        <v>2236</v>
      </c>
      <c r="C13213" t="s">
        <v>2261</v>
      </c>
      <c r="D13213" t="s">
        <v>2821</v>
      </c>
      <c r="E13213" t="s">
        <v>3296</v>
      </c>
      <c r="F13213" s="6">
        <v>12</v>
      </c>
      <c r="G13213" s="6"/>
      <c r="H13213" s="6"/>
      <c r="I13213" s="6"/>
      <c r="J13213" s="6">
        <v>59.772258064516194</v>
      </c>
      <c r="K13213">
        <f t="shared" si="412"/>
        <v>2</v>
      </c>
    </row>
    <row r="13214" spans="1:11" x14ac:dyDescent="0.25">
      <c r="A13214" s="5" t="str">
        <f t="shared" si="413"/>
        <v>Standby StatusNon-Standby CustomersAverage WeekdayDecember13</v>
      </c>
      <c r="B13214" t="s">
        <v>2236</v>
      </c>
      <c r="C13214" t="s">
        <v>2261</v>
      </c>
      <c r="D13214" t="s">
        <v>2821</v>
      </c>
      <c r="E13214" t="s">
        <v>3296</v>
      </c>
      <c r="F13214" s="6">
        <v>13</v>
      </c>
      <c r="G13214" s="6"/>
      <c r="H13214" s="6"/>
      <c r="I13214" s="6"/>
      <c r="J13214" s="6">
        <v>63.366666666666688</v>
      </c>
      <c r="K13214">
        <f t="shared" si="412"/>
        <v>2</v>
      </c>
    </row>
    <row r="13215" spans="1:11" x14ac:dyDescent="0.25">
      <c r="A13215" s="5" t="str">
        <f t="shared" si="413"/>
        <v>Standby StatusNon-Standby CustomersAverage WeekdayDecember14</v>
      </c>
      <c r="B13215" t="s">
        <v>2236</v>
      </c>
      <c r="C13215" t="s">
        <v>2261</v>
      </c>
      <c r="D13215" t="s">
        <v>2821</v>
      </c>
      <c r="E13215" t="s">
        <v>3296</v>
      </c>
      <c r="F13215" s="6">
        <v>14</v>
      </c>
      <c r="G13215" s="6"/>
      <c r="H13215" s="6"/>
      <c r="I13215" s="6"/>
      <c r="J13215" s="6">
        <v>64.948387096774155</v>
      </c>
      <c r="K13215">
        <f t="shared" si="412"/>
        <v>2</v>
      </c>
    </row>
    <row r="13216" spans="1:11" x14ac:dyDescent="0.25">
      <c r="A13216" s="5" t="str">
        <f t="shared" si="413"/>
        <v>Standby StatusNon-Standby CustomersAverage WeekdayDecember15</v>
      </c>
      <c r="B13216" t="s">
        <v>2236</v>
      </c>
      <c r="C13216" t="s">
        <v>2261</v>
      </c>
      <c r="D13216" t="s">
        <v>2821</v>
      </c>
      <c r="E13216" t="s">
        <v>3296</v>
      </c>
      <c r="F13216" s="6">
        <v>15</v>
      </c>
      <c r="G13216" s="6"/>
      <c r="H13216" s="6"/>
      <c r="I13216" s="6"/>
      <c r="J13216" s="6">
        <v>65.751397849462364</v>
      </c>
      <c r="K13216">
        <f t="shared" si="412"/>
        <v>2</v>
      </c>
    </row>
    <row r="13217" spans="1:11" x14ac:dyDescent="0.25">
      <c r="A13217" s="5" t="str">
        <f t="shared" si="413"/>
        <v>Standby StatusNon-Standby CustomersAverage WeekdayDecember16</v>
      </c>
      <c r="B13217" t="s">
        <v>2236</v>
      </c>
      <c r="C13217" t="s">
        <v>2261</v>
      </c>
      <c r="D13217" t="s">
        <v>2821</v>
      </c>
      <c r="E13217" t="s">
        <v>3296</v>
      </c>
      <c r="F13217" s="6">
        <v>16</v>
      </c>
      <c r="G13217" s="6"/>
      <c r="H13217" s="6"/>
      <c r="I13217" s="6"/>
      <c r="J13217" s="6">
        <v>66.624193548387126</v>
      </c>
      <c r="K13217">
        <f t="shared" si="412"/>
        <v>2</v>
      </c>
    </row>
    <row r="13218" spans="1:11" x14ac:dyDescent="0.25">
      <c r="A13218" s="5" t="str">
        <f t="shared" si="413"/>
        <v>Standby StatusNon-Standby CustomersAverage WeekdayDecember17</v>
      </c>
      <c r="B13218" t="s">
        <v>2236</v>
      </c>
      <c r="C13218" t="s">
        <v>2261</v>
      </c>
      <c r="D13218" t="s">
        <v>2821</v>
      </c>
      <c r="E13218" t="s">
        <v>3296</v>
      </c>
      <c r="F13218" s="6">
        <v>17</v>
      </c>
      <c r="G13218" s="6"/>
      <c r="H13218" s="6"/>
      <c r="I13218" s="6"/>
      <c r="J13218" s="6">
        <v>66.35096774193552</v>
      </c>
      <c r="K13218">
        <f t="shared" si="412"/>
        <v>2</v>
      </c>
    </row>
    <row r="13219" spans="1:11" x14ac:dyDescent="0.25">
      <c r="A13219" s="5" t="str">
        <f t="shared" si="413"/>
        <v>Standby StatusNon-Standby CustomersAverage WeekdayDecember18</v>
      </c>
      <c r="B13219" t="s">
        <v>2236</v>
      </c>
      <c r="C13219" t="s">
        <v>2261</v>
      </c>
      <c r="D13219" t="s">
        <v>2821</v>
      </c>
      <c r="E13219" t="s">
        <v>3296</v>
      </c>
      <c r="F13219" s="6">
        <v>18</v>
      </c>
      <c r="G13219" s="6"/>
      <c r="H13219" s="6"/>
      <c r="I13219" s="6"/>
      <c r="J13219" s="6">
        <v>64.200000000000031</v>
      </c>
      <c r="K13219">
        <f t="shared" si="412"/>
        <v>2</v>
      </c>
    </row>
    <row r="13220" spans="1:11" x14ac:dyDescent="0.25">
      <c r="A13220" s="5" t="str">
        <f t="shared" si="413"/>
        <v>Standby StatusNon-Standby CustomersAverage WeekdayDecember19</v>
      </c>
      <c r="B13220" t="s">
        <v>2236</v>
      </c>
      <c r="C13220" t="s">
        <v>2261</v>
      </c>
      <c r="D13220" t="s">
        <v>2821</v>
      </c>
      <c r="E13220" t="s">
        <v>3296</v>
      </c>
      <c r="F13220" s="6">
        <v>19</v>
      </c>
      <c r="G13220" s="6"/>
      <c r="H13220" s="6"/>
      <c r="I13220" s="6"/>
      <c r="J13220" s="6">
        <v>60.196666666666694</v>
      </c>
      <c r="K13220">
        <f t="shared" si="412"/>
        <v>2</v>
      </c>
    </row>
    <row r="13221" spans="1:11" x14ac:dyDescent="0.25">
      <c r="A13221" s="5" t="str">
        <f t="shared" si="413"/>
        <v>Standby StatusNon-Standby CustomersAverage WeekdayDecember20</v>
      </c>
      <c r="B13221" t="s">
        <v>2236</v>
      </c>
      <c r="C13221" t="s">
        <v>2261</v>
      </c>
      <c r="D13221" t="s">
        <v>2821</v>
      </c>
      <c r="E13221" t="s">
        <v>3296</v>
      </c>
      <c r="F13221" s="6">
        <v>20</v>
      </c>
      <c r="G13221" s="6"/>
      <c r="H13221" s="6"/>
      <c r="I13221" s="6"/>
      <c r="J13221" s="6">
        <v>57.722903225806498</v>
      </c>
      <c r="K13221">
        <f t="shared" si="412"/>
        <v>2</v>
      </c>
    </row>
    <row r="13222" spans="1:11" x14ac:dyDescent="0.25">
      <c r="A13222" s="5" t="str">
        <f t="shared" si="413"/>
        <v>Standby StatusNon-Standby CustomersAverage WeekdayDecember21</v>
      </c>
      <c r="B13222" t="s">
        <v>2236</v>
      </c>
      <c r="C13222" t="s">
        <v>2261</v>
      </c>
      <c r="D13222" t="s">
        <v>2821</v>
      </c>
      <c r="E13222" t="s">
        <v>3296</v>
      </c>
      <c r="F13222" s="6">
        <v>21</v>
      </c>
      <c r="G13222" s="6"/>
      <c r="H13222" s="6"/>
      <c r="I13222" s="6"/>
      <c r="J13222" s="6">
        <v>55.71440860215052</v>
      </c>
      <c r="K13222">
        <f t="shared" si="412"/>
        <v>2</v>
      </c>
    </row>
    <row r="13223" spans="1:11" x14ac:dyDescent="0.25">
      <c r="A13223" s="5" t="str">
        <f t="shared" si="413"/>
        <v>Standby StatusNon-Standby CustomersAverage WeekdayDecember22</v>
      </c>
      <c r="B13223" t="s">
        <v>2236</v>
      </c>
      <c r="C13223" t="s">
        <v>2261</v>
      </c>
      <c r="D13223" t="s">
        <v>2821</v>
      </c>
      <c r="E13223" t="s">
        <v>3296</v>
      </c>
      <c r="F13223" s="6">
        <v>22</v>
      </c>
      <c r="G13223" s="6"/>
      <c r="H13223" s="6"/>
      <c r="I13223" s="6"/>
      <c r="J13223" s="6">
        <v>53.989462365591372</v>
      </c>
      <c r="K13223">
        <f t="shared" si="412"/>
        <v>2</v>
      </c>
    </row>
    <row r="13224" spans="1:11" x14ac:dyDescent="0.25">
      <c r="A13224" s="5" t="str">
        <f t="shared" si="413"/>
        <v>Standby StatusNon-Standby CustomersAverage WeekdayDecember23</v>
      </c>
      <c r="B13224" t="s">
        <v>2236</v>
      </c>
      <c r="C13224" t="s">
        <v>2261</v>
      </c>
      <c r="D13224" t="s">
        <v>2821</v>
      </c>
      <c r="E13224" t="s">
        <v>3296</v>
      </c>
      <c r="F13224" s="6">
        <v>23</v>
      </c>
      <c r="G13224" s="6"/>
      <c r="H13224" s="6"/>
      <c r="I13224" s="6"/>
      <c r="J13224" s="6">
        <v>52.685376344086031</v>
      </c>
      <c r="K13224">
        <f t="shared" si="412"/>
        <v>2</v>
      </c>
    </row>
    <row r="13225" spans="1:11" x14ac:dyDescent="0.25">
      <c r="A13225" s="5" t="str">
        <f t="shared" si="413"/>
        <v>Standby StatusNon-Standby CustomersAverage WeekdayDecember24</v>
      </c>
      <c r="B13225" t="s">
        <v>2236</v>
      </c>
      <c r="C13225" t="s">
        <v>2261</v>
      </c>
      <c r="D13225" t="s">
        <v>2821</v>
      </c>
      <c r="E13225" t="s">
        <v>3296</v>
      </c>
      <c r="F13225" s="6">
        <v>24</v>
      </c>
      <c r="G13225" s="6"/>
      <c r="H13225" s="6"/>
      <c r="I13225" s="6"/>
      <c r="J13225" s="6">
        <v>54.83924731182794</v>
      </c>
      <c r="K13225">
        <f t="shared" si="412"/>
        <v>2</v>
      </c>
    </row>
    <row r="13226" spans="1:11" x14ac:dyDescent="0.25">
      <c r="A13226" s="5" t="str">
        <f t="shared" si="413"/>
        <v>Standby StatusNon-Standby CustomersMonthly Peak DayDecember1</v>
      </c>
      <c r="B13226" t="s">
        <v>2236</v>
      </c>
      <c r="C13226" t="s">
        <v>2261</v>
      </c>
      <c r="D13226" t="s">
        <v>2822</v>
      </c>
      <c r="E13226" t="s">
        <v>3296</v>
      </c>
      <c r="F13226" s="6">
        <v>1</v>
      </c>
      <c r="G13226" s="6"/>
      <c r="H13226" s="6"/>
      <c r="I13226" s="6"/>
      <c r="J13226" s="6">
        <v>48.247526881720418</v>
      </c>
      <c r="K13226">
        <f t="shared" si="412"/>
        <v>2</v>
      </c>
    </row>
    <row r="13227" spans="1:11" x14ac:dyDescent="0.25">
      <c r="A13227" s="5" t="str">
        <f t="shared" si="413"/>
        <v>Standby StatusNon-Standby CustomersMonthly Peak DayDecember2</v>
      </c>
      <c r="B13227" t="s">
        <v>2236</v>
      </c>
      <c r="C13227" t="s">
        <v>2261</v>
      </c>
      <c r="D13227" t="s">
        <v>2822</v>
      </c>
      <c r="E13227" t="s">
        <v>3296</v>
      </c>
      <c r="F13227" s="6">
        <v>2</v>
      </c>
      <c r="G13227" s="6"/>
      <c r="H13227" s="6"/>
      <c r="I13227" s="6"/>
      <c r="J13227" s="6">
        <v>47.597956989247336</v>
      </c>
      <c r="K13227">
        <f t="shared" si="412"/>
        <v>2</v>
      </c>
    </row>
    <row r="13228" spans="1:11" x14ac:dyDescent="0.25">
      <c r="A13228" s="5" t="str">
        <f t="shared" si="413"/>
        <v>Standby StatusNon-Standby CustomersMonthly Peak DayDecember3</v>
      </c>
      <c r="B13228" t="s">
        <v>2236</v>
      </c>
      <c r="C13228" t="s">
        <v>2261</v>
      </c>
      <c r="D13228" t="s">
        <v>2822</v>
      </c>
      <c r="E13228" t="s">
        <v>3296</v>
      </c>
      <c r="F13228" s="6">
        <v>3</v>
      </c>
      <c r="G13228" s="6"/>
      <c r="H13228" s="6"/>
      <c r="I13228" s="6"/>
      <c r="J13228" s="6">
        <v>45.904731182795693</v>
      </c>
      <c r="K13228">
        <f t="shared" si="412"/>
        <v>2</v>
      </c>
    </row>
    <row r="13229" spans="1:11" x14ac:dyDescent="0.25">
      <c r="A13229" s="5" t="str">
        <f t="shared" si="413"/>
        <v>Standby StatusNon-Standby CustomersMonthly Peak DayDecember4</v>
      </c>
      <c r="B13229" t="s">
        <v>2236</v>
      </c>
      <c r="C13229" t="s">
        <v>2261</v>
      </c>
      <c r="D13229" t="s">
        <v>2822</v>
      </c>
      <c r="E13229" t="s">
        <v>3296</v>
      </c>
      <c r="F13229" s="6">
        <v>4</v>
      </c>
      <c r="G13229" s="6"/>
      <c r="H13229" s="6"/>
      <c r="I13229" s="6"/>
      <c r="J13229" s="6">
        <v>45.858064516129041</v>
      </c>
      <c r="K13229">
        <f t="shared" si="412"/>
        <v>2</v>
      </c>
    </row>
    <row r="13230" spans="1:11" x14ac:dyDescent="0.25">
      <c r="A13230" s="5" t="str">
        <f t="shared" si="413"/>
        <v>Standby StatusNon-Standby CustomersMonthly Peak DayDecember5</v>
      </c>
      <c r="B13230" t="s">
        <v>2236</v>
      </c>
      <c r="C13230" t="s">
        <v>2261</v>
      </c>
      <c r="D13230" t="s">
        <v>2822</v>
      </c>
      <c r="E13230" t="s">
        <v>3296</v>
      </c>
      <c r="F13230" s="6">
        <v>5</v>
      </c>
      <c r="G13230" s="6"/>
      <c r="H13230" s="6"/>
      <c r="I13230" s="6"/>
      <c r="J13230" s="6">
        <v>45.429139784946216</v>
      </c>
      <c r="K13230">
        <f t="shared" si="412"/>
        <v>2</v>
      </c>
    </row>
    <row r="13231" spans="1:11" x14ac:dyDescent="0.25">
      <c r="A13231" s="5" t="str">
        <f t="shared" si="413"/>
        <v>Standby StatusNon-Standby CustomersMonthly Peak DayDecember6</v>
      </c>
      <c r="B13231" t="s">
        <v>2236</v>
      </c>
      <c r="C13231" t="s">
        <v>2261</v>
      </c>
      <c r="D13231" t="s">
        <v>2822</v>
      </c>
      <c r="E13231" t="s">
        <v>3296</v>
      </c>
      <c r="F13231" s="6">
        <v>6</v>
      </c>
      <c r="G13231" s="6"/>
      <c r="H13231" s="6"/>
      <c r="I13231" s="6"/>
      <c r="J13231" s="6">
        <v>44.729677419354843</v>
      </c>
      <c r="K13231">
        <f t="shared" si="412"/>
        <v>2</v>
      </c>
    </row>
    <row r="13232" spans="1:11" x14ac:dyDescent="0.25">
      <c r="A13232" s="5" t="str">
        <f t="shared" si="413"/>
        <v>Standby StatusNon-Standby CustomersMonthly Peak DayDecember7</v>
      </c>
      <c r="B13232" t="s">
        <v>2236</v>
      </c>
      <c r="C13232" t="s">
        <v>2261</v>
      </c>
      <c r="D13232" t="s">
        <v>2822</v>
      </c>
      <c r="E13232" t="s">
        <v>3296</v>
      </c>
      <c r="F13232" s="6">
        <v>7</v>
      </c>
      <c r="G13232" s="6"/>
      <c r="H13232" s="6"/>
      <c r="I13232" s="6"/>
      <c r="J13232" s="6">
        <v>44.308494623655939</v>
      </c>
      <c r="K13232">
        <f t="shared" si="412"/>
        <v>2</v>
      </c>
    </row>
    <row r="13233" spans="1:11" x14ac:dyDescent="0.25">
      <c r="A13233" s="5" t="str">
        <f t="shared" si="413"/>
        <v>Standby StatusNon-Standby CustomersMonthly Peak DayDecember8</v>
      </c>
      <c r="B13233" t="s">
        <v>2236</v>
      </c>
      <c r="C13233" t="s">
        <v>2261</v>
      </c>
      <c r="D13233" t="s">
        <v>2822</v>
      </c>
      <c r="E13233" t="s">
        <v>3296</v>
      </c>
      <c r="F13233" s="6">
        <v>8</v>
      </c>
      <c r="G13233" s="6"/>
      <c r="H13233" s="6"/>
      <c r="I13233" s="6"/>
      <c r="J13233" s="6">
        <v>44.186129032258052</v>
      </c>
      <c r="K13233">
        <f t="shared" si="412"/>
        <v>2</v>
      </c>
    </row>
    <row r="13234" spans="1:11" x14ac:dyDescent="0.25">
      <c r="A13234" s="5" t="str">
        <f t="shared" si="413"/>
        <v>Standby StatusNon-Standby CustomersMonthly Peak DayDecember9</v>
      </c>
      <c r="B13234" t="s">
        <v>2236</v>
      </c>
      <c r="C13234" t="s">
        <v>2261</v>
      </c>
      <c r="D13234" t="s">
        <v>2822</v>
      </c>
      <c r="E13234" t="s">
        <v>3296</v>
      </c>
      <c r="F13234" s="6">
        <v>9</v>
      </c>
      <c r="G13234" s="6"/>
      <c r="H13234" s="6"/>
      <c r="I13234" s="6"/>
      <c r="J13234" s="6">
        <v>45.385698924731173</v>
      </c>
      <c r="K13234">
        <f t="shared" si="412"/>
        <v>2</v>
      </c>
    </row>
    <row r="13235" spans="1:11" x14ac:dyDescent="0.25">
      <c r="A13235" s="5" t="str">
        <f t="shared" si="413"/>
        <v>Standby StatusNon-Standby CustomersMonthly Peak DayDecember10</v>
      </c>
      <c r="B13235" t="s">
        <v>2236</v>
      </c>
      <c r="C13235" t="s">
        <v>2261</v>
      </c>
      <c r="D13235" t="s">
        <v>2822</v>
      </c>
      <c r="E13235" t="s">
        <v>3296</v>
      </c>
      <c r="F13235" s="6">
        <v>10</v>
      </c>
      <c r="G13235" s="6"/>
      <c r="H13235" s="6"/>
      <c r="I13235" s="6"/>
      <c r="J13235" s="6">
        <v>49.650387096774175</v>
      </c>
      <c r="K13235">
        <f t="shared" si="412"/>
        <v>2</v>
      </c>
    </row>
    <row r="13236" spans="1:11" x14ac:dyDescent="0.25">
      <c r="A13236" s="5" t="str">
        <f t="shared" si="413"/>
        <v>Standby StatusNon-Standby CustomersMonthly Peak DayDecember11</v>
      </c>
      <c r="B13236" t="s">
        <v>2236</v>
      </c>
      <c r="C13236" t="s">
        <v>2261</v>
      </c>
      <c r="D13236" t="s">
        <v>2822</v>
      </c>
      <c r="E13236" t="s">
        <v>3296</v>
      </c>
      <c r="F13236" s="6">
        <v>11</v>
      </c>
      <c r="G13236" s="6"/>
      <c r="H13236" s="6"/>
      <c r="I13236" s="6"/>
      <c r="J13236" s="6">
        <v>54.182516129032301</v>
      </c>
      <c r="K13236">
        <f t="shared" si="412"/>
        <v>2</v>
      </c>
    </row>
    <row r="13237" spans="1:11" x14ac:dyDescent="0.25">
      <c r="A13237" s="5" t="str">
        <f t="shared" si="413"/>
        <v>Standby StatusNon-Standby CustomersMonthly Peak DayDecember12</v>
      </c>
      <c r="B13237" t="s">
        <v>2236</v>
      </c>
      <c r="C13237" t="s">
        <v>2261</v>
      </c>
      <c r="D13237" t="s">
        <v>2822</v>
      </c>
      <c r="E13237" t="s">
        <v>3296</v>
      </c>
      <c r="F13237" s="6">
        <v>12</v>
      </c>
      <c r="G13237" s="6"/>
      <c r="H13237" s="6"/>
      <c r="I13237" s="6"/>
      <c r="J13237" s="6">
        <v>58.699806451612915</v>
      </c>
      <c r="K13237">
        <f t="shared" si="412"/>
        <v>2</v>
      </c>
    </row>
    <row r="13238" spans="1:11" x14ac:dyDescent="0.25">
      <c r="A13238" s="5" t="str">
        <f t="shared" si="413"/>
        <v>Standby StatusNon-Standby CustomersMonthly Peak DayDecember13</v>
      </c>
      <c r="B13238" t="s">
        <v>2236</v>
      </c>
      <c r="C13238" t="s">
        <v>2261</v>
      </c>
      <c r="D13238" t="s">
        <v>2822</v>
      </c>
      <c r="E13238" t="s">
        <v>3296</v>
      </c>
      <c r="F13238" s="6">
        <v>13</v>
      </c>
      <c r="G13238" s="6"/>
      <c r="H13238" s="6"/>
      <c r="I13238" s="6"/>
      <c r="J13238" s="6">
        <v>62.213870967741961</v>
      </c>
      <c r="K13238">
        <f t="shared" si="412"/>
        <v>2</v>
      </c>
    </row>
    <row r="13239" spans="1:11" x14ac:dyDescent="0.25">
      <c r="A13239" s="5" t="str">
        <f t="shared" si="413"/>
        <v>Standby StatusNon-Standby CustomersMonthly Peak DayDecember14</v>
      </c>
      <c r="B13239" t="s">
        <v>2236</v>
      </c>
      <c r="C13239" t="s">
        <v>2261</v>
      </c>
      <c r="D13239" t="s">
        <v>2822</v>
      </c>
      <c r="E13239" t="s">
        <v>3296</v>
      </c>
      <c r="F13239" s="6">
        <v>14</v>
      </c>
      <c r="G13239" s="6"/>
      <c r="H13239" s="6"/>
      <c r="I13239" s="6"/>
      <c r="J13239" s="6">
        <v>63.99724137931036</v>
      </c>
      <c r="K13239">
        <f t="shared" si="412"/>
        <v>2</v>
      </c>
    </row>
    <row r="13240" spans="1:11" x14ac:dyDescent="0.25">
      <c r="A13240" s="5" t="str">
        <f t="shared" si="413"/>
        <v>Standby StatusNon-Standby CustomersMonthly Peak DayDecember15</v>
      </c>
      <c r="B13240" t="s">
        <v>2236</v>
      </c>
      <c r="C13240" t="s">
        <v>2261</v>
      </c>
      <c r="D13240" t="s">
        <v>2822</v>
      </c>
      <c r="E13240" t="s">
        <v>3296</v>
      </c>
      <c r="F13240" s="6">
        <v>15</v>
      </c>
      <c r="G13240" s="6"/>
      <c r="H13240" s="6"/>
      <c r="I13240" s="6"/>
      <c r="J13240" s="6">
        <v>64.956666666666649</v>
      </c>
      <c r="K13240">
        <f t="shared" si="412"/>
        <v>2</v>
      </c>
    </row>
    <row r="13241" spans="1:11" x14ac:dyDescent="0.25">
      <c r="A13241" s="5" t="str">
        <f t="shared" si="413"/>
        <v>Standby StatusNon-Standby CustomersMonthly Peak DayDecember16</v>
      </c>
      <c r="B13241" t="s">
        <v>2236</v>
      </c>
      <c r="C13241" t="s">
        <v>2261</v>
      </c>
      <c r="D13241" t="s">
        <v>2822</v>
      </c>
      <c r="E13241" t="s">
        <v>3296</v>
      </c>
      <c r="F13241" s="6">
        <v>16</v>
      </c>
      <c r="G13241" s="6"/>
      <c r="H13241" s="6"/>
      <c r="I13241" s="6"/>
      <c r="J13241" s="6">
        <v>65.375287356321806</v>
      </c>
      <c r="K13241">
        <f t="shared" si="412"/>
        <v>2</v>
      </c>
    </row>
    <row r="13242" spans="1:11" x14ac:dyDescent="0.25">
      <c r="A13242" s="5" t="str">
        <f t="shared" si="413"/>
        <v>Standby StatusNon-Standby CustomersMonthly Peak DayDecember17</v>
      </c>
      <c r="B13242" t="s">
        <v>2236</v>
      </c>
      <c r="C13242" t="s">
        <v>2261</v>
      </c>
      <c r="D13242" t="s">
        <v>2822</v>
      </c>
      <c r="E13242" t="s">
        <v>3296</v>
      </c>
      <c r="F13242" s="6">
        <v>17</v>
      </c>
      <c r="G13242" s="6"/>
      <c r="H13242" s="6"/>
      <c r="I13242" s="6"/>
      <c r="J13242" s="6">
        <v>65.155632183908082</v>
      </c>
      <c r="K13242">
        <f t="shared" si="412"/>
        <v>2</v>
      </c>
    </row>
    <row r="13243" spans="1:11" x14ac:dyDescent="0.25">
      <c r="A13243" s="5" t="str">
        <f t="shared" si="413"/>
        <v>Standby StatusNon-Standby CustomersMonthly Peak DayDecember18</v>
      </c>
      <c r="B13243" t="s">
        <v>2236</v>
      </c>
      <c r="C13243" t="s">
        <v>2261</v>
      </c>
      <c r="D13243" t="s">
        <v>2822</v>
      </c>
      <c r="E13243" t="s">
        <v>3296</v>
      </c>
      <c r="F13243" s="6">
        <v>18</v>
      </c>
      <c r="G13243" s="6"/>
      <c r="H13243" s="6"/>
      <c r="I13243" s="6"/>
      <c r="J13243" s="6">
        <v>62.661264367816081</v>
      </c>
      <c r="K13243">
        <f t="shared" si="412"/>
        <v>2</v>
      </c>
    </row>
    <row r="13244" spans="1:11" x14ac:dyDescent="0.25">
      <c r="A13244" s="5" t="str">
        <f t="shared" si="413"/>
        <v>Standby StatusNon-Standby CustomersMonthly Peak DayDecember19</v>
      </c>
      <c r="B13244" t="s">
        <v>2236</v>
      </c>
      <c r="C13244" t="s">
        <v>2261</v>
      </c>
      <c r="D13244" t="s">
        <v>2822</v>
      </c>
      <c r="E13244" t="s">
        <v>3296</v>
      </c>
      <c r="F13244" s="6">
        <v>19</v>
      </c>
      <c r="G13244" s="6"/>
      <c r="H13244" s="6"/>
      <c r="I13244" s="6"/>
      <c r="J13244" s="6">
        <v>59.780459770114895</v>
      </c>
      <c r="K13244">
        <f t="shared" si="412"/>
        <v>2</v>
      </c>
    </row>
    <row r="13245" spans="1:11" x14ac:dyDescent="0.25">
      <c r="A13245" s="5" t="str">
        <f t="shared" si="413"/>
        <v>Standby StatusNon-Standby CustomersMonthly Peak DayDecember20</v>
      </c>
      <c r="B13245" t="s">
        <v>2236</v>
      </c>
      <c r="C13245" t="s">
        <v>2261</v>
      </c>
      <c r="D13245" t="s">
        <v>2822</v>
      </c>
      <c r="E13245" t="s">
        <v>3296</v>
      </c>
      <c r="F13245" s="6">
        <v>20</v>
      </c>
      <c r="G13245" s="6"/>
      <c r="H13245" s="6"/>
      <c r="I13245" s="6"/>
      <c r="J13245" s="6">
        <v>58.387741935483895</v>
      </c>
      <c r="K13245">
        <f t="shared" si="412"/>
        <v>2</v>
      </c>
    </row>
    <row r="13246" spans="1:11" x14ac:dyDescent="0.25">
      <c r="A13246" s="5" t="str">
        <f t="shared" si="413"/>
        <v>Standby StatusNon-Standby CustomersMonthly Peak DayDecember21</v>
      </c>
      <c r="B13246" t="s">
        <v>2236</v>
      </c>
      <c r="C13246" t="s">
        <v>2261</v>
      </c>
      <c r="D13246" t="s">
        <v>2822</v>
      </c>
      <c r="E13246" t="s">
        <v>3296</v>
      </c>
      <c r="F13246" s="6">
        <v>21</v>
      </c>
      <c r="G13246" s="6"/>
      <c r="H13246" s="6"/>
      <c r="I13246" s="6"/>
      <c r="J13246" s="6">
        <v>56.051290322580662</v>
      </c>
      <c r="K13246">
        <f t="shared" si="412"/>
        <v>2</v>
      </c>
    </row>
    <row r="13247" spans="1:11" x14ac:dyDescent="0.25">
      <c r="A13247" s="5" t="str">
        <f t="shared" si="413"/>
        <v>Standby StatusNon-Standby CustomersMonthly Peak DayDecember22</v>
      </c>
      <c r="B13247" t="s">
        <v>2236</v>
      </c>
      <c r="C13247" t="s">
        <v>2261</v>
      </c>
      <c r="D13247" t="s">
        <v>2822</v>
      </c>
      <c r="E13247" t="s">
        <v>3296</v>
      </c>
      <c r="F13247" s="6">
        <v>22</v>
      </c>
      <c r="G13247" s="6"/>
      <c r="H13247" s="6"/>
      <c r="I13247" s="6"/>
      <c r="J13247" s="6">
        <v>54.171397849462359</v>
      </c>
      <c r="K13247">
        <f t="shared" si="412"/>
        <v>2</v>
      </c>
    </row>
    <row r="13248" spans="1:11" x14ac:dyDescent="0.25">
      <c r="A13248" s="5" t="str">
        <f t="shared" si="413"/>
        <v>Standby StatusNon-Standby CustomersMonthly Peak DayDecember23</v>
      </c>
      <c r="B13248" t="s">
        <v>2236</v>
      </c>
      <c r="C13248" t="s">
        <v>2261</v>
      </c>
      <c r="D13248" t="s">
        <v>2822</v>
      </c>
      <c r="E13248" t="s">
        <v>3296</v>
      </c>
      <c r="F13248" s="6">
        <v>23</v>
      </c>
      <c r="G13248" s="6"/>
      <c r="H13248" s="6"/>
      <c r="I13248" s="6"/>
      <c r="J13248" s="6">
        <v>52.808602150537652</v>
      </c>
      <c r="K13248">
        <f t="shared" si="412"/>
        <v>2</v>
      </c>
    </row>
    <row r="13249" spans="1:11" x14ac:dyDescent="0.25">
      <c r="A13249" s="5" t="str">
        <f t="shared" si="413"/>
        <v>Standby StatusNon-Standby CustomersMonthly Peak DayDecember24</v>
      </c>
      <c r="B13249" t="s">
        <v>2236</v>
      </c>
      <c r="C13249" t="s">
        <v>2261</v>
      </c>
      <c r="D13249" t="s">
        <v>2822</v>
      </c>
      <c r="E13249" t="s">
        <v>3296</v>
      </c>
      <c r="F13249" s="6">
        <v>24</v>
      </c>
      <c r="G13249" s="6"/>
      <c r="H13249" s="6"/>
      <c r="I13249" s="6"/>
      <c r="J13249" s="6">
        <v>50.994946236559109</v>
      </c>
      <c r="K13249">
        <f t="shared" si="412"/>
        <v>2</v>
      </c>
    </row>
    <row r="13250" spans="1:11" x14ac:dyDescent="0.25">
      <c r="A13250" s="5" t="str">
        <f t="shared" si="413"/>
        <v>Standby StatusStandby CustomersAverage WeekdayOctober1</v>
      </c>
      <c r="B13250" t="s">
        <v>2236</v>
      </c>
      <c r="C13250" t="s">
        <v>2262</v>
      </c>
      <c r="D13250" t="s">
        <v>2823</v>
      </c>
      <c r="E13250" t="s">
        <v>3297</v>
      </c>
      <c r="F13250" s="6">
        <v>1</v>
      </c>
      <c r="G13250" s="6"/>
      <c r="H13250" s="6"/>
      <c r="I13250" s="6"/>
      <c r="J13250" s="6">
        <v>64.477500000000006</v>
      </c>
      <c r="K13250">
        <f t="shared" ref="K13250:K13313" si="414">INDEX(events, MATCH(CONCATENATE(B13250, C13250, D13250, E13250), events_y, 0), MATCH("Confidential", events_x, 0))</f>
        <v>1</v>
      </c>
    </row>
    <row r="13251" spans="1:11" x14ac:dyDescent="0.25">
      <c r="A13251" s="5" t="str">
        <f t="shared" ref="A13251:A13314" si="415">CONCATENATE(B13251, C13251, D13251, E13251, F13251)</f>
        <v>Standby StatusStandby CustomersAverage WeekdayOctober2</v>
      </c>
      <c r="B13251" t="s">
        <v>2236</v>
      </c>
      <c r="C13251" t="s">
        <v>2262</v>
      </c>
      <c r="D13251" t="s">
        <v>2823</v>
      </c>
      <c r="E13251" t="s">
        <v>3297</v>
      </c>
      <c r="F13251" s="6">
        <v>2</v>
      </c>
      <c r="G13251" s="6"/>
      <c r="H13251" s="6"/>
      <c r="I13251" s="6"/>
      <c r="J13251" s="6">
        <v>63.192499999999995</v>
      </c>
      <c r="K13251">
        <f t="shared" si="414"/>
        <v>1</v>
      </c>
    </row>
    <row r="13252" spans="1:11" x14ac:dyDescent="0.25">
      <c r="A13252" s="5" t="str">
        <f t="shared" si="415"/>
        <v>Standby StatusStandby CustomersAverage WeekdayOctober3</v>
      </c>
      <c r="B13252" t="s">
        <v>2236</v>
      </c>
      <c r="C13252" t="s">
        <v>2262</v>
      </c>
      <c r="D13252" t="s">
        <v>2823</v>
      </c>
      <c r="E13252" t="s">
        <v>3297</v>
      </c>
      <c r="F13252" s="6">
        <v>3</v>
      </c>
      <c r="G13252" s="6"/>
      <c r="H13252" s="6"/>
      <c r="I13252" s="6"/>
      <c r="J13252" s="6">
        <v>62.177500000000002</v>
      </c>
      <c r="K13252">
        <f t="shared" si="414"/>
        <v>1</v>
      </c>
    </row>
    <row r="13253" spans="1:11" x14ac:dyDescent="0.25">
      <c r="A13253" s="5" t="str">
        <f t="shared" si="415"/>
        <v>Standby StatusStandby CustomersAverage WeekdayOctober4</v>
      </c>
      <c r="B13253" t="s">
        <v>2236</v>
      </c>
      <c r="C13253" t="s">
        <v>2262</v>
      </c>
      <c r="D13253" t="s">
        <v>2823</v>
      </c>
      <c r="E13253" t="s">
        <v>3297</v>
      </c>
      <c r="F13253" s="6">
        <v>4</v>
      </c>
      <c r="G13253" s="6"/>
      <c r="H13253" s="6"/>
      <c r="I13253" s="6"/>
      <c r="J13253" s="6">
        <v>61.905000000000001</v>
      </c>
      <c r="K13253">
        <f t="shared" si="414"/>
        <v>1</v>
      </c>
    </row>
    <row r="13254" spans="1:11" x14ac:dyDescent="0.25">
      <c r="A13254" s="5" t="str">
        <f t="shared" si="415"/>
        <v>Standby StatusStandby CustomersAverage WeekdayOctober5</v>
      </c>
      <c r="B13254" t="s">
        <v>2236</v>
      </c>
      <c r="C13254" t="s">
        <v>2262</v>
      </c>
      <c r="D13254" t="s">
        <v>2823</v>
      </c>
      <c r="E13254" t="s">
        <v>3297</v>
      </c>
      <c r="F13254" s="6">
        <v>5</v>
      </c>
      <c r="G13254" s="6"/>
      <c r="H13254" s="6"/>
      <c r="I13254" s="6"/>
      <c r="J13254" s="6">
        <v>61.875</v>
      </c>
      <c r="K13254">
        <f t="shared" si="414"/>
        <v>1</v>
      </c>
    </row>
    <row r="13255" spans="1:11" x14ac:dyDescent="0.25">
      <c r="A13255" s="5" t="str">
        <f t="shared" si="415"/>
        <v>Standby StatusStandby CustomersAverage WeekdayOctober6</v>
      </c>
      <c r="B13255" t="s">
        <v>2236</v>
      </c>
      <c r="C13255" t="s">
        <v>2262</v>
      </c>
      <c r="D13255" t="s">
        <v>2823</v>
      </c>
      <c r="E13255" t="s">
        <v>3297</v>
      </c>
      <c r="F13255" s="6">
        <v>6</v>
      </c>
      <c r="G13255" s="6"/>
      <c r="H13255" s="6"/>
      <c r="I13255" s="6"/>
      <c r="J13255" s="6">
        <v>61.2575</v>
      </c>
      <c r="K13255">
        <f t="shared" si="414"/>
        <v>1</v>
      </c>
    </row>
    <row r="13256" spans="1:11" x14ac:dyDescent="0.25">
      <c r="A13256" s="5" t="str">
        <f t="shared" si="415"/>
        <v>Standby StatusStandby CustomersAverage WeekdayOctober7</v>
      </c>
      <c r="B13256" t="s">
        <v>2236</v>
      </c>
      <c r="C13256" t="s">
        <v>2262</v>
      </c>
      <c r="D13256" t="s">
        <v>2823</v>
      </c>
      <c r="E13256" t="s">
        <v>3297</v>
      </c>
      <c r="F13256" s="6">
        <v>7</v>
      </c>
      <c r="G13256" s="6"/>
      <c r="H13256" s="6"/>
      <c r="I13256" s="6"/>
      <c r="J13256" s="6">
        <v>59.782499999999999</v>
      </c>
      <c r="K13256">
        <f t="shared" si="414"/>
        <v>1</v>
      </c>
    </row>
    <row r="13257" spans="1:11" x14ac:dyDescent="0.25">
      <c r="A13257" s="5" t="str">
        <f t="shared" si="415"/>
        <v>Standby StatusStandby CustomersAverage WeekdayOctober8</v>
      </c>
      <c r="B13257" t="s">
        <v>2236</v>
      </c>
      <c r="C13257" t="s">
        <v>2262</v>
      </c>
      <c r="D13257" t="s">
        <v>2823</v>
      </c>
      <c r="E13257" t="s">
        <v>3297</v>
      </c>
      <c r="F13257" s="6">
        <v>8</v>
      </c>
      <c r="G13257" s="6"/>
      <c r="H13257" s="6"/>
      <c r="I13257" s="6"/>
      <c r="J13257" s="6">
        <v>59.207499999999996</v>
      </c>
      <c r="K13257">
        <f t="shared" si="414"/>
        <v>1</v>
      </c>
    </row>
    <row r="13258" spans="1:11" x14ac:dyDescent="0.25">
      <c r="A13258" s="5" t="str">
        <f t="shared" si="415"/>
        <v>Standby StatusStandby CustomersAverage WeekdayOctober9</v>
      </c>
      <c r="B13258" t="s">
        <v>2236</v>
      </c>
      <c r="C13258" t="s">
        <v>2262</v>
      </c>
      <c r="D13258" t="s">
        <v>2823</v>
      </c>
      <c r="E13258" t="s">
        <v>3297</v>
      </c>
      <c r="F13258" s="6">
        <v>9</v>
      </c>
      <c r="G13258" s="6"/>
      <c r="H13258" s="6"/>
      <c r="I13258" s="6"/>
      <c r="J13258" s="6">
        <v>59.802500000000002</v>
      </c>
      <c r="K13258">
        <f t="shared" si="414"/>
        <v>1</v>
      </c>
    </row>
    <row r="13259" spans="1:11" x14ac:dyDescent="0.25">
      <c r="A13259" s="5" t="str">
        <f t="shared" si="415"/>
        <v>Standby StatusStandby CustomersAverage WeekdayOctober10</v>
      </c>
      <c r="B13259" t="s">
        <v>2236</v>
      </c>
      <c r="C13259" t="s">
        <v>2262</v>
      </c>
      <c r="D13259" t="s">
        <v>2823</v>
      </c>
      <c r="E13259" t="s">
        <v>3297</v>
      </c>
      <c r="F13259" s="6">
        <v>10</v>
      </c>
      <c r="G13259" s="6"/>
      <c r="H13259" s="6"/>
      <c r="I13259" s="6"/>
      <c r="J13259" s="6">
        <v>62.117499999999993</v>
      </c>
      <c r="K13259">
        <f t="shared" si="414"/>
        <v>1</v>
      </c>
    </row>
    <row r="13260" spans="1:11" x14ac:dyDescent="0.25">
      <c r="A13260" s="5" t="str">
        <f t="shared" si="415"/>
        <v>Standby StatusStandby CustomersAverage WeekdayOctober11</v>
      </c>
      <c r="B13260" t="s">
        <v>2236</v>
      </c>
      <c r="C13260" t="s">
        <v>2262</v>
      </c>
      <c r="D13260" t="s">
        <v>2823</v>
      </c>
      <c r="E13260" t="s">
        <v>3297</v>
      </c>
      <c r="F13260" s="6">
        <v>11</v>
      </c>
      <c r="G13260" s="6"/>
      <c r="H13260" s="6"/>
      <c r="I13260" s="6"/>
      <c r="J13260" s="6">
        <v>65.622500000000002</v>
      </c>
      <c r="K13260">
        <f t="shared" si="414"/>
        <v>1</v>
      </c>
    </row>
    <row r="13261" spans="1:11" x14ac:dyDescent="0.25">
      <c r="A13261" s="5" t="str">
        <f t="shared" si="415"/>
        <v>Standby StatusStandby CustomersAverage WeekdayOctober12</v>
      </c>
      <c r="B13261" t="s">
        <v>2236</v>
      </c>
      <c r="C13261" t="s">
        <v>2262</v>
      </c>
      <c r="D13261" t="s">
        <v>2823</v>
      </c>
      <c r="E13261" t="s">
        <v>3297</v>
      </c>
      <c r="F13261" s="6">
        <v>12</v>
      </c>
      <c r="G13261" s="6"/>
      <c r="H13261" s="6"/>
      <c r="I13261" s="6"/>
      <c r="J13261" s="6">
        <v>70.866</v>
      </c>
      <c r="K13261">
        <f t="shared" si="414"/>
        <v>1</v>
      </c>
    </row>
    <row r="13262" spans="1:11" x14ac:dyDescent="0.25">
      <c r="A13262" s="5" t="str">
        <f t="shared" si="415"/>
        <v>Standby StatusStandby CustomersAverage WeekdayOctober13</v>
      </c>
      <c r="B13262" t="s">
        <v>2236</v>
      </c>
      <c r="C13262" t="s">
        <v>2262</v>
      </c>
      <c r="D13262" t="s">
        <v>2823</v>
      </c>
      <c r="E13262" t="s">
        <v>3297</v>
      </c>
      <c r="F13262" s="6">
        <v>13</v>
      </c>
      <c r="G13262" s="6"/>
      <c r="H13262" s="6"/>
      <c r="I13262" s="6"/>
      <c r="J13262" s="6">
        <v>75.760000000000005</v>
      </c>
      <c r="K13262">
        <f t="shared" si="414"/>
        <v>1</v>
      </c>
    </row>
    <row r="13263" spans="1:11" x14ac:dyDescent="0.25">
      <c r="A13263" s="5" t="str">
        <f t="shared" si="415"/>
        <v>Standby StatusStandby CustomersAverage WeekdayOctober14</v>
      </c>
      <c r="B13263" t="s">
        <v>2236</v>
      </c>
      <c r="C13263" t="s">
        <v>2262</v>
      </c>
      <c r="D13263" t="s">
        <v>2823</v>
      </c>
      <c r="E13263" t="s">
        <v>3297</v>
      </c>
      <c r="F13263" s="6">
        <v>14</v>
      </c>
      <c r="G13263" s="6"/>
      <c r="H13263" s="6"/>
      <c r="I13263" s="6"/>
      <c r="J13263" s="6">
        <v>78.938000000000002</v>
      </c>
      <c r="K13263">
        <f t="shared" si="414"/>
        <v>1</v>
      </c>
    </row>
    <row r="13264" spans="1:11" x14ac:dyDescent="0.25">
      <c r="A13264" s="5" t="str">
        <f t="shared" si="415"/>
        <v>Standby StatusStandby CustomersAverage WeekdayOctober15</v>
      </c>
      <c r="B13264" t="s">
        <v>2236</v>
      </c>
      <c r="C13264" t="s">
        <v>2262</v>
      </c>
      <c r="D13264" t="s">
        <v>2823</v>
      </c>
      <c r="E13264" t="s">
        <v>3297</v>
      </c>
      <c r="F13264" s="6">
        <v>15</v>
      </c>
      <c r="G13264" s="6"/>
      <c r="H13264" s="6"/>
      <c r="I13264" s="6"/>
      <c r="J13264" s="6">
        <v>80.594000000000008</v>
      </c>
      <c r="K13264">
        <f t="shared" si="414"/>
        <v>1</v>
      </c>
    </row>
    <row r="13265" spans="1:11" x14ac:dyDescent="0.25">
      <c r="A13265" s="5" t="str">
        <f t="shared" si="415"/>
        <v>Standby StatusStandby CustomersAverage WeekdayOctober16</v>
      </c>
      <c r="B13265" t="s">
        <v>2236</v>
      </c>
      <c r="C13265" t="s">
        <v>2262</v>
      </c>
      <c r="D13265" t="s">
        <v>2823</v>
      </c>
      <c r="E13265" t="s">
        <v>3297</v>
      </c>
      <c r="F13265" s="6">
        <v>16</v>
      </c>
      <c r="G13265" s="6"/>
      <c r="H13265" s="6"/>
      <c r="I13265" s="6"/>
      <c r="J13265" s="6">
        <v>81.912000000000006</v>
      </c>
      <c r="K13265">
        <f t="shared" si="414"/>
        <v>1</v>
      </c>
    </row>
    <row r="13266" spans="1:11" x14ac:dyDescent="0.25">
      <c r="A13266" s="5" t="str">
        <f t="shared" si="415"/>
        <v>Standby StatusStandby CustomersAverage WeekdayOctober17</v>
      </c>
      <c r="B13266" t="s">
        <v>2236</v>
      </c>
      <c r="C13266" t="s">
        <v>2262</v>
      </c>
      <c r="D13266" t="s">
        <v>2823</v>
      </c>
      <c r="E13266" t="s">
        <v>3297</v>
      </c>
      <c r="F13266" s="6">
        <v>17</v>
      </c>
      <c r="G13266" s="6"/>
      <c r="H13266" s="6"/>
      <c r="I13266" s="6"/>
      <c r="J13266" s="6">
        <v>81.59</v>
      </c>
      <c r="K13266">
        <f t="shared" si="414"/>
        <v>1</v>
      </c>
    </row>
    <row r="13267" spans="1:11" x14ac:dyDescent="0.25">
      <c r="A13267" s="5" t="str">
        <f t="shared" si="415"/>
        <v>Standby StatusStandby CustomersAverage WeekdayOctober18</v>
      </c>
      <c r="B13267" t="s">
        <v>2236</v>
      </c>
      <c r="C13267" t="s">
        <v>2262</v>
      </c>
      <c r="D13267" t="s">
        <v>2823</v>
      </c>
      <c r="E13267" t="s">
        <v>3297</v>
      </c>
      <c r="F13267" s="6">
        <v>18</v>
      </c>
      <c r="G13267" s="6"/>
      <c r="H13267" s="6"/>
      <c r="I13267" s="6"/>
      <c r="J13267" s="6">
        <v>80.367999999999995</v>
      </c>
      <c r="K13267">
        <f t="shared" si="414"/>
        <v>1</v>
      </c>
    </row>
    <row r="13268" spans="1:11" x14ac:dyDescent="0.25">
      <c r="A13268" s="5" t="str">
        <f t="shared" si="415"/>
        <v>Standby StatusStandby CustomersAverage WeekdayOctober19</v>
      </c>
      <c r="B13268" t="s">
        <v>2236</v>
      </c>
      <c r="C13268" t="s">
        <v>2262</v>
      </c>
      <c r="D13268" t="s">
        <v>2823</v>
      </c>
      <c r="E13268" t="s">
        <v>3297</v>
      </c>
      <c r="F13268" s="6">
        <v>19</v>
      </c>
      <c r="G13268" s="6"/>
      <c r="H13268" s="6"/>
      <c r="I13268" s="6"/>
      <c r="J13268" s="6">
        <v>77.727999999999994</v>
      </c>
      <c r="K13268">
        <f t="shared" si="414"/>
        <v>1</v>
      </c>
    </row>
    <row r="13269" spans="1:11" x14ac:dyDescent="0.25">
      <c r="A13269" s="5" t="str">
        <f t="shared" si="415"/>
        <v>Standby StatusStandby CustomersAverage WeekdayOctober20</v>
      </c>
      <c r="B13269" t="s">
        <v>2236</v>
      </c>
      <c r="C13269" t="s">
        <v>2262</v>
      </c>
      <c r="D13269" t="s">
        <v>2823</v>
      </c>
      <c r="E13269" t="s">
        <v>3297</v>
      </c>
      <c r="F13269" s="6">
        <v>20</v>
      </c>
      <c r="G13269" s="6"/>
      <c r="H13269" s="6"/>
      <c r="I13269" s="6"/>
      <c r="J13269" s="6">
        <v>72.604000000000013</v>
      </c>
      <c r="K13269">
        <f t="shared" si="414"/>
        <v>1</v>
      </c>
    </row>
    <row r="13270" spans="1:11" x14ac:dyDescent="0.25">
      <c r="A13270" s="5" t="str">
        <f t="shared" si="415"/>
        <v>Standby StatusStandby CustomersAverage WeekdayOctober21</v>
      </c>
      <c r="B13270" t="s">
        <v>2236</v>
      </c>
      <c r="C13270" t="s">
        <v>2262</v>
      </c>
      <c r="D13270" t="s">
        <v>2823</v>
      </c>
      <c r="E13270" t="s">
        <v>3297</v>
      </c>
      <c r="F13270" s="6">
        <v>21</v>
      </c>
      <c r="G13270" s="6"/>
      <c r="H13270" s="6"/>
      <c r="I13270" s="6"/>
      <c r="J13270" s="6">
        <v>69.712000000000018</v>
      </c>
      <c r="K13270">
        <f t="shared" si="414"/>
        <v>1</v>
      </c>
    </row>
    <row r="13271" spans="1:11" x14ac:dyDescent="0.25">
      <c r="A13271" s="5" t="str">
        <f t="shared" si="415"/>
        <v>Standby StatusStandby CustomersAverage WeekdayOctober22</v>
      </c>
      <c r="B13271" t="s">
        <v>2236</v>
      </c>
      <c r="C13271" t="s">
        <v>2262</v>
      </c>
      <c r="D13271" t="s">
        <v>2823</v>
      </c>
      <c r="E13271" t="s">
        <v>3297</v>
      </c>
      <c r="F13271" s="6">
        <v>22</v>
      </c>
      <c r="G13271" s="6"/>
      <c r="H13271" s="6"/>
      <c r="I13271" s="6"/>
      <c r="J13271" s="6">
        <v>67.171999999999997</v>
      </c>
      <c r="K13271">
        <f t="shared" si="414"/>
        <v>1</v>
      </c>
    </row>
    <row r="13272" spans="1:11" x14ac:dyDescent="0.25">
      <c r="A13272" s="5" t="str">
        <f t="shared" si="415"/>
        <v>Standby StatusStandby CustomersAverage WeekdayOctober23</v>
      </c>
      <c r="B13272" t="s">
        <v>2236</v>
      </c>
      <c r="C13272" t="s">
        <v>2262</v>
      </c>
      <c r="D13272" t="s">
        <v>2823</v>
      </c>
      <c r="E13272" t="s">
        <v>3297</v>
      </c>
      <c r="F13272" s="6">
        <v>23</v>
      </c>
      <c r="G13272" s="6"/>
      <c r="H13272" s="6"/>
      <c r="I13272" s="6"/>
      <c r="J13272" s="6">
        <v>65.334000000000003</v>
      </c>
      <c r="K13272">
        <f t="shared" si="414"/>
        <v>1</v>
      </c>
    </row>
    <row r="13273" spans="1:11" x14ac:dyDescent="0.25">
      <c r="A13273" s="5" t="str">
        <f t="shared" si="415"/>
        <v>Standby StatusStandby CustomersAverage WeekdayOctober24</v>
      </c>
      <c r="B13273" t="s">
        <v>2236</v>
      </c>
      <c r="C13273" t="s">
        <v>2262</v>
      </c>
      <c r="D13273" t="s">
        <v>2823</v>
      </c>
      <c r="E13273" t="s">
        <v>3297</v>
      </c>
      <c r="F13273" s="6">
        <v>24</v>
      </c>
      <c r="G13273" s="6"/>
      <c r="H13273" s="6"/>
      <c r="I13273" s="6"/>
      <c r="J13273" s="6">
        <v>64.27000000000001</v>
      </c>
      <c r="K13273">
        <f t="shared" si="414"/>
        <v>1</v>
      </c>
    </row>
    <row r="13274" spans="1:11" x14ac:dyDescent="0.25">
      <c r="A13274" s="5" t="str">
        <f t="shared" si="415"/>
        <v>Standby StatusStandby CustomersMonthly Peak DayOctober1</v>
      </c>
      <c r="B13274" t="s">
        <v>2236</v>
      </c>
      <c r="C13274" t="s">
        <v>2262</v>
      </c>
      <c r="D13274" t="s">
        <v>2824</v>
      </c>
      <c r="E13274" t="s">
        <v>3297</v>
      </c>
      <c r="F13274" s="6">
        <v>1</v>
      </c>
      <c r="G13274" s="6"/>
      <c r="H13274" s="6"/>
      <c r="I13274" s="6"/>
      <c r="J13274" s="6">
        <v>73.662000000000006</v>
      </c>
      <c r="K13274">
        <f t="shared" si="414"/>
        <v>1</v>
      </c>
    </row>
    <row r="13275" spans="1:11" x14ac:dyDescent="0.25">
      <c r="A13275" s="5" t="str">
        <f t="shared" si="415"/>
        <v>Standby StatusStandby CustomersMonthly Peak DayOctober2</v>
      </c>
      <c r="B13275" t="s">
        <v>2236</v>
      </c>
      <c r="C13275" t="s">
        <v>2262</v>
      </c>
      <c r="D13275" t="s">
        <v>2824</v>
      </c>
      <c r="E13275" t="s">
        <v>3297</v>
      </c>
      <c r="F13275" s="6">
        <v>2</v>
      </c>
      <c r="G13275" s="6"/>
      <c r="H13275" s="6"/>
      <c r="I13275" s="6"/>
      <c r="J13275" s="6">
        <v>71.853999999999999</v>
      </c>
      <c r="K13275">
        <f t="shared" si="414"/>
        <v>1</v>
      </c>
    </row>
    <row r="13276" spans="1:11" x14ac:dyDescent="0.25">
      <c r="A13276" s="5" t="str">
        <f t="shared" si="415"/>
        <v>Standby StatusStandby CustomersMonthly Peak DayOctober3</v>
      </c>
      <c r="B13276" t="s">
        <v>2236</v>
      </c>
      <c r="C13276" t="s">
        <v>2262</v>
      </c>
      <c r="D13276" t="s">
        <v>2824</v>
      </c>
      <c r="E13276" t="s">
        <v>3297</v>
      </c>
      <c r="F13276" s="6">
        <v>3</v>
      </c>
      <c r="G13276" s="6"/>
      <c r="H13276" s="6"/>
      <c r="I13276" s="6"/>
      <c r="J13276" s="6">
        <v>70.715999999999994</v>
      </c>
      <c r="K13276">
        <f t="shared" si="414"/>
        <v>1</v>
      </c>
    </row>
    <row r="13277" spans="1:11" x14ac:dyDescent="0.25">
      <c r="A13277" s="5" t="str">
        <f t="shared" si="415"/>
        <v>Standby StatusStandby CustomersMonthly Peak DayOctober4</v>
      </c>
      <c r="B13277" t="s">
        <v>2236</v>
      </c>
      <c r="C13277" t="s">
        <v>2262</v>
      </c>
      <c r="D13277" t="s">
        <v>2824</v>
      </c>
      <c r="E13277" t="s">
        <v>3297</v>
      </c>
      <c r="F13277" s="6">
        <v>4</v>
      </c>
      <c r="G13277" s="6"/>
      <c r="H13277" s="6"/>
      <c r="I13277" s="6"/>
      <c r="J13277" s="6">
        <v>68.494</v>
      </c>
      <c r="K13277">
        <f t="shared" si="414"/>
        <v>1</v>
      </c>
    </row>
    <row r="13278" spans="1:11" x14ac:dyDescent="0.25">
      <c r="A13278" s="5" t="str">
        <f t="shared" si="415"/>
        <v>Standby StatusStandby CustomersMonthly Peak DayOctober5</v>
      </c>
      <c r="B13278" t="s">
        <v>2236</v>
      </c>
      <c r="C13278" t="s">
        <v>2262</v>
      </c>
      <c r="D13278" t="s">
        <v>2824</v>
      </c>
      <c r="E13278" t="s">
        <v>3297</v>
      </c>
      <c r="F13278" s="6">
        <v>5</v>
      </c>
      <c r="G13278" s="6"/>
      <c r="H13278" s="6"/>
      <c r="I13278" s="6"/>
      <c r="J13278" s="6">
        <v>68.33</v>
      </c>
      <c r="K13278">
        <f t="shared" si="414"/>
        <v>1</v>
      </c>
    </row>
    <row r="13279" spans="1:11" x14ac:dyDescent="0.25">
      <c r="A13279" s="5" t="str">
        <f t="shared" si="415"/>
        <v>Standby StatusStandby CustomersMonthly Peak DayOctober6</v>
      </c>
      <c r="B13279" t="s">
        <v>2236</v>
      </c>
      <c r="C13279" t="s">
        <v>2262</v>
      </c>
      <c r="D13279" t="s">
        <v>2824</v>
      </c>
      <c r="E13279" t="s">
        <v>3297</v>
      </c>
      <c r="F13279" s="6">
        <v>6</v>
      </c>
      <c r="G13279" s="6"/>
      <c r="H13279" s="6"/>
      <c r="I13279" s="6"/>
      <c r="J13279" s="6">
        <v>66.994</v>
      </c>
      <c r="K13279">
        <f t="shared" si="414"/>
        <v>1</v>
      </c>
    </row>
    <row r="13280" spans="1:11" x14ac:dyDescent="0.25">
      <c r="A13280" s="5" t="str">
        <f t="shared" si="415"/>
        <v>Standby StatusStandby CustomersMonthly Peak DayOctober7</v>
      </c>
      <c r="B13280" t="s">
        <v>2236</v>
      </c>
      <c r="C13280" t="s">
        <v>2262</v>
      </c>
      <c r="D13280" t="s">
        <v>2824</v>
      </c>
      <c r="E13280" t="s">
        <v>3297</v>
      </c>
      <c r="F13280" s="6">
        <v>7</v>
      </c>
      <c r="G13280" s="6"/>
      <c r="H13280" s="6"/>
      <c r="I13280" s="6"/>
      <c r="J13280" s="6">
        <v>65.73599999999999</v>
      </c>
      <c r="K13280">
        <f t="shared" si="414"/>
        <v>1</v>
      </c>
    </row>
    <row r="13281" spans="1:11" x14ac:dyDescent="0.25">
      <c r="A13281" s="5" t="str">
        <f t="shared" si="415"/>
        <v>Standby StatusStandby CustomersMonthly Peak DayOctober8</v>
      </c>
      <c r="B13281" t="s">
        <v>2236</v>
      </c>
      <c r="C13281" t="s">
        <v>2262</v>
      </c>
      <c r="D13281" t="s">
        <v>2824</v>
      </c>
      <c r="E13281" t="s">
        <v>3297</v>
      </c>
      <c r="F13281" s="6">
        <v>8</v>
      </c>
      <c r="G13281" s="6"/>
      <c r="H13281" s="6"/>
      <c r="I13281" s="6"/>
      <c r="J13281" s="6">
        <v>64.602000000000004</v>
      </c>
      <c r="K13281">
        <f t="shared" si="414"/>
        <v>1</v>
      </c>
    </row>
    <row r="13282" spans="1:11" x14ac:dyDescent="0.25">
      <c r="A13282" s="5" t="str">
        <f t="shared" si="415"/>
        <v>Standby StatusStandby CustomersMonthly Peak DayOctober9</v>
      </c>
      <c r="B13282" t="s">
        <v>2236</v>
      </c>
      <c r="C13282" t="s">
        <v>2262</v>
      </c>
      <c r="D13282" t="s">
        <v>2824</v>
      </c>
      <c r="E13282" t="s">
        <v>3297</v>
      </c>
      <c r="F13282" s="6">
        <v>9</v>
      </c>
      <c r="G13282" s="6"/>
      <c r="H13282" s="6"/>
      <c r="I13282" s="6"/>
      <c r="J13282" s="6">
        <v>65.888000000000005</v>
      </c>
      <c r="K13282">
        <f t="shared" si="414"/>
        <v>1</v>
      </c>
    </row>
    <row r="13283" spans="1:11" x14ac:dyDescent="0.25">
      <c r="A13283" s="5" t="str">
        <f t="shared" si="415"/>
        <v>Standby StatusStandby CustomersMonthly Peak DayOctober10</v>
      </c>
      <c r="B13283" t="s">
        <v>2236</v>
      </c>
      <c r="C13283" t="s">
        <v>2262</v>
      </c>
      <c r="D13283" t="s">
        <v>2824</v>
      </c>
      <c r="E13283" t="s">
        <v>3297</v>
      </c>
      <c r="F13283" s="6">
        <v>10</v>
      </c>
      <c r="G13283" s="6"/>
      <c r="H13283" s="6"/>
      <c r="I13283" s="6"/>
      <c r="J13283" s="6">
        <v>71.486000000000004</v>
      </c>
      <c r="K13283">
        <f t="shared" si="414"/>
        <v>1</v>
      </c>
    </row>
    <row r="13284" spans="1:11" x14ac:dyDescent="0.25">
      <c r="A13284" s="5" t="str">
        <f t="shared" si="415"/>
        <v>Standby StatusStandby CustomersMonthly Peak DayOctober11</v>
      </c>
      <c r="B13284" t="s">
        <v>2236</v>
      </c>
      <c r="C13284" t="s">
        <v>2262</v>
      </c>
      <c r="D13284" t="s">
        <v>2824</v>
      </c>
      <c r="E13284" t="s">
        <v>3297</v>
      </c>
      <c r="F13284" s="6">
        <v>11</v>
      </c>
      <c r="G13284" s="6"/>
      <c r="H13284" s="6"/>
      <c r="I13284" s="6"/>
      <c r="J13284" s="6">
        <v>79.56</v>
      </c>
      <c r="K13284">
        <f t="shared" si="414"/>
        <v>1</v>
      </c>
    </row>
    <row r="13285" spans="1:11" x14ac:dyDescent="0.25">
      <c r="A13285" s="5" t="str">
        <f t="shared" si="415"/>
        <v>Standby StatusStandby CustomersMonthly Peak DayOctober12</v>
      </c>
      <c r="B13285" t="s">
        <v>2236</v>
      </c>
      <c r="C13285" t="s">
        <v>2262</v>
      </c>
      <c r="D13285" t="s">
        <v>2824</v>
      </c>
      <c r="E13285" t="s">
        <v>3297</v>
      </c>
      <c r="F13285" s="6">
        <v>12</v>
      </c>
      <c r="G13285" s="6"/>
      <c r="H13285" s="6"/>
      <c r="I13285" s="6"/>
      <c r="J13285" s="6">
        <v>86.16</v>
      </c>
      <c r="K13285">
        <f t="shared" si="414"/>
        <v>1</v>
      </c>
    </row>
    <row r="13286" spans="1:11" x14ac:dyDescent="0.25">
      <c r="A13286" s="5" t="str">
        <f t="shared" si="415"/>
        <v>Standby StatusStandby CustomersMonthly Peak DayOctober13</v>
      </c>
      <c r="B13286" t="s">
        <v>2236</v>
      </c>
      <c r="C13286" t="s">
        <v>2262</v>
      </c>
      <c r="D13286" t="s">
        <v>2824</v>
      </c>
      <c r="E13286" t="s">
        <v>3297</v>
      </c>
      <c r="F13286" s="6">
        <v>13</v>
      </c>
      <c r="G13286" s="6"/>
      <c r="H13286" s="6"/>
      <c r="I13286" s="6"/>
      <c r="J13286" s="6">
        <v>90.97999999999999</v>
      </c>
      <c r="K13286">
        <f t="shared" si="414"/>
        <v>1</v>
      </c>
    </row>
    <row r="13287" spans="1:11" x14ac:dyDescent="0.25">
      <c r="A13287" s="5" t="str">
        <f t="shared" si="415"/>
        <v>Standby StatusStandby CustomersMonthly Peak DayOctober14</v>
      </c>
      <c r="B13287" t="s">
        <v>2236</v>
      </c>
      <c r="C13287" t="s">
        <v>2262</v>
      </c>
      <c r="D13287" t="s">
        <v>2824</v>
      </c>
      <c r="E13287" t="s">
        <v>3297</v>
      </c>
      <c r="F13287" s="6">
        <v>14</v>
      </c>
      <c r="G13287" s="6"/>
      <c r="H13287" s="6"/>
      <c r="I13287" s="6"/>
      <c r="J13287" s="6">
        <v>94.259999999999991</v>
      </c>
      <c r="K13287">
        <f t="shared" si="414"/>
        <v>1</v>
      </c>
    </row>
    <row r="13288" spans="1:11" x14ac:dyDescent="0.25">
      <c r="A13288" s="5" t="str">
        <f t="shared" si="415"/>
        <v>Standby StatusStandby CustomersMonthly Peak DayOctober15</v>
      </c>
      <c r="B13288" t="s">
        <v>2236</v>
      </c>
      <c r="C13288" t="s">
        <v>2262</v>
      </c>
      <c r="D13288" t="s">
        <v>2824</v>
      </c>
      <c r="E13288" t="s">
        <v>3297</v>
      </c>
      <c r="F13288" s="6">
        <v>15</v>
      </c>
      <c r="G13288" s="6"/>
      <c r="H13288" s="6"/>
      <c r="I13288" s="6"/>
      <c r="J13288" s="6">
        <v>96.259999999999991</v>
      </c>
      <c r="K13288">
        <f t="shared" si="414"/>
        <v>1</v>
      </c>
    </row>
    <row r="13289" spans="1:11" x14ac:dyDescent="0.25">
      <c r="A13289" s="5" t="str">
        <f t="shared" si="415"/>
        <v>Standby StatusStandby CustomersMonthly Peak DayOctober16</v>
      </c>
      <c r="B13289" t="s">
        <v>2236</v>
      </c>
      <c r="C13289" t="s">
        <v>2262</v>
      </c>
      <c r="D13289" t="s">
        <v>2824</v>
      </c>
      <c r="E13289" t="s">
        <v>3297</v>
      </c>
      <c r="F13289" s="6">
        <v>16</v>
      </c>
      <c r="G13289" s="6"/>
      <c r="H13289" s="6"/>
      <c r="I13289" s="6"/>
      <c r="J13289" s="6">
        <v>97.26</v>
      </c>
      <c r="K13289">
        <f t="shared" si="414"/>
        <v>1</v>
      </c>
    </row>
    <row r="13290" spans="1:11" x14ac:dyDescent="0.25">
      <c r="A13290" s="5" t="str">
        <f t="shared" si="415"/>
        <v>Standby StatusStandby CustomersMonthly Peak DayOctober17</v>
      </c>
      <c r="B13290" t="s">
        <v>2236</v>
      </c>
      <c r="C13290" t="s">
        <v>2262</v>
      </c>
      <c r="D13290" t="s">
        <v>2824</v>
      </c>
      <c r="E13290" t="s">
        <v>3297</v>
      </c>
      <c r="F13290" s="6">
        <v>17</v>
      </c>
      <c r="G13290" s="6"/>
      <c r="H13290" s="6"/>
      <c r="I13290" s="6"/>
      <c r="J13290" s="6">
        <v>97.5</v>
      </c>
      <c r="K13290">
        <f t="shared" si="414"/>
        <v>1</v>
      </c>
    </row>
    <row r="13291" spans="1:11" x14ac:dyDescent="0.25">
      <c r="A13291" s="5" t="str">
        <f t="shared" si="415"/>
        <v>Standby StatusStandby CustomersMonthly Peak DayOctober18</v>
      </c>
      <c r="B13291" t="s">
        <v>2236</v>
      </c>
      <c r="C13291" t="s">
        <v>2262</v>
      </c>
      <c r="D13291" t="s">
        <v>2824</v>
      </c>
      <c r="E13291" t="s">
        <v>3297</v>
      </c>
      <c r="F13291" s="6">
        <v>18</v>
      </c>
      <c r="G13291" s="6"/>
      <c r="H13291" s="6"/>
      <c r="I13291" s="6"/>
      <c r="J13291" s="6">
        <v>96.08</v>
      </c>
      <c r="K13291">
        <f t="shared" si="414"/>
        <v>1</v>
      </c>
    </row>
    <row r="13292" spans="1:11" x14ac:dyDescent="0.25">
      <c r="A13292" s="5" t="str">
        <f t="shared" si="415"/>
        <v>Standby StatusStandby CustomersMonthly Peak DayOctober19</v>
      </c>
      <c r="B13292" t="s">
        <v>2236</v>
      </c>
      <c r="C13292" t="s">
        <v>2262</v>
      </c>
      <c r="D13292" t="s">
        <v>2824</v>
      </c>
      <c r="E13292" t="s">
        <v>3297</v>
      </c>
      <c r="F13292" s="6">
        <v>19</v>
      </c>
      <c r="G13292" s="6"/>
      <c r="H13292" s="6"/>
      <c r="I13292" s="6"/>
      <c r="J13292" s="6">
        <v>92.3</v>
      </c>
      <c r="K13292">
        <f t="shared" si="414"/>
        <v>1</v>
      </c>
    </row>
    <row r="13293" spans="1:11" x14ac:dyDescent="0.25">
      <c r="A13293" s="5" t="str">
        <f t="shared" si="415"/>
        <v>Standby StatusStandby CustomersMonthly Peak DayOctober20</v>
      </c>
      <c r="B13293" t="s">
        <v>2236</v>
      </c>
      <c r="C13293" t="s">
        <v>2262</v>
      </c>
      <c r="D13293" t="s">
        <v>2824</v>
      </c>
      <c r="E13293" t="s">
        <v>3297</v>
      </c>
      <c r="F13293" s="6">
        <v>20</v>
      </c>
      <c r="G13293" s="6"/>
      <c r="H13293" s="6"/>
      <c r="I13293" s="6"/>
      <c r="J13293" s="6">
        <v>87.14</v>
      </c>
      <c r="K13293">
        <f t="shared" si="414"/>
        <v>1</v>
      </c>
    </row>
    <row r="13294" spans="1:11" x14ac:dyDescent="0.25">
      <c r="A13294" s="5" t="str">
        <f t="shared" si="415"/>
        <v>Standby StatusStandby CustomersMonthly Peak DayOctober21</v>
      </c>
      <c r="B13294" t="s">
        <v>2236</v>
      </c>
      <c r="C13294" t="s">
        <v>2262</v>
      </c>
      <c r="D13294" t="s">
        <v>2824</v>
      </c>
      <c r="E13294" t="s">
        <v>3297</v>
      </c>
      <c r="F13294" s="6">
        <v>21</v>
      </c>
      <c r="G13294" s="6"/>
      <c r="H13294" s="6"/>
      <c r="I13294" s="6"/>
      <c r="J13294" s="6">
        <v>83.28</v>
      </c>
      <c r="K13294">
        <f t="shared" si="414"/>
        <v>1</v>
      </c>
    </row>
    <row r="13295" spans="1:11" x14ac:dyDescent="0.25">
      <c r="A13295" s="5" t="str">
        <f t="shared" si="415"/>
        <v>Standby StatusStandby CustomersMonthly Peak DayOctober22</v>
      </c>
      <c r="B13295" t="s">
        <v>2236</v>
      </c>
      <c r="C13295" t="s">
        <v>2262</v>
      </c>
      <c r="D13295" t="s">
        <v>2824</v>
      </c>
      <c r="E13295" t="s">
        <v>3297</v>
      </c>
      <c r="F13295" s="6">
        <v>22</v>
      </c>
      <c r="G13295" s="6"/>
      <c r="H13295" s="6"/>
      <c r="I13295" s="6"/>
      <c r="J13295" s="6">
        <v>80.188000000000002</v>
      </c>
      <c r="K13295">
        <f t="shared" si="414"/>
        <v>1</v>
      </c>
    </row>
    <row r="13296" spans="1:11" x14ac:dyDescent="0.25">
      <c r="A13296" s="5" t="str">
        <f t="shared" si="415"/>
        <v>Standby StatusStandby CustomersMonthly Peak DayOctober23</v>
      </c>
      <c r="B13296" t="s">
        <v>2236</v>
      </c>
      <c r="C13296" t="s">
        <v>2262</v>
      </c>
      <c r="D13296" t="s">
        <v>2824</v>
      </c>
      <c r="E13296" t="s">
        <v>3297</v>
      </c>
      <c r="F13296" s="6">
        <v>23</v>
      </c>
      <c r="G13296" s="6"/>
      <c r="H13296" s="6"/>
      <c r="I13296" s="6"/>
      <c r="J13296" s="6">
        <v>77.956000000000003</v>
      </c>
      <c r="K13296">
        <f t="shared" si="414"/>
        <v>1</v>
      </c>
    </row>
    <row r="13297" spans="1:11" x14ac:dyDescent="0.25">
      <c r="A13297" s="5" t="str">
        <f t="shared" si="415"/>
        <v>Standby StatusStandby CustomersMonthly Peak DayOctober24</v>
      </c>
      <c r="B13297" t="s">
        <v>2236</v>
      </c>
      <c r="C13297" t="s">
        <v>2262</v>
      </c>
      <c r="D13297" t="s">
        <v>2824</v>
      </c>
      <c r="E13297" t="s">
        <v>3297</v>
      </c>
      <c r="F13297" s="6">
        <v>24</v>
      </c>
      <c r="G13297" s="6"/>
      <c r="H13297" s="6"/>
      <c r="I13297" s="6"/>
      <c r="J13297" s="6">
        <v>75.78</v>
      </c>
      <c r="K13297">
        <f t="shared" si="414"/>
        <v>1</v>
      </c>
    </row>
    <row r="13298" spans="1:11" x14ac:dyDescent="0.25">
      <c r="A13298" s="5" t="str">
        <f t="shared" si="415"/>
        <v>Standby StatusStandby CustomersAverage WeekdayNovember1</v>
      </c>
      <c r="B13298" t="s">
        <v>2236</v>
      </c>
      <c r="C13298" t="s">
        <v>2262</v>
      </c>
      <c r="D13298" t="s">
        <v>2825</v>
      </c>
      <c r="E13298" t="s">
        <v>3298</v>
      </c>
      <c r="F13298" s="6">
        <v>1</v>
      </c>
      <c r="G13298" s="6"/>
      <c r="H13298" s="6"/>
      <c r="I13298" s="6"/>
      <c r="J13298" s="6">
        <v>47.459999999999994</v>
      </c>
      <c r="K13298">
        <f t="shared" si="414"/>
        <v>1</v>
      </c>
    </row>
    <row r="13299" spans="1:11" x14ac:dyDescent="0.25">
      <c r="A13299" s="5" t="str">
        <f t="shared" si="415"/>
        <v>Standby StatusStandby CustomersAverage WeekdayNovember2</v>
      </c>
      <c r="B13299" t="s">
        <v>2236</v>
      </c>
      <c r="C13299" t="s">
        <v>2262</v>
      </c>
      <c r="D13299" t="s">
        <v>2825</v>
      </c>
      <c r="E13299" t="s">
        <v>3298</v>
      </c>
      <c r="F13299" s="6">
        <v>2</v>
      </c>
      <c r="G13299" s="6"/>
      <c r="H13299" s="6"/>
      <c r="I13299" s="6"/>
      <c r="J13299" s="6">
        <v>46.112000000000002</v>
      </c>
      <c r="K13299">
        <f t="shared" si="414"/>
        <v>1</v>
      </c>
    </row>
    <row r="13300" spans="1:11" x14ac:dyDescent="0.25">
      <c r="A13300" s="5" t="str">
        <f t="shared" si="415"/>
        <v>Standby StatusStandby CustomersAverage WeekdayNovember3</v>
      </c>
      <c r="B13300" t="s">
        <v>2236</v>
      </c>
      <c r="C13300" t="s">
        <v>2262</v>
      </c>
      <c r="D13300" t="s">
        <v>2825</v>
      </c>
      <c r="E13300" t="s">
        <v>3298</v>
      </c>
      <c r="F13300" s="6">
        <v>3</v>
      </c>
      <c r="G13300" s="6"/>
      <c r="H13300" s="6"/>
      <c r="I13300" s="6"/>
      <c r="J13300" s="6">
        <v>45.107999999999997</v>
      </c>
      <c r="K13300">
        <f t="shared" si="414"/>
        <v>1</v>
      </c>
    </row>
    <row r="13301" spans="1:11" x14ac:dyDescent="0.25">
      <c r="A13301" s="5" t="str">
        <f t="shared" si="415"/>
        <v>Standby StatusStandby CustomersAverage WeekdayNovember4</v>
      </c>
      <c r="B13301" t="s">
        <v>2236</v>
      </c>
      <c r="C13301" t="s">
        <v>2262</v>
      </c>
      <c r="D13301" t="s">
        <v>2825</v>
      </c>
      <c r="E13301" t="s">
        <v>3298</v>
      </c>
      <c r="F13301" s="6">
        <v>4</v>
      </c>
      <c r="G13301" s="6"/>
      <c r="H13301" s="6"/>
      <c r="I13301" s="6"/>
      <c r="J13301" s="6">
        <v>44.492000000000004</v>
      </c>
      <c r="K13301">
        <f t="shared" si="414"/>
        <v>1</v>
      </c>
    </row>
    <row r="13302" spans="1:11" x14ac:dyDescent="0.25">
      <c r="A13302" s="5" t="str">
        <f t="shared" si="415"/>
        <v>Standby StatusStandby CustomersAverage WeekdayNovember5</v>
      </c>
      <c r="B13302" t="s">
        <v>2236</v>
      </c>
      <c r="C13302" t="s">
        <v>2262</v>
      </c>
      <c r="D13302" t="s">
        <v>2825</v>
      </c>
      <c r="E13302" t="s">
        <v>3298</v>
      </c>
      <c r="F13302" s="6">
        <v>5</v>
      </c>
      <c r="G13302" s="6"/>
      <c r="H13302" s="6"/>
      <c r="I13302" s="6"/>
      <c r="J13302" s="6">
        <v>43.67199999999999</v>
      </c>
      <c r="K13302">
        <f t="shared" si="414"/>
        <v>1</v>
      </c>
    </row>
    <row r="13303" spans="1:11" x14ac:dyDescent="0.25">
      <c r="A13303" s="5" t="str">
        <f t="shared" si="415"/>
        <v>Standby StatusStandby CustomersAverage WeekdayNovember6</v>
      </c>
      <c r="B13303" t="s">
        <v>2236</v>
      </c>
      <c r="C13303" t="s">
        <v>2262</v>
      </c>
      <c r="D13303" t="s">
        <v>2825</v>
      </c>
      <c r="E13303" t="s">
        <v>3298</v>
      </c>
      <c r="F13303" s="6">
        <v>6</v>
      </c>
      <c r="G13303" s="6"/>
      <c r="H13303" s="6"/>
      <c r="I13303" s="6"/>
      <c r="J13303" s="6">
        <v>42.953999999999994</v>
      </c>
      <c r="K13303">
        <f t="shared" si="414"/>
        <v>1</v>
      </c>
    </row>
    <row r="13304" spans="1:11" x14ac:dyDescent="0.25">
      <c r="A13304" s="5" t="str">
        <f t="shared" si="415"/>
        <v>Standby StatusStandby CustomersAverage WeekdayNovember7</v>
      </c>
      <c r="B13304" t="s">
        <v>2236</v>
      </c>
      <c r="C13304" t="s">
        <v>2262</v>
      </c>
      <c r="D13304" t="s">
        <v>2825</v>
      </c>
      <c r="E13304" t="s">
        <v>3298</v>
      </c>
      <c r="F13304" s="6">
        <v>7</v>
      </c>
      <c r="G13304" s="6"/>
      <c r="H13304" s="6"/>
      <c r="I13304" s="6"/>
      <c r="J13304" s="6">
        <v>42.875999999999998</v>
      </c>
      <c r="K13304">
        <f t="shared" si="414"/>
        <v>1</v>
      </c>
    </row>
    <row r="13305" spans="1:11" x14ac:dyDescent="0.25">
      <c r="A13305" s="5" t="str">
        <f t="shared" si="415"/>
        <v>Standby StatusStandby CustomersAverage WeekdayNovember8</v>
      </c>
      <c r="B13305" t="s">
        <v>2236</v>
      </c>
      <c r="C13305" t="s">
        <v>2262</v>
      </c>
      <c r="D13305" t="s">
        <v>2825</v>
      </c>
      <c r="E13305" t="s">
        <v>3298</v>
      </c>
      <c r="F13305" s="6">
        <v>8</v>
      </c>
      <c r="G13305" s="6"/>
      <c r="H13305" s="6"/>
      <c r="I13305" s="6"/>
      <c r="J13305" s="6">
        <v>42.686</v>
      </c>
      <c r="K13305">
        <f t="shared" si="414"/>
        <v>1</v>
      </c>
    </row>
    <row r="13306" spans="1:11" x14ac:dyDescent="0.25">
      <c r="A13306" s="5" t="str">
        <f t="shared" si="415"/>
        <v>Standby StatusStandby CustomersAverage WeekdayNovember9</v>
      </c>
      <c r="B13306" t="s">
        <v>2236</v>
      </c>
      <c r="C13306" t="s">
        <v>2262</v>
      </c>
      <c r="D13306" t="s">
        <v>2825</v>
      </c>
      <c r="E13306" t="s">
        <v>3298</v>
      </c>
      <c r="F13306" s="6">
        <v>9</v>
      </c>
      <c r="G13306" s="6"/>
      <c r="H13306" s="6"/>
      <c r="I13306" s="6"/>
      <c r="J13306" s="6">
        <v>44.641999999999996</v>
      </c>
      <c r="K13306">
        <f t="shared" si="414"/>
        <v>1</v>
      </c>
    </row>
    <row r="13307" spans="1:11" x14ac:dyDescent="0.25">
      <c r="A13307" s="5" t="str">
        <f t="shared" si="415"/>
        <v>Standby StatusStandby CustomersAverage WeekdayNovember10</v>
      </c>
      <c r="B13307" t="s">
        <v>2236</v>
      </c>
      <c r="C13307" t="s">
        <v>2262</v>
      </c>
      <c r="D13307" t="s">
        <v>2825</v>
      </c>
      <c r="E13307" t="s">
        <v>3298</v>
      </c>
      <c r="F13307" s="6">
        <v>10</v>
      </c>
      <c r="G13307" s="6"/>
      <c r="H13307" s="6"/>
      <c r="I13307" s="6"/>
      <c r="J13307" s="6">
        <v>50.155999999999992</v>
      </c>
      <c r="K13307">
        <f t="shared" si="414"/>
        <v>1</v>
      </c>
    </row>
    <row r="13308" spans="1:11" x14ac:dyDescent="0.25">
      <c r="A13308" s="5" t="str">
        <f t="shared" si="415"/>
        <v>Standby StatusStandby CustomersAverage WeekdayNovember11</v>
      </c>
      <c r="B13308" t="s">
        <v>2236</v>
      </c>
      <c r="C13308" t="s">
        <v>2262</v>
      </c>
      <c r="D13308" t="s">
        <v>2825</v>
      </c>
      <c r="E13308" t="s">
        <v>3298</v>
      </c>
      <c r="F13308" s="6">
        <v>11</v>
      </c>
      <c r="G13308" s="6"/>
      <c r="H13308" s="6"/>
      <c r="I13308" s="6"/>
      <c r="J13308" s="6">
        <v>56.2</v>
      </c>
      <c r="K13308">
        <f t="shared" si="414"/>
        <v>1</v>
      </c>
    </row>
    <row r="13309" spans="1:11" x14ac:dyDescent="0.25">
      <c r="A13309" s="5" t="str">
        <f t="shared" si="415"/>
        <v>Standby StatusStandby CustomersAverage WeekdayNovember12</v>
      </c>
      <c r="B13309" t="s">
        <v>2236</v>
      </c>
      <c r="C13309" t="s">
        <v>2262</v>
      </c>
      <c r="D13309" t="s">
        <v>2825</v>
      </c>
      <c r="E13309" t="s">
        <v>3298</v>
      </c>
      <c r="F13309" s="6">
        <v>12</v>
      </c>
      <c r="G13309" s="6"/>
      <c r="H13309" s="6"/>
      <c r="I13309" s="6"/>
      <c r="J13309" s="6">
        <v>60.953999999999994</v>
      </c>
      <c r="K13309">
        <f t="shared" si="414"/>
        <v>1</v>
      </c>
    </row>
    <row r="13310" spans="1:11" x14ac:dyDescent="0.25">
      <c r="A13310" s="5" t="str">
        <f t="shared" si="415"/>
        <v>Standby StatusStandby CustomersAverage WeekdayNovember13</v>
      </c>
      <c r="B13310" t="s">
        <v>2236</v>
      </c>
      <c r="C13310" t="s">
        <v>2262</v>
      </c>
      <c r="D13310" t="s">
        <v>2825</v>
      </c>
      <c r="E13310" t="s">
        <v>3298</v>
      </c>
      <c r="F13310" s="6">
        <v>13</v>
      </c>
      <c r="G13310" s="6"/>
      <c r="H13310" s="6"/>
      <c r="I13310" s="6"/>
      <c r="J13310" s="6">
        <v>63.220000000000006</v>
      </c>
      <c r="K13310">
        <f t="shared" si="414"/>
        <v>1</v>
      </c>
    </row>
    <row r="13311" spans="1:11" x14ac:dyDescent="0.25">
      <c r="A13311" s="5" t="str">
        <f t="shared" si="415"/>
        <v>Standby StatusStandby CustomersAverage WeekdayNovember14</v>
      </c>
      <c r="B13311" t="s">
        <v>2236</v>
      </c>
      <c r="C13311" t="s">
        <v>2262</v>
      </c>
      <c r="D13311" t="s">
        <v>2825</v>
      </c>
      <c r="E13311" t="s">
        <v>3298</v>
      </c>
      <c r="F13311" s="6">
        <v>14</v>
      </c>
      <c r="G13311" s="6"/>
      <c r="H13311" s="6"/>
      <c r="I13311" s="6"/>
      <c r="J13311" s="6">
        <v>64.347999999999999</v>
      </c>
      <c r="K13311">
        <f t="shared" si="414"/>
        <v>1</v>
      </c>
    </row>
    <row r="13312" spans="1:11" x14ac:dyDescent="0.25">
      <c r="A13312" s="5" t="str">
        <f t="shared" si="415"/>
        <v>Standby StatusStandby CustomersAverage WeekdayNovember15</v>
      </c>
      <c r="B13312" t="s">
        <v>2236</v>
      </c>
      <c r="C13312" t="s">
        <v>2262</v>
      </c>
      <c r="D13312" t="s">
        <v>2825</v>
      </c>
      <c r="E13312" t="s">
        <v>3298</v>
      </c>
      <c r="F13312" s="6">
        <v>15</v>
      </c>
      <c r="G13312" s="6"/>
      <c r="H13312" s="6"/>
      <c r="I13312" s="6"/>
      <c r="J13312" s="6">
        <v>64.978000000000009</v>
      </c>
      <c r="K13312">
        <f t="shared" si="414"/>
        <v>1</v>
      </c>
    </row>
    <row r="13313" spans="1:11" x14ac:dyDescent="0.25">
      <c r="A13313" s="5" t="str">
        <f t="shared" si="415"/>
        <v>Standby StatusStandby CustomersAverage WeekdayNovember16</v>
      </c>
      <c r="B13313" t="s">
        <v>2236</v>
      </c>
      <c r="C13313" t="s">
        <v>2262</v>
      </c>
      <c r="D13313" t="s">
        <v>2825</v>
      </c>
      <c r="E13313" t="s">
        <v>3298</v>
      </c>
      <c r="F13313" s="6">
        <v>16</v>
      </c>
      <c r="G13313" s="6"/>
      <c r="H13313" s="6"/>
      <c r="I13313" s="6"/>
      <c r="J13313" s="6">
        <v>64.842000000000013</v>
      </c>
      <c r="K13313">
        <f t="shared" si="414"/>
        <v>1</v>
      </c>
    </row>
    <row r="13314" spans="1:11" x14ac:dyDescent="0.25">
      <c r="A13314" s="5" t="str">
        <f t="shared" si="415"/>
        <v>Standby StatusStandby CustomersAverage WeekdayNovember17</v>
      </c>
      <c r="B13314" t="s">
        <v>2236</v>
      </c>
      <c r="C13314" t="s">
        <v>2262</v>
      </c>
      <c r="D13314" t="s">
        <v>2825</v>
      </c>
      <c r="E13314" t="s">
        <v>3298</v>
      </c>
      <c r="F13314" s="6">
        <v>17</v>
      </c>
      <c r="G13314" s="6"/>
      <c r="H13314" s="6"/>
      <c r="I13314" s="6"/>
      <c r="J13314" s="6">
        <v>64.111999999999995</v>
      </c>
      <c r="K13314">
        <f t="shared" ref="K13314:K13377" si="416">INDEX(events, MATCH(CONCATENATE(B13314, C13314, D13314, E13314), events_y, 0), MATCH("Confidential", events_x, 0))</f>
        <v>1</v>
      </c>
    </row>
    <row r="13315" spans="1:11" x14ac:dyDescent="0.25">
      <c r="A13315" s="5" t="str">
        <f t="shared" ref="A13315:A13378" si="417">CONCATENATE(B13315, C13315, D13315, E13315, F13315)</f>
        <v>Standby StatusStandby CustomersAverage WeekdayNovember18</v>
      </c>
      <c r="B13315" t="s">
        <v>2236</v>
      </c>
      <c r="C13315" t="s">
        <v>2262</v>
      </c>
      <c r="D13315" t="s">
        <v>2825</v>
      </c>
      <c r="E13315" t="s">
        <v>3298</v>
      </c>
      <c r="F13315" s="6">
        <v>18</v>
      </c>
      <c r="G13315" s="6"/>
      <c r="H13315" s="6"/>
      <c r="I13315" s="6"/>
      <c r="J13315" s="6">
        <v>61.217999999999996</v>
      </c>
      <c r="K13315">
        <f t="shared" si="416"/>
        <v>1</v>
      </c>
    </row>
    <row r="13316" spans="1:11" x14ac:dyDescent="0.25">
      <c r="A13316" s="5" t="str">
        <f t="shared" si="417"/>
        <v>Standby StatusStandby CustomersAverage WeekdayNovember19</v>
      </c>
      <c r="B13316" t="s">
        <v>2236</v>
      </c>
      <c r="C13316" t="s">
        <v>2262</v>
      </c>
      <c r="D13316" t="s">
        <v>2825</v>
      </c>
      <c r="E13316" t="s">
        <v>3298</v>
      </c>
      <c r="F13316" s="6">
        <v>19</v>
      </c>
      <c r="G13316" s="6"/>
      <c r="H13316" s="6"/>
      <c r="I13316" s="6"/>
      <c r="J13316" s="6">
        <v>57.746000000000002</v>
      </c>
      <c r="K13316">
        <f t="shared" si="416"/>
        <v>1</v>
      </c>
    </row>
    <row r="13317" spans="1:11" x14ac:dyDescent="0.25">
      <c r="A13317" s="5" t="str">
        <f t="shared" si="417"/>
        <v>Standby StatusStandby CustomersAverage WeekdayNovember20</v>
      </c>
      <c r="B13317" t="s">
        <v>2236</v>
      </c>
      <c r="C13317" t="s">
        <v>2262</v>
      </c>
      <c r="D13317" t="s">
        <v>2825</v>
      </c>
      <c r="E13317" t="s">
        <v>3298</v>
      </c>
      <c r="F13317" s="6">
        <v>20</v>
      </c>
      <c r="G13317" s="6"/>
      <c r="H13317" s="6"/>
      <c r="I13317" s="6"/>
      <c r="J13317" s="6">
        <v>55.628</v>
      </c>
      <c r="K13317">
        <f t="shared" si="416"/>
        <v>1</v>
      </c>
    </row>
    <row r="13318" spans="1:11" x14ac:dyDescent="0.25">
      <c r="A13318" s="5" t="str">
        <f t="shared" si="417"/>
        <v>Standby StatusStandby CustomersAverage WeekdayNovember21</v>
      </c>
      <c r="B13318" t="s">
        <v>2236</v>
      </c>
      <c r="C13318" t="s">
        <v>2262</v>
      </c>
      <c r="D13318" t="s">
        <v>2825</v>
      </c>
      <c r="E13318" t="s">
        <v>3298</v>
      </c>
      <c r="F13318" s="6">
        <v>21</v>
      </c>
      <c r="G13318" s="6"/>
      <c r="H13318" s="6"/>
      <c r="I13318" s="6"/>
      <c r="J13318" s="6">
        <v>53.344000000000008</v>
      </c>
      <c r="K13318">
        <f t="shared" si="416"/>
        <v>1</v>
      </c>
    </row>
    <row r="13319" spans="1:11" x14ac:dyDescent="0.25">
      <c r="A13319" s="5" t="str">
        <f t="shared" si="417"/>
        <v>Standby StatusStandby CustomersAverage WeekdayNovember22</v>
      </c>
      <c r="B13319" t="s">
        <v>2236</v>
      </c>
      <c r="C13319" t="s">
        <v>2262</v>
      </c>
      <c r="D13319" t="s">
        <v>2825</v>
      </c>
      <c r="E13319" t="s">
        <v>3298</v>
      </c>
      <c r="F13319" s="6">
        <v>22</v>
      </c>
      <c r="G13319" s="6"/>
      <c r="H13319" s="6"/>
      <c r="I13319" s="6"/>
      <c r="J13319" s="6">
        <v>52.403999999999996</v>
      </c>
      <c r="K13319">
        <f t="shared" si="416"/>
        <v>1</v>
      </c>
    </row>
    <row r="13320" spans="1:11" x14ac:dyDescent="0.25">
      <c r="A13320" s="5" t="str">
        <f t="shared" si="417"/>
        <v>Standby StatusStandby CustomersAverage WeekdayNovember23</v>
      </c>
      <c r="B13320" t="s">
        <v>2236</v>
      </c>
      <c r="C13320" t="s">
        <v>2262</v>
      </c>
      <c r="D13320" t="s">
        <v>2825</v>
      </c>
      <c r="E13320" t="s">
        <v>3298</v>
      </c>
      <c r="F13320" s="6">
        <v>23</v>
      </c>
      <c r="G13320" s="6"/>
      <c r="H13320" s="6"/>
      <c r="I13320" s="6"/>
      <c r="J13320" s="6">
        <v>51.179999999999993</v>
      </c>
      <c r="K13320">
        <f t="shared" si="416"/>
        <v>1</v>
      </c>
    </row>
    <row r="13321" spans="1:11" x14ac:dyDescent="0.25">
      <c r="A13321" s="5" t="str">
        <f t="shared" si="417"/>
        <v>Standby StatusStandby CustomersAverage WeekdayNovember24</v>
      </c>
      <c r="B13321" t="s">
        <v>2236</v>
      </c>
      <c r="C13321" t="s">
        <v>2262</v>
      </c>
      <c r="D13321" t="s">
        <v>2825</v>
      </c>
      <c r="E13321" t="s">
        <v>3298</v>
      </c>
      <c r="F13321" s="6">
        <v>24</v>
      </c>
      <c r="G13321" s="6"/>
      <c r="H13321" s="6"/>
      <c r="I13321" s="6"/>
      <c r="J13321" s="6">
        <v>50.202000000000005</v>
      </c>
      <c r="K13321">
        <f t="shared" si="416"/>
        <v>1</v>
      </c>
    </row>
    <row r="13322" spans="1:11" x14ac:dyDescent="0.25">
      <c r="A13322" s="5" t="str">
        <f t="shared" si="417"/>
        <v>Standby StatusStandby CustomersMonthly Peak DayNovember1</v>
      </c>
      <c r="B13322" t="s">
        <v>2236</v>
      </c>
      <c r="C13322" t="s">
        <v>2262</v>
      </c>
      <c r="D13322" t="s">
        <v>2826</v>
      </c>
      <c r="E13322" t="s">
        <v>3298</v>
      </c>
      <c r="F13322" s="6">
        <v>1</v>
      </c>
      <c r="G13322" s="6"/>
      <c r="H13322" s="6"/>
      <c r="I13322" s="6"/>
      <c r="J13322" s="6">
        <v>60.655999999999992</v>
      </c>
      <c r="K13322">
        <f t="shared" si="416"/>
        <v>1</v>
      </c>
    </row>
    <row r="13323" spans="1:11" x14ac:dyDescent="0.25">
      <c r="A13323" s="5" t="str">
        <f t="shared" si="417"/>
        <v>Standby StatusStandby CustomersMonthly Peak DayNovember2</v>
      </c>
      <c r="B13323" t="s">
        <v>2236</v>
      </c>
      <c r="C13323" t="s">
        <v>2262</v>
      </c>
      <c r="D13323" t="s">
        <v>2826</v>
      </c>
      <c r="E13323" t="s">
        <v>3298</v>
      </c>
      <c r="F13323" s="6">
        <v>2</v>
      </c>
      <c r="G13323" s="6"/>
      <c r="H13323" s="6"/>
      <c r="I13323" s="6"/>
      <c r="J13323" s="6">
        <v>59.696000000000005</v>
      </c>
      <c r="K13323">
        <f t="shared" si="416"/>
        <v>1</v>
      </c>
    </row>
    <row r="13324" spans="1:11" x14ac:dyDescent="0.25">
      <c r="A13324" s="5" t="str">
        <f t="shared" si="417"/>
        <v>Standby StatusStandby CustomersMonthly Peak DayNovember3</v>
      </c>
      <c r="B13324" t="s">
        <v>2236</v>
      </c>
      <c r="C13324" t="s">
        <v>2262</v>
      </c>
      <c r="D13324" t="s">
        <v>2826</v>
      </c>
      <c r="E13324" t="s">
        <v>3298</v>
      </c>
      <c r="F13324" s="6">
        <v>3</v>
      </c>
      <c r="G13324" s="6"/>
      <c r="H13324" s="6"/>
      <c r="I13324" s="6"/>
      <c r="J13324" s="6">
        <v>58.667999999999992</v>
      </c>
      <c r="K13324">
        <f t="shared" si="416"/>
        <v>1</v>
      </c>
    </row>
    <row r="13325" spans="1:11" x14ac:dyDescent="0.25">
      <c r="A13325" s="5" t="str">
        <f t="shared" si="417"/>
        <v>Standby StatusStandby CustomersMonthly Peak DayNovember4</v>
      </c>
      <c r="B13325" t="s">
        <v>2236</v>
      </c>
      <c r="C13325" t="s">
        <v>2262</v>
      </c>
      <c r="D13325" t="s">
        <v>2826</v>
      </c>
      <c r="E13325" t="s">
        <v>3298</v>
      </c>
      <c r="F13325" s="6">
        <v>4</v>
      </c>
      <c r="G13325" s="6"/>
      <c r="H13325" s="6"/>
      <c r="I13325" s="6"/>
      <c r="J13325" s="6">
        <v>57.830000000000005</v>
      </c>
      <c r="K13325">
        <f t="shared" si="416"/>
        <v>1</v>
      </c>
    </row>
    <row r="13326" spans="1:11" x14ac:dyDescent="0.25">
      <c r="A13326" s="5" t="str">
        <f t="shared" si="417"/>
        <v>Standby StatusStandby CustomersMonthly Peak DayNovember5</v>
      </c>
      <c r="B13326" t="s">
        <v>2236</v>
      </c>
      <c r="C13326" t="s">
        <v>2262</v>
      </c>
      <c r="D13326" t="s">
        <v>2826</v>
      </c>
      <c r="E13326" t="s">
        <v>3298</v>
      </c>
      <c r="F13326" s="6">
        <v>5</v>
      </c>
      <c r="G13326" s="6"/>
      <c r="H13326" s="6"/>
      <c r="I13326" s="6"/>
      <c r="J13326" s="6">
        <v>56.45</v>
      </c>
      <c r="K13326">
        <f t="shared" si="416"/>
        <v>1</v>
      </c>
    </row>
    <row r="13327" spans="1:11" x14ac:dyDescent="0.25">
      <c r="A13327" s="5" t="str">
        <f t="shared" si="417"/>
        <v>Standby StatusStandby CustomersMonthly Peak DayNovember6</v>
      </c>
      <c r="B13327" t="s">
        <v>2236</v>
      </c>
      <c r="C13327" t="s">
        <v>2262</v>
      </c>
      <c r="D13327" t="s">
        <v>2826</v>
      </c>
      <c r="E13327" t="s">
        <v>3298</v>
      </c>
      <c r="F13327" s="6">
        <v>6</v>
      </c>
      <c r="G13327" s="6"/>
      <c r="H13327" s="6"/>
      <c r="I13327" s="6"/>
      <c r="J13327" s="6">
        <v>55.843999999999994</v>
      </c>
      <c r="K13327">
        <f t="shared" si="416"/>
        <v>1</v>
      </c>
    </row>
    <row r="13328" spans="1:11" x14ac:dyDescent="0.25">
      <c r="A13328" s="5" t="str">
        <f t="shared" si="417"/>
        <v>Standby StatusStandby CustomersMonthly Peak DayNovember7</v>
      </c>
      <c r="B13328" t="s">
        <v>2236</v>
      </c>
      <c r="C13328" t="s">
        <v>2262</v>
      </c>
      <c r="D13328" t="s">
        <v>2826</v>
      </c>
      <c r="E13328" t="s">
        <v>3298</v>
      </c>
      <c r="F13328" s="6">
        <v>7</v>
      </c>
      <c r="G13328" s="6"/>
      <c r="H13328" s="6"/>
      <c r="I13328" s="6"/>
      <c r="J13328" s="6">
        <v>55.691999999999993</v>
      </c>
      <c r="K13328">
        <f t="shared" si="416"/>
        <v>1</v>
      </c>
    </row>
    <row r="13329" spans="1:11" x14ac:dyDescent="0.25">
      <c r="A13329" s="5" t="str">
        <f t="shared" si="417"/>
        <v>Standby StatusStandby CustomersMonthly Peak DayNovember8</v>
      </c>
      <c r="B13329" t="s">
        <v>2236</v>
      </c>
      <c r="C13329" t="s">
        <v>2262</v>
      </c>
      <c r="D13329" t="s">
        <v>2826</v>
      </c>
      <c r="E13329" t="s">
        <v>3298</v>
      </c>
      <c r="F13329" s="6">
        <v>8</v>
      </c>
      <c r="G13329" s="6"/>
      <c r="H13329" s="6"/>
      <c r="I13329" s="6"/>
      <c r="J13329" s="6">
        <v>56.173999999999999</v>
      </c>
      <c r="K13329">
        <f t="shared" si="416"/>
        <v>1</v>
      </c>
    </row>
    <row r="13330" spans="1:11" x14ac:dyDescent="0.25">
      <c r="A13330" s="5" t="str">
        <f t="shared" si="417"/>
        <v>Standby StatusStandby CustomersMonthly Peak DayNovember9</v>
      </c>
      <c r="B13330" t="s">
        <v>2236</v>
      </c>
      <c r="C13330" t="s">
        <v>2262</v>
      </c>
      <c r="D13330" t="s">
        <v>2826</v>
      </c>
      <c r="E13330" t="s">
        <v>3298</v>
      </c>
      <c r="F13330" s="6">
        <v>9</v>
      </c>
      <c r="G13330" s="6"/>
      <c r="H13330" s="6"/>
      <c r="I13330" s="6"/>
      <c r="J13330" s="6">
        <v>59.211999999999989</v>
      </c>
      <c r="K13330">
        <f t="shared" si="416"/>
        <v>1</v>
      </c>
    </row>
    <row r="13331" spans="1:11" x14ac:dyDescent="0.25">
      <c r="A13331" s="5" t="str">
        <f t="shared" si="417"/>
        <v>Standby StatusStandby CustomersMonthly Peak DayNovember10</v>
      </c>
      <c r="B13331" t="s">
        <v>2236</v>
      </c>
      <c r="C13331" t="s">
        <v>2262</v>
      </c>
      <c r="D13331" t="s">
        <v>2826</v>
      </c>
      <c r="E13331" t="s">
        <v>3298</v>
      </c>
      <c r="F13331" s="6">
        <v>10</v>
      </c>
      <c r="G13331" s="6"/>
      <c r="H13331" s="6"/>
      <c r="I13331" s="6"/>
      <c r="J13331" s="6">
        <v>65.361999999999995</v>
      </c>
      <c r="K13331">
        <f t="shared" si="416"/>
        <v>1</v>
      </c>
    </row>
    <row r="13332" spans="1:11" x14ac:dyDescent="0.25">
      <c r="A13332" s="5" t="str">
        <f t="shared" si="417"/>
        <v>Standby StatusStandby CustomersMonthly Peak DayNovember11</v>
      </c>
      <c r="B13332" t="s">
        <v>2236</v>
      </c>
      <c r="C13332" t="s">
        <v>2262</v>
      </c>
      <c r="D13332" t="s">
        <v>2826</v>
      </c>
      <c r="E13332" t="s">
        <v>3298</v>
      </c>
      <c r="F13332" s="6">
        <v>11</v>
      </c>
      <c r="G13332" s="6"/>
      <c r="H13332" s="6"/>
      <c r="I13332" s="6"/>
      <c r="J13332" s="6">
        <v>72.539999999999992</v>
      </c>
      <c r="K13332">
        <f t="shared" si="416"/>
        <v>1</v>
      </c>
    </row>
    <row r="13333" spans="1:11" x14ac:dyDescent="0.25">
      <c r="A13333" s="5" t="str">
        <f t="shared" si="417"/>
        <v>Standby StatusStandby CustomersMonthly Peak DayNovember12</v>
      </c>
      <c r="B13333" t="s">
        <v>2236</v>
      </c>
      <c r="C13333" t="s">
        <v>2262</v>
      </c>
      <c r="D13333" t="s">
        <v>2826</v>
      </c>
      <c r="E13333" t="s">
        <v>3298</v>
      </c>
      <c r="F13333" s="6">
        <v>12</v>
      </c>
      <c r="G13333" s="6"/>
      <c r="H13333" s="6"/>
      <c r="I13333" s="6"/>
      <c r="J13333" s="6">
        <v>79.819999999999993</v>
      </c>
      <c r="K13333">
        <f t="shared" si="416"/>
        <v>1</v>
      </c>
    </row>
    <row r="13334" spans="1:11" x14ac:dyDescent="0.25">
      <c r="A13334" s="5" t="str">
        <f t="shared" si="417"/>
        <v>Standby StatusStandby CustomersMonthly Peak DayNovember13</v>
      </c>
      <c r="B13334" t="s">
        <v>2236</v>
      </c>
      <c r="C13334" t="s">
        <v>2262</v>
      </c>
      <c r="D13334" t="s">
        <v>2826</v>
      </c>
      <c r="E13334" t="s">
        <v>3298</v>
      </c>
      <c r="F13334" s="6">
        <v>13</v>
      </c>
      <c r="G13334" s="6"/>
      <c r="H13334" s="6"/>
      <c r="I13334" s="6"/>
      <c r="J13334" s="6">
        <v>84.4</v>
      </c>
      <c r="K13334">
        <f t="shared" si="416"/>
        <v>1</v>
      </c>
    </row>
    <row r="13335" spans="1:11" x14ac:dyDescent="0.25">
      <c r="A13335" s="5" t="str">
        <f t="shared" si="417"/>
        <v>Standby StatusStandby CustomersMonthly Peak DayNovember14</v>
      </c>
      <c r="B13335" t="s">
        <v>2236</v>
      </c>
      <c r="C13335" t="s">
        <v>2262</v>
      </c>
      <c r="D13335" t="s">
        <v>2826</v>
      </c>
      <c r="E13335" t="s">
        <v>3298</v>
      </c>
      <c r="F13335" s="6">
        <v>14</v>
      </c>
      <c r="G13335" s="6"/>
      <c r="H13335" s="6"/>
      <c r="I13335" s="6"/>
      <c r="J13335" s="6">
        <v>85.940000000000012</v>
      </c>
      <c r="K13335">
        <f t="shared" si="416"/>
        <v>1</v>
      </c>
    </row>
    <row r="13336" spans="1:11" x14ac:dyDescent="0.25">
      <c r="A13336" s="5" t="str">
        <f t="shared" si="417"/>
        <v>Standby StatusStandby CustomersMonthly Peak DayNovember15</v>
      </c>
      <c r="B13336" t="s">
        <v>2236</v>
      </c>
      <c r="C13336" t="s">
        <v>2262</v>
      </c>
      <c r="D13336" t="s">
        <v>2826</v>
      </c>
      <c r="E13336" t="s">
        <v>3298</v>
      </c>
      <c r="F13336" s="6">
        <v>15</v>
      </c>
      <c r="G13336" s="6"/>
      <c r="H13336" s="6"/>
      <c r="I13336" s="6"/>
      <c r="J13336" s="6">
        <v>86.76</v>
      </c>
      <c r="K13336">
        <f t="shared" si="416"/>
        <v>1</v>
      </c>
    </row>
    <row r="13337" spans="1:11" x14ac:dyDescent="0.25">
      <c r="A13337" s="5" t="str">
        <f t="shared" si="417"/>
        <v>Standby StatusStandby CustomersMonthly Peak DayNovember16</v>
      </c>
      <c r="B13337" t="s">
        <v>2236</v>
      </c>
      <c r="C13337" t="s">
        <v>2262</v>
      </c>
      <c r="D13337" t="s">
        <v>2826</v>
      </c>
      <c r="E13337" t="s">
        <v>3298</v>
      </c>
      <c r="F13337" s="6">
        <v>16</v>
      </c>
      <c r="G13337" s="6"/>
      <c r="H13337" s="6"/>
      <c r="I13337" s="6"/>
      <c r="J13337" s="6">
        <v>86.259999999999991</v>
      </c>
      <c r="K13337">
        <f t="shared" si="416"/>
        <v>1</v>
      </c>
    </row>
    <row r="13338" spans="1:11" x14ac:dyDescent="0.25">
      <c r="A13338" s="5" t="str">
        <f t="shared" si="417"/>
        <v>Standby StatusStandby CustomersMonthly Peak DayNovember17</v>
      </c>
      <c r="B13338" t="s">
        <v>2236</v>
      </c>
      <c r="C13338" t="s">
        <v>2262</v>
      </c>
      <c r="D13338" t="s">
        <v>2826</v>
      </c>
      <c r="E13338" t="s">
        <v>3298</v>
      </c>
      <c r="F13338" s="6">
        <v>17</v>
      </c>
      <c r="G13338" s="6"/>
      <c r="H13338" s="6"/>
      <c r="I13338" s="6"/>
      <c r="J13338" s="6">
        <v>85.059999999999988</v>
      </c>
      <c r="K13338">
        <f t="shared" si="416"/>
        <v>1</v>
      </c>
    </row>
    <row r="13339" spans="1:11" x14ac:dyDescent="0.25">
      <c r="A13339" s="5" t="str">
        <f t="shared" si="417"/>
        <v>Standby StatusStandby CustomersMonthly Peak DayNovember18</v>
      </c>
      <c r="B13339" t="s">
        <v>2236</v>
      </c>
      <c r="C13339" t="s">
        <v>2262</v>
      </c>
      <c r="D13339" t="s">
        <v>2826</v>
      </c>
      <c r="E13339" t="s">
        <v>3298</v>
      </c>
      <c r="F13339" s="6">
        <v>18</v>
      </c>
      <c r="G13339" s="6"/>
      <c r="H13339" s="6"/>
      <c r="I13339" s="6"/>
      <c r="J13339" s="6">
        <v>81.88000000000001</v>
      </c>
      <c r="K13339">
        <f t="shared" si="416"/>
        <v>1</v>
      </c>
    </row>
    <row r="13340" spans="1:11" x14ac:dyDescent="0.25">
      <c r="A13340" s="5" t="str">
        <f t="shared" si="417"/>
        <v>Standby StatusStandby CustomersMonthly Peak DayNovember19</v>
      </c>
      <c r="B13340" t="s">
        <v>2236</v>
      </c>
      <c r="C13340" t="s">
        <v>2262</v>
      </c>
      <c r="D13340" t="s">
        <v>2826</v>
      </c>
      <c r="E13340" t="s">
        <v>3298</v>
      </c>
      <c r="F13340" s="6">
        <v>19</v>
      </c>
      <c r="G13340" s="6"/>
      <c r="H13340" s="6"/>
      <c r="I13340" s="6"/>
      <c r="J13340" s="6">
        <v>77.42</v>
      </c>
      <c r="K13340">
        <f t="shared" si="416"/>
        <v>1</v>
      </c>
    </row>
    <row r="13341" spans="1:11" x14ac:dyDescent="0.25">
      <c r="A13341" s="5" t="str">
        <f t="shared" si="417"/>
        <v>Standby StatusStandby CustomersMonthly Peak DayNovember20</v>
      </c>
      <c r="B13341" t="s">
        <v>2236</v>
      </c>
      <c r="C13341" t="s">
        <v>2262</v>
      </c>
      <c r="D13341" t="s">
        <v>2826</v>
      </c>
      <c r="E13341" t="s">
        <v>3298</v>
      </c>
      <c r="F13341" s="6">
        <v>20</v>
      </c>
      <c r="G13341" s="6"/>
      <c r="H13341" s="6"/>
      <c r="I13341" s="6"/>
      <c r="J13341" s="6">
        <v>73.414000000000001</v>
      </c>
      <c r="K13341">
        <f t="shared" si="416"/>
        <v>1</v>
      </c>
    </row>
    <row r="13342" spans="1:11" x14ac:dyDescent="0.25">
      <c r="A13342" s="5" t="str">
        <f t="shared" si="417"/>
        <v>Standby StatusStandby CustomersMonthly Peak DayNovember21</v>
      </c>
      <c r="B13342" t="s">
        <v>2236</v>
      </c>
      <c r="C13342" t="s">
        <v>2262</v>
      </c>
      <c r="D13342" t="s">
        <v>2826</v>
      </c>
      <c r="E13342" t="s">
        <v>3298</v>
      </c>
      <c r="F13342" s="6">
        <v>21</v>
      </c>
      <c r="G13342" s="6"/>
      <c r="H13342" s="6"/>
      <c r="I13342" s="6"/>
      <c r="J13342" s="6">
        <v>71.352000000000004</v>
      </c>
      <c r="K13342">
        <f t="shared" si="416"/>
        <v>1</v>
      </c>
    </row>
    <row r="13343" spans="1:11" x14ac:dyDescent="0.25">
      <c r="A13343" s="5" t="str">
        <f t="shared" si="417"/>
        <v>Standby StatusStandby CustomersMonthly Peak DayNovember22</v>
      </c>
      <c r="B13343" t="s">
        <v>2236</v>
      </c>
      <c r="C13343" t="s">
        <v>2262</v>
      </c>
      <c r="D13343" t="s">
        <v>2826</v>
      </c>
      <c r="E13343" t="s">
        <v>3298</v>
      </c>
      <c r="F13343" s="6">
        <v>22</v>
      </c>
      <c r="G13343" s="6"/>
      <c r="H13343" s="6"/>
      <c r="I13343" s="6"/>
      <c r="J13343" s="6">
        <v>70.77000000000001</v>
      </c>
      <c r="K13343">
        <f t="shared" si="416"/>
        <v>1</v>
      </c>
    </row>
    <row r="13344" spans="1:11" x14ac:dyDescent="0.25">
      <c r="A13344" s="5" t="str">
        <f t="shared" si="417"/>
        <v>Standby StatusStandby CustomersMonthly Peak DayNovember23</v>
      </c>
      <c r="B13344" t="s">
        <v>2236</v>
      </c>
      <c r="C13344" t="s">
        <v>2262</v>
      </c>
      <c r="D13344" t="s">
        <v>2826</v>
      </c>
      <c r="E13344" t="s">
        <v>3298</v>
      </c>
      <c r="F13344" s="6">
        <v>23</v>
      </c>
      <c r="G13344" s="6"/>
      <c r="H13344" s="6"/>
      <c r="I13344" s="6"/>
      <c r="J13344" s="6">
        <v>69.25</v>
      </c>
      <c r="K13344">
        <f t="shared" si="416"/>
        <v>1</v>
      </c>
    </row>
    <row r="13345" spans="1:11" x14ac:dyDescent="0.25">
      <c r="A13345" s="5" t="str">
        <f t="shared" si="417"/>
        <v>Standby StatusStandby CustomersMonthly Peak DayNovember24</v>
      </c>
      <c r="B13345" t="s">
        <v>2236</v>
      </c>
      <c r="C13345" t="s">
        <v>2262</v>
      </c>
      <c r="D13345" t="s">
        <v>2826</v>
      </c>
      <c r="E13345" t="s">
        <v>3298</v>
      </c>
      <c r="F13345" s="6">
        <v>24</v>
      </c>
      <c r="G13345" s="6"/>
      <c r="H13345" s="6"/>
      <c r="I13345" s="6"/>
      <c r="J13345" s="6">
        <v>67.671999999999997</v>
      </c>
      <c r="K13345">
        <f t="shared" si="416"/>
        <v>1</v>
      </c>
    </row>
    <row r="13346" spans="1:11" x14ac:dyDescent="0.25">
      <c r="A13346" s="5" t="str">
        <f t="shared" si="417"/>
        <v>Standby StatusStandby CustomersAverage WeekdayDecember1</v>
      </c>
      <c r="B13346" t="s">
        <v>2236</v>
      </c>
      <c r="C13346" t="s">
        <v>2262</v>
      </c>
      <c r="D13346" t="s">
        <v>2827</v>
      </c>
      <c r="E13346" t="s">
        <v>3299</v>
      </c>
      <c r="F13346" s="6">
        <v>1</v>
      </c>
      <c r="G13346" s="6"/>
      <c r="H13346" s="6"/>
      <c r="I13346" s="6"/>
      <c r="J13346" s="6">
        <v>47.968000000000004</v>
      </c>
      <c r="K13346">
        <f t="shared" si="416"/>
        <v>1</v>
      </c>
    </row>
    <row r="13347" spans="1:11" x14ac:dyDescent="0.25">
      <c r="A13347" s="5" t="str">
        <f t="shared" si="417"/>
        <v>Standby StatusStandby CustomersAverage WeekdayDecember2</v>
      </c>
      <c r="B13347" t="s">
        <v>2236</v>
      </c>
      <c r="C13347" t="s">
        <v>2262</v>
      </c>
      <c r="D13347" t="s">
        <v>2827</v>
      </c>
      <c r="E13347" t="s">
        <v>3299</v>
      </c>
      <c r="F13347" s="6">
        <v>2</v>
      </c>
      <c r="G13347" s="6"/>
      <c r="H13347" s="6"/>
      <c r="I13347" s="6"/>
      <c r="J13347" s="6">
        <v>46.916000000000004</v>
      </c>
      <c r="K13347">
        <f t="shared" si="416"/>
        <v>1</v>
      </c>
    </row>
    <row r="13348" spans="1:11" x14ac:dyDescent="0.25">
      <c r="A13348" s="5" t="str">
        <f t="shared" si="417"/>
        <v>Standby StatusStandby CustomersAverage WeekdayDecember3</v>
      </c>
      <c r="B13348" t="s">
        <v>2236</v>
      </c>
      <c r="C13348" t="s">
        <v>2262</v>
      </c>
      <c r="D13348" t="s">
        <v>2827</v>
      </c>
      <c r="E13348" t="s">
        <v>3299</v>
      </c>
      <c r="F13348" s="6">
        <v>3</v>
      </c>
      <c r="G13348" s="6"/>
      <c r="H13348" s="6"/>
      <c r="I13348" s="6"/>
      <c r="J13348" s="6">
        <v>46.63000000000001</v>
      </c>
      <c r="K13348">
        <f t="shared" si="416"/>
        <v>1</v>
      </c>
    </row>
    <row r="13349" spans="1:11" x14ac:dyDescent="0.25">
      <c r="A13349" s="5" t="str">
        <f t="shared" si="417"/>
        <v>Standby StatusStandby CustomersAverage WeekdayDecember4</v>
      </c>
      <c r="B13349" t="s">
        <v>2236</v>
      </c>
      <c r="C13349" t="s">
        <v>2262</v>
      </c>
      <c r="D13349" t="s">
        <v>2827</v>
      </c>
      <c r="E13349" t="s">
        <v>3299</v>
      </c>
      <c r="F13349" s="6">
        <v>4</v>
      </c>
      <c r="G13349" s="6"/>
      <c r="H13349" s="6"/>
      <c r="I13349" s="6"/>
      <c r="J13349" s="6">
        <v>45.836000000000006</v>
      </c>
      <c r="K13349">
        <f t="shared" si="416"/>
        <v>1</v>
      </c>
    </row>
    <row r="13350" spans="1:11" x14ac:dyDescent="0.25">
      <c r="A13350" s="5" t="str">
        <f t="shared" si="417"/>
        <v>Standby StatusStandby CustomersAverage WeekdayDecember5</v>
      </c>
      <c r="B13350" t="s">
        <v>2236</v>
      </c>
      <c r="C13350" t="s">
        <v>2262</v>
      </c>
      <c r="D13350" t="s">
        <v>2827</v>
      </c>
      <c r="E13350" t="s">
        <v>3299</v>
      </c>
      <c r="F13350" s="6">
        <v>5</v>
      </c>
      <c r="G13350" s="6"/>
      <c r="H13350" s="6"/>
      <c r="I13350" s="6"/>
      <c r="J13350" s="6">
        <v>44.775999999999996</v>
      </c>
      <c r="K13350">
        <f t="shared" si="416"/>
        <v>1</v>
      </c>
    </row>
    <row r="13351" spans="1:11" x14ac:dyDescent="0.25">
      <c r="A13351" s="5" t="str">
        <f t="shared" si="417"/>
        <v>Standby StatusStandby CustomersAverage WeekdayDecember6</v>
      </c>
      <c r="B13351" t="s">
        <v>2236</v>
      </c>
      <c r="C13351" t="s">
        <v>2262</v>
      </c>
      <c r="D13351" t="s">
        <v>2827</v>
      </c>
      <c r="E13351" t="s">
        <v>3299</v>
      </c>
      <c r="F13351" s="6">
        <v>6</v>
      </c>
      <c r="G13351" s="6"/>
      <c r="H13351" s="6"/>
      <c r="I13351" s="6"/>
      <c r="J13351" s="6">
        <v>43.791999999999994</v>
      </c>
      <c r="K13351">
        <f t="shared" si="416"/>
        <v>1</v>
      </c>
    </row>
    <row r="13352" spans="1:11" x14ac:dyDescent="0.25">
      <c r="A13352" s="5" t="str">
        <f t="shared" si="417"/>
        <v>Standby StatusStandby CustomersAverage WeekdayDecember7</v>
      </c>
      <c r="B13352" t="s">
        <v>2236</v>
      </c>
      <c r="C13352" t="s">
        <v>2262</v>
      </c>
      <c r="D13352" t="s">
        <v>2827</v>
      </c>
      <c r="E13352" t="s">
        <v>3299</v>
      </c>
      <c r="F13352" s="6">
        <v>7</v>
      </c>
      <c r="G13352" s="6"/>
      <c r="H13352" s="6"/>
      <c r="I13352" s="6"/>
      <c r="J13352" s="6">
        <v>42.881999999999991</v>
      </c>
      <c r="K13352">
        <f t="shared" si="416"/>
        <v>1</v>
      </c>
    </row>
    <row r="13353" spans="1:11" x14ac:dyDescent="0.25">
      <c r="A13353" s="5" t="str">
        <f t="shared" si="417"/>
        <v>Standby StatusStandby CustomersAverage WeekdayDecember8</v>
      </c>
      <c r="B13353" t="s">
        <v>2236</v>
      </c>
      <c r="C13353" t="s">
        <v>2262</v>
      </c>
      <c r="D13353" t="s">
        <v>2827</v>
      </c>
      <c r="E13353" t="s">
        <v>3299</v>
      </c>
      <c r="F13353" s="6">
        <v>8</v>
      </c>
      <c r="G13353" s="6"/>
      <c r="H13353" s="6"/>
      <c r="I13353" s="6"/>
      <c r="J13353" s="6">
        <v>42.031999999999996</v>
      </c>
      <c r="K13353">
        <f t="shared" si="416"/>
        <v>1</v>
      </c>
    </row>
    <row r="13354" spans="1:11" x14ac:dyDescent="0.25">
      <c r="A13354" s="5" t="str">
        <f t="shared" si="417"/>
        <v>Standby StatusStandby CustomersAverage WeekdayDecember9</v>
      </c>
      <c r="B13354" t="s">
        <v>2236</v>
      </c>
      <c r="C13354" t="s">
        <v>2262</v>
      </c>
      <c r="D13354" t="s">
        <v>2827</v>
      </c>
      <c r="E13354" t="s">
        <v>3299</v>
      </c>
      <c r="F13354" s="6">
        <v>9</v>
      </c>
      <c r="G13354" s="6"/>
      <c r="H13354" s="6"/>
      <c r="I13354" s="6"/>
      <c r="J13354" s="6">
        <v>44.501999999999995</v>
      </c>
      <c r="K13354">
        <f t="shared" si="416"/>
        <v>1</v>
      </c>
    </row>
    <row r="13355" spans="1:11" x14ac:dyDescent="0.25">
      <c r="A13355" s="5" t="str">
        <f t="shared" si="417"/>
        <v>Standby StatusStandby CustomersAverage WeekdayDecember10</v>
      </c>
      <c r="B13355" t="s">
        <v>2236</v>
      </c>
      <c r="C13355" t="s">
        <v>2262</v>
      </c>
      <c r="D13355" t="s">
        <v>2827</v>
      </c>
      <c r="E13355" t="s">
        <v>3299</v>
      </c>
      <c r="F13355" s="6">
        <v>10</v>
      </c>
      <c r="G13355" s="6"/>
      <c r="H13355" s="6"/>
      <c r="I13355" s="6"/>
      <c r="J13355" s="6">
        <v>49.058000000000007</v>
      </c>
      <c r="K13355">
        <f t="shared" si="416"/>
        <v>1</v>
      </c>
    </row>
    <row r="13356" spans="1:11" x14ac:dyDescent="0.25">
      <c r="A13356" s="5" t="str">
        <f t="shared" si="417"/>
        <v>Standby StatusStandby CustomersAverage WeekdayDecember11</v>
      </c>
      <c r="B13356" t="s">
        <v>2236</v>
      </c>
      <c r="C13356" t="s">
        <v>2262</v>
      </c>
      <c r="D13356" t="s">
        <v>2827</v>
      </c>
      <c r="E13356" t="s">
        <v>3299</v>
      </c>
      <c r="F13356" s="6">
        <v>11</v>
      </c>
      <c r="G13356" s="6"/>
      <c r="H13356" s="6"/>
      <c r="I13356" s="6"/>
      <c r="J13356" s="6">
        <v>54.076000000000001</v>
      </c>
      <c r="K13356">
        <f t="shared" si="416"/>
        <v>1</v>
      </c>
    </row>
    <row r="13357" spans="1:11" x14ac:dyDescent="0.25">
      <c r="A13357" s="5" t="str">
        <f t="shared" si="417"/>
        <v>Standby StatusStandby CustomersAverage WeekdayDecember12</v>
      </c>
      <c r="B13357" t="s">
        <v>2236</v>
      </c>
      <c r="C13357" t="s">
        <v>2262</v>
      </c>
      <c r="D13357" t="s">
        <v>2827</v>
      </c>
      <c r="E13357" t="s">
        <v>3299</v>
      </c>
      <c r="F13357" s="6">
        <v>12</v>
      </c>
      <c r="G13357" s="6"/>
      <c r="H13357" s="6"/>
      <c r="I13357" s="6"/>
      <c r="J13357" s="6">
        <v>56.54</v>
      </c>
      <c r="K13357">
        <f t="shared" si="416"/>
        <v>1</v>
      </c>
    </row>
    <row r="13358" spans="1:11" x14ac:dyDescent="0.25">
      <c r="A13358" s="5" t="str">
        <f t="shared" si="417"/>
        <v>Standby StatusStandby CustomersAverage WeekdayDecember13</v>
      </c>
      <c r="B13358" t="s">
        <v>2236</v>
      </c>
      <c r="C13358" t="s">
        <v>2262</v>
      </c>
      <c r="D13358" t="s">
        <v>2827</v>
      </c>
      <c r="E13358" t="s">
        <v>3299</v>
      </c>
      <c r="F13358" s="6">
        <v>13</v>
      </c>
      <c r="G13358" s="6"/>
      <c r="H13358" s="6"/>
      <c r="I13358" s="6"/>
      <c r="J13358" s="6">
        <v>59.402000000000001</v>
      </c>
      <c r="K13358">
        <f t="shared" si="416"/>
        <v>1</v>
      </c>
    </row>
    <row r="13359" spans="1:11" x14ac:dyDescent="0.25">
      <c r="A13359" s="5" t="str">
        <f t="shared" si="417"/>
        <v>Standby StatusStandby CustomersAverage WeekdayDecember14</v>
      </c>
      <c r="B13359" t="s">
        <v>2236</v>
      </c>
      <c r="C13359" t="s">
        <v>2262</v>
      </c>
      <c r="D13359" t="s">
        <v>2827</v>
      </c>
      <c r="E13359" t="s">
        <v>3299</v>
      </c>
      <c r="F13359" s="6">
        <v>14</v>
      </c>
      <c r="G13359" s="6"/>
      <c r="H13359" s="6"/>
      <c r="I13359" s="6"/>
      <c r="J13359" s="6">
        <v>61.302</v>
      </c>
      <c r="K13359">
        <f t="shared" si="416"/>
        <v>1</v>
      </c>
    </row>
    <row r="13360" spans="1:11" x14ac:dyDescent="0.25">
      <c r="A13360" s="5" t="str">
        <f t="shared" si="417"/>
        <v>Standby StatusStandby CustomersAverage WeekdayDecember15</v>
      </c>
      <c r="B13360" t="s">
        <v>2236</v>
      </c>
      <c r="C13360" t="s">
        <v>2262</v>
      </c>
      <c r="D13360" t="s">
        <v>2827</v>
      </c>
      <c r="E13360" t="s">
        <v>3299</v>
      </c>
      <c r="F13360" s="6">
        <v>15</v>
      </c>
      <c r="G13360" s="6"/>
      <c r="H13360" s="6"/>
      <c r="I13360" s="6"/>
      <c r="J13360" s="6">
        <v>62.315999999999995</v>
      </c>
      <c r="K13360">
        <f t="shared" si="416"/>
        <v>1</v>
      </c>
    </row>
    <row r="13361" spans="1:11" x14ac:dyDescent="0.25">
      <c r="A13361" s="5" t="str">
        <f t="shared" si="417"/>
        <v>Standby StatusStandby CustomersAverage WeekdayDecember16</v>
      </c>
      <c r="B13361" t="s">
        <v>2236</v>
      </c>
      <c r="C13361" t="s">
        <v>2262</v>
      </c>
      <c r="D13361" t="s">
        <v>2827</v>
      </c>
      <c r="E13361" t="s">
        <v>3299</v>
      </c>
      <c r="F13361" s="6">
        <v>16</v>
      </c>
      <c r="G13361" s="6"/>
      <c r="H13361" s="6"/>
      <c r="I13361" s="6"/>
      <c r="J13361" s="6">
        <v>62.698</v>
      </c>
      <c r="K13361">
        <f t="shared" si="416"/>
        <v>1</v>
      </c>
    </row>
    <row r="13362" spans="1:11" x14ac:dyDescent="0.25">
      <c r="A13362" s="5" t="str">
        <f t="shared" si="417"/>
        <v>Standby StatusStandby CustomersAverage WeekdayDecember17</v>
      </c>
      <c r="B13362" t="s">
        <v>2236</v>
      </c>
      <c r="C13362" t="s">
        <v>2262</v>
      </c>
      <c r="D13362" t="s">
        <v>2827</v>
      </c>
      <c r="E13362" t="s">
        <v>3299</v>
      </c>
      <c r="F13362" s="6">
        <v>17</v>
      </c>
      <c r="G13362" s="6"/>
      <c r="H13362" s="6"/>
      <c r="I13362" s="6"/>
      <c r="J13362" s="6">
        <v>62.346000000000004</v>
      </c>
      <c r="K13362">
        <f t="shared" si="416"/>
        <v>1</v>
      </c>
    </row>
    <row r="13363" spans="1:11" x14ac:dyDescent="0.25">
      <c r="A13363" s="5" t="str">
        <f t="shared" si="417"/>
        <v>Standby StatusStandby CustomersAverage WeekdayDecember18</v>
      </c>
      <c r="B13363" t="s">
        <v>2236</v>
      </c>
      <c r="C13363" t="s">
        <v>2262</v>
      </c>
      <c r="D13363" t="s">
        <v>2827</v>
      </c>
      <c r="E13363" t="s">
        <v>3299</v>
      </c>
      <c r="F13363" s="6">
        <v>18</v>
      </c>
      <c r="G13363" s="6"/>
      <c r="H13363" s="6"/>
      <c r="I13363" s="6"/>
      <c r="J13363" s="6">
        <v>60.734000000000002</v>
      </c>
      <c r="K13363">
        <f t="shared" si="416"/>
        <v>1</v>
      </c>
    </row>
    <row r="13364" spans="1:11" x14ac:dyDescent="0.25">
      <c r="A13364" s="5" t="str">
        <f t="shared" si="417"/>
        <v>Standby StatusStandby CustomersAverage WeekdayDecember19</v>
      </c>
      <c r="B13364" t="s">
        <v>2236</v>
      </c>
      <c r="C13364" t="s">
        <v>2262</v>
      </c>
      <c r="D13364" t="s">
        <v>2827</v>
      </c>
      <c r="E13364" t="s">
        <v>3299</v>
      </c>
      <c r="F13364" s="6">
        <v>19</v>
      </c>
      <c r="G13364" s="6"/>
      <c r="H13364" s="6"/>
      <c r="I13364" s="6"/>
      <c r="J13364" s="6">
        <v>57.819999999999993</v>
      </c>
      <c r="K13364">
        <f t="shared" si="416"/>
        <v>1</v>
      </c>
    </row>
    <row r="13365" spans="1:11" x14ac:dyDescent="0.25">
      <c r="A13365" s="5" t="str">
        <f t="shared" si="417"/>
        <v>Standby StatusStandby CustomersAverage WeekdayDecember20</v>
      </c>
      <c r="B13365" t="s">
        <v>2236</v>
      </c>
      <c r="C13365" t="s">
        <v>2262</v>
      </c>
      <c r="D13365" t="s">
        <v>2827</v>
      </c>
      <c r="E13365" t="s">
        <v>3299</v>
      </c>
      <c r="F13365" s="6">
        <v>20</v>
      </c>
      <c r="G13365" s="6"/>
      <c r="H13365" s="6"/>
      <c r="I13365" s="6"/>
      <c r="J13365" s="6">
        <v>54.664000000000001</v>
      </c>
      <c r="K13365">
        <f t="shared" si="416"/>
        <v>1</v>
      </c>
    </row>
    <row r="13366" spans="1:11" x14ac:dyDescent="0.25">
      <c r="A13366" s="5" t="str">
        <f t="shared" si="417"/>
        <v>Standby StatusStandby CustomersAverage WeekdayDecember21</v>
      </c>
      <c r="B13366" t="s">
        <v>2236</v>
      </c>
      <c r="C13366" t="s">
        <v>2262</v>
      </c>
      <c r="D13366" t="s">
        <v>2827</v>
      </c>
      <c r="E13366" t="s">
        <v>3299</v>
      </c>
      <c r="F13366" s="6">
        <v>21</v>
      </c>
      <c r="G13366" s="6"/>
      <c r="H13366" s="6"/>
      <c r="I13366" s="6"/>
      <c r="J13366" s="6">
        <v>51.948</v>
      </c>
      <c r="K13366">
        <f t="shared" si="416"/>
        <v>1</v>
      </c>
    </row>
    <row r="13367" spans="1:11" x14ac:dyDescent="0.25">
      <c r="A13367" s="5" t="str">
        <f t="shared" si="417"/>
        <v>Standby StatusStandby CustomersAverage WeekdayDecember22</v>
      </c>
      <c r="B13367" t="s">
        <v>2236</v>
      </c>
      <c r="C13367" t="s">
        <v>2262</v>
      </c>
      <c r="D13367" t="s">
        <v>2827</v>
      </c>
      <c r="E13367" t="s">
        <v>3299</v>
      </c>
      <c r="F13367" s="6">
        <v>22</v>
      </c>
      <c r="G13367" s="6"/>
      <c r="H13367" s="6"/>
      <c r="I13367" s="6"/>
      <c r="J13367" s="6">
        <v>49.116</v>
      </c>
      <c r="K13367">
        <f t="shared" si="416"/>
        <v>1</v>
      </c>
    </row>
    <row r="13368" spans="1:11" x14ac:dyDescent="0.25">
      <c r="A13368" s="5" t="str">
        <f t="shared" si="417"/>
        <v>Standby StatusStandby CustomersAverage WeekdayDecember23</v>
      </c>
      <c r="B13368" t="s">
        <v>2236</v>
      </c>
      <c r="C13368" t="s">
        <v>2262</v>
      </c>
      <c r="D13368" t="s">
        <v>2827</v>
      </c>
      <c r="E13368" t="s">
        <v>3299</v>
      </c>
      <c r="F13368" s="6">
        <v>23</v>
      </c>
      <c r="G13368" s="6"/>
      <c r="H13368" s="6"/>
      <c r="I13368" s="6"/>
      <c r="J13368" s="6">
        <v>48.323999999999998</v>
      </c>
      <c r="K13368">
        <f t="shared" si="416"/>
        <v>1</v>
      </c>
    </row>
    <row r="13369" spans="1:11" x14ac:dyDescent="0.25">
      <c r="A13369" s="5" t="str">
        <f t="shared" si="417"/>
        <v>Standby StatusStandby CustomersAverage WeekdayDecember24</v>
      </c>
      <c r="B13369" t="s">
        <v>2236</v>
      </c>
      <c r="C13369" t="s">
        <v>2262</v>
      </c>
      <c r="D13369" t="s">
        <v>2827</v>
      </c>
      <c r="E13369" t="s">
        <v>3299</v>
      </c>
      <c r="F13369" s="6">
        <v>24</v>
      </c>
      <c r="G13369" s="6"/>
      <c r="H13369" s="6"/>
      <c r="I13369" s="6"/>
      <c r="J13369" s="6">
        <v>48.148000000000003</v>
      </c>
      <c r="K13369">
        <f t="shared" si="416"/>
        <v>1</v>
      </c>
    </row>
    <row r="13370" spans="1:11" x14ac:dyDescent="0.25">
      <c r="A13370" s="5" t="str">
        <f t="shared" si="417"/>
        <v>Standby StatusStandby CustomersMonthly Peak DayDecember1</v>
      </c>
      <c r="B13370" t="s">
        <v>2236</v>
      </c>
      <c r="C13370" t="s">
        <v>2262</v>
      </c>
      <c r="D13370" t="s">
        <v>2828</v>
      </c>
      <c r="E13370" t="s">
        <v>3299</v>
      </c>
      <c r="F13370" s="6">
        <v>1</v>
      </c>
      <c r="G13370" s="6"/>
      <c r="H13370" s="6"/>
      <c r="I13370" s="6"/>
      <c r="J13370" s="6">
        <v>45.410000000000004</v>
      </c>
      <c r="K13370">
        <f t="shared" si="416"/>
        <v>1</v>
      </c>
    </row>
    <row r="13371" spans="1:11" x14ac:dyDescent="0.25">
      <c r="A13371" s="5" t="str">
        <f t="shared" si="417"/>
        <v>Standby StatusStandby CustomersMonthly Peak DayDecember2</v>
      </c>
      <c r="B13371" t="s">
        <v>2236</v>
      </c>
      <c r="C13371" t="s">
        <v>2262</v>
      </c>
      <c r="D13371" t="s">
        <v>2828</v>
      </c>
      <c r="E13371" t="s">
        <v>3299</v>
      </c>
      <c r="F13371" s="6">
        <v>2</v>
      </c>
      <c r="G13371" s="6"/>
      <c r="H13371" s="6"/>
      <c r="I13371" s="6"/>
      <c r="J13371" s="6">
        <v>44.756</v>
      </c>
      <c r="K13371">
        <f t="shared" si="416"/>
        <v>1</v>
      </c>
    </row>
    <row r="13372" spans="1:11" x14ac:dyDescent="0.25">
      <c r="A13372" s="5" t="str">
        <f t="shared" si="417"/>
        <v>Standby StatusStandby CustomersMonthly Peak DayDecember3</v>
      </c>
      <c r="B13372" t="s">
        <v>2236</v>
      </c>
      <c r="C13372" t="s">
        <v>2262</v>
      </c>
      <c r="D13372" t="s">
        <v>2828</v>
      </c>
      <c r="E13372" t="s">
        <v>3299</v>
      </c>
      <c r="F13372" s="6">
        <v>3</v>
      </c>
      <c r="G13372" s="6"/>
      <c r="H13372" s="6"/>
      <c r="I13372" s="6"/>
      <c r="J13372" s="6">
        <v>43.78</v>
      </c>
      <c r="K13372">
        <f t="shared" si="416"/>
        <v>1</v>
      </c>
    </row>
    <row r="13373" spans="1:11" x14ac:dyDescent="0.25">
      <c r="A13373" s="5" t="str">
        <f t="shared" si="417"/>
        <v>Standby StatusStandby CustomersMonthly Peak DayDecember4</v>
      </c>
      <c r="B13373" t="s">
        <v>2236</v>
      </c>
      <c r="C13373" t="s">
        <v>2262</v>
      </c>
      <c r="D13373" t="s">
        <v>2828</v>
      </c>
      <c r="E13373" t="s">
        <v>3299</v>
      </c>
      <c r="F13373" s="6">
        <v>4</v>
      </c>
      <c r="G13373" s="6"/>
      <c r="H13373" s="6"/>
      <c r="I13373" s="6"/>
      <c r="J13373" s="6">
        <v>43.625999999999998</v>
      </c>
      <c r="K13373">
        <f t="shared" si="416"/>
        <v>1</v>
      </c>
    </row>
    <row r="13374" spans="1:11" x14ac:dyDescent="0.25">
      <c r="A13374" s="5" t="str">
        <f t="shared" si="417"/>
        <v>Standby StatusStandby CustomersMonthly Peak DayDecember5</v>
      </c>
      <c r="B13374" t="s">
        <v>2236</v>
      </c>
      <c r="C13374" t="s">
        <v>2262</v>
      </c>
      <c r="D13374" t="s">
        <v>2828</v>
      </c>
      <c r="E13374" t="s">
        <v>3299</v>
      </c>
      <c r="F13374" s="6">
        <v>5</v>
      </c>
      <c r="G13374" s="6"/>
      <c r="H13374" s="6"/>
      <c r="I13374" s="6"/>
      <c r="J13374" s="6">
        <v>43.277999999999999</v>
      </c>
      <c r="K13374">
        <f t="shared" si="416"/>
        <v>1</v>
      </c>
    </row>
    <row r="13375" spans="1:11" x14ac:dyDescent="0.25">
      <c r="A13375" s="5" t="str">
        <f t="shared" si="417"/>
        <v>Standby StatusStandby CustomersMonthly Peak DayDecember6</v>
      </c>
      <c r="B13375" t="s">
        <v>2236</v>
      </c>
      <c r="C13375" t="s">
        <v>2262</v>
      </c>
      <c r="D13375" t="s">
        <v>2828</v>
      </c>
      <c r="E13375" t="s">
        <v>3299</v>
      </c>
      <c r="F13375" s="6">
        <v>6</v>
      </c>
      <c r="G13375" s="6"/>
      <c r="H13375" s="6"/>
      <c r="I13375" s="6"/>
      <c r="J13375" s="6">
        <v>41.769999999999996</v>
      </c>
      <c r="K13375">
        <f t="shared" si="416"/>
        <v>1</v>
      </c>
    </row>
    <row r="13376" spans="1:11" x14ac:dyDescent="0.25">
      <c r="A13376" s="5" t="str">
        <f t="shared" si="417"/>
        <v>Standby StatusStandby CustomersMonthly Peak DayDecember7</v>
      </c>
      <c r="B13376" t="s">
        <v>2236</v>
      </c>
      <c r="C13376" t="s">
        <v>2262</v>
      </c>
      <c r="D13376" t="s">
        <v>2828</v>
      </c>
      <c r="E13376" t="s">
        <v>3299</v>
      </c>
      <c r="F13376" s="6">
        <v>7</v>
      </c>
      <c r="G13376" s="6"/>
      <c r="H13376" s="6"/>
      <c r="I13376" s="6"/>
      <c r="J13376" s="6">
        <v>40.155999999999999</v>
      </c>
      <c r="K13376">
        <f t="shared" si="416"/>
        <v>1</v>
      </c>
    </row>
    <row r="13377" spans="1:11" x14ac:dyDescent="0.25">
      <c r="A13377" s="5" t="str">
        <f t="shared" si="417"/>
        <v>Standby StatusStandby CustomersMonthly Peak DayDecember8</v>
      </c>
      <c r="B13377" t="s">
        <v>2236</v>
      </c>
      <c r="C13377" t="s">
        <v>2262</v>
      </c>
      <c r="D13377" t="s">
        <v>2828</v>
      </c>
      <c r="E13377" t="s">
        <v>3299</v>
      </c>
      <c r="F13377" s="6">
        <v>8</v>
      </c>
      <c r="G13377" s="6"/>
      <c r="H13377" s="6"/>
      <c r="I13377" s="6"/>
      <c r="J13377" s="6">
        <v>40.525999999999996</v>
      </c>
      <c r="K13377">
        <f t="shared" si="416"/>
        <v>1</v>
      </c>
    </row>
    <row r="13378" spans="1:11" x14ac:dyDescent="0.25">
      <c r="A13378" s="5" t="str">
        <f t="shared" si="417"/>
        <v>Standby StatusStandby CustomersMonthly Peak DayDecember9</v>
      </c>
      <c r="B13378" t="s">
        <v>2236</v>
      </c>
      <c r="C13378" t="s">
        <v>2262</v>
      </c>
      <c r="D13378" t="s">
        <v>2828</v>
      </c>
      <c r="E13378" t="s">
        <v>3299</v>
      </c>
      <c r="F13378" s="6">
        <v>9</v>
      </c>
      <c r="G13378" s="6"/>
      <c r="H13378" s="6"/>
      <c r="I13378" s="6"/>
      <c r="J13378" s="6">
        <v>43.194000000000003</v>
      </c>
      <c r="K13378">
        <f t="shared" ref="K13378:K13441" si="418">INDEX(events, MATCH(CONCATENATE(B13378, C13378, D13378, E13378), events_y, 0), MATCH("Confidential", events_x, 0))</f>
        <v>1</v>
      </c>
    </row>
    <row r="13379" spans="1:11" x14ac:dyDescent="0.25">
      <c r="A13379" s="5" t="str">
        <f t="shared" ref="A13379:A13442" si="419">CONCATENATE(B13379, C13379, D13379, E13379, F13379)</f>
        <v>Standby StatusStandby CustomersMonthly Peak DayDecember10</v>
      </c>
      <c r="B13379" t="s">
        <v>2236</v>
      </c>
      <c r="C13379" t="s">
        <v>2262</v>
      </c>
      <c r="D13379" t="s">
        <v>2828</v>
      </c>
      <c r="E13379" t="s">
        <v>3299</v>
      </c>
      <c r="F13379" s="6">
        <v>10</v>
      </c>
      <c r="G13379" s="6"/>
      <c r="H13379" s="6"/>
      <c r="I13379" s="6"/>
      <c r="J13379" s="6">
        <v>47.103999999999999</v>
      </c>
      <c r="K13379">
        <f t="shared" si="418"/>
        <v>1</v>
      </c>
    </row>
    <row r="13380" spans="1:11" x14ac:dyDescent="0.25">
      <c r="A13380" s="5" t="str">
        <f t="shared" si="419"/>
        <v>Standby StatusStandby CustomersMonthly Peak DayDecember11</v>
      </c>
      <c r="B13380" t="s">
        <v>2236</v>
      </c>
      <c r="C13380" t="s">
        <v>2262</v>
      </c>
      <c r="D13380" t="s">
        <v>2828</v>
      </c>
      <c r="E13380" t="s">
        <v>3299</v>
      </c>
      <c r="F13380" s="6">
        <v>11</v>
      </c>
      <c r="G13380" s="6"/>
      <c r="H13380" s="6"/>
      <c r="I13380" s="6"/>
      <c r="J13380" s="6">
        <v>52.823999999999998</v>
      </c>
      <c r="K13380">
        <f t="shared" si="418"/>
        <v>1</v>
      </c>
    </row>
    <row r="13381" spans="1:11" x14ac:dyDescent="0.25">
      <c r="A13381" s="5" t="str">
        <f t="shared" si="419"/>
        <v>Standby StatusStandby CustomersMonthly Peak DayDecember12</v>
      </c>
      <c r="B13381" t="s">
        <v>2236</v>
      </c>
      <c r="C13381" t="s">
        <v>2262</v>
      </c>
      <c r="D13381" t="s">
        <v>2828</v>
      </c>
      <c r="E13381" t="s">
        <v>3299</v>
      </c>
      <c r="F13381" s="6">
        <v>12</v>
      </c>
      <c r="G13381" s="6"/>
      <c r="H13381" s="6"/>
      <c r="I13381" s="6"/>
      <c r="J13381" s="6">
        <v>56.739999999999995</v>
      </c>
      <c r="K13381">
        <f t="shared" si="418"/>
        <v>1</v>
      </c>
    </row>
    <row r="13382" spans="1:11" x14ac:dyDescent="0.25">
      <c r="A13382" s="5" t="str">
        <f t="shared" si="419"/>
        <v>Standby StatusStandby CustomersMonthly Peak DayDecember13</v>
      </c>
      <c r="B13382" t="s">
        <v>2236</v>
      </c>
      <c r="C13382" t="s">
        <v>2262</v>
      </c>
      <c r="D13382" t="s">
        <v>2828</v>
      </c>
      <c r="E13382" t="s">
        <v>3299</v>
      </c>
      <c r="F13382" s="6">
        <v>13</v>
      </c>
      <c r="G13382" s="6"/>
      <c r="H13382" s="6"/>
      <c r="I13382" s="6"/>
      <c r="J13382" s="6">
        <v>59.101999999999997</v>
      </c>
      <c r="K13382">
        <f t="shared" si="418"/>
        <v>1</v>
      </c>
    </row>
    <row r="13383" spans="1:11" x14ac:dyDescent="0.25">
      <c r="A13383" s="5" t="str">
        <f t="shared" si="419"/>
        <v>Standby StatusStandby CustomersMonthly Peak DayDecember14</v>
      </c>
      <c r="B13383" t="s">
        <v>2236</v>
      </c>
      <c r="C13383" t="s">
        <v>2262</v>
      </c>
      <c r="D13383" t="s">
        <v>2828</v>
      </c>
      <c r="E13383" t="s">
        <v>3299</v>
      </c>
      <c r="F13383" s="6">
        <v>14</v>
      </c>
      <c r="G13383" s="6"/>
      <c r="H13383" s="6"/>
      <c r="I13383" s="6"/>
      <c r="J13383" s="6">
        <v>60.339999999999996</v>
      </c>
      <c r="K13383">
        <f t="shared" si="418"/>
        <v>1</v>
      </c>
    </row>
    <row r="13384" spans="1:11" x14ac:dyDescent="0.25">
      <c r="A13384" s="5" t="str">
        <f t="shared" si="419"/>
        <v>Standby StatusStandby CustomersMonthly Peak DayDecember15</v>
      </c>
      <c r="B13384" t="s">
        <v>2236</v>
      </c>
      <c r="C13384" t="s">
        <v>2262</v>
      </c>
      <c r="D13384" t="s">
        <v>2828</v>
      </c>
      <c r="E13384" t="s">
        <v>3299</v>
      </c>
      <c r="F13384" s="6">
        <v>15</v>
      </c>
      <c r="G13384" s="6"/>
      <c r="H13384" s="6"/>
      <c r="I13384" s="6"/>
      <c r="J13384" s="6">
        <v>61.224000000000004</v>
      </c>
      <c r="K13384">
        <f t="shared" si="418"/>
        <v>1</v>
      </c>
    </row>
    <row r="13385" spans="1:11" x14ac:dyDescent="0.25">
      <c r="A13385" s="5" t="str">
        <f t="shared" si="419"/>
        <v>Standby StatusStandby CustomersMonthly Peak DayDecember16</v>
      </c>
      <c r="B13385" t="s">
        <v>2236</v>
      </c>
      <c r="C13385" t="s">
        <v>2262</v>
      </c>
      <c r="D13385" t="s">
        <v>2828</v>
      </c>
      <c r="E13385" t="s">
        <v>3299</v>
      </c>
      <c r="F13385" s="6">
        <v>16</v>
      </c>
      <c r="G13385" s="6"/>
      <c r="H13385" s="6"/>
      <c r="I13385" s="6"/>
      <c r="J13385" s="6">
        <v>61.786000000000001</v>
      </c>
      <c r="K13385">
        <f t="shared" si="418"/>
        <v>1</v>
      </c>
    </row>
    <row r="13386" spans="1:11" x14ac:dyDescent="0.25">
      <c r="A13386" s="5" t="str">
        <f t="shared" si="419"/>
        <v>Standby StatusStandby CustomersMonthly Peak DayDecember17</v>
      </c>
      <c r="B13386" t="s">
        <v>2236</v>
      </c>
      <c r="C13386" t="s">
        <v>2262</v>
      </c>
      <c r="D13386" t="s">
        <v>2828</v>
      </c>
      <c r="E13386" t="s">
        <v>3299</v>
      </c>
      <c r="F13386" s="6">
        <v>17</v>
      </c>
      <c r="G13386" s="6"/>
      <c r="H13386" s="6"/>
      <c r="I13386" s="6"/>
      <c r="J13386" s="6">
        <v>61.634</v>
      </c>
      <c r="K13386">
        <f t="shared" si="418"/>
        <v>1</v>
      </c>
    </row>
    <row r="13387" spans="1:11" x14ac:dyDescent="0.25">
      <c r="A13387" s="5" t="str">
        <f t="shared" si="419"/>
        <v>Standby StatusStandby CustomersMonthly Peak DayDecember18</v>
      </c>
      <c r="B13387" t="s">
        <v>2236</v>
      </c>
      <c r="C13387" t="s">
        <v>2262</v>
      </c>
      <c r="D13387" t="s">
        <v>2828</v>
      </c>
      <c r="E13387" t="s">
        <v>3299</v>
      </c>
      <c r="F13387" s="6">
        <v>18</v>
      </c>
      <c r="G13387" s="6"/>
      <c r="H13387" s="6"/>
      <c r="I13387" s="6"/>
      <c r="J13387" s="6">
        <v>59.734000000000002</v>
      </c>
      <c r="K13387">
        <f t="shared" si="418"/>
        <v>1</v>
      </c>
    </row>
    <row r="13388" spans="1:11" x14ac:dyDescent="0.25">
      <c r="A13388" s="5" t="str">
        <f t="shared" si="419"/>
        <v>Standby StatusStandby CustomersMonthly Peak DayDecember19</v>
      </c>
      <c r="B13388" t="s">
        <v>2236</v>
      </c>
      <c r="C13388" t="s">
        <v>2262</v>
      </c>
      <c r="D13388" t="s">
        <v>2828</v>
      </c>
      <c r="E13388" t="s">
        <v>3299</v>
      </c>
      <c r="F13388" s="6">
        <v>19</v>
      </c>
      <c r="G13388" s="6"/>
      <c r="H13388" s="6"/>
      <c r="I13388" s="6"/>
      <c r="J13388" s="6">
        <v>56.914000000000001</v>
      </c>
      <c r="K13388">
        <f t="shared" si="418"/>
        <v>1</v>
      </c>
    </row>
    <row r="13389" spans="1:11" x14ac:dyDescent="0.25">
      <c r="A13389" s="5" t="str">
        <f t="shared" si="419"/>
        <v>Standby StatusStandby CustomersMonthly Peak DayDecember20</v>
      </c>
      <c r="B13389" t="s">
        <v>2236</v>
      </c>
      <c r="C13389" t="s">
        <v>2262</v>
      </c>
      <c r="D13389" t="s">
        <v>2828</v>
      </c>
      <c r="E13389" t="s">
        <v>3299</v>
      </c>
      <c r="F13389" s="6">
        <v>20</v>
      </c>
      <c r="G13389" s="6"/>
      <c r="H13389" s="6"/>
      <c r="I13389" s="6"/>
      <c r="J13389" s="6">
        <v>54.196000000000005</v>
      </c>
      <c r="K13389">
        <f t="shared" si="418"/>
        <v>1</v>
      </c>
    </row>
    <row r="13390" spans="1:11" x14ac:dyDescent="0.25">
      <c r="A13390" s="5" t="str">
        <f t="shared" si="419"/>
        <v>Standby StatusStandby CustomersMonthly Peak DayDecember21</v>
      </c>
      <c r="B13390" t="s">
        <v>2236</v>
      </c>
      <c r="C13390" t="s">
        <v>2262</v>
      </c>
      <c r="D13390" t="s">
        <v>2828</v>
      </c>
      <c r="E13390" t="s">
        <v>3299</v>
      </c>
      <c r="F13390" s="6">
        <v>21</v>
      </c>
      <c r="G13390" s="6"/>
      <c r="H13390" s="6"/>
      <c r="I13390" s="6"/>
      <c r="J13390" s="6">
        <v>51.489999999999995</v>
      </c>
      <c r="K13390">
        <f t="shared" si="418"/>
        <v>1</v>
      </c>
    </row>
    <row r="13391" spans="1:11" x14ac:dyDescent="0.25">
      <c r="A13391" s="5" t="str">
        <f t="shared" si="419"/>
        <v>Standby StatusStandby CustomersMonthly Peak DayDecember22</v>
      </c>
      <c r="B13391" t="s">
        <v>2236</v>
      </c>
      <c r="C13391" t="s">
        <v>2262</v>
      </c>
      <c r="D13391" t="s">
        <v>2828</v>
      </c>
      <c r="E13391" t="s">
        <v>3299</v>
      </c>
      <c r="F13391" s="6">
        <v>22</v>
      </c>
      <c r="G13391" s="6"/>
      <c r="H13391" s="6"/>
      <c r="I13391" s="6"/>
      <c r="J13391" s="6">
        <v>49.496000000000002</v>
      </c>
      <c r="K13391">
        <f t="shared" si="418"/>
        <v>1</v>
      </c>
    </row>
    <row r="13392" spans="1:11" x14ac:dyDescent="0.25">
      <c r="A13392" s="5" t="str">
        <f t="shared" si="419"/>
        <v>Standby StatusStandby CustomersMonthly Peak DayDecember23</v>
      </c>
      <c r="B13392" t="s">
        <v>2236</v>
      </c>
      <c r="C13392" t="s">
        <v>2262</v>
      </c>
      <c r="D13392" t="s">
        <v>2828</v>
      </c>
      <c r="E13392" t="s">
        <v>3299</v>
      </c>
      <c r="F13392" s="6">
        <v>23</v>
      </c>
      <c r="G13392" s="6"/>
      <c r="H13392" s="6"/>
      <c r="I13392" s="6"/>
      <c r="J13392" s="6">
        <v>47.744</v>
      </c>
      <c r="K13392">
        <f t="shared" si="418"/>
        <v>1</v>
      </c>
    </row>
    <row r="13393" spans="1:11" x14ac:dyDescent="0.25">
      <c r="A13393" s="5" t="str">
        <f t="shared" si="419"/>
        <v>Standby StatusStandby CustomersMonthly Peak DayDecember24</v>
      </c>
      <c r="B13393" t="s">
        <v>2236</v>
      </c>
      <c r="C13393" t="s">
        <v>2262</v>
      </c>
      <c r="D13393" t="s">
        <v>2828</v>
      </c>
      <c r="E13393" t="s">
        <v>3299</v>
      </c>
      <c r="F13393" s="6">
        <v>24</v>
      </c>
      <c r="G13393" s="6"/>
      <c r="H13393" s="6"/>
      <c r="I13393" s="6"/>
      <c r="J13393" s="6">
        <v>46.113999999999997</v>
      </c>
      <c r="K13393">
        <f t="shared" si="418"/>
        <v>1</v>
      </c>
    </row>
    <row r="13394" spans="1:11" x14ac:dyDescent="0.25">
      <c r="A13394" s="5" t="str">
        <f t="shared" si="419"/>
        <v>SubLAPSCE CentralAverage WeekdayJanuary1</v>
      </c>
      <c r="B13394" t="s">
        <v>2237</v>
      </c>
      <c r="C13394" t="s">
        <v>2263</v>
      </c>
      <c r="D13394" t="s">
        <v>2829</v>
      </c>
      <c r="E13394" t="s">
        <v>3300</v>
      </c>
      <c r="F13394" s="6">
        <v>1</v>
      </c>
      <c r="G13394" s="6">
        <v>212.61006164550781</v>
      </c>
      <c r="H13394" s="6">
        <v>212.61006164550781</v>
      </c>
      <c r="I13394" s="6">
        <v>167.30322265625</v>
      </c>
      <c r="J13394" s="6">
        <v>48.41566666666666</v>
      </c>
      <c r="K13394">
        <f t="shared" si="418"/>
        <v>0</v>
      </c>
    </row>
    <row r="13395" spans="1:11" x14ac:dyDescent="0.25">
      <c r="A13395" s="5" t="str">
        <f t="shared" si="419"/>
        <v>SubLAPSCE CentralAverage WeekdayJanuary2</v>
      </c>
      <c r="B13395" t="s">
        <v>2237</v>
      </c>
      <c r="C13395" t="s">
        <v>2263</v>
      </c>
      <c r="D13395" t="s">
        <v>2829</v>
      </c>
      <c r="E13395" t="s">
        <v>3300</v>
      </c>
      <c r="F13395" s="6">
        <v>2</v>
      </c>
      <c r="G13395" s="6">
        <v>199.38700866699219</v>
      </c>
      <c r="H13395" s="6">
        <v>199.38700866699219</v>
      </c>
      <c r="I13395" s="6">
        <v>162.43429565429688</v>
      </c>
      <c r="J13395" s="6">
        <v>46.490333333333332</v>
      </c>
      <c r="K13395">
        <f t="shared" si="418"/>
        <v>0</v>
      </c>
    </row>
    <row r="13396" spans="1:11" x14ac:dyDescent="0.25">
      <c r="A13396" s="5" t="str">
        <f t="shared" si="419"/>
        <v>SubLAPSCE CentralAverage WeekdayJanuary3</v>
      </c>
      <c r="B13396" t="s">
        <v>2237</v>
      </c>
      <c r="C13396" t="s">
        <v>2263</v>
      </c>
      <c r="D13396" t="s">
        <v>2829</v>
      </c>
      <c r="E13396" t="s">
        <v>3300</v>
      </c>
      <c r="F13396" s="6">
        <v>3</v>
      </c>
      <c r="G13396" s="6">
        <v>197.13491821289063</v>
      </c>
      <c r="H13396" s="6">
        <v>197.13491821289063</v>
      </c>
      <c r="I13396" s="6">
        <v>220.56303405761719</v>
      </c>
      <c r="J13396" s="6">
        <v>46.223333333333343</v>
      </c>
      <c r="K13396">
        <f t="shared" si="418"/>
        <v>0</v>
      </c>
    </row>
    <row r="13397" spans="1:11" x14ac:dyDescent="0.25">
      <c r="A13397" s="5" t="str">
        <f t="shared" si="419"/>
        <v>SubLAPSCE CentralAverage WeekdayJanuary4</v>
      </c>
      <c r="B13397" t="s">
        <v>2237</v>
      </c>
      <c r="C13397" t="s">
        <v>2263</v>
      </c>
      <c r="D13397" t="s">
        <v>2829</v>
      </c>
      <c r="E13397" t="s">
        <v>3300</v>
      </c>
      <c r="F13397" s="6">
        <v>4</v>
      </c>
      <c r="G13397" s="6">
        <v>182.12315368652344</v>
      </c>
      <c r="H13397" s="6">
        <v>182.12315368652344</v>
      </c>
      <c r="I13397" s="6">
        <v>141.24272155761719</v>
      </c>
      <c r="J13397" s="6">
        <v>44.480666666666643</v>
      </c>
      <c r="K13397">
        <f t="shared" si="418"/>
        <v>0</v>
      </c>
    </row>
    <row r="13398" spans="1:11" x14ac:dyDescent="0.25">
      <c r="A13398" s="5" t="str">
        <f t="shared" si="419"/>
        <v>SubLAPSCE CentralAverage WeekdayJanuary5</v>
      </c>
      <c r="B13398" t="s">
        <v>2237</v>
      </c>
      <c r="C13398" t="s">
        <v>2263</v>
      </c>
      <c r="D13398" t="s">
        <v>2829</v>
      </c>
      <c r="E13398" t="s">
        <v>3300</v>
      </c>
      <c r="F13398" s="6">
        <v>5</v>
      </c>
      <c r="G13398" s="6">
        <v>188.9268798828125</v>
      </c>
      <c r="H13398" s="6">
        <v>188.9268798828125</v>
      </c>
      <c r="I13398" s="6">
        <v>154.40924072265625</v>
      </c>
      <c r="J13398" s="6">
        <v>44.322000000000003</v>
      </c>
      <c r="K13398">
        <f t="shared" si="418"/>
        <v>0</v>
      </c>
    </row>
    <row r="13399" spans="1:11" x14ac:dyDescent="0.25">
      <c r="A13399" s="5" t="str">
        <f t="shared" si="419"/>
        <v>SubLAPSCE CentralAverage WeekdayJanuary6</v>
      </c>
      <c r="B13399" t="s">
        <v>2237</v>
      </c>
      <c r="C13399" t="s">
        <v>2263</v>
      </c>
      <c r="D13399" t="s">
        <v>2829</v>
      </c>
      <c r="E13399" t="s">
        <v>3300</v>
      </c>
      <c r="F13399" s="6">
        <v>6</v>
      </c>
      <c r="G13399" s="6">
        <v>239.22752380371094</v>
      </c>
      <c r="H13399" s="6">
        <v>239.22752380371094</v>
      </c>
      <c r="I13399" s="6">
        <v>168.044677734375</v>
      </c>
      <c r="J13399" s="6">
        <v>44.56933333333334</v>
      </c>
      <c r="K13399">
        <f t="shared" si="418"/>
        <v>0</v>
      </c>
    </row>
    <row r="13400" spans="1:11" x14ac:dyDescent="0.25">
      <c r="A13400" s="5" t="str">
        <f t="shared" si="419"/>
        <v>SubLAPSCE CentralAverage WeekdayJanuary7</v>
      </c>
      <c r="B13400" t="s">
        <v>2237</v>
      </c>
      <c r="C13400" t="s">
        <v>2263</v>
      </c>
      <c r="D13400" t="s">
        <v>2829</v>
      </c>
      <c r="E13400" t="s">
        <v>3300</v>
      </c>
      <c r="F13400" s="6">
        <v>7</v>
      </c>
      <c r="G13400" s="6">
        <v>269.97354125976563</v>
      </c>
      <c r="H13400" s="6">
        <v>269.97354125976563</v>
      </c>
      <c r="I13400" s="6">
        <v>153.12057495117188</v>
      </c>
      <c r="J13400" s="6">
        <v>44.518000000000001</v>
      </c>
      <c r="K13400">
        <f t="shared" si="418"/>
        <v>0</v>
      </c>
    </row>
    <row r="13401" spans="1:11" x14ac:dyDescent="0.25">
      <c r="A13401" s="5" t="str">
        <f t="shared" si="419"/>
        <v>SubLAPSCE CentralAverage WeekdayJanuary8</v>
      </c>
      <c r="B13401" t="s">
        <v>2237</v>
      </c>
      <c r="C13401" t="s">
        <v>2263</v>
      </c>
      <c r="D13401" t="s">
        <v>2829</v>
      </c>
      <c r="E13401" t="s">
        <v>3300</v>
      </c>
      <c r="F13401" s="6">
        <v>8</v>
      </c>
      <c r="G13401" s="6">
        <v>301.03396606445313</v>
      </c>
      <c r="H13401" s="6">
        <v>301.03396606445313</v>
      </c>
      <c r="I13401" s="6">
        <v>149.24394226074219</v>
      </c>
      <c r="J13401" s="6">
        <v>44.306666666666665</v>
      </c>
      <c r="K13401">
        <f t="shared" si="418"/>
        <v>0</v>
      </c>
    </row>
    <row r="13402" spans="1:11" x14ac:dyDescent="0.25">
      <c r="A13402" s="5" t="str">
        <f t="shared" si="419"/>
        <v>SubLAPSCE CentralAverage WeekdayJanuary9</v>
      </c>
      <c r="B13402" t="s">
        <v>2237</v>
      </c>
      <c r="C13402" t="s">
        <v>2263</v>
      </c>
      <c r="D13402" t="s">
        <v>2829</v>
      </c>
      <c r="E13402" t="s">
        <v>3300</v>
      </c>
      <c r="F13402" s="6">
        <v>9</v>
      </c>
      <c r="G13402" s="6">
        <v>301.23648071289063</v>
      </c>
      <c r="H13402" s="6">
        <v>301.23648071289063</v>
      </c>
      <c r="I13402" s="6">
        <v>146.50242614746094</v>
      </c>
      <c r="J13402" s="6">
        <v>44.115333333333346</v>
      </c>
      <c r="K13402">
        <f t="shared" si="418"/>
        <v>0</v>
      </c>
    </row>
    <row r="13403" spans="1:11" x14ac:dyDescent="0.25">
      <c r="A13403" s="5" t="str">
        <f t="shared" si="419"/>
        <v>SubLAPSCE CentralAverage WeekdayJanuary10</v>
      </c>
      <c r="B13403" t="s">
        <v>2237</v>
      </c>
      <c r="C13403" t="s">
        <v>2263</v>
      </c>
      <c r="D13403" t="s">
        <v>2829</v>
      </c>
      <c r="E13403" t="s">
        <v>3300</v>
      </c>
      <c r="F13403" s="6">
        <v>10</v>
      </c>
      <c r="G13403" s="6">
        <v>300.81646728515625</v>
      </c>
      <c r="H13403" s="6">
        <v>300.81646728515625</v>
      </c>
      <c r="I13403" s="6">
        <v>136.90817260742188</v>
      </c>
      <c r="J13403" s="6">
        <v>45.474666666666664</v>
      </c>
      <c r="K13403">
        <f t="shared" si="418"/>
        <v>0</v>
      </c>
    </row>
    <row r="13404" spans="1:11" x14ac:dyDescent="0.25">
      <c r="A13404" s="5" t="str">
        <f t="shared" si="419"/>
        <v>SubLAPSCE CentralAverage WeekdayJanuary11</v>
      </c>
      <c r="B13404" t="s">
        <v>2237</v>
      </c>
      <c r="C13404" t="s">
        <v>2263</v>
      </c>
      <c r="D13404" t="s">
        <v>2829</v>
      </c>
      <c r="E13404" t="s">
        <v>3300</v>
      </c>
      <c r="F13404" s="6">
        <v>11</v>
      </c>
      <c r="G13404" s="6">
        <v>318.46481323242188</v>
      </c>
      <c r="H13404" s="6">
        <v>318.46481323242188</v>
      </c>
      <c r="I13404" s="6">
        <v>139.15481567382813</v>
      </c>
      <c r="J13404" s="6">
        <v>46.771666666666661</v>
      </c>
      <c r="K13404">
        <f t="shared" si="418"/>
        <v>0</v>
      </c>
    </row>
    <row r="13405" spans="1:11" x14ac:dyDescent="0.25">
      <c r="A13405" s="5" t="str">
        <f t="shared" si="419"/>
        <v>SubLAPSCE CentralAverage WeekdayJanuary12</v>
      </c>
      <c r="B13405" t="s">
        <v>2237</v>
      </c>
      <c r="C13405" t="s">
        <v>2263</v>
      </c>
      <c r="D13405" t="s">
        <v>2829</v>
      </c>
      <c r="E13405" t="s">
        <v>3300</v>
      </c>
      <c r="F13405" s="6">
        <v>12</v>
      </c>
      <c r="G13405" s="6">
        <v>291.2718505859375</v>
      </c>
      <c r="H13405" s="6">
        <v>291.2718505859375</v>
      </c>
      <c r="I13405" s="6">
        <v>152.25679016113281</v>
      </c>
      <c r="J13405" s="6">
        <v>46.591999999999977</v>
      </c>
      <c r="K13405">
        <f t="shared" si="418"/>
        <v>0</v>
      </c>
    </row>
    <row r="13406" spans="1:11" x14ac:dyDescent="0.25">
      <c r="A13406" s="5" t="str">
        <f t="shared" si="419"/>
        <v>SubLAPSCE CentralAverage WeekdayJanuary13</v>
      </c>
      <c r="B13406" t="s">
        <v>2237</v>
      </c>
      <c r="C13406" t="s">
        <v>2263</v>
      </c>
      <c r="D13406" t="s">
        <v>2829</v>
      </c>
      <c r="E13406" t="s">
        <v>3300</v>
      </c>
      <c r="F13406" s="6">
        <v>13</v>
      </c>
      <c r="G13406" s="6">
        <v>273.24807739257813</v>
      </c>
      <c r="H13406" s="6">
        <v>273.24807739257813</v>
      </c>
      <c r="I13406" s="6">
        <v>138.33506774902344</v>
      </c>
      <c r="J13406" s="6">
        <v>47.63933333333334</v>
      </c>
      <c r="K13406">
        <f t="shared" si="418"/>
        <v>0</v>
      </c>
    </row>
    <row r="13407" spans="1:11" x14ac:dyDescent="0.25">
      <c r="A13407" s="5" t="str">
        <f t="shared" si="419"/>
        <v>SubLAPSCE CentralAverage WeekdayJanuary14</v>
      </c>
      <c r="B13407" t="s">
        <v>2237</v>
      </c>
      <c r="C13407" t="s">
        <v>2263</v>
      </c>
      <c r="D13407" t="s">
        <v>2829</v>
      </c>
      <c r="E13407" t="s">
        <v>3300</v>
      </c>
      <c r="F13407" s="6">
        <v>14</v>
      </c>
      <c r="G13407" s="6">
        <v>244.88642883300781</v>
      </c>
      <c r="H13407" s="6">
        <v>244.88642883300781</v>
      </c>
      <c r="I13407" s="6">
        <v>149.09146118164063</v>
      </c>
      <c r="J13407" s="6">
        <v>46.916666666666671</v>
      </c>
      <c r="K13407">
        <f t="shared" si="418"/>
        <v>0</v>
      </c>
    </row>
    <row r="13408" spans="1:11" x14ac:dyDescent="0.25">
      <c r="A13408" s="5" t="str">
        <f t="shared" si="419"/>
        <v>SubLAPSCE CentralAverage WeekdayJanuary15</v>
      </c>
      <c r="B13408" t="s">
        <v>2237</v>
      </c>
      <c r="C13408" t="s">
        <v>2263</v>
      </c>
      <c r="D13408" t="s">
        <v>2829</v>
      </c>
      <c r="E13408" t="s">
        <v>3300</v>
      </c>
      <c r="F13408" s="6">
        <v>15</v>
      </c>
      <c r="G13408" s="6">
        <v>215.34080505371094</v>
      </c>
      <c r="H13408" s="6">
        <v>215.34080505371094</v>
      </c>
      <c r="I13408" s="6">
        <v>188.2615966796875</v>
      </c>
      <c r="J13408" s="6">
        <v>46.033999999999999</v>
      </c>
      <c r="K13408">
        <f t="shared" si="418"/>
        <v>0</v>
      </c>
    </row>
    <row r="13409" spans="1:11" x14ac:dyDescent="0.25">
      <c r="A13409" s="5" t="str">
        <f t="shared" si="419"/>
        <v>SubLAPSCE CentralAverage WeekdayJanuary16</v>
      </c>
      <c r="B13409" t="s">
        <v>2237</v>
      </c>
      <c r="C13409" t="s">
        <v>2263</v>
      </c>
      <c r="D13409" t="s">
        <v>2829</v>
      </c>
      <c r="E13409" t="s">
        <v>3300</v>
      </c>
      <c r="F13409" s="6">
        <v>16</v>
      </c>
      <c r="G13409" s="6">
        <v>156.36872863769531</v>
      </c>
      <c r="H13409" s="6">
        <v>156.36872863769531</v>
      </c>
      <c r="I13409" s="6">
        <v>152.60775756835938</v>
      </c>
      <c r="J13409" s="6">
        <v>46.193333333333335</v>
      </c>
      <c r="K13409">
        <f t="shared" si="418"/>
        <v>0</v>
      </c>
    </row>
    <row r="13410" spans="1:11" x14ac:dyDescent="0.25">
      <c r="A13410" s="5" t="str">
        <f t="shared" si="419"/>
        <v>SubLAPSCE CentralAverage WeekdayJanuary17</v>
      </c>
      <c r="B13410" t="s">
        <v>2237</v>
      </c>
      <c r="C13410" t="s">
        <v>2263</v>
      </c>
      <c r="D13410" t="s">
        <v>2829</v>
      </c>
      <c r="E13410" t="s">
        <v>3300</v>
      </c>
      <c r="F13410" s="6">
        <v>17</v>
      </c>
      <c r="G13410" s="6">
        <v>141.06419372558594</v>
      </c>
      <c r="H13410" s="6">
        <v>141.06419372558594</v>
      </c>
      <c r="I13410" s="6">
        <v>125.21040344238281</v>
      </c>
      <c r="J13410" s="6">
        <v>46.256333333333352</v>
      </c>
      <c r="K13410">
        <f t="shared" si="418"/>
        <v>0</v>
      </c>
    </row>
    <row r="13411" spans="1:11" x14ac:dyDescent="0.25">
      <c r="A13411" s="5" t="str">
        <f t="shared" si="419"/>
        <v>SubLAPSCE CentralAverage WeekdayJanuary18</v>
      </c>
      <c r="B13411" t="s">
        <v>2237</v>
      </c>
      <c r="C13411" t="s">
        <v>2263</v>
      </c>
      <c r="D13411" t="s">
        <v>2829</v>
      </c>
      <c r="E13411" t="s">
        <v>3300</v>
      </c>
      <c r="F13411" s="6">
        <v>18</v>
      </c>
      <c r="G13411" s="6">
        <v>153.09751892089844</v>
      </c>
      <c r="H13411" s="6">
        <v>153.09751892089844</v>
      </c>
      <c r="I13411" s="6">
        <v>183.32170104980469</v>
      </c>
      <c r="J13411" s="6">
        <v>46.442666666666653</v>
      </c>
      <c r="K13411">
        <f t="shared" si="418"/>
        <v>0</v>
      </c>
    </row>
    <row r="13412" spans="1:11" x14ac:dyDescent="0.25">
      <c r="A13412" s="5" t="str">
        <f t="shared" si="419"/>
        <v>SubLAPSCE CentralAverage WeekdayJanuary19</v>
      </c>
      <c r="B13412" t="s">
        <v>2237</v>
      </c>
      <c r="C13412" t="s">
        <v>2263</v>
      </c>
      <c r="D13412" t="s">
        <v>2829</v>
      </c>
      <c r="E13412" t="s">
        <v>3300</v>
      </c>
      <c r="F13412" s="6">
        <v>19</v>
      </c>
      <c r="G13412" s="6">
        <v>163.53045654296875</v>
      </c>
      <c r="H13412" s="6">
        <v>163.53045654296875</v>
      </c>
      <c r="I13412" s="6">
        <v>197.51792907714844</v>
      </c>
      <c r="J13412" s="6">
        <v>45.831333333333333</v>
      </c>
      <c r="K13412">
        <f t="shared" si="418"/>
        <v>0</v>
      </c>
    </row>
    <row r="13413" spans="1:11" x14ac:dyDescent="0.25">
      <c r="A13413" s="5" t="str">
        <f t="shared" si="419"/>
        <v>SubLAPSCE CentralAverage WeekdayJanuary20</v>
      </c>
      <c r="B13413" t="s">
        <v>2237</v>
      </c>
      <c r="C13413" t="s">
        <v>2263</v>
      </c>
      <c r="D13413" t="s">
        <v>2829</v>
      </c>
      <c r="E13413" t="s">
        <v>3300</v>
      </c>
      <c r="F13413" s="6">
        <v>20</v>
      </c>
      <c r="G13413" s="6">
        <v>179.72331237792969</v>
      </c>
      <c r="H13413" s="6">
        <v>179.72331237792969</v>
      </c>
      <c r="I13413" s="6">
        <v>111.24495697021484</v>
      </c>
      <c r="J13413" s="6">
        <v>45.394000000000005</v>
      </c>
      <c r="K13413">
        <f t="shared" si="418"/>
        <v>0</v>
      </c>
    </row>
    <row r="13414" spans="1:11" x14ac:dyDescent="0.25">
      <c r="A13414" s="5" t="str">
        <f t="shared" si="419"/>
        <v>SubLAPSCE CentralAverage WeekdayJanuary21</v>
      </c>
      <c r="B13414" t="s">
        <v>2237</v>
      </c>
      <c r="C13414" t="s">
        <v>2263</v>
      </c>
      <c r="D13414" t="s">
        <v>2829</v>
      </c>
      <c r="E13414" t="s">
        <v>3300</v>
      </c>
      <c r="F13414" s="6">
        <v>21</v>
      </c>
      <c r="G13414" s="6">
        <v>173.43446350097656</v>
      </c>
      <c r="H13414" s="6">
        <v>173.43446350097656</v>
      </c>
      <c r="I13414" s="6">
        <v>182.69436645507813</v>
      </c>
      <c r="J13414" s="6">
        <v>45.043666666666674</v>
      </c>
      <c r="K13414">
        <f t="shared" si="418"/>
        <v>0</v>
      </c>
    </row>
    <row r="13415" spans="1:11" x14ac:dyDescent="0.25">
      <c r="A13415" s="5" t="str">
        <f t="shared" si="419"/>
        <v>SubLAPSCE CentralAverage WeekdayJanuary22</v>
      </c>
      <c r="B13415" t="s">
        <v>2237</v>
      </c>
      <c r="C13415" t="s">
        <v>2263</v>
      </c>
      <c r="D13415" t="s">
        <v>2829</v>
      </c>
      <c r="E13415" t="s">
        <v>3300</v>
      </c>
      <c r="F13415" s="6">
        <v>22</v>
      </c>
      <c r="G13415" s="6">
        <v>159.25869750976563</v>
      </c>
      <c r="H13415" s="6">
        <v>159.25869750976563</v>
      </c>
      <c r="I13415" s="6">
        <v>173.64183044433594</v>
      </c>
      <c r="J13415" s="6">
        <v>44.748000000000012</v>
      </c>
      <c r="K13415">
        <f t="shared" si="418"/>
        <v>0</v>
      </c>
    </row>
    <row r="13416" spans="1:11" x14ac:dyDescent="0.25">
      <c r="A13416" s="5" t="str">
        <f t="shared" si="419"/>
        <v>SubLAPSCE CentralAverage WeekdayJanuary23</v>
      </c>
      <c r="B13416" t="s">
        <v>2237</v>
      </c>
      <c r="C13416" t="s">
        <v>2263</v>
      </c>
      <c r="D13416" t="s">
        <v>2829</v>
      </c>
      <c r="E13416" t="s">
        <v>3300</v>
      </c>
      <c r="F13416" s="6">
        <v>23</v>
      </c>
      <c r="G13416" s="6">
        <v>189.71070861816406</v>
      </c>
      <c r="H13416" s="6">
        <v>189.71070861816406</v>
      </c>
      <c r="I13416" s="6">
        <v>288.49029541015625</v>
      </c>
      <c r="J13416" s="6">
        <v>44.219000000000008</v>
      </c>
      <c r="K13416">
        <f t="shared" si="418"/>
        <v>0</v>
      </c>
    </row>
    <row r="13417" spans="1:11" x14ac:dyDescent="0.25">
      <c r="A13417" s="5" t="str">
        <f t="shared" si="419"/>
        <v>SubLAPSCE CentralAverage WeekdayJanuary24</v>
      </c>
      <c r="B13417" t="s">
        <v>2237</v>
      </c>
      <c r="C13417" t="s">
        <v>2263</v>
      </c>
      <c r="D13417" t="s">
        <v>2829</v>
      </c>
      <c r="E13417" t="s">
        <v>3300</v>
      </c>
      <c r="F13417" s="6">
        <v>24</v>
      </c>
      <c r="G13417" s="6">
        <v>180.01058959960938</v>
      </c>
      <c r="H13417" s="6">
        <v>180.01058959960938</v>
      </c>
      <c r="I13417" s="6">
        <v>272.90383911132813</v>
      </c>
      <c r="J13417" s="6">
        <v>43.267000000000017</v>
      </c>
      <c r="K13417">
        <f t="shared" si="418"/>
        <v>0</v>
      </c>
    </row>
    <row r="13418" spans="1:11" x14ac:dyDescent="0.25">
      <c r="A13418" s="5" t="str">
        <f t="shared" si="419"/>
        <v>SubLAPSCE CentralMonthly Peak DayJanuary1</v>
      </c>
      <c r="B13418" t="s">
        <v>2237</v>
      </c>
      <c r="C13418" t="s">
        <v>2263</v>
      </c>
      <c r="D13418" t="s">
        <v>2830</v>
      </c>
      <c r="E13418" t="s">
        <v>3300</v>
      </c>
      <c r="F13418" s="6">
        <v>1</v>
      </c>
      <c r="G13418" s="6">
        <v>126.48472595214844</v>
      </c>
      <c r="H13418" s="6">
        <v>126.48472595214844</v>
      </c>
      <c r="I13418" s="6">
        <v>124.724365234375</v>
      </c>
      <c r="J13418" s="6">
        <v>45.236111111111114</v>
      </c>
      <c r="K13418">
        <f t="shared" si="418"/>
        <v>0</v>
      </c>
    </row>
    <row r="13419" spans="1:11" x14ac:dyDescent="0.25">
      <c r="A13419" s="5" t="str">
        <f t="shared" si="419"/>
        <v>SubLAPSCE CentralMonthly Peak DayJanuary2</v>
      </c>
      <c r="B13419" t="s">
        <v>2237</v>
      </c>
      <c r="C13419" t="s">
        <v>2263</v>
      </c>
      <c r="D13419" t="s">
        <v>2830</v>
      </c>
      <c r="E13419" t="s">
        <v>3300</v>
      </c>
      <c r="F13419" s="6">
        <v>2</v>
      </c>
      <c r="G13419" s="6">
        <v>131.60285949707031</v>
      </c>
      <c r="H13419" s="6">
        <v>131.60285949707031</v>
      </c>
      <c r="I13419" s="6">
        <v>137.73367309570313</v>
      </c>
      <c r="J13419" s="6">
        <v>45.330555555555549</v>
      </c>
      <c r="K13419">
        <f t="shared" si="418"/>
        <v>0</v>
      </c>
    </row>
    <row r="13420" spans="1:11" x14ac:dyDescent="0.25">
      <c r="A13420" s="5" t="str">
        <f t="shared" si="419"/>
        <v>SubLAPSCE CentralMonthly Peak DayJanuary3</v>
      </c>
      <c r="B13420" t="s">
        <v>2237</v>
      </c>
      <c r="C13420" t="s">
        <v>2263</v>
      </c>
      <c r="D13420" t="s">
        <v>2830</v>
      </c>
      <c r="E13420" t="s">
        <v>3300</v>
      </c>
      <c r="F13420" s="6">
        <v>3</v>
      </c>
      <c r="G13420" s="6">
        <v>121.87387847900391</v>
      </c>
      <c r="H13420" s="6">
        <v>121.87387847900391</v>
      </c>
      <c r="I13420" s="6">
        <v>133.35195922851563</v>
      </c>
      <c r="J13420" s="6">
        <v>44.922777777777782</v>
      </c>
      <c r="K13420">
        <f t="shared" si="418"/>
        <v>0</v>
      </c>
    </row>
    <row r="13421" spans="1:11" x14ac:dyDescent="0.25">
      <c r="A13421" s="5" t="str">
        <f t="shared" si="419"/>
        <v>SubLAPSCE CentralMonthly Peak DayJanuary4</v>
      </c>
      <c r="B13421" t="s">
        <v>2237</v>
      </c>
      <c r="C13421" t="s">
        <v>2263</v>
      </c>
      <c r="D13421" t="s">
        <v>2830</v>
      </c>
      <c r="E13421" t="s">
        <v>3300</v>
      </c>
      <c r="F13421" s="6">
        <v>4</v>
      </c>
      <c r="G13421" s="6">
        <v>126.18149566650391</v>
      </c>
      <c r="H13421" s="6">
        <v>126.18149566650391</v>
      </c>
      <c r="I13421" s="6">
        <v>373.60891723632813</v>
      </c>
      <c r="J13421" s="6">
        <v>44.407666666666664</v>
      </c>
      <c r="K13421">
        <f t="shared" si="418"/>
        <v>0</v>
      </c>
    </row>
    <row r="13422" spans="1:11" x14ac:dyDescent="0.25">
      <c r="A13422" s="5" t="str">
        <f t="shared" si="419"/>
        <v>SubLAPSCE CentralMonthly Peak DayJanuary5</v>
      </c>
      <c r="B13422" t="s">
        <v>2237</v>
      </c>
      <c r="C13422" t="s">
        <v>2263</v>
      </c>
      <c r="D13422" t="s">
        <v>2830</v>
      </c>
      <c r="E13422" t="s">
        <v>3300</v>
      </c>
      <c r="F13422" s="6">
        <v>5</v>
      </c>
      <c r="G13422" s="6">
        <v>171.56263732910156</v>
      </c>
      <c r="H13422" s="6">
        <v>171.56263732910156</v>
      </c>
      <c r="I13422" s="6">
        <v>220.75028991699219</v>
      </c>
      <c r="J13422" s="6">
        <v>43.565000000000019</v>
      </c>
      <c r="K13422">
        <f t="shared" si="418"/>
        <v>0</v>
      </c>
    </row>
    <row r="13423" spans="1:11" x14ac:dyDescent="0.25">
      <c r="A13423" s="5" t="str">
        <f t="shared" si="419"/>
        <v>SubLAPSCE CentralMonthly Peak DayJanuary6</v>
      </c>
      <c r="B13423" t="s">
        <v>2237</v>
      </c>
      <c r="C13423" t="s">
        <v>2263</v>
      </c>
      <c r="D13423" t="s">
        <v>2830</v>
      </c>
      <c r="E13423" t="s">
        <v>3300</v>
      </c>
      <c r="F13423" s="6">
        <v>6</v>
      </c>
      <c r="G13423" s="6">
        <v>282.85452270507813</v>
      </c>
      <c r="H13423" s="6">
        <v>282.85452270507813</v>
      </c>
      <c r="I13423" s="6">
        <v>239.86329650878906</v>
      </c>
      <c r="J13423" s="6">
        <v>42.518999999999984</v>
      </c>
      <c r="K13423">
        <f t="shared" si="418"/>
        <v>0</v>
      </c>
    </row>
    <row r="13424" spans="1:11" x14ac:dyDescent="0.25">
      <c r="A13424" s="5" t="str">
        <f t="shared" si="419"/>
        <v>SubLAPSCE CentralMonthly Peak DayJanuary7</v>
      </c>
      <c r="B13424" t="s">
        <v>2237</v>
      </c>
      <c r="C13424" t="s">
        <v>2263</v>
      </c>
      <c r="D13424" t="s">
        <v>2830</v>
      </c>
      <c r="E13424" t="s">
        <v>3300</v>
      </c>
      <c r="F13424" s="6">
        <v>7</v>
      </c>
      <c r="G13424" s="6">
        <v>329.42510986328125</v>
      </c>
      <c r="H13424" s="6">
        <v>329.42510986328125</v>
      </c>
      <c r="I13424" s="6">
        <v>188.82012939453125</v>
      </c>
      <c r="J13424" s="6">
        <v>41.813333333333325</v>
      </c>
      <c r="K13424">
        <f t="shared" si="418"/>
        <v>0</v>
      </c>
    </row>
    <row r="13425" spans="1:11" x14ac:dyDescent="0.25">
      <c r="A13425" s="5" t="str">
        <f t="shared" si="419"/>
        <v>SubLAPSCE CentralMonthly Peak DayJanuary8</v>
      </c>
      <c r="B13425" t="s">
        <v>2237</v>
      </c>
      <c r="C13425" t="s">
        <v>2263</v>
      </c>
      <c r="D13425" t="s">
        <v>2830</v>
      </c>
      <c r="E13425" t="s">
        <v>3300</v>
      </c>
      <c r="F13425" s="6">
        <v>8</v>
      </c>
      <c r="G13425" s="6">
        <v>335.69522094726563</v>
      </c>
      <c r="H13425" s="6">
        <v>335.69522094726563</v>
      </c>
      <c r="I13425" s="6">
        <v>172.23234558105469</v>
      </c>
      <c r="J13425" s="6">
        <v>40.444333333333333</v>
      </c>
      <c r="K13425">
        <f t="shared" si="418"/>
        <v>0</v>
      </c>
    </row>
    <row r="13426" spans="1:11" x14ac:dyDescent="0.25">
      <c r="A13426" s="5" t="str">
        <f t="shared" si="419"/>
        <v>SubLAPSCE CentralMonthly Peak DayJanuary9</v>
      </c>
      <c r="B13426" t="s">
        <v>2237</v>
      </c>
      <c r="C13426" t="s">
        <v>2263</v>
      </c>
      <c r="D13426" t="s">
        <v>2830</v>
      </c>
      <c r="E13426" t="s">
        <v>3300</v>
      </c>
      <c r="F13426" s="6">
        <v>9</v>
      </c>
      <c r="G13426" s="6">
        <v>334.08111572265625</v>
      </c>
      <c r="H13426" s="6">
        <v>334.08111572265625</v>
      </c>
      <c r="I13426" s="6">
        <v>157.21678161621094</v>
      </c>
      <c r="J13426" s="6">
        <v>41.298333333333332</v>
      </c>
      <c r="K13426">
        <f t="shared" si="418"/>
        <v>0</v>
      </c>
    </row>
    <row r="13427" spans="1:11" x14ac:dyDescent="0.25">
      <c r="A13427" s="5" t="str">
        <f t="shared" si="419"/>
        <v>SubLAPSCE CentralMonthly Peak DayJanuary10</v>
      </c>
      <c r="B13427" t="s">
        <v>2237</v>
      </c>
      <c r="C13427" t="s">
        <v>2263</v>
      </c>
      <c r="D13427" t="s">
        <v>2830</v>
      </c>
      <c r="E13427" t="s">
        <v>3300</v>
      </c>
      <c r="F13427" s="6">
        <v>10</v>
      </c>
      <c r="G13427" s="6">
        <v>317.132568359375</v>
      </c>
      <c r="H13427" s="6">
        <v>317.132568359375</v>
      </c>
      <c r="I13427" s="6">
        <v>174.49359130859375</v>
      </c>
      <c r="J13427" s="6">
        <v>42.438888888888876</v>
      </c>
      <c r="K13427">
        <f t="shared" si="418"/>
        <v>0</v>
      </c>
    </row>
    <row r="13428" spans="1:11" x14ac:dyDescent="0.25">
      <c r="A13428" s="5" t="str">
        <f t="shared" si="419"/>
        <v>SubLAPSCE CentralMonthly Peak DayJanuary11</v>
      </c>
      <c r="B13428" t="s">
        <v>2237</v>
      </c>
      <c r="C13428" t="s">
        <v>2263</v>
      </c>
      <c r="D13428" t="s">
        <v>2830</v>
      </c>
      <c r="E13428" t="s">
        <v>3300</v>
      </c>
      <c r="F13428" s="6">
        <v>11</v>
      </c>
      <c r="G13428" s="6">
        <v>345.53482055664063</v>
      </c>
      <c r="H13428" s="6">
        <v>345.53482055664063</v>
      </c>
      <c r="I13428" s="6">
        <v>156.38294982910156</v>
      </c>
      <c r="J13428" s="6">
        <v>45.477222222222231</v>
      </c>
      <c r="K13428">
        <f t="shared" si="418"/>
        <v>0</v>
      </c>
    </row>
    <row r="13429" spans="1:11" x14ac:dyDescent="0.25">
      <c r="A13429" s="5" t="str">
        <f t="shared" si="419"/>
        <v>SubLAPSCE CentralMonthly Peak DayJanuary12</v>
      </c>
      <c r="B13429" t="s">
        <v>2237</v>
      </c>
      <c r="C13429" t="s">
        <v>2263</v>
      </c>
      <c r="D13429" t="s">
        <v>2830</v>
      </c>
      <c r="E13429" t="s">
        <v>3300</v>
      </c>
      <c r="F13429" s="6">
        <v>12</v>
      </c>
      <c r="G13429" s="6">
        <v>352.197021484375</v>
      </c>
      <c r="H13429" s="6">
        <v>352.197021484375</v>
      </c>
      <c r="I13429" s="6">
        <v>153.58419799804688</v>
      </c>
      <c r="J13429" s="6">
        <v>46.996111111111105</v>
      </c>
      <c r="K13429">
        <f t="shared" si="418"/>
        <v>0</v>
      </c>
    </row>
    <row r="13430" spans="1:11" x14ac:dyDescent="0.25">
      <c r="A13430" s="5" t="str">
        <f t="shared" si="419"/>
        <v>SubLAPSCE CentralMonthly Peak DayJanuary13</v>
      </c>
      <c r="B13430" t="s">
        <v>2237</v>
      </c>
      <c r="C13430" t="s">
        <v>2263</v>
      </c>
      <c r="D13430" t="s">
        <v>2830</v>
      </c>
      <c r="E13430" t="s">
        <v>3300</v>
      </c>
      <c r="F13430" s="6">
        <v>13</v>
      </c>
      <c r="G13430" s="6">
        <v>312.10415649414063</v>
      </c>
      <c r="H13430" s="6">
        <v>312.10415649414063</v>
      </c>
      <c r="I13430" s="6">
        <v>152.28593444824219</v>
      </c>
      <c r="J13430" s="6">
        <v>47.541666666666679</v>
      </c>
      <c r="K13430">
        <f t="shared" si="418"/>
        <v>0</v>
      </c>
    </row>
    <row r="13431" spans="1:11" x14ac:dyDescent="0.25">
      <c r="A13431" s="5" t="str">
        <f t="shared" si="419"/>
        <v>SubLAPSCE CentralMonthly Peak DayJanuary14</v>
      </c>
      <c r="B13431" t="s">
        <v>2237</v>
      </c>
      <c r="C13431" t="s">
        <v>2263</v>
      </c>
      <c r="D13431" t="s">
        <v>2830</v>
      </c>
      <c r="E13431" t="s">
        <v>3300</v>
      </c>
      <c r="F13431" s="6">
        <v>14</v>
      </c>
      <c r="G13431" s="6">
        <v>284.77859497070313</v>
      </c>
      <c r="H13431" s="6">
        <v>284.77859497070313</v>
      </c>
      <c r="I13431" s="6">
        <v>157.74809265136719</v>
      </c>
      <c r="J13431" s="6">
        <v>48.686111111111117</v>
      </c>
      <c r="K13431">
        <f t="shared" si="418"/>
        <v>0</v>
      </c>
    </row>
    <row r="13432" spans="1:11" x14ac:dyDescent="0.25">
      <c r="A13432" s="5" t="str">
        <f t="shared" si="419"/>
        <v>SubLAPSCE CentralMonthly Peak DayJanuary15</v>
      </c>
      <c r="B13432" t="s">
        <v>2237</v>
      </c>
      <c r="C13432" t="s">
        <v>2263</v>
      </c>
      <c r="D13432" t="s">
        <v>2830</v>
      </c>
      <c r="E13432" t="s">
        <v>3300</v>
      </c>
      <c r="F13432" s="6">
        <v>15</v>
      </c>
      <c r="G13432" s="6">
        <v>247.67826843261719</v>
      </c>
      <c r="H13432" s="6">
        <v>247.67826843261719</v>
      </c>
      <c r="I13432" s="6">
        <v>161.57257080078125</v>
      </c>
      <c r="J13432" s="6">
        <v>48.31111111111111</v>
      </c>
      <c r="K13432">
        <f t="shared" si="418"/>
        <v>0</v>
      </c>
    </row>
    <row r="13433" spans="1:11" x14ac:dyDescent="0.25">
      <c r="A13433" s="5" t="str">
        <f t="shared" si="419"/>
        <v>SubLAPSCE CentralMonthly Peak DayJanuary16</v>
      </c>
      <c r="B13433" t="s">
        <v>2237</v>
      </c>
      <c r="C13433" t="s">
        <v>2263</v>
      </c>
      <c r="D13433" t="s">
        <v>2830</v>
      </c>
      <c r="E13433" t="s">
        <v>3300</v>
      </c>
      <c r="F13433" s="6">
        <v>16</v>
      </c>
      <c r="G13433" s="6">
        <v>196.06280517578125</v>
      </c>
      <c r="H13433" s="6">
        <v>196.06280517578125</v>
      </c>
      <c r="I13433" s="6">
        <v>157.96247863769531</v>
      </c>
      <c r="J13433" s="6">
        <v>47.134999999999998</v>
      </c>
      <c r="K13433">
        <f t="shared" si="418"/>
        <v>0</v>
      </c>
    </row>
    <row r="13434" spans="1:11" x14ac:dyDescent="0.25">
      <c r="A13434" s="5" t="str">
        <f t="shared" si="419"/>
        <v>SubLAPSCE CentralMonthly Peak DayJanuary17</v>
      </c>
      <c r="B13434" t="s">
        <v>2237</v>
      </c>
      <c r="C13434" t="s">
        <v>2263</v>
      </c>
      <c r="D13434" t="s">
        <v>2830</v>
      </c>
      <c r="E13434" t="s">
        <v>3300</v>
      </c>
      <c r="F13434" s="6">
        <v>17</v>
      </c>
      <c r="G13434" s="6">
        <v>147.27322387695313</v>
      </c>
      <c r="H13434" s="6">
        <v>147.27322387695313</v>
      </c>
      <c r="I13434" s="6">
        <v>151.63656616210938</v>
      </c>
      <c r="J13434" s="6">
        <v>46.096111111111121</v>
      </c>
      <c r="K13434">
        <f t="shared" si="418"/>
        <v>0</v>
      </c>
    </row>
    <row r="13435" spans="1:11" x14ac:dyDescent="0.25">
      <c r="A13435" s="5" t="str">
        <f t="shared" si="419"/>
        <v>SubLAPSCE CentralMonthly Peak DayJanuary18</v>
      </c>
      <c r="B13435" t="s">
        <v>2237</v>
      </c>
      <c r="C13435" t="s">
        <v>2263</v>
      </c>
      <c r="D13435" t="s">
        <v>2830</v>
      </c>
      <c r="E13435" t="s">
        <v>3300</v>
      </c>
      <c r="F13435" s="6">
        <v>18</v>
      </c>
      <c r="G13435" s="6">
        <v>152.25740051269531</v>
      </c>
      <c r="H13435" s="6">
        <v>152.25740051269531</v>
      </c>
      <c r="I13435" s="6">
        <v>156.26513671875</v>
      </c>
      <c r="J13435" s="6">
        <v>40.907222222222217</v>
      </c>
      <c r="K13435">
        <f t="shared" si="418"/>
        <v>0</v>
      </c>
    </row>
    <row r="13436" spans="1:11" x14ac:dyDescent="0.25">
      <c r="A13436" s="5" t="str">
        <f t="shared" si="419"/>
        <v>SubLAPSCE CentralMonthly Peak DayJanuary19</v>
      </c>
      <c r="B13436" t="s">
        <v>2237</v>
      </c>
      <c r="C13436" t="s">
        <v>2263</v>
      </c>
      <c r="D13436" t="s">
        <v>2830</v>
      </c>
      <c r="E13436" t="s">
        <v>3300</v>
      </c>
      <c r="F13436" s="6">
        <v>19</v>
      </c>
      <c r="G13436" s="6">
        <v>169.809814453125</v>
      </c>
      <c r="H13436" s="6">
        <v>169.809814453125</v>
      </c>
      <c r="I13436" s="6">
        <v>234.37025451660156</v>
      </c>
      <c r="J13436" s="6">
        <v>38.888888888888886</v>
      </c>
      <c r="K13436">
        <f t="shared" si="418"/>
        <v>0</v>
      </c>
    </row>
    <row r="13437" spans="1:11" x14ac:dyDescent="0.25">
      <c r="A13437" s="5" t="str">
        <f t="shared" si="419"/>
        <v>SubLAPSCE CentralMonthly Peak DayJanuary20</v>
      </c>
      <c r="B13437" t="s">
        <v>2237</v>
      </c>
      <c r="C13437" t="s">
        <v>2263</v>
      </c>
      <c r="D13437" t="s">
        <v>2830</v>
      </c>
      <c r="E13437" t="s">
        <v>3300</v>
      </c>
      <c r="F13437" s="6">
        <v>20</v>
      </c>
      <c r="G13437" s="6">
        <v>172.07574462890625</v>
      </c>
      <c r="H13437" s="6">
        <v>172.07574462890625</v>
      </c>
      <c r="I13437" s="6">
        <v>126.27654266357422</v>
      </c>
      <c r="J13437" s="6">
        <v>39.887222222222206</v>
      </c>
      <c r="K13437">
        <f t="shared" si="418"/>
        <v>0</v>
      </c>
    </row>
    <row r="13438" spans="1:11" x14ac:dyDescent="0.25">
      <c r="A13438" s="5" t="str">
        <f t="shared" si="419"/>
        <v>SubLAPSCE CentralMonthly Peak DayJanuary21</v>
      </c>
      <c r="B13438" t="s">
        <v>2237</v>
      </c>
      <c r="C13438" t="s">
        <v>2263</v>
      </c>
      <c r="D13438" t="s">
        <v>2830</v>
      </c>
      <c r="E13438" t="s">
        <v>3300</v>
      </c>
      <c r="F13438" s="6">
        <v>21</v>
      </c>
      <c r="G13438" s="6">
        <v>170.218994140625</v>
      </c>
      <c r="H13438" s="6">
        <v>170.218994140625</v>
      </c>
      <c r="I13438" s="6">
        <v>158.24111938476563</v>
      </c>
      <c r="J13438" s="6">
        <v>38.147777777777769</v>
      </c>
      <c r="K13438">
        <f t="shared" si="418"/>
        <v>0</v>
      </c>
    </row>
    <row r="13439" spans="1:11" x14ac:dyDescent="0.25">
      <c r="A13439" s="5" t="str">
        <f t="shared" si="419"/>
        <v>SubLAPSCE CentralMonthly Peak DayJanuary22</v>
      </c>
      <c r="B13439" t="s">
        <v>2237</v>
      </c>
      <c r="C13439" t="s">
        <v>2263</v>
      </c>
      <c r="D13439" t="s">
        <v>2830</v>
      </c>
      <c r="E13439" t="s">
        <v>3300</v>
      </c>
      <c r="F13439" s="6">
        <v>22</v>
      </c>
      <c r="G13439" s="6">
        <v>193.51228332519531</v>
      </c>
      <c r="H13439" s="6">
        <v>193.51228332519531</v>
      </c>
      <c r="I13439" s="6">
        <v>147.19265747070313</v>
      </c>
      <c r="J13439" s="6">
        <v>38.746666666666663</v>
      </c>
      <c r="K13439">
        <f t="shared" si="418"/>
        <v>0</v>
      </c>
    </row>
    <row r="13440" spans="1:11" x14ac:dyDescent="0.25">
      <c r="A13440" s="5" t="str">
        <f t="shared" si="419"/>
        <v>SubLAPSCE CentralMonthly Peak DayJanuary23</v>
      </c>
      <c r="B13440" t="s">
        <v>2237</v>
      </c>
      <c r="C13440" t="s">
        <v>2263</v>
      </c>
      <c r="D13440" t="s">
        <v>2830</v>
      </c>
      <c r="E13440" t="s">
        <v>3300</v>
      </c>
      <c r="F13440" s="6">
        <v>23</v>
      </c>
      <c r="G13440" s="6">
        <v>196.78907775878906</v>
      </c>
      <c r="H13440" s="6">
        <v>196.78907775878906</v>
      </c>
      <c r="I13440" s="6">
        <v>205.82456970214844</v>
      </c>
      <c r="J13440" s="6">
        <v>39.306111111111115</v>
      </c>
      <c r="K13440">
        <f t="shared" si="418"/>
        <v>0</v>
      </c>
    </row>
    <row r="13441" spans="1:11" x14ac:dyDescent="0.25">
      <c r="A13441" s="5" t="str">
        <f t="shared" si="419"/>
        <v>SubLAPSCE CentralMonthly Peak DayJanuary24</v>
      </c>
      <c r="B13441" t="s">
        <v>2237</v>
      </c>
      <c r="C13441" t="s">
        <v>2263</v>
      </c>
      <c r="D13441" t="s">
        <v>2830</v>
      </c>
      <c r="E13441" t="s">
        <v>3300</v>
      </c>
      <c r="F13441" s="6">
        <v>24</v>
      </c>
      <c r="G13441" s="6">
        <v>228.59547424316406</v>
      </c>
      <c r="H13441" s="6">
        <v>228.59547424316406</v>
      </c>
      <c r="I13441" s="6">
        <v>145.49263000488281</v>
      </c>
      <c r="J13441" s="6">
        <v>38.946111111111122</v>
      </c>
      <c r="K13441">
        <f t="shared" si="418"/>
        <v>0</v>
      </c>
    </row>
    <row r="13442" spans="1:11" x14ac:dyDescent="0.25">
      <c r="A13442" s="5" t="str">
        <f t="shared" si="419"/>
        <v>SubLAPSCE CentralAverage WeekdayFebruary1</v>
      </c>
      <c r="B13442" t="s">
        <v>2237</v>
      </c>
      <c r="C13442" t="s">
        <v>2263</v>
      </c>
      <c r="D13442" t="s">
        <v>2831</v>
      </c>
      <c r="E13442" t="s">
        <v>3301</v>
      </c>
      <c r="F13442" s="6">
        <v>1</v>
      </c>
      <c r="G13442" s="6">
        <v>119.14584350585938</v>
      </c>
      <c r="H13442" s="6">
        <v>119.14584350585938</v>
      </c>
      <c r="I13442" s="6">
        <v>133.25126647949219</v>
      </c>
      <c r="J13442" s="6">
        <v>49.889142857142865</v>
      </c>
      <c r="K13442">
        <f t="shared" ref="K13442:K13505" si="420">INDEX(events, MATCH(CONCATENATE(B13442, C13442, D13442, E13442), events_y, 0), MATCH("Confidential", events_x, 0))</f>
        <v>0</v>
      </c>
    </row>
    <row r="13443" spans="1:11" x14ac:dyDescent="0.25">
      <c r="A13443" s="5" t="str">
        <f t="shared" ref="A13443:A13506" si="421">CONCATENATE(B13443, C13443, D13443, E13443, F13443)</f>
        <v>SubLAPSCE CentralAverage WeekdayFebruary2</v>
      </c>
      <c r="B13443" t="s">
        <v>2237</v>
      </c>
      <c r="C13443" t="s">
        <v>2263</v>
      </c>
      <c r="D13443" t="s">
        <v>2831</v>
      </c>
      <c r="E13443" t="s">
        <v>3301</v>
      </c>
      <c r="F13443" s="6">
        <v>2</v>
      </c>
      <c r="G13443" s="6">
        <v>116.08670806884766</v>
      </c>
      <c r="H13443" s="6">
        <v>116.08670806884766</v>
      </c>
      <c r="I13443" s="6">
        <v>147.62159729003906</v>
      </c>
      <c r="J13443" s="6">
        <v>48.965142857142858</v>
      </c>
      <c r="K13443">
        <f t="shared" si="420"/>
        <v>0</v>
      </c>
    </row>
    <row r="13444" spans="1:11" x14ac:dyDescent="0.25">
      <c r="A13444" s="5" t="str">
        <f t="shared" si="421"/>
        <v>SubLAPSCE CentralAverage WeekdayFebruary3</v>
      </c>
      <c r="B13444" t="s">
        <v>2237</v>
      </c>
      <c r="C13444" t="s">
        <v>2263</v>
      </c>
      <c r="D13444" t="s">
        <v>2831</v>
      </c>
      <c r="E13444" t="s">
        <v>3301</v>
      </c>
      <c r="F13444" s="6">
        <v>3</v>
      </c>
      <c r="G13444" s="6">
        <v>116.00333404541016</v>
      </c>
      <c r="H13444" s="6">
        <v>116.00333404541016</v>
      </c>
      <c r="I13444" s="6">
        <v>174.45510864257813</v>
      </c>
      <c r="J13444" s="6">
        <v>47.890571428571441</v>
      </c>
      <c r="K13444">
        <f t="shared" si="420"/>
        <v>0</v>
      </c>
    </row>
    <row r="13445" spans="1:11" x14ac:dyDescent="0.25">
      <c r="A13445" s="5" t="str">
        <f t="shared" si="421"/>
        <v>SubLAPSCE CentralAverage WeekdayFebruary4</v>
      </c>
      <c r="B13445" t="s">
        <v>2237</v>
      </c>
      <c r="C13445" t="s">
        <v>2263</v>
      </c>
      <c r="D13445" t="s">
        <v>2831</v>
      </c>
      <c r="E13445" t="s">
        <v>3301</v>
      </c>
      <c r="F13445" s="6">
        <v>4</v>
      </c>
      <c r="G13445" s="6">
        <v>112.22796630859375</v>
      </c>
      <c r="H13445" s="6">
        <v>112.22796630859375</v>
      </c>
      <c r="I13445" s="6">
        <v>139.09172058105469</v>
      </c>
      <c r="J13445" s="6">
        <v>47.024857142857144</v>
      </c>
      <c r="K13445">
        <f t="shared" si="420"/>
        <v>0</v>
      </c>
    </row>
    <row r="13446" spans="1:11" x14ac:dyDescent="0.25">
      <c r="A13446" s="5" t="str">
        <f t="shared" si="421"/>
        <v>SubLAPSCE CentralAverage WeekdayFebruary5</v>
      </c>
      <c r="B13446" t="s">
        <v>2237</v>
      </c>
      <c r="C13446" t="s">
        <v>2263</v>
      </c>
      <c r="D13446" t="s">
        <v>2831</v>
      </c>
      <c r="E13446" t="s">
        <v>3301</v>
      </c>
      <c r="F13446" s="6">
        <v>5</v>
      </c>
      <c r="G13446" s="6">
        <v>188.73287963867188</v>
      </c>
      <c r="H13446" s="6">
        <v>188.73287963867188</v>
      </c>
      <c r="I13446" s="6">
        <v>182.6497802734375</v>
      </c>
      <c r="J13446" s="6">
        <v>46.799714285714309</v>
      </c>
      <c r="K13446">
        <f t="shared" si="420"/>
        <v>0</v>
      </c>
    </row>
    <row r="13447" spans="1:11" x14ac:dyDescent="0.25">
      <c r="A13447" s="5" t="str">
        <f t="shared" si="421"/>
        <v>SubLAPSCE CentralAverage WeekdayFebruary6</v>
      </c>
      <c r="B13447" t="s">
        <v>2237</v>
      </c>
      <c r="C13447" t="s">
        <v>2263</v>
      </c>
      <c r="D13447" t="s">
        <v>2831</v>
      </c>
      <c r="E13447" t="s">
        <v>3301</v>
      </c>
      <c r="F13447" s="6">
        <v>6</v>
      </c>
      <c r="G13447" s="6">
        <v>317.86456298828125</v>
      </c>
      <c r="H13447" s="6">
        <v>317.86456298828125</v>
      </c>
      <c r="I13447" s="6">
        <v>171.87738037109375</v>
      </c>
      <c r="J13447" s="6">
        <v>46.411714285714275</v>
      </c>
      <c r="K13447">
        <f t="shared" si="420"/>
        <v>0</v>
      </c>
    </row>
    <row r="13448" spans="1:11" x14ac:dyDescent="0.25">
      <c r="A13448" s="5" t="str">
        <f t="shared" si="421"/>
        <v>SubLAPSCE CentralAverage WeekdayFebruary7</v>
      </c>
      <c r="B13448" t="s">
        <v>2237</v>
      </c>
      <c r="C13448" t="s">
        <v>2263</v>
      </c>
      <c r="D13448" t="s">
        <v>2831</v>
      </c>
      <c r="E13448" t="s">
        <v>3301</v>
      </c>
      <c r="F13448" s="6">
        <v>7</v>
      </c>
      <c r="G13448" s="6">
        <v>379.52685546875</v>
      </c>
      <c r="H13448" s="6">
        <v>379.52685546875</v>
      </c>
      <c r="I13448" s="6">
        <v>182.82781982421875</v>
      </c>
      <c r="J13448" s="6">
        <v>46.818285714285715</v>
      </c>
      <c r="K13448">
        <f t="shared" si="420"/>
        <v>0</v>
      </c>
    </row>
    <row r="13449" spans="1:11" x14ac:dyDescent="0.25">
      <c r="A13449" s="5" t="str">
        <f t="shared" si="421"/>
        <v>SubLAPSCE CentralAverage WeekdayFebruary8</v>
      </c>
      <c r="B13449" t="s">
        <v>2237</v>
      </c>
      <c r="C13449" t="s">
        <v>2263</v>
      </c>
      <c r="D13449" t="s">
        <v>2831</v>
      </c>
      <c r="E13449" t="s">
        <v>3301</v>
      </c>
      <c r="F13449" s="6">
        <v>8</v>
      </c>
      <c r="G13449" s="6">
        <v>398.5050048828125</v>
      </c>
      <c r="H13449" s="6">
        <v>398.5050048828125</v>
      </c>
      <c r="I13449" s="6">
        <v>196.06280517578125</v>
      </c>
      <c r="J13449" s="6">
        <v>45.668857142857135</v>
      </c>
      <c r="K13449">
        <f t="shared" si="420"/>
        <v>0</v>
      </c>
    </row>
    <row r="13450" spans="1:11" x14ac:dyDescent="0.25">
      <c r="A13450" s="5" t="str">
        <f t="shared" si="421"/>
        <v>SubLAPSCE CentralAverage WeekdayFebruary9</v>
      </c>
      <c r="B13450" t="s">
        <v>2237</v>
      </c>
      <c r="C13450" t="s">
        <v>2263</v>
      </c>
      <c r="D13450" t="s">
        <v>2831</v>
      </c>
      <c r="E13450" t="s">
        <v>3301</v>
      </c>
      <c r="F13450" s="6">
        <v>9</v>
      </c>
      <c r="G13450" s="6">
        <v>400.19033813476563</v>
      </c>
      <c r="H13450" s="6">
        <v>400.19033813476563</v>
      </c>
      <c r="I13450" s="6">
        <v>174.01084899902344</v>
      </c>
      <c r="J13450" s="6">
        <v>46.010000000000012</v>
      </c>
      <c r="K13450">
        <f t="shared" si="420"/>
        <v>0</v>
      </c>
    </row>
    <row r="13451" spans="1:11" x14ac:dyDescent="0.25">
      <c r="A13451" s="5" t="str">
        <f t="shared" si="421"/>
        <v>SubLAPSCE CentralAverage WeekdayFebruary10</v>
      </c>
      <c r="B13451" t="s">
        <v>2237</v>
      </c>
      <c r="C13451" t="s">
        <v>2263</v>
      </c>
      <c r="D13451" t="s">
        <v>2831</v>
      </c>
      <c r="E13451" t="s">
        <v>3301</v>
      </c>
      <c r="F13451" s="6">
        <v>10</v>
      </c>
      <c r="G13451" s="6">
        <v>403.351318359375</v>
      </c>
      <c r="H13451" s="6">
        <v>403.351318359375</v>
      </c>
      <c r="I13451" s="6">
        <v>165.3641357421875</v>
      </c>
      <c r="J13451" s="6">
        <v>48.005714285714262</v>
      </c>
      <c r="K13451">
        <f t="shared" si="420"/>
        <v>0</v>
      </c>
    </row>
    <row r="13452" spans="1:11" x14ac:dyDescent="0.25">
      <c r="A13452" s="5" t="str">
        <f t="shared" si="421"/>
        <v>SubLAPSCE CentralAverage WeekdayFebruary11</v>
      </c>
      <c r="B13452" t="s">
        <v>2237</v>
      </c>
      <c r="C13452" t="s">
        <v>2263</v>
      </c>
      <c r="D13452" t="s">
        <v>2831</v>
      </c>
      <c r="E13452" t="s">
        <v>3301</v>
      </c>
      <c r="F13452" s="6">
        <v>11</v>
      </c>
      <c r="G13452" s="6">
        <v>387.46484375</v>
      </c>
      <c r="H13452" s="6">
        <v>387.46484375</v>
      </c>
      <c r="I13452" s="6">
        <v>168.37727355957031</v>
      </c>
      <c r="J13452" s="6">
        <v>50.596571428571437</v>
      </c>
      <c r="K13452">
        <f t="shared" si="420"/>
        <v>0</v>
      </c>
    </row>
    <row r="13453" spans="1:11" x14ac:dyDescent="0.25">
      <c r="A13453" s="5" t="str">
        <f t="shared" si="421"/>
        <v>SubLAPSCE CentralAverage WeekdayFebruary12</v>
      </c>
      <c r="B13453" t="s">
        <v>2237</v>
      </c>
      <c r="C13453" t="s">
        <v>2263</v>
      </c>
      <c r="D13453" t="s">
        <v>2831</v>
      </c>
      <c r="E13453" t="s">
        <v>3301</v>
      </c>
      <c r="F13453" s="6">
        <v>12</v>
      </c>
      <c r="G13453" s="6">
        <v>371.8258056640625</v>
      </c>
      <c r="H13453" s="6">
        <v>371.8258056640625</v>
      </c>
      <c r="I13453" s="6">
        <v>166.13700866699219</v>
      </c>
      <c r="J13453" s="6">
        <v>52.737714285714311</v>
      </c>
      <c r="K13453">
        <f t="shared" si="420"/>
        <v>0</v>
      </c>
    </row>
    <row r="13454" spans="1:11" x14ac:dyDescent="0.25">
      <c r="A13454" s="5" t="str">
        <f t="shared" si="421"/>
        <v>SubLAPSCE CentralAverage WeekdayFebruary13</v>
      </c>
      <c r="B13454" t="s">
        <v>2237</v>
      </c>
      <c r="C13454" t="s">
        <v>2263</v>
      </c>
      <c r="D13454" t="s">
        <v>2831</v>
      </c>
      <c r="E13454" t="s">
        <v>3301</v>
      </c>
      <c r="F13454" s="6">
        <v>13</v>
      </c>
      <c r="G13454" s="6">
        <v>370.61587524414063</v>
      </c>
      <c r="H13454" s="6">
        <v>370.61587524414063</v>
      </c>
      <c r="I13454" s="6">
        <v>177.94497680664063</v>
      </c>
      <c r="J13454" s="6">
        <v>55.041142857142887</v>
      </c>
      <c r="K13454">
        <f t="shared" si="420"/>
        <v>0</v>
      </c>
    </row>
    <row r="13455" spans="1:11" x14ac:dyDescent="0.25">
      <c r="A13455" s="5" t="str">
        <f t="shared" si="421"/>
        <v>SubLAPSCE CentralAverage WeekdayFebruary14</v>
      </c>
      <c r="B13455" t="s">
        <v>2237</v>
      </c>
      <c r="C13455" t="s">
        <v>2263</v>
      </c>
      <c r="D13455" t="s">
        <v>2831</v>
      </c>
      <c r="E13455" t="s">
        <v>3301</v>
      </c>
      <c r="F13455" s="6">
        <v>14</v>
      </c>
      <c r="G13455" s="6">
        <v>310.46112060546875</v>
      </c>
      <c r="H13455" s="6">
        <v>310.46112060546875</v>
      </c>
      <c r="I13455" s="6">
        <v>157.61224365234375</v>
      </c>
      <c r="J13455" s="6">
        <v>57.619714285714274</v>
      </c>
      <c r="K13455">
        <f t="shared" si="420"/>
        <v>0</v>
      </c>
    </row>
    <row r="13456" spans="1:11" x14ac:dyDescent="0.25">
      <c r="A13456" s="5" t="str">
        <f t="shared" si="421"/>
        <v>SubLAPSCE CentralAverage WeekdayFebruary15</v>
      </c>
      <c r="B13456" t="s">
        <v>2237</v>
      </c>
      <c r="C13456" t="s">
        <v>2263</v>
      </c>
      <c r="D13456" t="s">
        <v>2831</v>
      </c>
      <c r="E13456" t="s">
        <v>3301</v>
      </c>
      <c r="F13456" s="6">
        <v>15</v>
      </c>
      <c r="G13456" s="6">
        <v>275.10092163085938</v>
      </c>
      <c r="H13456" s="6">
        <v>275.10092163085938</v>
      </c>
      <c r="I13456" s="6">
        <v>179.27413940429688</v>
      </c>
      <c r="J13456" s="6">
        <v>59.628571428571412</v>
      </c>
      <c r="K13456">
        <f t="shared" si="420"/>
        <v>0</v>
      </c>
    </row>
    <row r="13457" spans="1:11" x14ac:dyDescent="0.25">
      <c r="A13457" s="5" t="str">
        <f t="shared" si="421"/>
        <v>SubLAPSCE CentralAverage WeekdayFebruary16</v>
      </c>
      <c r="B13457" t="s">
        <v>2237</v>
      </c>
      <c r="C13457" t="s">
        <v>2263</v>
      </c>
      <c r="D13457" t="s">
        <v>2831</v>
      </c>
      <c r="E13457" t="s">
        <v>3301</v>
      </c>
      <c r="F13457" s="6">
        <v>16</v>
      </c>
      <c r="G13457" s="6">
        <v>162.79353332519531</v>
      </c>
      <c r="H13457" s="6">
        <v>162.79353332519531</v>
      </c>
      <c r="I13457" s="6">
        <v>151.50077819824219</v>
      </c>
      <c r="J13457" s="6">
        <v>60.145142857142844</v>
      </c>
      <c r="K13457">
        <f t="shared" si="420"/>
        <v>0</v>
      </c>
    </row>
    <row r="13458" spans="1:11" x14ac:dyDescent="0.25">
      <c r="A13458" s="5" t="str">
        <f t="shared" si="421"/>
        <v>SubLAPSCE CentralAverage WeekdayFebruary17</v>
      </c>
      <c r="B13458" t="s">
        <v>2237</v>
      </c>
      <c r="C13458" t="s">
        <v>2263</v>
      </c>
      <c r="D13458" t="s">
        <v>2831</v>
      </c>
      <c r="E13458" t="s">
        <v>3301</v>
      </c>
      <c r="F13458" s="6">
        <v>17</v>
      </c>
      <c r="G13458" s="6">
        <v>146.52264404296875</v>
      </c>
      <c r="H13458" s="6">
        <v>146.52264404296875</v>
      </c>
      <c r="I13458" s="6">
        <v>173.109130859375</v>
      </c>
      <c r="J13458" s="6">
        <v>59.900285714285722</v>
      </c>
      <c r="K13458">
        <f t="shared" si="420"/>
        <v>0</v>
      </c>
    </row>
    <row r="13459" spans="1:11" x14ac:dyDescent="0.25">
      <c r="A13459" s="5" t="str">
        <f t="shared" si="421"/>
        <v>SubLAPSCE CentralAverage WeekdayFebruary18</v>
      </c>
      <c r="B13459" t="s">
        <v>2237</v>
      </c>
      <c r="C13459" t="s">
        <v>2263</v>
      </c>
      <c r="D13459" t="s">
        <v>2831</v>
      </c>
      <c r="E13459" t="s">
        <v>3301</v>
      </c>
      <c r="F13459" s="6">
        <v>18</v>
      </c>
      <c r="G13459" s="6">
        <v>134.35395812988281</v>
      </c>
      <c r="H13459" s="6">
        <v>134.35395812988281</v>
      </c>
      <c r="I13459" s="6">
        <v>142.43714904785156</v>
      </c>
      <c r="J13459" s="6">
        <v>58.621428571428574</v>
      </c>
      <c r="K13459">
        <f t="shared" si="420"/>
        <v>0</v>
      </c>
    </row>
    <row r="13460" spans="1:11" x14ac:dyDescent="0.25">
      <c r="A13460" s="5" t="str">
        <f t="shared" si="421"/>
        <v>SubLAPSCE CentralAverage WeekdayFebruary19</v>
      </c>
      <c r="B13460" t="s">
        <v>2237</v>
      </c>
      <c r="C13460" t="s">
        <v>2263</v>
      </c>
      <c r="D13460" t="s">
        <v>2831</v>
      </c>
      <c r="E13460" t="s">
        <v>3301</v>
      </c>
      <c r="F13460" s="6">
        <v>19</v>
      </c>
      <c r="G13460" s="6">
        <v>127.40644836425781</v>
      </c>
      <c r="H13460" s="6">
        <v>127.40644836425781</v>
      </c>
      <c r="I13460" s="6">
        <v>135.2711181640625</v>
      </c>
      <c r="J13460" s="6">
        <v>57.324285714285708</v>
      </c>
      <c r="K13460">
        <f t="shared" si="420"/>
        <v>0</v>
      </c>
    </row>
    <row r="13461" spans="1:11" x14ac:dyDescent="0.25">
      <c r="A13461" s="5" t="str">
        <f t="shared" si="421"/>
        <v>SubLAPSCE CentralAverage WeekdayFebruary20</v>
      </c>
      <c r="B13461" t="s">
        <v>2237</v>
      </c>
      <c r="C13461" t="s">
        <v>2263</v>
      </c>
      <c r="D13461" t="s">
        <v>2831</v>
      </c>
      <c r="E13461" t="s">
        <v>3301</v>
      </c>
      <c r="F13461" s="6">
        <v>20</v>
      </c>
      <c r="G13461" s="6">
        <v>115.32341003417969</v>
      </c>
      <c r="H13461" s="6">
        <v>115.32341003417969</v>
      </c>
      <c r="I13461" s="6">
        <v>121.725341796875</v>
      </c>
      <c r="J13461" s="6">
        <v>55.97085714285712</v>
      </c>
      <c r="K13461">
        <f t="shared" si="420"/>
        <v>0</v>
      </c>
    </row>
    <row r="13462" spans="1:11" x14ac:dyDescent="0.25">
      <c r="A13462" s="5" t="str">
        <f t="shared" si="421"/>
        <v>SubLAPSCE CentralAverage WeekdayFebruary21</v>
      </c>
      <c r="B13462" t="s">
        <v>2237</v>
      </c>
      <c r="C13462" t="s">
        <v>2263</v>
      </c>
      <c r="D13462" t="s">
        <v>2831</v>
      </c>
      <c r="E13462" t="s">
        <v>3301</v>
      </c>
      <c r="F13462" s="6">
        <v>21</v>
      </c>
      <c r="G13462" s="6">
        <v>123.08268737792969</v>
      </c>
      <c r="H13462" s="6">
        <v>123.08268737792969</v>
      </c>
      <c r="I13462" s="6">
        <v>129.88760375976563</v>
      </c>
      <c r="J13462" s="6">
        <v>54.089428571428606</v>
      </c>
      <c r="K13462">
        <f t="shared" si="420"/>
        <v>0</v>
      </c>
    </row>
    <row r="13463" spans="1:11" x14ac:dyDescent="0.25">
      <c r="A13463" s="5" t="str">
        <f t="shared" si="421"/>
        <v>SubLAPSCE CentralAverage WeekdayFebruary22</v>
      </c>
      <c r="B13463" t="s">
        <v>2237</v>
      </c>
      <c r="C13463" t="s">
        <v>2263</v>
      </c>
      <c r="D13463" t="s">
        <v>2831</v>
      </c>
      <c r="E13463" t="s">
        <v>3301</v>
      </c>
      <c r="F13463" s="6">
        <v>22</v>
      </c>
      <c r="G13463" s="6">
        <v>126.66925048828125</v>
      </c>
      <c r="H13463" s="6">
        <v>126.66925048828125</v>
      </c>
      <c r="I13463" s="6">
        <v>128.16006469726563</v>
      </c>
      <c r="J13463" s="6">
        <v>52.740285714285676</v>
      </c>
      <c r="K13463">
        <f t="shared" si="420"/>
        <v>0</v>
      </c>
    </row>
    <row r="13464" spans="1:11" x14ac:dyDescent="0.25">
      <c r="A13464" s="5" t="str">
        <f t="shared" si="421"/>
        <v>SubLAPSCE CentralAverage WeekdayFebruary23</v>
      </c>
      <c r="B13464" t="s">
        <v>2237</v>
      </c>
      <c r="C13464" t="s">
        <v>2263</v>
      </c>
      <c r="D13464" t="s">
        <v>2831</v>
      </c>
      <c r="E13464" t="s">
        <v>3301</v>
      </c>
      <c r="F13464" s="6">
        <v>23</v>
      </c>
      <c r="G13464" s="6">
        <v>150.40071105957031</v>
      </c>
      <c r="H13464" s="6">
        <v>150.40071105957031</v>
      </c>
      <c r="I13464" s="6">
        <v>160.43209838867188</v>
      </c>
      <c r="J13464" s="6">
        <v>52.046571428571404</v>
      </c>
      <c r="K13464">
        <f t="shared" si="420"/>
        <v>0</v>
      </c>
    </row>
    <row r="13465" spans="1:11" x14ac:dyDescent="0.25">
      <c r="A13465" s="5" t="str">
        <f t="shared" si="421"/>
        <v>SubLAPSCE CentralAverage WeekdayFebruary24</v>
      </c>
      <c r="B13465" t="s">
        <v>2237</v>
      </c>
      <c r="C13465" t="s">
        <v>2263</v>
      </c>
      <c r="D13465" t="s">
        <v>2831</v>
      </c>
      <c r="E13465" t="s">
        <v>3301</v>
      </c>
      <c r="F13465" s="6">
        <v>24</v>
      </c>
      <c r="G13465" s="6">
        <v>163.72132873535156</v>
      </c>
      <c r="H13465" s="6">
        <v>163.72132873535156</v>
      </c>
      <c r="I13465" s="6">
        <v>150.81109619140625</v>
      </c>
      <c r="J13465" s="6">
        <v>51.71371428571431</v>
      </c>
      <c r="K13465">
        <f t="shared" si="420"/>
        <v>0</v>
      </c>
    </row>
    <row r="13466" spans="1:11" x14ac:dyDescent="0.25">
      <c r="A13466" s="5" t="str">
        <f t="shared" si="421"/>
        <v>SubLAPSCE CentralMonthly Peak DayFebruary1</v>
      </c>
      <c r="B13466" t="s">
        <v>2237</v>
      </c>
      <c r="C13466" t="s">
        <v>2263</v>
      </c>
      <c r="D13466" t="s">
        <v>2832</v>
      </c>
      <c r="E13466" t="s">
        <v>3301</v>
      </c>
      <c r="F13466" s="6">
        <v>1</v>
      </c>
      <c r="G13466" s="6">
        <v>196.31207275390625</v>
      </c>
      <c r="H13466" s="6">
        <v>196.31207275390625</v>
      </c>
      <c r="I13466" s="6">
        <v>177.92912292480469</v>
      </c>
      <c r="J13466" s="6">
        <v>49.385714285714286</v>
      </c>
      <c r="K13466">
        <f t="shared" si="420"/>
        <v>0</v>
      </c>
    </row>
    <row r="13467" spans="1:11" x14ac:dyDescent="0.25">
      <c r="A13467" s="5" t="str">
        <f t="shared" si="421"/>
        <v>SubLAPSCE CentralMonthly Peak DayFebruary2</v>
      </c>
      <c r="B13467" t="s">
        <v>2237</v>
      </c>
      <c r="C13467" t="s">
        <v>2263</v>
      </c>
      <c r="D13467" t="s">
        <v>2832</v>
      </c>
      <c r="E13467" t="s">
        <v>3301</v>
      </c>
      <c r="F13467" s="6">
        <v>2</v>
      </c>
      <c r="G13467" s="6">
        <v>205.55543518066406</v>
      </c>
      <c r="H13467" s="6">
        <v>205.55543518066406</v>
      </c>
      <c r="I13467" s="6">
        <v>195.70057678222656</v>
      </c>
      <c r="J13467" s="6">
        <v>48.803142857142859</v>
      </c>
      <c r="K13467">
        <f t="shared" si="420"/>
        <v>0</v>
      </c>
    </row>
    <row r="13468" spans="1:11" x14ac:dyDescent="0.25">
      <c r="A13468" s="5" t="str">
        <f t="shared" si="421"/>
        <v>SubLAPSCE CentralMonthly Peak DayFebruary3</v>
      </c>
      <c r="B13468" t="s">
        <v>2237</v>
      </c>
      <c r="C13468" t="s">
        <v>2263</v>
      </c>
      <c r="D13468" t="s">
        <v>2832</v>
      </c>
      <c r="E13468" t="s">
        <v>3301</v>
      </c>
      <c r="F13468" s="6">
        <v>3</v>
      </c>
      <c r="G13468" s="6">
        <v>185.07818603515625</v>
      </c>
      <c r="H13468" s="6">
        <v>185.07818603515625</v>
      </c>
      <c r="I13468" s="6">
        <v>176.301025390625</v>
      </c>
      <c r="J13468" s="6">
        <v>48.770571428571429</v>
      </c>
      <c r="K13468">
        <f t="shared" si="420"/>
        <v>0</v>
      </c>
    </row>
    <row r="13469" spans="1:11" x14ac:dyDescent="0.25">
      <c r="A13469" s="5" t="str">
        <f t="shared" si="421"/>
        <v>SubLAPSCE CentralMonthly Peak DayFebruary4</v>
      </c>
      <c r="B13469" t="s">
        <v>2237</v>
      </c>
      <c r="C13469" t="s">
        <v>2263</v>
      </c>
      <c r="D13469" t="s">
        <v>2832</v>
      </c>
      <c r="E13469" t="s">
        <v>3301</v>
      </c>
      <c r="F13469" s="6">
        <v>4</v>
      </c>
      <c r="G13469" s="6">
        <v>170.80268859863281</v>
      </c>
      <c r="H13469" s="6">
        <v>170.80268859863281</v>
      </c>
      <c r="I13469" s="6">
        <v>155.00689697265625</v>
      </c>
      <c r="J13469" s="6">
        <v>48.788571428571416</v>
      </c>
      <c r="K13469">
        <f t="shared" si="420"/>
        <v>0</v>
      </c>
    </row>
    <row r="13470" spans="1:11" x14ac:dyDescent="0.25">
      <c r="A13470" s="5" t="str">
        <f t="shared" si="421"/>
        <v>SubLAPSCE CentralMonthly Peak DayFebruary5</v>
      </c>
      <c r="B13470" t="s">
        <v>2237</v>
      </c>
      <c r="C13470" t="s">
        <v>2263</v>
      </c>
      <c r="D13470" t="s">
        <v>2832</v>
      </c>
      <c r="E13470" t="s">
        <v>3301</v>
      </c>
      <c r="F13470" s="6">
        <v>5</v>
      </c>
      <c r="G13470" s="6">
        <v>227.55224609375</v>
      </c>
      <c r="H13470" s="6">
        <v>227.55224609375</v>
      </c>
      <c r="I13470" s="6">
        <v>185.50553894042969</v>
      </c>
      <c r="J13470" s="6">
        <v>48.47457142857143</v>
      </c>
      <c r="K13470">
        <f t="shared" si="420"/>
        <v>0</v>
      </c>
    </row>
    <row r="13471" spans="1:11" x14ac:dyDescent="0.25">
      <c r="A13471" s="5" t="str">
        <f t="shared" si="421"/>
        <v>SubLAPSCE CentralMonthly Peak DayFebruary6</v>
      </c>
      <c r="B13471" t="s">
        <v>2237</v>
      </c>
      <c r="C13471" t="s">
        <v>2263</v>
      </c>
      <c r="D13471" t="s">
        <v>2832</v>
      </c>
      <c r="E13471" t="s">
        <v>3301</v>
      </c>
      <c r="F13471" s="6">
        <v>6</v>
      </c>
      <c r="G13471" s="6">
        <v>374.12698364257813</v>
      </c>
      <c r="H13471" s="6">
        <v>374.12698364257813</v>
      </c>
      <c r="I13471" s="6">
        <v>190.22332763671875</v>
      </c>
      <c r="J13471" s="6">
        <v>48.266857142857134</v>
      </c>
      <c r="K13471">
        <f t="shared" si="420"/>
        <v>0</v>
      </c>
    </row>
    <row r="13472" spans="1:11" x14ac:dyDescent="0.25">
      <c r="A13472" s="5" t="str">
        <f t="shared" si="421"/>
        <v>SubLAPSCE CentralMonthly Peak DayFebruary7</v>
      </c>
      <c r="B13472" t="s">
        <v>2237</v>
      </c>
      <c r="C13472" t="s">
        <v>2263</v>
      </c>
      <c r="D13472" t="s">
        <v>2832</v>
      </c>
      <c r="E13472" t="s">
        <v>3301</v>
      </c>
      <c r="F13472" s="6">
        <v>7</v>
      </c>
      <c r="G13472" s="6">
        <v>440.19625854492188</v>
      </c>
      <c r="H13472" s="6">
        <v>440.19625854492188</v>
      </c>
      <c r="I13472" s="6">
        <v>174.5286865234375</v>
      </c>
      <c r="J13472" s="6">
        <v>48.224571428571444</v>
      </c>
      <c r="K13472">
        <f t="shared" si="420"/>
        <v>0</v>
      </c>
    </row>
    <row r="13473" spans="1:11" x14ac:dyDescent="0.25">
      <c r="A13473" s="5" t="str">
        <f t="shared" si="421"/>
        <v>SubLAPSCE CentralMonthly Peak DayFebruary8</v>
      </c>
      <c r="B13473" t="s">
        <v>2237</v>
      </c>
      <c r="C13473" t="s">
        <v>2263</v>
      </c>
      <c r="D13473" t="s">
        <v>2832</v>
      </c>
      <c r="E13473" t="s">
        <v>3301</v>
      </c>
      <c r="F13473" s="6">
        <v>8</v>
      </c>
      <c r="G13473" s="6">
        <v>467.50143432617188</v>
      </c>
      <c r="H13473" s="6">
        <v>467.50143432617188</v>
      </c>
      <c r="I13473" s="6">
        <v>181.65280151367188</v>
      </c>
      <c r="J13473" s="6">
        <v>48.231142857142849</v>
      </c>
      <c r="K13473">
        <f t="shared" si="420"/>
        <v>0</v>
      </c>
    </row>
    <row r="13474" spans="1:11" x14ac:dyDescent="0.25">
      <c r="A13474" s="5" t="str">
        <f t="shared" si="421"/>
        <v>SubLAPSCE CentralMonthly Peak DayFebruary9</v>
      </c>
      <c r="B13474" t="s">
        <v>2237</v>
      </c>
      <c r="C13474" t="s">
        <v>2263</v>
      </c>
      <c r="D13474" t="s">
        <v>2832</v>
      </c>
      <c r="E13474" t="s">
        <v>3301</v>
      </c>
      <c r="F13474" s="6">
        <v>9</v>
      </c>
      <c r="G13474" s="6">
        <v>462.92794799804688</v>
      </c>
      <c r="H13474" s="6">
        <v>462.92794799804688</v>
      </c>
      <c r="I13474" s="6">
        <v>144.52177429199219</v>
      </c>
      <c r="J13474" s="6">
        <v>48.453142857142858</v>
      </c>
      <c r="K13474">
        <f t="shared" si="420"/>
        <v>0</v>
      </c>
    </row>
    <row r="13475" spans="1:11" x14ac:dyDescent="0.25">
      <c r="A13475" s="5" t="str">
        <f t="shared" si="421"/>
        <v>SubLAPSCE CentralMonthly Peak DayFebruary10</v>
      </c>
      <c r="B13475" t="s">
        <v>2237</v>
      </c>
      <c r="C13475" t="s">
        <v>2263</v>
      </c>
      <c r="D13475" t="s">
        <v>2832</v>
      </c>
      <c r="E13475" t="s">
        <v>3301</v>
      </c>
      <c r="F13475" s="6">
        <v>10</v>
      </c>
      <c r="G13475" s="6">
        <v>461.76596069335938</v>
      </c>
      <c r="H13475" s="6">
        <v>461.76596069335938</v>
      </c>
      <c r="I13475" s="6">
        <v>157.98553466796875</v>
      </c>
      <c r="J13475" s="6">
        <v>49.307142857142871</v>
      </c>
      <c r="K13475">
        <f t="shared" si="420"/>
        <v>0</v>
      </c>
    </row>
    <row r="13476" spans="1:11" x14ac:dyDescent="0.25">
      <c r="A13476" s="5" t="str">
        <f t="shared" si="421"/>
        <v>SubLAPSCE CentralMonthly Peak DayFebruary11</v>
      </c>
      <c r="B13476" t="s">
        <v>2237</v>
      </c>
      <c r="C13476" t="s">
        <v>2263</v>
      </c>
      <c r="D13476" t="s">
        <v>2832</v>
      </c>
      <c r="E13476" t="s">
        <v>3301</v>
      </c>
      <c r="F13476" s="6">
        <v>11</v>
      </c>
      <c r="G13476" s="6">
        <v>484.09576416015625</v>
      </c>
      <c r="H13476" s="6">
        <v>484.09576416015625</v>
      </c>
      <c r="I13476" s="6">
        <v>163.49208068847656</v>
      </c>
      <c r="J13476" s="6">
        <v>50.32657142857142</v>
      </c>
      <c r="K13476">
        <f t="shared" si="420"/>
        <v>0</v>
      </c>
    </row>
    <row r="13477" spans="1:11" x14ac:dyDescent="0.25">
      <c r="A13477" s="5" t="str">
        <f t="shared" si="421"/>
        <v>SubLAPSCE CentralMonthly Peak DayFebruary12</v>
      </c>
      <c r="B13477" t="s">
        <v>2237</v>
      </c>
      <c r="C13477" t="s">
        <v>2263</v>
      </c>
      <c r="D13477" t="s">
        <v>2832</v>
      </c>
      <c r="E13477" t="s">
        <v>3301</v>
      </c>
      <c r="F13477" s="6">
        <v>12</v>
      </c>
      <c r="G13477" s="6">
        <v>492.544677734375</v>
      </c>
      <c r="H13477" s="6">
        <v>492.544677734375</v>
      </c>
      <c r="I13477" s="6">
        <v>140.60765075683594</v>
      </c>
      <c r="J13477" s="6">
        <v>51.280857142857144</v>
      </c>
      <c r="K13477">
        <f t="shared" si="420"/>
        <v>0</v>
      </c>
    </row>
    <row r="13478" spans="1:11" x14ac:dyDescent="0.25">
      <c r="A13478" s="5" t="str">
        <f t="shared" si="421"/>
        <v>SubLAPSCE CentralMonthly Peak DayFebruary13</v>
      </c>
      <c r="B13478" t="s">
        <v>2237</v>
      </c>
      <c r="C13478" t="s">
        <v>2263</v>
      </c>
      <c r="D13478" t="s">
        <v>2832</v>
      </c>
      <c r="E13478" t="s">
        <v>3301</v>
      </c>
      <c r="F13478" s="6">
        <v>13</v>
      </c>
      <c r="G13478" s="6">
        <v>445.38894653320313</v>
      </c>
      <c r="H13478" s="6">
        <v>445.38894653320313</v>
      </c>
      <c r="I13478" s="6">
        <v>144.98049926757813</v>
      </c>
      <c r="J13478" s="6">
        <v>53.142000000000003</v>
      </c>
      <c r="K13478">
        <f t="shared" si="420"/>
        <v>0</v>
      </c>
    </row>
    <row r="13479" spans="1:11" x14ac:dyDescent="0.25">
      <c r="A13479" s="5" t="str">
        <f t="shared" si="421"/>
        <v>SubLAPSCE CentralMonthly Peak DayFebruary14</v>
      </c>
      <c r="B13479" t="s">
        <v>2237</v>
      </c>
      <c r="C13479" t="s">
        <v>2263</v>
      </c>
      <c r="D13479" t="s">
        <v>2832</v>
      </c>
      <c r="E13479" t="s">
        <v>3301</v>
      </c>
      <c r="F13479" s="6">
        <v>14</v>
      </c>
      <c r="G13479" s="6">
        <v>402.961669921875</v>
      </c>
      <c r="H13479" s="6">
        <v>402.961669921875</v>
      </c>
      <c r="I13479" s="6">
        <v>147.17698669433594</v>
      </c>
      <c r="J13479" s="6">
        <v>54.195714285714288</v>
      </c>
      <c r="K13479">
        <f t="shared" si="420"/>
        <v>0</v>
      </c>
    </row>
    <row r="13480" spans="1:11" x14ac:dyDescent="0.25">
      <c r="A13480" s="5" t="str">
        <f t="shared" si="421"/>
        <v>SubLAPSCE CentralMonthly Peak DayFebruary15</v>
      </c>
      <c r="B13480" t="s">
        <v>2237</v>
      </c>
      <c r="C13480" t="s">
        <v>2263</v>
      </c>
      <c r="D13480" t="s">
        <v>2832</v>
      </c>
      <c r="E13480" t="s">
        <v>3301</v>
      </c>
      <c r="F13480" s="6">
        <v>15</v>
      </c>
      <c r="G13480" s="6">
        <v>337.36480712890625</v>
      </c>
      <c r="H13480" s="6">
        <v>337.36480712890625</v>
      </c>
      <c r="I13480" s="6">
        <v>111.35641479492188</v>
      </c>
      <c r="J13480" s="6">
        <v>55.719428571428573</v>
      </c>
      <c r="K13480">
        <f t="shared" si="420"/>
        <v>0</v>
      </c>
    </row>
    <row r="13481" spans="1:11" x14ac:dyDescent="0.25">
      <c r="A13481" s="5" t="str">
        <f t="shared" si="421"/>
        <v>SubLAPSCE CentralMonthly Peak DayFebruary16</v>
      </c>
      <c r="B13481" t="s">
        <v>2237</v>
      </c>
      <c r="C13481" t="s">
        <v>2263</v>
      </c>
      <c r="D13481" t="s">
        <v>2832</v>
      </c>
      <c r="E13481" t="s">
        <v>3301</v>
      </c>
      <c r="F13481" s="6">
        <v>16</v>
      </c>
      <c r="G13481" s="6">
        <v>231.99832153320313</v>
      </c>
      <c r="H13481" s="6">
        <v>231.99832153320313</v>
      </c>
      <c r="I13481" s="6">
        <v>140.17045593261719</v>
      </c>
      <c r="J13481" s="6">
        <v>58.158857142857151</v>
      </c>
      <c r="K13481">
        <f t="shared" si="420"/>
        <v>0</v>
      </c>
    </row>
    <row r="13482" spans="1:11" x14ac:dyDescent="0.25">
      <c r="A13482" s="5" t="str">
        <f t="shared" si="421"/>
        <v>SubLAPSCE CentralMonthly Peak DayFebruary17</v>
      </c>
      <c r="B13482" t="s">
        <v>2237</v>
      </c>
      <c r="C13482" t="s">
        <v>2263</v>
      </c>
      <c r="D13482" t="s">
        <v>2832</v>
      </c>
      <c r="E13482" t="s">
        <v>3301</v>
      </c>
      <c r="F13482" s="6">
        <v>17</v>
      </c>
      <c r="G13482" s="6">
        <v>175.30905151367188</v>
      </c>
      <c r="H13482" s="6">
        <v>175.30905151367188</v>
      </c>
      <c r="I13482" s="6">
        <v>122.13655853271484</v>
      </c>
      <c r="J13482" s="6">
        <v>59.060285714285733</v>
      </c>
      <c r="K13482">
        <f t="shared" si="420"/>
        <v>0</v>
      </c>
    </row>
    <row r="13483" spans="1:11" x14ac:dyDescent="0.25">
      <c r="A13483" s="5" t="str">
        <f t="shared" si="421"/>
        <v>SubLAPSCE CentralMonthly Peak DayFebruary18</v>
      </c>
      <c r="B13483" t="s">
        <v>2237</v>
      </c>
      <c r="C13483" t="s">
        <v>2263</v>
      </c>
      <c r="D13483" t="s">
        <v>2832</v>
      </c>
      <c r="E13483" t="s">
        <v>3301</v>
      </c>
      <c r="F13483" s="6">
        <v>18</v>
      </c>
      <c r="G13483" s="6">
        <v>179.55398559570313</v>
      </c>
      <c r="H13483" s="6">
        <v>179.55398559570313</v>
      </c>
      <c r="I13483" s="6">
        <v>131.91493225097656</v>
      </c>
      <c r="J13483" s="6">
        <v>58.065142857142874</v>
      </c>
      <c r="K13483">
        <f t="shared" si="420"/>
        <v>0</v>
      </c>
    </row>
    <row r="13484" spans="1:11" x14ac:dyDescent="0.25">
      <c r="A13484" s="5" t="str">
        <f t="shared" si="421"/>
        <v>SubLAPSCE CentralMonthly Peak DayFebruary19</v>
      </c>
      <c r="B13484" t="s">
        <v>2237</v>
      </c>
      <c r="C13484" t="s">
        <v>2263</v>
      </c>
      <c r="D13484" t="s">
        <v>2832</v>
      </c>
      <c r="E13484" t="s">
        <v>3301</v>
      </c>
      <c r="F13484" s="6">
        <v>19</v>
      </c>
      <c r="G13484" s="6">
        <v>182.14898681640625</v>
      </c>
      <c r="H13484" s="6">
        <v>182.14898681640625</v>
      </c>
      <c r="I13484" s="6">
        <v>118.27125549316406</v>
      </c>
      <c r="J13484" s="6">
        <v>56.421999999999997</v>
      </c>
      <c r="K13484">
        <f t="shared" si="420"/>
        <v>0</v>
      </c>
    </row>
    <row r="13485" spans="1:11" x14ac:dyDescent="0.25">
      <c r="A13485" s="5" t="str">
        <f t="shared" si="421"/>
        <v>SubLAPSCE CentralMonthly Peak DayFebruary20</v>
      </c>
      <c r="B13485" t="s">
        <v>2237</v>
      </c>
      <c r="C13485" t="s">
        <v>2263</v>
      </c>
      <c r="D13485" t="s">
        <v>2832</v>
      </c>
      <c r="E13485" t="s">
        <v>3301</v>
      </c>
      <c r="F13485" s="6">
        <v>20</v>
      </c>
      <c r="G13485" s="6">
        <v>176.37266540527344</v>
      </c>
      <c r="H13485" s="6">
        <v>176.37266540527344</v>
      </c>
      <c r="I13485" s="6">
        <v>117.49817657470703</v>
      </c>
      <c r="J13485" s="6">
        <v>54.847714285714289</v>
      </c>
      <c r="K13485">
        <f t="shared" si="420"/>
        <v>0</v>
      </c>
    </row>
    <row r="13486" spans="1:11" x14ac:dyDescent="0.25">
      <c r="A13486" s="5" t="str">
        <f t="shared" si="421"/>
        <v>SubLAPSCE CentralMonthly Peak DayFebruary21</v>
      </c>
      <c r="B13486" t="s">
        <v>2237</v>
      </c>
      <c r="C13486" t="s">
        <v>2263</v>
      </c>
      <c r="D13486" t="s">
        <v>2832</v>
      </c>
      <c r="E13486" t="s">
        <v>3301</v>
      </c>
      <c r="F13486" s="6">
        <v>21</v>
      </c>
      <c r="G13486" s="6">
        <v>173.763916015625</v>
      </c>
      <c r="H13486" s="6">
        <v>173.763916015625</v>
      </c>
      <c r="I13486" s="6">
        <v>119.13397216796875</v>
      </c>
      <c r="J13486" s="6">
        <v>53.598571428571432</v>
      </c>
      <c r="K13486">
        <f t="shared" si="420"/>
        <v>0</v>
      </c>
    </row>
    <row r="13487" spans="1:11" x14ac:dyDescent="0.25">
      <c r="A13487" s="5" t="str">
        <f t="shared" si="421"/>
        <v>SubLAPSCE CentralMonthly Peak DayFebruary22</v>
      </c>
      <c r="B13487" t="s">
        <v>2237</v>
      </c>
      <c r="C13487" t="s">
        <v>2263</v>
      </c>
      <c r="D13487" t="s">
        <v>2832</v>
      </c>
      <c r="E13487" t="s">
        <v>3301</v>
      </c>
      <c r="F13487" s="6">
        <v>22</v>
      </c>
      <c r="G13487" s="6">
        <v>162.37190246582031</v>
      </c>
      <c r="H13487" s="6">
        <v>162.37190246582031</v>
      </c>
      <c r="I13487" s="6">
        <v>127.50381469726563</v>
      </c>
      <c r="J13487" s="6">
        <v>51.815142857142874</v>
      </c>
      <c r="K13487">
        <f t="shared" si="420"/>
        <v>0</v>
      </c>
    </row>
    <row r="13488" spans="1:11" x14ac:dyDescent="0.25">
      <c r="A13488" s="5" t="str">
        <f t="shared" si="421"/>
        <v>SubLAPSCE CentralMonthly Peak DayFebruary23</v>
      </c>
      <c r="B13488" t="s">
        <v>2237</v>
      </c>
      <c r="C13488" t="s">
        <v>2263</v>
      </c>
      <c r="D13488" t="s">
        <v>2832</v>
      </c>
      <c r="E13488" t="s">
        <v>3301</v>
      </c>
      <c r="F13488" s="6">
        <v>23</v>
      </c>
      <c r="G13488" s="6">
        <v>193.16954040527344</v>
      </c>
      <c r="H13488" s="6">
        <v>193.16954040527344</v>
      </c>
      <c r="I13488" s="6">
        <v>172.56155395507813</v>
      </c>
      <c r="J13488" s="6">
        <v>50.945142857142827</v>
      </c>
      <c r="K13488">
        <f t="shared" si="420"/>
        <v>0</v>
      </c>
    </row>
    <row r="13489" spans="1:11" x14ac:dyDescent="0.25">
      <c r="A13489" s="5" t="str">
        <f t="shared" si="421"/>
        <v>SubLAPSCE CentralMonthly Peak DayFebruary24</v>
      </c>
      <c r="B13489" t="s">
        <v>2237</v>
      </c>
      <c r="C13489" t="s">
        <v>2263</v>
      </c>
      <c r="D13489" t="s">
        <v>2832</v>
      </c>
      <c r="E13489" t="s">
        <v>3301</v>
      </c>
      <c r="F13489" s="6">
        <v>24</v>
      </c>
      <c r="G13489" s="6">
        <v>212.1397705078125</v>
      </c>
      <c r="H13489" s="6">
        <v>212.1397705078125</v>
      </c>
      <c r="I13489" s="6">
        <v>131.44599914550781</v>
      </c>
      <c r="J13489" s="6">
        <v>50.880571428571443</v>
      </c>
      <c r="K13489">
        <f t="shared" si="420"/>
        <v>0</v>
      </c>
    </row>
    <row r="13490" spans="1:11" x14ac:dyDescent="0.25">
      <c r="A13490" s="5" t="str">
        <f t="shared" si="421"/>
        <v>SubLAPSCE CentralAverage WeekdayMarch1</v>
      </c>
      <c r="B13490" t="s">
        <v>2237</v>
      </c>
      <c r="C13490" t="s">
        <v>2263</v>
      </c>
      <c r="D13490" t="s">
        <v>2833</v>
      </c>
      <c r="E13490" t="s">
        <v>3302</v>
      </c>
      <c r="F13490" s="6">
        <v>1</v>
      </c>
      <c r="G13490" s="6">
        <v>211.9256591796875</v>
      </c>
      <c r="H13490" s="6">
        <v>211.9256591796875</v>
      </c>
      <c r="I13490" s="6">
        <v>166.993408203125</v>
      </c>
      <c r="J13490" s="6">
        <v>46.277999999999992</v>
      </c>
      <c r="K13490">
        <f t="shared" si="420"/>
        <v>0</v>
      </c>
    </row>
    <row r="13491" spans="1:11" x14ac:dyDescent="0.25">
      <c r="A13491" s="5" t="str">
        <f t="shared" si="421"/>
        <v>SubLAPSCE CentralAverage WeekdayMarch2</v>
      </c>
      <c r="B13491" t="s">
        <v>2237</v>
      </c>
      <c r="C13491" t="s">
        <v>2263</v>
      </c>
      <c r="D13491" t="s">
        <v>2833</v>
      </c>
      <c r="E13491" t="s">
        <v>3302</v>
      </c>
      <c r="F13491" s="6">
        <v>2</v>
      </c>
      <c r="G13491" s="6">
        <v>204.43423461914063</v>
      </c>
      <c r="H13491" s="6">
        <v>204.43423461914063</v>
      </c>
      <c r="I13491" s="6">
        <v>137.11520385742188</v>
      </c>
      <c r="J13491" s="6">
        <v>44.980571428571423</v>
      </c>
      <c r="K13491">
        <f t="shared" si="420"/>
        <v>0</v>
      </c>
    </row>
    <row r="13492" spans="1:11" x14ac:dyDescent="0.25">
      <c r="A13492" s="5" t="str">
        <f t="shared" si="421"/>
        <v>SubLAPSCE CentralAverage WeekdayMarch3</v>
      </c>
      <c r="B13492" t="s">
        <v>2237</v>
      </c>
      <c r="C13492" t="s">
        <v>2263</v>
      </c>
      <c r="D13492" t="s">
        <v>2833</v>
      </c>
      <c r="E13492" t="s">
        <v>3302</v>
      </c>
      <c r="F13492" s="6">
        <v>3</v>
      </c>
      <c r="G13492" s="6">
        <v>184.28573608398438</v>
      </c>
      <c r="H13492" s="6">
        <v>184.28573608398438</v>
      </c>
      <c r="I13492" s="6">
        <v>143.89405822753906</v>
      </c>
      <c r="J13492" s="6">
        <v>43.679714285714283</v>
      </c>
      <c r="K13492">
        <f t="shared" si="420"/>
        <v>0</v>
      </c>
    </row>
    <row r="13493" spans="1:11" x14ac:dyDescent="0.25">
      <c r="A13493" s="5" t="str">
        <f t="shared" si="421"/>
        <v>SubLAPSCE CentralAverage WeekdayMarch4</v>
      </c>
      <c r="B13493" t="s">
        <v>2237</v>
      </c>
      <c r="C13493" t="s">
        <v>2263</v>
      </c>
      <c r="D13493" t="s">
        <v>2833</v>
      </c>
      <c r="E13493" t="s">
        <v>3302</v>
      </c>
      <c r="F13493" s="6">
        <v>4</v>
      </c>
      <c r="G13493" s="6">
        <v>175.90853881835938</v>
      </c>
      <c r="H13493" s="6">
        <v>175.90853881835938</v>
      </c>
      <c r="I13493" s="6">
        <v>135.57475280761719</v>
      </c>
      <c r="J13493" s="6">
        <v>42.429714285714269</v>
      </c>
      <c r="K13493">
        <f t="shared" si="420"/>
        <v>0</v>
      </c>
    </row>
    <row r="13494" spans="1:11" x14ac:dyDescent="0.25">
      <c r="A13494" s="5" t="str">
        <f t="shared" si="421"/>
        <v>SubLAPSCE CentralAverage WeekdayMarch5</v>
      </c>
      <c r="B13494" t="s">
        <v>2237</v>
      </c>
      <c r="C13494" t="s">
        <v>2263</v>
      </c>
      <c r="D13494" t="s">
        <v>2833</v>
      </c>
      <c r="E13494" t="s">
        <v>3302</v>
      </c>
      <c r="F13494" s="6">
        <v>5</v>
      </c>
      <c r="G13494" s="6">
        <v>247.33538818359375</v>
      </c>
      <c r="H13494" s="6">
        <v>247.33538818359375</v>
      </c>
      <c r="I13494" s="6">
        <v>169.46963500976563</v>
      </c>
      <c r="J13494" s="6">
        <v>41.589714285714273</v>
      </c>
      <c r="K13494">
        <f t="shared" si="420"/>
        <v>0</v>
      </c>
    </row>
    <row r="13495" spans="1:11" x14ac:dyDescent="0.25">
      <c r="A13495" s="5" t="str">
        <f t="shared" si="421"/>
        <v>SubLAPSCE CentralAverage WeekdayMarch6</v>
      </c>
      <c r="B13495" t="s">
        <v>2237</v>
      </c>
      <c r="C13495" t="s">
        <v>2263</v>
      </c>
      <c r="D13495" t="s">
        <v>2833</v>
      </c>
      <c r="E13495" t="s">
        <v>3302</v>
      </c>
      <c r="F13495" s="6">
        <v>6</v>
      </c>
      <c r="G13495" s="6">
        <v>356.1146240234375</v>
      </c>
      <c r="H13495" s="6">
        <v>356.1146240234375</v>
      </c>
      <c r="I13495" s="6">
        <v>224.45866394042969</v>
      </c>
      <c r="J13495" s="6">
        <v>40.949999999999989</v>
      </c>
      <c r="K13495">
        <f t="shared" si="420"/>
        <v>0</v>
      </c>
    </row>
    <row r="13496" spans="1:11" x14ac:dyDescent="0.25">
      <c r="A13496" s="5" t="str">
        <f t="shared" si="421"/>
        <v>SubLAPSCE CentralAverage WeekdayMarch7</v>
      </c>
      <c r="B13496" t="s">
        <v>2237</v>
      </c>
      <c r="C13496" t="s">
        <v>2263</v>
      </c>
      <c r="D13496" t="s">
        <v>2833</v>
      </c>
      <c r="E13496" t="s">
        <v>3302</v>
      </c>
      <c r="F13496" s="6">
        <v>7</v>
      </c>
      <c r="G13496" s="6">
        <v>411.4683837890625</v>
      </c>
      <c r="H13496" s="6">
        <v>411.4683837890625</v>
      </c>
      <c r="I13496" s="6">
        <v>148.65617370605469</v>
      </c>
      <c r="J13496" s="6">
        <v>40.30342857142859</v>
      </c>
      <c r="K13496">
        <f t="shared" si="420"/>
        <v>0</v>
      </c>
    </row>
    <row r="13497" spans="1:11" x14ac:dyDescent="0.25">
      <c r="A13497" s="5" t="str">
        <f t="shared" si="421"/>
        <v>SubLAPSCE CentralAverage WeekdayMarch8</v>
      </c>
      <c r="B13497" t="s">
        <v>2237</v>
      </c>
      <c r="C13497" t="s">
        <v>2263</v>
      </c>
      <c r="D13497" t="s">
        <v>2833</v>
      </c>
      <c r="E13497" t="s">
        <v>3302</v>
      </c>
      <c r="F13497" s="6">
        <v>8</v>
      </c>
      <c r="G13497" s="6">
        <v>428.9903564453125</v>
      </c>
      <c r="H13497" s="6">
        <v>428.9903564453125</v>
      </c>
      <c r="I13497" s="6">
        <v>135.8250732421875</v>
      </c>
      <c r="J13497" s="6">
        <v>40.064000000000007</v>
      </c>
      <c r="K13497">
        <f t="shared" si="420"/>
        <v>0</v>
      </c>
    </row>
    <row r="13498" spans="1:11" x14ac:dyDescent="0.25">
      <c r="A13498" s="5" t="str">
        <f t="shared" si="421"/>
        <v>SubLAPSCE CentralAverage WeekdayMarch9</v>
      </c>
      <c r="B13498" t="s">
        <v>2237</v>
      </c>
      <c r="C13498" t="s">
        <v>2263</v>
      </c>
      <c r="D13498" t="s">
        <v>2833</v>
      </c>
      <c r="E13498" t="s">
        <v>3302</v>
      </c>
      <c r="F13498" s="6">
        <v>9</v>
      </c>
      <c r="G13498" s="6">
        <v>437.30221557617188</v>
      </c>
      <c r="H13498" s="6">
        <v>437.30221557617188</v>
      </c>
      <c r="I13498" s="6">
        <v>142.10479736328125</v>
      </c>
      <c r="J13498" s="6">
        <v>40.716285714285696</v>
      </c>
      <c r="K13498">
        <f t="shared" si="420"/>
        <v>0</v>
      </c>
    </row>
    <row r="13499" spans="1:11" x14ac:dyDescent="0.25">
      <c r="A13499" s="5" t="str">
        <f t="shared" si="421"/>
        <v>SubLAPSCE CentralAverage WeekdayMarch10</v>
      </c>
      <c r="B13499" t="s">
        <v>2237</v>
      </c>
      <c r="C13499" t="s">
        <v>2263</v>
      </c>
      <c r="D13499" t="s">
        <v>2833</v>
      </c>
      <c r="E13499" t="s">
        <v>3302</v>
      </c>
      <c r="F13499" s="6">
        <v>10</v>
      </c>
      <c r="G13499" s="6">
        <v>419.52078247070313</v>
      </c>
      <c r="H13499" s="6">
        <v>419.52078247070313</v>
      </c>
      <c r="I13499" s="6">
        <v>129.74021911621094</v>
      </c>
      <c r="J13499" s="6">
        <v>44.522571428571432</v>
      </c>
      <c r="K13499">
        <f t="shared" si="420"/>
        <v>0</v>
      </c>
    </row>
    <row r="13500" spans="1:11" x14ac:dyDescent="0.25">
      <c r="A13500" s="5" t="str">
        <f t="shared" si="421"/>
        <v>SubLAPSCE CentralAverage WeekdayMarch11</v>
      </c>
      <c r="B13500" t="s">
        <v>2237</v>
      </c>
      <c r="C13500" t="s">
        <v>2263</v>
      </c>
      <c r="D13500" t="s">
        <v>2833</v>
      </c>
      <c r="E13500" t="s">
        <v>3302</v>
      </c>
      <c r="F13500" s="6">
        <v>11</v>
      </c>
      <c r="G13500" s="6">
        <v>427.39553833007813</v>
      </c>
      <c r="H13500" s="6">
        <v>427.39553833007813</v>
      </c>
      <c r="I13500" s="6">
        <v>160.14445495605469</v>
      </c>
      <c r="J13500" s="6">
        <v>49.436285714285695</v>
      </c>
      <c r="K13500">
        <f t="shared" si="420"/>
        <v>0</v>
      </c>
    </row>
    <row r="13501" spans="1:11" x14ac:dyDescent="0.25">
      <c r="A13501" s="5" t="str">
        <f t="shared" si="421"/>
        <v>SubLAPSCE CentralAverage WeekdayMarch12</v>
      </c>
      <c r="B13501" t="s">
        <v>2237</v>
      </c>
      <c r="C13501" t="s">
        <v>2263</v>
      </c>
      <c r="D13501" t="s">
        <v>2833</v>
      </c>
      <c r="E13501" t="s">
        <v>3302</v>
      </c>
      <c r="F13501" s="6">
        <v>12</v>
      </c>
      <c r="G13501" s="6">
        <v>417.07864379882813</v>
      </c>
      <c r="H13501" s="6">
        <v>417.07864379882813</v>
      </c>
      <c r="I13501" s="6">
        <v>136.81979370117188</v>
      </c>
      <c r="J13501" s="6">
        <v>53.919714285714278</v>
      </c>
      <c r="K13501">
        <f t="shared" si="420"/>
        <v>0</v>
      </c>
    </row>
    <row r="13502" spans="1:11" x14ac:dyDescent="0.25">
      <c r="A13502" s="5" t="str">
        <f t="shared" si="421"/>
        <v>SubLAPSCE CentralAverage WeekdayMarch13</v>
      </c>
      <c r="B13502" t="s">
        <v>2237</v>
      </c>
      <c r="C13502" t="s">
        <v>2263</v>
      </c>
      <c r="D13502" t="s">
        <v>2833</v>
      </c>
      <c r="E13502" t="s">
        <v>3302</v>
      </c>
      <c r="F13502" s="6">
        <v>13</v>
      </c>
      <c r="G13502" s="6">
        <v>377.54428100585938</v>
      </c>
      <c r="H13502" s="6">
        <v>377.54428100585938</v>
      </c>
      <c r="I13502" s="6">
        <v>137.43220520019531</v>
      </c>
      <c r="J13502" s="6">
        <v>58.298857142857159</v>
      </c>
      <c r="K13502">
        <f t="shared" si="420"/>
        <v>0</v>
      </c>
    </row>
    <row r="13503" spans="1:11" x14ac:dyDescent="0.25">
      <c r="A13503" s="5" t="str">
        <f t="shared" si="421"/>
        <v>SubLAPSCE CentralAverage WeekdayMarch14</v>
      </c>
      <c r="B13503" t="s">
        <v>2237</v>
      </c>
      <c r="C13503" t="s">
        <v>2263</v>
      </c>
      <c r="D13503" t="s">
        <v>2833</v>
      </c>
      <c r="E13503" t="s">
        <v>3302</v>
      </c>
      <c r="F13503" s="6">
        <v>14</v>
      </c>
      <c r="G13503" s="6">
        <v>313.38577270507813</v>
      </c>
      <c r="H13503" s="6">
        <v>313.38577270507813</v>
      </c>
      <c r="I13503" s="6">
        <v>122.63620758056641</v>
      </c>
      <c r="J13503" s="6">
        <v>61.98599999999999</v>
      </c>
      <c r="K13503">
        <f t="shared" si="420"/>
        <v>0</v>
      </c>
    </row>
    <row r="13504" spans="1:11" x14ac:dyDescent="0.25">
      <c r="A13504" s="5" t="str">
        <f t="shared" si="421"/>
        <v>SubLAPSCE CentralAverage WeekdayMarch15</v>
      </c>
      <c r="B13504" t="s">
        <v>2237</v>
      </c>
      <c r="C13504" t="s">
        <v>2263</v>
      </c>
      <c r="D13504" t="s">
        <v>2833</v>
      </c>
      <c r="E13504" t="s">
        <v>3302</v>
      </c>
      <c r="F13504" s="6">
        <v>15</v>
      </c>
      <c r="G13504" s="6">
        <v>309.62796020507813</v>
      </c>
      <c r="H13504" s="6">
        <v>309.62796020507813</v>
      </c>
      <c r="I13504" s="6">
        <v>120.42595672607422</v>
      </c>
      <c r="J13504" s="6">
        <v>65.250571428571419</v>
      </c>
      <c r="K13504">
        <f t="shared" si="420"/>
        <v>0</v>
      </c>
    </row>
    <row r="13505" spans="1:11" x14ac:dyDescent="0.25">
      <c r="A13505" s="5" t="str">
        <f t="shared" si="421"/>
        <v>SubLAPSCE CentralAverage WeekdayMarch16</v>
      </c>
      <c r="B13505" t="s">
        <v>2237</v>
      </c>
      <c r="C13505" t="s">
        <v>2263</v>
      </c>
      <c r="D13505" t="s">
        <v>2833</v>
      </c>
      <c r="E13505" t="s">
        <v>3302</v>
      </c>
      <c r="F13505" s="6">
        <v>16</v>
      </c>
      <c r="G13505" s="6">
        <v>224.85041809082031</v>
      </c>
      <c r="H13505" s="6">
        <v>224.85041809082031</v>
      </c>
      <c r="I13505" s="6">
        <v>131.32179260253906</v>
      </c>
      <c r="J13505" s="6">
        <v>66.481428571428552</v>
      </c>
      <c r="K13505">
        <f t="shared" si="420"/>
        <v>0</v>
      </c>
    </row>
    <row r="13506" spans="1:11" x14ac:dyDescent="0.25">
      <c r="A13506" s="5" t="str">
        <f t="shared" si="421"/>
        <v>SubLAPSCE CentralAverage WeekdayMarch17</v>
      </c>
      <c r="B13506" t="s">
        <v>2237</v>
      </c>
      <c r="C13506" t="s">
        <v>2263</v>
      </c>
      <c r="D13506" t="s">
        <v>2833</v>
      </c>
      <c r="E13506" t="s">
        <v>3302</v>
      </c>
      <c r="F13506" s="6">
        <v>17</v>
      </c>
      <c r="G13506" s="6">
        <v>167.68502807617188</v>
      </c>
      <c r="H13506" s="6">
        <v>167.68502807617188</v>
      </c>
      <c r="I13506" s="6">
        <v>100.84324645996094</v>
      </c>
      <c r="J13506" s="6">
        <v>68.277142857142891</v>
      </c>
      <c r="K13506">
        <f t="shared" ref="K13506:K13569" si="422">INDEX(events, MATCH(CONCATENATE(B13506, C13506, D13506, E13506), events_y, 0), MATCH("Confidential", events_x, 0))</f>
        <v>0</v>
      </c>
    </row>
    <row r="13507" spans="1:11" x14ac:dyDescent="0.25">
      <c r="A13507" s="5" t="str">
        <f t="shared" ref="A13507:A13570" si="423">CONCATENATE(B13507, C13507, D13507, E13507, F13507)</f>
        <v>SubLAPSCE CentralAverage WeekdayMarch18</v>
      </c>
      <c r="B13507" t="s">
        <v>2237</v>
      </c>
      <c r="C13507" t="s">
        <v>2263</v>
      </c>
      <c r="D13507" t="s">
        <v>2833</v>
      </c>
      <c r="E13507" t="s">
        <v>3302</v>
      </c>
      <c r="F13507" s="6">
        <v>18</v>
      </c>
      <c r="G13507" s="6">
        <v>157.409423828125</v>
      </c>
      <c r="H13507" s="6">
        <v>157.409423828125</v>
      </c>
      <c r="I13507" s="6">
        <v>113.02455902099609</v>
      </c>
      <c r="J13507" s="6">
        <v>67.922285714285692</v>
      </c>
      <c r="K13507">
        <f t="shared" si="422"/>
        <v>0</v>
      </c>
    </row>
    <row r="13508" spans="1:11" x14ac:dyDescent="0.25">
      <c r="A13508" s="5" t="str">
        <f t="shared" si="423"/>
        <v>SubLAPSCE CentralAverage WeekdayMarch19</v>
      </c>
      <c r="B13508" t="s">
        <v>2237</v>
      </c>
      <c r="C13508" t="s">
        <v>2263</v>
      </c>
      <c r="D13508" t="s">
        <v>2833</v>
      </c>
      <c r="E13508" t="s">
        <v>3302</v>
      </c>
      <c r="F13508" s="6">
        <v>19</v>
      </c>
      <c r="G13508" s="6">
        <v>160.10284423828125</v>
      </c>
      <c r="H13508" s="6">
        <v>160.10284423828125</v>
      </c>
      <c r="I13508" s="6">
        <v>129.12640380859375</v>
      </c>
      <c r="J13508" s="6">
        <v>66.542571428571406</v>
      </c>
      <c r="K13508">
        <f t="shared" si="422"/>
        <v>0</v>
      </c>
    </row>
    <row r="13509" spans="1:11" x14ac:dyDescent="0.25">
      <c r="A13509" s="5" t="str">
        <f t="shared" si="423"/>
        <v>SubLAPSCE CentralAverage WeekdayMarch20</v>
      </c>
      <c r="B13509" t="s">
        <v>2237</v>
      </c>
      <c r="C13509" t="s">
        <v>2263</v>
      </c>
      <c r="D13509" t="s">
        <v>2833</v>
      </c>
      <c r="E13509" t="s">
        <v>3302</v>
      </c>
      <c r="F13509" s="6">
        <v>20</v>
      </c>
      <c r="G13509" s="6">
        <v>168.4027099609375</v>
      </c>
      <c r="H13509" s="6">
        <v>168.4027099609375</v>
      </c>
      <c r="I13509" s="6">
        <v>107.62653350830078</v>
      </c>
      <c r="J13509" s="6">
        <v>64.090285714285713</v>
      </c>
      <c r="K13509">
        <f t="shared" si="422"/>
        <v>0</v>
      </c>
    </row>
    <row r="13510" spans="1:11" x14ac:dyDescent="0.25">
      <c r="A13510" s="5" t="str">
        <f t="shared" si="423"/>
        <v>SubLAPSCE CentralAverage WeekdayMarch21</v>
      </c>
      <c r="B13510" t="s">
        <v>2237</v>
      </c>
      <c r="C13510" t="s">
        <v>2263</v>
      </c>
      <c r="D13510" t="s">
        <v>2833</v>
      </c>
      <c r="E13510" t="s">
        <v>3302</v>
      </c>
      <c r="F13510" s="6">
        <v>21</v>
      </c>
      <c r="G13510" s="6">
        <v>172.44175720214844</v>
      </c>
      <c r="H13510" s="6">
        <v>172.44175720214844</v>
      </c>
      <c r="I13510" s="6">
        <v>123.20481872558594</v>
      </c>
      <c r="J13510" s="6">
        <v>59.337428571428582</v>
      </c>
      <c r="K13510">
        <f t="shared" si="422"/>
        <v>0</v>
      </c>
    </row>
    <row r="13511" spans="1:11" x14ac:dyDescent="0.25">
      <c r="A13511" s="5" t="str">
        <f t="shared" si="423"/>
        <v>SubLAPSCE CentralAverage WeekdayMarch22</v>
      </c>
      <c r="B13511" t="s">
        <v>2237</v>
      </c>
      <c r="C13511" t="s">
        <v>2263</v>
      </c>
      <c r="D13511" t="s">
        <v>2833</v>
      </c>
      <c r="E13511" t="s">
        <v>3302</v>
      </c>
      <c r="F13511" s="6">
        <v>22</v>
      </c>
      <c r="G13511" s="6">
        <v>184.71913146972656</v>
      </c>
      <c r="H13511" s="6">
        <v>184.71913146972656</v>
      </c>
      <c r="I13511" s="6">
        <v>113.88687896728516</v>
      </c>
      <c r="J13511" s="6">
        <v>56.595999999999997</v>
      </c>
      <c r="K13511">
        <f t="shared" si="422"/>
        <v>0</v>
      </c>
    </row>
    <row r="13512" spans="1:11" x14ac:dyDescent="0.25">
      <c r="A13512" s="5" t="str">
        <f t="shared" si="423"/>
        <v>SubLAPSCE CentralAverage WeekdayMarch23</v>
      </c>
      <c r="B13512" t="s">
        <v>2237</v>
      </c>
      <c r="C13512" t="s">
        <v>2263</v>
      </c>
      <c r="D13512" t="s">
        <v>2833</v>
      </c>
      <c r="E13512" t="s">
        <v>3302</v>
      </c>
      <c r="F13512" s="6">
        <v>23</v>
      </c>
      <c r="G13512" s="6">
        <v>193.75788879394531</v>
      </c>
      <c r="H13512" s="6">
        <v>193.75788879394531</v>
      </c>
      <c r="I13512" s="6">
        <v>129.85649108886719</v>
      </c>
      <c r="J13512" s="6">
        <v>53.843714285714292</v>
      </c>
      <c r="K13512">
        <f t="shared" si="422"/>
        <v>0</v>
      </c>
    </row>
    <row r="13513" spans="1:11" x14ac:dyDescent="0.25">
      <c r="A13513" s="5" t="str">
        <f t="shared" si="423"/>
        <v>SubLAPSCE CentralAverage WeekdayMarch24</v>
      </c>
      <c r="B13513" t="s">
        <v>2237</v>
      </c>
      <c r="C13513" t="s">
        <v>2263</v>
      </c>
      <c r="D13513" t="s">
        <v>2833</v>
      </c>
      <c r="E13513" t="s">
        <v>3302</v>
      </c>
      <c r="F13513" s="6">
        <v>24</v>
      </c>
      <c r="G13513" s="6">
        <v>190.0274658203125</v>
      </c>
      <c r="H13513" s="6">
        <v>190.0274658203125</v>
      </c>
      <c r="I13513" s="6">
        <v>135.19964599609375</v>
      </c>
      <c r="J13513" s="6">
        <v>52.253714285714246</v>
      </c>
      <c r="K13513">
        <f t="shared" si="422"/>
        <v>0</v>
      </c>
    </row>
    <row r="13514" spans="1:11" x14ac:dyDescent="0.25">
      <c r="A13514" s="5" t="str">
        <f t="shared" si="423"/>
        <v>SubLAPSCE CentralMonthly Peak DayMarch1</v>
      </c>
      <c r="B13514" t="s">
        <v>2237</v>
      </c>
      <c r="C13514" t="s">
        <v>2263</v>
      </c>
      <c r="D13514" t="s">
        <v>2834</v>
      </c>
      <c r="E13514" t="s">
        <v>3302</v>
      </c>
      <c r="F13514" s="6">
        <v>1</v>
      </c>
      <c r="G13514" s="6">
        <v>203.8997802734375</v>
      </c>
      <c r="H13514" s="6">
        <v>203.8997802734375</v>
      </c>
      <c r="I13514" s="6">
        <v>199.97625732421875</v>
      </c>
      <c r="J13514" s="6">
        <v>49.184571428571445</v>
      </c>
      <c r="K13514">
        <f t="shared" si="422"/>
        <v>0</v>
      </c>
    </row>
    <row r="13515" spans="1:11" x14ac:dyDescent="0.25">
      <c r="A13515" s="5" t="str">
        <f t="shared" si="423"/>
        <v>SubLAPSCE CentralMonthly Peak DayMarch2</v>
      </c>
      <c r="B13515" t="s">
        <v>2237</v>
      </c>
      <c r="C13515" t="s">
        <v>2263</v>
      </c>
      <c r="D13515" t="s">
        <v>2834</v>
      </c>
      <c r="E13515" t="s">
        <v>3302</v>
      </c>
      <c r="F13515" s="6">
        <v>2</v>
      </c>
      <c r="G13515" s="6">
        <v>190.24639892578125</v>
      </c>
      <c r="H13515" s="6">
        <v>190.24639892578125</v>
      </c>
      <c r="I13515" s="6">
        <v>198.20356750488281</v>
      </c>
      <c r="J13515" s="6">
        <v>48.690571428571438</v>
      </c>
      <c r="K13515">
        <f t="shared" si="422"/>
        <v>0</v>
      </c>
    </row>
    <row r="13516" spans="1:11" x14ac:dyDescent="0.25">
      <c r="A13516" s="5" t="str">
        <f t="shared" si="423"/>
        <v>SubLAPSCE CentralMonthly Peak DayMarch3</v>
      </c>
      <c r="B13516" t="s">
        <v>2237</v>
      </c>
      <c r="C13516" t="s">
        <v>2263</v>
      </c>
      <c r="D13516" t="s">
        <v>2834</v>
      </c>
      <c r="E13516" t="s">
        <v>3302</v>
      </c>
      <c r="F13516" s="6">
        <v>3</v>
      </c>
      <c r="G13516" s="6">
        <v>172.76280212402344</v>
      </c>
      <c r="H13516" s="6">
        <v>172.76280212402344</v>
      </c>
      <c r="I13516" s="6">
        <v>186.06668090820313</v>
      </c>
      <c r="J13516" s="6">
        <v>47.407714285714277</v>
      </c>
      <c r="K13516">
        <f t="shared" si="422"/>
        <v>0</v>
      </c>
    </row>
    <row r="13517" spans="1:11" x14ac:dyDescent="0.25">
      <c r="A13517" s="5" t="str">
        <f t="shared" si="423"/>
        <v>SubLAPSCE CentralMonthly Peak DayMarch4</v>
      </c>
      <c r="B13517" t="s">
        <v>2237</v>
      </c>
      <c r="C13517" t="s">
        <v>2263</v>
      </c>
      <c r="D13517" t="s">
        <v>2834</v>
      </c>
      <c r="E13517" t="s">
        <v>3302</v>
      </c>
      <c r="F13517" s="6">
        <v>4</v>
      </c>
      <c r="G13517" s="6">
        <v>174.31201171875</v>
      </c>
      <c r="H13517" s="6">
        <v>174.31201171875</v>
      </c>
      <c r="I13517" s="6">
        <v>181.03874206542969</v>
      </c>
      <c r="J13517" s="6">
        <v>46.346571428571416</v>
      </c>
      <c r="K13517">
        <f t="shared" si="422"/>
        <v>0</v>
      </c>
    </row>
    <row r="13518" spans="1:11" x14ac:dyDescent="0.25">
      <c r="A13518" s="5" t="str">
        <f t="shared" si="423"/>
        <v>SubLAPSCE CentralMonthly Peak DayMarch5</v>
      </c>
      <c r="B13518" t="s">
        <v>2237</v>
      </c>
      <c r="C13518" t="s">
        <v>2263</v>
      </c>
      <c r="D13518" t="s">
        <v>2834</v>
      </c>
      <c r="E13518" t="s">
        <v>3302</v>
      </c>
      <c r="F13518" s="6">
        <v>5</v>
      </c>
      <c r="G13518" s="6">
        <v>248.65628051757813</v>
      </c>
      <c r="H13518" s="6">
        <v>248.65628051757813</v>
      </c>
      <c r="I13518" s="6">
        <v>161.888916015625</v>
      </c>
      <c r="J13518" s="6">
        <v>45.931142857142873</v>
      </c>
      <c r="K13518">
        <f t="shared" si="422"/>
        <v>0</v>
      </c>
    </row>
    <row r="13519" spans="1:11" x14ac:dyDescent="0.25">
      <c r="A13519" s="5" t="str">
        <f t="shared" si="423"/>
        <v>SubLAPSCE CentralMonthly Peak DayMarch6</v>
      </c>
      <c r="B13519" t="s">
        <v>2237</v>
      </c>
      <c r="C13519" t="s">
        <v>2263</v>
      </c>
      <c r="D13519" t="s">
        <v>2834</v>
      </c>
      <c r="E13519" t="s">
        <v>3302</v>
      </c>
      <c r="F13519" s="6">
        <v>6</v>
      </c>
      <c r="G13519" s="6">
        <v>353.62640380859375</v>
      </c>
      <c r="H13519" s="6">
        <v>353.62640380859375</v>
      </c>
      <c r="I13519" s="6">
        <v>190.53999328613281</v>
      </c>
      <c r="J13519" s="6">
        <v>45.063999999999993</v>
      </c>
      <c r="K13519">
        <f t="shared" si="422"/>
        <v>0</v>
      </c>
    </row>
    <row r="13520" spans="1:11" x14ac:dyDescent="0.25">
      <c r="A13520" s="5" t="str">
        <f t="shared" si="423"/>
        <v>SubLAPSCE CentralMonthly Peak DayMarch7</v>
      </c>
      <c r="B13520" t="s">
        <v>2237</v>
      </c>
      <c r="C13520" t="s">
        <v>2263</v>
      </c>
      <c r="D13520" t="s">
        <v>2834</v>
      </c>
      <c r="E13520" t="s">
        <v>3302</v>
      </c>
      <c r="F13520" s="6">
        <v>7</v>
      </c>
      <c r="G13520" s="6">
        <v>367.32009887695313</v>
      </c>
      <c r="H13520" s="6">
        <v>367.32009887695313</v>
      </c>
      <c r="I13520" s="6">
        <v>229.18421936035156</v>
      </c>
      <c r="J13520" s="6">
        <v>44.353428571428559</v>
      </c>
      <c r="K13520">
        <f t="shared" si="422"/>
        <v>0</v>
      </c>
    </row>
    <row r="13521" spans="1:11" x14ac:dyDescent="0.25">
      <c r="A13521" s="5" t="str">
        <f t="shared" si="423"/>
        <v>SubLAPSCE CentralMonthly Peak DayMarch8</v>
      </c>
      <c r="B13521" t="s">
        <v>2237</v>
      </c>
      <c r="C13521" t="s">
        <v>2263</v>
      </c>
      <c r="D13521" t="s">
        <v>2834</v>
      </c>
      <c r="E13521" t="s">
        <v>3302</v>
      </c>
      <c r="F13521" s="6">
        <v>8</v>
      </c>
      <c r="G13521" s="6">
        <v>414.50042724609375</v>
      </c>
      <c r="H13521" s="6">
        <v>414.50042724609375</v>
      </c>
      <c r="I13521" s="6">
        <v>146.98843383789063</v>
      </c>
      <c r="J13521" s="6">
        <v>44.644571428571446</v>
      </c>
      <c r="K13521">
        <f t="shared" si="422"/>
        <v>0</v>
      </c>
    </row>
    <row r="13522" spans="1:11" x14ac:dyDescent="0.25">
      <c r="A13522" s="5" t="str">
        <f t="shared" si="423"/>
        <v>SubLAPSCE CentralMonthly Peak DayMarch9</v>
      </c>
      <c r="B13522" t="s">
        <v>2237</v>
      </c>
      <c r="C13522" t="s">
        <v>2263</v>
      </c>
      <c r="D13522" t="s">
        <v>2834</v>
      </c>
      <c r="E13522" t="s">
        <v>3302</v>
      </c>
      <c r="F13522" s="6">
        <v>9</v>
      </c>
      <c r="G13522" s="6">
        <v>427.8011474609375</v>
      </c>
      <c r="H13522" s="6">
        <v>427.8011474609375</v>
      </c>
      <c r="I13522" s="6">
        <v>168.83168029785156</v>
      </c>
      <c r="J13522" s="6">
        <v>45.378857142857164</v>
      </c>
      <c r="K13522">
        <f t="shared" si="422"/>
        <v>0</v>
      </c>
    </row>
    <row r="13523" spans="1:11" x14ac:dyDescent="0.25">
      <c r="A13523" s="5" t="str">
        <f t="shared" si="423"/>
        <v>SubLAPSCE CentralMonthly Peak DayMarch10</v>
      </c>
      <c r="B13523" t="s">
        <v>2237</v>
      </c>
      <c r="C13523" t="s">
        <v>2263</v>
      </c>
      <c r="D13523" t="s">
        <v>2834</v>
      </c>
      <c r="E13523" t="s">
        <v>3302</v>
      </c>
      <c r="F13523" s="6">
        <v>10</v>
      </c>
      <c r="G13523" s="6">
        <v>428.70730590820313</v>
      </c>
      <c r="H13523" s="6">
        <v>428.70730590820313</v>
      </c>
      <c r="I13523" s="6">
        <v>167.27862548828125</v>
      </c>
      <c r="J13523" s="6">
        <v>46.946285714285708</v>
      </c>
      <c r="K13523">
        <f t="shared" si="422"/>
        <v>0</v>
      </c>
    </row>
    <row r="13524" spans="1:11" x14ac:dyDescent="0.25">
      <c r="A13524" s="5" t="str">
        <f t="shared" si="423"/>
        <v>SubLAPSCE CentralMonthly Peak DayMarch11</v>
      </c>
      <c r="B13524" t="s">
        <v>2237</v>
      </c>
      <c r="C13524" t="s">
        <v>2263</v>
      </c>
      <c r="D13524" t="s">
        <v>2834</v>
      </c>
      <c r="E13524" t="s">
        <v>3302</v>
      </c>
      <c r="F13524" s="6">
        <v>11</v>
      </c>
      <c r="G13524" s="6">
        <v>433.65823364257813</v>
      </c>
      <c r="H13524" s="6">
        <v>433.65823364257813</v>
      </c>
      <c r="I13524" s="6">
        <v>164.30528259277344</v>
      </c>
      <c r="J13524" s="6">
        <v>50.181714285714285</v>
      </c>
      <c r="K13524">
        <f t="shared" si="422"/>
        <v>0</v>
      </c>
    </row>
    <row r="13525" spans="1:11" x14ac:dyDescent="0.25">
      <c r="A13525" s="5" t="str">
        <f t="shared" si="423"/>
        <v>SubLAPSCE CentralMonthly Peak DayMarch12</v>
      </c>
      <c r="B13525" t="s">
        <v>2237</v>
      </c>
      <c r="C13525" t="s">
        <v>2263</v>
      </c>
      <c r="D13525" t="s">
        <v>2834</v>
      </c>
      <c r="E13525" t="s">
        <v>3302</v>
      </c>
      <c r="F13525" s="6">
        <v>12</v>
      </c>
      <c r="G13525" s="6">
        <v>408.8255615234375</v>
      </c>
      <c r="H13525" s="6">
        <v>408.8255615234375</v>
      </c>
      <c r="I13525" s="6">
        <v>178.11534118652344</v>
      </c>
      <c r="J13525" s="6">
        <v>50.832285714285746</v>
      </c>
      <c r="K13525">
        <f t="shared" si="422"/>
        <v>0</v>
      </c>
    </row>
    <row r="13526" spans="1:11" x14ac:dyDescent="0.25">
      <c r="A13526" s="5" t="str">
        <f t="shared" si="423"/>
        <v>SubLAPSCE CentralMonthly Peak DayMarch13</v>
      </c>
      <c r="B13526" t="s">
        <v>2237</v>
      </c>
      <c r="C13526" t="s">
        <v>2263</v>
      </c>
      <c r="D13526" t="s">
        <v>2834</v>
      </c>
      <c r="E13526" t="s">
        <v>3302</v>
      </c>
      <c r="F13526" s="6">
        <v>13</v>
      </c>
      <c r="G13526" s="6">
        <v>376.94866943359375</v>
      </c>
      <c r="H13526" s="6">
        <v>376.94866943359375</v>
      </c>
      <c r="I13526" s="6">
        <v>173.85716247558594</v>
      </c>
      <c r="J13526" s="6">
        <v>53.366285714285716</v>
      </c>
      <c r="K13526">
        <f t="shared" si="422"/>
        <v>0</v>
      </c>
    </row>
    <row r="13527" spans="1:11" x14ac:dyDescent="0.25">
      <c r="A13527" s="5" t="str">
        <f t="shared" si="423"/>
        <v>SubLAPSCE CentralMonthly Peak DayMarch14</v>
      </c>
      <c r="B13527" t="s">
        <v>2237</v>
      </c>
      <c r="C13527" t="s">
        <v>2263</v>
      </c>
      <c r="D13527" t="s">
        <v>2834</v>
      </c>
      <c r="E13527" t="s">
        <v>3302</v>
      </c>
      <c r="F13527" s="6">
        <v>14</v>
      </c>
      <c r="G13527" s="6">
        <v>309.49884033203125</v>
      </c>
      <c r="H13527" s="6">
        <v>309.49884033203125</v>
      </c>
      <c r="I13527" s="6">
        <v>337.98602294921875</v>
      </c>
      <c r="J13527" s="6">
        <v>52.669142857142837</v>
      </c>
      <c r="K13527">
        <f t="shared" si="422"/>
        <v>0</v>
      </c>
    </row>
    <row r="13528" spans="1:11" x14ac:dyDescent="0.25">
      <c r="A13528" s="5" t="str">
        <f t="shared" si="423"/>
        <v>SubLAPSCE CentralMonthly Peak DayMarch15</v>
      </c>
      <c r="B13528" t="s">
        <v>2237</v>
      </c>
      <c r="C13528" t="s">
        <v>2263</v>
      </c>
      <c r="D13528" t="s">
        <v>2834</v>
      </c>
      <c r="E13528" t="s">
        <v>3302</v>
      </c>
      <c r="F13528" s="6">
        <v>15</v>
      </c>
      <c r="G13528" s="6">
        <v>285.694580078125</v>
      </c>
      <c r="H13528" s="6">
        <v>285.694580078125</v>
      </c>
      <c r="I13528" s="6">
        <v>147.98115539550781</v>
      </c>
      <c r="J13528" s="6">
        <v>52.754571428571403</v>
      </c>
      <c r="K13528">
        <f t="shared" si="422"/>
        <v>0</v>
      </c>
    </row>
    <row r="13529" spans="1:11" x14ac:dyDescent="0.25">
      <c r="A13529" s="5" t="str">
        <f t="shared" si="423"/>
        <v>SubLAPSCE CentralMonthly Peak DayMarch16</v>
      </c>
      <c r="B13529" t="s">
        <v>2237</v>
      </c>
      <c r="C13529" t="s">
        <v>2263</v>
      </c>
      <c r="D13529" t="s">
        <v>2834</v>
      </c>
      <c r="E13529" t="s">
        <v>3302</v>
      </c>
      <c r="F13529" s="6">
        <v>16</v>
      </c>
      <c r="G13529" s="6">
        <v>213.20367431640625</v>
      </c>
      <c r="H13529" s="6">
        <v>213.20367431640625</v>
      </c>
      <c r="I13529" s="6">
        <v>141.55256652832031</v>
      </c>
      <c r="J13529" s="6">
        <v>52.285714285714256</v>
      </c>
      <c r="K13529">
        <f t="shared" si="422"/>
        <v>0</v>
      </c>
    </row>
    <row r="13530" spans="1:11" x14ac:dyDescent="0.25">
      <c r="A13530" s="5" t="str">
        <f t="shared" si="423"/>
        <v>SubLAPSCE CentralMonthly Peak DayMarch17</v>
      </c>
      <c r="B13530" t="s">
        <v>2237</v>
      </c>
      <c r="C13530" t="s">
        <v>2263</v>
      </c>
      <c r="D13530" t="s">
        <v>2834</v>
      </c>
      <c r="E13530" t="s">
        <v>3302</v>
      </c>
      <c r="F13530" s="6">
        <v>17</v>
      </c>
      <c r="G13530" s="6">
        <v>181.91546630859375</v>
      </c>
      <c r="H13530" s="6">
        <v>181.91546630859375</v>
      </c>
      <c r="I13530" s="6">
        <v>118.57817077636719</v>
      </c>
      <c r="J13530" s="6">
        <v>51.71571428571427</v>
      </c>
      <c r="K13530">
        <f t="shared" si="422"/>
        <v>0</v>
      </c>
    </row>
    <row r="13531" spans="1:11" x14ac:dyDescent="0.25">
      <c r="A13531" s="5" t="str">
        <f t="shared" si="423"/>
        <v>SubLAPSCE CentralMonthly Peak DayMarch18</v>
      </c>
      <c r="B13531" t="s">
        <v>2237</v>
      </c>
      <c r="C13531" t="s">
        <v>2263</v>
      </c>
      <c r="D13531" t="s">
        <v>2834</v>
      </c>
      <c r="E13531" t="s">
        <v>3302</v>
      </c>
      <c r="F13531" s="6">
        <v>18</v>
      </c>
      <c r="G13531" s="6">
        <v>170.75112915039063</v>
      </c>
      <c r="H13531" s="6">
        <v>170.75112915039063</v>
      </c>
      <c r="I13531" s="6">
        <v>131.52262878417969</v>
      </c>
      <c r="J13531" s="6">
        <v>50.261714285714305</v>
      </c>
      <c r="K13531">
        <f t="shared" si="422"/>
        <v>0</v>
      </c>
    </row>
    <row r="13532" spans="1:11" x14ac:dyDescent="0.25">
      <c r="A13532" s="5" t="str">
        <f t="shared" si="423"/>
        <v>SubLAPSCE CentralMonthly Peak DayMarch19</v>
      </c>
      <c r="B13532" t="s">
        <v>2237</v>
      </c>
      <c r="C13532" t="s">
        <v>2263</v>
      </c>
      <c r="D13532" t="s">
        <v>2834</v>
      </c>
      <c r="E13532" t="s">
        <v>3302</v>
      </c>
      <c r="F13532" s="6">
        <v>19</v>
      </c>
      <c r="G13532" s="6">
        <v>160.1690673828125</v>
      </c>
      <c r="H13532" s="6">
        <v>160.1690673828125</v>
      </c>
      <c r="I13532" s="6">
        <v>133.72718811035156</v>
      </c>
      <c r="J13532" s="6">
        <v>48.375999999999991</v>
      </c>
      <c r="K13532">
        <f t="shared" si="422"/>
        <v>0</v>
      </c>
    </row>
    <row r="13533" spans="1:11" x14ac:dyDescent="0.25">
      <c r="A13533" s="5" t="str">
        <f t="shared" si="423"/>
        <v>SubLAPSCE CentralMonthly Peak DayMarch20</v>
      </c>
      <c r="B13533" t="s">
        <v>2237</v>
      </c>
      <c r="C13533" t="s">
        <v>2263</v>
      </c>
      <c r="D13533" t="s">
        <v>2834</v>
      </c>
      <c r="E13533" t="s">
        <v>3302</v>
      </c>
      <c r="F13533" s="6">
        <v>20</v>
      </c>
      <c r="G13533" s="6">
        <v>161.26527404785156</v>
      </c>
      <c r="H13533" s="6">
        <v>161.26527404785156</v>
      </c>
      <c r="I13533" s="6">
        <v>118.93491363525391</v>
      </c>
      <c r="J13533" s="6">
        <v>46.799142857142861</v>
      </c>
      <c r="K13533">
        <f t="shared" si="422"/>
        <v>0</v>
      </c>
    </row>
    <row r="13534" spans="1:11" x14ac:dyDescent="0.25">
      <c r="A13534" s="5" t="str">
        <f t="shared" si="423"/>
        <v>SubLAPSCE CentralMonthly Peak DayMarch21</v>
      </c>
      <c r="B13534" t="s">
        <v>2237</v>
      </c>
      <c r="C13534" t="s">
        <v>2263</v>
      </c>
      <c r="D13534" t="s">
        <v>2834</v>
      </c>
      <c r="E13534" t="s">
        <v>3302</v>
      </c>
      <c r="F13534" s="6">
        <v>21</v>
      </c>
      <c r="G13534" s="6">
        <v>175.77996826171875</v>
      </c>
      <c r="H13534" s="6">
        <v>175.77996826171875</v>
      </c>
      <c r="I13534" s="6">
        <v>129.39967346191406</v>
      </c>
      <c r="J13534" s="6">
        <v>46.153428571428584</v>
      </c>
      <c r="K13534">
        <f t="shared" si="422"/>
        <v>0</v>
      </c>
    </row>
    <row r="13535" spans="1:11" x14ac:dyDescent="0.25">
      <c r="A13535" s="5" t="str">
        <f t="shared" si="423"/>
        <v>SubLAPSCE CentralMonthly Peak DayMarch22</v>
      </c>
      <c r="B13535" t="s">
        <v>2237</v>
      </c>
      <c r="C13535" t="s">
        <v>2263</v>
      </c>
      <c r="D13535" t="s">
        <v>2834</v>
      </c>
      <c r="E13535" t="s">
        <v>3302</v>
      </c>
      <c r="F13535" s="6">
        <v>22</v>
      </c>
      <c r="G13535" s="6">
        <v>197.72129821777344</v>
      </c>
      <c r="H13535" s="6">
        <v>197.72129821777344</v>
      </c>
      <c r="I13535" s="6">
        <v>287.78610229492188</v>
      </c>
      <c r="J13535" s="6">
        <v>46.230285714285714</v>
      </c>
      <c r="K13535">
        <f t="shared" si="422"/>
        <v>0</v>
      </c>
    </row>
    <row r="13536" spans="1:11" x14ac:dyDescent="0.25">
      <c r="A13536" s="5" t="str">
        <f t="shared" si="423"/>
        <v>SubLAPSCE CentralMonthly Peak DayMarch23</v>
      </c>
      <c r="B13536" t="s">
        <v>2237</v>
      </c>
      <c r="C13536" t="s">
        <v>2263</v>
      </c>
      <c r="D13536" t="s">
        <v>2834</v>
      </c>
      <c r="E13536" t="s">
        <v>3302</v>
      </c>
      <c r="F13536" s="6">
        <v>23</v>
      </c>
      <c r="G13536" s="6">
        <v>198.5054931640625</v>
      </c>
      <c r="H13536" s="6">
        <v>198.5054931640625</v>
      </c>
      <c r="I13536" s="6">
        <v>142.22276306152344</v>
      </c>
      <c r="J13536" s="6">
        <v>45.677714285714302</v>
      </c>
      <c r="K13536">
        <f t="shared" si="422"/>
        <v>0</v>
      </c>
    </row>
    <row r="13537" spans="1:11" x14ac:dyDescent="0.25">
      <c r="A13537" s="5" t="str">
        <f t="shared" si="423"/>
        <v>SubLAPSCE CentralMonthly Peak DayMarch24</v>
      </c>
      <c r="B13537" t="s">
        <v>2237</v>
      </c>
      <c r="C13537" t="s">
        <v>2263</v>
      </c>
      <c r="D13537" t="s">
        <v>2834</v>
      </c>
      <c r="E13537" t="s">
        <v>3302</v>
      </c>
      <c r="F13537" s="6">
        <v>24</v>
      </c>
      <c r="G13537" s="6">
        <v>192.92454528808594</v>
      </c>
      <c r="H13537" s="6">
        <v>192.92454528808594</v>
      </c>
      <c r="I13537" s="6">
        <v>197.11958312988281</v>
      </c>
      <c r="J13537" s="6">
        <v>44.36685714285715</v>
      </c>
      <c r="K13537">
        <f t="shared" si="422"/>
        <v>0</v>
      </c>
    </row>
    <row r="13538" spans="1:11" x14ac:dyDescent="0.25">
      <c r="A13538" s="5" t="str">
        <f t="shared" si="423"/>
        <v>SubLAPSCE CentralAverage WeekdayApril1</v>
      </c>
      <c r="B13538" t="s">
        <v>2237</v>
      </c>
      <c r="C13538" t="s">
        <v>2263</v>
      </c>
      <c r="D13538" t="s">
        <v>2835</v>
      </c>
      <c r="E13538" t="s">
        <v>3303</v>
      </c>
      <c r="F13538" s="6">
        <v>1</v>
      </c>
      <c r="G13538" s="6">
        <v>206.18113708496094</v>
      </c>
      <c r="H13538" s="6">
        <v>206.18113708496094</v>
      </c>
      <c r="I13538" s="6">
        <v>139.18104553222656</v>
      </c>
      <c r="J13538" s="6">
        <v>63.751428571428562</v>
      </c>
      <c r="K13538">
        <f t="shared" si="422"/>
        <v>0</v>
      </c>
    </row>
    <row r="13539" spans="1:11" x14ac:dyDescent="0.25">
      <c r="A13539" s="5" t="str">
        <f t="shared" si="423"/>
        <v>SubLAPSCE CentralAverage WeekdayApril2</v>
      </c>
      <c r="B13539" t="s">
        <v>2237</v>
      </c>
      <c r="C13539" t="s">
        <v>2263</v>
      </c>
      <c r="D13539" t="s">
        <v>2835</v>
      </c>
      <c r="E13539" t="s">
        <v>3303</v>
      </c>
      <c r="F13539" s="6">
        <v>2</v>
      </c>
      <c r="G13539" s="6">
        <v>205.9344482421875</v>
      </c>
      <c r="H13539" s="6">
        <v>205.9344482421875</v>
      </c>
      <c r="I13539" s="6">
        <v>134.1097412109375</v>
      </c>
      <c r="J13539" s="6">
        <v>61.414857142857144</v>
      </c>
      <c r="K13539">
        <f t="shared" si="422"/>
        <v>0</v>
      </c>
    </row>
    <row r="13540" spans="1:11" x14ac:dyDescent="0.25">
      <c r="A13540" s="5" t="str">
        <f t="shared" si="423"/>
        <v>SubLAPSCE CentralAverage WeekdayApril3</v>
      </c>
      <c r="B13540" t="s">
        <v>2237</v>
      </c>
      <c r="C13540" t="s">
        <v>2263</v>
      </c>
      <c r="D13540" t="s">
        <v>2835</v>
      </c>
      <c r="E13540" t="s">
        <v>3303</v>
      </c>
      <c r="F13540" s="6">
        <v>3</v>
      </c>
      <c r="G13540" s="6">
        <v>197.22578430175781</v>
      </c>
      <c r="H13540" s="6">
        <v>197.22578430175781</v>
      </c>
      <c r="I13540" s="6">
        <v>130.42887878417969</v>
      </c>
      <c r="J13540" s="6">
        <v>60.540000000000013</v>
      </c>
      <c r="K13540">
        <f t="shared" si="422"/>
        <v>0</v>
      </c>
    </row>
    <row r="13541" spans="1:11" x14ac:dyDescent="0.25">
      <c r="A13541" s="5" t="str">
        <f t="shared" si="423"/>
        <v>SubLAPSCE CentralAverage WeekdayApril4</v>
      </c>
      <c r="B13541" t="s">
        <v>2237</v>
      </c>
      <c r="C13541" t="s">
        <v>2263</v>
      </c>
      <c r="D13541" t="s">
        <v>2835</v>
      </c>
      <c r="E13541" t="s">
        <v>3303</v>
      </c>
      <c r="F13541" s="6">
        <v>4</v>
      </c>
      <c r="G13541" s="6">
        <v>169.93486022949219</v>
      </c>
      <c r="H13541" s="6">
        <v>169.93486022949219</v>
      </c>
      <c r="I13541" s="6">
        <v>160.96330261230469</v>
      </c>
      <c r="J13541" s="6">
        <v>58.815428571428555</v>
      </c>
      <c r="K13541">
        <f t="shared" si="422"/>
        <v>0</v>
      </c>
    </row>
    <row r="13542" spans="1:11" x14ac:dyDescent="0.25">
      <c r="A13542" s="5" t="str">
        <f t="shared" si="423"/>
        <v>SubLAPSCE CentralAverage WeekdayApril5</v>
      </c>
      <c r="B13542" t="s">
        <v>2237</v>
      </c>
      <c r="C13542" t="s">
        <v>2263</v>
      </c>
      <c r="D13542" t="s">
        <v>2835</v>
      </c>
      <c r="E13542" t="s">
        <v>3303</v>
      </c>
      <c r="F13542" s="6">
        <v>5</v>
      </c>
      <c r="G13542" s="6">
        <v>260.52093505859375</v>
      </c>
      <c r="H13542" s="6">
        <v>260.52093505859375</v>
      </c>
      <c r="I13542" s="6">
        <v>152.70851135253906</v>
      </c>
      <c r="J13542" s="6">
        <v>56.576571428571441</v>
      </c>
      <c r="K13542">
        <f t="shared" si="422"/>
        <v>0</v>
      </c>
    </row>
    <row r="13543" spans="1:11" x14ac:dyDescent="0.25">
      <c r="A13543" s="5" t="str">
        <f t="shared" si="423"/>
        <v>SubLAPSCE CentralAverage WeekdayApril6</v>
      </c>
      <c r="B13543" t="s">
        <v>2237</v>
      </c>
      <c r="C13543" t="s">
        <v>2263</v>
      </c>
      <c r="D13543" t="s">
        <v>2835</v>
      </c>
      <c r="E13543" t="s">
        <v>3303</v>
      </c>
      <c r="F13543" s="6">
        <v>6</v>
      </c>
      <c r="G13543" s="6">
        <v>434.72894287109375</v>
      </c>
      <c r="H13543" s="6">
        <v>434.72894287109375</v>
      </c>
      <c r="I13543" s="6">
        <v>209.81939697265625</v>
      </c>
      <c r="J13543" s="6">
        <v>55.438857142857138</v>
      </c>
      <c r="K13543">
        <f t="shared" si="422"/>
        <v>0</v>
      </c>
    </row>
    <row r="13544" spans="1:11" x14ac:dyDescent="0.25">
      <c r="A13544" s="5" t="str">
        <f t="shared" si="423"/>
        <v>SubLAPSCE CentralAverage WeekdayApril7</v>
      </c>
      <c r="B13544" t="s">
        <v>2237</v>
      </c>
      <c r="C13544" t="s">
        <v>2263</v>
      </c>
      <c r="D13544" t="s">
        <v>2835</v>
      </c>
      <c r="E13544" t="s">
        <v>3303</v>
      </c>
      <c r="F13544" s="6">
        <v>7</v>
      </c>
      <c r="G13544" s="6">
        <v>479.013427734375</v>
      </c>
      <c r="H13544" s="6">
        <v>479.013427734375</v>
      </c>
      <c r="I13544" s="6">
        <v>162.3709716796875</v>
      </c>
      <c r="J13544" s="6">
        <v>54.442</v>
      </c>
      <c r="K13544">
        <f t="shared" si="422"/>
        <v>0</v>
      </c>
    </row>
    <row r="13545" spans="1:11" x14ac:dyDescent="0.25">
      <c r="A13545" s="5" t="str">
        <f t="shared" si="423"/>
        <v>SubLAPSCE CentralAverage WeekdayApril8</v>
      </c>
      <c r="B13545" t="s">
        <v>2237</v>
      </c>
      <c r="C13545" t="s">
        <v>2263</v>
      </c>
      <c r="D13545" t="s">
        <v>2835</v>
      </c>
      <c r="E13545" t="s">
        <v>3303</v>
      </c>
      <c r="F13545" s="6">
        <v>8</v>
      </c>
      <c r="G13545" s="6">
        <v>521.85919189453125</v>
      </c>
      <c r="H13545" s="6">
        <v>521.85919189453125</v>
      </c>
      <c r="I13545" s="6">
        <v>154.18914794921875</v>
      </c>
      <c r="J13545" s="6">
        <v>54.010857142857162</v>
      </c>
      <c r="K13545">
        <f t="shared" si="422"/>
        <v>0</v>
      </c>
    </row>
    <row r="13546" spans="1:11" x14ac:dyDescent="0.25">
      <c r="A13546" s="5" t="str">
        <f t="shared" si="423"/>
        <v>SubLAPSCE CentralAverage WeekdayApril9</v>
      </c>
      <c r="B13546" t="s">
        <v>2237</v>
      </c>
      <c r="C13546" t="s">
        <v>2263</v>
      </c>
      <c r="D13546" t="s">
        <v>2835</v>
      </c>
      <c r="E13546" t="s">
        <v>3303</v>
      </c>
      <c r="F13546" s="6">
        <v>9</v>
      </c>
      <c r="G13546" s="6">
        <v>540.630859375</v>
      </c>
      <c r="H13546" s="6">
        <v>540.630859375</v>
      </c>
      <c r="I13546" s="6">
        <v>145.62098693847656</v>
      </c>
      <c r="J13546" s="6">
        <v>56.910857142857132</v>
      </c>
      <c r="K13546">
        <f t="shared" si="422"/>
        <v>0</v>
      </c>
    </row>
    <row r="13547" spans="1:11" x14ac:dyDescent="0.25">
      <c r="A13547" s="5" t="str">
        <f t="shared" si="423"/>
        <v>SubLAPSCE CentralAverage WeekdayApril10</v>
      </c>
      <c r="B13547" t="s">
        <v>2237</v>
      </c>
      <c r="C13547" t="s">
        <v>2263</v>
      </c>
      <c r="D13547" t="s">
        <v>2835</v>
      </c>
      <c r="E13547" t="s">
        <v>3303</v>
      </c>
      <c r="F13547" s="6">
        <v>10</v>
      </c>
      <c r="G13547" s="6">
        <v>529.79766845703125</v>
      </c>
      <c r="H13547" s="6">
        <v>529.79766845703125</v>
      </c>
      <c r="I13547" s="6">
        <v>139.721435546875</v>
      </c>
      <c r="J13547" s="6">
        <v>61.184571428571445</v>
      </c>
      <c r="K13547">
        <f t="shared" si="422"/>
        <v>0</v>
      </c>
    </row>
    <row r="13548" spans="1:11" x14ac:dyDescent="0.25">
      <c r="A13548" s="5" t="str">
        <f t="shared" si="423"/>
        <v>SubLAPSCE CentralAverage WeekdayApril11</v>
      </c>
      <c r="B13548" t="s">
        <v>2237</v>
      </c>
      <c r="C13548" t="s">
        <v>2263</v>
      </c>
      <c r="D13548" t="s">
        <v>2835</v>
      </c>
      <c r="E13548" t="s">
        <v>3303</v>
      </c>
      <c r="F13548" s="6">
        <v>11</v>
      </c>
      <c r="G13548" s="6">
        <v>513.7554931640625</v>
      </c>
      <c r="H13548" s="6">
        <v>513.7554931640625</v>
      </c>
      <c r="I13548" s="6">
        <v>146.94381713867188</v>
      </c>
      <c r="J13548" s="6">
        <v>66.426857142857159</v>
      </c>
      <c r="K13548">
        <f t="shared" si="422"/>
        <v>0</v>
      </c>
    </row>
    <row r="13549" spans="1:11" x14ac:dyDescent="0.25">
      <c r="A13549" s="5" t="str">
        <f t="shared" si="423"/>
        <v>SubLAPSCE CentralAverage WeekdayApril12</v>
      </c>
      <c r="B13549" t="s">
        <v>2237</v>
      </c>
      <c r="C13549" t="s">
        <v>2263</v>
      </c>
      <c r="D13549" t="s">
        <v>2835</v>
      </c>
      <c r="E13549" t="s">
        <v>3303</v>
      </c>
      <c r="F13549" s="6">
        <v>12</v>
      </c>
      <c r="G13549" s="6">
        <v>488.80740356445313</v>
      </c>
      <c r="H13549" s="6">
        <v>488.80740356445313</v>
      </c>
      <c r="I13549" s="6">
        <v>159.70059204101563</v>
      </c>
      <c r="J13549" s="6">
        <v>70.937428571428583</v>
      </c>
      <c r="K13549">
        <f t="shared" si="422"/>
        <v>0</v>
      </c>
    </row>
    <row r="13550" spans="1:11" x14ac:dyDescent="0.25">
      <c r="A13550" s="5" t="str">
        <f t="shared" si="423"/>
        <v>SubLAPSCE CentralAverage WeekdayApril13</v>
      </c>
      <c r="B13550" t="s">
        <v>2237</v>
      </c>
      <c r="C13550" t="s">
        <v>2263</v>
      </c>
      <c r="D13550" t="s">
        <v>2835</v>
      </c>
      <c r="E13550" t="s">
        <v>3303</v>
      </c>
      <c r="F13550" s="6">
        <v>13</v>
      </c>
      <c r="G13550" s="6">
        <v>447.89862060546875</v>
      </c>
      <c r="H13550" s="6">
        <v>447.89862060546875</v>
      </c>
      <c r="I13550" s="6">
        <v>145.6868896484375</v>
      </c>
      <c r="J13550" s="6">
        <v>73.279714285714292</v>
      </c>
      <c r="K13550">
        <f t="shared" si="422"/>
        <v>0</v>
      </c>
    </row>
    <row r="13551" spans="1:11" x14ac:dyDescent="0.25">
      <c r="A13551" s="5" t="str">
        <f t="shared" si="423"/>
        <v>SubLAPSCE CentralAverage WeekdayApril14</v>
      </c>
      <c r="B13551" t="s">
        <v>2237</v>
      </c>
      <c r="C13551" t="s">
        <v>2263</v>
      </c>
      <c r="D13551" t="s">
        <v>2835</v>
      </c>
      <c r="E13551" t="s">
        <v>3303</v>
      </c>
      <c r="F13551" s="6">
        <v>14</v>
      </c>
      <c r="G13551" s="6">
        <v>432.98416137695313</v>
      </c>
      <c r="H13551" s="6">
        <v>432.98416137695313</v>
      </c>
      <c r="I13551" s="6">
        <v>156.4615478515625</v>
      </c>
      <c r="J13551" s="6">
        <v>75.434285714285721</v>
      </c>
      <c r="K13551">
        <f t="shared" si="422"/>
        <v>0</v>
      </c>
    </row>
    <row r="13552" spans="1:11" x14ac:dyDescent="0.25">
      <c r="A13552" s="5" t="str">
        <f t="shared" si="423"/>
        <v>SubLAPSCE CentralAverage WeekdayApril15</v>
      </c>
      <c r="B13552" t="s">
        <v>2237</v>
      </c>
      <c r="C13552" t="s">
        <v>2263</v>
      </c>
      <c r="D13552" t="s">
        <v>2835</v>
      </c>
      <c r="E13552" t="s">
        <v>3303</v>
      </c>
      <c r="F13552" s="6">
        <v>15</v>
      </c>
      <c r="G13552" s="6">
        <v>339.79733276367188</v>
      </c>
      <c r="H13552" s="6">
        <v>339.79733276367188</v>
      </c>
      <c r="I13552" s="6">
        <v>127.99570465087891</v>
      </c>
      <c r="J13552" s="6">
        <v>77.082857142857165</v>
      </c>
      <c r="K13552">
        <f t="shared" si="422"/>
        <v>0</v>
      </c>
    </row>
    <row r="13553" spans="1:11" x14ac:dyDescent="0.25">
      <c r="A13553" s="5" t="str">
        <f t="shared" si="423"/>
        <v>SubLAPSCE CentralAverage WeekdayApril16</v>
      </c>
      <c r="B13553" t="s">
        <v>2237</v>
      </c>
      <c r="C13553" t="s">
        <v>2263</v>
      </c>
      <c r="D13553" t="s">
        <v>2835</v>
      </c>
      <c r="E13553" t="s">
        <v>3303</v>
      </c>
      <c r="F13553" s="6">
        <v>16</v>
      </c>
      <c r="G13553" s="6">
        <v>262.93832397460938</v>
      </c>
      <c r="H13553" s="6">
        <v>262.93832397460938</v>
      </c>
      <c r="I13553" s="6">
        <v>133.58786010742188</v>
      </c>
      <c r="J13553" s="6">
        <v>77.697142857142879</v>
      </c>
      <c r="K13553">
        <f t="shared" si="422"/>
        <v>0</v>
      </c>
    </row>
    <row r="13554" spans="1:11" x14ac:dyDescent="0.25">
      <c r="A13554" s="5" t="str">
        <f t="shared" si="423"/>
        <v>SubLAPSCE CentralAverage WeekdayApril17</v>
      </c>
      <c r="B13554" t="s">
        <v>2237</v>
      </c>
      <c r="C13554" t="s">
        <v>2263</v>
      </c>
      <c r="D13554" t="s">
        <v>2835</v>
      </c>
      <c r="E13554" t="s">
        <v>3303</v>
      </c>
      <c r="F13554" s="6">
        <v>17</v>
      </c>
      <c r="G13554" s="6">
        <v>176.80235290527344</v>
      </c>
      <c r="H13554" s="6">
        <v>176.80235290527344</v>
      </c>
      <c r="I13554" s="6">
        <v>146.803466796875</v>
      </c>
      <c r="J13554" s="6">
        <v>77.331428571428589</v>
      </c>
      <c r="K13554">
        <f t="shared" si="422"/>
        <v>0</v>
      </c>
    </row>
    <row r="13555" spans="1:11" x14ac:dyDescent="0.25">
      <c r="A13555" s="5" t="str">
        <f t="shared" si="423"/>
        <v>SubLAPSCE CentralAverage WeekdayApril18</v>
      </c>
      <c r="B13555" t="s">
        <v>2237</v>
      </c>
      <c r="C13555" t="s">
        <v>2263</v>
      </c>
      <c r="D13555" t="s">
        <v>2835</v>
      </c>
      <c r="E13555" t="s">
        <v>3303</v>
      </c>
      <c r="F13555" s="6">
        <v>18</v>
      </c>
      <c r="G13555" s="6">
        <v>189.94938659667969</v>
      </c>
      <c r="H13555" s="6">
        <v>189.94938659667969</v>
      </c>
      <c r="I13555" s="6">
        <v>140.72418212890625</v>
      </c>
      <c r="J13555" s="6">
        <v>75.231428571428566</v>
      </c>
      <c r="K13555">
        <f t="shared" si="422"/>
        <v>0</v>
      </c>
    </row>
    <row r="13556" spans="1:11" x14ac:dyDescent="0.25">
      <c r="A13556" s="5" t="str">
        <f t="shared" si="423"/>
        <v>SubLAPSCE CentralAverage WeekdayApril19</v>
      </c>
      <c r="B13556" t="s">
        <v>2237</v>
      </c>
      <c r="C13556" t="s">
        <v>2263</v>
      </c>
      <c r="D13556" t="s">
        <v>2835</v>
      </c>
      <c r="E13556" t="s">
        <v>3303</v>
      </c>
      <c r="F13556" s="6">
        <v>19</v>
      </c>
      <c r="G13556" s="6">
        <v>196.00642395019531</v>
      </c>
      <c r="H13556" s="6">
        <v>196.00642395019531</v>
      </c>
      <c r="I13556" s="6">
        <v>171.95057678222656</v>
      </c>
      <c r="J13556" s="6">
        <v>72.618857142857124</v>
      </c>
      <c r="K13556">
        <f t="shared" si="422"/>
        <v>0</v>
      </c>
    </row>
    <row r="13557" spans="1:11" x14ac:dyDescent="0.25">
      <c r="A13557" s="5" t="str">
        <f t="shared" si="423"/>
        <v>SubLAPSCE CentralAverage WeekdayApril20</v>
      </c>
      <c r="B13557" t="s">
        <v>2237</v>
      </c>
      <c r="C13557" t="s">
        <v>2263</v>
      </c>
      <c r="D13557" t="s">
        <v>2835</v>
      </c>
      <c r="E13557" t="s">
        <v>3303</v>
      </c>
      <c r="F13557" s="6">
        <v>20</v>
      </c>
      <c r="G13557" s="6">
        <v>201.95553588867188</v>
      </c>
      <c r="H13557" s="6">
        <v>201.95553588867188</v>
      </c>
      <c r="I13557" s="6">
        <v>293.79470825195313</v>
      </c>
      <c r="J13557" s="6">
        <v>68.847428571428594</v>
      </c>
      <c r="K13557">
        <f t="shared" si="422"/>
        <v>0</v>
      </c>
    </row>
    <row r="13558" spans="1:11" x14ac:dyDescent="0.25">
      <c r="A13558" s="5" t="str">
        <f t="shared" si="423"/>
        <v>SubLAPSCE CentralAverage WeekdayApril21</v>
      </c>
      <c r="B13558" t="s">
        <v>2237</v>
      </c>
      <c r="C13558" t="s">
        <v>2263</v>
      </c>
      <c r="D13558" t="s">
        <v>2835</v>
      </c>
      <c r="E13558" t="s">
        <v>3303</v>
      </c>
      <c r="F13558" s="6">
        <v>21</v>
      </c>
      <c r="G13558" s="6">
        <v>197.64399719238281</v>
      </c>
      <c r="H13558" s="6">
        <v>197.64399719238281</v>
      </c>
      <c r="I13558" s="6">
        <v>251.56175231933594</v>
      </c>
      <c r="J13558" s="6">
        <v>63.435428571428552</v>
      </c>
      <c r="K13558">
        <f t="shared" si="422"/>
        <v>0</v>
      </c>
    </row>
    <row r="13559" spans="1:11" x14ac:dyDescent="0.25">
      <c r="A13559" s="5" t="str">
        <f t="shared" si="423"/>
        <v>SubLAPSCE CentralAverage WeekdayApril22</v>
      </c>
      <c r="B13559" t="s">
        <v>2237</v>
      </c>
      <c r="C13559" t="s">
        <v>2263</v>
      </c>
      <c r="D13559" t="s">
        <v>2835</v>
      </c>
      <c r="E13559" t="s">
        <v>3303</v>
      </c>
      <c r="F13559" s="6">
        <v>22</v>
      </c>
      <c r="G13559" s="6">
        <v>211.50120544433594</v>
      </c>
      <c r="H13559" s="6">
        <v>211.50120544433594</v>
      </c>
      <c r="I13559" s="6">
        <v>160.6312255859375</v>
      </c>
      <c r="J13559" s="6">
        <v>58.7482857142857</v>
      </c>
      <c r="K13559">
        <f t="shared" si="422"/>
        <v>0</v>
      </c>
    </row>
    <row r="13560" spans="1:11" x14ac:dyDescent="0.25">
      <c r="A13560" s="5" t="str">
        <f t="shared" si="423"/>
        <v>SubLAPSCE CentralAverage WeekdayApril23</v>
      </c>
      <c r="B13560" t="s">
        <v>2237</v>
      </c>
      <c r="C13560" t="s">
        <v>2263</v>
      </c>
      <c r="D13560" t="s">
        <v>2835</v>
      </c>
      <c r="E13560" t="s">
        <v>3303</v>
      </c>
      <c r="F13560" s="6">
        <v>23</v>
      </c>
      <c r="G13560" s="6">
        <v>207.92573547363281</v>
      </c>
      <c r="H13560" s="6">
        <v>207.92573547363281</v>
      </c>
      <c r="I13560" s="6">
        <v>156.44635009765625</v>
      </c>
      <c r="J13560" s="6">
        <v>55.875714285714274</v>
      </c>
      <c r="K13560">
        <f t="shared" si="422"/>
        <v>0</v>
      </c>
    </row>
    <row r="13561" spans="1:11" x14ac:dyDescent="0.25">
      <c r="A13561" s="5" t="str">
        <f t="shared" si="423"/>
        <v>SubLAPSCE CentralAverage WeekdayApril24</v>
      </c>
      <c r="B13561" t="s">
        <v>2237</v>
      </c>
      <c r="C13561" t="s">
        <v>2263</v>
      </c>
      <c r="D13561" t="s">
        <v>2835</v>
      </c>
      <c r="E13561" t="s">
        <v>3303</v>
      </c>
      <c r="F13561" s="6">
        <v>24</v>
      </c>
      <c r="G13561" s="6">
        <v>207.36976623535156</v>
      </c>
      <c r="H13561" s="6">
        <v>207.36976623535156</v>
      </c>
      <c r="I13561" s="6">
        <v>170.53326416015625</v>
      </c>
      <c r="J13561" s="6">
        <v>54.686285714285702</v>
      </c>
      <c r="K13561">
        <f t="shared" si="422"/>
        <v>0</v>
      </c>
    </row>
    <row r="13562" spans="1:11" x14ac:dyDescent="0.25">
      <c r="A13562" s="5" t="str">
        <f t="shared" si="423"/>
        <v>SubLAPSCE CentralMonthly Peak DayApril1</v>
      </c>
      <c r="B13562" t="s">
        <v>2237</v>
      </c>
      <c r="C13562" t="s">
        <v>2263</v>
      </c>
      <c r="D13562" t="s">
        <v>2836</v>
      </c>
      <c r="E13562" t="s">
        <v>3303</v>
      </c>
      <c r="F13562" s="6">
        <v>1</v>
      </c>
      <c r="G13562" s="6">
        <v>223.59983825683594</v>
      </c>
      <c r="H13562" s="6">
        <v>223.59983825683594</v>
      </c>
      <c r="I13562" s="6">
        <v>195.61865234375</v>
      </c>
      <c r="J13562" s="6">
        <v>69.683428571428593</v>
      </c>
      <c r="K13562">
        <f t="shared" si="422"/>
        <v>0</v>
      </c>
    </row>
    <row r="13563" spans="1:11" x14ac:dyDescent="0.25">
      <c r="A13563" s="5" t="str">
        <f t="shared" si="423"/>
        <v>SubLAPSCE CentralMonthly Peak DayApril2</v>
      </c>
      <c r="B13563" t="s">
        <v>2237</v>
      </c>
      <c r="C13563" t="s">
        <v>2263</v>
      </c>
      <c r="D13563" t="s">
        <v>2836</v>
      </c>
      <c r="E13563" t="s">
        <v>3303</v>
      </c>
      <c r="F13563" s="6">
        <v>2</v>
      </c>
      <c r="G13563" s="6">
        <v>212.33175659179688</v>
      </c>
      <c r="H13563" s="6">
        <v>212.33175659179688</v>
      </c>
      <c r="I13563" s="6">
        <v>189.8963623046875</v>
      </c>
      <c r="J13563" s="6">
        <v>67.805999999999969</v>
      </c>
      <c r="K13563">
        <f t="shared" si="422"/>
        <v>0</v>
      </c>
    </row>
    <row r="13564" spans="1:11" x14ac:dyDescent="0.25">
      <c r="A13564" s="5" t="str">
        <f t="shared" si="423"/>
        <v>SubLAPSCE CentralMonthly Peak DayApril3</v>
      </c>
      <c r="B13564" t="s">
        <v>2237</v>
      </c>
      <c r="C13564" t="s">
        <v>2263</v>
      </c>
      <c r="D13564" t="s">
        <v>2836</v>
      </c>
      <c r="E13564" t="s">
        <v>3303</v>
      </c>
      <c r="F13564" s="6">
        <v>3</v>
      </c>
      <c r="G13564" s="6">
        <v>197.78427124023438</v>
      </c>
      <c r="H13564" s="6">
        <v>197.78427124023438</v>
      </c>
      <c r="I13564" s="6">
        <v>183.42733764648438</v>
      </c>
      <c r="J13564" s="6">
        <v>65.641714285714329</v>
      </c>
      <c r="K13564">
        <f t="shared" si="422"/>
        <v>0</v>
      </c>
    </row>
    <row r="13565" spans="1:11" x14ac:dyDescent="0.25">
      <c r="A13565" s="5" t="str">
        <f t="shared" si="423"/>
        <v>SubLAPSCE CentralMonthly Peak DayApril4</v>
      </c>
      <c r="B13565" t="s">
        <v>2237</v>
      </c>
      <c r="C13565" t="s">
        <v>2263</v>
      </c>
      <c r="D13565" t="s">
        <v>2836</v>
      </c>
      <c r="E13565" t="s">
        <v>3303</v>
      </c>
      <c r="F13565" s="6">
        <v>4</v>
      </c>
      <c r="G13565" s="6">
        <v>175.72904968261719</v>
      </c>
      <c r="H13565" s="6">
        <v>175.72904968261719</v>
      </c>
      <c r="I13565" s="6">
        <v>288.75967407226563</v>
      </c>
      <c r="J13565" s="6">
        <v>64.585142857142827</v>
      </c>
      <c r="K13565">
        <f t="shared" si="422"/>
        <v>0</v>
      </c>
    </row>
    <row r="13566" spans="1:11" x14ac:dyDescent="0.25">
      <c r="A13566" s="5" t="str">
        <f t="shared" si="423"/>
        <v>SubLAPSCE CentralMonthly Peak DayApril5</v>
      </c>
      <c r="B13566" t="s">
        <v>2237</v>
      </c>
      <c r="C13566" t="s">
        <v>2263</v>
      </c>
      <c r="D13566" t="s">
        <v>2836</v>
      </c>
      <c r="E13566" t="s">
        <v>3303</v>
      </c>
      <c r="F13566" s="6">
        <v>5</v>
      </c>
      <c r="G13566" s="6">
        <v>276.49459838867188</v>
      </c>
      <c r="H13566" s="6">
        <v>276.49459838867188</v>
      </c>
      <c r="I13566" s="6">
        <v>230.18719482421875</v>
      </c>
      <c r="J13566" s="6">
        <v>63.552000000000007</v>
      </c>
      <c r="K13566">
        <f t="shared" si="422"/>
        <v>0</v>
      </c>
    </row>
    <row r="13567" spans="1:11" x14ac:dyDescent="0.25">
      <c r="A13567" s="5" t="str">
        <f t="shared" si="423"/>
        <v>SubLAPSCE CentralMonthly Peak DayApril6</v>
      </c>
      <c r="B13567" t="s">
        <v>2237</v>
      </c>
      <c r="C13567" t="s">
        <v>2263</v>
      </c>
      <c r="D13567" t="s">
        <v>2836</v>
      </c>
      <c r="E13567" t="s">
        <v>3303</v>
      </c>
      <c r="F13567" s="6">
        <v>6</v>
      </c>
      <c r="G13567" s="6">
        <v>428.89117431640625</v>
      </c>
      <c r="H13567" s="6">
        <v>428.89117431640625</v>
      </c>
      <c r="I13567" s="6">
        <v>161.48738098144531</v>
      </c>
      <c r="J13567" s="6">
        <v>62.308857142857164</v>
      </c>
      <c r="K13567">
        <f t="shared" si="422"/>
        <v>0</v>
      </c>
    </row>
    <row r="13568" spans="1:11" x14ac:dyDescent="0.25">
      <c r="A13568" s="5" t="str">
        <f t="shared" si="423"/>
        <v>SubLAPSCE CentralMonthly Peak DayApril7</v>
      </c>
      <c r="B13568" t="s">
        <v>2237</v>
      </c>
      <c r="C13568" t="s">
        <v>2263</v>
      </c>
      <c r="D13568" t="s">
        <v>2836</v>
      </c>
      <c r="E13568" t="s">
        <v>3303</v>
      </c>
      <c r="F13568" s="6">
        <v>7</v>
      </c>
      <c r="G13568" s="6">
        <v>462.73770141601563</v>
      </c>
      <c r="H13568" s="6">
        <v>462.73770141601563</v>
      </c>
      <c r="I13568" s="6">
        <v>175.6949462890625</v>
      </c>
      <c r="J13568" s="6">
        <v>62.492285714285714</v>
      </c>
      <c r="K13568">
        <f t="shared" si="422"/>
        <v>0</v>
      </c>
    </row>
    <row r="13569" spans="1:11" x14ac:dyDescent="0.25">
      <c r="A13569" s="5" t="str">
        <f t="shared" si="423"/>
        <v>SubLAPSCE CentralMonthly Peak DayApril8</v>
      </c>
      <c r="B13569" t="s">
        <v>2237</v>
      </c>
      <c r="C13569" t="s">
        <v>2263</v>
      </c>
      <c r="D13569" t="s">
        <v>2836</v>
      </c>
      <c r="E13569" t="s">
        <v>3303</v>
      </c>
      <c r="F13569" s="6">
        <v>8</v>
      </c>
      <c r="G13569" s="6">
        <v>489.6925048828125</v>
      </c>
      <c r="H13569" s="6">
        <v>489.6925048828125</v>
      </c>
      <c r="I13569" s="6">
        <v>192.22203063964844</v>
      </c>
      <c r="J13569" s="6">
        <v>63.073142857142855</v>
      </c>
      <c r="K13569">
        <f t="shared" si="422"/>
        <v>0</v>
      </c>
    </row>
    <row r="13570" spans="1:11" x14ac:dyDescent="0.25">
      <c r="A13570" s="5" t="str">
        <f t="shared" si="423"/>
        <v>SubLAPSCE CentralMonthly Peak DayApril9</v>
      </c>
      <c r="B13570" t="s">
        <v>2237</v>
      </c>
      <c r="C13570" t="s">
        <v>2263</v>
      </c>
      <c r="D13570" t="s">
        <v>2836</v>
      </c>
      <c r="E13570" t="s">
        <v>3303</v>
      </c>
      <c r="F13570" s="6">
        <v>9</v>
      </c>
      <c r="G13570" s="6">
        <v>472.56649780273438</v>
      </c>
      <c r="H13570" s="6">
        <v>472.56649780273438</v>
      </c>
      <c r="I13570" s="6">
        <v>176.65837097167969</v>
      </c>
      <c r="J13570" s="6">
        <v>66.678285714285707</v>
      </c>
      <c r="K13570">
        <f t="shared" ref="K13570:K13633" si="424">INDEX(events, MATCH(CONCATENATE(B13570, C13570, D13570, E13570), events_y, 0), MATCH("Confidential", events_x, 0))</f>
        <v>0</v>
      </c>
    </row>
    <row r="13571" spans="1:11" x14ac:dyDescent="0.25">
      <c r="A13571" s="5" t="str">
        <f t="shared" ref="A13571:A13634" si="425">CONCATENATE(B13571, C13571, D13571, E13571, F13571)</f>
        <v>SubLAPSCE CentralMonthly Peak DayApril10</v>
      </c>
      <c r="B13571" t="s">
        <v>2237</v>
      </c>
      <c r="C13571" t="s">
        <v>2263</v>
      </c>
      <c r="D13571" t="s">
        <v>2836</v>
      </c>
      <c r="E13571" t="s">
        <v>3303</v>
      </c>
      <c r="F13571" s="6">
        <v>10</v>
      </c>
      <c r="G13571" s="6">
        <v>441.45758056640625</v>
      </c>
      <c r="H13571" s="6">
        <v>441.45758056640625</v>
      </c>
      <c r="I13571" s="6">
        <v>192.17440795898438</v>
      </c>
      <c r="J13571" s="6">
        <v>73.631428571428557</v>
      </c>
      <c r="K13571">
        <f t="shared" si="424"/>
        <v>0</v>
      </c>
    </row>
    <row r="13572" spans="1:11" x14ac:dyDescent="0.25">
      <c r="A13572" s="5" t="str">
        <f t="shared" si="425"/>
        <v>SubLAPSCE CentralMonthly Peak DayApril11</v>
      </c>
      <c r="B13572" t="s">
        <v>2237</v>
      </c>
      <c r="C13572" t="s">
        <v>2263</v>
      </c>
      <c r="D13572" t="s">
        <v>2836</v>
      </c>
      <c r="E13572" t="s">
        <v>3303</v>
      </c>
      <c r="F13572" s="6">
        <v>11</v>
      </c>
      <c r="G13572" s="6">
        <v>459.23440551757813</v>
      </c>
      <c r="H13572" s="6">
        <v>459.23440551757813</v>
      </c>
      <c r="I13572" s="6">
        <v>217.01092529296875</v>
      </c>
      <c r="J13572" s="6">
        <v>81.571428571428555</v>
      </c>
      <c r="K13572">
        <f t="shared" si="424"/>
        <v>0</v>
      </c>
    </row>
    <row r="13573" spans="1:11" x14ac:dyDescent="0.25">
      <c r="A13573" s="5" t="str">
        <f t="shared" si="425"/>
        <v>SubLAPSCE CentralMonthly Peak DayApril12</v>
      </c>
      <c r="B13573" t="s">
        <v>2237</v>
      </c>
      <c r="C13573" t="s">
        <v>2263</v>
      </c>
      <c r="D13573" t="s">
        <v>2836</v>
      </c>
      <c r="E13573" t="s">
        <v>3303</v>
      </c>
      <c r="F13573" s="6">
        <v>12</v>
      </c>
      <c r="G13573" s="6">
        <v>443.60238647460938</v>
      </c>
      <c r="H13573" s="6">
        <v>443.60238647460938</v>
      </c>
      <c r="I13573" s="6">
        <v>233.18080139160156</v>
      </c>
      <c r="J13573" s="6">
        <v>88.325714285714298</v>
      </c>
      <c r="K13573">
        <f t="shared" si="424"/>
        <v>0</v>
      </c>
    </row>
    <row r="13574" spans="1:11" x14ac:dyDescent="0.25">
      <c r="A13574" s="5" t="str">
        <f t="shared" si="425"/>
        <v>SubLAPSCE CentralMonthly Peak DayApril13</v>
      </c>
      <c r="B13574" t="s">
        <v>2237</v>
      </c>
      <c r="C13574" t="s">
        <v>2263</v>
      </c>
      <c r="D13574" t="s">
        <v>2836</v>
      </c>
      <c r="E13574" t="s">
        <v>3303</v>
      </c>
      <c r="F13574" s="6">
        <v>13</v>
      </c>
      <c r="G13574" s="6">
        <v>380.81161499023438</v>
      </c>
      <c r="H13574" s="6">
        <v>380.81161499023438</v>
      </c>
      <c r="I13574" s="6">
        <v>217.57246398925781</v>
      </c>
      <c r="J13574" s="6">
        <v>91.771428571428601</v>
      </c>
      <c r="K13574">
        <f t="shared" si="424"/>
        <v>0</v>
      </c>
    </row>
    <row r="13575" spans="1:11" x14ac:dyDescent="0.25">
      <c r="A13575" s="5" t="str">
        <f t="shared" si="425"/>
        <v>SubLAPSCE CentralMonthly Peak DayApril14</v>
      </c>
      <c r="B13575" t="s">
        <v>2237</v>
      </c>
      <c r="C13575" t="s">
        <v>2263</v>
      </c>
      <c r="D13575" t="s">
        <v>2836</v>
      </c>
      <c r="E13575" t="s">
        <v>3303</v>
      </c>
      <c r="F13575" s="6">
        <v>14</v>
      </c>
      <c r="G13575" s="6">
        <v>348.579833984375</v>
      </c>
      <c r="H13575" s="6">
        <v>348.579833984375</v>
      </c>
      <c r="I13575" s="6">
        <v>188.95552062988281</v>
      </c>
      <c r="J13575" s="6">
        <v>94.19142857142856</v>
      </c>
      <c r="K13575">
        <f t="shared" si="424"/>
        <v>0</v>
      </c>
    </row>
    <row r="13576" spans="1:11" x14ac:dyDescent="0.25">
      <c r="A13576" s="5" t="str">
        <f t="shared" si="425"/>
        <v>SubLAPSCE CentralMonthly Peak DayApril15</v>
      </c>
      <c r="B13576" t="s">
        <v>2237</v>
      </c>
      <c r="C13576" t="s">
        <v>2263</v>
      </c>
      <c r="D13576" t="s">
        <v>2836</v>
      </c>
      <c r="E13576" t="s">
        <v>3303</v>
      </c>
      <c r="F13576" s="6">
        <v>15</v>
      </c>
      <c r="G13576" s="6">
        <v>284.77120971679688</v>
      </c>
      <c r="H13576" s="6">
        <v>284.77120971679688</v>
      </c>
      <c r="I13576" s="6">
        <v>185.79817199707031</v>
      </c>
      <c r="J13576" s="6">
        <v>94.974285714285685</v>
      </c>
      <c r="K13576">
        <f t="shared" si="424"/>
        <v>0</v>
      </c>
    </row>
    <row r="13577" spans="1:11" x14ac:dyDescent="0.25">
      <c r="A13577" s="5" t="str">
        <f t="shared" si="425"/>
        <v>SubLAPSCE CentralMonthly Peak DayApril16</v>
      </c>
      <c r="B13577" t="s">
        <v>2237</v>
      </c>
      <c r="C13577" t="s">
        <v>2263</v>
      </c>
      <c r="D13577" t="s">
        <v>2836</v>
      </c>
      <c r="E13577" t="s">
        <v>3303</v>
      </c>
      <c r="F13577" s="6">
        <v>16</v>
      </c>
      <c r="G13577" s="6">
        <v>205.77030944824219</v>
      </c>
      <c r="H13577" s="6">
        <v>205.77030944824219</v>
      </c>
      <c r="I13577" s="6">
        <v>176.39700317382813</v>
      </c>
      <c r="J13577" s="6">
        <v>95.160000000000025</v>
      </c>
      <c r="K13577">
        <f t="shared" si="424"/>
        <v>0</v>
      </c>
    </row>
    <row r="13578" spans="1:11" x14ac:dyDescent="0.25">
      <c r="A13578" s="5" t="str">
        <f t="shared" si="425"/>
        <v>SubLAPSCE CentralMonthly Peak DayApril17</v>
      </c>
      <c r="B13578" t="s">
        <v>2237</v>
      </c>
      <c r="C13578" t="s">
        <v>2263</v>
      </c>
      <c r="D13578" t="s">
        <v>2836</v>
      </c>
      <c r="E13578" t="s">
        <v>3303</v>
      </c>
      <c r="F13578" s="6">
        <v>17</v>
      </c>
      <c r="G13578" s="6">
        <v>140.77645874023438</v>
      </c>
      <c r="H13578" s="6">
        <v>140.77645874023438</v>
      </c>
      <c r="I13578" s="6">
        <v>210.37873840332031</v>
      </c>
      <c r="J13578" s="6">
        <v>94.177142857142883</v>
      </c>
      <c r="K13578">
        <f t="shared" si="424"/>
        <v>0</v>
      </c>
    </row>
    <row r="13579" spans="1:11" x14ac:dyDescent="0.25">
      <c r="A13579" s="5" t="str">
        <f t="shared" si="425"/>
        <v>SubLAPSCE CentralMonthly Peak DayApril18</v>
      </c>
      <c r="B13579" t="s">
        <v>2237</v>
      </c>
      <c r="C13579" t="s">
        <v>2263</v>
      </c>
      <c r="D13579" t="s">
        <v>2836</v>
      </c>
      <c r="E13579" t="s">
        <v>3303</v>
      </c>
      <c r="F13579" s="6">
        <v>18</v>
      </c>
      <c r="G13579" s="6">
        <v>168.60501098632813</v>
      </c>
      <c r="H13579" s="6">
        <v>168.60501098632813</v>
      </c>
      <c r="I13579" s="6">
        <v>247.66096496582031</v>
      </c>
      <c r="J13579" s="6">
        <v>93.551428571428588</v>
      </c>
      <c r="K13579">
        <f t="shared" si="424"/>
        <v>0</v>
      </c>
    </row>
    <row r="13580" spans="1:11" x14ac:dyDescent="0.25">
      <c r="A13580" s="5" t="str">
        <f t="shared" si="425"/>
        <v>SubLAPSCE CentralMonthly Peak DayApril19</v>
      </c>
      <c r="B13580" t="s">
        <v>2237</v>
      </c>
      <c r="C13580" t="s">
        <v>2263</v>
      </c>
      <c r="D13580" t="s">
        <v>2836</v>
      </c>
      <c r="E13580" t="s">
        <v>3303</v>
      </c>
      <c r="F13580" s="6">
        <v>19</v>
      </c>
      <c r="G13580" s="6">
        <v>190.7470703125</v>
      </c>
      <c r="H13580" s="6">
        <v>190.7470703125</v>
      </c>
      <c r="I13580" s="6">
        <v>223.48197937011719</v>
      </c>
      <c r="J13580" s="6">
        <v>91.614285714285757</v>
      </c>
      <c r="K13580">
        <f t="shared" si="424"/>
        <v>0</v>
      </c>
    </row>
    <row r="13581" spans="1:11" x14ac:dyDescent="0.25">
      <c r="A13581" s="5" t="str">
        <f t="shared" si="425"/>
        <v>SubLAPSCE CentralMonthly Peak DayApril20</v>
      </c>
      <c r="B13581" t="s">
        <v>2237</v>
      </c>
      <c r="C13581" t="s">
        <v>2263</v>
      </c>
      <c r="D13581" t="s">
        <v>2836</v>
      </c>
      <c r="E13581" t="s">
        <v>3303</v>
      </c>
      <c r="F13581" s="6">
        <v>20</v>
      </c>
      <c r="G13581" s="6">
        <v>169.79696655273438</v>
      </c>
      <c r="H13581" s="6">
        <v>169.79696655273438</v>
      </c>
      <c r="I13581" s="6">
        <v>210.52911376953125</v>
      </c>
      <c r="J13581" s="6">
        <v>87.78857142857143</v>
      </c>
      <c r="K13581">
        <f t="shared" si="424"/>
        <v>0</v>
      </c>
    </row>
    <row r="13582" spans="1:11" x14ac:dyDescent="0.25">
      <c r="A13582" s="5" t="str">
        <f t="shared" si="425"/>
        <v>SubLAPSCE CentralMonthly Peak DayApril21</v>
      </c>
      <c r="B13582" t="s">
        <v>2237</v>
      </c>
      <c r="C13582" t="s">
        <v>2263</v>
      </c>
      <c r="D13582" t="s">
        <v>2836</v>
      </c>
      <c r="E13582" t="s">
        <v>3303</v>
      </c>
      <c r="F13582" s="6">
        <v>21</v>
      </c>
      <c r="G13582" s="6">
        <v>147.61680603027344</v>
      </c>
      <c r="H13582" s="6">
        <v>147.61680603027344</v>
      </c>
      <c r="I13582" s="6">
        <v>181.3289794921875</v>
      </c>
      <c r="J13582" s="6">
        <v>81.085714285714332</v>
      </c>
      <c r="K13582">
        <f t="shared" si="424"/>
        <v>0</v>
      </c>
    </row>
    <row r="13583" spans="1:11" x14ac:dyDescent="0.25">
      <c r="A13583" s="5" t="str">
        <f t="shared" si="425"/>
        <v>SubLAPSCE CentralMonthly Peak DayApril22</v>
      </c>
      <c r="B13583" t="s">
        <v>2237</v>
      </c>
      <c r="C13583" t="s">
        <v>2263</v>
      </c>
      <c r="D13583" t="s">
        <v>2836</v>
      </c>
      <c r="E13583" t="s">
        <v>3303</v>
      </c>
      <c r="F13583" s="6">
        <v>22</v>
      </c>
      <c r="G13583" s="6">
        <v>175.39506530761719</v>
      </c>
      <c r="H13583" s="6">
        <v>175.39506530761719</v>
      </c>
      <c r="I13583" s="6">
        <v>210.54922485351563</v>
      </c>
      <c r="J13583" s="6">
        <v>76.865714285714276</v>
      </c>
      <c r="K13583">
        <f t="shared" si="424"/>
        <v>0</v>
      </c>
    </row>
    <row r="13584" spans="1:11" x14ac:dyDescent="0.25">
      <c r="A13584" s="5" t="str">
        <f t="shared" si="425"/>
        <v>SubLAPSCE CentralMonthly Peak DayApril23</v>
      </c>
      <c r="B13584" t="s">
        <v>2237</v>
      </c>
      <c r="C13584" t="s">
        <v>2263</v>
      </c>
      <c r="D13584" t="s">
        <v>2836</v>
      </c>
      <c r="E13584" t="s">
        <v>3303</v>
      </c>
      <c r="F13584" s="6">
        <v>23</v>
      </c>
      <c r="G13584" s="6">
        <v>171.979736328125</v>
      </c>
      <c r="H13584" s="6">
        <v>171.979736328125</v>
      </c>
      <c r="I13584" s="6">
        <v>185.86558532714844</v>
      </c>
      <c r="J13584" s="6">
        <v>74.938571428571407</v>
      </c>
      <c r="K13584">
        <f t="shared" si="424"/>
        <v>0</v>
      </c>
    </row>
    <row r="13585" spans="1:11" x14ac:dyDescent="0.25">
      <c r="A13585" s="5" t="str">
        <f t="shared" si="425"/>
        <v>SubLAPSCE CentralMonthly Peak DayApril24</v>
      </c>
      <c r="B13585" t="s">
        <v>2237</v>
      </c>
      <c r="C13585" t="s">
        <v>2263</v>
      </c>
      <c r="D13585" t="s">
        <v>2836</v>
      </c>
      <c r="E13585" t="s">
        <v>3303</v>
      </c>
      <c r="F13585" s="6">
        <v>24</v>
      </c>
      <c r="G13585" s="6">
        <v>167.01853942871094</v>
      </c>
      <c r="H13585" s="6">
        <v>167.01853942871094</v>
      </c>
      <c r="I13585" s="6">
        <v>207.7786865234375</v>
      </c>
      <c r="J13585" s="6">
        <v>73.111428571428547</v>
      </c>
      <c r="K13585">
        <f t="shared" si="424"/>
        <v>0</v>
      </c>
    </row>
    <row r="13586" spans="1:11" x14ac:dyDescent="0.25">
      <c r="A13586" s="5" t="str">
        <f t="shared" si="425"/>
        <v>SubLAPSCE CentralAverage WeekdayMay1</v>
      </c>
      <c r="B13586" t="s">
        <v>2237</v>
      </c>
      <c r="C13586" t="s">
        <v>2263</v>
      </c>
      <c r="D13586" t="s">
        <v>2837</v>
      </c>
      <c r="E13586" t="s">
        <v>3304</v>
      </c>
      <c r="F13586" s="6">
        <v>1</v>
      </c>
      <c r="G13586" s="6">
        <v>231.52784729003906</v>
      </c>
      <c r="H13586" s="6">
        <v>231.52784729003906</v>
      </c>
      <c r="I13586" s="6">
        <v>283.46163940429688</v>
      </c>
      <c r="J13586" s="6">
        <v>60.977428571428575</v>
      </c>
      <c r="K13586">
        <f t="shared" si="424"/>
        <v>0</v>
      </c>
    </row>
    <row r="13587" spans="1:11" x14ac:dyDescent="0.25">
      <c r="A13587" s="5" t="str">
        <f t="shared" si="425"/>
        <v>SubLAPSCE CentralAverage WeekdayMay2</v>
      </c>
      <c r="B13587" t="s">
        <v>2237</v>
      </c>
      <c r="C13587" t="s">
        <v>2263</v>
      </c>
      <c r="D13587" t="s">
        <v>2837</v>
      </c>
      <c r="E13587" t="s">
        <v>3304</v>
      </c>
      <c r="F13587" s="6">
        <v>2</v>
      </c>
      <c r="G13587" s="6">
        <v>212.13394165039063</v>
      </c>
      <c r="H13587" s="6">
        <v>212.13394165039063</v>
      </c>
      <c r="I13587" s="6">
        <v>274.46273803710938</v>
      </c>
      <c r="J13587" s="6">
        <v>59.568285714285707</v>
      </c>
      <c r="K13587">
        <f t="shared" si="424"/>
        <v>0</v>
      </c>
    </row>
    <row r="13588" spans="1:11" x14ac:dyDescent="0.25">
      <c r="A13588" s="5" t="str">
        <f t="shared" si="425"/>
        <v>SubLAPSCE CentralAverage WeekdayMay3</v>
      </c>
      <c r="B13588" t="s">
        <v>2237</v>
      </c>
      <c r="C13588" t="s">
        <v>2263</v>
      </c>
      <c r="D13588" t="s">
        <v>2837</v>
      </c>
      <c r="E13588" t="s">
        <v>3304</v>
      </c>
      <c r="F13588" s="6">
        <v>3</v>
      </c>
      <c r="G13588" s="6">
        <v>207.16859436035156</v>
      </c>
      <c r="H13588" s="6">
        <v>207.16859436035156</v>
      </c>
      <c r="I13588" s="6">
        <v>266.94064331054688</v>
      </c>
      <c r="J13588" s="6">
        <v>58.391714285714279</v>
      </c>
      <c r="K13588">
        <f t="shared" si="424"/>
        <v>0</v>
      </c>
    </row>
    <row r="13589" spans="1:11" x14ac:dyDescent="0.25">
      <c r="A13589" s="5" t="str">
        <f t="shared" si="425"/>
        <v>SubLAPSCE CentralAverage WeekdayMay4</v>
      </c>
      <c r="B13589" t="s">
        <v>2237</v>
      </c>
      <c r="C13589" t="s">
        <v>2263</v>
      </c>
      <c r="D13589" t="s">
        <v>2837</v>
      </c>
      <c r="E13589" t="s">
        <v>3304</v>
      </c>
      <c r="F13589" s="6">
        <v>4</v>
      </c>
      <c r="G13589" s="6">
        <v>186.03282165527344</v>
      </c>
      <c r="H13589" s="6">
        <v>186.03282165527344</v>
      </c>
      <c r="I13589" s="6">
        <v>272.96966552734375</v>
      </c>
      <c r="J13589" s="6">
        <v>57.635142857142867</v>
      </c>
      <c r="K13589">
        <f t="shared" si="424"/>
        <v>0</v>
      </c>
    </row>
    <row r="13590" spans="1:11" x14ac:dyDescent="0.25">
      <c r="A13590" s="5" t="str">
        <f t="shared" si="425"/>
        <v>SubLAPSCE CentralAverage WeekdayMay5</v>
      </c>
      <c r="B13590" t="s">
        <v>2237</v>
      </c>
      <c r="C13590" t="s">
        <v>2263</v>
      </c>
      <c r="D13590" t="s">
        <v>2837</v>
      </c>
      <c r="E13590" t="s">
        <v>3304</v>
      </c>
      <c r="F13590" s="6">
        <v>5</v>
      </c>
      <c r="G13590" s="6">
        <v>265.34201049804688</v>
      </c>
      <c r="H13590" s="6">
        <v>265.34201049804688</v>
      </c>
      <c r="I13590" s="6">
        <v>276.73529052734375</v>
      </c>
      <c r="J13590" s="6">
        <v>57.047714285714292</v>
      </c>
      <c r="K13590">
        <f t="shared" si="424"/>
        <v>0</v>
      </c>
    </row>
    <row r="13591" spans="1:11" x14ac:dyDescent="0.25">
      <c r="A13591" s="5" t="str">
        <f t="shared" si="425"/>
        <v>SubLAPSCE CentralAverage WeekdayMay6</v>
      </c>
      <c r="B13591" t="s">
        <v>2237</v>
      </c>
      <c r="C13591" t="s">
        <v>2263</v>
      </c>
      <c r="D13591" t="s">
        <v>2837</v>
      </c>
      <c r="E13591" t="s">
        <v>3304</v>
      </c>
      <c r="F13591" s="6">
        <v>6</v>
      </c>
      <c r="G13591" s="6">
        <v>391.5941162109375</v>
      </c>
      <c r="H13591" s="6">
        <v>391.5941162109375</v>
      </c>
      <c r="I13591" s="6">
        <v>263.7662353515625</v>
      </c>
      <c r="J13591" s="6">
        <v>56.623428571428569</v>
      </c>
      <c r="K13591">
        <f t="shared" si="424"/>
        <v>0</v>
      </c>
    </row>
    <row r="13592" spans="1:11" x14ac:dyDescent="0.25">
      <c r="A13592" s="5" t="str">
        <f t="shared" si="425"/>
        <v>SubLAPSCE CentralAverage WeekdayMay7</v>
      </c>
      <c r="B13592" t="s">
        <v>2237</v>
      </c>
      <c r="C13592" t="s">
        <v>2263</v>
      </c>
      <c r="D13592" t="s">
        <v>2837</v>
      </c>
      <c r="E13592" t="s">
        <v>3304</v>
      </c>
      <c r="F13592" s="6">
        <v>7</v>
      </c>
      <c r="G13592" s="6">
        <v>457.50167846679688</v>
      </c>
      <c r="H13592" s="6">
        <v>457.50167846679688</v>
      </c>
      <c r="I13592" s="6">
        <v>277.51510620117188</v>
      </c>
      <c r="J13592" s="6">
        <v>55.823714285714317</v>
      </c>
      <c r="K13592">
        <f t="shared" si="424"/>
        <v>0</v>
      </c>
    </row>
    <row r="13593" spans="1:11" x14ac:dyDescent="0.25">
      <c r="A13593" s="5" t="str">
        <f t="shared" si="425"/>
        <v>SubLAPSCE CentralAverage WeekdayMay8</v>
      </c>
      <c r="B13593" t="s">
        <v>2237</v>
      </c>
      <c r="C13593" t="s">
        <v>2263</v>
      </c>
      <c r="D13593" t="s">
        <v>2837</v>
      </c>
      <c r="E13593" t="s">
        <v>3304</v>
      </c>
      <c r="F13593" s="6">
        <v>8</v>
      </c>
      <c r="G13593" s="6">
        <v>459.64019775390625</v>
      </c>
      <c r="H13593" s="6">
        <v>459.64019775390625</v>
      </c>
      <c r="I13593" s="6">
        <v>239.96467590332031</v>
      </c>
      <c r="J13593" s="6">
        <v>56.425714285714307</v>
      </c>
      <c r="K13593">
        <f t="shared" si="424"/>
        <v>0</v>
      </c>
    </row>
    <row r="13594" spans="1:11" x14ac:dyDescent="0.25">
      <c r="A13594" s="5" t="str">
        <f t="shared" si="425"/>
        <v>SubLAPSCE CentralAverage WeekdayMay9</v>
      </c>
      <c r="B13594" t="s">
        <v>2237</v>
      </c>
      <c r="C13594" t="s">
        <v>2263</v>
      </c>
      <c r="D13594" t="s">
        <v>2837</v>
      </c>
      <c r="E13594" t="s">
        <v>3304</v>
      </c>
      <c r="F13594" s="6">
        <v>9</v>
      </c>
      <c r="G13594" s="6">
        <v>475.404296875</v>
      </c>
      <c r="H13594" s="6">
        <v>475.404296875</v>
      </c>
      <c r="I13594" s="6">
        <v>230.35127258300781</v>
      </c>
      <c r="J13594" s="6">
        <v>58.541999999999994</v>
      </c>
      <c r="K13594">
        <f t="shared" si="424"/>
        <v>0</v>
      </c>
    </row>
    <row r="13595" spans="1:11" x14ac:dyDescent="0.25">
      <c r="A13595" s="5" t="str">
        <f t="shared" si="425"/>
        <v>SubLAPSCE CentralAverage WeekdayMay10</v>
      </c>
      <c r="B13595" t="s">
        <v>2237</v>
      </c>
      <c r="C13595" t="s">
        <v>2263</v>
      </c>
      <c r="D13595" t="s">
        <v>2837</v>
      </c>
      <c r="E13595" t="s">
        <v>3304</v>
      </c>
      <c r="F13595" s="6">
        <v>10</v>
      </c>
      <c r="G13595" s="6">
        <v>452.620361328125</v>
      </c>
      <c r="H13595" s="6">
        <v>452.620361328125</v>
      </c>
      <c r="I13595" s="6">
        <v>218.02857971191406</v>
      </c>
      <c r="J13595" s="6">
        <v>62.052857142857164</v>
      </c>
      <c r="K13595">
        <f t="shared" si="424"/>
        <v>0</v>
      </c>
    </row>
    <row r="13596" spans="1:11" x14ac:dyDescent="0.25">
      <c r="A13596" s="5" t="str">
        <f t="shared" si="425"/>
        <v>SubLAPSCE CentralAverage WeekdayMay11</v>
      </c>
      <c r="B13596" t="s">
        <v>2237</v>
      </c>
      <c r="C13596" t="s">
        <v>2263</v>
      </c>
      <c r="D13596" t="s">
        <v>2837</v>
      </c>
      <c r="E13596" t="s">
        <v>3304</v>
      </c>
      <c r="F13596" s="6">
        <v>11</v>
      </c>
      <c r="G13596" s="6">
        <v>433.128173828125</v>
      </c>
      <c r="H13596" s="6">
        <v>433.128173828125</v>
      </c>
      <c r="I13596" s="6">
        <v>224.34318542480469</v>
      </c>
      <c r="J13596" s="6">
        <v>66.735142857142861</v>
      </c>
      <c r="K13596">
        <f t="shared" si="424"/>
        <v>0</v>
      </c>
    </row>
    <row r="13597" spans="1:11" x14ac:dyDescent="0.25">
      <c r="A13597" s="5" t="str">
        <f t="shared" si="425"/>
        <v>SubLAPSCE CentralAverage WeekdayMay12</v>
      </c>
      <c r="B13597" t="s">
        <v>2237</v>
      </c>
      <c r="C13597" t="s">
        <v>2263</v>
      </c>
      <c r="D13597" t="s">
        <v>2837</v>
      </c>
      <c r="E13597" t="s">
        <v>3304</v>
      </c>
      <c r="F13597" s="6">
        <v>12</v>
      </c>
      <c r="G13597" s="6">
        <v>426.190673828125</v>
      </c>
      <c r="H13597" s="6">
        <v>426.190673828125</v>
      </c>
      <c r="I13597" s="6">
        <v>233.54541015625</v>
      </c>
      <c r="J13597" s="6">
        <v>71.814000000000007</v>
      </c>
      <c r="K13597">
        <f t="shared" si="424"/>
        <v>0</v>
      </c>
    </row>
    <row r="13598" spans="1:11" x14ac:dyDescent="0.25">
      <c r="A13598" s="5" t="str">
        <f t="shared" si="425"/>
        <v>SubLAPSCE CentralAverage WeekdayMay13</v>
      </c>
      <c r="B13598" t="s">
        <v>2237</v>
      </c>
      <c r="C13598" t="s">
        <v>2263</v>
      </c>
      <c r="D13598" t="s">
        <v>2837</v>
      </c>
      <c r="E13598" t="s">
        <v>3304</v>
      </c>
      <c r="F13598" s="6">
        <v>13</v>
      </c>
      <c r="G13598" s="6">
        <v>411.26437377929688</v>
      </c>
      <c r="H13598" s="6">
        <v>411.26437377929688</v>
      </c>
      <c r="I13598" s="6">
        <v>213.43171691894531</v>
      </c>
      <c r="J13598" s="6">
        <v>75.834285714285713</v>
      </c>
      <c r="K13598">
        <f t="shared" si="424"/>
        <v>0</v>
      </c>
    </row>
    <row r="13599" spans="1:11" x14ac:dyDescent="0.25">
      <c r="A13599" s="5" t="str">
        <f t="shared" si="425"/>
        <v>SubLAPSCE CentralAverage WeekdayMay14</v>
      </c>
      <c r="B13599" t="s">
        <v>2237</v>
      </c>
      <c r="C13599" t="s">
        <v>2263</v>
      </c>
      <c r="D13599" t="s">
        <v>2837</v>
      </c>
      <c r="E13599" t="s">
        <v>3304</v>
      </c>
      <c r="F13599" s="6">
        <v>14</v>
      </c>
      <c r="G13599" s="6">
        <v>395.31362915039063</v>
      </c>
      <c r="H13599" s="6">
        <v>395.31362915039063</v>
      </c>
      <c r="I13599" s="6">
        <v>217.148681640625</v>
      </c>
      <c r="J13599" s="6">
        <v>78.274285714285739</v>
      </c>
      <c r="K13599">
        <f t="shared" si="424"/>
        <v>0</v>
      </c>
    </row>
    <row r="13600" spans="1:11" x14ac:dyDescent="0.25">
      <c r="A13600" s="5" t="str">
        <f t="shared" si="425"/>
        <v>SubLAPSCE CentralAverage WeekdayMay15</v>
      </c>
      <c r="B13600" t="s">
        <v>2237</v>
      </c>
      <c r="C13600" t="s">
        <v>2263</v>
      </c>
      <c r="D13600" t="s">
        <v>2837</v>
      </c>
      <c r="E13600" t="s">
        <v>3304</v>
      </c>
      <c r="F13600" s="6">
        <v>15</v>
      </c>
      <c r="G13600" s="6">
        <v>305.0350341796875</v>
      </c>
      <c r="H13600" s="6">
        <v>305.0350341796875</v>
      </c>
      <c r="I13600" s="6">
        <v>207.42758178710938</v>
      </c>
      <c r="J13600" s="6">
        <v>80.468571428571394</v>
      </c>
      <c r="K13600">
        <f t="shared" si="424"/>
        <v>0</v>
      </c>
    </row>
    <row r="13601" spans="1:11" x14ac:dyDescent="0.25">
      <c r="A13601" s="5" t="str">
        <f t="shared" si="425"/>
        <v>SubLAPSCE CentralAverage WeekdayMay16</v>
      </c>
      <c r="B13601" t="s">
        <v>2237</v>
      </c>
      <c r="C13601" t="s">
        <v>2263</v>
      </c>
      <c r="D13601" t="s">
        <v>2837</v>
      </c>
      <c r="E13601" t="s">
        <v>3304</v>
      </c>
      <c r="F13601" s="6">
        <v>16</v>
      </c>
      <c r="G13601" s="6">
        <v>236.52993774414063</v>
      </c>
      <c r="H13601" s="6">
        <v>236.52993774414063</v>
      </c>
      <c r="I13601" s="6">
        <v>193.6309814453125</v>
      </c>
      <c r="J13601" s="6">
        <v>82.38857142857141</v>
      </c>
      <c r="K13601">
        <f t="shared" si="424"/>
        <v>0</v>
      </c>
    </row>
    <row r="13602" spans="1:11" x14ac:dyDescent="0.25">
      <c r="A13602" s="5" t="str">
        <f t="shared" si="425"/>
        <v>SubLAPSCE CentralAverage WeekdayMay17</v>
      </c>
      <c r="B13602" t="s">
        <v>2237</v>
      </c>
      <c r="C13602" t="s">
        <v>2263</v>
      </c>
      <c r="D13602" t="s">
        <v>2837</v>
      </c>
      <c r="E13602" t="s">
        <v>3304</v>
      </c>
      <c r="F13602" s="6">
        <v>17</v>
      </c>
      <c r="G13602" s="6">
        <v>188.10452270507813</v>
      </c>
      <c r="H13602" s="6">
        <v>188.10452270507813</v>
      </c>
      <c r="I13602" s="6">
        <v>199.34901428222656</v>
      </c>
      <c r="J13602" s="6">
        <v>81.880000000000038</v>
      </c>
      <c r="K13602">
        <f t="shared" si="424"/>
        <v>0</v>
      </c>
    </row>
    <row r="13603" spans="1:11" x14ac:dyDescent="0.25">
      <c r="A13603" s="5" t="str">
        <f t="shared" si="425"/>
        <v>SubLAPSCE CentralAverage WeekdayMay18</v>
      </c>
      <c r="B13603" t="s">
        <v>2237</v>
      </c>
      <c r="C13603" t="s">
        <v>2263</v>
      </c>
      <c r="D13603" t="s">
        <v>2837</v>
      </c>
      <c r="E13603" t="s">
        <v>3304</v>
      </c>
      <c r="F13603" s="6">
        <v>18</v>
      </c>
      <c r="G13603" s="6">
        <v>207.25862121582031</v>
      </c>
      <c r="H13603" s="6">
        <v>207.25862121582031</v>
      </c>
      <c r="I13603" s="6">
        <v>165.98731994628906</v>
      </c>
      <c r="J13603" s="6">
        <v>81.211428571428584</v>
      </c>
      <c r="K13603">
        <f t="shared" si="424"/>
        <v>0</v>
      </c>
    </row>
    <row r="13604" spans="1:11" x14ac:dyDescent="0.25">
      <c r="A13604" s="5" t="str">
        <f t="shared" si="425"/>
        <v>SubLAPSCE CentralAverage WeekdayMay19</v>
      </c>
      <c r="B13604" t="s">
        <v>2237</v>
      </c>
      <c r="C13604" t="s">
        <v>2263</v>
      </c>
      <c r="D13604" t="s">
        <v>2837</v>
      </c>
      <c r="E13604" t="s">
        <v>3304</v>
      </c>
      <c r="F13604" s="6">
        <v>19</v>
      </c>
      <c r="G13604" s="6">
        <v>201.59840393066406</v>
      </c>
      <c r="H13604" s="6">
        <v>201.59840393066406</v>
      </c>
      <c r="I13604" s="6">
        <v>218.85076904296875</v>
      </c>
      <c r="J13604" s="6">
        <v>78.437142857142845</v>
      </c>
      <c r="K13604">
        <f t="shared" si="424"/>
        <v>0</v>
      </c>
    </row>
    <row r="13605" spans="1:11" x14ac:dyDescent="0.25">
      <c r="A13605" s="5" t="str">
        <f t="shared" si="425"/>
        <v>SubLAPSCE CentralAverage WeekdayMay20</v>
      </c>
      <c r="B13605" t="s">
        <v>2237</v>
      </c>
      <c r="C13605" t="s">
        <v>2263</v>
      </c>
      <c r="D13605" t="s">
        <v>2837</v>
      </c>
      <c r="E13605" t="s">
        <v>3304</v>
      </c>
      <c r="F13605" s="6">
        <v>20</v>
      </c>
      <c r="G13605" s="6">
        <v>201.8116455078125</v>
      </c>
      <c r="H13605" s="6">
        <v>201.8116455078125</v>
      </c>
      <c r="I13605" s="6">
        <v>194.30183410644531</v>
      </c>
      <c r="J13605" s="6">
        <v>75.297142857142859</v>
      </c>
      <c r="K13605">
        <f t="shared" si="424"/>
        <v>0</v>
      </c>
    </row>
    <row r="13606" spans="1:11" x14ac:dyDescent="0.25">
      <c r="A13606" s="5" t="str">
        <f t="shared" si="425"/>
        <v>SubLAPSCE CentralAverage WeekdayMay21</v>
      </c>
      <c r="B13606" t="s">
        <v>2237</v>
      </c>
      <c r="C13606" t="s">
        <v>2263</v>
      </c>
      <c r="D13606" t="s">
        <v>2837</v>
      </c>
      <c r="E13606" t="s">
        <v>3304</v>
      </c>
      <c r="F13606" s="6">
        <v>21</v>
      </c>
      <c r="G13606" s="6">
        <v>194.88095092773438</v>
      </c>
      <c r="H13606" s="6">
        <v>194.88095092773438</v>
      </c>
      <c r="I13606" s="6">
        <v>218.27886962890625</v>
      </c>
      <c r="J13606" s="6">
        <v>71.398857142857167</v>
      </c>
      <c r="K13606">
        <f t="shared" si="424"/>
        <v>0</v>
      </c>
    </row>
    <row r="13607" spans="1:11" x14ac:dyDescent="0.25">
      <c r="A13607" s="5" t="str">
        <f t="shared" si="425"/>
        <v>SubLAPSCE CentralAverage WeekdayMay22</v>
      </c>
      <c r="B13607" t="s">
        <v>2237</v>
      </c>
      <c r="C13607" t="s">
        <v>2263</v>
      </c>
      <c r="D13607" t="s">
        <v>2837</v>
      </c>
      <c r="E13607" t="s">
        <v>3304</v>
      </c>
      <c r="F13607" s="6">
        <v>22</v>
      </c>
      <c r="G13607" s="6">
        <v>175.30635070800781</v>
      </c>
      <c r="H13607" s="6">
        <v>175.30635070800781</v>
      </c>
      <c r="I13607" s="6">
        <v>213.76544189453125</v>
      </c>
      <c r="J13607" s="6">
        <v>67.372285714285695</v>
      </c>
      <c r="K13607">
        <f t="shared" si="424"/>
        <v>0</v>
      </c>
    </row>
    <row r="13608" spans="1:11" x14ac:dyDescent="0.25">
      <c r="A13608" s="5" t="str">
        <f t="shared" si="425"/>
        <v>SubLAPSCE CentralAverage WeekdayMay23</v>
      </c>
      <c r="B13608" t="s">
        <v>2237</v>
      </c>
      <c r="C13608" t="s">
        <v>2263</v>
      </c>
      <c r="D13608" t="s">
        <v>2837</v>
      </c>
      <c r="E13608" t="s">
        <v>3304</v>
      </c>
      <c r="F13608" s="6">
        <v>23</v>
      </c>
      <c r="G13608" s="6">
        <v>184.75930786132813</v>
      </c>
      <c r="H13608" s="6">
        <v>184.75930786132813</v>
      </c>
      <c r="I13608" s="6">
        <v>275.25250244140625</v>
      </c>
      <c r="J13608" s="6">
        <v>64.614285714285728</v>
      </c>
      <c r="K13608">
        <f t="shared" si="424"/>
        <v>0</v>
      </c>
    </row>
    <row r="13609" spans="1:11" x14ac:dyDescent="0.25">
      <c r="A13609" s="5" t="str">
        <f t="shared" si="425"/>
        <v>SubLAPSCE CentralAverage WeekdayMay24</v>
      </c>
      <c r="B13609" t="s">
        <v>2237</v>
      </c>
      <c r="C13609" t="s">
        <v>2263</v>
      </c>
      <c r="D13609" t="s">
        <v>2837</v>
      </c>
      <c r="E13609" t="s">
        <v>3304</v>
      </c>
      <c r="F13609" s="6">
        <v>24</v>
      </c>
      <c r="G13609" s="6">
        <v>187.76402282714844</v>
      </c>
      <c r="H13609" s="6">
        <v>187.76402282714844</v>
      </c>
      <c r="I13609" s="6">
        <v>255.65135192871094</v>
      </c>
      <c r="J13609" s="6">
        <v>62.36571428571429</v>
      </c>
      <c r="K13609">
        <f t="shared" si="424"/>
        <v>0</v>
      </c>
    </row>
    <row r="13610" spans="1:11" x14ac:dyDescent="0.25">
      <c r="A13610" s="5" t="str">
        <f t="shared" si="425"/>
        <v>SubLAPSCE CentralMonthly Peak DayMay1</v>
      </c>
      <c r="B13610" t="s">
        <v>2237</v>
      </c>
      <c r="C13610" t="s">
        <v>2263</v>
      </c>
      <c r="D13610" t="s">
        <v>2838</v>
      </c>
      <c r="E13610" t="s">
        <v>3304</v>
      </c>
      <c r="F13610" s="6">
        <v>1</v>
      </c>
      <c r="G13610" s="6">
        <v>126.16739654541016</v>
      </c>
      <c r="H13610" s="6">
        <v>126.16739654541016</v>
      </c>
      <c r="I13610" s="6">
        <v>286.39169311523438</v>
      </c>
      <c r="J13610" s="6">
        <v>60.857428571428564</v>
      </c>
      <c r="K13610">
        <f t="shared" si="424"/>
        <v>0</v>
      </c>
    </row>
    <row r="13611" spans="1:11" x14ac:dyDescent="0.25">
      <c r="A13611" s="5" t="str">
        <f t="shared" si="425"/>
        <v>SubLAPSCE CentralMonthly Peak DayMay2</v>
      </c>
      <c r="B13611" t="s">
        <v>2237</v>
      </c>
      <c r="C13611" t="s">
        <v>2263</v>
      </c>
      <c r="D13611" t="s">
        <v>2838</v>
      </c>
      <c r="E13611" t="s">
        <v>3304</v>
      </c>
      <c r="F13611" s="6">
        <v>2</v>
      </c>
      <c r="G13611" s="6">
        <v>132.04742431640625</v>
      </c>
      <c r="H13611" s="6">
        <v>132.04742431640625</v>
      </c>
      <c r="I13611" s="6">
        <v>307.1519775390625</v>
      </c>
      <c r="J13611" s="6">
        <v>59.928857142857112</v>
      </c>
      <c r="K13611">
        <f t="shared" si="424"/>
        <v>0</v>
      </c>
    </row>
    <row r="13612" spans="1:11" x14ac:dyDescent="0.25">
      <c r="A13612" s="5" t="str">
        <f t="shared" si="425"/>
        <v>SubLAPSCE CentralMonthly Peak DayMay3</v>
      </c>
      <c r="B13612" t="s">
        <v>2237</v>
      </c>
      <c r="C13612" t="s">
        <v>2263</v>
      </c>
      <c r="D13612" t="s">
        <v>2838</v>
      </c>
      <c r="E13612" t="s">
        <v>3304</v>
      </c>
      <c r="F13612" s="6">
        <v>3</v>
      </c>
      <c r="G13612" s="6">
        <v>133.3836669921875</v>
      </c>
      <c r="H13612" s="6">
        <v>133.3836669921875</v>
      </c>
      <c r="I13612" s="6">
        <v>309.18994140625</v>
      </c>
      <c r="J13612" s="6">
        <v>58.977714285714278</v>
      </c>
      <c r="K13612">
        <f t="shared" si="424"/>
        <v>0</v>
      </c>
    </row>
    <row r="13613" spans="1:11" x14ac:dyDescent="0.25">
      <c r="A13613" s="5" t="str">
        <f t="shared" si="425"/>
        <v>SubLAPSCE CentralMonthly Peak DayMay4</v>
      </c>
      <c r="B13613" t="s">
        <v>2237</v>
      </c>
      <c r="C13613" t="s">
        <v>2263</v>
      </c>
      <c r="D13613" t="s">
        <v>2838</v>
      </c>
      <c r="E13613" t="s">
        <v>3304</v>
      </c>
      <c r="F13613" s="6">
        <v>4</v>
      </c>
      <c r="G13613" s="6">
        <v>134.37718200683594</v>
      </c>
      <c r="H13613" s="6">
        <v>134.37718200683594</v>
      </c>
      <c r="I13613" s="6">
        <v>342.2568359375</v>
      </c>
      <c r="J13613" s="6">
        <v>58.134285714285717</v>
      </c>
      <c r="K13613">
        <f t="shared" si="424"/>
        <v>0</v>
      </c>
    </row>
    <row r="13614" spans="1:11" x14ac:dyDescent="0.25">
      <c r="A13614" s="5" t="str">
        <f t="shared" si="425"/>
        <v>SubLAPSCE CentralMonthly Peak DayMay5</v>
      </c>
      <c r="B13614" t="s">
        <v>2237</v>
      </c>
      <c r="C13614" t="s">
        <v>2263</v>
      </c>
      <c r="D13614" t="s">
        <v>2838</v>
      </c>
      <c r="E13614" t="s">
        <v>3304</v>
      </c>
      <c r="F13614" s="6">
        <v>5</v>
      </c>
      <c r="G13614" s="6">
        <v>185.13125610351563</v>
      </c>
      <c r="H13614" s="6">
        <v>185.13125610351563</v>
      </c>
      <c r="I13614" s="6">
        <v>300.345458984375</v>
      </c>
      <c r="J13614" s="6">
        <v>57.445714285714281</v>
      </c>
      <c r="K13614">
        <f t="shared" si="424"/>
        <v>0</v>
      </c>
    </row>
    <row r="13615" spans="1:11" x14ac:dyDescent="0.25">
      <c r="A13615" s="5" t="str">
        <f t="shared" si="425"/>
        <v>SubLAPSCE CentralMonthly Peak DayMay6</v>
      </c>
      <c r="B13615" t="s">
        <v>2237</v>
      </c>
      <c r="C13615" t="s">
        <v>2263</v>
      </c>
      <c r="D13615" t="s">
        <v>2838</v>
      </c>
      <c r="E13615" t="s">
        <v>3304</v>
      </c>
      <c r="F13615" s="6">
        <v>6</v>
      </c>
      <c r="G13615" s="6">
        <v>241.08186340332031</v>
      </c>
      <c r="H13615" s="6">
        <v>241.08186340332031</v>
      </c>
      <c r="I13615" s="6">
        <v>311.58343505859375</v>
      </c>
      <c r="J13615" s="6">
        <v>57.095142857142854</v>
      </c>
      <c r="K13615">
        <f t="shared" si="424"/>
        <v>0</v>
      </c>
    </row>
    <row r="13616" spans="1:11" x14ac:dyDescent="0.25">
      <c r="A13616" s="5" t="str">
        <f t="shared" si="425"/>
        <v>SubLAPSCE CentralMonthly Peak DayMay7</v>
      </c>
      <c r="B13616" t="s">
        <v>2237</v>
      </c>
      <c r="C13616" t="s">
        <v>2263</v>
      </c>
      <c r="D13616" t="s">
        <v>2838</v>
      </c>
      <c r="E13616" t="s">
        <v>3304</v>
      </c>
      <c r="F13616" s="6">
        <v>7</v>
      </c>
      <c r="G13616" s="6">
        <v>248.43305969238281</v>
      </c>
      <c r="H13616" s="6">
        <v>248.43305969238281</v>
      </c>
      <c r="I13616" s="6">
        <v>301.152099609375</v>
      </c>
      <c r="J13616" s="6">
        <v>56.737142857142857</v>
      </c>
      <c r="K13616">
        <f t="shared" si="424"/>
        <v>0</v>
      </c>
    </row>
    <row r="13617" spans="1:11" x14ac:dyDescent="0.25">
      <c r="A13617" s="5" t="str">
        <f t="shared" si="425"/>
        <v>SubLAPSCE CentralMonthly Peak DayMay8</v>
      </c>
      <c r="B13617" t="s">
        <v>2237</v>
      </c>
      <c r="C13617" t="s">
        <v>2263</v>
      </c>
      <c r="D13617" t="s">
        <v>2838</v>
      </c>
      <c r="E13617" t="s">
        <v>3304</v>
      </c>
      <c r="F13617" s="6">
        <v>8</v>
      </c>
      <c r="G13617" s="6">
        <v>249.86225891113281</v>
      </c>
      <c r="H13617" s="6">
        <v>249.86225891113281</v>
      </c>
      <c r="I13617" s="6">
        <v>275.51443481445313</v>
      </c>
      <c r="J13617" s="6">
        <v>56.949428571428548</v>
      </c>
      <c r="K13617">
        <f t="shared" si="424"/>
        <v>0</v>
      </c>
    </row>
    <row r="13618" spans="1:11" x14ac:dyDescent="0.25">
      <c r="A13618" s="5" t="str">
        <f t="shared" si="425"/>
        <v>SubLAPSCE CentralMonthly Peak DayMay9</v>
      </c>
      <c r="B13618" t="s">
        <v>2237</v>
      </c>
      <c r="C13618" t="s">
        <v>2263</v>
      </c>
      <c r="D13618" t="s">
        <v>2838</v>
      </c>
      <c r="E13618" t="s">
        <v>3304</v>
      </c>
      <c r="F13618" s="6">
        <v>9</v>
      </c>
      <c r="G13618" s="6">
        <v>228.89625549316406</v>
      </c>
      <c r="H13618" s="6">
        <v>228.89625549316406</v>
      </c>
      <c r="I13618" s="6">
        <v>268.53549194335938</v>
      </c>
      <c r="J13618" s="6">
        <v>58.342285714285723</v>
      </c>
      <c r="K13618">
        <f t="shared" si="424"/>
        <v>0</v>
      </c>
    </row>
    <row r="13619" spans="1:11" x14ac:dyDescent="0.25">
      <c r="A13619" s="5" t="str">
        <f t="shared" si="425"/>
        <v>SubLAPSCE CentralMonthly Peak DayMay10</v>
      </c>
      <c r="B13619" t="s">
        <v>2237</v>
      </c>
      <c r="C13619" t="s">
        <v>2263</v>
      </c>
      <c r="D13619" t="s">
        <v>2838</v>
      </c>
      <c r="E13619" t="s">
        <v>3304</v>
      </c>
      <c r="F13619" s="6">
        <v>10</v>
      </c>
      <c r="G13619" s="6">
        <v>215.43698120117188</v>
      </c>
      <c r="H13619" s="6">
        <v>215.43698120117188</v>
      </c>
      <c r="I13619" s="6">
        <v>235.42631530761719</v>
      </c>
      <c r="J13619" s="6">
        <v>60.850000000000016</v>
      </c>
      <c r="K13619">
        <f t="shared" si="424"/>
        <v>0</v>
      </c>
    </row>
    <row r="13620" spans="1:11" x14ac:dyDescent="0.25">
      <c r="A13620" s="5" t="str">
        <f t="shared" si="425"/>
        <v>SubLAPSCE CentralMonthly Peak DayMay11</v>
      </c>
      <c r="B13620" t="s">
        <v>2237</v>
      </c>
      <c r="C13620" t="s">
        <v>2263</v>
      </c>
      <c r="D13620" t="s">
        <v>2838</v>
      </c>
      <c r="E13620" t="s">
        <v>3304</v>
      </c>
      <c r="F13620" s="6">
        <v>11</v>
      </c>
      <c r="G13620" s="6">
        <v>215.05548095703125</v>
      </c>
      <c r="H13620" s="6">
        <v>215.05548095703125</v>
      </c>
      <c r="I13620" s="6">
        <v>221.01655578613281</v>
      </c>
      <c r="J13620" s="6">
        <v>64.984285714285704</v>
      </c>
      <c r="K13620">
        <f t="shared" si="424"/>
        <v>0</v>
      </c>
    </row>
    <row r="13621" spans="1:11" x14ac:dyDescent="0.25">
      <c r="A13621" s="5" t="str">
        <f t="shared" si="425"/>
        <v>SubLAPSCE CentralMonthly Peak DayMay12</v>
      </c>
      <c r="B13621" t="s">
        <v>2237</v>
      </c>
      <c r="C13621" t="s">
        <v>2263</v>
      </c>
      <c r="D13621" t="s">
        <v>2838</v>
      </c>
      <c r="E13621" t="s">
        <v>3304</v>
      </c>
      <c r="F13621" s="6">
        <v>12</v>
      </c>
      <c r="G13621" s="6">
        <v>213.09840393066406</v>
      </c>
      <c r="H13621" s="6">
        <v>213.09840393066406</v>
      </c>
      <c r="I13621" s="6">
        <v>212.73731994628906</v>
      </c>
      <c r="J13621" s="6">
        <v>69.788285714285692</v>
      </c>
      <c r="K13621">
        <f t="shared" si="424"/>
        <v>0</v>
      </c>
    </row>
    <row r="13622" spans="1:11" x14ac:dyDescent="0.25">
      <c r="A13622" s="5" t="str">
        <f t="shared" si="425"/>
        <v>SubLAPSCE CentralMonthly Peak DayMay13</v>
      </c>
      <c r="B13622" t="s">
        <v>2237</v>
      </c>
      <c r="C13622" t="s">
        <v>2263</v>
      </c>
      <c r="D13622" t="s">
        <v>2838</v>
      </c>
      <c r="E13622" t="s">
        <v>3304</v>
      </c>
      <c r="F13622" s="6">
        <v>13</v>
      </c>
      <c r="G13622" s="6">
        <v>193.15383911132813</v>
      </c>
      <c r="H13622" s="6">
        <v>193.15383911132813</v>
      </c>
      <c r="I13622" s="6">
        <v>204.88249206542969</v>
      </c>
      <c r="J13622" s="6">
        <v>74.846857142857189</v>
      </c>
      <c r="K13622">
        <f t="shared" si="424"/>
        <v>0</v>
      </c>
    </row>
    <row r="13623" spans="1:11" x14ac:dyDescent="0.25">
      <c r="A13623" s="5" t="str">
        <f t="shared" si="425"/>
        <v>SubLAPSCE CentralMonthly Peak DayMay14</v>
      </c>
      <c r="B13623" t="s">
        <v>2237</v>
      </c>
      <c r="C13623" t="s">
        <v>2263</v>
      </c>
      <c r="D13623" t="s">
        <v>2838</v>
      </c>
      <c r="E13623" t="s">
        <v>3304</v>
      </c>
      <c r="F13623" s="6">
        <v>14</v>
      </c>
      <c r="G13623" s="6">
        <v>216.03199768066406</v>
      </c>
      <c r="H13623" s="6">
        <v>216.03199768066406</v>
      </c>
      <c r="I13623" s="6">
        <v>238.99201965332031</v>
      </c>
      <c r="J13623" s="6">
        <v>79.225714285714247</v>
      </c>
      <c r="K13623">
        <f t="shared" si="424"/>
        <v>0</v>
      </c>
    </row>
    <row r="13624" spans="1:11" x14ac:dyDescent="0.25">
      <c r="A13624" s="5" t="str">
        <f t="shared" si="425"/>
        <v>SubLAPSCE CentralMonthly Peak DayMay15</v>
      </c>
      <c r="B13624" t="s">
        <v>2237</v>
      </c>
      <c r="C13624" t="s">
        <v>2263</v>
      </c>
      <c r="D13624" t="s">
        <v>2838</v>
      </c>
      <c r="E13624" t="s">
        <v>3304</v>
      </c>
      <c r="F13624" s="6">
        <v>15</v>
      </c>
      <c r="G13624" s="6">
        <v>164.53866577148438</v>
      </c>
      <c r="H13624" s="6">
        <v>164.53866577148438</v>
      </c>
      <c r="I13624" s="6">
        <v>218.65708923339844</v>
      </c>
      <c r="J13624" s="6">
        <v>82.474285714285742</v>
      </c>
      <c r="K13624">
        <f t="shared" si="424"/>
        <v>0</v>
      </c>
    </row>
    <row r="13625" spans="1:11" x14ac:dyDescent="0.25">
      <c r="A13625" s="5" t="str">
        <f t="shared" si="425"/>
        <v>SubLAPSCE CentralMonthly Peak DayMay16</v>
      </c>
      <c r="B13625" t="s">
        <v>2237</v>
      </c>
      <c r="C13625" t="s">
        <v>2263</v>
      </c>
      <c r="D13625" t="s">
        <v>2838</v>
      </c>
      <c r="E13625" t="s">
        <v>3304</v>
      </c>
      <c r="F13625" s="6">
        <v>16</v>
      </c>
      <c r="G13625" s="6">
        <v>116.53656005859375</v>
      </c>
      <c r="H13625" s="6">
        <v>116.53656005859375</v>
      </c>
      <c r="I13625" s="6">
        <v>215.43850708007813</v>
      </c>
      <c r="J13625" s="6">
        <v>85.640000000000043</v>
      </c>
      <c r="K13625">
        <f t="shared" si="424"/>
        <v>0</v>
      </c>
    </row>
    <row r="13626" spans="1:11" x14ac:dyDescent="0.25">
      <c r="A13626" s="5" t="str">
        <f t="shared" si="425"/>
        <v>SubLAPSCE CentralMonthly Peak DayMay17</v>
      </c>
      <c r="B13626" t="s">
        <v>2237</v>
      </c>
      <c r="C13626" t="s">
        <v>2263</v>
      </c>
      <c r="D13626" t="s">
        <v>2838</v>
      </c>
      <c r="E13626" t="s">
        <v>3304</v>
      </c>
      <c r="F13626" s="6">
        <v>17</v>
      </c>
      <c r="G13626" s="6">
        <v>115.11320495605469</v>
      </c>
      <c r="H13626" s="6">
        <v>115.11320495605469</v>
      </c>
      <c r="I13626" s="6">
        <v>231.50990295410156</v>
      </c>
      <c r="J13626" s="6">
        <v>86.757142857142838</v>
      </c>
      <c r="K13626">
        <f t="shared" si="424"/>
        <v>0</v>
      </c>
    </row>
    <row r="13627" spans="1:11" x14ac:dyDescent="0.25">
      <c r="A13627" s="5" t="str">
        <f t="shared" si="425"/>
        <v>SubLAPSCE CentralMonthly Peak DayMay18</v>
      </c>
      <c r="B13627" t="s">
        <v>2237</v>
      </c>
      <c r="C13627" t="s">
        <v>2263</v>
      </c>
      <c r="D13627" t="s">
        <v>2838</v>
      </c>
      <c r="E13627" t="s">
        <v>3304</v>
      </c>
      <c r="F13627" s="6">
        <v>18</v>
      </c>
      <c r="G13627" s="6">
        <v>116.98545074462891</v>
      </c>
      <c r="H13627" s="6">
        <v>116.98545074462891</v>
      </c>
      <c r="I13627" s="6">
        <v>187.14488220214844</v>
      </c>
      <c r="J13627" s="6">
        <v>85.622857142857143</v>
      </c>
      <c r="K13627">
        <f t="shared" si="424"/>
        <v>0</v>
      </c>
    </row>
    <row r="13628" spans="1:11" x14ac:dyDescent="0.25">
      <c r="A13628" s="5" t="str">
        <f t="shared" si="425"/>
        <v>SubLAPSCE CentralMonthly Peak DayMay19</v>
      </c>
      <c r="B13628" t="s">
        <v>2237</v>
      </c>
      <c r="C13628" t="s">
        <v>2263</v>
      </c>
      <c r="D13628" t="s">
        <v>2838</v>
      </c>
      <c r="E13628" t="s">
        <v>3304</v>
      </c>
      <c r="F13628" s="6">
        <v>19</v>
      </c>
      <c r="G13628" s="6">
        <v>120.91262054443359</v>
      </c>
      <c r="H13628" s="6">
        <v>120.91262054443359</v>
      </c>
      <c r="I13628" s="6">
        <v>206.53663635253906</v>
      </c>
      <c r="J13628" s="6">
        <v>83.265714285714267</v>
      </c>
      <c r="K13628">
        <f t="shared" si="424"/>
        <v>0</v>
      </c>
    </row>
    <row r="13629" spans="1:11" x14ac:dyDescent="0.25">
      <c r="A13629" s="5" t="str">
        <f t="shared" si="425"/>
        <v>SubLAPSCE CentralMonthly Peak DayMay20</v>
      </c>
      <c r="B13629" t="s">
        <v>2237</v>
      </c>
      <c r="C13629" t="s">
        <v>2263</v>
      </c>
      <c r="D13629" t="s">
        <v>2838</v>
      </c>
      <c r="E13629" t="s">
        <v>3304</v>
      </c>
      <c r="F13629" s="6">
        <v>20</v>
      </c>
      <c r="G13629" s="6">
        <v>106.14759063720703</v>
      </c>
      <c r="H13629" s="6">
        <v>106.14759063720703</v>
      </c>
      <c r="I13629" s="6">
        <v>219.38418579101563</v>
      </c>
      <c r="J13629" s="6">
        <v>79.825714285714284</v>
      </c>
      <c r="K13629">
        <f t="shared" si="424"/>
        <v>0</v>
      </c>
    </row>
    <row r="13630" spans="1:11" x14ac:dyDescent="0.25">
      <c r="A13630" s="5" t="str">
        <f t="shared" si="425"/>
        <v>SubLAPSCE CentralMonthly Peak DayMay21</v>
      </c>
      <c r="B13630" t="s">
        <v>2237</v>
      </c>
      <c r="C13630" t="s">
        <v>2263</v>
      </c>
      <c r="D13630" t="s">
        <v>2838</v>
      </c>
      <c r="E13630" t="s">
        <v>3304</v>
      </c>
      <c r="F13630" s="6">
        <v>21</v>
      </c>
      <c r="G13630" s="6">
        <v>128.78221130371094</v>
      </c>
      <c r="H13630" s="6">
        <v>128.78221130371094</v>
      </c>
      <c r="I13630" s="6">
        <v>221.47634887695313</v>
      </c>
      <c r="J13630" s="6">
        <v>74.571428571428584</v>
      </c>
      <c r="K13630">
        <f t="shared" si="424"/>
        <v>0</v>
      </c>
    </row>
    <row r="13631" spans="1:11" x14ac:dyDescent="0.25">
      <c r="A13631" s="5" t="str">
        <f t="shared" si="425"/>
        <v>SubLAPSCE CentralMonthly Peak DayMay22</v>
      </c>
      <c r="B13631" t="s">
        <v>2237</v>
      </c>
      <c r="C13631" t="s">
        <v>2263</v>
      </c>
      <c r="D13631" t="s">
        <v>2838</v>
      </c>
      <c r="E13631" t="s">
        <v>3304</v>
      </c>
      <c r="F13631" s="6">
        <v>22</v>
      </c>
      <c r="G13631" s="6">
        <v>139.97146606445313</v>
      </c>
      <c r="H13631" s="6">
        <v>139.97146606445313</v>
      </c>
      <c r="I13631" s="6">
        <v>183.22647094726563</v>
      </c>
      <c r="J13631" s="6">
        <v>70.260000000000005</v>
      </c>
      <c r="K13631">
        <f t="shared" si="424"/>
        <v>0</v>
      </c>
    </row>
    <row r="13632" spans="1:11" x14ac:dyDescent="0.25">
      <c r="A13632" s="5" t="str">
        <f t="shared" si="425"/>
        <v>SubLAPSCE CentralMonthly Peak DayMay23</v>
      </c>
      <c r="B13632" t="s">
        <v>2237</v>
      </c>
      <c r="C13632" t="s">
        <v>2263</v>
      </c>
      <c r="D13632" t="s">
        <v>2838</v>
      </c>
      <c r="E13632" t="s">
        <v>3304</v>
      </c>
      <c r="F13632" s="6">
        <v>23</v>
      </c>
      <c r="G13632" s="6">
        <v>151.27888488769531</v>
      </c>
      <c r="H13632" s="6">
        <v>151.27888488769531</v>
      </c>
      <c r="I13632" s="6">
        <v>238.82720947265625</v>
      </c>
      <c r="J13632" s="6">
        <v>67.802857142857164</v>
      </c>
      <c r="K13632">
        <f t="shared" si="424"/>
        <v>0</v>
      </c>
    </row>
    <row r="13633" spans="1:11" x14ac:dyDescent="0.25">
      <c r="A13633" s="5" t="str">
        <f t="shared" si="425"/>
        <v>SubLAPSCE CentralMonthly Peak DayMay24</v>
      </c>
      <c r="B13633" t="s">
        <v>2237</v>
      </c>
      <c r="C13633" t="s">
        <v>2263</v>
      </c>
      <c r="D13633" t="s">
        <v>2838</v>
      </c>
      <c r="E13633" t="s">
        <v>3304</v>
      </c>
      <c r="F13633" s="6">
        <v>24</v>
      </c>
      <c r="G13633" s="6">
        <v>138.84828186035156</v>
      </c>
      <c r="H13633" s="6">
        <v>138.84828186035156</v>
      </c>
      <c r="I13633" s="6">
        <v>223.98455810546875</v>
      </c>
      <c r="J13633" s="6">
        <v>65.915714285714287</v>
      </c>
      <c r="K13633">
        <f t="shared" si="424"/>
        <v>0</v>
      </c>
    </row>
    <row r="13634" spans="1:11" x14ac:dyDescent="0.25">
      <c r="A13634" s="5" t="str">
        <f t="shared" si="425"/>
        <v>SubLAPSCE CentralAverage WeekdayJune1</v>
      </c>
      <c r="B13634" t="s">
        <v>2237</v>
      </c>
      <c r="C13634" t="s">
        <v>2263</v>
      </c>
      <c r="D13634" t="s">
        <v>2839</v>
      </c>
      <c r="E13634" t="s">
        <v>3305</v>
      </c>
      <c r="F13634" s="6">
        <v>1</v>
      </c>
      <c r="G13634" s="6">
        <v>173.66676330566406</v>
      </c>
      <c r="H13634" s="6">
        <v>173.66676330566406</v>
      </c>
      <c r="I13634" s="6">
        <v>251.19329833984375</v>
      </c>
      <c r="J13634" s="6">
        <v>64.650857142857149</v>
      </c>
      <c r="K13634">
        <f t="shared" ref="K13634:K13697" si="426">INDEX(events, MATCH(CONCATENATE(B13634, C13634, D13634, E13634), events_y, 0), MATCH("Confidential", events_x, 0))</f>
        <v>0</v>
      </c>
    </row>
    <row r="13635" spans="1:11" x14ac:dyDescent="0.25">
      <c r="A13635" s="5" t="str">
        <f t="shared" ref="A13635:A13698" si="427">CONCATENATE(B13635, C13635, D13635, E13635, F13635)</f>
        <v>SubLAPSCE CentralAverage WeekdayJune2</v>
      </c>
      <c r="B13635" t="s">
        <v>2237</v>
      </c>
      <c r="C13635" t="s">
        <v>2263</v>
      </c>
      <c r="D13635" t="s">
        <v>2839</v>
      </c>
      <c r="E13635" t="s">
        <v>3305</v>
      </c>
      <c r="F13635" s="6">
        <v>2</v>
      </c>
      <c r="G13635" s="6">
        <v>170.38764953613281</v>
      </c>
      <c r="H13635" s="6">
        <v>170.38764953613281</v>
      </c>
      <c r="I13635" s="6">
        <v>265.842529296875</v>
      </c>
      <c r="J13635" s="6">
        <v>64.343428359985353</v>
      </c>
      <c r="K13635">
        <f t="shared" si="426"/>
        <v>0</v>
      </c>
    </row>
    <row r="13636" spans="1:11" x14ac:dyDescent="0.25">
      <c r="A13636" s="5" t="str">
        <f t="shared" si="427"/>
        <v>SubLAPSCE CentralAverage WeekdayJune3</v>
      </c>
      <c r="B13636" t="s">
        <v>2237</v>
      </c>
      <c r="C13636" t="s">
        <v>2263</v>
      </c>
      <c r="D13636" t="s">
        <v>2839</v>
      </c>
      <c r="E13636" t="s">
        <v>3305</v>
      </c>
      <c r="F13636" s="6">
        <v>3</v>
      </c>
      <c r="G13636" s="6">
        <v>141.32382202148438</v>
      </c>
      <c r="H13636" s="6">
        <v>141.32382202148438</v>
      </c>
      <c r="I13636" s="6">
        <v>240.94540405273438</v>
      </c>
      <c r="J13636" s="6">
        <v>63.366856754847923</v>
      </c>
      <c r="K13636">
        <f t="shared" si="426"/>
        <v>0</v>
      </c>
    </row>
    <row r="13637" spans="1:11" x14ac:dyDescent="0.25">
      <c r="A13637" s="5" t="str">
        <f t="shared" si="427"/>
        <v>SubLAPSCE CentralAverage WeekdayJune4</v>
      </c>
      <c r="B13637" t="s">
        <v>2237</v>
      </c>
      <c r="C13637" t="s">
        <v>2263</v>
      </c>
      <c r="D13637" t="s">
        <v>2839</v>
      </c>
      <c r="E13637" t="s">
        <v>3305</v>
      </c>
      <c r="F13637" s="6">
        <v>4</v>
      </c>
      <c r="G13637" s="6">
        <v>129.58175659179688</v>
      </c>
      <c r="H13637" s="6">
        <v>129.58175659179688</v>
      </c>
      <c r="I13637" s="6">
        <v>251.61380004882813</v>
      </c>
      <c r="J13637" s="6">
        <v>61.907999376569464</v>
      </c>
      <c r="K13637">
        <f t="shared" si="426"/>
        <v>0</v>
      </c>
    </row>
    <row r="13638" spans="1:11" x14ac:dyDescent="0.25">
      <c r="A13638" s="5" t="str">
        <f t="shared" si="427"/>
        <v>SubLAPSCE CentralAverage WeekdayJune5</v>
      </c>
      <c r="B13638" t="s">
        <v>2237</v>
      </c>
      <c r="C13638" t="s">
        <v>2263</v>
      </c>
      <c r="D13638" t="s">
        <v>2839</v>
      </c>
      <c r="E13638" t="s">
        <v>3305</v>
      </c>
      <c r="F13638" s="6">
        <v>5</v>
      </c>
      <c r="G13638" s="6">
        <v>278.42971801757813</v>
      </c>
      <c r="H13638" s="6">
        <v>278.42971801757813</v>
      </c>
      <c r="I13638" s="6">
        <v>240.841064453125</v>
      </c>
      <c r="J13638" s="6">
        <v>59.795143258231022</v>
      </c>
      <c r="K13638">
        <f t="shared" si="426"/>
        <v>0</v>
      </c>
    </row>
    <row r="13639" spans="1:11" x14ac:dyDescent="0.25">
      <c r="A13639" s="5" t="str">
        <f t="shared" si="427"/>
        <v>SubLAPSCE CentralAverage WeekdayJune6</v>
      </c>
      <c r="B13639" t="s">
        <v>2237</v>
      </c>
      <c r="C13639" t="s">
        <v>2263</v>
      </c>
      <c r="D13639" t="s">
        <v>2839</v>
      </c>
      <c r="E13639" t="s">
        <v>3305</v>
      </c>
      <c r="F13639" s="6">
        <v>6</v>
      </c>
      <c r="G13639" s="6">
        <v>459.12530517578125</v>
      </c>
      <c r="H13639" s="6">
        <v>459.12530517578125</v>
      </c>
      <c r="I13639" s="6">
        <v>239.89959716796875</v>
      </c>
      <c r="J13639" s="6">
        <v>59.603428453717918</v>
      </c>
      <c r="K13639">
        <f t="shared" si="426"/>
        <v>0</v>
      </c>
    </row>
    <row r="13640" spans="1:11" x14ac:dyDescent="0.25">
      <c r="A13640" s="5" t="str">
        <f t="shared" si="427"/>
        <v>SubLAPSCE CentralAverage WeekdayJune7</v>
      </c>
      <c r="B13640" t="s">
        <v>2237</v>
      </c>
      <c r="C13640" t="s">
        <v>2263</v>
      </c>
      <c r="D13640" t="s">
        <v>2839</v>
      </c>
      <c r="E13640" t="s">
        <v>3305</v>
      </c>
      <c r="F13640" s="6">
        <v>7</v>
      </c>
      <c r="G13640" s="6">
        <v>479.80618286132813</v>
      </c>
      <c r="H13640" s="6">
        <v>479.80618286132813</v>
      </c>
      <c r="I13640" s="6">
        <v>188.16792297363281</v>
      </c>
      <c r="J13640" s="6">
        <v>59.067714146205354</v>
      </c>
      <c r="K13640">
        <f t="shared" si="426"/>
        <v>0</v>
      </c>
    </row>
    <row r="13641" spans="1:11" x14ac:dyDescent="0.25">
      <c r="A13641" s="5" t="str">
        <f t="shared" si="427"/>
        <v>SubLAPSCE CentralAverage WeekdayJune8</v>
      </c>
      <c r="B13641" t="s">
        <v>2237</v>
      </c>
      <c r="C13641" t="s">
        <v>2263</v>
      </c>
      <c r="D13641" t="s">
        <v>2839</v>
      </c>
      <c r="E13641" t="s">
        <v>3305</v>
      </c>
      <c r="F13641" s="6">
        <v>8</v>
      </c>
      <c r="G13641" s="6">
        <v>483.95175170898438</v>
      </c>
      <c r="H13641" s="6">
        <v>483.95175170898438</v>
      </c>
      <c r="I13641" s="6">
        <v>261.75921630859375</v>
      </c>
      <c r="J13641" s="6">
        <v>60.011427568708129</v>
      </c>
      <c r="K13641">
        <f t="shared" si="426"/>
        <v>0</v>
      </c>
    </row>
    <row r="13642" spans="1:11" x14ac:dyDescent="0.25">
      <c r="A13642" s="5" t="str">
        <f t="shared" si="427"/>
        <v>SubLAPSCE CentralAverage WeekdayJune9</v>
      </c>
      <c r="B13642" t="s">
        <v>2237</v>
      </c>
      <c r="C13642" t="s">
        <v>2263</v>
      </c>
      <c r="D13642" t="s">
        <v>2839</v>
      </c>
      <c r="E13642" t="s">
        <v>3305</v>
      </c>
      <c r="F13642" s="6">
        <v>9</v>
      </c>
      <c r="G13642" s="6">
        <v>509.9432373046875</v>
      </c>
      <c r="H13642" s="6">
        <v>509.9432373046875</v>
      </c>
      <c r="I13642" s="6">
        <v>282.7611083984375</v>
      </c>
      <c r="J13642" s="6">
        <v>63.129142434256416</v>
      </c>
      <c r="K13642">
        <f t="shared" si="426"/>
        <v>0</v>
      </c>
    </row>
    <row r="13643" spans="1:11" x14ac:dyDescent="0.25">
      <c r="A13643" s="5" t="str">
        <f t="shared" si="427"/>
        <v>SubLAPSCE CentralAverage WeekdayJune10</v>
      </c>
      <c r="B13643" t="s">
        <v>2237</v>
      </c>
      <c r="C13643" t="s">
        <v>2263</v>
      </c>
      <c r="D13643" t="s">
        <v>2839</v>
      </c>
      <c r="E13643" t="s">
        <v>3305</v>
      </c>
      <c r="F13643" s="6">
        <v>10</v>
      </c>
      <c r="G13643" s="6">
        <v>491.00942993164063</v>
      </c>
      <c r="H13643" s="6">
        <v>491.00942993164063</v>
      </c>
      <c r="I13643" s="6">
        <v>273.97250366210938</v>
      </c>
      <c r="J13643" s="6">
        <v>67.946856471470426</v>
      </c>
      <c r="K13643">
        <f t="shared" si="426"/>
        <v>0</v>
      </c>
    </row>
    <row r="13644" spans="1:11" x14ac:dyDescent="0.25">
      <c r="A13644" s="5" t="str">
        <f t="shared" si="427"/>
        <v>SubLAPSCE CentralAverage WeekdayJune11</v>
      </c>
      <c r="B13644" t="s">
        <v>2237</v>
      </c>
      <c r="C13644" t="s">
        <v>2263</v>
      </c>
      <c r="D13644" t="s">
        <v>2839</v>
      </c>
      <c r="E13644" t="s">
        <v>3305</v>
      </c>
      <c r="F13644" s="6">
        <v>11</v>
      </c>
      <c r="G13644" s="6">
        <v>474.59500122070313</v>
      </c>
      <c r="H13644" s="6">
        <v>474.59500122070313</v>
      </c>
      <c r="I13644" s="6">
        <v>217.08818054199219</v>
      </c>
      <c r="J13644" s="6">
        <v>73.245715114048537</v>
      </c>
      <c r="K13644">
        <f t="shared" si="426"/>
        <v>0</v>
      </c>
    </row>
    <row r="13645" spans="1:11" x14ac:dyDescent="0.25">
      <c r="A13645" s="5" t="str">
        <f t="shared" si="427"/>
        <v>SubLAPSCE CentralAverage WeekdayJune12</v>
      </c>
      <c r="B13645" t="s">
        <v>2237</v>
      </c>
      <c r="C13645" t="s">
        <v>2263</v>
      </c>
      <c r="D13645" t="s">
        <v>2839</v>
      </c>
      <c r="E13645" t="s">
        <v>3305</v>
      </c>
      <c r="F13645" s="6">
        <v>12</v>
      </c>
      <c r="G13645" s="6">
        <v>461.26324462890625</v>
      </c>
      <c r="H13645" s="6">
        <v>461.26324462890625</v>
      </c>
      <c r="I13645" s="6">
        <v>248.53451538085938</v>
      </c>
      <c r="J13645" s="6">
        <v>78.754285757882272</v>
      </c>
      <c r="K13645">
        <f t="shared" si="426"/>
        <v>0</v>
      </c>
    </row>
    <row r="13646" spans="1:11" x14ac:dyDescent="0.25">
      <c r="A13646" s="5" t="str">
        <f t="shared" si="427"/>
        <v>SubLAPSCE CentralAverage WeekdayJune13</v>
      </c>
      <c r="B13646" t="s">
        <v>2237</v>
      </c>
      <c r="C13646" t="s">
        <v>2263</v>
      </c>
      <c r="D13646" t="s">
        <v>2839</v>
      </c>
      <c r="E13646" t="s">
        <v>3305</v>
      </c>
      <c r="F13646" s="6">
        <v>13</v>
      </c>
      <c r="G13646" s="6">
        <v>434.82177734375</v>
      </c>
      <c r="H13646" s="6">
        <v>434.82177734375</v>
      </c>
      <c r="I13646" s="6">
        <v>251.08197021484375</v>
      </c>
      <c r="J13646" s="6">
        <v>84.094284057617173</v>
      </c>
      <c r="K13646">
        <f t="shared" si="426"/>
        <v>0</v>
      </c>
    </row>
    <row r="13647" spans="1:11" x14ac:dyDescent="0.25">
      <c r="A13647" s="5" t="str">
        <f t="shared" si="427"/>
        <v>SubLAPSCE CentralAverage WeekdayJune14</v>
      </c>
      <c r="B13647" t="s">
        <v>2237</v>
      </c>
      <c r="C13647" t="s">
        <v>2263</v>
      </c>
      <c r="D13647" t="s">
        <v>2839</v>
      </c>
      <c r="E13647" t="s">
        <v>3305</v>
      </c>
      <c r="F13647" s="6">
        <v>14</v>
      </c>
      <c r="G13647" s="6">
        <v>415.54763793945313</v>
      </c>
      <c r="H13647" s="6">
        <v>415.54763793945313</v>
      </c>
      <c r="I13647" s="6">
        <v>261.46435546875</v>
      </c>
      <c r="J13647" s="6">
        <v>87.634284537179127</v>
      </c>
      <c r="K13647">
        <f t="shared" si="426"/>
        <v>0</v>
      </c>
    </row>
    <row r="13648" spans="1:11" x14ac:dyDescent="0.25">
      <c r="A13648" s="5" t="str">
        <f t="shared" si="427"/>
        <v>SubLAPSCE CentralAverage WeekdayJune15</v>
      </c>
      <c r="B13648" t="s">
        <v>2237</v>
      </c>
      <c r="C13648" t="s">
        <v>2263</v>
      </c>
      <c r="D13648" t="s">
        <v>2839</v>
      </c>
      <c r="E13648" t="s">
        <v>3305</v>
      </c>
      <c r="F13648" s="6">
        <v>15</v>
      </c>
      <c r="G13648" s="6">
        <v>354.90264892578125</v>
      </c>
      <c r="H13648" s="6">
        <v>354.90264892578125</v>
      </c>
      <c r="I13648" s="6">
        <v>231.68046569824219</v>
      </c>
      <c r="J13648" s="6">
        <v>90.148571232386999</v>
      </c>
      <c r="K13648">
        <f t="shared" si="426"/>
        <v>0</v>
      </c>
    </row>
    <row r="13649" spans="1:11" x14ac:dyDescent="0.25">
      <c r="A13649" s="5" t="str">
        <f t="shared" si="427"/>
        <v>SubLAPSCE CentralAverage WeekdayJune16</v>
      </c>
      <c r="B13649" t="s">
        <v>2237</v>
      </c>
      <c r="C13649" t="s">
        <v>2263</v>
      </c>
      <c r="D13649" t="s">
        <v>2839</v>
      </c>
      <c r="E13649" t="s">
        <v>3305</v>
      </c>
      <c r="F13649" s="6">
        <v>16</v>
      </c>
      <c r="G13649" s="6">
        <v>322.7779541015625</v>
      </c>
      <c r="H13649" s="6">
        <v>322.7779541015625</v>
      </c>
      <c r="I13649" s="6">
        <v>217.64764404296875</v>
      </c>
      <c r="J13649" s="6">
        <v>91.234285954066692</v>
      </c>
      <c r="K13649">
        <f t="shared" si="426"/>
        <v>0</v>
      </c>
    </row>
    <row r="13650" spans="1:11" x14ac:dyDescent="0.25">
      <c r="A13650" s="5" t="str">
        <f t="shared" si="427"/>
        <v>SubLAPSCE CentralAverage WeekdayJune17</v>
      </c>
      <c r="B13650" t="s">
        <v>2237</v>
      </c>
      <c r="C13650" t="s">
        <v>2263</v>
      </c>
      <c r="D13650" t="s">
        <v>2839</v>
      </c>
      <c r="E13650" t="s">
        <v>3305</v>
      </c>
      <c r="F13650" s="6">
        <v>17</v>
      </c>
      <c r="G13650" s="6">
        <v>227.64352416992188</v>
      </c>
      <c r="H13650" s="6">
        <v>227.64352416992188</v>
      </c>
      <c r="I13650" s="6">
        <v>222.64988708496094</v>
      </c>
      <c r="J13650" s="6">
        <v>90.311428506033778</v>
      </c>
      <c r="K13650">
        <f t="shared" si="426"/>
        <v>0</v>
      </c>
    </row>
    <row r="13651" spans="1:11" x14ac:dyDescent="0.25">
      <c r="A13651" s="5" t="str">
        <f t="shared" si="427"/>
        <v>SubLAPSCE CentralAverage WeekdayJune18</v>
      </c>
      <c r="B13651" t="s">
        <v>2237</v>
      </c>
      <c r="C13651" t="s">
        <v>2263</v>
      </c>
      <c r="D13651" t="s">
        <v>2839</v>
      </c>
      <c r="E13651" t="s">
        <v>3305</v>
      </c>
      <c r="F13651" s="6">
        <v>18</v>
      </c>
      <c r="G13651" s="6">
        <v>190.92793273925781</v>
      </c>
      <c r="H13651" s="6">
        <v>190.92793273925781</v>
      </c>
      <c r="I13651" s="6">
        <v>142.62847900390625</v>
      </c>
      <c r="J13651" s="6">
        <v>86.802857099260606</v>
      </c>
      <c r="K13651">
        <f t="shared" si="426"/>
        <v>0</v>
      </c>
    </row>
    <row r="13652" spans="1:11" x14ac:dyDescent="0.25">
      <c r="A13652" s="5" t="str">
        <f t="shared" si="427"/>
        <v>SubLAPSCE CentralAverage WeekdayJune19</v>
      </c>
      <c r="B13652" t="s">
        <v>2237</v>
      </c>
      <c r="C13652" t="s">
        <v>2263</v>
      </c>
      <c r="D13652" t="s">
        <v>2839</v>
      </c>
      <c r="E13652" t="s">
        <v>3305</v>
      </c>
      <c r="F13652" s="6">
        <v>19</v>
      </c>
      <c r="G13652" s="6">
        <v>172.26852416992188</v>
      </c>
      <c r="H13652" s="6">
        <v>172.26852416992188</v>
      </c>
      <c r="I13652" s="6">
        <v>226.40365600585938</v>
      </c>
      <c r="J13652" s="6">
        <v>83.577143314906536</v>
      </c>
      <c r="K13652">
        <f t="shared" si="426"/>
        <v>0</v>
      </c>
    </row>
    <row r="13653" spans="1:11" x14ac:dyDescent="0.25">
      <c r="A13653" s="5" t="str">
        <f t="shared" si="427"/>
        <v>SubLAPSCE CentralAverage WeekdayJune20</v>
      </c>
      <c r="B13653" t="s">
        <v>2237</v>
      </c>
      <c r="C13653" t="s">
        <v>2263</v>
      </c>
      <c r="D13653" t="s">
        <v>2839</v>
      </c>
      <c r="E13653" t="s">
        <v>3305</v>
      </c>
      <c r="F13653" s="6">
        <v>20</v>
      </c>
      <c r="G13653" s="6">
        <v>182.98118591308594</v>
      </c>
      <c r="H13653" s="6">
        <v>182.98118591308594</v>
      </c>
      <c r="I13653" s="6">
        <v>252.13803100585938</v>
      </c>
      <c r="J13653" s="6">
        <v>80.037142072405132</v>
      </c>
      <c r="K13653">
        <f t="shared" si="426"/>
        <v>0</v>
      </c>
    </row>
    <row r="13654" spans="1:11" x14ac:dyDescent="0.25">
      <c r="A13654" s="5" t="str">
        <f t="shared" si="427"/>
        <v>SubLAPSCE CentralAverage WeekdayJune21</v>
      </c>
      <c r="B13654" t="s">
        <v>2237</v>
      </c>
      <c r="C13654" t="s">
        <v>2263</v>
      </c>
      <c r="D13654" t="s">
        <v>2839</v>
      </c>
      <c r="E13654" t="s">
        <v>3305</v>
      </c>
      <c r="F13654" s="6">
        <v>21</v>
      </c>
      <c r="G13654" s="6">
        <v>229.77822875976563</v>
      </c>
      <c r="H13654" s="6">
        <v>229.77822875976563</v>
      </c>
      <c r="I13654" s="6">
        <v>279.51400756835938</v>
      </c>
      <c r="J13654" s="6">
        <v>74.884283839634506</v>
      </c>
      <c r="K13654">
        <f t="shared" si="426"/>
        <v>0</v>
      </c>
    </row>
    <row r="13655" spans="1:11" x14ac:dyDescent="0.25">
      <c r="A13655" s="5" t="str">
        <f t="shared" si="427"/>
        <v>SubLAPSCE CentralAverage WeekdayJune22</v>
      </c>
      <c r="B13655" t="s">
        <v>2237</v>
      </c>
      <c r="C13655" t="s">
        <v>2263</v>
      </c>
      <c r="D13655" t="s">
        <v>2839</v>
      </c>
      <c r="E13655" t="s">
        <v>3305</v>
      </c>
      <c r="F13655" s="6">
        <v>22</v>
      </c>
      <c r="G13655" s="6">
        <v>223.26528930664063</v>
      </c>
      <c r="H13655" s="6">
        <v>223.26528930664063</v>
      </c>
      <c r="I13655" s="6">
        <v>275.96542358398438</v>
      </c>
      <c r="J13655" s="6">
        <v>71.416857561383921</v>
      </c>
      <c r="K13655">
        <f t="shared" si="426"/>
        <v>0</v>
      </c>
    </row>
    <row r="13656" spans="1:11" x14ac:dyDescent="0.25">
      <c r="A13656" s="5" t="str">
        <f t="shared" si="427"/>
        <v>SubLAPSCE CentralAverage WeekdayJune23</v>
      </c>
      <c r="B13656" t="s">
        <v>2237</v>
      </c>
      <c r="C13656" t="s">
        <v>2263</v>
      </c>
      <c r="D13656" t="s">
        <v>2839</v>
      </c>
      <c r="E13656" t="s">
        <v>3305</v>
      </c>
      <c r="F13656" s="6">
        <v>23</v>
      </c>
      <c r="G13656" s="6">
        <v>245.5926513671875</v>
      </c>
      <c r="H13656" s="6">
        <v>245.5926513671875</v>
      </c>
      <c r="I13656" s="6">
        <v>241.12591552734375</v>
      </c>
      <c r="J13656" s="6">
        <v>69.454285670689174</v>
      </c>
      <c r="K13656">
        <f t="shared" si="426"/>
        <v>0</v>
      </c>
    </row>
    <row r="13657" spans="1:11" x14ac:dyDescent="0.25">
      <c r="A13657" s="5" t="str">
        <f t="shared" si="427"/>
        <v>SubLAPSCE CentralAverage WeekdayJune24</v>
      </c>
      <c r="B13657" t="s">
        <v>2237</v>
      </c>
      <c r="C13657" t="s">
        <v>2263</v>
      </c>
      <c r="D13657" t="s">
        <v>2839</v>
      </c>
      <c r="E13657" t="s">
        <v>3305</v>
      </c>
      <c r="F13657" s="6">
        <v>24</v>
      </c>
      <c r="G13657" s="6">
        <v>248.73442077636719</v>
      </c>
      <c r="H13657" s="6">
        <v>248.73442077636719</v>
      </c>
      <c r="I13657" s="6">
        <v>260.73150634765625</v>
      </c>
      <c r="J13657" s="6">
        <v>68.010285491943364</v>
      </c>
      <c r="K13657">
        <f t="shared" si="426"/>
        <v>0</v>
      </c>
    </row>
    <row r="13658" spans="1:11" x14ac:dyDescent="0.25">
      <c r="A13658" s="5" t="str">
        <f t="shared" si="427"/>
        <v>SubLAPSCE CentralMonthly Peak DayJune1</v>
      </c>
      <c r="B13658" t="s">
        <v>2237</v>
      </c>
      <c r="C13658" t="s">
        <v>2263</v>
      </c>
      <c r="D13658" t="s">
        <v>2840</v>
      </c>
      <c r="E13658" t="s">
        <v>3305</v>
      </c>
      <c r="F13658" s="6">
        <v>1</v>
      </c>
      <c r="G13658" s="6">
        <v>567.464111328125</v>
      </c>
      <c r="H13658" s="6">
        <v>593.49920654296875</v>
      </c>
      <c r="I13658" s="6">
        <v>154.00729370117188</v>
      </c>
      <c r="J13658" s="6">
        <v>75.032572893415164</v>
      </c>
      <c r="K13658">
        <f t="shared" si="426"/>
        <v>0</v>
      </c>
    </row>
    <row r="13659" spans="1:11" x14ac:dyDescent="0.25">
      <c r="A13659" s="5" t="str">
        <f t="shared" si="427"/>
        <v>SubLAPSCE CentralMonthly Peak DayJune2</v>
      </c>
      <c r="B13659" t="s">
        <v>2237</v>
      </c>
      <c r="C13659" t="s">
        <v>2263</v>
      </c>
      <c r="D13659" t="s">
        <v>2840</v>
      </c>
      <c r="E13659" t="s">
        <v>3305</v>
      </c>
      <c r="F13659" s="6">
        <v>2</v>
      </c>
      <c r="G13659" s="6">
        <v>507.65072631835938</v>
      </c>
      <c r="H13659" s="6">
        <v>560.4849853515625</v>
      </c>
      <c r="I13659" s="6">
        <v>156.53852844238281</v>
      </c>
      <c r="J13659" s="6">
        <v>73.64971322195872</v>
      </c>
      <c r="K13659">
        <f t="shared" si="426"/>
        <v>0</v>
      </c>
    </row>
    <row r="13660" spans="1:11" x14ac:dyDescent="0.25">
      <c r="A13660" s="5" t="str">
        <f t="shared" si="427"/>
        <v>SubLAPSCE CentralMonthly Peak DayJune3</v>
      </c>
      <c r="B13660" t="s">
        <v>2237</v>
      </c>
      <c r="C13660" t="s">
        <v>2263</v>
      </c>
      <c r="D13660" t="s">
        <v>2840</v>
      </c>
      <c r="E13660" t="s">
        <v>3305</v>
      </c>
      <c r="F13660" s="6">
        <v>3</v>
      </c>
      <c r="G13660" s="6">
        <v>503.68280029296875</v>
      </c>
      <c r="H13660" s="6">
        <v>565.5794677734375</v>
      </c>
      <c r="I13660" s="6">
        <v>160.8541259765625</v>
      </c>
      <c r="J13660" s="6">
        <v>72.494000047956206</v>
      </c>
      <c r="K13660">
        <f t="shared" si="426"/>
        <v>0</v>
      </c>
    </row>
    <row r="13661" spans="1:11" x14ac:dyDescent="0.25">
      <c r="A13661" s="5" t="str">
        <f t="shared" si="427"/>
        <v>SubLAPSCE CentralMonthly Peak DayJune4</v>
      </c>
      <c r="B13661" t="s">
        <v>2237</v>
      </c>
      <c r="C13661" t="s">
        <v>2263</v>
      </c>
      <c r="D13661" t="s">
        <v>2840</v>
      </c>
      <c r="E13661" t="s">
        <v>3305</v>
      </c>
      <c r="F13661" s="6">
        <v>4</v>
      </c>
      <c r="G13661" s="6">
        <v>528.48016357421875</v>
      </c>
      <c r="H13661" s="6">
        <v>562.2684326171875</v>
      </c>
      <c r="I13661" s="6">
        <v>162.04109191894531</v>
      </c>
      <c r="J13661" s="6">
        <v>72.009999564034615</v>
      </c>
      <c r="K13661">
        <f t="shared" si="426"/>
        <v>0</v>
      </c>
    </row>
    <row r="13662" spans="1:11" x14ac:dyDescent="0.25">
      <c r="A13662" s="5" t="str">
        <f t="shared" si="427"/>
        <v>SubLAPSCE CentralMonthly Peak DayJune5</v>
      </c>
      <c r="B13662" t="s">
        <v>2237</v>
      </c>
      <c r="C13662" t="s">
        <v>2263</v>
      </c>
      <c r="D13662" t="s">
        <v>2840</v>
      </c>
      <c r="E13662" t="s">
        <v>3305</v>
      </c>
      <c r="F13662" s="6">
        <v>5</v>
      </c>
      <c r="G13662" s="6">
        <v>670.2266845703125</v>
      </c>
      <c r="H13662" s="6">
        <v>673.10546875</v>
      </c>
      <c r="I13662" s="6">
        <v>191.71209716796875</v>
      </c>
      <c r="J13662" s="6">
        <v>71.185430864606573</v>
      </c>
      <c r="K13662">
        <f t="shared" si="426"/>
        <v>0</v>
      </c>
    </row>
    <row r="13663" spans="1:11" x14ac:dyDescent="0.25">
      <c r="A13663" s="5" t="str">
        <f t="shared" si="427"/>
        <v>SubLAPSCE CentralMonthly Peak DayJune6</v>
      </c>
      <c r="B13663" t="s">
        <v>2237</v>
      </c>
      <c r="C13663" t="s">
        <v>2263</v>
      </c>
      <c r="D13663" t="s">
        <v>2840</v>
      </c>
      <c r="E13663" t="s">
        <v>3305</v>
      </c>
      <c r="F13663" s="6">
        <v>6</v>
      </c>
      <c r="G13663" s="6">
        <v>824.2882080078125</v>
      </c>
      <c r="H13663" s="6">
        <v>834.8798828125</v>
      </c>
      <c r="I13663" s="6">
        <v>156.88699340820313</v>
      </c>
      <c r="J13663" s="6">
        <v>70.628571428571433</v>
      </c>
      <c r="K13663">
        <f t="shared" si="426"/>
        <v>0</v>
      </c>
    </row>
    <row r="13664" spans="1:11" x14ac:dyDescent="0.25">
      <c r="A13664" s="5" t="str">
        <f t="shared" si="427"/>
        <v>SubLAPSCE CentralMonthly Peak DayJune7</v>
      </c>
      <c r="B13664" t="s">
        <v>2237</v>
      </c>
      <c r="C13664" t="s">
        <v>2263</v>
      </c>
      <c r="D13664" t="s">
        <v>2840</v>
      </c>
      <c r="E13664" t="s">
        <v>3305</v>
      </c>
      <c r="F13664" s="6">
        <v>7</v>
      </c>
      <c r="G13664" s="6">
        <v>851.844970703125</v>
      </c>
      <c r="H13664" s="6">
        <v>852.23712158203125</v>
      </c>
      <c r="I13664" s="6">
        <v>148.73744201660156</v>
      </c>
      <c r="J13664" s="6">
        <v>70.038856070382252</v>
      </c>
      <c r="K13664">
        <f t="shared" si="426"/>
        <v>0</v>
      </c>
    </row>
    <row r="13665" spans="1:11" x14ac:dyDescent="0.25">
      <c r="A13665" s="5" t="str">
        <f t="shared" si="427"/>
        <v>SubLAPSCE CentralMonthly Peak DayJune8</v>
      </c>
      <c r="B13665" t="s">
        <v>2237</v>
      </c>
      <c r="C13665" t="s">
        <v>2263</v>
      </c>
      <c r="D13665" t="s">
        <v>2840</v>
      </c>
      <c r="E13665" t="s">
        <v>3305</v>
      </c>
      <c r="F13665" s="6">
        <v>8</v>
      </c>
      <c r="G13665" s="6">
        <v>1041.65185546875</v>
      </c>
      <c r="H13665" s="6">
        <v>1037.21435546875</v>
      </c>
      <c r="I13665" s="6">
        <v>162.2982177734375</v>
      </c>
      <c r="J13665" s="6">
        <v>70.719429343087327</v>
      </c>
      <c r="K13665">
        <f t="shared" si="426"/>
        <v>0</v>
      </c>
    </row>
    <row r="13666" spans="1:11" x14ac:dyDescent="0.25">
      <c r="A13666" s="5" t="str">
        <f t="shared" si="427"/>
        <v>SubLAPSCE CentralMonthly Peak DayJune9</v>
      </c>
      <c r="B13666" t="s">
        <v>2237</v>
      </c>
      <c r="C13666" t="s">
        <v>2263</v>
      </c>
      <c r="D13666" t="s">
        <v>2840</v>
      </c>
      <c r="E13666" t="s">
        <v>3305</v>
      </c>
      <c r="F13666" s="6">
        <v>9</v>
      </c>
      <c r="G13666" s="6">
        <v>1052.50830078125</v>
      </c>
      <c r="H13666" s="6">
        <v>1071.5792236328125</v>
      </c>
      <c r="I13666" s="6">
        <v>182.96893310546875</v>
      </c>
      <c r="J13666" s="6">
        <v>75.471428353445887</v>
      </c>
      <c r="K13666">
        <f t="shared" si="426"/>
        <v>0</v>
      </c>
    </row>
    <row r="13667" spans="1:11" x14ac:dyDescent="0.25">
      <c r="A13667" s="5" t="str">
        <f t="shared" si="427"/>
        <v>SubLAPSCE CentralMonthly Peak DayJune10</v>
      </c>
      <c r="B13667" t="s">
        <v>2237</v>
      </c>
      <c r="C13667" t="s">
        <v>2263</v>
      </c>
      <c r="D13667" t="s">
        <v>2840</v>
      </c>
      <c r="E13667" t="s">
        <v>3305</v>
      </c>
      <c r="F13667" s="6">
        <v>10</v>
      </c>
      <c r="G13667" s="6">
        <v>1022.7808227539063</v>
      </c>
      <c r="H13667" s="6">
        <v>1027.1776123046875</v>
      </c>
      <c r="I13667" s="6">
        <v>167.71121215820313</v>
      </c>
      <c r="J13667" s="6">
        <v>80.125715855189739</v>
      </c>
      <c r="K13667">
        <f t="shared" si="426"/>
        <v>0</v>
      </c>
    </row>
    <row r="13668" spans="1:11" x14ac:dyDescent="0.25">
      <c r="A13668" s="5" t="str">
        <f t="shared" si="427"/>
        <v>SubLAPSCE CentralMonthly Peak DayJune11</v>
      </c>
      <c r="B13668" t="s">
        <v>2237</v>
      </c>
      <c r="C13668" t="s">
        <v>2263</v>
      </c>
      <c r="D13668" t="s">
        <v>2840</v>
      </c>
      <c r="E13668" t="s">
        <v>3305</v>
      </c>
      <c r="F13668" s="6">
        <v>11</v>
      </c>
      <c r="G13668" s="6">
        <v>971.59063720703125</v>
      </c>
      <c r="H13668" s="6">
        <v>993.09124755859375</v>
      </c>
      <c r="I13668" s="6">
        <v>230.55311584472656</v>
      </c>
      <c r="J13668" s="6">
        <v>83.574285234723774</v>
      </c>
      <c r="K13668">
        <f t="shared" si="426"/>
        <v>0</v>
      </c>
    </row>
    <row r="13669" spans="1:11" x14ac:dyDescent="0.25">
      <c r="A13669" s="5" t="str">
        <f t="shared" si="427"/>
        <v>SubLAPSCE CentralMonthly Peak DayJune12</v>
      </c>
      <c r="B13669" t="s">
        <v>2237</v>
      </c>
      <c r="C13669" t="s">
        <v>2263</v>
      </c>
      <c r="D13669" t="s">
        <v>2840</v>
      </c>
      <c r="E13669" t="s">
        <v>3305</v>
      </c>
      <c r="F13669" s="6">
        <v>12</v>
      </c>
      <c r="G13669" s="6">
        <v>1041.3433837890625</v>
      </c>
      <c r="H13669" s="6">
        <v>1030.615966796875</v>
      </c>
      <c r="I13669" s="6">
        <v>200.29692077636719</v>
      </c>
      <c r="J13669" s="6">
        <v>89.194286019461487</v>
      </c>
      <c r="K13669">
        <f t="shared" si="426"/>
        <v>0</v>
      </c>
    </row>
    <row r="13670" spans="1:11" x14ac:dyDescent="0.25">
      <c r="A13670" s="5" t="str">
        <f t="shared" si="427"/>
        <v>SubLAPSCE CentralMonthly Peak DayJune13</v>
      </c>
      <c r="B13670" t="s">
        <v>2237</v>
      </c>
      <c r="C13670" t="s">
        <v>2263</v>
      </c>
      <c r="D13670" t="s">
        <v>2840</v>
      </c>
      <c r="E13670" t="s">
        <v>3305</v>
      </c>
      <c r="F13670" s="6">
        <v>13</v>
      </c>
      <c r="G13670" s="6">
        <v>900.00604248046875</v>
      </c>
      <c r="H13670" s="6">
        <v>909.44586181640625</v>
      </c>
      <c r="I13670" s="6">
        <v>187.29063415527344</v>
      </c>
      <c r="J13670" s="6">
        <v>93.437141854422435</v>
      </c>
      <c r="K13670">
        <f t="shared" si="426"/>
        <v>0</v>
      </c>
    </row>
    <row r="13671" spans="1:11" x14ac:dyDescent="0.25">
      <c r="A13671" s="5" t="str">
        <f t="shared" si="427"/>
        <v>SubLAPSCE CentralMonthly Peak DayJune14</v>
      </c>
      <c r="B13671" t="s">
        <v>2237</v>
      </c>
      <c r="C13671" t="s">
        <v>2263</v>
      </c>
      <c r="D13671" t="s">
        <v>2840</v>
      </c>
      <c r="E13671" t="s">
        <v>3305</v>
      </c>
      <c r="F13671" s="6">
        <v>14</v>
      </c>
      <c r="G13671" s="6">
        <v>884.7689208984375</v>
      </c>
      <c r="H13671" s="6">
        <v>938.8819580078125</v>
      </c>
      <c r="I13671" s="6">
        <v>235.34678649902344</v>
      </c>
      <c r="J13671" s="6">
        <v>96.17142922537667</v>
      </c>
      <c r="K13671">
        <f t="shared" si="426"/>
        <v>0</v>
      </c>
    </row>
    <row r="13672" spans="1:11" x14ac:dyDescent="0.25">
      <c r="A13672" s="5" t="str">
        <f t="shared" si="427"/>
        <v>SubLAPSCE CentralMonthly Peak DayJune15</v>
      </c>
      <c r="B13672" t="s">
        <v>2237</v>
      </c>
      <c r="C13672" t="s">
        <v>2263</v>
      </c>
      <c r="D13672" t="s">
        <v>2840</v>
      </c>
      <c r="E13672" t="s">
        <v>3305</v>
      </c>
      <c r="F13672" s="6">
        <v>15</v>
      </c>
      <c r="G13672" s="6">
        <v>762.58721923828125</v>
      </c>
      <c r="H13672" s="6">
        <v>777.65997314453125</v>
      </c>
      <c r="I13672" s="6">
        <v>174.45234680175781</v>
      </c>
      <c r="J13672" s="6">
        <v>98.434285300118574</v>
      </c>
      <c r="K13672">
        <f t="shared" si="426"/>
        <v>0</v>
      </c>
    </row>
    <row r="13673" spans="1:11" x14ac:dyDescent="0.25">
      <c r="A13673" s="5" t="str">
        <f t="shared" si="427"/>
        <v>SubLAPSCE CentralMonthly Peak DayJune16</v>
      </c>
      <c r="B13673" t="s">
        <v>2237</v>
      </c>
      <c r="C13673" t="s">
        <v>2263</v>
      </c>
      <c r="D13673" t="s">
        <v>2840</v>
      </c>
      <c r="E13673" t="s">
        <v>3305</v>
      </c>
      <c r="F13673" s="6">
        <v>16</v>
      </c>
      <c r="G13673" s="6">
        <v>724.99810791015625</v>
      </c>
      <c r="H13673" s="6">
        <v>702.61395263671875</v>
      </c>
      <c r="I13673" s="6">
        <v>162.51652526855469</v>
      </c>
      <c r="J13673" s="6">
        <v>98.697142573765376</v>
      </c>
      <c r="K13673">
        <f t="shared" si="426"/>
        <v>0</v>
      </c>
    </row>
    <row r="13674" spans="1:11" x14ac:dyDescent="0.25">
      <c r="A13674" s="5" t="str">
        <f t="shared" si="427"/>
        <v>SubLAPSCE CentralMonthly Peak DayJune17</v>
      </c>
      <c r="B13674" t="s">
        <v>2237</v>
      </c>
      <c r="C13674" t="s">
        <v>2263</v>
      </c>
      <c r="D13674" t="s">
        <v>2840</v>
      </c>
      <c r="E13674" t="s">
        <v>3305</v>
      </c>
      <c r="F13674" s="6">
        <v>17</v>
      </c>
      <c r="G13674" s="6">
        <v>665.73883056640625</v>
      </c>
      <c r="H13674" s="6">
        <v>679.92840576171875</v>
      </c>
      <c r="I13674" s="6">
        <v>176.1439208984375</v>
      </c>
      <c r="J13674" s="6">
        <v>97.225712476457872</v>
      </c>
      <c r="K13674">
        <f t="shared" si="426"/>
        <v>0</v>
      </c>
    </row>
    <row r="13675" spans="1:11" x14ac:dyDescent="0.25">
      <c r="A13675" s="5" t="str">
        <f t="shared" si="427"/>
        <v>SubLAPSCE CentralMonthly Peak DayJune18</v>
      </c>
      <c r="B13675" t="s">
        <v>2237</v>
      </c>
      <c r="C13675" t="s">
        <v>2263</v>
      </c>
      <c r="D13675" t="s">
        <v>2840</v>
      </c>
      <c r="E13675" t="s">
        <v>3305</v>
      </c>
      <c r="F13675" s="6">
        <v>18</v>
      </c>
      <c r="G13675" s="6">
        <v>705.79022216796875</v>
      </c>
      <c r="H13675" s="6">
        <v>711.072998046875</v>
      </c>
      <c r="I13675" s="6">
        <v>156.7618408203125</v>
      </c>
      <c r="J13675" s="6">
        <v>94.899997929164343</v>
      </c>
      <c r="K13675">
        <f t="shared" si="426"/>
        <v>0</v>
      </c>
    </row>
    <row r="13676" spans="1:11" x14ac:dyDescent="0.25">
      <c r="A13676" s="5" t="str">
        <f t="shared" si="427"/>
        <v>SubLAPSCE CentralMonthly Peak DayJune19</v>
      </c>
      <c r="B13676" t="s">
        <v>2237</v>
      </c>
      <c r="C13676" t="s">
        <v>2263</v>
      </c>
      <c r="D13676" t="s">
        <v>2840</v>
      </c>
      <c r="E13676" t="s">
        <v>3305</v>
      </c>
      <c r="F13676" s="6">
        <v>19</v>
      </c>
      <c r="G13676" s="6">
        <v>745.3895263671875</v>
      </c>
      <c r="H13676" s="6">
        <v>741.475341796875</v>
      </c>
      <c r="I13676" s="6">
        <v>184.1773681640625</v>
      </c>
      <c r="J13676" s="6">
        <v>92.565713718959259</v>
      </c>
      <c r="K13676">
        <f t="shared" si="426"/>
        <v>0</v>
      </c>
    </row>
    <row r="13677" spans="1:11" x14ac:dyDescent="0.25">
      <c r="A13677" s="5" t="str">
        <f t="shared" si="427"/>
        <v>SubLAPSCE CentralMonthly Peak DayJune20</v>
      </c>
      <c r="B13677" t="s">
        <v>2237</v>
      </c>
      <c r="C13677" t="s">
        <v>2263</v>
      </c>
      <c r="D13677" t="s">
        <v>2840</v>
      </c>
      <c r="E13677" t="s">
        <v>3305</v>
      </c>
      <c r="F13677" s="6">
        <v>20</v>
      </c>
      <c r="G13677" s="6">
        <v>738.20489501953125</v>
      </c>
      <c r="H13677" s="6">
        <v>723.64837646484375</v>
      </c>
      <c r="I13677" s="6">
        <v>185.65065002441406</v>
      </c>
      <c r="J13677" s="6">
        <v>89.600001089913519</v>
      </c>
      <c r="K13677">
        <f t="shared" si="426"/>
        <v>0</v>
      </c>
    </row>
    <row r="13678" spans="1:11" x14ac:dyDescent="0.25">
      <c r="A13678" s="5" t="str">
        <f t="shared" si="427"/>
        <v>SubLAPSCE CentralMonthly Peak DayJune21</v>
      </c>
      <c r="B13678" t="s">
        <v>2237</v>
      </c>
      <c r="C13678" t="s">
        <v>2263</v>
      </c>
      <c r="D13678" t="s">
        <v>2840</v>
      </c>
      <c r="E13678" t="s">
        <v>3305</v>
      </c>
      <c r="F13678" s="6">
        <v>21</v>
      </c>
      <c r="G13678" s="6">
        <v>752.79150390625</v>
      </c>
      <c r="H13678" s="6">
        <v>734.60662841796875</v>
      </c>
      <c r="I13678" s="6">
        <v>195.10687255859375</v>
      </c>
      <c r="J13678" s="6">
        <v>85.154284449986037</v>
      </c>
      <c r="K13678">
        <f t="shared" si="426"/>
        <v>0</v>
      </c>
    </row>
    <row r="13679" spans="1:11" x14ac:dyDescent="0.25">
      <c r="A13679" s="5" t="str">
        <f t="shared" si="427"/>
        <v>SubLAPSCE CentralMonthly Peak DayJune22</v>
      </c>
      <c r="B13679" t="s">
        <v>2237</v>
      </c>
      <c r="C13679" t="s">
        <v>2263</v>
      </c>
      <c r="D13679" t="s">
        <v>2840</v>
      </c>
      <c r="E13679" t="s">
        <v>3305</v>
      </c>
      <c r="F13679" s="6">
        <v>22</v>
      </c>
      <c r="G13679" s="6">
        <v>647.10552978515625</v>
      </c>
      <c r="H13679" s="6">
        <v>649.05682373046875</v>
      </c>
      <c r="I13679" s="6">
        <v>166.56362915039063</v>
      </c>
      <c r="J13679" s="6">
        <v>80.994285692487438</v>
      </c>
      <c r="K13679">
        <f t="shared" si="426"/>
        <v>0</v>
      </c>
    </row>
    <row r="13680" spans="1:11" x14ac:dyDescent="0.25">
      <c r="A13680" s="5" t="str">
        <f t="shared" si="427"/>
        <v>SubLAPSCE CentralMonthly Peak DayJune23</v>
      </c>
      <c r="B13680" t="s">
        <v>2237</v>
      </c>
      <c r="C13680" t="s">
        <v>2263</v>
      </c>
      <c r="D13680" t="s">
        <v>2840</v>
      </c>
      <c r="E13680" t="s">
        <v>3305</v>
      </c>
      <c r="F13680" s="6">
        <v>23</v>
      </c>
      <c r="G13680" s="6">
        <v>760.47845458984375</v>
      </c>
      <c r="H13680" s="6">
        <v>753.20318603515625</v>
      </c>
      <c r="I13680" s="6">
        <v>168.16421508789063</v>
      </c>
      <c r="J13680" s="6">
        <v>79.091427590506413</v>
      </c>
      <c r="K13680">
        <f t="shared" si="426"/>
        <v>0</v>
      </c>
    </row>
    <row r="13681" spans="1:11" x14ac:dyDescent="0.25">
      <c r="A13681" s="5" t="str">
        <f t="shared" si="427"/>
        <v>SubLAPSCE CentralMonthly Peak DayJune24</v>
      </c>
      <c r="B13681" t="s">
        <v>2237</v>
      </c>
      <c r="C13681" t="s">
        <v>2263</v>
      </c>
      <c r="D13681" t="s">
        <v>2840</v>
      </c>
      <c r="E13681" t="s">
        <v>3305</v>
      </c>
      <c r="F13681" s="6">
        <v>24</v>
      </c>
      <c r="G13681" s="6">
        <v>763.92718505859375</v>
      </c>
      <c r="H13681" s="6">
        <v>742.060302734375</v>
      </c>
      <c r="I13681" s="6">
        <v>222.77053833007813</v>
      </c>
      <c r="J13681" s="6">
        <v>76.290571659633088</v>
      </c>
      <c r="K13681">
        <f t="shared" si="426"/>
        <v>0</v>
      </c>
    </row>
    <row r="13682" spans="1:11" x14ac:dyDescent="0.25">
      <c r="A13682" s="5" t="str">
        <f t="shared" si="427"/>
        <v>SubLAPSCE CentralAverage WeekdayJuly1</v>
      </c>
      <c r="B13682" t="s">
        <v>2237</v>
      </c>
      <c r="C13682" t="s">
        <v>2263</v>
      </c>
      <c r="D13682" t="s">
        <v>2841</v>
      </c>
      <c r="E13682" t="s">
        <v>3306</v>
      </c>
      <c r="F13682" s="6">
        <v>1</v>
      </c>
      <c r="G13682" s="6">
        <v>615.5279541015625</v>
      </c>
      <c r="H13682" s="6">
        <v>641.5631103515625</v>
      </c>
      <c r="I13682" s="6">
        <v>157.64236450195313</v>
      </c>
      <c r="J13682" s="6">
        <v>72.224285714285742</v>
      </c>
      <c r="K13682">
        <f t="shared" si="426"/>
        <v>0</v>
      </c>
    </row>
    <row r="13683" spans="1:11" x14ac:dyDescent="0.25">
      <c r="A13683" s="5" t="str">
        <f t="shared" si="427"/>
        <v>SubLAPSCE CentralAverage WeekdayJuly2</v>
      </c>
      <c r="B13683" t="s">
        <v>2237</v>
      </c>
      <c r="C13683" t="s">
        <v>2263</v>
      </c>
      <c r="D13683" t="s">
        <v>2841</v>
      </c>
      <c r="E13683" t="s">
        <v>3306</v>
      </c>
      <c r="F13683" s="6">
        <v>2</v>
      </c>
      <c r="G13683" s="6">
        <v>557.37127685546875</v>
      </c>
      <c r="H13683" s="6">
        <v>610.20556640625</v>
      </c>
      <c r="I13683" s="6">
        <v>173.31173706054688</v>
      </c>
      <c r="J13683" s="6">
        <v>71.661999999999978</v>
      </c>
      <c r="K13683">
        <f t="shared" si="426"/>
        <v>0</v>
      </c>
    </row>
    <row r="13684" spans="1:11" x14ac:dyDescent="0.25">
      <c r="A13684" s="5" t="str">
        <f t="shared" si="427"/>
        <v>SubLAPSCE CentralAverage WeekdayJuly3</v>
      </c>
      <c r="B13684" t="s">
        <v>2237</v>
      </c>
      <c r="C13684" t="s">
        <v>2263</v>
      </c>
      <c r="D13684" t="s">
        <v>2841</v>
      </c>
      <c r="E13684" t="s">
        <v>3306</v>
      </c>
      <c r="F13684" s="6">
        <v>3</v>
      </c>
      <c r="G13684" s="6">
        <v>528.1278076171875</v>
      </c>
      <c r="H13684" s="6">
        <v>590.0245361328125</v>
      </c>
      <c r="I13684" s="6">
        <v>155.82493591308594</v>
      </c>
      <c r="J13684" s="6">
        <v>71.238571428571433</v>
      </c>
      <c r="K13684">
        <f t="shared" si="426"/>
        <v>0</v>
      </c>
    </row>
    <row r="13685" spans="1:11" x14ac:dyDescent="0.25">
      <c r="A13685" s="5" t="str">
        <f t="shared" si="427"/>
        <v>SubLAPSCE CentralAverage WeekdayJuly4</v>
      </c>
      <c r="B13685" t="s">
        <v>2237</v>
      </c>
      <c r="C13685" t="s">
        <v>2263</v>
      </c>
      <c r="D13685" t="s">
        <v>2841</v>
      </c>
      <c r="E13685" t="s">
        <v>3306</v>
      </c>
      <c r="F13685" s="6">
        <v>4</v>
      </c>
      <c r="G13685" s="6">
        <v>607.68499755859375</v>
      </c>
      <c r="H13685" s="6">
        <v>641.4732666015625</v>
      </c>
      <c r="I13685" s="6">
        <v>151.11517333984375</v>
      </c>
      <c r="J13685" s="6">
        <v>70.690285714285679</v>
      </c>
      <c r="K13685">
        <f t="shared" si="426"/>
        <v>0</v>
      </c>
    </row>
    <row r="13686" spans="1:11" x14ac:dyDescent="0.25">
      <c r="A13686" s="5" t="str">
        <f t="shared" si="427"/>
        <v>SubLAPSCE CentralAverage WeekdayJuly5</v>
      </c>
      <c r="B13686" t="s">
        <v>2237</v>
      </c>
      <c r="C13686" t="s">
        <v>2263</v>
      </c>
      <c r="D13686" t="s">
        <v>2841</v>
      </c>
      <c r="E13686" t="s">
        <v>3306</v>
      </c>
      <c r="F13686" s="6">
        <v>5</v>
      </c>
      <c r="G13686" s="6">
        <v>603.35980224609375</v>
      </c>
      <c r="H13686" s="6">
        <v>606.238525390625</v>
      </c>
      <c r="I13686" s="6">
        <v>139.29653930664063</v>
      </c>
      <c r="J13686" s="6">
        <v>69.820000000000007</v>
      </c>
      <c r="K13686">
        <f t="shared" si="426"/>
        <v>0</v>
      </c>
    </row>
    <row r="13687" spans="1:11" x14ac:dyDescent="0.25">
      <c r="A13687" s="5" t="str">
        <f t="shared" si="427"/>
        <v>SubLAPSCE CentralAverage WeekdayJuly6</v>
      </c>
      <c r="B13687" t="s">
        <v>2237</v>
      </c>
      <c r="C13687" t="s">
        <v>2263</v>
      </c>
      <c r="D13687" t="s">
        <v>2841</v>
      </c>
      <c r="E13687" t="s">
        <v>3306</v>
      </c>
      <c r="F13687" s="6">
        <v>6</v>
      </c>
      <c r="G13687" s="6">
        <v>664.45843505859375</v>
      </c>
      <c r="H13687" s="6">
        <v>675.05010986328125</v>
      </c>
      <c r="I13687" s="6">
        <v>162.13479614257813</v>
      </c>
      <c r="J13687" s="6">
        <v>69.125999999999991</v>
      </c>
      <c r="K13687">
        <f t="shared" si="426"/>
        <v>0</v>
      </c>
    </row>
    <row r="13688" spans="1:11" x14ac:dyDescent="0.25">
      <c r="A13688" s="5" t="str">
        <f t="shared" si="427"/>
        <v>SubLAPSCE CentralAverage WeekdayJuly7</v>
      </c>
      <c r="B13688" t="s">
        <v>2237</v>
      </c>
      <c r="C13688" t="s">
        <v>2263</v>
      </c>
      <c r="D13688" t="s">
        <v>2841</v>
      </c>
      <c r="E13688" t="s">
        <v>3306</v>
      </c>
      <c r="F13688" s="6">
        <v>7</v>
      </c>
      <c r="G13688" s="6">
        <v>706.793212890625</v>
      </c>
      <c r="H13688" s="6">
        <v>707.1854248046875</v>
      </c>
      <c r="I13688" s="6">
        <v>128.05549621582031</v>
      </c>
      <c r="J13688" s="6">
        <v>68.856285714285704</v>
      </c>
      <c r="K13688">
        <f t="shared" si="426"/>
        <v>0</v>
      </c>
    </row>
    <row r="13689" spans="1:11" x14ac:dyDescent="0.25">
      <c r="A13689" s="5" t="str">
        <f t="shared" si="427"/>
        <v>SubLAPSCE CentralAverage WeekdayJuly8</v>
      </c>
      <c r="B13689" t="s">
        <v>2237</v>
      </c>
      <c r="C13689" t="s">
        <v>2263</v>
      </c>
      <c r="D13689" t="s">
        <v>2841</v>
      </c>
      <c r="E13689" t="s">
        <v>3306</v>
      </c>
      <c r="F13689" s="6">
        <v>8</v>
      </c>
      <c r="G13689" s="6">
        <v>717.24505615234375</v>
      </c>
      <c r="H13689" s="6">
        <v>712.8076171875</v>
      </c>
      <c r="I13689" s="6">
        <v>131.95550537109375</v>
      </c>
      <c r="J13689" s="6">
        <v>69.196285714285722</v>
      </c>
      <c r="K13689">
        <f t="shared" si="426"/>
        <v>0</v>
      </c>
    </row>
    <row r="13690" spans="1:11" x14ac:dyDescent="0.25">
      <c r="A13690" s="5" t="str">
        <f t="shared" si="427"/>
        <v>SubLAPSCE CentralAverage WeekdayJuly9</v>
      </c>
      <c r="B13690" t="s">
        <v>2237</v>
      </c>
      <c r="C13690" t="s">
        <v>2263</v>
      </c>
      <c r="D13690" t="s">
        <v>2841</v>
      </c>
      <c r="E13690" t="s">
        <v>3306</v>
      </c>
      <c r="F13690" s="6">
        <v>9</v>
      </c>
      <c r="G13690" s="6">
        <v>714.7684326171875</v>
      </c>
      <c r="H13690" s="6">
        <v>733.83929443359375</v>
      </c>
      <c r="I13690" s="6">
        <v>141.492431640625</v>
      </c>
      <c r="J13690" s="6">
        <v>71.461142857142889</v>
      </c>
      <c r="K13690">
        <f t="shared" si="426"/>
        <v>0</v>
      </c>
    </row>
    <row r="13691" spans="1:11" x14ac:dyDescent="0.25">
      <c r="A13691" s="5" t="str">
        <f t="shared" si="427"/>
        <v>SubLAPSCE CentralAverage WeekdayJuly10</v>
      </c>
      <c r="B13691" t="s">
        <v>2237</v>
      </c>
      <c r="C13691" t="s">
        <v>2263</v>
      </c>
      <c r="D13691" t="s">
        <v>2841</v>
      </c>
      <c r="E13691" t="s">
        <v>3306</v>
      </c>
      <c r="F13691" s="6">
        <v>10</v>
      </c>
      <c r="G13691" s="6">
        <v>752.62103271484375</v>
      </c>
      <c r="H13691" s="6">
        <v>757.017822265625</v>
      </c>
      <c r="I13691" s="6">
        <v>137.09825134277344</v>
      </c>
      <c r="J13691" s="6">
        <v>75.13428571428571</v>
      </c>
      <c r="K13691">
        <f t="shared" si="426"/>
        <v>0</v>
      </c>
    </row>
    <row r="13692" spans="1:11" x14ac:dyDescent="0.25">
      <c r="A13692" s="5" t="str">
        <f t="shared" si="427"/>
        <v>SubLAPSCE CentralAverage WeekdayJuly11</v>
      </c>
      <c r="B13692" t="s">
        <v>2237</v>
      </c>
      <c r="C13692" t="s">
        <v>2263</v>
      </c>
      <c r="D13692" t="s">
        <v>2841</v>
      </c>
      <c r="E13692" t="s">
        <v>3306</v>
      </c>
      <c r="F13692" s="6">
        <v>11</v>
      </c>
      <c r="G13692" s="6">
        <v>700.85211181640625</v>
      </c>
      <c r="H13692" s="6">
        <v>722.3526611328125</v>
      </c>
      <c r="I13692" s="6">
        <v>194.45555114746094</v>
      </c>
      <c r="J13692" s="6">
        <v>80.32285714285716</v>
      </c>
      <c r="K13692">
        <f t="shared" si="426"/>
        <v>0</v>
      </c>
    </row>
    <row r="13693" spans="1:11" x14ac:dyDescent="0.25">
      <c r="A13693" s="5" t="str">
        <f t="shared" si="427"/>
        <v>SubLAPSCE CentralAverage WeekdayJuly12</v>
      </c>
      <c r="B13693" t="s">
        <v>2237</v>
      </c>
      <c r="C13693" t="s">
        <v>2263</v>
      </c>
      <c r="D13693" t="s">
        <v>2841</v>
      </c>
      <c r="E13693" t="s">
        <v>3306</v>
      </c>
      <c r="F13693" s="6">
        <v>12</v>
      </c>
      <c r="G13693" s="6">
        <v>754.5902099609375</v>
      </c>
      <c r="H13693" s="6">
        <v>743.86285400390625</v>
      </c>
      <c r="I13693" s="6">
        <v>131.40682983398438</v>
      </c>
      <c r="J13693" s="6">
        <v>84.94571428571426</v>
      </c>
      <c r="K13693">
        <f t="shared" si="426"/>
        <v>0</v>
      </c>
    </row>
    <row r="13694" spans="1:11" x14ac:dyDescent="0.25">
      <c r="A13694" s="5" t="str">
        <f t="shared" si="427"/>
        <v>SubLAPSCE CentralAverage WeekdayJuly13</v>
      </c>
      <c r="B13694" t="s">
        <v>2237</v>
      </c>
      <c r="C13694" t="s">
        <v>2263</v>
      </c>
      <c r="D13694" t="s">
        <v>2841</v>
      </c>
      <c r="E13694" t="s">
        <v>3306</v>
      </c>
      <c r="F13694" s="6">
        <v>13</v>
      </c>
      <c r="G13694" s="6">
        <v>680.70404052734375</v>
      </c>
      <c r="H13694" s="6">
        <v>690.14385986328125</v>
      </c>
      <c r="I13694" s="6">
        <v>153.39581298828125</v>
      </c>
      <c r="J13694" s="6">
        <v>87.954285714285717</v>
      </c>
      <c r="K13694">
        <f t="shared" si="426"/>
        <v>0</v>
      </c>
    </row>
    <row r="13695" spans="1:11" x14ac:dyDescent="0.25">
      <c r="A13695" s="5" t="str">
        <f t="shared" si="427"/>
        <v>SubLAPSCE CentralAverage WeekdayJuly14</v>
      </c>
      <c r="B13695" t="s">
        <v>2237</v>
      </c>
      <c r="C13695" t="s">
        <v>2263</v>
      </c>
      <c r="D13695" t="s">
        <v>2841</v>
      </c>
      <c r="E13695" t="s">
        <v>3306</v>
      </c>
      <c r="F13695" s="6">
        <v>14</v>
      </c>
      <c r="G13695" s="6">
        <v>593.0111083984375</v>
      </c>
      <c r="H13695" s="6">
        <v>647.1241455078125</v>
      </c>
      <c r="I13695" s="6">
        <v>145.53546142578125</v>
      </c>
      <c r="J13695" s="6">
        <v>91.068571428571389</v>
      </c>
      <c r="K13695">
        <f t="shared" si="426"/>
        <v>0</v>
      </c>
    </row>
    <row r="13696" spans="1:11" x14ac:dyDescent="0.25">
      <c r="A13696" s="5" t="str">
        <f t="shared" si="427"/>
        <v>SubLAPSCE CentralAverage WeekdayJuly15</v>
      </c>
      <c r="B13696" t="s">
        <v>2237</v>
      </c>
      <c r="C13696" t="s">
        <v>2263</v>
      </c>
      <c r="D13696" t="s">
        <v>2841</v>
      </c>
      <c r="E13696" t="s">
        <v>3306</v>
      </c>
      <c r="F13696" s="6">
        <v>15</v>
      </c>
      <c r="G13696" s="6">
        <v>581.1400146484375</v>
      </c>
      <c r="H13696" s="6">
        <v>596.2127685546875</v>
      </c>
      <c r="I13696" s="6">
        <v>117.04068756103516</v>
      </c>
      <c r="J13696" s="6">
        <v>93.808571428571398</v>
      </c>
      <c r="K13696">
        <f t="shared" si="426"/>
        <v>0</v>
      </c>
    </row>
    <row r="13697" spans="1:11" x14ac:dyDescent="0.25">
      <c r="A13697" s="5" t="str">
        <f t="shared" si="427"/>
        <v>SubLAPSCE CentralAverage WeekdayJuly16</v>
      </c>
      <c r="B13697" t="s">
        <v>2237</v>
      </c>
      <c r="C13697" t="s">
        <v>2263</v>
      </c>
      <c r="D13697" t="s">
        <v>2841</v>
      </c>
      <c r="E13697" t="s">
        <v>3306</v>
      </c>
      <c r="F13697" s="6">
        <v>16</v>
      </c>
      <c r="G13697" s="6">
        <v>559.0423583984375</v>
      </c>
      <c r="H13697" s="6">
        <v>536.65814208984375</v>
      </c>
      <c r="I13697" s="6">
        <v>139.51606750488281</v>
      </c>
      <c r="J13697" s="6">
        <v>93.725714285714275</v>
      </c>
      <c r="K13697">
        <f t="shared" si="426"/>
        <v>0</v>
      </c>
    </row>
    <row r="13698" spans="1:11" x14ac:dyDescent="0.25">
      <c r="A13698" s="5" t="str">
        <f t="shared" si="427"/>
        <v>SubLAPSCE CentralAverage WeekdayJuly17</v>
      </c>
      <c r="B13698" t="s">
        <v>2237</v>
      </c>
      <c r="C13698" t="s">
        <v>2263</v>
      </c>
      <c r="D13698" t="s">
        <v>2841</v>
      </c>
      <c r="E13698" t="s">
        <v>3306</v>
      </c>
      <c r="F13698" s="6">
        <v>17</v>
      </c>
      <c r="G13698" s="6">
        <v>382.41397094726563</v>
      </c>
      <c r="H13698" s="6">
        <v>396.60348510742188</v>
      </c>
      <c r="I13698" s="6">
        <v>119.42201995849609</v>
      </c>
      <c r="J13698" s="6">
        <v>91.897142857142839</v>
      </c>
      <c r="K13698">
        <f t="shared" ref="K13698:K13761" si="428">INDEX(events, MATCH(CONCATENATE(B13698, C13698, D13698, E13698), events_y, 0), MATCH("Confidential", events_x, 0))</f>
        <v>0</v>
      </c>
    </row>
    <row r="13699" spans="1:11" x14ac:dyDescent="0.25">
      <c r="A13699" s="5" t="str">
        <f t="shared" ref="A13699:A13762" si="429">CONCATENATE(B13699, C13699, D13699, E13699, F13699)</f>
        <v>SubLAPSCE CentralAverage WeekdayJuly18</v>
      </c>
      <c r="B13699" t="s">
        <v>2237</v>
      </c>
      <c r="C13699" t="s">
        <v>2263</v>
      </c>
      <c r="D13699" t="s">
        <v>2841</v>
      </c>
      <c r="E13699" t="s">
        <v>3306</v>
      </c>
      <c r="F13699" s="6">
        <v>18</v>
      </c>
      <c r="G13699" s="6">
        <v>314.90817260742188</v>
      </c>
      <c r="H13699" s="6">
        <v>320.19091796875</v>
      </c>
      <c r="I13699" s="6">
        <v>111.84628295898438</v>
      </c>
      <c r="J13699" s="6">
        <v>91.557142857142864</v>
      </c>
      <c r="K13699">
        <f t="shared" si="428"/>
        <v>0</v>
      </c>
    </row>
    <row r="13700" spans="1:11" x14ac:dyDescent="0.25">
      <c r="A13700" s="5" t="str">
        <f t="shared" si="429"/>
        <v>SubLAPSCE CentralAverage WeekdayJuly19</v>
      </c>
      <c r="B13700" t="s">
        <v>2237</v>
      </c>
      <c r="C13700" t="s">
        <v>2263</v>
      </c>
      <c r="D13700" t="s">
        <v>2841</v>
      </c>
      <c r="E13700" t="s">
        <v>3306</v>
      </c>
      <c r="F13700" s="6">
        <v>19</v>
      </c>
      <c r="G13700" s="6">
        <v>273.3719482421875</v>
      </c>
      <c r="H13700" s="6">
        <v>269.45779418945313</v>
      </c>
      <c r="I13700" s="6">
        <v>129.51310729980469</v>
      </c>
      <c r="J13700" s="6">
        <v>88.654285714285749</v>
      </c>
      <c r="K13700">
        <f t="shared" si="428"/>
        <v>0</v>
      </c>
    </row>
    <row r="13701" spans="1:11" x14ac:dyDescent="0.25">
      <c r="A13701" s="5" t="str">
        <f t="shared" si="429"/>
        <v>SubLAPSCE CentralAverage WeekdayJuly20</v>
      </c>
      <c r="B13701" t="s">
        <v>2237</v>
      </c>
      <c r="C13701" t="s">
        <v>2263</v>
      </c>
      <c r="D13701" t="s">
        <v>2841</v>
      </c>
      <c r="E13701" t="s">
        <v>3306</v>
      </c>
      <c r="F13701" s="6">
        <v>20</v>
      </c>
      <c r="G13701" s="6">
        <v>294.56179809570313</v>
      </c>
      <c r="H13701" s="6">
        <v>280.00531005859375</v>
      </c>
      <c r="I13701" s="6">
        <v>126.40474700927734</v>
      </c>
      <c r="J13701" s="6">
        <v>84.51428571428572</v>
      </c>
      <c r="K13701">
        <f t="shared" si="428"/>
        <v>0</v>
      </c>
    </row>
    <row r="13702" spans="1:11" x14ac:dyDescent="0.25">
      <c r="A13702" s="5" t="str">
        <f t="shared" si="429"/>
        <v>SubLAPSCE CentralAverage WeekdayJuly21</v>
      </c>
      <c r="B13702" t="s">
        <v>2237</v>
      </c>
      <c r="C13702" t="s">
        <v>2263</v>
      </c>
      <c r="D13702" t="s">
        <v>2841</v>
      </c>
      <c r="E13702" t="s">
        <v>3306</v>
      </c>
      <c r="F13702" s="6">
        <v>21</v>
      </c>
      <c r="G13702" s="6">
        <v>310.84414672851563</v>
      </c>
      <c r="H13702" s="6">
        <v>292.6593017578125</v>
      </c>
      <c r="I13702" s="6">
        <v>131.67320251464844</v>
      </c>
      <c r="J13702" s="6">
        <v>79.771428571428601</v>
      </c>
      <c r="K13702">
        <f t="shared" si="428"/>
        <v>0</v>
      </c>
    </row>
    <row r="13703" spans="1:11" x14ac:dyDescent="0.25">
      <c r="A13703" s="5" t="str">
        <f t="shared" si="429"/>
        <v>SubLAPSCE CentralAverage WeekdayJuly22</v>
      </c>
      <c r="B13703" t="s">
        <v>2237</v>
      </c>
      <c r="C13703" t="s">
        <v>2263</v>
      </c>
      <c r="D13703" t="s">
        <v>2841</v>
      </c>
      <c r="E13703" t="s">
        <v>3306</v>
      </c>
      <c r="F13703" s="6">
        <v>22</v>
      </c>
      <c r="G13703" s="6">
        <v>324.50265502929688</v>
      </c>
      <c r="H13703" s="6">
        <v>326.4539794921875</v>
      </c>
      <c r="I13703" s="6">
        <v>131.17800903320313</v>
      </c>
      <c r="J13703" s="6">
        <v>75.885714285714315</v>
      </c>
      <c r="K13703">
        <f t="shared" si="428"/>
        <v>0</v>
      </c>
    </row>
    <row r="13704" spans="1:11" x14ac:dyDescent="0.25">
      <c r="A13704" s="5" t="str">
        <f t="shared" si="429"/>
        <v>SubLAPSCE CentralAverage WeekdayJuly23</v>
      </c>
      <c r="B13704" t="s">
        <v>2237</v>
      </c>
      <c r="C13704" t="s">
        <v>2263</v>
      </c>
      <c r="D13704" t="s">
        <v>2841</v>
      </c>
      <c r="E13704" t="s">
        <v>3306</v>
      </c>
      <c r="F13704" s="6">
        <v>23</v>
      </c>
      <c r="G13704" s="6">
        <v>354.05657958984375</v>
      </c>
      <c r="H13704" s="6">
        <v>346.78131103515625</v>
      </c>
      <c r="I13704" s="6">
        <v>151.58537292480469</v>
      </c>
      <c r="J13704" s="6">
        <v>73.42285714285714</v>
      </c>
      <c r="K13704">
        <f t="shared" si="428"/>
        <v>0</v>
      </c>
    </row>
    <row r="13705" spans="1:11" x14ac:dyDescent="0.25">
      <c r="A13705" s="5" t="str">
        <f t="shared" si="429"/>
        <v>SubLAPSCE CentralAverage WeekdayJuly24</v>
      </c>
      <c r="B13705" t="s">
        <v>2237</v>
      </c>
      <c r="C13705" t="s">
        <v>2263</v>
      </c>
      <c r="D13705" t="s">
        <v>2841</v>
      </c>
      <c r="E13705" t="s">
        <v>3306</v>
      </c>
      <c r="F13705" s="6">
        <v>24</v>
      </c>
      <c r="G13705" s="6">
        <v>404.9281005859375</v>
      </c>
      <c r="H13705" s="6">
        <v>383.06118774414063</v>
      </c>
      <c r="I13705" s="6">
        <v>121.57543182373047</v>
      </c>
      <c r="J13705" s="6">
        <v>71.75028571428571</v>
      </c>
      <c r="K13705">
        <f t="shared" si="428"/>
        <v>0</v>
      </c>
    </row>
    <row r="13706" spans="1:11" x14ac:dyDescent="0.25">
      <c r="A13706" s="5" t="str">
        <f t="shared" si="429"/>
        <v>SubLAPSCE CentralMonthly Peak DayJuly1</v>
      </c>
      <c r="B13706" t="s">
        <v>2237</v>
      </c>
      <c r="C13706" t="s">
        <v>2263</v>
      </c>
      <c r="D13706" t="s">
        <v>2842</v>
      </c>
      <c r="E13706" t="s">
        <v>3306</v>
      </c>
      <c r="F13706" s="6">
        <v>1</v>
      </c>
      <c r="G13706" s="6">
        <v>707.2427978515625</v>
      </c>
      <c r="H13706" s="6">
        <v>734.37982177734375</v>
      </c>
      <c r="I13706" s="6">
        <v>145.53904724121094</v>
      </c>
      <c r="J13706" s="6">
        <v>76.366666666666646</v>
      </c>
      <c r="K13706">
        <f t="shared" si="428"/>
        <v>0</v>
      </c>
    </row>
    <row r="13707" spans="1:11" x14ac:dyDescent="0.25">
      <c r="A13707" s="5" t="str">
        <f t="shared" si="429"/>
        <v>SubLAPSCE CentralMonthly Peak DayJuly2</v>
      </c>
      <c r="B13707" t="s">
        <v>2237</v>
      </c>
      <c r="C13707" t="s">
        <v>2263</v>
      </c>
      <c r="D13707" t="s">
        <v>2842</v>
      </c>
      <c r="E13707" t="s">
        <v>3306</v>
      </c>
      <c r="F13707" s="6">
        <v>2</v>
      </c>
      <c r="G13707" s="6">
        <v>661.384521484375</v>
      </c>
      <c r="H13707" s="6">
        <v>720.246337890625</v>
      </c>
      <c r="I13707" s="6">
        <v>148.51797485351563</v>
      </c>
      <c r="J13707" s="6">
        <v>75.533333333333331</v>
      </c>
      <c r="K13707">
        <f t="shared" si="428"/>
        <v>0</v>
      </c>
    </row>
    <row r="13708" spans="1:11" x14ac:dyDescent="0.25">
      <c r="A13708" s="5" t="str">
        <f t="shared" si="429"/>
        <v>SubLAPSCE CentralMonthly Peak DayJuly3</v>
      </c>
      <c r="B13708" t="s">
        <v>2237</v>
      </c>
      <c r="C13708" t="s">
        <v>2263</v>
      </c>
      <c r="D13708" t="s">
        <v>2842</v>
      </c>
      <c r="E13708" t="s">
        <v>3306</v>
      </c>
      <c r="F13708" s="6">
        <v>3</v>
      </c>
      <c r="G13708" s="6">
        <v>621.3822021484375</v>
      </c>
      <c r="H13708" s="6">
        <v>691.41558837890625</v>
      </c>
      <c r="I13708" s="6">
        <v>134.720947265625</v>
      </c>
      <c r="J13708" s="6">
        <v>74.253333333333359</v>
      </c>
      <c r="K13708">
        <f t="shared" si="428"/>
        <v>0</v>
      </c>
    </row>
    <row r="13709" spans="1:11" x14ac:dyDescent="0.25">
      <c r="A13709" s="5" t="str">
        <f t="shared" si="429"/>
        <v>SubLAPSCE CentralMonthly Peak DayJuly4</v>
      </c>
      <c r="B13709" t="s">
        <v>2237</v>
      </c>
      <c r="C13709" t="s">
        <v>2263</v>
      </c>
      <c r="D13709" t="s">
        <v>2842</v>
      </c>
      <c r="E13709" t="s">
        <v>3306</v>
      </c>
      <c r="F13709" s="6">
        <v>4</v>
      </c>
      <c r="G13709" s="6">
        <v>679.63983154296875</v>
      </c>
      <c r="H13709" s="6">
        <v>716.69683837890625</v>
      </c>
      <c r="I13709" s="6">
        <v>151.88037109375</v>
      </c>
      <c r="J13709" s="6">
        <v>73.634666666666661</v>
      </c>
      <c r="K13709">
        <f t="shared" si="428"/>
        <v>0</v>
      </c>
    </row>
    <row r="13710" spans="1:11" x14ac:dyDescent="0.25">
      <c r="A13710" s="5" t="str">
        <f t="shared" si="429"/>
        <v>SubLAPSCE CentralMonthly Peak DayJuly5</v>
      </c>
      <c r="B13710" t="s">
        <v>2237</v>
      </c>
      <c r="C13710" t="s">
        <v>2263</v>
      </c>
      <c r="D13710" t="s">
        <v>2842</v>
      </c>
      <c r="E13710" t="s">
        <v>3306</v>
      </c>
      <c r="F13710" s="6">
        <v>5</v>
      </c>
      <c r="G13710" s="6">
        <v>670.83526611328125</v>
      </c>
      <c r="H13710" s="6">
        <v>674.40667724609375</v>
      </c>
      <c r="I13710" s="6">
        <v>147.90135192871094</v>
      </c>
      <c r="J13710" s="6">
        <v>73.125333333333344</v>
      </c>
      <c r="K13710">
        <f t="shared" si="428"/>
        <v>0</v>
      </c>
    </row>
    <row r="13711" spans="1:11" x14ac:dyDescent="0.25">
      <c r="A13711" s="5" t="str">
        <f t="shared" si="429"/>
        <v>SubLAPSCE CentralMonthly Peak DayJuly6</v>
      </c>
      <c r="B13711" t="s">
        <v>2237</v>
      </c>
      <c r="C13711" t="s">
        <v>2263</v>
      </c>
      <c r="D13711" t="s">
        <v>2842</v>
      </c>
      <c r="E13711" t="s">
        <v>3306</v>
      </c>
      <c r="F13711" s="6">
        <v>6</v>
      </c>
      <c r="G13711" s="6">
        <v>706.2379150390625</v>
      </c>
      <c r="H13711" s="6">
        <v>713.3233642578125</v>
      </c>
      <c r="I13711" s="6">
        <v>139.78541564941406</v>
      </c>
      <c r="J13711" s="6">
        <v>72.183000000000021</v>
      </c>
      <c r="K13711">
        <f t="shared" si="428"/>
        <v>0</v>
      </c>
    </row>
    <row r="13712" spans="1:11" x14ac:dyDescent="0.25">
      <c r="A13712" s="5" t="str">
        <f t="shared" si="429"/>
        <v>SubLAPSCE CentralMonthly Peak DayJuly7</v>
      </c>
      <c r="B13712" t="s">
        <v>2237</v>
      </c>
      <c r="C13712" t="s">
        <v>2263</v>
      </c>
      <c r="D13712" t="s">
        <v>2842</v>
      </c>
      <c r="E13712" t="s">
        <v>3306</v>
      </c>
      <c r="F13712" s="6">
        <v>7</v>
      </c>
      <c r="G13712" s="6">
        <v>716.04705810546875</v>
      </c>
      <c r="H13712" s="6">
        <v>711.57476806640625</v>
      </c>
      <c r="I13712" s="6">
        <v>139.92292785644531</v>
      </c>
      <c r="J13712" s="6">
        <v>71.751666666666694</v>
      </c>
      <c r="K13712">
        <f t="shared" si="428"/>
        <v>0</v>
      </c>
    </row>
    <row r="13713" spans="1:11" x14ac:dyDescent="0.25">
      <c r="A13713" s="5" t="str">
        <f t="shared" si="429"/>
        <v>SubLAPSCE CentralMonthly Peak DayJuly8</v>
      </c>
      <c r="B13713" t="s">
        <v>2237</v>
      </c>
      <c r="C13713" t="s">
        <v>2263</v>
      </c>
      <c r="D13713" t="s">
        <v>2842</v>
      </c>
      <c r="E13713" t="s">
        <v>3306</v>
      </c>
      <c r="F13713" s="6">
        <v>8</v>
      </c>
      <c r="G13713" s="6">
        <v>748.8309326171875</v>
      </c>
      <c r="H13713" s="6">
        <v>734.6517333984375</v>
      </c>
      <c r="I13713" s="6">
        <v>142.100341796875</v>
      </c>
      <c r="J13713" s="6">
        <v>72.373333333333321</v>
      </c>
      <c r="K13713">
        <f t="shared" si="428"/>
        <v>0</v>
      </c>
    </row>
    <row r="13714" spans="1:11" x14ac:dyDescent="0.25">
      <c r="A13714" s="5" t="str">
        <f t="shared" si="429"/>
        <v>SubLAPSCE CentralMonthly Peak DayJuly9</v>
      </c>
      <c r="B13714" t="s">
        <v>2237</v>
      </c>
      <c r="C13714" t="s">
        <v>2263</v>
      </c>
      <c r="D13714" t="s">
        <v>2842</v>
      </c>
      <c r="E13714" t="s">
        <v>3306</v>
      </c>
      <c r="F13714" s="6">
        <v>9</v>
      </c>
      <c r="G13714" s="6">
        <v>711.7220458984375</v>
      </c>
      <c r="H13714" s="6">
        <v>730.8726806640625</v>
      </c>
      <c r="I13714" s="6">
        <v>152.53623962402344</v>
      </c>
      <c r="J13714" s="6">
        <v>75.092333333333286</v>
      </c>
      <c r="K13714">
        <f t="shared" si="428"/>
        <v>0</v>
      </c>
    </row>
    <row r="13715" spans="1:11" x14ac:dyDescent="0.25">
      <c r="A13715" s="5" t="str">
        <f t="shared" si="429"/>
        <v>SubLAPSCE CentralMonthly Peak DayJuly10</v>
      </c>
      <c r="B13715" t="s">
        <v>2237</v>
      </c>
      <c r="C13715" t="s">
        <v>2263</v>
      </c>
      <c r="D13715" t="s">
        <v>2842</v>
      </c>
      <c r="E13715" t="s">
        <v>3306</v>
      </c>
      <c r="F13715" s="6">
        <v>10</v>
      </c>
      <c r="G13715" s="6">
        <v>740.58624267578125</v>
      </c>
      <c r="H13715" s="6">
        <v>749.87109375</v>
      </c>
      <c r="I13715" s="6">
        <v>154.71543884277344</v>
      </c>
      <c r="J13715" s="6">
        <v>78.509999999999991</v>
      </c>
      <c r="K13715">
        <f t="shared" si="428"/>
        <v>0</v>
      </c>
    </row>
    <row r="13716" spans="1:11" x14ac:dyDescent="0.25">
      <c r="A13716" s="5" t="str">
        <f t="shared" si="429"/>
        <v>SubLAPSCE CentralMonthly Peak DayJuly11</v>
      </c>
      <c r="B13716" t="s">
        <v>2237</v>
      </c>
      <c r="C13716" t="s">
        <v>2263</v>
      </c>
      <c r="D13716" t="s">
        <v>2842</v>
      </c>
      <c r="E13716" t="s">
        <v>3306</v>
      </c>
      <c r="F13716" s="6">
        <v>11</v>
      </c>
      <c r="G13716" s="6">
        <v>729.19097900390625</v>
      </c>
      <c r="H13716" s="6">
        <v>750.69158935546875</v>
      </c>
      <c r="I13716" s="6">
        <v>160.01339721679688</v>
      </c>
      <c r="J13716" s="6">
        <v>83.445714285714246</v>
      </c>
      <c r="K13716">
        <f t="shared" si="428"/>
        <v>0</v>
      </c>
    </row>
    <row r="13717" spans="1:11" x14ac:dyDescent="0.25">
      <c r="A13717" s="5" t="str">
        <f t="shared" si="429"/>
        <v>SubLAPSCE CentralMonthly Peak DayJuly12</v>
      </c>
      <c r="B13717" t="s">
        <v>2237</v>
      </c>
      <c r="C13717" t="s">
        <v>2263</v>
      </c>
      <c r="D13717" t="s">
        <v>2842</v>
      </c>
      <c r="E13717" t="s">
        <v>3306</v>
      </c>
      <c r="F13717" s="6">
        <v>12</v>
      </c>
      <c r="G13717" s="6">
        <v>761.005126953125</v>
      </c>
      <c r="H13717" s="6">
        <v>750.27777099609375</v>
      </c>
      <c r="I13717" s="6">
        <v>165.04403686523438</v>
      </c>
      <c r="J13717" s="6">
        <v>87.125714285714295</v>
      </c>
      <c r="K13717">
        <f t="shared" si="428"/>
        <v>0</v>
      </c>
    </row>
    <row r="13718" spans="1:11" x14ac:dyDescent="0.25">
      <c r="A13718" s="5" t="str">
        <f t="shared" si="429"/>
        <v>SubLAPSCE CentralMonthly Peak DayJuly13</v>
      </c>
      <c r="B13718" t="s">
        <v>2237</v>
      </c>
      <c r="C13718" t="s">
        <v>2263</v>
      </c>
      <c r="D13718" t="s">
        <v>2842</v>
      </c>
      <c r="E13718" t="s">
        <v>3306</v>
      </c>
      <c r="F13718" s="6">
        <v>13</v>
      </c>
      <c r="G13718" s="6">
        <v>705.0484619140625</v>
      </c>
      <c r="H13718" s="6">
        <v>714.48828125</v>
      </c>
      <c r="I13718" s="6">
        <v>203.83819580078125</v>
      </c>
      <c r="J13718" s="6">
        <v>90.428571428571445</v>
      </c>
      <c r="K13718">
        <f t="shared" si="428"/>
        <v>0</v>
      </c>
    </row>
    <row r="13719" spans="1:11" x14ac:dyDescent="0.25">
      <c r="A13719" s="5" t="str">
        <f t="shared" si="429"/>
        <v>SubLAPSCE CentralMonthly Peak DayJuly14</v>
      </c>
      <c r="B13719" t="s">
        <v>2237</v>
      </c>
      <c r="C13719" t="s">
        <v>2263</v>
      </c>
      <c r="D13719" t="s">
        <v>2842</v>
      </c>
      <c r="E13719" t="s">
        <v>3306</v>
      </c>
      <c r="F13719" s="6">
        <v>14</v>
      </c>
      <c r="G13719" s="6">
        <v>595.462158203125</v>
      </c>
      <c r="H13719" s="6">
        <v>649.57513427734375</v>
      </c>
      <c r="I13719" s="6">
        <v>173.517822265625</v>
      </c>
      <c r="J13719" s="6">
        <v>93.451428571428579</v>
      </c>
      <c r="K13719">
        <f t="shared" si="428"/>
        <v>0</v>
      </c>
    </row>
    <row r="13720" spans="1:11" x14ac:dyDescent="0.25">
      <c r="A13720" s="5" t="str">
        <f t="shared" si="429"/>
        <v>SubLAPSCE CentralMonthly Peak DayJuly15</v>
      </c>
      <c r="B13720" t="s">
        <v>2237</v>
      </c>
      <c r="C13720" t="s">
        <v>2263</v>
      </c>
      <c r="D13720" t="s">
        <v>2842</v>
      </c>
      <c r="E13720" t="s">
        <v>3306</v>
      </c>
      <c r="F13720" s="6">
        <v>15</v>
      </c>
      <c r="G13720" s="6">
        <v>611.76953125</v>
      </c>
      <c r="H13720" s="6">
        <v>626.84228515625</v>
      </c>
      <c r="I13720" s="6">
        <v>151.02499389648438</v>
      </c>
      <c r="J13720" s="6">
        <v>95.417142857142835</v>
      </c>
      <c r="K13720">
        <f t="shared" si="428"/>
        <v>0</v>
      </c>
    </row>
    <row r="13721" spans="1:11" x14ac:dyDescent="0.25">
      <c r="A13721" s="5" t="str">
        <f t="shared" si="429"/>
        <v>SubLAPSCE CentralMonthly Peak DayJuly16</v>
      </c>
      <c r="B13721" t="s">
        <v>2237</v>
      </c>
      <c r="C13721" t="s">
        <v>2263</v>
      </c>
      <c r="D13721" t="s">
        <v>2842</v>
      </c>
      <c r="E13721" t="s">
        <v>3306</v>
      </c>
      <c r="F13721" s="6">
        <v>16</v>
      </c>
      <c r="G13721" s="6">
        <v>587.27581787109375</v>
      </c>
      <c r="H13721" s="6">
        <v>564.89166259765625</v>
      </c>
      <c r="I13721" s="6">
        <v>157.45407104492188</v>
      </c>
      <c r="J13721" s="6">
        <v>97.474285714285742</v>
      </c>
      <c r="K13721">
        <f t="shared" si="428"/>
        <v>0</v>
      </c>
    </row>
    <row r="13722" spans="1:11" x14ac:dyDescent="0.25">
      <c r="A13722" s="5" t="str">
        <f t="shared" si="429"/>
        <v>SubLAPSCE CentralMonthly Peak DayJuly17</v>
      </c>
      <c r="B13722" t="s">
        <v>2237</v>
      </c>
      <c r="C13722" t="s">
        <v>2263</v>
      </c>
      <c r="D13722" t="s">
        <v>2842</v>
      </c>
      <c r="E13722" t="s">
        <v>3306</v>
      </c>
      <c r="F13722" s="6">
        <v>17</v>
      </c>
      <c r="G13722" s="6">
        <v>415.86801147460938</v>
      </c>
      <c r="H13722" s="6">
        <v>430.05752563476563</v>
      </c>
      <c r="I13722" s="6">
        <v>142.46893310546875</v>
      </c>
      <c r="J13722" s="6">
        <v>98.071428571428527</v>
      </c>
      <c r="K13722">
        <f t="shared" si="428"/>
        <v>0</v>
      </c>
    </row>
    <row r="13723" spans="1:11" x14ac:dyDescent="0.25">
      <c r="A13723" s="5" t="str">
        <f t="shared" si="429"/>
        <v>SubLAPSCE CentralMonthly Peak DayJuly18</v>
      </c>
      <c r="B13723" t="s">
        <v>2237</v>
      </c>
      <c r="C13723" t="s">
        <v>2263</v>
      </c>
      <c r="D13723" t="s">
        <v>2842</v>
      </c>
      <c r="E13723" t="s">
        <v>3306</v>
      </c>
      <c r="F13723" s="6">
        <v>18</v>
      </c>
      <c r="G13723" s="6">
        <v>361.1866455078125</v>
      </c>
      <c r="H13723" s="6">
        <v>366.46939086914063</v>
      </c>
      <c r="I13723" s="6">
        <v>125.28448486328125</v>
      </c>
      <c r="J13723" s="6">
        <v>96.985714285714252</v>
      </c>
      <c r="K13723">
        <f t="shared" si="428"/>
        <v>0</v>
      </c>
    </row>
    <row r="13724" spans="1:11" x14ac:dyDescent="0.25">
      <c r="A13724" s="5" t="str">
        <f t="shared" si="429"/>
        <v>SubLAPSCE CentralMonthly Peak DayJuly19</v>
      </c>
      <c r="B13724" t="s">
        <v>2237</v>
      </c>
      <c r="C13724" t="s">
        <v>2263</v>
      </c>
      <c r="D13724" t="s">
        <v>2842</v>
      </c>
      <c r="E13724" t="s">
        <v>3306</v>
      </c>
      <c r="F13724" s="6">
        <v>19</v>
      </c>
      <c r="G13724" s="6">
        <v>301.76651000976563</v>
      </c>
      <c r="H13724" s="6">
        <v>297.85235595703125</v>
      </c>
      <c r="I13724" s="6">
        <v>119.88090515136719</v>
      </c>
      <c r="J13724" s="6">
        <v>94.348571428571432</v>
      </c>
      <c r="K13724">
        <f t="shared" si="428"/>
        <v>0</v>
      </c>
    </row>
    <row r="13725" spans="1:11" x14ac:dyDescent="0.25">
      <c r="A13725" s="5" t="str">
        <f t="shared" si="429"/>
        <v>SubLAPSCE CentralMonthly Peak DayJuly20</v>
      </c>
      <c r="B13725" t="s">
        <v>2237</v>
      </c>
      <c r="C13725" t="s">
        <v>2263</v>
      </c>
      <c r="D13725" t="s">
        <v>2842</v>
      </c>
      <c r="E13725" t="s">
        <v>3306</v>
      </c>
      <c r="F13725" s="6">
        <v>20</v>
      </c>
      <c r="G13725" s="6">
        <v>282.49758911132813</v>
      </c>
      <c r="H13725" s="6">
        <v>267.94107055664063</v>
      </c>
      <c r="I13725" s="6">
        <v>170.38639831542969</v>
      </c>
      <c r="J13725" s="6">
        <v>91.211428571428542</v>
      </c>
      <c r="K13725">
        <f t="shared" si="428"/>
        <v>0</v>
      </c>
    </row>
    <row r="13726" spans="1:11" x14ac:dyDescent="0.25">
      <c r="A13726" s="5" t="str">
        <f t="shared" si="429"/>
        <v>SubLAPSCE CentralMonthly Peak DayJuly21</v>
      </c>
      <c r="B13726" t="s">
        <v>2237</v>
      </c>
      <c r="C13726" t="s">
        <v>2263</v>
      </c>
      <c r="D13726" t="s">
        <v>2842</v>
      </c>
      <c r="E13726" t="s">
        <v>3306</v>
      </c>
      <c r="F13726" s="6">
        <v>21</v>
      </c>
      <c r="G13726" s="6">
        <v>287.00830078125</v>
      </c>
      <c r="H13726" s="6">
        <v>268.82345581054688</v>
      </c>
      <c r="I13726" s="6">
        <v>166.8885498046875</v>
      </c>
      <c r="J13726" s="6">
        <v>87.482857142857156</v>
      </c>
      <c r="K13726">
        <f t="shared" si="428"/>
        <v>0</v>
      </c>
    </row>
    <row r="13727" spans="1:11" x14ac:dyDescent="0.25">
      <c r="A13727" s="5" t="str">
        <f t="shared" si="429"/>
        <v>SubLAPSCE CentralMonthly Peak DayJuly22</v>
      </c>
      <c r="B13727" t="s">
        <v>2237</v>
      </c>
      <c r="C13727" t="s">
        <v>2263</v>
      </c>
      <c r="D13727" t="s">
        <v>2842</v>
      </c>
      <c r="E13727" t="s">
        <v>3306</v>
      </c>
      <c r="F13727" s="6">
        <v>22</v>
      </c>
      <c r="G13727" s="6">
        <v>327.3836669921875</v>
      </c>
      <c r="H13727" s="6">
        <v>329.33499145507813</v>
      </c>
      <c r="I13727" s="6">
        <v>182.36625671386719</v>
      </c>
      <c r="J13727" s="6">
        <v>83.434285714285679</v>
      </c>
      <c r="K13727">
        <f t="shared" si="428"/>
        <v>0</v>
      </c>
    </row>
    <row r="13728" spans="1:11" x14ac:dyDescent="0.25">
      <c r="A13728" s="5" t="str">
        <f t="shared" si="429"/>
        <v>SubLAPSCE CentralMonthly Peak DayJuly23</v>
      </c>
      <c r="B13728" t="s">
        <v>2237</v>
      </c>
      <c r="C13728" t="s">
        <v>2263</v>
      </c>
      <c r="D13728" t="s">
        <v>2842</v>
      </c>
      <c r="E13728" t="s">
        <v>3306</v>
      </c>
      <c r="F13728" s="6">
        <v>23</v>
      </c>
      <c r="G13728" s="6">
        <v>362.36557006835938</v>
      </c>
      <c r="H13728" s="6">
        <v>355.09030151367188</v>
      </c>
      <c r="I13728" s="6">
        <v>137.0426025390625</v>
      </c>
      <c r="J13728" s="6">
        <v>80.745714285714314</v>
      </c>
      <c r="K13728">
        <f t="shared" si="428"/>
        <v>0</v>
      </c>
    </row>
    <row r="13729" spans="1:11" x14ac:dyDescent="0.25">
      <c r="A13729" s="5" t="str">
        <f t="shared" si="429"/>
        <v>SubLAPSCE CentralMonthly Peak DayJuly24</v>
      </c>
      <c r="B13729" t="s">
        <v>2237</v>
      </c>
      <c r="C13729" t="s">
        <v>2263</v>
      </c>
      <c r="D13729" t="s">
        <v>2842</v>
      </c>
      <c r="E13729" t="s">
        <v>3306</v>
      </c>
      <c r="F13729" s="6">
        <v>24</v>
      </c>
      <c r="G13729" s="6">
        <v>424.4862060546875</v>
      </c>
      <c r="H13729" s="6">
        <v>402.61932373046875</v>
      </c>
      <c r="I13729" s="6">
        <v>122.64543151855469</v>
      </c>
      <c r="J13729" s="6">
        <v>78.908571428571435</v>
      </c>
      <c r="K13729">
        <f t="shared" si="428"/>
        <v>0</v>
      </c>
    </row>
    <row r="13730" spans="1:11" x14ac:dyDescent="0.25">
      <c r="A13730" s="5" t="str">
        <f t="shared" si="429"/>
        <v>SubLAPSCE CentralAverage WeekdayAugust1</v>
      </c>
      <c r="B13730" t="s">
        <v>2237</v>
      </c>
      <c r="C13730" t="s">
        <v>2263</v>
      </c>
      <c r="D13730" t="s">
        <v>2843</v>
      </c>
      <c r="E13730" t="s">
        <v>3307</v>
      </c>
      <c r="F13730" s="6">
        <v>1</v>
      </c>
      <c r="G13730" s="6">
        <v>412.35980224609375</v>
      </c>
      <c r="H13730" s="6">
        <v>590.27667236328125</v>
      </c>
      <c r="I13730" s="6">
        <v>145.30854797363281</v>
      </c>
      <c r="J13730" s="6">
        <v>77.422857142857112</v>
      </c>
      <c r="K13730">
        <f t="shared" si="428"/>
        <v>0</v>
      </c>
    </row>
    <row r="13731" spans="1:11" x14ac:dyDescent="0.25">
      <c r="A13731" s="5" t="str">
        <f t="shared" si="429"/>
        <v>SubLAPSCE CentralAverage WeekdayAugust2</v>
      </c>
      <c r="B13731" t="s">
        <v>2237</v>
      </c>
      <c r="C13731" t="s">
        <v>2263</v>
      </c>
      <c r="D13731" t="s">
        <v>2843</v>
      </c>
      <c r="E13731" t="s">
        <v>3307</v>
      </c>
      <c r="F13731" s="6">
        <v>2</v>
      </c>
      <c r="G13731" s="6">
        <v>384.74978637695313</v>
      </c>
      <c r="H13731" s="6">
        <v>565.415283203125</v>
      </c>
      <c r="I13731" s="6">
        <v>168.84820556640625</v>
      </c>
      <c r="J13731" s="6">
        <v>76.251428571428548</v>
      </c>
      <c r="K13731">
        <f t="shared" si="428"/>
        <v>0</v>
      </c>
    </row>
    <row r="13732" spans="1:11" x14ac:dyDescent="0.25">
      <c r="A13732" s="5" t="str">
        <f t="shared" si="429"/>
        <v>SubLAPSCE CentralAverage WeekdayAugust3</v>
      </c>
      <c r="B13732" t="s">
        <v>2237</v>
      </c>
      <c r="C13732" t="s">
        <v>2263</v>
      </c>
      <c r="D13732" t="s">
        <v>2843</v>
      </c>
      <c r="E13732" t="s">
        <v>3307</v>
      </c>
      <c r="F13732" s="6">
        <v>3</v>
      </c>
      <c r="G13732" s="6">
        <v>365.19931030273438</v>
      </c>
      <c r="H13732" s="6">
        <v>592.69830322265625</v>
      </c>
      <c r="I13732" s="6">
        <v>165.62991333007813</v>
      </c>
      <c r="J13732" s="6">
        <v>74.302857142857121</v>
      </c>
      <c r="K13732">
        <f t="shared" si="428"/>
        <v>0</v>
      </c>
    </row>
    <row r="13733" spans="1:11" x14ac:dyDescent="0.25">
      <c r="A13733" s="5" t="str">
        <f t="shared" si="429"/>
        <v>SubLAPSCE CentralAverage WeekdayAugust4</v>
      </c>
      <c r="B13733" t="s">
        <v>2237</v>
      </c>
      <c r="C13733" t="s">
        <v>2263</v>
      </c>
      <c r="D13733" t="s">
        <v>2843</v>
      </c>
      <c r="E13733" t="s">
        <v>3307</v>
      </c>
      <c r="F13733" s="6">
        <v>4</v>
      </c>
      <c r="G13733" s="6">
        <v>420.62570190429688</v>
      </c>
      <c r="H13733" s="6">
        <v>620.455322265625</v>
      </c>
      <c r="I13733" s="6">
        <v>153.12240600585938</v>
      </c>
      <c r="J13733" s="6">
        <v>73.317142857142827</v>
      </c>
      <c r="K13733">
        <f t="shared" si="428"/>
        <v>0</v>
      </c>
    </row>
    <row r="13734" spans="1:11" x14ac:dyDescent="0.25">
      <c r="A13734" s="5" t="str">
        <f t="shared" si="429"/>
        <v>SubLAPSCE CentralAverage WeekdayAugust5</v>
      </c>
      <c r="B13734" t="s">
        <v>2237</v>
      </c>
      <c r="C13734" t="s">
        <v>2263</v>
      </c>
      <c r="D13734" t="s">
        <v>2843</v>
      </c>
      <c r="E13734" t="s">
        <v>3307</v>
      </c>
      <c r="F13734" s="6">
        <v>5</v>
      </c>
      <c r="G13734" s="6">
        <v>459.9837646484375</v>
      </c>
      <c r="H13734" s="6">
        <v>641.34515380859375</v>
      </c>
      <c r="I13734" s="6">
        <v>293.27810668945313</v>
      </c>
      <c r="J13734" s="6">
        <v>72.667999999999992</v>
      </c>
      <c r="K13734">
        <f t="shared" si="428"/>
        <v>0</v>
      </c>
    </row>
    <row r="13735" spans="1:11" x14ac:dyDescent="0.25">
      <c r="A13735" s="5" t="str">
        <f t="shared" si="429"/>
        <v>SubLAPSCE CentralAverage WeekdayAugust6</v>
      </c>
      <c r="B13735" t="s">
        <v>2237</v>
      </c>
      <c r="C13735" t="s">
        <v>2263</v>
      </c>
      <c r="D13735" t="s">
        <v>2843</v>
      </c>
      <c r="E13735" t="s">
        <v>3307</v>
      </c>
      <c r="F13735" s="6">
        <v>6</v>
      </c>
      <c r="G13735" s="6">
        <v>654.58489990234375</v>
      </c>
      <c r="H13735" s="6">
        <v>778.69677734375</v>
      </c>
      <c r="I13735" s="6">
        <v>216.07501220703125</v>
      </c>
      <c r="J13735" s="6">
        <v>71.464571428571432</v>
      </c>
      <c r="K13735">
        <f t="shared" si="428"/>
        <v>0</v>
      </c>
    </row>
    <row r="13736" spans="1:11" x14ac:dyDescent="0.25">
      <c r="A13736" s="5" t="str">
        <f t="shared" si="429"/>
        <v>SubLAPSCE CentralAverage WeekdayAugust7</v>
      </c>
      <c r="B13736" t="s">
        <v>2237</v>
      </c>
      <c r="C13736" t="s">
        <v>2263</v>
      </c>
      <c r="D13736" t="s">
        <v>2843</v>
      </c>
      <c r="E13736" t="s">
        <v>3307</v>
      </c>
      <c r="F13736" s="6">
        <v>7</v>
      </c>
      <c r="G13736" s="6">
        <v>755.61932373046875</v>
      </c>
      <c r="H13736" s="6">
        <v>817.4547119140625</v>
      </c>
      <c r="I13736" s="6">
        <v>155.37051391601563</v>
      </c>
      <c r="J13736" s="6">
        <v>70.603142857142842</v>
      </c>
      <c r="K13736">
        <f t="shared" si="428"/>
        <v>0</v>
      </c>
    </row>
    <row r="13737" spans="1:11" x14ac:dyDescent="0.25">
      <c r="A13737" s="5" t="str">
        <f t="shared" si="429"/>
        <v>SubLAPSCE CentralAverage WeekdayAugust8</v>
      </c>
      <c r="B13737" t="s">
        <v>2237</v>
      </c>
      <c r="C13737" t="s">
        <v>2263</v>
      </c>
      <c r="D13737" t="s">
        <v>2843</v>
      </c>
      <c r="E13737" t="s">
        <v>3307</v>
      </c>
      <c r="F13737" s="6">
        <v>8</v>
      </c>
      <c r="G13737" s="6">
        <v>615.41473388671875</v>
      </c>
      <c r="H13737" s="6">
        <v>778.45587158203125</v>
      </c>
      <c r="I13737" s="6">
        <v>140.80679321289063</v>
      </c>
      <c r="J13737" s="6">
        <v>70.601142857142833</v>
      </c>
      <c r="K13737">
        <f t="shared" si="428"/>
        <v>0</v>
      </c>
    </row>
    <row r="13738" spans="1:11" x14ac:dyDescent="0.25">
      <c r="A13738" s="5" t="str">
        <f t="shared" si="429"/>
        <v>SubLAPSCE CentralAverage WeekdayAugust9</v>
      </c>
      <c r="B13738" t="s">
        <v>2237</v>
      </c>
      <c r="C13738" t="s">
        <v>2263</v>
      </c>
      <c r="D13738" t="s">
        <v>2843</v>
      </c>
      <c r="E13738" t="s">
        <v>3307</v>
      </c>
      <c r="F13738" s="6">
        <v>9</v>
      </c>
      <c r="G13738" s="6">
        <v>719.05047607421875</v>
      </c>
      <c r="H13738" s="6">
        <v>848.4859619140625</v>
      </c>
      <c r="I13738" s="6">
        <v>173.23271179199219</v>
      </c>
      <c r="J13738" s="6">
        <v>73.582285714285732</v>
      </c>
      <c r="K13738">
        <f t="shared" si="428"/>
        <v>0</v>
      </c>
    </row>
    <row r="13739" spans="1:11" x14ac:dyDescent="0.25">
      <c r="A13739" s="5" t="str">
        <f t="shared" si="429"/>
        <v>SubLAPSCE CentralAverage WeekdayAugust10</v>
      </c>
      <c r="B13739" t="s">
        <v>2237</v>
      </c>
      <c r="C13739" t="s">
        <v>2263</v>
      </c>
      <c r="D13739" t="s">
        <v>2843</v>
      </c>
      <c r="E13739" t="s">
        <v>3307</v>
      </c>
      <c r="F13739" s="6">
        <v>10</v>
      </c>
      <c r="G13739" s="6">
        <v>762.163330078125</v>
      </c>
      <c r="H13739" s="6">
        <v>858.24322509765625</v>
      </c>
      <c r="I13739" s="6">
        <v>174.14060974121094</v>
      </c>
      <c r="J13739" s="6">
        <v>78.345714285714308</v>
      </c>
      <c r="K13739">
        <f t="shared" si="428"/>
        <v>0</v>
      </c>
    </row>
    <row r="13740" spans="1:11" x14ac:dyDescent="0.25">
      <c r="A13740" s="5" t="str">
        <f t="shared" si="429"/>
        <v>SubLAPSCE CentralAverage WeekdayAugust11</v>
      </c>
      <c r="B13740" t="s">
        <v>2237</v>
      </c>
      <c r="C13740" t="s">
        <v>2263</v>
      </c>
      <c r="D13740" t="s">
        <v>2843</v>
      </c>
      <c r="E13740" t="s">
        <v>3307</v>
      </c>
      <c r="F13740" s="6">
        <v>11</v>
      </c>
      <c r="G13740" s="6">
        <v>572.158935546875</v>
      </c>
      <c r="H13740" s="6">
        <v>735.46307373046875</v>
      </c>
      <c r="I13740" s="6">
        <v>151.30384826660156</v>
      </c>
      <c r="J13740" s="6">
        <v>83.554285714285697</v>
      </c>
      <c r="K13740">
        <f t="shared" si="428"/>
        <v>0</v>
      </c>
    </row>
    <row r="13741" spans="1:11" x14ac:dyDescent="0.25">
      <c r="A13741" s="5" t="str">
        <f t="shared" si="429"/>
        <v>SubLAPSCE CentralAverage WeekdayAugust12</v>
      </c>
      <c r="B13741" t="s">
        <v>2237</v>
      </c>
      <c r="C13741" t="s">
        <v>2263</v>
      </c>
      <c r="D13741" t="s">
        <v>2843</v>
      </c>
      <c r="E13741" t="s">
        <v>3307</v>
      </c>
      <c r="F13741" s="6">
        <v>12</v>
      </c>
      <c r="G13741" s="6">
        <v>597.6920166015625</v>
      </c>
      <c r="H13741" s="6">
        <v>735.589111328125</v>
      </c>
      <c r="I13741" s="6">
        <v>151.70365905761719</v>
      </c>
      <c r="J13741" s="6">
        <v>88.822857142857146</v>
      </c>
      <c r="K13741">
        <f t="shared" si="428"/>
        <v>0</v>
      </c>
    </row>
    <row r="13742" spans="1:11" x14ac:dyDescent="0.25">
      <c r="A13742" s="5" t="str">
        <f t="shared" si="429"/>
        <v>SubLAPSCE CentralAverage WeekdayAugust13</v>
      </c>
      <c r="B13742" t="s">
        <v>2237</v>
      </c>
      <c r="C13742" t="s">
        <v>2263</v>
      </c>
      <c r="D13742" t="s">
        <v>2843</v>
      </c>
      <c r="E13742" t="s">
        <v>3307</v>
      </c>
      <c r="F13742" s="6">
        <v>13</v>
      </c>
      <c r="G13742" s="6">
        <v>644.46258544921875</v>
      </c>
      <c r="H13742" s="6">
        <v>793.728515625</v>
      </c>
      <c r="I13742" s="6">
        <v>141.43072509765625</v>
      </c>
      <c r="J13742" s="6">
        <v>93.762857142857158</v>
      </c>
      <c r="K13742">
        <f t="shared" si="428"/>
        <v>0</v>
      </c>
    </row>
    <row r="13743" spans="1:11" x14ac:dyDescent="0.25">
      <c r="A13743" s="5" t="str">
        <f t="shared" si="429"/>
        <v>SubLAPSCE CentralAverage WeekdayAugust14</v>
      </c>
      <c r="B13743" t="s">
        <v>2237</v>
      </c>
      <c r="C13743" t="s">
        <v>2263</v>
      </c>
      <c r="D13743" t="s">
        <v>2843</v>
      </c>
      <c r="E13743" t="s">
        <v>3307</v>
      </c>
      <c r="F13743" s="6">
        <v>14</v>
      </c>
      <c r="G13743" s="6">
        <v>601.85443115234375</v>
      </c>
      <c r="H13743" s="6">
        <v>728.213134765625</v>
      </c>
      <c r="I13743" s="6">
        <v>156.9869384765625</v>
      </c>
      <c r="J13743" s="6">
        <v>97.162857142857121</v>
      </c>
      <c r="K13743">
        <f t="shared" si="428"/>
        <v>0</v>
      </c>
    </row>
    <row r="13744" spans="1:11" x14ac:dyDescent="0.25">
      <c r="A13744" s="5" t="str">
        <f t="shared" si="429"/>
        <v>SubLAPSCE CentralAverage WeekdayAugust15</v>
      </c>
      <c r="B13744" t="s">
        <v>2237</v>
      </c>
      <c r="C13744" t="s">
        <v>2263</v>
      </c>
      <c r="D13744" t="s">
        <v>2843</v>
      </c>
      <c r="E13744" t="s">
        <v>3307</v>
      </c>
      <c r="F13744" s="6">
        <v>15</v>
      </c>
      <c r="G13744" s="6">
        <v>615.291259765625</v>
      </c>
      <c r="H13744" s="6">
        <v>730.4139404296875</v>
      </c>
      <c r="I13744" s="6">
        <v>151.90827941894531</v>
      </c>
      <c r="J13744" s="6">
        <v>96.985714285714295</v>
      </c>
      <c r="K13744">
        <f t="shared" si="428"/>
        <v>0</v>
      </c>
    </row>
    <row r="13745" spans="1:11" x14ac:dyDescent="0.25">
      <c r="A13745" s="5" t="str">
        <f t="shared" si="429"/>
        <v>SubLAPSCE CentralAverage WeekdayAugust16</v>
      </c>
      <c r="B13745" t="s">
        <v>2237</v>
      </c>
      <c r="C13745" t="s">
        <v>2263</v>
      </c>
      <c r="D13745" t="s">
        <v>2843</v>
      </c>
      <c r="E13745" t="s">
        <v>3307</v>
      </c>
      <c r="F13745" s="6">
        <v>16</v>
      </c>
      <c r="G13745" s="6">
        <v>486.9022216796875</v>
      </c>
      <c r="H13745" s="6">
        <v>577.008056640625</v>
      </c>
      <c r="I13745" s="6">
        <v>139.45600891113281</v>
      </c>
      <c r="J13745" s="6">
        <v>96.685714285714283</v>
      </c>
      <c r="K13745">
        <f t="shared" si="428"/>
        <v>0</v>
      </c>
    </row>
    <row r="13746" spans="1:11" x14ac:dyDescent="0.25">
      <c r="A13746" s="5" t="str">
        <f t="shared" si="429"/>
        <v>SubLAPSCE CentralAverage WeekdayAugust17</v>
      </c>
      <c r="B13746" t="s">
        <v>2237</v>
      </c>
      <c r="C13746" t="s">
        <v>2263</v>
      </c>
      <c r="D13746" t="s">
        <v>2843</v>
      </c>
      <c r="E13746" t="s">
        <v>3307</v>
      </c>
      <c r="F13746" s="6">
        <v>17</v>
      </c>
      <c r="G13746" s="6">
        <v>406.06707763671875</v>
      </c>
      <c r="H13746" s="6">
        <v>546.88079833984375</v>
      </c>
      <c r="I13746" s="6">
        <v>140.51356506347656</v>
      </c>
      <c r="J13746" s="6">
        <v>97.237142857142828</v>
      </c>
      <c r="K13746">
        <f t="shared" si="428"/>
        <v>0</v>
      </c>
    </row>
    <row r="13747" spans="1:11" x14ac:dyDescent="0.25">
      <c r="A13747" s="5" t="str">
        <f t="shared" si="429"/>
        <v>SubLAPSCE CentralAverage WeekdayAugust18</v>
      </c>
      <c r="B13747" t="s">
        <v>2237</v>
      </c>
      <c r="C13747" t="s">
        <v>2263</v>
      </c>
      <c r="D13747" t="s">
        <v>2843</v>
      </c>
      <c r="E13747" t="s">
        <v>3307</v>
      </c>
      <c r="F13747" s="6">
        <v>18</v>
      </c>
      <c r="G13747" s="6">
        <v>392.37600708007813</v>
      </c>
      <c r="H13747" s="6">
        <v>495.70669555664063</v>
      </c>
      <c r="I13747" s="6">
        <v>193.04336547851563</v>
      </c>
      <c r="J13747" s="6">
        <v>95.908571428571435</v>
      </c>
      <c r="K13747">
        <f t="shared" si="428"/>
        <v>0</v>
      </c>
    </row>
    <row r="13748" spans="1:11" x14ac:dyDescent="0.25">
      <c r="A13748" s="5" t="str">
        <f t="shared" si="429"/>
        <v>SubLAPSCE CentralAverage WeekdayAugust19</v>
      </c>
      <c r="B13748" t="s">
        <v>2237</v>
      </c>
      <c r="C13748" t="s">
        <v>2263</v>
      </c>
      <c r="D13748" t="s">
        <v>2843</v>
      </c>
      <c r="E13748" t="s">
        <v>3307</v>
      </c>
      <c r="F13748" s="6">
        <v>19</v>
      </c>
      <c r="G13748" s="6">
        <v>453.99343872070313</v>
      </c>
      <c r="H13748" s="6">
        <v>525.50372314453125</v>
      </c>
      <c r="I13748" s="6">
        <v>218.29585266113281</v>
      </c>
      <c r="J13748" s="6">
        <v>94.19142857142856</v>
      </c>
      <c r="K13748">
        <f t="shared" si="428"/>
        <v>0</v>
      </c>
    </row>
    <row r="13749" spans="1:11" x14ac:dyDescent="0.25">
      <c r="A13749" s="5" t="str">
        <f t="shared" si="429"/>
        <v>SubLAPSCE CentralAverage WeekdayAugust20</v>
      </c>
      <c r="B13749" t="s">
        <v>2237</v>
      </c>
      <c r="C13749" t="s">
        <v>2263</v>
      </c>
      <c r="D13749" t="s">
        <v>2843</v>
      </c>
      <c r="E13749" t="s">
        <v>3307</v>
      </c>
      <c r="F13749" s="6">
        <v>20</v>
      </c>
      <c r="G13749" s="6">
        <v>412.510498046875</v>
      </c>
      <c r="H13749" s="6">
        <v>499.68023681640625</v>
      </c>
      <c r="I13749" s="6">
        <v>159.67085266113281</v>
      </c>
      <c r="J13749" s="6">
        <v>91.757142857142824</v>
      </c>
      <c r="K13749">
        <f t="shared" si="428"/>
        <v>0</v>
      </c>
    </row>
    <row r="13750" spans="1:11" x14ac:dyDescent="0.25">
      <c r="A13750" s="5" t="str">
        <f t="shared" si="429"/>
        <v>SubLAPSCE CentralAverage WeekdayAugust21</v>
      </c>
      <c r="B13750" t="s">
        <v>2237</v>
      </c>
      <c r="C13750" t="s">
        <v>2263</v>
      </c>
      <c r="D13750" t="s">
        <v>2843</v>
      </c>
      <c r="E13750" t="s">
        <v>3307</v>
      </c>
      <c r="F13750" s="6">
        <v>21</v>
      </c>
      <c r="G13750" s="6">
        <v>398.83126831054688</v>
      </c>
      <c r="H13750" s="6">
        <v>492.28244018554688</v>
      </c>
      <c r="I13750" s="6">
        <v>185.45620727539063</v>
      </c>
      <c r="J13750" s="6">
        <v>87.894285714285729</v>
      </c>
      <c r="K13750">
        <f t="shared" si="428"/>
        <v>0</v>
      </c>
    </row>
    <row r="13751" spans="1:11" x14ac:dyDescent="0.25">
      <c r="A13751" s="5" t="str">
        <f t="shared" si="429"/>
        <v>SubLAPSCE CentralAverage WeekdayAugust22</v>
      </c>
      <c r="B13751" t="s">
        <v>2237</v>
      </c>
      <c r="C13751" t="s">
        <v>2263</v>
      </c>
      <c r="D13751" t="s">
        <v>2843</v>
      </c>
      <c r="E13751" t="s">
        <v>3307</v>
      </c>
      <c r="F13751" s="6">
        <v>22</v>
      </c>
      <c r="G13751" s="6">
        <v>389.7060546875</v>
      </c>
      <c r="H13751" s="6">
        <v>554.66412353515625</v>
      </c>
      <c r="I13751" s="6">
        <v>204.50283813476563</v>
      </c>
      <c r="J13751" s="6">
        <v>83.1</v>
      </c>
      <c r="K13751">
        <f t="shared" si="428"/>
        <v>0</v>
      </c>
    </row>
    <row r="13752" spans="1:11" x14ac:dyDescent="0.25">
      <c r="A13752" s="5" t="str">
        <f t="shared" si="429"/>
        <v>SubLAPSCE CentralAverage WeekdayAugust23</v>
      </c>
      <c r="B13752" t="s">
        <v>2237</v>
      </c>
      <c r="C13752" t="s">
        <v>2263</v>
      </c>
      <c r="D13752" t="s">
        <v>2843</v>
      </c>
      <c r="E13752" t="s">
        <v>3307</v>
      </c>
      <c r="F13752" s="6">
        <v>23</v>
      </c>
      <c r="G13752" s="6">
        <v>389.35195922851563</v>
      </c>
      <c r="H13752" s="6">
        <v>552.98931884765625</v>
      </c>
      <c r="I13752" s="6">
        <v>151.78408813476563</v>
      </c>
      <c r="J13752" s="6">
        <v>79.854285714285709</v>
      </c>
      <c r="K13752">
        <f t="shared" si="428"/>
        <v>0</v>
      </c>
    </row>
    <row r="13753" spans="1:11" x14ac:dyDescent="0.25">
      <c r="A13753" s="5" t="str">
        <f t="shared" si="429"/>
        <v>SubLAPSCE CentralAverage WeekdayAugust24</v>
      </c>
      <c r="B13753" t="s">
        <v>2237</v>
      </c>
      <c r="C13753" t="s">
        <v>2263</v>
      </c>
      <c r="D13753" t="s">
        <v>2843</v>
      </c>
      <c r="E13753" t="s">
        <v>3307</v>
      </c>
      <c r="F13753" s="6">
        <v>24</v>
      </c>
      <c r="G13753" s="6">
        <v>366.44467163085938</v>
      </c>
      <c r="H13753" s="6">
        <v>533.7958984375</v>
      </c>
      <c r="I13753" s="6">
        <v>152.118408203125</v>
      </c>
      <c r="J13753" s="6">
        <v>76.711428571428542</v>
      </c>
      <c r="K13753">
        <f t="shared" si="428"/>
        <v>0</v>
      </c>
    </row>
    <row r="13754" spans="1:11" x14ac:dyDescent="0.25">
      <c r="A13754" s="5" t="str">
        <f t="shared" si="429"/>
        <v>SubLAPSCE CentralMonthly Peak DayAugust1</v>
      </c>
      <c r="B13754" t="s">
        <v>2237</v>
      </c>
      <c r="C13754" t="s">
        <v>2263</v>
      </c>
      <c r="D13754" t="s">
        <v>2844</v>
      </c>
      <c r="E13754" t="s">
        <v>3307</v>
      </c>
      <c r="F13754" s="6">
        <v>1</v>
      </c>
      <c r="G13754" s="6">
        <v>259.95095825195313</v>
      </c>
      <c r="H13754" s="6">
        <v>285.986083984375</v>
      </c>
      <c r="I13754" s="6">
        <v>123.64362335205078</v>
      </c>
      <c r="J13754" s="6">
        <v>76.108571428571409</v>
      </c>
      <c r="K13754">
        <f t="shared" si="428"/>
        <v>0</v>
      </c>
    </row>
    <row r="13755" spans="1:11" x14ac:dyDescent="0.25">
      <c r="A13755" s="5" t="str">
        <f t="shared" si="429"/>
        <v>SubLAPSCE CentralMonthly Peak DayAugust2</v>
      </c>
      <c r="B13755" t="s">
        <v>2237</v>
      </c>
      <c r="C13755" t="s">
        <v>2263</v>
      </c>
      <c r="D13755" t="s">
        <v>2844</v>
      </c>
      <c r="E13755" t="s">
        <v>3307</v>
      </c>
      <c r="F13755" s="6">
        <v>2</v>
      </c>
      <c r="G13755" s="6">
        <v>275.49221801757813</v>
      </c>
      <c r="H13755" s="6">
        <v>328.32647705078125</v>
      </c>
      <c r="I13755" s="6">
        <v>142.95396423339844</v>
      </c>
      <c r="J13755" s="6">
        <v>74.879999999999981</v>
      </c>
      <c r="K13755">
        <f t="shared" si="428"/>
        <v>0</v>
      </c>
    </row>
    <row r="13756" spans="1:11" x14ac:dyDescent="0.25">
      <c r="A13756" s="5" t="str">
        <f t="shared" si="429"/>
        <v>SubLAPSCE CentralMonthly Peak DayAugust3</v>
      </c>
      <c r="B13756" t="s">
        <v>2237</v>
      </c>
      <c r="C13756" t="s">
        <v>2263</v>
      </c>
      <c r="D13756" t="s">
        <v>2844</v>
      </c>
      <c r="E13756" t="s">
        <v>3307</v>
      </c>
      <c r="F13756" s="6">
        <v>3</v>
      </c>
      <c r="G13756" s="6">
        <v>269.23397827148438</v>
      </c>
      <c r="H13756" s="6">
        <v>331.13070678710938</v>
      </c>
      <c r="I13756" s="6">
        <v>150.68748474121094</v>
      </c>
      <c r="J13756" s="6">
        <v>73.860000000000028</v>
      </c>
      <c r="K13756">
        <f t="shared" si="428"/>
        <v>0</v>
      </c>
    </row>
    <row r="13757" spans="1:11" x14ac:dyDescent="0.25">
      <c r="A13757" s="5" t="str">
        <f t="shared" si="429"/>
        <v>SubLAPSCE CentralMonthly Peak DayAugust4</v>
      </c>
      <c r="B13757" t="s">
        <v>2237</v>
      </c>
      <c r="C13757" t="s">
        <v>2263</v>
      </c>
      <c r="D13757" t="s">
        <v>2844</v>
      </c>
      <c r="E13757" t="s">
        <v>3307</v>
      </c>
      <c r="F13757" s="6">
        <v>4</v>
      </c>
      <c r="G13757" s="6">
        <v>301.079345703125</v>
      </c>
      <c r="H13757" s="6">
        <v>334.8675537109375</v>
      </c>
      <c r="I13757" s="6">
        <v>169.36109924316406</v>
      </c>
      <c r="J13757" s="6">
        <v>72.740000000000038</v>
      </c>
      <c r="K13757">
        <f t="shared" si="428"/>
        <v>0</v>
      </c>
    </row>
    <row r="13758" spans="1:11" x14ac:dyDescent="0.25">
      <c r="A13758" s="5" t="str">
        <f t="shared" si="429"/>
        <v>SubLAPSCE CentralMonthly Peak DayAugust5</v>
      </c>
      <c r="B13758" t="s">
        <v>2237</v>
      </c>
      <c r="C13758" t="s">
        <v>2263</v>
      </c>
      <c r="D13758" t="s">
        <v>2844</v>
      </c>
      <c r="E13758" t="s">
        <v>3307</v>
      </c>
      <c r="F13758" s="6">
        <v>5</v>
      </c>
      <c r="G13758" s="6">
        <v>419.4990234375</v>
      </c>
      <c r="H13758" s="6">
        <v>422.37777709960938</v>
      </c>
      <c r="I13758" s="6">
        <v>177.59199523925781</v>
      </c>
      <c r="J13758" s="6">
        <v>71.710571428571413</v>
      </c>
      <c r="K13758">
        <f t="shared" si="428"/>
        <v>0</v>
      </c>
    </row>
    <row r="13759" spans="1:11" x14ac:dyDescent="0.25">
      <c r="A13759" s="5" t="str">
        <f t="shared" si="429"/>
        <v>SubLAPSCE CentralMonthly Peak DayAugust6</v>
      </c>
      <c r="B13759" t="s">
        <v>2237</v>
      </c>
      <c r="C13759" t="s">
        <v>2263</v>
      </c>
      <c r="D13759" t="s">
        <v>2844</v>
      </c>
      <c r="E13759" t="s">
        <v>3307</v>
      </c>
      <c r="F13759" s="6">
        <v>6</v>
      </c>
      <c r="G13759" s="6">
        <v>564.7957763671875</v>
      </c>
      <c r="H13759" s="6">
        <v>575.387451171875</v>
      </c>
      <c r="I13759" s="6">
        <v>159.82963562011719</v>
      </c>
      <c r="J13759" s="6">
        <v>71.160285714285692</v>
      </c>
      <c r="K13759">
        <f t="shared" si="428"/>
        <v>0</v>
      </c>
    </row>
    <row r="13760" spans="1:11" x14ac:dyDescent="0.25">
      <c r="A13760" s="5" t="str">
        <f t="shared" si="429"/>
        <v>SubLAPSCE CentralMonthly Peak DayAugust7</v>
      </c>
      <c r="B13760" t="s">
        <v>2237</v>
      </c>
      <c r="C13760" t="s">
        <v>2263</v>
      </c>
      <c r="D13760" t="s">
        <v>2844</v>
      </c>
      <c r="E13760" t="s">
        <v>3307</v>
      </c>
      <c r="F13760" s="6">
        <v>7</v>
      </c>
      <c r="G13760" s="6">
        <v>631.442626953125</v>
      </c>
      <c r="H13760" s="6">
        <v>631.8348388671875</v>
      </c>
      <c r="I13760" s="6">
        <v>167.54545593261719</v>
      </c>
      <c r="J13760" s="6">
        <v>70.870571428571438</v>
      </c>
      <c r="K13760">
        <f t="shared" si="428"/>
        <v>0</v>
      </c>
    </row>
    <row r="13761" spans="1:11" x14ac:dyDescent="0.25">
      <c r="A13761" s="5" t="str">
        <f t="shared" si="429"/>
        <v>SubLAPSCE CentralMonthly Peak DayAugust8</v>
      </c>
      <c r="B13761" t="s">
        <v>2237</v>
      </c>
      <c r="C13761" t="s">
        <v>2263</v>
      </c>
      <c r="D13761" t="s">
        <v>2844</v>
      </c>
      <c r="E13761" t="s">
        <v>3307</v>
      </c>
      <c r="F13761" s="6">
        <v>8</v>
      </c>
      <c r="G13761" s="6">
        <v>641.705078125</v>
      </c>
      <c r="H13761" s="6">
        <v>637.267578125</v>
      </c>
      <c r="I13761" s="6">
        <v>154.56535339355469</v>
      </c>
      <c r="J13761" s="6">
        <v>70.881142857142891</v>
      </c>
      <c r="K13761">
        <f t="shared" si="428"/>
        <v>0</v>
      </c>
    </row>
    <row r="13762" spans="1:11" x14ac:dyDescent="0.25">
      <c r="A13762" s="5" t="str">
        <f t="shared" si="429"/>
        <v>SubLAPSCE CentralMonthly Peak DayAugust9</v>
      </c>
      <c r="B13762" t="s">
        <v>2237</v>
      </c>
      <c r="C13762" t="s">
        <v>2263</v>
      </c>
      <c r="D13762" t="s">
        <v>2844</v>
      </c>
      <c r="E13762" t="s">
        <v>3307</v>
      </c>
      <c r="F13762" s="6">
        <v>9</v>
      </c>
      <c r="G13762" s="6">
        <v>607.93829345703125</v>
      </c>
      <c r="H13762" s="6">
        <v>627.0091552734375</v>
      </c>
      <c r="I13762" s="6">
        <v>166.8292236328125</v>
      </c>
      <c r="J13762" s="6">
        <v>73.511428571428539</v>
      </c>
      <c r="K13762">
        <f t="shared" ref="K13762:K13825" si="430">INDEX(events, MATCH(CONCATENATE(B13762, C13762, D13762, E13762), events_y, 0), MATCH("Confidential", events_x, 0))</f>
        <v>0</v>
      </c>
    </row>
    <row r="13763" spans="1:11" x14ac:dyDescent="0.25">
      <c r="A13763" s="5" t="str">
        <f t="shared" ref="A13763:A13826" si="431">CONCATENATE(B13763, C13763, D13763, E13763, F13763)</f>
        <v>SubLAPSCE CentralMonthly Peak DayAugust10</v>
      </c>
      <c r="B13763" t="s">
        <v>2237</v>
      </c>
      <c r="C13763" t="s">
        <v>2263</v>
      </c>
      <c r="D13763" t="s">
        <v>2844</v>
      </c>
      <c r="E13763" t="s">
        <v>3307</v>
      </c>
      <c r="F13763" s="6">
        <v>10</v>
      </c>
      <c r="G13763" s="6">
        <v>615.3863525390625</v>
      </c>
      <c r="H13763" s="6">
        <v>619.783203125</v>
      </c>
      <c r="I13763" s="6">
        <v>174.7213134765625</v>
      </c>
      <c r="J13763" s="6">
        <v>76.94571428571426</v>
      </c>
      <c r="K13763">
        <f t="shared" si="430"/>
        <v>0</v>
      </c>
    </row>
    <row r="13764" spans="1:11" x14ac:dyDescent="0.25">
      <c r="A13764" s="5" t="str">
        <f t="shared" si="431"/>
        <v>SubLAPSCE CentralMonthly Peak DayAugust11</v>
      </c>
      <c r="B13764" t="s">
        <v>2237</v>
      </c>
      <c r="C13764" t="s">
        <v>2263</v>
      </c>
      <c r="D13764" t="s">
        <v>2844</v>
      </c>
      <c r="E13764" t="s">
        <v>3307</v>
      </c>
      <c r="F13764" s="6">
        <v>11</v>
      </c>
      <c r="G13764" s="6">
        <v>634.3870849609375</v>
      </c>
      <c r="H13764" s="6">
        <v>655.88763427734375</v>
      </c>
      <c r="I13764" s="6">
        <v>142.84262084960938</v>
      </c>
      <c r="J13764" s="6">
        <v>81.162857142857177</v>
      </c>
      <c r="K13764">
        <f t="shared" si="430"/>
        <v>0</v>
      </c>
    </row>
    <row r="13765" spans="1:11" x14ac:dyDescent="0.25">
      <c r="A13765" s="5" t="str">
        <f t="shared" si="431"/>
        <v>SubLAPSCE CentralMonthly Peak DayAugust12</v>
      </c>
      <c r="B13765" t="s">
        <v>2237</v>
      </c>
      <c r="C13765" t="s">
        <v>2263</v>
      </c>
      <c r="D13765" t="s">
        <v>2844</v>
      </c>
      <c r="E13765" t="s">
        <v>3307</v>
      </c>
      <c r="F13765" s="6">
        <v>12</v>
      </c>
      <c r="G13765" s="6">
        <v>655.74591064453125</v>
      </c>
      <c r="H13765" s="6">
        <v>645.01849365234375</v>
      </c>
      <c r="I13765" s="6">
        <v>129.35989379882813</v>
      </c>
      <c r="J13765" s="6">
        <v>86.56857142857146</v>
      </c>
      <c r="K13765">
        <f t="shared" si="430"/>
        <v>0</v>
      </c>
    </row>
    <row r="13766" spans="1:11" x14ac:dyDescent="0.25">
      <c r="A13766" s="5" t="str">
        <f t="shared" si="431"/>
        <v>SubLAPSCE CentralMonthly Peak DayAugust13</v>
      </c>
      <c r="B13766" t="s">
        <v>2237</v>
      </c>
      <c r="C13766" t="s">
        <v>2263</v>
      </c>
      <c r="D13766" t="s">
        <v>2844</v>
      </c>
      <c r="E13766" t="s">
        <v>3307</v>
      </c>
      <c r="F13766" s="6">
        <v>13</v>
      </c>
      <c r="G13766" s="6">
        <v>607.6331787109375</v>
      </c>
      <c r="H13766" s="6">
        <v>617.072998046875</v>
      </c>
      <c r="I13766" s="6">
        <v>135.19537353515625</v>
      </c>
      <c r="J13766" s="6">
        <v>90.55428571428574</v>
      </c>
      <c r="K13766">
        <f t="shared" si="430"/>
        <v>0</v>
      </c>
    </row>
    <row r="13767" spans="1:11" x14ac:dyDescent="0.25">
      <c r="A13767" s="5" t="str">
        <f t="shared" si="431"/>
        <v>SubLAPSCE CentralMonthly Peak DayAugust14</v>
      </c>
      <c r="B13767" t="s">
        <v>2237</v>
      </c>
      <c r="C13767" t="s">
        <v>2263</v>
      </c>
      <c r="D13767" t="s">
        <v>2844</v>
      </c>
      <c r="E13767" t="s">
        <v>3307</v>
      </c>
      <c r="F13767" s="6">
        <v>14</v>
      </c>
      <c r="G13767" s="6">
        <v>578.87420654296875</v>
      </c>
      <c r="H13767" s="6">
        <v>632.98724365234375</v>
      </c>
      <c r="I13767" s="6">
        <v>130.24217224121094</v>
      </c>
      <c r="J13767" s="6">
        <v>94.002857142857181</v>
      </c>
      <c r="K13767">
        <f t="shared" si="430"/>
        <v>0</v>
      </c>
    </row>
    <row r="13768" spans="1:11" x14ac:dyDescent="0.25">
      <c r="A13768" s="5" t="str">
        <f t="shared" si="431"/>
        <v>SubLAPSCE CentralMonthly Peak DayAugust15</v>
      </c>
      <c r="B13768" t="s">
        <v>2237</v>
      </c>
      <c r="C13768" t="s">
        <v>2263</v>
      </c>
      <c r="D13768" t="s">
        <v>2844</v>
      </c>
      <c r="E13768" t="s">
        <v>3307</v>
      </c>
      <c r="F13768" s="6">
        <v>15</v>
      </c>
      <c r="G13768" s="6">
        <v>534.78155517578125</v>
      </c>
      <c r="H13768" s="6">
        <v>549.8543701171875</v>
      </c>
      <c r="I13768" s="6">
        <v>136.90863037109375</v>
      </c>
      <c r="J13768" s="6">
        <v>95.780000000000058</v>
      </c>
      <c r="K13768">
        <f t="shared" si="430"/>
        <v>0</v>
      </c>
    </row>
    <row r="13769" spans="1:11" x14ac:dyDescent="0.25">
      <c r="A13769" s="5" t="str">
        <f t="shared" si="431"/>
        <v>SubLAPSCE CentralMonthly Peak DayAugust16</v>
      </c>
      <c r="B13769" t="s">
        <v>2237</v>
      </c>
      <c r="C13769" t="s">
        <v>2263</v>
      </c>
      <c r="D13769" t="s">
        <v>2844</v>
      </c>
      <c r="E13769" t="s">
        <v>3307</v>
      </c>
      <c r="F13769" s="6">
        <v>16</v>
      </c>
      <c r="G13769" s="6">
        <v>441.01239013671875</v>
      </c>
      <c r="H13769" s="6">
        <v>418.628173828125</v>
      </c>
      <c r="I13769" s="6">
        <v>137.1634521484375</v>
      </c>
      <c r="J13769" s="6">
        <v>96.228571428571414</v>
      </c>
      <c r="K13769">
        <f t="shared" si="430"/>
        <v>0</v>
      </c>
    </row>
    <row r="13770" spans="1:11" x14ac:dyDescent="0.25">
      <c r="A13770" s="5" t="str">
        <f t="shared" si="431"/>
        <v>SubLAPSCE CentralMonthly Peak DayAugust17</v>
      </c>
      <c r="B13770" t="s">
        <v>2237</v>
      </c>
      <c r="C13770" t="s">
        <v>2263</v>
      </c>
      <c r="D13770" t="s">
        <v>2844</v>
      </c>
      <c r="E13770" t="s">
        <v>3307</v>
      </c>
      <c r="F13770" s="6">
        <v>17</v>
      </c>
      <c r="G13770" s="6">
        <v>360.77938842773438</v>
      </c>
      <c r="H13770" s="6">
        <v>374.96890258789063</v>
      </c>
      <c r="I13770" s="6">
        <v>143.806640625</v>
      </c>
      <c r="J13770" s="6">
        <v>95.477142857142852</v>
      </c>
      <c r="K13770">
        <f t="shared" si="430"/>
        <v>0</v>
      </c>
    </row>
    <row r="13771" spans="1:11" x14ac:dyDescent="0.25">
      <c r="A13771" s="5" t="str">
        <f t="shared" si="431"/>
        <v>SubLAPSCE CentralMonthly Peak DayAugust18</v>
      </c>
      <c r="B13771" t="s">
        <v>2237</v>
      </c>
      <c r="C13771" t="s">
        <v>2263</v>
      </c>
      <c r="D13771" t="s">
        <v>2844</v>
      </c>
      <c r="E13771" t="s">
        <v>3307</v>
      </c>
      <c r="F13771" s="6">
        <v>18</v>
      </c>
      <c r="G13771" s="6">
        <v>307.59149169921875</v>
      </c>
      <c r="H13771" s="6">
        <v>312.87423706054688</v>
      </c>
      <c r="I13771" s="6">
        <v>131.95394897460938</v>
      </c>
      <c r="J13771" s="6">
        <v>93.14285714285711</v>
      </c>
      <c r="K13771">
        <f t="shared" si="430"/>
        <v>0</v>
      </c>
    </row>
    <row r="13772" spans="1:11" x14ac:dyDescent="0.25">
      <c r="A13772" s="5" t="str">
        <f t="shared" si="431"/>
        <v>SubLAPSCE CentralMonthly Peak DayAugust19</v>
      </c>
      <c r="B13772" t="s">
        <v>2237</v>
      </c>
      <c r="C13772" t="s">
        <v>2263</v>
      </c>
      <c r="D13772" t="s">
        <v>2844</v>
      </c>
      <c r="E13772" t="s">
        <v>3307</v>
      </c>
      <c r="F13772" s="6">
        <v>19</v>
      </c>
      <c r="G13772" s="6">
        <v>341.1929931640625</v>
      </c>
      <c r="H13772" s="6">
        <v>337.27883911132813</v>
      </c>
      <c r="I13772" s="6">
        <v>120.36606597900391</v>
      </c>
      <c r="J13772" s="6">
        <v>89.374285714285733</v>
      </c>
      <c r="K13772">
        <f t="shared" si="430"/>
        <v>0</v>
      </c>
    </row>
    <row r="13773" spans="1:11" x14ac:dyDescent="0.25">
      <c r="A13773" s="5" t="str">
        <f t="shared" si="431"/>
        <v>SubLAPSCE CentralMonthly Peak DayAugust20</v>
      </c>
      <c r="B13773" t="s">
        <v>2237</v>
      </c>
      <c r="C13773" t="s">
        <v>2263</v>
      </c>
      <c r="D13773" t="s">
        <v>2844</v>
      </c>
      <c r="E13773" t="s">
        <v>3307</v>
      </c>
      <c r="F13773" s="6">
        <v>20</v>
      </c>
      <c r="G13773" s="6">
        <v>355.9620361328125</v>
      </c>
      <c r="H13773" s="6">
        <v>341.405517578125</v>
      </c>
      <c r="I13773" s="6">
        <v>131.958251953125</v>
      </c>
      <c r="J13773" s="6">
        <v>85.482857142857171</v>
      </c>
      <c r="K13773">
        <f t="shared" si="430"/>
        <v>0</v>
      </c>
    </row>
    <row r="13774" spans="1:11" x14ac:dyDescent="0.25">
      <c r="A13774" s="5" t="str">
        <f t="shared" si="431"/>
        <v>SubLAPSCE CentralMonthly Peak DayAugust21</v>
      </c>
      <c r="B13774" t="s">
        <v>2237</v>
      </c>
      <c r="C13774" t="s">
        <v>2263</v>
      </c>
      <c r="D13774" t="s">
        <v>2844</v>
      </c>
      <c r="E13774" t="s">
        <v>3307</v>
      </c>
      <c r="F13774" s="6">
        <v>21</v>
      </c>
      <c r="G13774" s="6">
        <v>338.33203125</v>
      </c>
      <c r="H13774" s="6">
        <v>320.14718627929688</v>
      </c>
      <c r="I13774" s="6">
        <v>146.96537780761719</v>
      </c>
      <c r="J13774" s="6">
        <v>81.477142857142852</v>
      </c>
      <c r="K13774">
        <f t="shared" si="430"/>
        <v>0</v>
      </c>
    </row>
    <row r="13775" spans="1:11" x14ac:dyDescent="0.25">
      <c r="A13775" s="5" t="str">
        <f t="shared" si="431"/>
        <v>SubLAPSCE CentralMonthly Peak DayAugust22</v>
      </c>
      <c r="B13775" t="s">
        <v>2237</v>
      </c>
      <c r="C13775" t="s">
        <v>2263</v>
      </c>
      <c r="D13775" t="s">
        <v>2844</v>
      </c>
      <c r="E13775" t="s">
        <v>3307</v>
      </c>
      <c r="F13775" s="6">
        <v>22</v>
      </c>
      <c r="G13775" s="6">
        <v>325.16455078125</v>
      </c>
      <c r="H13775" s="6">
        <v>327.11587524414063</v>
      </c>
      <c r="I13775" s="6">
        <v>123.97662353515625</v>
      </c>
      <c r="J13775" s="6">
        <v>78.214285714285737</v>
      </c>
      <c r="K13775">
        <f t="shared" si="430"/>
        <v>0</v>
      </c>
    </row>
    <row r="13776" spans="1:11" x14ac:dyDescent="0.25">
      <c r="A13776" s="5" t="str">
        <f t="shared" si="431"/>
        <v>SubLAPSCE CentralMonthly Peak DayAugust23</v>
      </c>
      <c r="B13776" t="s">
        <v>2237</v>
      </c>
      <c r="C13776" t="s">
        <v>2263</v>
      </c>
      <c r="D13776" t="s">
        <v>2844</v>
      </c>
      <c r="E13776" t="s">
        <v>3307</v>
      </c>
      <c r="F13776" s="6">
        <v>23</v>
      </c>
      <c r="G13776" s="6">
        <v>338.9700927734375</v>
      </c>
      <c r="H13776" s="6">
        <v>331.69482421875</v>
      </c>
      <c r="I13776" s="6">
        <v>143.00840759277344</v>
      </c>
      <c r="J13776" s="6">
        <v>76.448571428571455</v>
      </c>
      <c r="K13776">
        <f t="shared" si="430"/>
        <v>0</v>
      </c>
    </row>
    <row r="13777" spans="1:11" x14ac:dyDescent="0.25">
      <c r="A13777" s="5" t="str">
        <f t="shared" si="431"/>
        <v>SubLAPSCE CentralMonthly Peak DayAugust24</v>
      </c>
      <c r="B13777" t="s">
        <v>2237</v>
      </c>
      <c r="C13777" t="s">
        <v>2263</v>
      </c>
      <c r="D13777" t="s">
        <v>2844</v>
      </c>
      <c r="E13777" t="s">
        <v>3307</v>
      </c>
      <c r="F13777" s="6">
        <v>24</v>
      </c>
      <c r="G13777" s="6">
        <v>431.56692504882813</v>
      </c>
      <c r="H13777" s="6">
        <v>409.70004272460938</v>
      </c>
      <c r="I13777" s="6">
        <v>164.68856811523438</v>
      </c>
      <c r="J13777" s="6">
        <v>75.588571428571427</v>
      </c>
      <c r="K13777">
        <f t="shared" si="430"/>
        <v>0</v>
      </c>
    </row>
    <row r="13778" spans="1:11" x14ac:dyDescent="0.25">
      <c r="A13778" s="5" t="str">
        <f t="shared" si="431"/>
        <v>SubLAPSCE CentralAverage WeekdaySeptember1</v>
      </c>
      <c r="B13778" t="s">
        <v>2237</v>
      </c>
      <c r="C13778" t="s">
        <v>2263</v>
      </c>
      <c r="D13778" t="s">
        <v>2845</v>
      </c>
      <c r="E13778" t="s">
        <v>3308</v>
      </c>
      <c r="F13778" s="6">
        <v>1</v>
      </c>
      <c r="G13778" s="6">
        <v>629.37713623046875</v>
      </c>
      <c r="H13778" s="6">
        <v>817.01605224609375</v>
      </c>
      <c r="I13778" s="6">
        <v>312.94342041015625</v>
      </c>
      <c r="J13778" s="6">
        <v>77.034285714285744</v>
      </c>
      <c r="K13778">
        <f t="shared" si="430"/>
        <v>0</v>
      </c>
    </row>
    <row r="13779" spans="1:11" x14ac:dyDescent="0.25">
      <c r="A13779" s="5" t="str">
        <f t="shared" si="431"/>
        <v>SubLAPSCE CentralAverage WeekdaySeptember2</v>
      </c>
      <c r="B13779" t="s">
        <v>2237</v>
      </c>
      <c r="C13779" t="s">
        <v>2263</v>
      </c>
      <c r="D13779" t="s">
        <v>2845</v>
      </c>
      <c r="E13779" t="s">
        <v>3308</v>
      </c>
      <c r="F13779" s="6">
        <v>2</v>
      </c>
      <c r="G13779" s="6">
        <v>653.40924072265625</v>
      </c>
      <c r="H13779" s="6">
        <v>780.14031982421875</v>
      </c>
      <c r="I13779" s="6">
        <v>260.33111572265625</v>
      </c>
      <c r="J13779" s="6">
        <v>75.525714285714287</v>
      </c>
      <c r="K13779">
        <f t="shared" si="430"/>
        <v>0</v>
      </c>
    </row>
    <row r="13780" spans="1:11" x14ac:dyDescent="0.25">
      <c r="A13780" s="5" t="str">
        <f t="shared" si="431"/>
        <v>SubLAPSCE CentralAverage WeekdaySeptember3</v>
      </c>
      <c r="B13780" t="s">
        <v>2237</v>
      </c>
      <c r="C13780" t="s">
        <v>2263</v>
      </c>
      <c r="D13780" t="s">
        <v>2845</v>
      </c>
      <c r="E13780" t="s">
        <v>3308</v>
      </c>
      <c r="F13780" s="6">
        <v>3</v>
      </c>
      <c r="G13780" s="6">
        <v>587.37554931640625</v>
      </c>
      <c r="H13780" s="6">
        <v>716.9600830078125</v>
      </c>
      <c r="I13780" s="6">
        <v>281.81732177734375</v>
      </c>
      <c r="J13780" s="6">
        <v>74.274285714285753</v>
      </c>
      <c r="K13780">
        <f t="shared" si="430"/>
        <v>0</v>
      </c>
    </row>
    <row r="13781" spans="1:11" x14ac:dyDescent="0.25">
      <c r="A13781" s="5" t="str">
        <f t="shared" si="431"/>
        <v>SubLAPSCE CentralAverage WeekdaySeptember4</v>
      </c>
      <c r="B13781" t="s">
        <v>2237</v>
      </c>
      <c r="C13781" t="s">
        <v>2263</v>
      </c>
      <c r="D13781" t="s">
        <v>2845</v>
      </c>
      <c r="E13781" t="s">
        <v>3308</v>
      </c>
      <c r="F13781" s="6">
        <v>4</v>
      </c>
      <c r="G13781" s="6">
        <v>445.94024658203125</v>
      </c>
      <c r="H13781" s="6">
        <v>573.37725830078125</v>
      </c>
      <c r="I13781" s="6">
        <v>206.58915710449219</v>
      </c>
      <c r="J13781" s="6">
        <v>73.07714285714286</v>
      </c>
      <c r="K13781">
        <f t="shared" si="430"/>
        <v>0</v>
      </c>
    </row>
    <row r="13782" spans="1:11" x14ac:dyDescent="0.25">
      <c r="A13782" s="5" t="str">
        <f t="shared" si="431"/>
        <v>SubLAPSCE CentralAverage WeekdaySeptember5</v>
      </c>
      <c r="B13782" t="s">
        <v>2237</v>
      </c>
      <c r="C13782" t="s">
        <v>2263</v>
      </c>
      <c r="D13782" t="s">
        <v>2845</v>
      </c>
      <c r="E13782" t="s">
        <v>3308</v>
      </c>
      <c r="F13782" s="6">
        <v>5</v>
      </c>
      <c r="G13782" s="6">
        <v>749.103759765625</v>
      </c>
      <c r="H13782" s="6">
        <v>842.3714599609375</v>
      </c>
      <c r="I13782" s="6">
        <v>283.315673828125</v>
      </c>
      <c r="J13782" s="6">
        <v>71.754285714285686</v>
      </c>
      <c r="K13782">
        <f t="shared" si="430"/>
        <v>0</v>
      </c>
    </row>
    <row r="13783" spans="1:11" x14ac:dyDescent="0.25">
      <c r="A13783" s="5" t="str">
        <f t="shared" si="431"/>
        <v>SubLAPSCE CentralAverage WeekdaySeptember6</v>
      </c>
      <c r="B13783" t="s">
        <v>2237</v>
      </c>
      <c r="C13783" t="s">
        <v>2263</v>
      </c>
      <c r="D13783" t="s">
        <v>2845</v>
      </c>
      <c r="E13783" t="s">
        <v>3308</v>
      </c>
      <c r="F13783" s="6">
        <v>6</v>
      </c>
      <c r="G13783" s="6">
        <v>778.12860107421875</v>
      </c>
      <c r="H13783" s="6">
        <v>841.9390869140625</v>
      </c>
      <c r="I13783" s="6">
        <v>246.840576171875</v>
      </c>
      <c r="J13783" s="6">
        <v>71.156571428571411</v>
      </c>
      <c r="K13783">
        <f t="shared" si="430"/>
        <v>0</v>
      </c>
    </row>
    <row r="13784" spans="1:11" x14ac:dyDescent="0.25">
      <c r="A13784" s="5" t="str">
        <f t="shared" si="431"/>
        <v>SubLAPSCE CentralAverage WeekdaySeptember7</v>
      </c>
      <c r="B13784" t="s">
        <v>2237</v>
      </c>
      <c r="C13784" t="s">
        <v>2263</v>
      </c>
      <c r="D13784" t="s">
        <v>2845</v>
      </c>
      <c r="E13784" t="s">
        <v>3308</v>
      </c>
      <c r="F13784" s="6">
        <v>7</v>
      </c>
      <c r="G13784" s="6">
        <v>862.54132080078125</v>
      </c>
      <c r="H13784" s="6">
        <v>868.061279296875</v>
      </c>
      <c r="I13784" s="6">
        <v>251.3804931640625</v>
      </c>
      <c r="J13784" s="6">
        <v>70.604857142857171</v>
      </c>
      <c r="K13784">
        <f t="shared" si="430"/>
        <v>0</v>
      </c>
    </row>
    <row r="13785" spans="1:11" x14ac:dyDescent="0.25">
      <c r="A13785" s="5" t="str">
        <f t="shared" si="431"/>
        <v>SubLAPSCE CentralAverage WeekdaySeptember8</v>
      </c>
      <c r="B13785" t="s">
        <v>2237</v>
      </c>
      <c r="C13785" t="s">
        <v>2263</v>
      </c>
      <c r="D13785" t="s">
        <v>2845</v>
      </c>
      <c r="E13785" t="s">
        <v>3308</v>
      </c>
      <c r="F13785" s="6">
        <v>8</v>
      </c>
      <c r="G13785" s="6">
        <v>917.22418212890625</v>
      </c>
      <c r="H13785" s="6">
        <v>924.50048828125</v>
      </c>
      <c r="I13785" s="6">
        <v>246.408447265625</v>
      </c>
      <c r="J13785" s="6">
        <v>69.629714285714329</v>
      </c>
      <c r="K13785">
        <f t="shared" si="430"/>
        <v>0</v>
      </c>
    </row>
    <row r="13786" spans="1:11" x14ac:dyDescent="0.25">
      <c r="A13786" s="5" t="str">
        <f t="shared" si="431"/>
        <v>SubLAPSCE CentralAverage WeekdaySeptember9</v>
      </c>
      <c r="B13786" t="s">
        <v>2237</v>
      </c>
      <c r="C13786" t="s">
        <v>2263</v>
      </c>
      <c r="D13786" t="s">
        <v>2845</v>
      </c>
      <c r="E13786" t="s">
        <v>3308</v>
      </c>
      <c r="F13786" s="6">
        <v>9</v>
      </c>
      <c r="G13786" s="6">
        <v>933.80084228515625</v>
      </c>
      <c r="H13786" s="6">
        <v>988.7218017578125</v>
      </c>
      <c r="I13786" s="6">
        <v>253.32066345214844</v>
      </c>
      <c r="J13786" s="6">
        <v>71.095714285714266</v>
      </c>
      <c r="K13786">
        <f t="shared" si="430"/>
        <v>0</v>
      </c>
    </row>
    <row r="13787" spans="1:11" x14ac:dyDescent="0.25">
      <c r="A13787" s="5" t="str">
        <f t="shared" si="431"/>
        <v>SubLAPSCE CentralAverage WeekdaySeptember10</v>
      </c>
      <c r="B13787" t="s">
        <v>2237</v>
      </c>
      <c r="C13787" t="s">
        <v>2263</v>
      </c>
      <c r="D13787" t="s">
        <v>2845</v>
      </c>
      <c r="E13787" t="s">
        <v>3308</v>
      </c>
      <c r="F13787" s="6">
        <v>10</v>
      </c>
      <c r="G13787" s="6">
        <v>987.46014404296875</v>
      </c>
      <c r="H13787" s="6">
        <v>1004.4044189453125</v>
      </c>
      <c r="I13787" s="6">
        <v>244.02491760253906</v>
      </c>
      <c r="J13787" s="6">
        <v>76.305714285714274</v>
      </c>
      <c r="K13787">
        <f t="shared" si="430"/>
        <v>0</v>
      </c>
    </row>
    <row r="13788" spans="1:11" x14ac:dyDescent="0.25">
      <c r="A13788" s="5" t="str">
        <f t="shared" si="431"/>
        <v>SubLAPSCE CentralAverage WeekdaySeptember11</v>
      </c>
      <c r="B13788" t="s">
        <v>2237</v>
      </c>
      <c r="C13788" t="s">
        <v>2263</v>
      </c>
      <c r="D13788" t="s">
        <v>2845</v>
      </c>
      <c r="E13788" t="s">
        <v>3308</v>
      </c>
      <c r="F13788" s="6">
        <v>11</v>
      </c>
      <c r="G13788" s="6">
        <v>938.219970703125</v>
      </c>
      <c r="H13788" s="6">
        <v>979.3740234375</v>
      </c>
      <c r="I13788" s="6">
        <v>253.14620971679688</v>
      </c>
      <c r="J13788" s="6">
        <v>80.788571428571416</v>
      </c>
      <c r="K13788">
        <f t="shared" si="430"/>
        <v>0</v>
      </c>
    </row>
    <row r="13789" spans="1:11" x14ac:dyDescent="0.25">
      <c r="A13789" s="5" t="str">
        <f t="shared" si="431"/>
        <v>SubLAPSCE CentralAverage WeekdaySeptember12</v>
      </c>
      <c r="B13789" t="s">
        <v>2237</v>
      </c>
      <c r="C13789" t="s">
        <v>2263</v>
      </c>
      <c r="D13789" t="s">
        <v>2845</v>
      </c>
      <c r="E13789" t="s">
        <v>3308</v>
      </c>
      <c r="F13789" s="6">
        <v>12</v>
      </c>
      <c r="G13789" s="6">
        <v>951.07135009765625</v>
      </c>
      <c r="H13789" s="6">
        <v>1030.2919921875</v>
      </c>
      <c r="I13789" s="6">
        <v>262.41717529296875</v>
      </c>
      <c r="J13789" s="6">
        <v>85.114285714285757</v>
      </c>
      <c r="K13789">
        <f t="shared" si="430"/>
        <v>0</v>
      </c>
    </row>
    <row r="13790" spans="1:11" x14ac:dyDescent="0.25">
      <c r="A13790" s="5" t="str">
        <f t="shared" si="431"/>
        <v>SubLAPSCE CentralAverage WeekdaySeptember13</v>
      </c>
      <c r="B13790" t="s">
        <v>2237</v>
      </c>
      <c r="C13790" t="s">
        <v>2263</v>
      </c>
      <c r="D13790" t="s">
        <v>2845</v>
      </c>
      <c r="E13790" t="s">
        <v>3308</v>
      </c>
      <c r="F13790" s="6">
        <v>13</v>
      </c>
      <c r="G13790" s="6">
        <v>927.1795654296875</v>
      </c>
      <c r="H13790" s="6">
        <v>945.60723876953125</v>
      </c>
      <c r="I13790" s="6">
        <v>262.50070190429688</v>
      </c>
      <c r="J13790" s="6">
        <v>88.648571428571429</v>
      </c>
      <c r="K13790">
        <f t="shared" si="430"/>
        <v>0</v>
      </c>
    </row>
    <row r="13791" spans="1:11" x14ac:dyDescent="0.25">
      <c r="A13791" s="5" t="str">
        <f t="shared" si="431"/>
        <v>SubLAPSCE CentralAverage WeekdaySeptember14</v>
      </c>
      <c r="B13791" t="s">
        <v>2237</v>
      </c>
      <c r="C13791" t="s">
        <v>2263</v>
      </c>
      <c r="D13791" t="s">
        <v>2845</v>
      </c>
      <c r="E13791" t="s">
        <v>3308</v>
      </c>
      <c r="F13791" s="6">
        <v>14</v>
      </c>
      <c r="G13791" s="6">
        <v>764.005126953125</v>
      </c>
      <c r="H13791" s="6">
        <v>796.70355224609375</v>
      </c>
      <c r="I13791" s="6">
        <v>225.57859802246094</v>
      </c>
      <c r="J13791" s="6">
        <v>90.717142857142846</v>
      </c>
      <c r="K13791">
        <f t="shared" si="430"/>
        <v>0</v>
      </c>
    </row>
    <row r="13792" spans="1:11" x14ac:dyDescent="0.25">
      <c r="A13792" s="5" t="str">
        <f t="shared" si="431"/>
        <v>SubLAPSCE CentralAverage WeekdaySeptember15</v>
      </c>
      <c r="B13792" t="s">
        <v>2237</v>
      </c>
      <c r="C13792" t="s">
        <v>2263</v>
      </c>
      <c r="D13792" t="s">
        <v>2845</v>
      </c>
      <c r="E13792" t="s">
        <v>3308</v>
      </c>
      <c r="F13792" s="6">
        <v>15</v>
      </c>
      <c r="G13792" s="6">
        <v>632.0072021484375</v>
      </c>
      <c r="H13792" s="6">
        <v>645.85455322265625</v>
      </c>
      <c r="I13792" s="6">
        <v>226.12400817871094</v>
      </c>
      <c r="J13792" s="6">
        <v>91.037142857142896</v>
      </c>
      <c r="K13792">
        <f t="shared" si="430"/>
        <v>0</v>
      </c>
    </row>
    <row r="13793" spans="1:11" x14ac:dyDescent="0.25">
      <c r="A13793" s="5" t="str">
        <f t="shared" si="431"/>
        <v>SubLAPSCE CentralAverage WeekdaySeptember16</v>
      </c>
      <c r="B13793" t="s">
        <v>2237</v>
      </c>
      <c r="C13793" t="s">
        <v>2263</v>
      </c>
      <c r="D13793" t="s">
        <v>2845</v>
      </c>
      <c r="E13793" t="s">
        <v>3308</v>
      </c>
      <c r="F13793" s="6">
        <v>16</v>
      </c>
      <c r="G13793" s="6">
        <v>706.54608154296875</v>
      </c>
      <c r="H13793" s="6">
        <v>745.52142333984375</v>
      </c>
      <c r="I13793" s="6">
        <v>231.33340454101563</v>
      </c>
      <c r="J13793" s="6">
        <v>89.902857142857101</v>
      </c>
      <c r="K13793">
        <f t="shared" si="430"/>
        <v>0</v>
      </c>
    </row>
    <row r="13794" spans="1:11" x14ac:dyDescent="0.25">
      <c r="A13794" s="5" t="str">
        <f t="shared" si="431"/>
        <v>SubLAPSCE CentralAverage WeekdaySeptember17</v>
      </c>
      <c r="B13794" t="s">
        <v>2237</v>
      </c>
      <c r="C13794" t="s">
        <v>2263</v>
      </c>
      <c r="D13794" t="s">
        <v>2845</v>
      </c>
      <c r="E13794" t="s">
        <v>3308</v>
      </c>
      <c r="F13794" s="6">
        <v>17</v>
      </c>
      <c r="G13794" s="6">
        <v>635.79486083984375</v>
      </c>
      <c r="H13794" s="6">
        <v>684.09796142578125</v>
      </c>
      <c r="I13794" s="6">
        <v>239.17288208007813</v>
      </c>
      <c r="J13794" s="6">
        <v>88.222857142857137</v>
      </c>
      <c r="K13794">
        <f t="shared" si="430"/>
        <v>0</v>
      </c>
    </row>
    <row r="13795" spans="1:11" x14ac:dyDescent="0.25">
      <c r="A13795" s="5" t="str">
        <f t="shared" si="431"/>
        <v>SubLAPSCE CentralAverage WeekdaySeptember18</v>
      </c>
      <c r="B13795" t="s">
        <v>2237</v>
      </c>
      <c r="C13795" t="s">
        <v>2263</v>
      </c>
      <c r="D13795" t="s">
        <v>2845</v>
      </c>
      <c r="E13795" t="s">
        <v>3308</v>
      </c>
      <c r="F13795" s="6">
        <v>18</v>
      </c>
      <c r="G13795" s="6">
        <v>763.64459228515625</v>
      </c>
      <c r="H13795" s="6">
        <v>683.0772705078125</v>
      </c>
      <c r="I13795" s="6">
        <v>214.98175048828125</v>
      </c>
      <c r="J13795" s="6">
        <v>86.422857142857126</v>
      </c>
      <c r="K13795">
        <f t="shared" si="430"/>
        <v>0</v>
      </c>
    </row>
    <row r="13796" spans="1:11" x14ac:dyDescent="0.25">
      <c r="A13796" s="5" t="str">
        <f t="shared" si="431"/>
        <v>SubLAPSCE CentralAverage WeekdaySeptember19</v>
      </c>
      <c r="B13796" t="s">
        <v>2237</v>
      </c>
      <c r="C13796" t="s">
        <v>2263</v>
      </c>
      <c r="D13796" t="s">
        <v>2845</v>
      </c>
      <c r="E13796" t="s">
        <v>3308</v>
      </c>
      <c r="F13796" s="6">
        <v>19</v>
      </c>
      <c r="G13796" s="6">
        <v>716.12042236328125</v>
      </c>
      <c r="H13796" s="6">
        <v>576.31890869140625</v>
      </c>
      <c r="I13796" s="6">
        <v>223.57981872558594</v>
      </c>
      <c r="J13796" s="6">
        <v>83.697142857142822</v>
      </c>
      <c r="K13796">
        <f t="shared" si="430"/>
        <v>0</v>
      </c>
    </row>
    <row r="13797" spans="1:11" x14ac:dyDescent="0.25">
      <c r="A13797" s="5" t="str">
        <f t="shared" si="431"/>
        <v>SubLAPSCE CentralAverage WeekdaySeptember20</v>
      </c>
      <c r="B13797" t="s">
        <v>2237</v>
      </c>
      <c r="C13797" t="s">
        <v>2263</v>
      </c>
      <c r="D13797" t="s">
        <v>2845</v>
      </c>
      <c r="E13797" t="s">
        <v>3308</v>
      </c>
      <c r="F13797" s="6">
        <v>20</v>
      </c>
      <c r="G13797" s="6">
        <v>727.94830322265625</v>
      </c>
      <c r="H13797" s="6">
        <v>563.91668701171875</v>
      </c>
      <c r="I13797" s="6">
        <v>213.22088623046875</v>
      </c>
      <c r="J13797" s="6">
        <v>80.705714285714279</v>
      </c>
      <c r="K13797">
        <f t="shared" si="430"/>
        <v>0</v>
      </c>
    </row>
    <row r="13798" spans="1:11" x14ac:dyDescent="0.25">
      <c r="A13798" s="5" t="str">
        <f t="shared" si="431"/>
        <v>SubLAPSCE CentralAverage WeekdaySeptember21</v>
      </c>
      <c r="B13798" t="s">
        <v>2237</v>
      </c>
      <c r="C13798" t="s">
        <v>2263</v>
      </c>
      <c r="D13798" t="s">
        <v>2845</v>
      </c>
      <c r="E13798" t="s">
        <v>3308</v>
      </c>
      <c r="F13798" s="6">
        <v>21</v>
      </c>
      <c r="G13798" s="6">
        <v>657.22125244140625</v>
      </c>
      <c r="H13798" s="6">
        <v>559.2802734375</v>
      </c>
      <c r="I13798" s="6">
        <v>181.61965942382813</v>
      </c>
      <c r="J13798" s="6">
        <v>77.1357142857143</v>
      </c>
      <c r="K13798">
        <f t="shared" si="430"/>
        <v>0</v>
      </c>
    </row>
    <row r="13799" spans="1:11" x14ac:dyDescent="0.25">
      <c r="A13799" s="5" t="str">
        <f t="shared" si="431"/>
        <v>SubLAPSCE CentralAverage WeekdaySeptember22</v>
      </c>
      <c r="B13799" t="s">
        <v>2237</v>
      </c>
      <c r="C13799" t="s">
        <v>2263</v>
      </c>
      <c r="D13799" t="s">
        <v>2845</v>
      </c>
      <c r="E13799" t="s">
        <v>3308</v>
      </c>
      <c r="F13799" s="6">
        <v>22</v>
      </c>
      <c r="G13799" s="6">
        <v>717.3765869140625</v>
      </c>
      <c r="H13799" s="6">
        <v>688.3668212890625</v>
      </c>
      <c r="I13799" s="6">
        <v>206.48294067382813</v>
      </c>
      <c r="J13799" s="6">
        <v>75.078000000000003</v>
      </c>
      <c r="K13799">
        <f t="shared" si="430"/>
        <v>0</v>
      </c>
    </row>
    <row r="13800" spans="1:11" x14ac:dyDescent="0.25">
      <c r="A13800" s="5" t="str">
        <f t="shared" si="431"/>
        <v>SubLAPSCE CentralAverage WeekdaySeptember23</v>
      </c>
      <c r="B13800" t="s">
        <v>2237</v>
      </c>
      <c r="C13800" t="s">
        <v>2263</v>
      </c>
      <c r="D13800" t="s">
        <v>2845</v>
      </c>
      <c r="E13800" t="s">
        <v>3308</v>
      </c>
      <c r="F13800" s="6">
        <v>23</v>
      </c>
      <c r="G13800" s="6">
        <v>788.19073486328125</v>
      </c>
      <c r="H13800" s="6">
        <v>804.06207275390625</v>
      </c>
      <c r="I13800" s="6">
        <v>256.7635498046875</v>
      </c>
      <c r="J13800" s="6">
        <v>72.711714285714294</v>
      </c>
      <c r="K13800">
        <f t="shared" si="430"/>
        <v>0</v>
      </c>
    </row>
    <row r="13801" spans="1:11" x14ac:dyDescent="0.25">
      <c r="A13801" s="5" t="str">
        <f t="shared" si="431"/>
        <v>SubLAPSCE CentralAverage WeekdaySeptember24</v>
      </c>
      <c r="B13801" t="s">
        <v>2237</v>
      </c>
      <c r="C13801" t="s">
        <v>2263</v>
      </c>
      <c r="D13801" t="s">
        <v>2845</v>
      </c>
      <c r="E13801" t="s">
        <v>3308</v>
      </c>
      <c r="F13801" s="6">
        <v>24</v>
      </c>
      <c r="G13801" s="6">
        <v>759.453369140625</v>
      </c>
      <c r="H13801" s="6">
        <v>809.94482421875</v>
      </c>
      <c r="I13801" s="6">
        <v>275.86563110351563</v>
      </c>
      <c r="J13801" s="6">
        <v>71.564285714285703</v>
      </c>
      <c r="K13801">
        <f t="shared" si="430"/>
        <v>0</v>
      </c>
    </row>
    <row r="13802" spans="1:11" x14ac:dyDescent="0.25">
      <c r="A13802" s="5" t="str">
        <f t="shared" si="431"/>
        <v>SubLAPSCE CentralMonthly Peak DaySeptember1</v>
      </c>
      <c r="B13802" t="s">
        <v>2237</v>
      </c>
      <c r="C13802" t="s">
        <v>2263</v>
      </c>
      <c r="D13802" t="s">
        <v>2846</v>
      </c>
      <c r="E13802" t="s">
        <v>3308</v>
      </c>
      <c r="F13802" s="6">
        <v>1</v>
      </c>
      <c r="G13802" s="6">
        <v>622.484130859375</v>
      </c>
      <c r="H13802" s="6">
        <v>648.51922607421875</v>
      </c>
      <c r="I13802" s="6">
        <v>147.55561828613281</v>
      </c>
      <c r="J13802" s="6">
        <v>74.450571428571436</v>
      </c>
      <c r="K13802">
        <f t="shared" si="430"/>
        <v>0</v>
      </c>
    </row>
    <row r="13803" spans="1:11" x14ac:dyDescent="0.25">
      <c r="A13803" s="5" t="str">
        <f t="shared" si="431"/>
        <v>SubLAPSCE CentralMonthly Peak DaySeptember2</v>
      </c>
      <c r="B13803" t="s">
        <v>2237</v>
      </c>
      <c r="C13803" t="s">
        <v>2263</v>
      </c>
      <c r="D13803" t="s">
        <v>2846</v>
      </c>
      <c r="E13803" t="s">
        <v>3308</v>
      </c>
      <c r="F13803" s="6">
        <v>2</v>
      </c>
      <c r="G13803" s="6">
        <v>647.39453125</v>
      </c>
      <c r="H13803" s="6">
        <v>700.228759765625</v>
      </c>
      <c r="I13803" s="6">
        <v>176.97322082519531</v>
      </c>
      <c r="J13803" s="6">
        <v>73.689999999999984</v>
      </c>
      <c r="K13803">
        <f t="shared" si="430"/>
        <v>0</v>
      </c>
    </row>
    <row r="13804" spans="1:11" x14ac:dyDescent="0.25">
      <c r="A13804" s="5" t="str">
        <f t="shared" si="431"/>
        <v>SubLAPSCE CentralMonthly Peak DaySeptember3</v>
      </c>
      <c r="B13804" t="s">
        <v>2237</v>
      </c>
      <c r="C13804" t="s">
        <v>2263</v>
      </c>
      <c r="D13804" t="s">
        <v>2846</v>
      </c>
      <c r="E13804" t="s">
        <v>3308</v>
      </c>
      <c r="F13804" s="6">
        <v>3</v>
      </c>
      <c r="G13804" s="6">
        <v>586.3575439453125</v>
      </c>
      <c r="H13804" s="6">
        <v>648.2542724609375</v>
      </c>
      <c r="I13804" s="6">
        <v>189.42338562011719</v>
      </c>
      <c r="J13804" s="6">
        <v>73.275999999999996</v>
      </c>
      <c r="K13804">
        <f t="shared" si="430"/>
        <v>0</v>
      </c>
    </row>
    <row r="13805" spans="1:11" x14ac:dyDescent="0.25">
      <c r="A13805" s="5" t="str">
        <f t="shared" si="431"/>
        <v>SubLAPSCE CentralMonthly Peak DaySeptember4</v>
      </c>
      <c r="B13805" t="s">
        <v>2237</v>
      </c>
      <c r="C13805" t="s">
        <v>2263</v>
      </c>
      <c r="D13805" t="s">
        <v>2846</v>
      </c>
      <c r="E13805" t="s">
        <v>3308</v>
      </c>
      <c r="F13805" s="6">
        <v>4</v>
      </c>
      <c r="G13805" s="6">
        <v>438.0665283203125</v>
      </c>
      <c r="H13805" s="6">
        <v>471.85476684570313</v>
      </c>
      <c r="I13805" s="6">
        <v>146.91075134277344</v>
      </c>
      <c r="J13805" s="6">
        <v>73.020857142857125</v>
      </c>
      <c r="K13805">
        <f t="shared" si="430"/>
        <v>0</v>
      </c>
    </row>
    <row r="13806" spans="1:11" x14ac:dyDescent="0.25">
      <c r="A13806" s="5" t="str">
        <f t="shared" si="431"/>
        <v>SubLAPSCE CentralMonthly Peak DaySeptember5</v>
      </c>
      <c r="B13806" t="s">
        <v>2237</v>
      </c>
      <c r="C13806" t="s">
        <v>2263</v>
      </c>
      <c r="D13806" t="s">
        <v>2846</v>
      </c>
      <c r="E13806" t="s">
        <v>3308</v>
      </c>
      <c r="F13806" s="6">
        <v>5</v>
      </c>
      <c r="G13806" s="6">
        <v>744.84991455078125</v>
      </c>
      <c r="H13806" s="6">
        <v>747.72869873046875</v>
      </c>
      <c r="I13806" s="6">
        <v>161.8433837890625</v>
      </c>
      <c r="J13806" s="6">
        <v>72.766285714285729</v>
      </c>
      <c r="K13806">
        <f t="shared" si="430"/>
        <v>0</v>
      </c>
    </row>
    <row r="13807" spans="1:11" x14ac:dyDescent="0.25">
      <c r="A13807" s="5" t="str">
        <f t="shared" si="431"/>
        <v>SubLAPSCE CentralMonthly Peak DaySeptember6</v>
      </c>
      <c r="B13807" t="s">
        <v>2237</v>
      </c>
      <c r="C13807" t="s">
        <v>2263</v>
      </c>
      <c r="D13807" t="s">
        <v>2846</v>
      </c>
      <c r="E13807" t="s">
        <v>3308</v>
      </c>
      <c r="F13807" s="6">
        <v>6</v>
      </c>
      <c r="G13807" s="6">
        <v>762.95806884765625</v>
      </c>
      <c r="H13807" s="6">
        <v>773.54974365234375</v>
      </c>
      <c r="I13807" s="6">
        <v>164.02273559570313</v>
      </c>
      <c r="J13807" s="6">
        <v>72.522857142857148</v>
      </c>
      <c r="K13807">
        <f t="shared" si="430"/>
        <v>0</v>
      </c>
    </row>
    <row r="13808" spans="1:11" x14ac:dyDescent="0.25">
      <c r="A13808" s="5" t="str">
        <f t="shared" si="431"/>
        <v>SubLAPSCE CentralMonthly Peak DaySeptember7</v>
      </c>
      <c r="B13808" t="s">
        <v>2237</v>
      </c>
      <c r="C13808" t="s">
        <v>2263</v>
      </c>
      <c r="D13808" t="s">
        <v>2846</v>
      </c>
      <c r="E13808" t="s">
        <v>3308</v>
      </c>
      <c r="F13808" s="6">
        <v>7</v>
      </c>
      <c r="G13808" s="6">
        <v>874.9835205078125</v>
      </c>
      <c r="H13808" s="6">
        <v>875.37567138671875</v>
      </c>
      <c r="I13808" s="6">
        <v>153.0401611328125</v>
      </c>
      <c r="J13808" s="6">
        <v>72.88857142857141</v>
      </c>
      <c r="K13808">
        <f t="shared" si="430"/>
        <v>0</v>
      </c>
    </row>
    <row r="13809" spans="1:11" x14ac:dyDescent="0.25">
      <c r="A13809" s="5" t="str">
        <f t="shared" si="431"/>
        <v>SubLAPSCE CentralMonthly Peak DaySeptember8</v>
      </c>
      <c r="B13809" t="s">
        <v>2237</v>
      </c>
      <c r="C13809" t="s">
        <v>2263</v>
      </c>
      <c r="D13809" t="s">
        <v>2846</v>
      </c>
      <c r="E13809" t="s">
        <v>3308</v>
      </c>
      <c r="F13809" s="6">
        <v>8</v>
      </c>
      <c r="G13809" s="6">
        <v>915.0380859375</v>
      </c>
      <c r="H13809" s="6">
        <v>910.6005859375</v>
      </c>
      <c r="I13809" s="6">
        <v>168.71766662597656</v>
      </c>
      <c r="J13809" s="6">
        <v>72.862857142857138</v>
      </c>
      <c r="K13809">
        <f t="shared" si="430"/>
        <v>0</v>
      </c>
    </row>
    <row r="13810" spans="1:11" x14ac:dyDescent="0.25">
      <c r="A13810" s="5" t="str">
        <f t="shared" si="431"/>
        <v>SubLAPSCE CentralMonthly Peak DaySeptember9</v>
      </c>
      <c r="B13810" t="s">
        <v>2237</v>
      </c>
      <c r="C13810" t="s">
        <v>2263</v>
      </c>
      <c r="D13810" t="s">
        <v>2846</v>
      </c>
      <c r="E13810" t="s">
        <v>3308</v>
      </c>
      <c r="F13810" s="6">
        <v>9</v>
      </c>
      <c r="G13810" s="6">
        <v>918.49114990234375</v>
      </c>
      <c r="H13810" s="6">
        <v>937.56207275390625</v>
      </c>
      <c r="I13810" s="6">
        <v>149.92507934570313</v>
      </c>
      <c r="J13810" s="6">
        <v>74.720000000000013</v>
      </c>
      <c r="K13810">
        <f t="shared" si="430"/>
        <v>0</v>
      </c>
    </row>
    <row r="13811" spans="1:11" x14ac:dyDescent="0.25">
      <c r="A13811" s="5" t="str">
        <f t="shared" si="431"/>
        <v>SubLAPSCE CentralMonthly Peak DaySeptember10</v>
      </c>
      <c r="B13811" t="s">
        <v>2237</v>
      </c>
      <c r="C13811" t="s">
        <v>2263</v>
      </c>
      <c r="D13811" t="s">
        <v>2846</v>
      </c>
      <c r="E13811" t="s">
        <v>3308</v>
      </c>
      <c r="F13811" s="6">
        <v>10</v>
      </c>
      <c r="G13811" s="6">
        <v>959.52777099609375</v>
      </c>
      <c r="H13811" s="6">
        <v>963.924560546875</v>
      </c>
      <c r="I13811" s="6">
        <v>144.50236511230469</v>
      </c>
      <c r="J13811" s="6">
        <v>79.302857142857135</v>
      </c>
      <c r="K13811">
        <f t="shared" si="430"/>
        <v>0</v>
      </c>
    </row>
    <row r="13812" spans="1:11" x14ac:dyDescent="0.25">
      <c r="A13812" s="5" t="str">
        <f t="shared" si="431"/>
        <v>SubLAPSCE CentralMonthly Peak DaySeptember11</v>
      </c>
      <c r="B13812" t="s">
        <v>2237</v>
      </c>
      <c r="C13812" t="s">
        <v>2263</v>
      </c>
      <c r="D13812" t="s">
        <v>2846</v>
      </c>
      <c r="E13812" t="s">
        <v>3308</v>
      </c>
      <c r="F13812" s="6">
        <v>11</v>
      </c>
      <c r="G13812" s="6">
        <v>915.76861572265625</v>
      </c>
      <c r="H13812" s="6">
        <v>937.26922607421875</v>
      </c>
      <c r="I13812" s="6">
        <v>142.66975402832031</v>
      </c>
      <c r="J13812" s="6">
        <v>84.419999999999973</v>
      </c>
      <c r="K13812">
        <f t="shared" si="430"/>
        <v>0</v>
      </c>
    </row>
    <row r="13813" spans="1:11" x14ac:dyDescent="0.25">
      <c r="A13813" s="5" t="str">
        <f t="shared" si="431"/>
        <v>SubLAPSCE CentralMonthly Peak DaySeptember12</v>
      </c>
      <c r="B13813" t="s">
        <v>2237</v>
      </c>
      <c r="C13813" t="s">
        <v>2263</v>
      </c>
      <c r="D13813" t="s">
        <v>2846</v>
      </c>
      <c r="E13813" t="s">
        <v>3308</v>
      </c>
      <c r="F13813" s="6">
        <v>12</v>
      </c>
      <c r="G13813" s="6">
        <v>918.3470458984375</v>
      </c>
      <c r="H13813" s="6">
        <v>907.61962890625</v>
      </c>
      <c r="I13813" s="6">
        <v>147.29261779785156</v>
      </c>
      <c r="J13813" s="6">
        <v>88.977142857142823</v>
      </c>
      <c r="K13813">
        <f t="shared" si="430"/>
        <v>0</v>
      </c>
    </row>
    <row r="13814" spans="1:11" x14ac:dyDescent="0.25">
      <c r="A13814" s="5" t="str">
        <f t="shared" si="431"/>
        <v>SubLAPSCE CentralMonthly Peak DaySeptember13</v>
      </c>
      <c r="B13814" t="s">
        <v>2237</v>
      </c>
      <c r="C13814" t="s">
        <v>2263</v>
      </c>
      <c r="D13814" t="s">
        <v>2846</v>
      </c>
      <c r="E13814" t="s">
        <v>3308</v>
      </c>
      <c r="F13814" s="6">
        <v>13</v>
      </c>
      <c r="G13814" s="6">
        <v>902.90765380859375</v>
      </c>
      <c r="H13814" s="6">
        <v>912.34747314453125</v>
      </c>
      <c r="I13814" s="6">
        <v>149.38090515136719</v>
      </c>
      <c r="J13814" s="6">
        <v>92.46</v>
      </c>
      <c r="K13814">
        <f t="shared" si="430"/>
        <v>0</v>
      </c>
    </row>
    <row r="13815" spans="1:11" x14ac:dyDescent="0.25">
      <c r="A13815" s="5" t="str">
        <f t="shared" si="431"/>
        <v>SubLAPSCE CentralMonthly Peak DaySeptember14</v>
      </c>
      <c r="B13815" t="s">
        <v>2237</v>
      </c>
      <c r="C13815" t="s">
        <v>2263</v>
      </c>
      <c r="D13815" t="s">
        <v>2846</v>
      </c>
      <c r="E13815" t="s">
        <v>3308</v>
      </c>
      <c r="F13815" s="6">
        <v>14</v>
      </c>
      <c r="G13815" s="6">
        <v>757.63677978515625</v>
      </c>
      <c r="H13815" s="6">
        <v>811.74981689453125</v>
      </c>
      <c r="I13815" s="6">
        <v>144.73440551757813</v>
      </c>
      <c r="J13815" s="6">
        <v>95.465714285714242</v>
      </c>
      <c r="K13815">
        <f t="shared" si="430"/>
        <v>0</v>
      </c>
    </row>
    <row r="13816" spans="1:11" x14ac:dyDescent="0.25">
      <c r="A13816" s="5" t="str">
        <f t="shared" si="431"/>
        <v>SubLAPSCE CentralMonthly Peak DaySeptember15</v>
      </c>
      <c r="B13816" t="s">
        <v>2237</v>
      </c>
      <c r="C13816" t="s">
        <v>2263</v>
      </c>
      <c r="D13816" t="s">
        <v>2846</v>
      </c>
      <c r="E13816" t="s">
        <v>3308</v>
      </c>
      <c r="F13816" s="6">
        <v>15</v>
      </c>
      <c r="G13816" s="6">
        <v>642.11077880859375</v>
      </c>
      <c r="H13816" s="6">
        <v>657.18353271484375</v>
      </c>
      <c r="I13816" s="6">
        <v>142.41522216796875</v>
      </c>
      <c r="J13816" s="6">
        <v>97.174285714285745</v>
      </c>
      <c r="K13816">
        <f t="shared" si="430"/>
        <v>0</v>
      </c>
    </row>
    <row r="13817" spans="1:11" x14ac:dyDescent="0.25">
      <c r="A13817" s="5" t="str">
        <f t="shared" si="431"/>
        <v>SubLAPSCE CentralMonthly Peak DaySeptember16</v>
      </c>
      <c r="B13817" t="s">
        <v>2237</v>
      </c>
      <c r="C13817" t="s">
        <v>2263</v>
      </c>
      <c r="D13817" t="s">
        <v>2846</v>
      </c>
      <c r="E13817" t="s">
        <v>3308</v>
      </c>
      <c r="F13817" s="6">
        <v>16</v>
      </c>
      <c r="G13817" s="6">
        <v>714.92236328125</v>
      </c>
      <c r="H13817" s="6">
        <v>692.5382080078125</v>
      </c>
      <c r="I13817" s="6">
        <v>149.36636352539063</v>
      </c>
      <c r="J13817" s="6">
        <v>98.080000000000041</v>
      </c>
      <c r="K13817">
        <f t="shared" si="430"/>
        <v>0</v>
      </c>
    </row>
    <row r="13818" spans="1:11" x14ac:dyDescent="0.25">
      <c r="A13818" s="5" t="str">
        <f t="shared" si="431"/>
        <v>SubLAPSCE CentralMonthly Peak DaySeptember17</v>
      </c>
      <c r="B13818" t="s">
        <v>2237</v>
      </c>
      <c r="C13818" t="s">
        <v>2263</v>
      </c>
      <c r="D13818" t="s">
        <v>2846</v>
      </c>
      <c r="E13818" t="s">
        <v>3308</v>
      </c>
      <c r="F13818" s="6">
        <v>17</v>
      </c>
      <c r="G13818" s="6">
        <v>642.73175048828125</v>
      </c>
      <c r="H13818" s="6">
        <v>656.92132568359375</v>
      </c>
      <c r="I13818" s="6">
        <v>166.23626708984375</v>
      </c>
      <c r="J13818" s="6">
        <v>97.405714285714254</v>
      </c>
      <c r="K13818">
        <f t="shared" si="430"/>
        <v>0</v>
      </c>
    </row>
    <row r="13819" spans="1:11" x14ac:dyDescent="0.25">
      <c r="A13819" s="5" t="str">
        <f t="shared" si="431"/>
        <v>SubLAPSCE CentralMonthly Peak DaySeptember18</v>
      </c>
      <c r="B13819" t="s">
        <v>2237</v>
      </c>
      <c r="C13819" t="s">
        <v>2263</v>
      </c>
      <c r="D13819" t="s">
        <v>2846</v>
      </c>
      <c r="E13819" t="s">
        <v>3308</v>
      </c>
      <c r="F13819" s="6">
        <v>18</v>
      </c>
      <c r="G13819" s="6">
        <v>757.25787353515625</v>
      </c>
      <c r="H13819" s="6">
        <v>762.54058837890625</v>
      </c>
      <c r="I13819" s="6">
        <v>189.09555053710938</v>
      </c>
      <c r="J13819" s="6">
        <v>96.90857142857142</v>
      </c>
      <c r="K13819">
        <f t="shared" si="430"/>
        <v>0</v>
      </c>
    </row>
    <row r="13820" spans="1:11" x14ac:dyDescent="0.25">
      <c r="A13820" s="5" t="str">
        <f t="shared" si="431"/>
        <v>SubLAPSCE CentralMonthly Peak DaySeptember19</v>
      </c>
      <c r="B13820" t="s">
        <v>2237</v>
      </c>
      <c r="C13820" t="s">
        <v>2263</v>
      </c>
      <c r="D13820" t="s">
        <v>2846</v>
      </c>
      <c r="E13820" t="s">
        <v>3308</v>
      </c>
      <c r="F13820" s="6">
        <v>19</v>
      </c>
      <c r="G13820" s="6">
        <v>710.94659423828125</v>
      </c>
      <c r="H13820" s="6">
        <v>707.032470703125</v>
      </c>
      <c r="I13820" s="6">
        <v>194.63204956054688</v>
      </c>
      <c r="J13820" s="6">
        <v>94.405714285714296</v>
      </c>
      <c r="K13820">
        <f t="shared" si="430"/>
        <v>0</v>
      </c>
    </row>
    <row r="13821" spans="1:11" x14ac:dyDescent="0.25">
      <c r="A13821" s="5" t="str">
        <f t="shared" si="431"/>
        <v>SubLAPSCE CentralMonthly Peak DaySeptember20</v>
      </c>
      <c r="B13821" t="s">
        <v>2237</v>
      </c>
      <c r="C13821" t="s">
        <v>2263</v>
      </c>
      <c r="D13821" t="s">
        <v>2846</v>
      </c>
      <c r="E13821" t="s">
        <v>3308</v>
      </c>
      <c r="F13821" s="6">
        <v>20</v>
      </c>
      <c r="G13821" s="6">
        <v>720.94207763671875</v>
      </c>
      <c r="H13821" s="6">
        <v>706.38555908203125</v>
      </c>
      <c r="I13821" s="6">
        <v>240.78111267089844</v>
      </c>
      <c r="J13821" s="6">
        <v>90.585714285714317</v>
      </c>
      <c r="K13821">
        <f t="shared" si="430"/>
        <v>0</v>
      </c>
    </row>
    <row r="13822" spans="1:11" x14ac:dyDescent="0.25">
      <c r="A13822" s="5" t="str">
        <f t="shared" si="431"/>
        <v>SubLAPSCE CentralMonthly Peak DaySeptember21</v>
      </c>
      <c r="B13822" t="s">
        <v>2237</v>
      </c>
      <c r="C13822" t="s">
        <v>2263</v>
      </c>
      <c r="D13822" t="s">
        <v>2846</v>
      </c>
      <c r="E13822" t="s">
        <v>3308</v>
      </c>
      <c r="F13822" s="6">
        <v>21</v>
      </c>
      <c r="G13822" s="6">
        <v>648.073974609375</v>
      </c>
      <c r="H13822" s="6">
        <v>629.88916015625</v>
      </c>
      <c r="I13822" s="6">
        <v>208.75601196289063</v>
      </c>
      <c r="J13822" s="6">
        <v>86.685714285714312</v>
      </c>
      <c r="K13822">
        <f t="shared" si="430"/>
        <v>0</v>
      </c>
    </row>
    <row r="13823" spans="1:11" x14ac:dyDescent="0.25">
      <c r="A13823" s="5" t="str">
        <f t="shared" si="431"/>
        <v>SubLAPSCE CentralMonthly Peak DaySeptember22</v>
      </c>
      <c r="B13823" t="s">
        <v>2237</v>
      </c>
      <c r="C13823" t="s">
        <v>2263</v>
      </c>
      <c r="D13823" t="s">
        <v>2846</v>
      </c>
      <c r="E13823" t="s">
        <v>3308</v>
      </c>
      <c r="F13823" s="6">
        <v>22</v>
      </c>
      <c r="G13823" s="6">
        <v>723.27392578125</v>
      </c>
      <c r="H13823" s="6">
        <v>725.22528076171875</v>
      </c>
      <c r="I13823" s="6">
        <v>300.5374755859375</v>
      </c>
      <c r="J13823" s="6">
        <v>83.637142857142834</v>
      </c>
      <c r="K13823">
        <f t="shared" si="430"/>
        <v>0</v>
      </c>
    </row>
    <row r="13824" spans="1:11" x14ac:dyDescent="0.25">
      <c r="A13824" s="5" t="str">
        <f t="shared" si="431"/>
        <v>SubLAPSCE CentralMonthly Peak DaySeptember23</v>
      </c>
      <c r="B13824" t="s">
        <v>2237</v>
      </c>
      <c r="C13824" t="s">
        <v>2263</v>
      </c>
      <c r="D13824" t="s">
        <v>2846</v>
      </c>
      <c r="E13824" t="s">
        <v>3308</v>
      </c>
      <c r="F13824" s="6">
        <v>23</v>
      </c>
      <c r="G13824" s="6">
        <v>791.578857421875</v>
      </c>
      <c r="H13824" s="6">
        <v>784.3035888671875</v>
      </c>
      <c r="I13824" s="6">
        <v>208.24388122558594</v>
      </c>
      <c r="J13824" s="6">
        <v>81.28</v>
      </c>
      <c r="K13824">
        <f t="shared" si="430"/>
        <v>0</v>
      </c>
    </row>
    <row r="13825" spans="1:11" x14ac:dyDescent="0.25">
      <c r="A13825" s="5" t="str">
        <f t="shared" si="431"/>
        <v>SubLAPSCE CentralMonthly Peak DaySeptember24</v>
      </c>
      <c r="B13825" t="s">
        <v>2237</v>
      </c>
      <c r="C13825" t="s">
        <v>2263</v>
      </c>
      <c r="D13825" t="s">
        <v>2846</v>
      </c>
      <c r="E13825" t="s">
        <v>3308</v>
      </c>
      <c r="F13825" s="6">
        <v>24</v>
      </c>
      <c r="G13825" s="6">
        <v>766.34417724609375</v>
      </c>
      <c r="H13825" s="6">
        <v>744.477294921875</v>
      </c>
      <c r="I13825" s="6">
        <v>173.25143432617188</v>
      </c>
      <c r="J13825" s="6">
        <v>79.082857142857165</v>
      </c>
      <c r="K13825">
        <f t="shared" si="430"/>
        <v>0</v>
      </c>
    </row>
    <row r="13826" spans="1:11" x14ac:dyDescent="0.25">
      <c r="A13826" s="5" t="str">
        <f t="shared" si="431"/>
        <v>SubLAPSCE CentralAverage WeekdayOctober1</v>
      </c>
      <c r="B13826" t="s">
        <v>2237</v>
      </c>
      <c r="C13826" t="s">
        <v>2263</v>
      </c>
      <c r="D13826" t="s">
        <v>2847</v>
      </c>
      <c r="E13826" t="s">
        <v>3309</v>
      </c>
      <c r="F13826" s="6">
        <v>1</v>
      </c>
      <c r="G13826" s="6">
        <v>588.0892333984375</v>
      </c>
      <c r="H13826" s="6">
        <v>588.0892333984375</v>
      </c>
      <c r="I13826" s="6">
        <v>260.69482421875</v>
      </c>
      <c r="J13826" s="6">
        <v>70.426874999999981</v>
      </c>
      <c r="K13826">
        <f t="shared" ref="K13826:K13889" si="432">INDEX(events, MATCH(CONCATENATE(B13826, C13826, D13826, E13826), events_y, 0), MATCH("Confidential", events_x, 0))</f>
        <v>0</v>
      </c>
    </row>
    <row r="13827" spans="1:11" x14ac:dyDescent="0.25">
      <c r="A13827" s="5" t="str">
        <f t="shared" ref="A13827:A13890" si="433">CONCATENATE(B13827, C13827, D13827, E13827, F13827)</f>
        <v>SubLAPSCE CentralAverage WeekdayOctober2</v>
      </c>
      <c r="B13827" t="s">
        <v>2237</v>
      </c>
      <c r="C13827" t="s">
        <v>2263</v>
      </c>
      <c r="D13827" t="s">
        <v>2847</v>
      </c>
      <c r="E13827" t="s">
        <v>3309</v>
      </c>
      <c r="F13827" s="6">
        <v>2</v>
      </c>
      <c r="G13827" s="6">
        <v>608.869873046875</v>
      </c>
      <c r="H13827" s="6">
        <v>608.869873046875</v>
      </c>
      <c r="I13827" s="6">
        <v>242.23696899414063</v>
      </c>
      <c r="J13827" s="6">
        <v>69.195000000000007</v>
      </c>
      <c r="K13827">
        <f t="shared" si="432"/>
        <v>0</v>
      </c>
    </row>
    <row r="13828" spans="1:11" x14ac:dyDescent="0.25">
      <c r="A13828" s="5" t="str">
        <f t="shared" si="433"/>
        <v>SubLAPSCE CentralAverage WeekdayOctober3</v>
      </c>
      <c r="B13828" t="s">
        <v>2237</v>
      </c>
      <c r="C13828" t="s">
        <v>2263</v>
      </c>
      <c r="D13828" t="s">
        <v>2847</v>
      </c>
      <c r="E13828" t="s">
        <v>3309</v>
      </c>
      <c r="F13828" s="6">
        <v>3</v>
      </c>
      <c r="G13828" s="6">
        <v>518.93646240234375</v>
      </c>
      <c r="H13828" s="6">
        <v>518.93646240234375</v>
      </c>
      <c r="I13828" s="6">
        <v>273.10052490234375</v>
      </c>
      <c r="J13828" s="6">
        <v>68.158124999999998</v>
      </c>
      <c r="K13828">
        <f t="shared" si="432"/>
        <v>0</v>
      </c>
    </row>
    <row r="13829" spans="1:11" x14ac:dyDescent="0.25">
      <c r="A13829" s="5" t="str">
        <f t="shared" si="433"/>
        <v>SubLAPSCE CentralAverage WeekdayOctober4</v>
      </c>
      <c r="B13829" t="s">
        <v>2237</v>
      </c>
      <c r="C13829" t="s">
        <v>2263</v>
      </c>
      <c r="D13829" t="s">
        <v>2847</v>
      </c>
      <c r="E13829" t="s">
        <v>3309</v>
      </c>
      <c r="F13829" s="6">
        <v>4</v>
      </c>
      <c r="G13829" s="6">
        <v>543.34381103515625</v>
      </c>
      <c r="H13829" s="6">
        <v>543.34381103515625</v>
      </c>
      <c r="I13829" s="6">
        <v>289.6832275390625</v>
      </c>
      <c r="J13829" s="6">
        <v>67.265624999999986</v>
      </c>
      <c r="K13829">
        <f t="shared" si="432"/>
        <v>0</v>
      </c>
    </row>
    <row r="13830" spans="1:11" x14ac:dyDescent="0.25">
      <c r="A13830" s="5" t="str">
        <f t="shared" si="433"/>
        <v>SubLAPSCE CentralAverage WeekdayOctober5</v>
      </c>
      <c r="B13830" t="s">
        <v>2237</v>
      </c>
      <c r="C13830" t="s">
        <v>2263</v>
      </c>
      <c r="D13830" t="s">
        <v>2847</v>
      </c>
      <c r="E13830" t="s">
        <v>3309</v>
      </c>
      <c r="F13830" s="6">
        <v>5</v>
      </c>
      <c r="G13830" s="6">
        <v>601.60955810546875</v>
      </c>
      <c r="H13830" s="6">
        <v>601.60955810546875</v>
      </c>
      <c r="I13830" s="6">
        <v>331.07150268554688</v>
      </c>
      <c r="J13830" s="6">
        <v>65.930624999999992</v>
      </c>
      <c r="K13830">
        <f t="shared" si="432"/>
        <v>0</v>
      </c>
    </row>
    <row r="13831" spans="1:11" x14ac:dyDescent="0.25">
      <c r="A13831" s="5" t="str">
        <f t="shared" si="433"/>
        <v>SubLAPSCE CentralAverage WeekdayOctober6</v>
      </c>
      <c r="B13831" t="s">
        <v>2237</v>
      </c>
      <c r="C13831" t="s">
        <v>2263</v>
      </c>
      <c r="D13831" t="s">
        <v>2847</v>
      </c>
      <c r="E13831" t="s">
        <v>3309</v>
      </c>
      <c r="F13831" s="6">
        <v>6</v>
      </c>
      <c r="G13831" s="6">
        <v>773.26837158203125</v>
      </c>
      <c r="H13831" s="6">
        <v>773.26837158203125</v>
      </c>
      <c r="I13831" s="6">
        <v>297.2716064453125</v>
      </c>
      <c r="J13831" s="6">
        <v>65.060624999999987</v>
      </c>
      <c r="K13831">
        <f t="shared" si="432"/>
        <v>0</v>
      </c>
    </row>
    <row r="13832" spans="1:11" x14ac:dyDescent="0.25">
      <c r="A13832" s="5" t="str">
        <f t="shared" si="433"/>
        <v>SubLAPSCE CentralAverage WeekdayOctober7</v>
      </c>
      <c r="B13832" t="s">
        <v>2237</v>
      </c>
      <c r="C13832" t="s">
        <v>2263</v>
      </c>
      <c r="D13832" t="s">
        <v>2847</v>
      </c>
      <c r="E13832" t="s">
        <v>3309</v>
      </c>
      <c r="F13832" s="6">
        <v>7</v>
      </c>
      <c r="G13832" s="6">
        <v>936.62713623046875</v>
      </c>
      <c r="H13832" s="6">
        <v>936.62713623046875</v>
      </c>
      <c r="I13832" s="6">
        <v>316.34066772460938</v>
      </c>
      <c r="J13832" s="6">
        <v>63.992500000000014</v>
      </c>
      <c r="K13832">
        <f t="shared" si="432"/>
        <v>0</v>
      </c>
    </row>
    <row r="13833" spans="1:11" x14ac:dyDescent="0.25">
      <c r="A13833" s="5" t="str">
        <f t="shared" si="433"/>
        <v>SubLAPSCE CentralAverage WeekdayOctober8</v>
      </c>
      <c r="B13833" t="s">
        <v>2237</v>
      </c>
      <c r="C13833" t="s">
        <v>2263</v>
      </c>
      <c r="D13833" t="s">
        <v>2847</v>
      </c>
      <c r="E13833" t="s">
        <v>3309</v>
      </c>
      <c r="F13833" s="6">
        <v>8</v>
      </c>
      <c r="G13833" s="6">
        <v>975.27593994140625</v>
      </c>
      <c r="H13833" s="6">
        <v>975.27593994140625</v>
      </c>
      <c r="I13833" s="6">
        <v>275.01226806640625</v>
      </c>
      <c r="J13833" s="6">
        <v>63.413125000000008</v>
      </c>
      <c r="K13833">
        <f t="shared" si="432"/>
        <v>0</v>
      </c>
    </row>
    <row r="13834" spans="1:11" x14ac:dyDescent="0.25">
      <c r="A13834" s="5" t="str">
        <f t="shared" si="433"/>
        <v>SubLAPSCE CentralAverage WeekdayOctober9</v>
      </c>
      <c r="B13834" t="s">
        <v>2237</v>
      </c>
      <c r="C13834" t="s">
        <v>2263</v>
      </c>
      <c r="D13834" t="s">
        <v>2847</v>
      </c>
      <c r="E13834" t="s">
        <v>3309</v>
      </c>
      <c r="F13834" s="6">
        <v>9</v>
      </c>
      <c r="G13834" s="6">
        <v>972.7872314453125</v>
      </c>
      <c r="H13834" s="6">
        <v>972.7872314453125</v>
      </c>
      <c r="I13834" s="6">
        <v>248.77471923828125</v>
      </c>
      <c r="J13834" s="6">
        <v>64.376874999999998</v>
      </c>
      <c r="K13834">
        <f t="shared" si="432"/>
        <v>0</v>
      </c>
    </row>
    <row r="13835" spans="1:11" x14ac:dyDescent="0.25">
      <c r="A13835" s="5" t="str">
        <f t="shared" si="433"/>
        <v>SubLAPSCE CentralAverage WeekdayOctober10</v>
      </c>
      <c r="B13835" t="s">
        <v>2237</v>
      </c>
      <c r="C13835" t="s">
        <v>2263</v>
      </c>
      <c r="D13835" t="s">
        <v>2847</v>
      </c>
      <c r="E13835" t="s">
        <v>3309</v>
      </c>
      <c r="F13835" s="6">
        <v>10</v>
      </c>
      <c r="G13835" s="6">
        <v>963.26123046875</v>
      </c>
      <c r="H13835" s="6">
        <v>963.26123046875</v>
      </c>
      <c r="I13835" s="6">
        <v>237.55369567871094</v>
      </c>
      <c r="J13835" s="6">
        <v>69.729375000000019</v>
      </c>
      <c r="K13835">
        <f t="shared" si="432"/>
        <v>0</v>
      </c>
    </row>
    <row r="13836" spans="1:11" x14ac:dyDescent="0.25">
      <c r="A13836" s="5" t="str">
        <f t="shared" si="433"/>
        <v>SubLAPSCE CentralAverage WeekdayOctober11</v>
      </c>
      <c r="B13836" t="s">
        <v>2237</v>
      </c>
      <c r="C13836" t="s">
        <v>2263</v>
      </c>
      <c r="D13836" t="s">
        <v>2847</v>
      </c>
      <c r="E13836" t="s">
        <v>3309</v>
      </c>
      <c r="F13836" s="6">
        <v>11</v>
      </c>
      <c r="G13836" s="6">
        <v>951.86724853515625</v>
      </c>
      <c r="H13836" s="6">
        <v>951.86724853515625</v>
      </c>
      <c r="I13836" s="6">
        <v>227.02894592285156</v>
      </c>
      <c r="J13836" s="6">
        <v>75.48</v>
      </c>
      <c r="K13836">
        <f t="shared" si="432"/>
        <v>0</v>
      </c>
    </row>
    <row r="13837" spans="1:11" x14ac:dyDescent="0.25">
      <c r="A13837" s="5" t="str">
        <f t="shared" si="433"/>
        <v>SubLAPSCE CentralAverage WeekdayOctober12</v>
      </c>
      <c r="B13837" t="s">
        <v>2237</v>
      </c>
      <c r="C13837" t="s">
        <v>2263</v>
      </c>
      <c r="D13837" t="s">
        <v>2847</v>
      </c>
      <c r="E13837" t="s">
        <v>3309</v>
      </c>
      <c r="F13837" s="6">
        <v>12</v>
      </c>
      <c r="G13837" s="6">
        <v>874.25604248046875</v>
      </c>
      <c r="H13837" s="6">
        <v>874.25604248046875</v>
      </c>
      <c r="I13837" s="6">
        <v>236.62709045410156</v>
      </c>
      <c r="J13837" s="6">
        <v>75.575008292061966</v>
      </c>
      <c r="K13837">
        <f t="shared" si="432"/>
        <v>0</v>
      </c>
    </row>
    <row r="13838" spans="1:11" x14ac:dyDescent="0.25">
      <c r="A13838" s="5" t="str">
        <f t="shared" si="433"/>
        <v>SubLAPSCE CentralAverage WeekdayOctober13</v>
      </c>
      <c r="B13838" t="s">
        <v>2237</v>
      </c>
      <c r="C13838" t="s">
        <v>2263</v>
      </c>
      <c r="D13838" t="s">
        <v>2847</v>
      </c>
      <c r="E13838" t="s">
        <v>3309</v>
      </c>
      <c r="F13838" s="6">
        <v>13</v>
      </c>
      <c r="G13838" s="6">
        <v>845.34527587890625</v>
      </c>
      <c r="H13838" s="6">
        <v>845.34527587890625</v>
      </c>
      <c r="I13838" s="6">
        <v>232.87301635742188</v>
      </c>
      <c r="J13838" s="6">
        <v>80.189660557338186</v>
      </c>
      <c r="K13838">
        <f t="shared" si="432"/>
        <v>0</v>
      </c>
    </row>
    <row r="13839" spans="1:11" x14ac:dyDescent="0.25">
      <c r="A13839" s="5" t="str">
        <f t="shared" si="433"/>
        <v>SubLAPSCE CentralAverage WeekdayOctober14</v>
      </c>
      <c r="B13839" t="s">
        <v>2237</v>
      </c>
      <c r="C13839" t="s">
        <v>2263</v>
      </c>
      <c r="D13839" t="s">
        <v>2847</v>
      </c>
      <c r="E13839" t="s">
        <v>3309</v>
      </c>
      <c r="F13839" s="6">
        <v>14</v>
      </c>
      <c r="G13839" s="6">
        <v>802.84857177734375</v>
      </c>
      <c r="H13839" s="6">
        <v>802.84857177734375</v>
      </c>
      <c r="I13839" s="6">
        <v>254.08952331542969</v>
      </c>
      <c r="J13839" s="6">
        <v>83.867715715680802</v>
      </c>
      <c r="K13839">
        <f t="shared" si="432"/>
        <v>0</v>
      </c>
    </row>
    <row r="13840" spans="1:11" x14ac:dyDescent="0.25">
      <c r="A13840" s="5" t="str">
        <f t="shared" si="433"/>
        <v>SubLAPSCE CentralAverage WeekdayOctober15</v>
      </c>
      <c r="B13840" t="s">
        <v>2237</v>
      </c>
      <c r="C13840" t="s">
        <v>2263</v>
      </c>
      <c r="D13840" t="s">
        <v>2847</v>
      </c>
      <c r="E13840" t="s">
        <v>3309</v>
      </c>
      <c r="F13840" s="6">
        <v>15</v>
      </c>
      <c r="G13840" s="6">
        <v>768.15386962890625</v>
      </c>
      <c r="H13840" s="6">
        <v>768.15386962890625</v>
      </c>
      <c r="I13840" s="6">
        <v>234.87200927734375</v>
      </c>
      <c r="J13840" s="6">
        <v>85.762615574428054</v>
      </c>
      <c r="K13840">
        <f t="shared" si="432"/>
        <v>0</v>
      </c>
    </row>
    <row r="13841" spans="1:11" x14ac:dyDescent="0.25">
      <c r="A13841" s="5" t="str">
        <f t="shared" si="433"/>
        <v>SubLAPSCE CentralAverage WeekdayOctober16</v>
      </c>
      <c r="B13841" t="s">
        <v>2237</v>
      </c>
      <c r="C13841" t="s">
        <v>2263</v>
      </c>
      <c r="D13841" t="s">
        <v>2847</v>
      </c>
      <c r="E13841" t="s">
        <v>3309</v>
      </c>
      <c r="F13841" s="6">
        <v>16</v>
      </c>
      <c r="G13841" s="6">
        <v>720.0667724609375</v>
      </c>
      <c r="H13841" s="6">
        <v>720.0667724609375</v>
      </c>
      <c r="I13841" s="6">
        <v>222.29043579101563</v>
      </c>
      <c r="J13841" s="6">
        <v>86.986313214983284</v>
      </c>
      <c r="K13841">
        <f t="shared" si="432"/>
        <v>0</v>
      </c>
    </row>
    <row r="13842" spans="1:11" x14ac:dyDescent="0.25">
      <c r="A13842" s="5" t="str">
        <f t="shared" si="433"/>
        <v>SubLAPSCE CentralAverage WeekdayOctober17</v>
      </c>
      <c r="B13842" t="s">
        <v>2237</v>
      </c>
      <c r="C13842" t="s">
        <v>2263</v>
      </c>
      <c r="D13842" t="s">
        <v>2847</v>
      </c>
      <c r="E13842" t="s">
        <v>3309</v>
      </c>
      <c r="F13842" s="6">
        <v>17</v>
      </c>
      <c r="G13842" s="6">
        <v>670.81573486328125</v>
      </c>
      <c r="H13842" s="6">
        <v>670.81573486328125</v>
      </c>
      <c r="I13842" s="6">
        <v>235.23501586914063</v>
      </c>
      <c r="J13842" s="6">
        <v>86.484825657435849</v>
      </c>
      <c r="K13842">
        <f t="shared" si="432"/>
        <v>0</v>
      </c>
    </row>
    <row r="13843" spans="1:11" x14ac:dyDescent="0.25">
      <c r="A13843" s="5" t="str">
        <f t="shared" si="433"/>
        <v>SubLAPSCE CentralAverage WeekdayOctober18</v>
      </c>
      <c r="B13843" t="s">
        <v>2237</v>
      </c>
      <c r="C13843" t="s">
        <v>2263</v>
      </c>
      <c r="D13843" t="s">
        <v>2847</v>
      </c>
      <c r="E13843" t="s">
        <v>3309</v>
      </c>
      <c r="F13843" s="6">
        <v>18</v>
      </c>
      <c r="G13843" s="6">
        <v>521.4013671875</v>
      </c>
      <c r="H13843" s="6">
        <v>521.4013671875</v>
      </c>
      <c r="I13843" s="6">
        <v>203.687255859375</v>
      </c>
      <c r="J13843" s="6">
        <v>84.42732788085938</v>
      </c>
      <c r="K13843">
        <f t="shared" si="432"/>
        <v>0</v>
      </c>
    </row>
    <row r="13844" spans="1:11" x14ac:dyDescent="0.25">
      <c r="A13844" s="5" t="str">
        <f t="shared" si="433"/>
        <v>SubLAPSCE CentralAverage WeekdayOctober19</v>
      </c>
      <c r="B13844" t="s">
        <v>2237</v>
      </c>
      <c r="C13844" t="s">
        <v>2263</v>
      </c>
      <c r="D13844" t="s">
        <v>2847</v>
      </c>
      <c r="E13844" t="s">
        <v>3309</v>
      </c>
      <c r="F13844" s="6">
        <v>19</v>
      </c>
      <c r="G13844" s="6">
        <v>505.39834594726563</v>
      </c>
      <c r="H13844" s="6">
        <v>505.39834594726563</v>
      </c>
      <c r="I13844" s="6">
        <v>193.77720642089844</v>
      </c>
      <c r="J13844" s="6">
        <v>81.16009399414061</v>
      </c>
      <c r="K13844">
        <f t="shared" si="432"/>
        <v>0</v>
      </c>
    </row>
    <row r="13845" spans="1:11" x14ac:dyDescent="0.25">
      <c r="A13845" s="5" t="str">
        <f t="shared" si="433"/>
        <v>SubLAPSCE CentralAverage WeekdayOctober20</v>
      </c>
      <c r="B13845" t="s">
        <v>2237</v>
      </c>
      <c r="C13845" t="s">
        <v>2263</v>
      </c>
      <c r="D13845" t="s">
        <v>2847</v>
      </c>
      <c r="E13845" t="s">
        <v>3309</v>
      </c>
      <c r="F13845" s="6">
        <v>20</v>
      </c>
      <c r="G13845" s="6">
        <v>526.025146484375</v>
      </c>
      <c r="H13845" s="6">
        <v>526.025146484375</v>
      </c>
      <c r="I13845" s="6">
        <v>234.51835632324219</v>
      </c>
      <c r="J13845" s="6">
        <v>75.778007202148444</v>
      </c>
      <c r="K13845">
        <f t="shared" si="432"/>
        <v>0</v>
      </c>
    </row>
    <row r="13846" spans="1:11" x14ac:dyDescent="0.25">
      <c r="A13846" s="5" t="str">
        <f t="shared" si="433"/>
        <v>SubLAPSCE CentralAverage WeekdayOctober21</v>
      </c>
      <c r="B13846" t="s">
        <v>2237</v>
      </c>
      <c r="C13846" t="s">
        <v>2263</v>
      </c>
      <c r="D13846" t="s">
        <v>2847</v>
      </c>
      <c r="E13846" t="s">
        <v>3309</v>
      </c>
      <c r="F13846" s="6">
        <v>21</v>
      </c>
      <c r="G13846" s="6">
        <v>580.47869873046875</v>
      </c>
      <c r="H13846" s="6">
        <v>580.47869873046875</v>
      </c>
      <c r="I13846" s="6">
        <v>224.82713317871094</v>
      </c>
      <c r="J13846" s="6">
        <v>72.537995326450911</v>
      </c>
      <c r="K13846">
        <f t="shared" si="432"/>
        <v>0</v>
      </c>
    </row>
    <row r="13847" spans="1:11" x14ac:dyDescent="0.25">
      <c r="A13847" s="5" t="str">
        <f t="shared" si="433"/>
        <v>SubLAPSCE CentralAverage WeekdayOctober22</v>
      </c>
      <c r="B13847" t="s">
        <v>2237</v>
      </c>
      <c r="C13847" t="s">
        <v>2263</v>
      </c>
      <c r="D13847" t="s">
        <v>2847</v>
      </c>
      <c r="E13847" t="s">
        <v>3309</v>
      </c>
      <c r="F13847" s="6">
        <v>22</v>
      </c>
      <c r="G13847" s="6">
        <v>584.58001708984375</v>
      </c>
      <c r="H13847" s="6">
        <v>584.58001708984375</v>
      </c>
      <c r="I13847" s="6">
        <v>217.57901000976563</v>
      </c>
      <c r="J13847" s="6">
        <v>70.139980948311944</v>
      </c>
      <c r="K13847">
        <f t="shared" si="432"/>
        <v>0</v>
      </c>
    </row>
    <row r="13848" spans="1:11" x14ac:dyDescent="0.25">
      <c r="A13848" s="5" t="str">
        <f t="shared" si="433"/>
        <v>SubLAPSCE CentralAverage WeekdayOctober23</v>
      </c>
      <c r="B13848" t="s">
        <v>2237</v>
      </c>
      <c r="C13848" t="s">
        <v>2263</v>
      </c>
      <c r="D13848" t="s">
        <v>2847</v>
      </c>
      <c r="E13848" t="s">
        <v>3309</v>
      </c>
      <c r="F13848" s="6">
        <v>23</v>
      </c>
      <c r="G13848" s="6">
        <v>673.87786865234375</v>
      </c>
      <c r="H13848" s="6">
        <v>673.87786865234375</v>
      </c>
      <c r="I13848" s="6">
        <v>247.96614074707031</v>
      </c>
      <c r="J13848" s="6">
        <v>68.360800336565262</v>
      </c>
      <c r="K13848">
        <f t="shared" si="432"/>
        <v>0</v>
      </c>
    </row>
    <row r="13849" spans="1:11" x14ac:dyDescent="0.25">
      <c r="A13849" s="5" t="str">
        <f t="shared" si="433"/>
        <v>SubLAPSCE CentralAverage WeekdayOctober24</v>
      </c>
      <c r="B13849" t="s">
        <v>2237</v>
      </c>
      <c r="C13849" t="s">
        <v>2263</v>
      </c>
      <c r="D13849" t="s">
        <v>2847</v>
      </c>
      <c r="E13849" t="s">
        <v>3309</v>
      </c>
      <c r="F13849" s="6">
        <v>24</v>
      </c>
      <c r="G13849" s="6">
        <v>741.912841796875</v>
      </c>
      <c r="H13849" s="6">
        <v>741.912841796875</v>
      </c>
      <c r="I13849" s="6">
        <v>255.40159606933594</v>
      </c>
      <c r="J13849" s="6">
        <v>67.362425659179692</v>
      </c>
      <c r="K13849">
        <f t="shared" si="432"/>
        <v>0</v>
      </c>
    </row>
    <row r="13850" spans="1:11" x14ac:dyDescent="0.25">
      <c r="A13850" s="5" t="str">
        <f t="shared" si="433"/>
        <v>SubLAPSCE CentralMonthly Peak DayOctober1</v>
      </c>
      <c r="B13850" t="s">
        <v>2237</v>
      </c>
      <c r="C13850" t="s">
        <v>2263</v>
      </c>
      <c r="D13850" t="s">
        <v>2848</v>
      </c>
      <c r="E13850" t="s">
        <v>3309</v>
      </c>
      <c r="F13850" s="6">
        <v>1</v>
      </c>
      <c r="G13850" s="6">
        <v>1720.8056640625</v>
      </c>
      <c r="H13850" s="6">
        <v>1677.717041015625</v>
      </c>
      <c r="I13850" s="6">
        <v>522.82403564453125</v>
      </c>
      <c r="J13850" s="6">
        <v>77.393385402134456</v>
      </c>
      <c r="K13850">
        <f t="shared" si="432"/>
        <v>0</v>
      </c>
    </row>
    <row r="13851" spans="1:11" x14ac:dyDescent="0.25">
      <c r="A13851" s="5" t="str">
        <f t="shared" si="433"/>
        <v>SubLAPSCE CentralMonthly Peak DayOctober2</v>
      </c>
      <c r="B13851" t="s">
        <v>2237</v>
      </c>
      <c r="C13851" t="s">
        <v>2263</v>
      </c>
      <c r="D13851" t="s">
        <v>2848</v>
      </c>
      <c r="E13851" t="s">
        <v>3309</v>
      </c>
      <c r="F13851" s="6">
        <v>2</v>
      </c>
      <c r="G13851" s="6">
        <v>1659.3599853515625</v>
      </c>
      <c r="H13851" s="6">
        <v>1784.45556640625</v>
      </c>
      <c r="I13851" s="6">
        <v>554.2158203125</v>
      </c>
      <c r="J13851" s="6">
        <v>75.872873055594255</v>
      </c>
      <c r="K13851">
        <f t="shared" si="432"/>
        <v>0</v>
      </c>
    </row>
    <row r="13852" spans="1:11" x14ac:dyDescent="0.25">
      <c r="A13852" s="5" t="str">
        <f t="shared" si="433"/>
        <v>SubLAPSCE CentralMonthly Peak DayOctober3</v>
      </c>
      <c r="B13852" t="s">
        <v>2237</v>
      </c>
      <c r="C13852" t="s">
        <v>2263</v>
      </c>
      <c r="D13852" t="s">
        <v>2848</v>
      </c>
      <c r="E13852" t="s">
        <v>3309</v>
      </c>
      <c r="F13852" s="6">
        <v>3</v>
      </c>
      <c r="G13852" s="6">
        <v>1461.938720703125</v>
      </c>
      <c r="H13852" s="6">
        <v>1532.958740234375</v>
      </c>
      <c r="I13852" s="6">
        <v>506.14126586914063</v>
      </c>
      <c r="J13852" s="6">
        <v>74.846554460797989</v>
      </c>
      <c r="K13852">
        <f t="shared" si="432"/>
        <v>0</v>
      </c>
    </row>
    <row r="13853" spans="1:11" x14ac:dyDescent="0.25">
      <c r="A13853" s="5" t="str">
        <f t="shared" si="433"/>
        <v>SubLAPSCE CentralMonthly Peak DayOctober4</v>
      </c>
      <c r="B13853" t="s">
        <v>2237</v>
      </c>
      <c r="C13853" t="s">
        <v>2263</v>
      </c>
      <c r="D13853" t="s">
        <v>2848</v>
      </c>
      <c r="E13853" t="s">
        <v>3309</v>
      </c>
      <c r="F13853" s="6">
        <v>4</v>
      </c>
      <c r="G13853" s="6">
        <v>1382.8720703125</v>
      </c>
      <c r="H13853" s="6">
        <v>1490.8668212890625</v>
      </c>
      <c r="I13853" s="6">
        <v>483.29861450195313</v>
      </c>
      <c r="J13853" s="6">
        <v>72.568676025390602</v>
      </c>
      <c r="K13853">
        <f t="shared" si="432"/>
        <v>0</v>
      </c>
    </row>
    <row r="13854" spans="1:11" x14ac:dyDescent="0.25">
      <c r="A13854" s="5" t="str">
        <f t="shared" si="433"/>
        <v>SubLAPSCE CentralMonthly Peak DayOctober5</v>
      </c>
      <c r="B13854" t="s">
        <v>2237</v>
      </c>
      <c r="C13854" t="s">
        <v>2263</v>
      </c>
      <c r="D13854" t="s">
        <v>2848</v>
      </c>
      <c r="E13854" t="s">
        <v>3309</v>
      </c>
      <c r="F13854" s="6">
        <v>5</v>
      </c>
      <c r="G13854" s="6">
        <v>1473.924072265625</v>
      </c>
      <c r="H13854" s="6">
        <v>1739.172119140625</v>
      </c>
      <c r="I13854" s="6">
        <v>474.87222290039063</v>
      </c>
      <c r="J13854" s="6">
        <v>72.367353201729912</v>
      </c>
      <c r="K13854">
        <f t="shared" si="432"/>
        <v>0</v>
      </c>
    </row>
    <row r="13855" spans="1:11" x14ac:dyDescent="0.25">
      <c r="A13855" s="5" t="str">
        <f t="shared" si="433"/>
        <v>SubLAPSCE CentralMonthly Peak DayOctober6</v>
      </c>
      <c r="B13855" t="s">
        <v>2237</v>
      </c>
      <c r="C13855" t="s">
        <v>2263</v>
      </c>
      <c r="D13855" t="s">
        <v>2848</v>
      </c>
      <c r="E13855" t="s">
        <v>3309</v>
      </c>
      <c r="F13855" s="6">
        <v>6</v>
      </c>
      <c r="G13855" s="6">
        <v>1370.5855712890625</v>
      </c>
      <c r="H13855" s="6">
        <v>1642.1337890625</v>
      </c>
      <c r="I13855" s="6">
        <v>415.64599609375</v>
      </c>
      <c r="J13855" s="6">
        <v>69.878184474400143</v>
      </c>
      <c r="K13855">
        <f t="shared" si="432"/>
        <v>0</v>
      </c>
    </row>
    <row r="13856" spans="1:11" x14ac:dyDescent="0.25">
      <c r="A13856" s="5" t="str">
        <f t="shared" si="433"/>
        <v>SubLAPSCE CentralMonthly Peak DayOctober7</v>
      </c>
      <c r="B13856" t="s">
        <v>2237</v>
      </c>
      <c r="C13856" t="s">
        <v>2263</v>
      </c>
      <c r="D13856" t="s">
        <v>2848</v>
      </c>
      <c r="E13856" t="s">
        <v>3309</v>
      </c>
      <c r="F13856" s="6">
        <v>7</v>
      </c>
      <c r="G13856" s="6">
        <v>1351.8765869140625</v>
      </c>
      <c r="H13856" s="6">
        <v>1686.0992431640625</v>
      </c>
      <c r="I13856" s="6">
        <v>444.70864868164063</v>
      </c>
      <c r="J13856" s="6">
        <v>69.01932256208147</v>
      </c>
      <c r="K13856">
        <f t="shared" si="432"/>
        <v>0</v>
      </c>
    </row>
    <row r="13857" spans="1:11" x14ac:dyDescent="0.25">
      <c r="A13857" s="5" t="str">
        <f t="shared" si="433"/>
        <v>SubLAPSCE CentralMonthly Peak DayOctober8</v>
      </c>
      <c r="B13857" t="s">
        <v>2237</v>
      </c>
      <c r="C13857" t="s">
        <v>2263</v>
      </c>
      <c r="D13857" t="s">
        <v>2848</v>
      </c>
      <c r="E13857" t="s">
        <v>3309</v>
      </c>
      <c r="F13857" s="6">
        <v>8</v>
      </c>
      <c r="G13857" s="6">
        <v>1151.501220703125</v>
      </c>
      <c r="H13857" s="6">
        <v>1348.395751953125</v>
      </c>
      <c r="I13857" s="6">
        <v>388.1806640625</v>
      </c>
      <c r="J13857" s="6">
        <v>68.048191092354898</v>
      </c>
      <c r="K13857">
        <f t="shared" si="432"/>
        <v>0</v>
      </c>
    </row>
    <row r="13858" spans="1:11" x14ac:dyDescent="0.25">
      <c r="A13858" s="5" t="str">
        <f t="shared" si="433"/>
        <v>SubLAPSCE CentralMonthly Peak DayOctober9</v>
      </c>
      <c r="B13858" t="s">
        <v>2237</v>
      </c>
      <c r="C13858" t="s">
        <v>2263</v>
      </c>
      <c r="D13858" t="s">
        <v>2848</v>
      </c>
      <c r="E13858" t="s">
        <v>3309</v>
      </c>
      <c r="F13858" s="6">
        <v>9</v>
      </c>
      <c r="G13858" s="6">
        <v>1468.3260498046875</v>
      </c>
      <c r="H13858" s="6">
        <v>1674.6004638671875</v>
      </c>
      <c r="I13858" s="6">
        <v>389.6392822265625</v>
      </c>
      <c r="J13858" s="6">
        <v>71.127181971958692</v>
      </c>
      <c r="K13858">
        <f t="shared" si="432"/>
        <v>0</v>
      </c>
    </row>
    <row r="13859" spans="1:11" x14ac:dyDescent="0.25">
      <c r="A13859" s="5" t="str">
        <f t="shared" si="433"/>
        <v>SubLAPSCE CentralMonthly Peak DayOctober10</v>
      </c>
      <c r="B13859" t="s">
        <v>2237</v>
      </c>
      <c r="C13859" t="s">
        <v>2263</v>
      </c>
      <c r="D13859" t="s">
        <v>2848</v>
      </c>
      <c r="E13859" t="s">
        <v>3309</v>
      </c>
      <c r="F13859" s="6">
        <v>10</v>
      </c>
      <c r="G13859" s="6">
        <v>1630.899169921875</v>
      </c>
      <c r="H13859" s="6">
        <v>1912.197998046875</v>
      </c>
      <c r="I13859" s="6">
        <v>381.54971313476563</v>
      </c>
      <c r="J13859" s="6">
        <v>77.116124485560846</v>
      </c>
      <c r="K13859">
        <f t="shared" si="432"/>
        <v>0</v>
      </c>
    </row>
    <row r="13860" spans="1:11" x14ac:dyDescent="0.25">
      <c r="A13860" s="5" t="str">
        <f t="shared" si="433"/>
        <v>SubLAPSCE CentralMonthly Peak DayOctober11</v>
      </c>
      <c r="B13860" t="s">
        <v>2237</v>
      </c>
      <c r="C13860" t="s">
        <v>2263</v>
      </c>
      <c r="D13860" t="s">
        <v>2848</v>
      </c>
      <c r="E13860" t="s">
        <v>3309</v>
      </c>
      <c r="F13860" s="6">
        <v>11</v>
      </c>
      <c r="G13860" s="6">
        <v>1596.053955078125</v>
      </c>
      <c r="H13860" s="6">
        <v>1853.5010986328125</v>
      </c>
      <c r="I13860" s="6">
        <v>464.9842529296875</v>
      </c>
      <c r="J13860" s="6">
        <v>85.29912772042411</v>
      </c>
      <c r="K13860">
        <f t="shared" si="432"/>
        <v>0</v>
      </c>
    </row>
    <row r="13861" spans="1:11" x14ac:dyDescent="0.25">
      <c r="A13861" s="5" t="str">
        <f t="shared" si="433"/>
        <v>SubLAPSCE CentralMonthly Peak DayOctober12</v>
      </c>
      <c r="B13861" t="s">
        <v>2237</v>
      </c>
      <c r="C13861" t="s">
        <v>2263</v>
      </c>
      <c r="D13861" t="s">
        <v>2848</v>
      </c>
      <c r="E13861" t="s">
        <v>3309</v>
      </c>
      <c r="F13861" s="6">
        <v>12</v>
      </c>
      <c r="G13861" s="6">
        <v>1425.4114990234375</v>
      </c>
      <c r="H13861" s="6">
        <v>1655.5782470703125</v>
      </c>
      <c r="I13861" s="6">
        <v>458.68417358398438</v>
      </c>
      <c r="J13861" s="6">
        <v>91.595032784598232</v>
      </c>
      <c r="K13861">
        <f t="shared" si="432"/>
        <v>0</v>
      </c>
    </row>
    <row r="13862" spans="1:11" x14ac:dyDescent="0.25">
      <c r="A13862" s="5" t="str">
        <f t="shared" si="433"/>
        <v>SubLAPSCE CentralMonthly Peak DayOctober13</v>
      </c>
      <c r="B13862" t="s">
        <v>2237</v>
      </c>
      <c r="C13862" t="s">
        <v>2263</v>
      </c>
      <c r="D13862" t="s">
        <v>2848</v>
      </c>
      <c r="E13862" t="s">
        <v>3309</v>
      </c>
      <c r="F13862" s="6">
        <v>13</v>
      </c>
      <c r="G13862" s="6">
        <v>1611.1573486328125</v>
      </c>
      <c r="H13862" s="6">
        <v>1787.5404052734375</v>
      </c>
      <c r="I13862" s="6">
        <v>474.11508178710938</v>
      </c>
      <c r="J13862" s="6">
        <v>96.077597220284645</v>
      </c>
      <c r="K13862">
        <f t="shared" si="432"/>
        <v>0</v>
      </c>
    </row>
    <row r="13863" spans="1:11" x14ac:dyDescent="0.25">
      <c r="A13863" s="5" t="str">
        <f t="shared" si="433"/>
        <v>SubLAPSCE CentralMonthly Peak DayOctober14</v>
      </c>
      <c r="B13863" t="s">
        <v>2237</v>
      </c>
      <c r="C13863" t="s">
        <v>2263</v>
      </c>
      <c r="D13863" t="s">
        <v>2848</v>
      </c>
      <c r="E13863" t="s">
        <v>3309</v>
      </c>
      <c r="F13863" s="6">
        <v>14</v>
      </c>
      <c r="G13863" s="6">
        <v>1583.8272705078125</v>
      </c>
      <c r="H13863" s="6">
        <v>1550.26611328125</v>
      </c>
      <c r="I13863" s="6">
        <v>386.24075317382813</v>
      </c>
      <c r="J13863" s="6">
        <v>99.596397617885103</v>
      </c>
      <c r="K13863">
        <f t="shared" si="432"/>
        <v>0</v>
      </c>
    </row>
    <row r="13864" spans="1:11" x14ac:dyDescent="0.25">
      <c r="A13864" s="5" t="str">
        <f t="shared" si="433"/>
        <v>SubLAPSCE CentralMonthly Peak DayOctober15</v>
      </c>
      <c r="B13864" t="s">
        <v>2237</v>
      </c>
      <c r="C13864" t="s">
        <v>2263</v>
      </c>
      <c r="D13864" t="s">
        <v>2848</v>
      </c>
      <c r="E13864" t="s">
        <v>3309</v>
      </c>
      <c r="F13864" s="6">
        <v>15</v>
      </c>
      <c r="G13864" s="6">
        <v>1598.131103515625</v>
      </c>
      <c r="H13864" s="6">
        <v>1713.4405517578125</v>
      </c>
      <c r="I13864" s="6">
        <v>519.9102783203125</v>
      </c>
      <c r="J13864" s="6">
        <v>101.93966853550499</v>
      </c>
      <c r="K13864">
        <f t="shared" si="432"/>
        <v>0</v>
      </c>
    </row>
    <row r="13865" spans="1:11" x14ac:dyDescent="0.25">
      <c r="A13865" s="5" t="str">
        <f t="shared" si="433"/>
        <v>SubLAPSCE CentralMonthly Peak DayOctober16</v>
      </c>
      <c r="B13865" t="s">
        <v>2237</v>
      </c>
      <c r="C13865" t="s">
        <v>2263</v>
      </c>
      <c r="D13865" t="s">
        <v>2848</v>
      </c>
      <c r="E13865" t="s">
        <v>3309</v>
      </c>
      <c r="F13865" s="6">
        <v>16</v>
      </c>
      <c r="G13865" s="6">
        <v>1404.6951904296875</v>
      </c>
      <c r="H13865" s="6">
        <v>1565.9967041015625</v>
      </c>
      <c r="I13865" s="6">
        <v>390.01571655273438</v>
      </c>
      <c r="J13865" s="6">
        <v>103.37064566476005</v>
      </c>
      <c r="K13865">
        <f t="shared" si="432"/>
        <v>0</v>
      </c>
    </row>
    <row r="13866" spans="1:11" x14ac:dyDescent="0.25">
      <c r="A13866" s="5" t="str">
        <f t="shared" si="433"/>
        <v>SubLAPSCE CentralMonthly Peak DayOctober17</v>
      </c>
      <c r="B13866" t="s">
        <v>2237</v>
      </c>
      <c r="C13866" t="s">
        <v>2263</v>
      </c>
      <c r="D13866" t="s">
        <v>2848</v>
      </c>
      <c r="E13866" t="s">
        <v>3309</v>
      </c>
      <c r="F13866" s="6">
        <v>17</v>
      </c>
      <c r="G13866" s="6">
        <v>1331.4080810546875</v>
      </c>
      <c r="H13866" s="6">
        <v>1214.635986328125</v>
      </c>
      <c r="I13866" s="6">
        <v>353.33767700195313</v>
      </c>
      <c r="J13866" s="6">
        <v>103.45593074253627</v>
      </c>
      <c r="K13866">
        <f t="shared" si="432"/>
        <v>0</v>
      </c>
    </row>
    <row r="13867" spans="1:11" x14ac:dyDescent="0.25">
      <c r="A13867" s="5" t="str">
        <f t="shared" si="433"/>
        <v>SubLAPSCE CentralMonthly Peak DayOctober18</v>
      </c>
      <c r="B13867" t="s">
        <v>2237</v>
      </c>
      <c r="C13867" t="s">
        <v>2263</v>
      </c>
      <c r="D13867" t="s">
        <v>2848</v>
      </c>
      <c r="E13867" t="s">
        <v>3309</v>
      </c>
      <c r="F13867" s="6">
        <v>18</v>
      </c>
      <c r="G13867" s="6">
        <v>1257.902587890625</v>
      </c>
      <c r="H13867" s="6">
        <v>1123.2880859375</v>
      </c>
      <c r="I13867" s="6">
        <v>312.10369873046875</v>
      </c>
      <c r="J13867" s="6">
        <v>102.54885733468191</v>
      </c>
      <c r="K13867">
        <f t="shared" si="432"/>
        <v>0</v>
      </c>
    </row>
    <row r="13868" spans="1:11" x14ac:dyDescent="0.25">
      <c r="A13868" s="5" t="str">
        <f t="shared" si="433"/>
        <v>SubLAPSCE CentralMonthly Peak DayOctober19</v>
      </c>
      <c r="B13868" t="s">
        <v>2237</v>
      </c>
      <c r="C13868" t="s">
        <v>2263</v>
      </c>
      <c r="D13868" t="s">
        <v>2848</v>
      </c>
      <c r="E13868" t="s">
        <v>3309</v>
      </c>
      <c r="F13868" s="6">
        <v>19</v>
      </c>
      <c r="G13868" s="6">
        <v>1313.600830078125</v>
      </c>
      <c r="H13868" s="6">
        <v>1234.0406494140625</v>
      </c>
      <c r="I13868" s="6">
        <v>347.9952392578125</v>
      </c>
      <c r="J13868" s="6">
        <v>97.613348563058054</v>
      </c>
      <c r="K13868">
        <f t="shared" si="432"/>
        <v>0</v>
      </c>
    </row>
    <row r="13869" spans="1:11" x14ac:dyDescent="0.25">
      <c r="A13869" s="5" t="str">
        <f t="shared" si="433"/>
        <v>SubLAPSCE CentralMonthly Peak DayOctober20</v>
      </c>
      <c r="B13869" t="s">
        <v>2237</v>
      </c>
      <c r="C13869" t="s">
        <v>2263</v>
      </c>
      <c r="D13869" t="s">
        <v>2848</v>
      </c>
      <c r="E13869" t="s">
        <v>3309</v>
      </c>
      <c r="F13869" s="6">
        <v>20</v>
      </c>
      <c r="G13869" s="6">
        <v>1187.7672119140625</v>
      </c>
      <c r="H13869" s="6">
        <v>1196.265625</v>
      </c>
      <c r="I13869" s="6">
        <v>367.8359375</v>
      </c>
      <c r="J13869" s="6">
        <v>90.720455365862179</v>
      </c>
      <c r="K13869">
        <f t="shared" si="432"/>
        <v>0</v>
      </c>
    </row>
    <row r="13870" spans="1:11" x14ac:dyDescent="0.25">
      <c r="A13870" s="5" t="str">
        <f t="shared" si="433"/>
        <v>SubLAPSCE CentralMonthly Peak DayOctober21</v>
      </c>
      <c r="B13870" t="s">
        <v>2237</v>
      </c>
      <c r="C13870" t="s">
        <v>2263</v>
      </c>
      <c r="D13870" t="s">
        <v>2848</v>
      </c>
      <c r="E13870" t="s">
        <v>3309</v>
      </c>
      <c r="F13870" s="6">
        <v>21</v>
      </c>
      <c r="G13870" s="6">
        <v>1432.090576171875</v>
      </c>
      <c r="H13870" s="6">
        <v>1270.455810546875</v>
      </c>
      <c r="I13870" s="6">
        <v>415.70654296875</v>
      </c>
      <c r="J13870" s="6">
        <v>86.683125174386163</v>
      </c>
      <c r="K13870">
        <f t="shared" si="432"/>
        <v>0</v>
      </c>
    </row>
    <row r="13871" spans="1:11" x14ac:dyDescent="0.25">
      <c r="A13871" s="5" t="str">
        <f t="shared" si="433"/>
        <v>SubLAPSCE CentralMonthly Peak DayOctober22</v>
      </c>
      <c r="B13871" t="s">
        <v>2237</v>
      </c>
      <c r="C13871" t="s">
        <v>2263</v>
      </c>
      <c r="D13871" t="s">
        <v>2848</v>
      </c>
      <c r="E13871" t="s">
        <v>3309</v>
      </c>
      <c r="F13871" s="6">
        <v>22</v>
      </c>
      <c r="G13871" s="6">
        <v>1518.751953125</v>
      </c>
      <c r="H13871" s="6">
        <v>1372.4803466796875</v>
      </c>
      <c r="I13871" s="6">
        <v>358.683837890625</v>
      </c>
      <c r="J13871" s="6">
        <v>84.319077366420174</v>
      </c>
      <c r="K13871">
        <f t="shared" si="432"/>
        <v>0</v>
      </c>
    </row>
    <row r="13872" spans="1:11" x14ac:dyDescent="0.25">
      <c r="A13872" s="5" t="str">
        <f t="shared" si="433"/>
        <v>SubLAPSCE CentralMonthly Peak DayOctober23</v>
      </c>
      <c r="B13872" t="s">
        <v>2237</v>
      </c>
      <c r="C13872" t="s">
        <v>2263</v>
      </c>
      <c r="D13872" t="s">
        <v>2848</v>
      </c>
      <c r="E13872" t="s">
        <v>3309</v>
      </c>
      <c r="F13872" s="6">
        <v>23</v>
      </c>
      <c r="G13872" s="6">
        <v>1585.7445068359375</v>
      </c>
      <c r="H13872" s="6">
        <v>1182.5234375</v>
      </c>
      <c r="I13872" s="6">
        <v>282.14340209960938</v>
      </c>
      <c r="J13872" s="6">
        <v>81.029565124511706</v>
      </c>
      <c r="K13872">
        <f t="shared" si="432"/>
        <v>0</v>
      </c>
    </row>
    <row r="13873" spans="1:11" x14ac:dyDescent="0.25">
      <c r="A13873" s="5" t="str">
        <f t="shared" si="433"/>
        <v>SubLAPSCE CentralMonthly Peak DayOctober24</v>
      </c>
      <c r="B13873" t="s">
        <v>2237</v>
      </c>
      <c r="C13873" t="s">
        <v>2263</v>
      </c>
      <c r="D13873" t="s">
        <v>2848</v>
      </c>
      <c r="E13873" t="s">
        <v>3309</v>
      </c>
      <c r="F13873" s="6">
        <v>24</v>
      </c>
      <c r="G13873" s="6">
        <v>1679.5408935546875</v>
      </c>
      <c r="H13873" s="6">
        <v>1315.657958984375</v>
      </c>
      <c r="I13873" s="6">
        <v>350.82012939453125</v>
      </c>
      <c r="J13873" s="6">
        <v>78.471876874651187</v>
      </c>
      <c r="K13873">
        <f t="shared" si="432"/>
        <v>0</v>
      </c>
    </row>
    <row r="13874" spans="1:11" x14ac:dyDescent="0.25">
      <c r="A13874" s="5" t="str">
        <f t="shared" si="433"/>
        <v>SubLAPSCE CentralAverage WeekdayNovember1</v>
      </c>
      <c r="B13874" t="s">
        <v>2237</v>
      </c>
      <c r="C13874" t="s">
        <v>2263</v>
      </c>
      <c r="D13874" t="s">
        <v>2849</v>
      </c>
      <c r="E13874" t="s">
        <v>3310</v>
      </c>
      <c r="F13874" s="6">
        <v>1</v>
      </c>
      <c r="G13874" s="6">
        <v>863.9771728515625</v>
      </c>
      <c r="H13874" s="6">
        <v>863.9771728515625</v>
      </c>
      <c r="I13874" s="6">
        <v>247.44454956054688</v>
      </c>
      <c r="J13874" s="6">
        <v>51.58933333333335</v>
      </c>
      <c r="K13874">
        <f t="shared" si="432"/>
        <v>0</v>
      </c>
    </row>
    <row r="13875" spans="1:11" x14ac:dyDescent="0.25">
      <c r="A13875" s="5" t="str">
        <f t="shared" si="433"/>
        <v>SubLAPSCE CentralAverage WeekdayNovember2</v>
      </c>
      <c r="B13875" t="s">
        <v>2237</v>
      </c>
      <c r="C13875" t="s">
        <v>2263</v>
      </c>
      <c r="D13875" t="s">
        <v>2849</v>
      </c>
      <c r="E13875" t="s">
        <v>3310</v>
      </c>
      <c r="F13875" s="6">
        <v>2</v>
      </c>
      <c r="G13875" s="6">
        <v>761.2325439453125</v>
      </c>
      <c r="H13875" s="6">
        <v>761.2325439453125</v>
      </c>
      <c r="I13875" s="6">
        <v>368.59027099609375</v>
      </c>
      <c r="J13875" s="6">
        <v>50.163666666666636</v>
      </c>
      <c r="K13875">
        <f t="shared" si="432"/>
        <v>0</v>
      </c>
    </row>
    <row r="13876" spans="1:11" x14ac:dyDescent="0.25">
      <c r="A13876" s="5" t="str">
        <f t="shared" si="433"/>
        <v>SubLAPSCE CentralAverage WeekdayNovember3</v>
      </c>
      <c r="B13876" t="s">
        <v>2237</v>
      </c>
      <c r="C13876" t="s">
        <v>2263</v>
      </c>
      <c r="D13876" t="s">
        <v>2849</v>
      </c>
      <c r="E13876" t="s">
        <v>3310</v>
      </c>
      <c r="F13876" s="6">
        <v>3</v>
      </c>
      <c r="G13876" s="6">
        <v>854.85614013671875</v>
      </c>
      <c r="H13876" s="6">
        <v>854.85614013671875</v>
      </c>
      <c r="I13876" s="6">
        <v>291.52783203125</v>
      </c>
      <c r="J13876" s="6">
        <v>49.572333333333333</v>
      </c>
      <c r="K13876">
        <f t="shared" si="432"/>
        <v>0</v>
      </c>
    </row>
    <row r="13877" spans="1:11" x14ac:dyDescent="0.25">
      <c r="A13877" s="5" t="str">
        <f t="shared" si="433"/>
        <v>SubLAPSCE CentralAverage WeekdayNovember4</v>
      </c>
      <c r="B13877" t="s">
        <v>2237</v>
      </c>
      <c r="C13877" t="s">
        <v>2263</v>
      </c>
      <c r="D13877" t="s">
        <v>2849</v>
      </c>
      <c r="E13877" t="s">
        <v>3310</v>
      </c>
      <c r="F13877" s="6">
        <v>4</v>
      </c>
      <c r="G13877" s="6">
        <v>856.67437744140625</v>
      </c>
      <c r="H13877" s="6">
        <v>856.67437744140625</v>
      </c>
      <c r="I13877" s="6">
        <v>288.98770141601563</v>
      </c>
      <c r="J13877" s="6">
        <v>48.629000000000012</v>
      </c>
      <c r="K13877">
        <f t="shared" si="432"/>
        <v>0</v>
      </c>
    </row>
    <row r="13878" spans="1:11" x14ac:dyDescent="0.25">
      <c r="A13878" s="5" t="str">
        <f t="shared" si="433"/>
        <v>SubLAPSCE CentralAverage WeekdayNovember5</v>
      </c>
      <c r="B13878" t="s">
        <v>2237</v>
      </c>
      <c r="C13878" t="s">
        <v>2263</v>
      </c>
      <c r="D13878" t="s">
        <v>2849</v>
      </c>
      <c r="E13878" t="s">
        <v>3310</v>
      </c>
      <c r="F13878" s="6">
        <v>5</v>
      </c>
      <c r="G13878" s="6">
        <v>895.496337890625</v>
      </c>
      <c r="H13878" s="6">
        <v>895.496337890625</v>
      </c>
      <c r="I13878" s="6">
        <v>310.15948486328125</v>
      </c>
      <c r="J13878" s="6">
        <v>47.062666666666665</v>
      </c>
      <c r="K13878">
        <f t="shared" si="432"/>
        <v>0</v>
      </c>
    </row>
    <row r="13879" spans="1:11" x14ac:dyDescent="0.25">
      <c r="A13879" s="5" t="str">
        <f t="shared" si="433"/>
        <v>SubLAPSCE CentralAverage WeekdayNovember6</v>
      </c>
      <c r="B13879" t="s">
        <v>2237</v>
      </c>
      <c r="C13879" t="s">
        <v>2263</v>
      </c>
      <c r="D13879" t="s">
        <v>2849</v>
      </c>
      <c r="E13879" t="s">
        <v>3310</v>
      </c>
      <c r="F13879" s="6">
        <v>6</v>
      </c>
      <c r="G13879" s="6">
        <v>1156.8353271484375</v>
      </c>
      <c r="H13879" s="6">
        <v>1156.8353271484375</v>
      </c>
      <c r="I13879" s="6">
        <v>312.337646484375</v>
      </c>
      <c r="J13879" s="6">
        <v>45.756999999999998</v>
      </c>
      <c r="K13879">
        <f t="shared" si="432"/>
        <v>0</v>
      </c>
    </row>
    <row r="13880" spans="1:11" x14ac:dyDescent="0.25">
      <c r="A13880" s="5" t="str">
        <f t="shared" si="433"/>
        <v>SubLAPSCE CentralAverage WeekdayNovember7</v>
      </c>
      <c r="B13880" t="s">
        <v>2237</v>
      </c>
      <c r="C13880" t="s">
        <v>2263</v>
      </c>
      <c r="D13880" t="s">
        <v>2849</v>
      </c>
      <c r="E13880" t="s">
        <v>3310</v>
      </c>
      <c r="F13880" s="6">
        <v>7</v>
      </c>
      <c r="G13880" s="6">
        <v>1065.9195556640625</v>
      </c>
      <c r="H13880" s="6">
        <v>1065.9195556640625</v>
      </c>
      <c r="I13880" s="6">
        <v>288.62521362304688</v>
      </c>
      <c r="J13880" s="6">
        <v>45.50333333333333</v>
      </c>
      <c r="K13880">
        <f t="shared" si="432"/>
        <v>0</v>
      </c>
    </row>
    <row r="13881" spans="1:11" x14ac:dyDescent="0.25">
      <c r="A13881" s="5" t="str">
        <f t="shared" si="433"/>
        <v>SubLAPSCE CentralAverage WeekdayNovember8</v>
      </c>
      <c r="B13881" t="s">
        <v>2237</v>
      </c>
      <c r="C13881" t="s">
        <v>2263</v>
      </c>
      <c r="D13881" t="s">
        <v>2849</v>
      </c>
      <c r="E13881" t="s">
        <v>3310</v>
      </c>
      <c r="F13881" s="6">
        <v>8</v>
      </c>
      <c r="G13881" s="6">
        <v>960.58050537109375</v>
      </c>
      <c r="H13881" s="6">
        <v>960.58050537109375</v>
      </c>
      <c r="I13881" s="6">
        <v>274.93508911132813</v>
      </c>
      <c r="J13881" s="6">
        <v>44.629333333333328</v>
      </c>
      <c r="K13881">
        <f t="shared" si="432"/>
        <v>0</v>
      </c>
    </row>
    <row r="13882" spans="1:11" x14ac:dyDescent="0.25">
      <c r="A13882" s="5" t="str">
        <f t="shared" si="433"/>
        <v>SubLAPSCE CentralAverage WeekdayNovember9</v>
      </c>
      <c r="B13882" t="s">
        <v>2237</v>
      </c>
      <c r="C13882" t="s">
        <v>2263</v>
      </c>
      <c r="D13882" t="s">
        <v>2849</v>
      </c>
      <c r="E13882" t="s">
        <v>3310</v>
      </c>
      <c r="F13882" s="6">
        <v>9</v>
      </c>
      <c r="G13882" s="6">
        <v>1039.7001953125</v>
      </c>
      <c r="H13882" s="6">
        <v>1039.7001953125</v>
      </c>
      <c r="I13882" s="6">
        <v>278.1688232421875</v>
      </c>
      <c r="J13882" s="6">
        <v>48.32566666666667</v>
      </c>
      <c r="K13882">
        <f t="shared" si="432"/>
        <v>0</v>
      </c>
    </row>
    <row r="13883" spans="1:11" x14ac:dyDescent="0.25">
      <c r="A13883" s="5" t="str">
        <f t="shared" si="433"/>
        <v>SubLAPSCE CentralAverage WeekdayNovember10</v>
      </c>
      <c r="B13883" t="s">
        <v>2237</v>
      </c>
      <c r="C13883" t="s">
        <v>2263</v>
      </c>
      <c r="D13883" t="s">
        <v>2849</v>
      </c>
      <c r="E13883" t="s">
        <v>3310</v>
      </c>
      <c r="F13883" s="6">
        <v>10</v>
      </c>
      <c r="G13883" s="6">
        <v>1172.4456787109375</v>
      </c>
      <c r="H13883" s="6">
        <v>1172.4456787109375</v>
      </c>
      <c r="I13883" s="6">
        <v>267.3104248046875</v>
      </c>
      <c r="J13883" s="6">
        <v>54.373666666666651</v>
      </c>
      <c r="K13883">
        <f t="shared" si="432"/>
        <v>0</v>
      </c>
    </row>
    <row r="13884" spans="1:11" x14ac:dyDescent="0.25">
      <c r="A13884" s="5" t="str">
        <f t="shared" si="433"/>
        <v>SubLAPSCE CentralAverage WeekdayNovember11</v>
      </c>
      <c r="B13884" t="s">
        <v>2237</v>
      </c>
      <c r="C13884" t="s">
        <v>2263</v>
      </c>
      <c r="D13884" t="s">
        <v>2849</v>
      </c>
      <c r="E13884" t="s">
        <v>3310</v>
      </c>
      <c r="F13884" s="6">
        <v>11</v>
      </c>
      <c r="G13884" s="6">
        <v>1200.1707763671875</v>
      </c>
      <c r="H13884" s="6">
        <v>1200.1707763671875</v>
      </c>
      <c r="I13884" s="6">
        <v>259.66497802734375</v>
      </c>
      <c r="J13884" s="6">
        <v>60.774666666666661</v>
      </c>
      <c r="K13884">
        <f t="shared" si="432"/>
        <v>0</v>
      </c>
    </row>
    <row r="13885" spans="1:11" x14ac:dyDescent="0.25">
      <c r="A13885" s="5" t="str">
        <f t="shared" si="433"/>
        <v>SubLAPSCE CentralAverage WeekdayNovember12</v>
      </c>
      <c r="B13885" t="s">
        <v>2237</v>
      </c>
      <c r="C13885" t="s">
        <v>2263</v>
      </c>
      <c r="D13885" t="s">
        <v>2849</v>
      </c>
      <c r="E13885" t="s">
        <v>3310</v>
      </c>
      <c r="F13885" s="6">
        <v>12</v>
      </c>
      <c r="G13885" s="6">
        <v>1118.7939453125</v>
      </c>
      <c r="H13885" s="6">
        <v>1118.7939453125</v>
      </c>
      <c r="I13885" s="6">
        <v>293.94952392578125</v>
      </c>
      <c r="J13885" s="6">
        <v>64.097999999999999</v>
      </c>
      <c r="K13885">
        <f t="shared" si="432"/>
        <v>0</v>
      </c>
    </row>
    <row r="13886" spans="1:11" x14ac:dyDescent="0.25">
      <c r="A13886" s="5" t="str">
        <f t="shared" si="433"/>
        <v>SubLAPSCE CentralAverage WeekdayNovember13</v>
      </c>
      <c r="B13886" t="s">
        <v>2237</v>
      </c>
      <c r="C13886" t="s">
        <v>2263</v>
      </c>
      <c r="D13886" t="s">
        <v>2849</v>
      </c>
      <c r="E13886" t="s">
        <v>3310</v>
      </c>
      <c r="F13886" s="6">
        <v>13</v>
      </c>
      <c r="G13886" s="6">
        <v>867.6552734375</v>
      </c>
      <c r="H13886" s="6">
        <v>867.6552734375</v>
      </c>
      <c r="I13886" s="6">
        <v>290.4232177734375</v>
      </c>
      <c r="J13886" s="6">
        <v>66.304999999999993</v>
      </c>
      <c r="K13886">
        <f t="shared" si="432"/>
        <v>0</v>
      </c>
    </row>
    <row r="13887" spans="1:11" x14ac:dyDescent="0.25">
      <c r="A13887" s="5" t="str">
        <f t="shared" si="433"/>
        <v>SubLAPSCE CentralAverage WeekdayNovember14</v>
      </c>
      <c r="B13887" t="s">
        <v>2237</v>
      </c>
      <c r="C13887" t="s">
        <v>2263</v>
      </c>
      <c r="D13887" t="s">
        <v>2849</v>
      </c>
      <c r="E13887" t="s">
        <v>3310</v>
      </c>
      <c r="F13887" s="6">
        <v>14</v>
      </c>
      <c r="G13887" s="6">
        <v>694.74078369140625</v>
      </c>
      <c r="H13887" s="6">
        <v>694.74078369140625</v>
      </c>
      <c r="I13887" s="6">
        <v>254.45149230957031</v>
      </c>
      <c r="J13887" s="6">
        <v>67.733666666666679</v>
      </c>
      <c r="K13887">
        <f t="shared" si="432"/>
        <v>0</v>
      </c>
    </row>
    <row r="13888" spans="1:11" x14ac:dyDescent="0.25">
      <c r="A13888" s="5" t="str">
        <f t="shared" si="433"/>
        <v>SubLAPSCE CentralAverage WeekdayNovember15</v>
      </c>
      <c r="B13888" t="s">
        <v>2237</v>
      </c>
      <c r="C13888" t="s">
        <v>2263</v>
      </c>
      <c r="D13888" t="s">
        <v>2849</v>
      </c>
      <c r="E13888" t="s">
        <v>3310</v>
      </c>
      <c r="F13888" s="6">
        <v>15</v>
      </c>
      <c r="G13888" s="6">
        <v>634.0137939453125</v>
      </c>
      <c r="H13888" s="6">
        <v>634.0137939453125</v>
      </c>
      <c r="I13888" s="6">
        <v>231.02951049804688</v>
      </c>
      <c r="J13888" s="6">
        <v>68.732333333333372</v>
      </c>
      <c r="K13888">
        <f t="shared" si="432"/>
        <v>0</v>
      </c>
    </row>
    <row r="13889" spans="1:11" x14ac:dyDescent="0.25">
      <c r="A13889" s="5" t="str">
        <f t="shared" si="433"/>
        <v>SubLAPSCE CentralAverage WeekdayNovember16</v>
      </c>
      <c r="B13889" t="s">
        <v>2237</v>
      </c>
      <c r="C13889" t="s">
        <v>2263</v>
      </c>
      <c r="D13889" t="s">
        <v>2849</v>
      </c>
      <c r="E13889" t="s">
        <v>3310</v>
      </c>
      <c r="F13889" s="6">
        <v>16</v>
      </c>
      <c r="G13889" s="6">
        <v>598.73468017578125</v>
      </c>
      <c r="H13889" s="6">
        <v>598.73468017578125</v>
      </c>
      <c r="I13889" s="6">
        <v>225.91954040527344</v>
      </c>
      <c r="J13889" s="6">
        <v>68.49233333333332</v>
      </c>
      <c r="K13889">
        <f t="shared" si="432"/>
        <v>0</v>
      </c>
    </row>
    <row r="13890" spans="1:11" x14ac:dyDescent="0.25">
      <c r="A13890" s="5" t="str">
        <f t="shared" si="433"/>
        <v>SubLAPSCE CentralAverage WeekdayNovember17</v>
      </c>
      <c r="B13890" t="s">
        <v>2237</v>
      </c>
      <c r="C13890" t="s">
        <v>2263</v>
      </c>
      <c r="D13890" t="s">
        <v>2849</v>
      </c>
      <c r="E13890" t="s">
        <v>3310</v>
      </c>
      <c r="F13890" s="6">
        <v>17</v>
      </c>
      <c r="G13890" s="6">
        <v>629.580810546875</v>
      </c>
      <c r="H13890" s="6">
        <v>629.580810546875</v>
      </c>
      <c r="I13890" s="6">
        <v>242.62303161621094</v>
      </c>
      <c r="J13890" s="6">
        <v>67.656666666666695</v>
      </c>
      <c r="K13890">
        <f t="shared" ref="K13890:K13953" si="434">INDEX(events, MATCH(CONCATENATE(B13890, C13890, D13890, E13890), events_y, 0), MATCH("Confidential", events_x, 0))</f>
        <v>0</v>
      </c>
    </row>
    <row r="13891" spans="1:11" x14ac:dyDescent="0.25">
      <c r="A13891" s="5" t="str">
        <f t="shared" ref="A13891:A13954" si="435">CONCATENATE(B13891, C13891, D13891, E13891, F13891)</f>
        <v>SubLAPSCE CentralAverage WeekdayNovember18</v>
      </c>
      <c r="B13891" t="s">
        <v>2237</v>
      </c>
      <c r="C13891" t="s">
        <v>2263</v>
      </c>
      <c r="D13891" t="s">
        <v>2849</v>
      </c>
      <c r="E13891" t="s">
        <v>3310</v>
      </c>
      <c r="F13891" s="6">
        <v>18</v>
      </c>
      <c r="G13891" s="6">
        <v>729.96551513671875</v>
      </c>
      <c r="H13891" s="6">
        <v>729.96551513671875</v>
      </c>
      <c r="I13891" s="6">
        <v>206.43936157226563</v>
      </c>
      <c r="J13891" s="6">
        <v>64.969666666666654</v>
      </c>
      <c r="K13891">
        <f t="shared" si="434"/>
        <v>0</v>
      </c>
    </row>
    <row r="13892" spans="1:11" x14ac:dyDescent="0.25">
      <c r="A13892" s="5" t="str">
        <f t="shared" si="435"/>
        <v>SubLAPSCE CentralAverage WeekdayNovember19</v>
      </c>
      <c r="B13892" t="s">
        <v>2237</v>
      </c>
      <c r="C13892" t="s">
        <v>2263</v>
      </c>
      <c r="D13892" t="s">
        <v>2849</v>
      </c>
      <c r="E13892" t="s">
        <v>3310</v>
      </c>
      <c r="F13892" s="6">
        <v>19</v>
      </c>
      <c r="G13892" s="6">
        <v>709.896728515625</v>
      </c>
      <c r="H13892" s="6">
        <v>709.896728515625</v>
      </c>
      <c r="I13892" s="6">
        <v>206.90145874023438</v>
      </c>
      <c r="J13892" s="6">
        <v>60.907666666666692</v>
      </c>
      <c r="K13892">
        <f t="shared" si="434"/>
        <v>0</v>
      </c>
    </row>
    <row r="13893" spans="1:11" x14ac:dyDescent="0.25">
      <c r="A13893" s="5" t="str">
        <f t="shared" si="435"/>
        <v>SubLAPSCE CentralAverage WeekdayNovember20</v>
      </c>
      <c r="B13893" t="s">
        <v>2237</v>
      </c>
      <c r="C13893" t="s">
        <v>2263</v>
      </c>
      <c r="D13893" t="s">
        <v>2849</v>
      </c>
      <c r="E13893" t="s">
        <v>3310</v>
      </c>
      <c r="F13893" s="6">
        <v>20</v>
      </c>
      <c r="G13893" s="6">
        <v>700.07586669921875</v>
      </c>
      <c r="H13893" s="6">
        <v>700.07586669921875</v>
      </c>
      <c r="I13893" s="6">
        <v>234.44322204589844</v>
      </c>
      <c r="J13893" s="6">
        <v>57.87733333333334</v>
      </c>
      <c r="K13893">
        <f t="shared" si="434"/>
        <v>0</v>
      </c>
    </row>
    <row r="13894" spans="1:11" x14ac:dyDescent="0.25">
      <c r="A13894" s="5" t="str">
        <f t="shared" si="435"/>
        <v>SubLAPSCE CentralAverage WeekdayNovember21</v>
      </c>
      <c r="B13894" t="s">
        <v>2237</v>
      </c>
      <c r="C13894" t="s">
        <v>2263</v>
      </c>
      <c r="D13894" t="s">
        <v>2849</v>
      </c>
      <c r="E13894" t="s">
        <v>3310</v>
      </c>
      <c r="F13894" s="6">
        <v>21</v>
      </c>
      <c r="G13894" s="6">
        <v>711.7093505859375</v>
      </c>
      <c r="H13894" s="6">
        <v>711.7093505859375</v>
      </c>
      <c r="I13894" s="6">
        <v>240.94203186035156</v>
      </c>
      <c r="J13894" s="6">
        <v>55.689666666666675</v>
      </c>
      <c r="K13894">
        <f t="shared" si="434"/>
        <v>0</v>
      </c>
    </row>
    <row r="13895" spans="1:11" x14ac:dyDescent="0.25">
      <c r="A13895" s="5" t="str">
        <f t="shared" si="435"/>
        <v>SubLAPSCE CentralAverage WeekdayNovember22</v>
      </c>
      <c r="B13895" t="s">
        <v>2237</v>
      </c>
      <c r="C13895" t="s">
        <v>2263</v>
      </c>
      <c r="D13895" t="s">
        <v>2849</v>
      </c>
      <c r="E13895" t="s">
        <v>3310</v>
      </c>
      <c r="F13895" s="6">
        <v>22</v>
      </c>
      <c r="G13895" s="6">
        <v>729.5184326171875</v>
      </c>
      <c r="H13895" s="6">
        <v>729.5184326171875</v>
      </c>
      <c r="I13895" s="6">
        <v>223.06239318847656</v>
      </c>
      <c r="J13895" s="6">
        <v>54.218666666666671</v>
      </c>
      <c r="K13895">
        <f t="shared" si="434"/>
        <v>0</v>
      </c>
    </row>
    <row r="13896" spans="1:11" x14ac:dyDescent="0.25">
      <c r="A13896" s="5" t="str">
        <f t="shared" si="435"/>
        <v>SubLAPSCE CentralAverage WeekdayNovember23</v>
      </c>
      <c r="B13896" t="s">
        <v>2237</v>
      </c>
      <c r="C13896" t="s">
        <v>2263</v>
      </c>
      <c r="D13896" t="s">
        <v>2849</v>
      </c>
      <c r="E13896" t="s">
        <v>3310</v>
      </c>
      <c r="F13896" s="6">
        <v>23</v>
      </c>
      <c r="G13896" s="6">
        <v>637.92169189453125</v>
      </c>
      <c r="H13896" s="6">
        <v>637.92169189453125</v>
      </c>
      <c r="I13896" s="6">
        <v>241.47506713867188</v>
      </c>
      <c r="J13896" s="6">
        <v>53.130333333333319</v>
      </c>
      <c r="K13896">
        <f t="shared" si="434"/>
        <v>0</v>
      </c>
    </row>
    <row r="13897" spans="1:11" x14ac:dyDescent="0.25">
      <c r="A13897" s="5" t="str">
        <f t="shared" si="435"/>
        <v>SubLAPSCE CentralAverage WeekdayNovember24</v>
      </c>
      <c r="B13897" t="s">
        <v>2237</v>
      </c>
      <c r="C13897" t="s">
        <v>2263</v>
      </c>
      <c r="D13897" t="s">
        <v>2849</v>
      </c>
      <c r="E13897" t="s">
        <v>3310</v>
      </c>
      <c r="F13897" s="6">
        <v>24</v>
      </c>
      <c r="G13897" s="6">
        <v>747.3642578125</v>
      </c>
      <c r="H13897" s="6">
        <v>747.3642578125</v>
      </c>
      <c r="I13897" s="6">
        <v>237.33488464355469</v>
      </c>
      <c r="J13897" s="6">
        <v>51.412666666666674</v>
      </c>
      <c r="K13897">
        <f t="shared" si="434"/>
        <v>0</v>
      </c>
    </row>
    <row r="13898" spans="1:11" x14ac:dyDescent="0.25">
      <c r="A13898" s="5" t="str">
        <f t="shared" si="435"/>
        <v>SubLAPSCE CentralMonthly Peak DayNovember1</v>
      </c>
      <c r="B13898" t="s">
        <v>2237</v>
      </c>
      <c r="C13898" t="s">
        <v>2263</v>
      </c>
      <c r="D13898" t="s">
        <v>2850</v>
      </c>
      <c r="E13898" t="s">
        <v>3310</v>
      </c>
      <c r="F13898" s="6">
        <v>1</v>
      </c>
      <c r="G13898" s="6">
        <v>1717.2447509765625</v>
      </c>
      <c r="H13898" s="6">
        <v>1717.2447509765625</v>
      </c>
      <c r="I13898" s="6">
        <v>362.26614379882813</v>
      </c>
      <c r="J13898" s="6">
        <v>67.299333333333337</v>
      </c>
      <c r="K13898">
        <f t="shared" si="434"/>
        <v>0</v>
      </c>
    </row>
    <row r="13899" spans="1:11" x14ac:dyDescent="0.25">
      <c r="A13899" s="5" t="str">
        <f t="shared" si="435"/>
        <v>SubLAPSCE CentralMonthly Peak DayNovember2</v>
      </c>
      <c r="B13899" t="s">
        <v>2237</v>
      </c>
      <c r="C13899" t="s">
        <v>2263</v>
      </c>
      <c r="D13899" t="s">
        <v>2850</v>
      </c>
      <c r="E13899" t="s">
        <v>3310</v>
      </c>
      <c r="F13899" s="6">
        <v>2</v>
      </c>
      <c r="G13899" s="6">
        <v>1732.0745849609375</v>
      </c>
      <c r="H13899" s="6">
        <v>1732.0745849609375</v>
      </c>
      <c r="I13899" s="6">
        <v>354.59637451171875</v>
      </c>
      <c r="J13899" s="6">
        <v>65.114000000000019</v>
      </c>
      <c r="K13899">
        <f t="shared" si="434"/>
        <v>0</v>
      </c>
    </row>
    <row r="13900" spans="1:11" x14ac:dyDescent="0.25">
      <c r="A13900" s="5" t="str">
        <f t="shared" si="435"/>
        <v>SubLAPSCE CentralMonthly Peak DayNovember3</v>
      </c>
      <c r="B13900" t="s">
        <v>2237</v>
      </c>
      <c r="C13900" t="s">
        <v>2263</v>
      </c>
      <c r="D13900" t="s">
        <v>2850</v>
      </c>
      <c r="E13900" t="s">
        <v>3310</v>
      </c>
      <c r="F13900" s="6">
        <v>3</v>
      </c>
      <c r="G13900" s="6">
        <v>1768.662841796875</v>
      </c>
      <c r="H13900" s="6">
        <v>1768.662841796875</v>
      </c>
      <c r="I13900" s="6">
        <v>349.6746826171875</v>
      </c>
      <c r="J13900" s="6">
        <v>64.266333333333307</v>
      </c>
      <c r="K13900">
        <f t="shared" si="434"/>
        <v>0</v>
      </c>
    </row>
    <row r="13901" spans="1:11" x14ac:dyDescent="0.25">
      <c r="A13901" s="5" t="str">
        <f t="shared" si="435"/>
        <v>SubLAPSCE CentralMonthly Peak DayNovember4</v>
      </c>
      <c r="B13901" t="s">
        <v>2237</v>
      </c>
      <c r="C13901" t="s">
        <v>2263</v>
      </c>
      <c r="D13901" t="s">
        <v>2850</v>
      </c>
      <c r="E13901" t="s">
        <v>3310</v>
      </c>
      <c r="F13901" s="6">
        <v>4</v>
      </c>
      <c r="G13901" s="6">
        <v>1551.7822265625</v>
      </c>
      <c r="H13901" s="6">
        <v>1551.7822265625</v>
      </c>
      <c r="I13901" s="6">
        <v>312.3939208984375</v>
      </c>
      <c r="J13901" s="6">
        <v>63.038333333333313</v>
      </c>
      <c r="K13901">
        <f t="shared" si="434"/>
        <v>0</v>
      </c>
    </row>
    <row r="13902" spans="1:11" x14ac:dyDescent="0.25">
      <c r="A13902" s="5" t="str">
        <f t="shared" si="435"/>
        <v>SubLAPSCE CentralMonthly Peak DayNovember5</v>
      </c>
      <c r="B13902" t="s">
        <v>2237</v>
      </c>
      <c r="C13902" t="s">
        <v>2263</v>
      </c>
      <c r="D13902" t="s">
        <v>2850</v>
      </c>
      <c r="E13902" t="s">
        <v>3310</v>
      </c>
      <c r="F13902" s="6">
        <v>5</v>
      </c>
      <c r="G13902" s="6">
        <v>1469.458984375</v>
      </c>
      <c r="H13902" s="6">
        <v>1469.458984375</v>
      </c>
      <c r="I13902" s="6">
        <v>315.0159912109375</v>
      </c>
      <c r="J13902" s="6">
        <v>63.294333333333363</v>
      </c>
      <c r="K13902">
        <f t="shared" si="434"/>
        <v>0</v>
      </c>
    </row>
    <row r="13903" spans="1:11" x14ac:dyDescent="0.25">
      <c r="A13903" s="5" t="str">
        <f t="shared" si="435"/>
        <v>SubLAPSCE CentralMonthly Peak DayNovember6</v>
      </c>
      <c r="B13903" t="s">
        <v>2237</v>
      </c>
      <c r="C13903" t="s">
        <v>2263</v>
      </c>
      <c r="D13903" t="s">
        <v>2850</v>
      </c>
      <c r="E13903" t="s">
        <v>3310</v>
      </c>
      <c r="F13903" s="6">
        <v>6</v>
      </c>
      <c r="G13903" s="6">
        <v>1660.55908203125</v>
      </c>
      <c r="H13903" s="6">
        <v>1660.55908203125</v>
      </c>
      <c r="I13903" s="6">
        <v>283.54400634765625</v>
      </c>
      <c r="J13903" s="6">
        <v>61.62833333333333</v>
      </c>
      <c r="K13903">
        <f t="shared" si="434"/>
        <v>0</v>
      </c>
    </row>
    <row r="13904" spans="1:11" x14ac:dyDescent="0.25">
      <c r="A13904" s="5" t="str">
        <f t="shared" si="435"/>
        <v>SubLAPSCE CentralMonthly Peak DayNovember7</v>
      </c>
      <c r="B13904" t="s">
        <v>2237</v>
      </c>
      <c r="C13904" t="s">
        <v>2263</v>
      </c>
      <c r="D13904" t="s">
        <v>2850</v>
      </c>
      <c r="E13904" t="s">
        <v>3310</v>
      </c>
      <c r="F13904" s="6">
        <v>7</v>
      </c>
      <c r="G13904" s="6">
        <v>1713.8802490234375</v>
      </c>
      <c r="H13904" s="6">
        <v>1713.8802490234375</v>
      </c>
      <c r="I13904" s="6">
        <v>303.16552734375</v>
      </c>
      <c r="J13904" s="6">
        <v>61.65300000000002</v>
      </c>
      <c r="K13904">
        <f t="shared" si="434"/>
        <v>0</v>
      </c>
    </row>
    <row r="13905" spans="1:11" x14ac:dyDescent="0.25">
      <c r="A13905" s="5" t="str">
        <f t="shared" si="435"/>
        <v>SubLAPSCE CentralMonthly Peak DayNovember8</v>
      </c>
      <c r="B13905" t="s">
        <v>2237</v>
      </c>
      <c r="C13905" t="s">
        <v>2263</v>
      </c>
      <c r="D13905" t="s">
        <v>2850</v>
      </c>
      <c r="E13905" t="s">
        <v>3310</v>
      </c>
      <c r="F13905" s="6">
        <v>8</v>
      </c>
      <c r="G13905" s="6">
        <v>1598.0067138671875</v>
      </c>
      <c r="H13905" s="6">
        <v>1598.0067138671875</v>
      </c>
      <c r="I13905" s="6">
        <v>275.57830810546875</v>
      </c>
      <c r="J13905" s="6">
        <v>61.879333333333328</v>
      </c>
      <c r="K13905">
        <f t="shared" si="434"/>
        <v>0</v>
      </c>
    </row>
    <row r="13906" spans="1:11" x14ac:dyDescent="0.25">
      <c r="A13906" s="5" t="str">
        <f t="shared" si="435"/>
        <v>SubLAPSCE CentralMonthly Peak DayNovember9</v>
      </c>
      <c r="B13906" t="s">
        <v>2237</v>
      </c>
      <c r="C13906" t="s">
        <v>2263</v>
      </c>
      <c r="D13906" t="s">
        <v>2850</v>
      </c>
      <c r="E13906" t="s">
        <v>3310</v>
      </c>
      <c r="F13906" s="6">
        <v>9</v>
      </c>
      <c r="G13906" s="6">
        <v>1523.8087158203125</v>
      </c>
      <c r="H13906" s="6">
        <v>1523.8087158203125</v>
      </c>
      <c r="I13906" s="6">
        <v>321.18228149414063</v>
      </c>
      <c r="J13906" s="6">
        <v>66.682000000000016</v>
      </c>
      <c r="K13906">
        <f t="shared" si="434"/>
        <v>0</v>
      </c>
    </row>
    <row r="13907" spans="1:11" x14ac:dyDescent="0.25">
      <c r="A13907" s="5" t="str">
        <f t="shared" si="435"/>
        <v>SubLAPSCE CentralMonthly Peak DayNovember10</v>
      </c>
      <c r="B13907" t="s">
        <v>2237</v>
      </c>
      <c r="C13907" t="s">
        <v>2263</v>
      </c>
      <c r="D13907" t="s">
        <v>2850</v>
      </c>
      <c r="E13907" t="s">
        <v>3310</v>
      </c>
      <c r="F13907" s="6">
        <v>10</v>
      </c>
      <c r="G13907" s="6">
        <v>1607.63134765625</v>
      </c>
      <c r="H13907" s="6">
        <v>1607.63134765625</v>
      </c>
      <c r="I13907" s="6">
        <v>299.28445434570313</v>
      </c>
      <c r="J13907" s="6">
        <v>71.360666666666674</v>
      </c>
      <c r="K13907">
        <f t="shared" si="434"/>
        <v>0</v>
      </c>
    </row>
    <row r="13908" spans="1:11" x14ac:dyDescent="0.25">
      <c r="A13908" s="5" t="str">
        <f t="shared" si="435"/>
        <v>SubLAPSCE CentralMonthly Peak DayNovember11</v>
      </c>
      <c r="B13908" t="s">
        <v>2237</v>
      </c>
      <c r="C13908" t="s">
        <v>2263</v>
      </c>
      <c r="D13908" t="s">
        <v>2850</v>
      </c>
      <c r="E13908" t="s">
        <v>3310</v>
      </c>
      <c r="F13908" s="6">
        <v>11</v>
      </c>
      <c r="G13908" s="6">
        <v>1552.8951416015625</v>
      </c>
      <c r="H13908" s="6">
        <v>1552.8951416015625</v>
      </c>
      <c r="I13908" s="6">
        <v>392.21231079101563</v>
      </c>
      <c r="J13908" s="6">
        <v>78.27000000000001</v>
      </c>
      <c r="K13908">
        <f t="shared" si="434"/>
        <v>0</v>
      </c>
    </row>
    <row r="13909" spans="1:11" x14ac:dyDescent="0.25">
      <c r="A13909" s="5" t="str">
        <f t="shared" si="435"/>
        <v>SubLAPSCE CentralMonthly Peak DayNovember12</v>
      </c>
      <c r="B13909" t="s">
        <v>2237</v>
      </c>
      <c r="C13909" t="s">
        <v>2263</v>
      </c>
      <c r="D13909" t="s">
        <v>2850</v>
      </c>
      <c r="E13909" t="s">
        <v>3310</v>
      </c>
      <c r="F13909" s="6">
        <v>12</v>
      </c>
      <c r="G13909" s="6">
        <v>1347.4727783203125</v>
      </c>
      <c r="H13909" s="6">
        <v>1347.4727783203125</v>
      </c>
      <c r="I13909" s="6">
        <v>346.6766357421875</v>
      </c>
      <c r="J13909" s="6">
        <v>85.599999999999952</v>
      </c>
      <c r="K13909">
        <f t="shared" si="434"/>
        <v>0</v>
      </c>
    </row>
    <row r="13910" spans="1:11" x14ac:dyDescent="0.25">
      <c r="A13910" s="5" t="str">
        <f t="shared" si="435"/>
        <v>SubLAPSCE CentralMonthly Peak DayNovember13</v>
      </c>
      <c r="B13910" t="s">
        <v>2237</v>
      </c>
      <c r="C13910" t="s">
        <v>2263</v>
      </c>
      <c r="D13910" t="s">
        <v>2850</v>
      </c>
      <c r="E13910" t="s">
        <v>3310</v>
      </c>
      <c r="F13910" s="6">
        <v>13</v>
      </c>
      <c r="G13910" s="6">
        <v>1562.329833984375</v>
      </c>
      <c r="H13910" s="6">
        <v>1562.329833984375</v>
      </c>
      <c r="I13910" s="6">
        <v>362.903076171875</v>
      </c>
      <c r="J13910" s="6">
        <v>89.74</v>
      </c>
      <c r="K13910">
        <f t="shared" si="434"/>
        <v>0</v>
      </c>
    </row>
    <row r="13911" spans="1:11" x14ac:dyDescent="0.25">
      <c r="A13911" s="5" t="str">
        <f t="shared" si="435"/>
        <v>SubLAPSCE CentralMonthly Peak DayNovember14</v>
      </c>
      <c r="B13911" t="s">
        <v>2237</v>
      </c>
      <c r="C13911" t="s">
        <v>2263</v>
      </c>
      <c r="D13911" t="s">
        <v>2850</v>
      </c>
      <c r="E13911" t="s">
        <v>3310</v>
      </c>
      <c r="F13911" s="6">
        <v>14</v>
      </c>
      <c r="G13911" s="6">
        <v>1449.9476318359375</v>
      </c>
      <c r="H13911" s="6">
        <v>1449.9476318359375</v>
      </c>
      <c r="I13911" s="6">
        <v>358.29519653320313</v>
      </c>
      <c r="J13911" s="6">
        <v>90.253333333333345</v>
      </c>
      <c r="K13911">
        <f t="shared" si="434"/>
        <v>0</v>
      </c>
    </row>
    <row r="13912" spans="1:11" x14ac:dyDescent="0.25">
      <c r="A13912" s="5" t="str">
        <f t="shared" si="435"/>
        <v>SubLAPSCE CentralMonthly Peak DayNovember15</v>
      </c>
      <c r="B13912" t="s">
        <v>2237</v>
      </c>
      <c r="C13912" t="s">
        <v>2263</v>
      </c>
      <c r="D13912" t="s">
        <v>2850</v>
      </c>
      <c r="E13912" t="s">
        <v>3310</v>
      </c>
      <c r="F13912" s="6">
        <v>15</v>
      </c>
      <c r="G13912" s="6">
        <v>1603.10205078125</v>
      </c>
      <c r="H13912" s="6">
        <v>1603.10205078125</v>
      </c>
      <c r="I13912" s="6">
        <v>448.97381591796875</v>
      </c>
      <c r="J13912" s="6">
        <v>91.199999999999989</v>
      </c>
      <c r="K13912">
        <f t="shared" si="434"/>
        <v>0</v>
      </c>
    </row>
    <row r="13913" spans="1:11" x14ac:dyDescent="0.25">
      <c r="A13913" s="5" t="str">
        <f t="shared" si="435"/>
        <v>SubLAPSCE CentralMonthly Peak DayNovember16</v>
      </c>
      <c r="B13913" t="s">
        <v>2237</v>
      </c>
      <c r="C13913" t="s">
        <v>2263</v>
      </c>
      <c r="D13913" t="s">
        <v>2850</v>
      </c>
      <c r="E13913" t="s">
        <v>3310</v>
      </c>
      <c r="F13913" s="6">
        <v>16</v>
      </c>
      <c r="G13913" s="6">
        <v>1641.8897705078125</v>
      </c>
      <c r="H13913" s="6">
        <v>1641.8897705078125</v>
      </c>
      <c r="I13913" s="6">
        <v>362.49685668945313</v>
      </c>
      <c r="J13913" s="6">
        <v>90.459999999999965</v>
      </c>
      <c r="K13913">
        <f t="shared" si="434"/>
        <v>0</v>
      </c>
    </row>
    <row r="13914" spans="1:11" x14ac:dyDescent="0.25">
      <c r="A13914" s="5" t="str">
        <f t="shared" si="435"/>
        <v>SubLAPSCE CentralMonthly Peak DayNovember17</v>
      </c>
      <c r="B13914" t="s">
        <v>2237</v>
      </c>
      <c r="C13914" t="s">
        <v>2263</v>
      </c>
      <c r="D13914" t="s">
        <v>2850</v>
      </c>
      <c r="E13914" t="s">
        <v>3310</v>
      </c>
      <c r="F13914" s="6">
        <v>17</v>
      </c>
      <c r="G13914" s="6">
        <v>1652.1170654296875</v>
      </c>
      <c r="H13914" s="6">
        <v>1652.1170654296875</v>
      </c>
      <c r="I13914" s="6">
        <v>385.2469482421875</v>
      </c>
      <c r="J13914" s="6">
        <v>88.926666666666662</v>
      </c>
      <c r="K13914">
        <f t="shared" si="434"/>
        <v>0</v>
      </c>
    </row>
    <row r="13915" spans="1:11" x14ac:dyDescent="0.25">
      <c r="A13915" s="5" t="str">
        <f t="shared" si="435"/>
        <v>SubLAPSCE CentralMonthly Peak DayNovember18</v>
      </c>
      <c r="B13915" t="s">
        <v>2237</v>
      </c>
      <c r="C13915" t="s">
        <v>2263</v>
      </c>
      <c r="D13915" t="s">
        <v>2850</v>
      </c>
      <c r="E13915" t="s">
        <v>3310</v>
      </c>
      <c r="F13915" s="6">
        <v>18</v>
      </c>
      <c r="G13915" s="6">
        <v>1498.8331298828125</v>
      </c>
      <c r="H13915" s="6">
        <v>1498.8331298828125</v>
      </c>
      <c r="I13915" s="6">
        <v>375.64401245117188</v>
      </c>
      <c r="J13915" s="6">
        <v>86.203333333333319</v>
      </c>
      <c r="K13915">
        <f t="shared" si="434"/>
        <v>0</v>
      </c>
    </row>
    <row r="13916" spans="1:11" x14ac:dyDescent="0.25">
      <c r="A13916" s="5" t="str">
        <f t="shared" si="435"/>
        <v>SubLAPSCE CentralMonthly Peak DayNovember19</v>
      </c>
      <c r="B13916" t="s">
        <v>2237</v>
      </c>
      <c r="C13916" t="s">
        <v>2263</v>
      </c>
      <c r="D13916" t="s">
        <v>2850</v>
      </c>
      <c r="E13916" t="s">
        <v>3310</v>
      </c>
      <c r="F13916" s="6">
        <v>19</v>
      </c>
      <c r="G13916" s="6">
        <v>1479.668701171875</v>
      </c>
      <c r="H13916" s="6">
        <v>1479.668701171875</v>
      </c>
      <c r="I13916" s="6">
        <v>588.71966552734375</v>
      </c>
      <c r="J13916" s="6">
        <v>83.300000000000011</v>
      </c>
      <c r="K13916">
        <f t="shared" si="434"/>
        <v>0</v>
      </c>
    </row>
    <row r="13917" spans="1:11" x14ac:dyDescent="0.25">
      <c r="A13917" s="5" t="str">
        <f t="shared" si="435"/>
        <v>SubLAPSCE CentralMonthly Peak DayNovember20</v>
      </c>
      <c r="B13917" t="s">
        <v>2237</v>
      </c>
      <c r="C13917" t="s">
        <v>2263</v>
      </c>
      <c r="D13917" t="s">
        <v>2850</v>
      </c>
      <c r="E13917" t="s">
        <v>3310</v>
      </c>
      <c r="F13917" s="6">
        <v>20</v>
      </c>
      <c r="G13917" s="6">
        <v>1631.031494140625</v>
      </c>
      <c r="H13917" s="6">
        <v>1631.031494140625</v>
      </c>
      <c r="I13917" s="6">
        <v>359.04217529296875</v>
      </c>
      <c r="J13917" s="6">
        <v>80.033333333333346</v>
      </c>
      <c r="K13917">
        <f t="shared" si="434"/>
        <v>0</v>
      </c>
    </row>
    <row r="13918" spans="1:11" x14ac:dyDescent="0.25">
      <c r="A13918" s="5" t="str">
        <f t="shared" si="435"/>
        <v>SubLAPSCE CentralMonthly Peak DayNovember21</v>
      </c>
      <c r="B13918" t="s">
        <v>2237</v>
      </c>
      <c r="C13918" t="s">
        <v>2263</v>
      </c>
      <c r="D13918" t="s">
        <v>2850</v>
      </c>
      <c r="E13918" t="s">
        <v>3310</v>
      </c>
      <c r="F13918" s="6">
        <v>21</v>
      </c>
      <c r="G13918" s="6">
        <v>1699.3914794921875</v>
      </c>
      <c r="H13918" s="6">
        <v>1699.3914794921875</v>
      </c>
      <c r="I13918" s="6">
        <v>363.14712524414063</v>
      </c>
      <c r="J13918" s="6">
        <v>77.803333333333342</v>
      </c>
      <c r="K13918">
        <f t="shared" si="434"/>
        <v>0</v>
      </c>
    </row>
    <row r="13919" spans="1:11" x14ac:dyDescent="0.25">
      <c r="A13919" s="5" t="str">
        <f t="shared" si="435"/>
        <v>SubLAPSCE CentralMonthly Peak DayNovember22</v>
      </c>
      <c r="B13919" t="s">
        <v>2237</v>
      </c>
      <c r="C13919" t="s">
        <v>2263</v>
      </c>
      <c r="D13919" t="s">
        <v>2850</v>
      </c>
      <c r="E13919" t="s">
        <v>3310</v>
      </c>
      <c r="F13919" s="6">
        <v>22</v>
      </c>
      <c r="G13919" s="6">
        <v>1733.417724609375</v>
      </c>
      <c r="H13919" s="6">
        <v>1733.417724609375</v>
      </c>
      <c r="I13919" s="6">
        <v>394.13772583007813</v>
      </c>
      <c r="J13919" s="6">
        <v>77.123333333333349</v>
      </c>
      <c r="K13919">
        <f t="shared" si="434"/>
        <v>0</v>
      </c>
    </row>
    <row r="13920" spans="1:11" x14ac:dyDescent="0.25">
      <c r="A13920" s="5" t="str">
        <f t="shared" si="435"/>
        <v>SubLAPSCE CentralMonthly Peak DayNovember23</v>
      </c>
      <c r="B13920" t="s">
        <v>2237</v>
      </c>
      <c r="C13920" t="s">
        <v>2263</v>
      </c>
      <c r="D13920" t="s">
        <v>2850</v>
      </c>
      <c r="E13920" t="s">
        <v>3310</v>
      </c>
      <c r="F13920" s="6">
        <v>23</v>
      </c>
      <c r="G13920" s="6">
        <v>1933.2974853515625</v>
      </c>
      <c r="H13920" s="6">
        <v>1933.2974853515625</v>
      </c>
      <c r="I13920" s="6">
        <v>499.6973876953125</v>
      </c>
      <c r="J13920" s="6">
        <v>75.57999999999997</v>
      </c>
      <c r="K13920">
        <f t="shared" si="434"/>
        <v>0</v>
      </c>
    </row>
    <row r="13921" spans="1:11" x14ac:dyDescent="0.25">
      <c r="A13921" s="5" t="str">
        <f t="shared" si="435"/>
        <v>SubLAPSCE CentralMonthly Peak DayNovember24</v>
      </c>
      <c r="B13921" t="s">
        <v>2237</v>
      </c>
      <c r="C13921" t="s">
        <v>2263</v>
      </c>
      <c r="D13921" t="s">
        <v>2850</v>
      </c>
      <c r="E13921" t="s">
        <v>3310</v>
      </c>
      <c r="F13921" s="6">
        <v>24</v>
      </c>
      <c r="G13921" s="6">
        <v>1849.3707275390625</v>
      </c>
      <c r="H13921" s="6">
        <v>1849.3707275390625</v>
      </c>
      <c r="I13921" s="6">
        <v>404.88522338867188</v>
      </c>
      <c r="J13921" s="6">
        <v>73.435333333333361</v>
      </c>
      <c r="K13921">
        <f t="shared" si="434"/>
        <v>0</v>
      </c>
    </row>
    <row r="13922" spans="1:11" x14ac:dyDescent="0.25">
      <c r="A13922" s="5" t="str">
        <f t="shared" si="435"/>
        <v>SubLAPSCE CentralAverage WeekdayDecember1</v>
      </c>
      <c r="B13922" t="s">
        <v>2237</v>
      </c>
      <c r="C13922" t="s">
        <v>2263</v>
      </c>
      <c r="D13922" t="s">
        <v>2851</v>
      </c>
      <c r="E13922" t="s">
        <v>3311</v>
      </c>
      <c r="F13922" s="6">
        <v>1</v>
      </c>
      <c r="G13922" s="6">
        <v>1239.42578125</v>
      </c>
      <c r="H13922" s="6">
        <v>1239.42578125</v>
      </c>
      <c r="I13922" s="6">
        <v>216.46331787109375</v>
      </c>
      <c r="J13922" s="6">
        <v>48.756666666666653</v>
      </c>
      <c r="K13922">
        <f t="shared" si="434"/>
        <v>0</v>
      </c>
    </row>
    <row r="13923" spans="1:11" x14ac:dyDescent="0.25">
      <c r="A13923" s="5" t="str">
        <f t="shared" si="435"/>
        <v>SubLAPSCE CentralAverage WeekdayDecember2</v>
      </c>
      <c r="B13923" t="s">
        <v>2237</v>
      </c>
      <c r="C13923" t="s">
        <v>2263</v>
      </c>
      <c r="D13923" t="s">
        <v>2851</v>
      </c>
      <c r="E13923" t="s">
        <v>3311</v>
      </c>
      <c r="F13923" s="6">
        <v>2</v>
      </c>
      <c r="G13923" s="6">
        <v>1198.2738037109375</v>
      </c>
      <c r="H13923" s="6">
        <v>1198.2738037109375</v>
      </c>
      <c r="I13923" s="6">
        <v>273.10092163085938</v>
      </c>
      <c r="J13923" s="6">
        <v>48.150999999999989</v>
      </c>
      <c r="K13923">
        <f t="shared" si="434"/>
        <v>0</v>
      </c>
    </row>
    <row r="13924" spans="1:11" x14ac:dyDescent="0.25">
      <c r="A13924" s="5" t="str">
        <f t="shared" si="435"/>
        <v>SubLAPSCE CentralAverage WeekdayDecember3</v>
      </c>
      <c r="B13924" t="s">
        <v>2237</v>
      </c>
      <c r="C13924" t="s">
        <v>2263</v>
      </c>
      <c r="D13924" t="s">
        <v>2851</v>
      </c>
      <c r="E13924" t="s">
        <v>3311</v>
      </c>
      <c r="F13924" s="6">
        <v>3</v>
      </c>
      <c r="G13924" s="6">
        <v>1184.0687255859375</v>
      </c>
      <c r="H13924" s="6">
        <v>1184.0687255859375</v>
      </c>
      <c r="I13924" s="6">
        <v>298.66641235351563</v>
      </c>
      <c r="J13924" s="6">
        <v>48.33700000000001</v>
      </c>
      <c r="K13924">
        <f t="shared" si="434"/>
        <v>0</v>
      </c>
    </row>
    <row r="13925" spans="1:11" x14ac:dyDescent="0.25">
      <c r="A13925" s="5" t="str">
        <f t="shared" si="435"/>
        <v>SubLAPSCE CentralAverage WeekdayDecember4</v>
      </c>
      <c r="B13925" t="s">
        <v>2237</v>
      </c>
      <c r="C13925" t="s">
        <v>2263</v>
      </c>
      <c r="D13925" t="s">
        <v>2851</v>
      </c>
      <c r="E13925" t="s">
        <v>3311</v>
      </c>
      <c r="F13925" s="6">
        <v>4</v>
      </c>
      <c r="G13925" s="6">
        <v>1126.106689453125</v>
      </c>
      <c r="H13925" s="6">
        <v>1126.106689453125</v>
      </c>
      <c r="I13925" s="6">
        <v>264.71926879882813</v>
      </c>
      <c r="J13925" s="6">
        <v>47.167999999999985</v>
      </c>
      <c r="K13925">
        <f t="shared" si="434"/>
        <v>0</v>
      </c>
    </row>
    <row r="13926" spans="1:11" x14ac:dyDescent="0.25">
      <c r="A13926" s="5" t="str">
        <f t="shared" si="435"/>
        <v>SubLAPSCE CentralAverage WeekdayDecember5</v>
      </c>
      <c r="B13926" t="s">
        <v>2237</v>
      </c>
      <c r="C13926" t="s">
        <v>2263</v>
      </c>
      <c r="D13926" t="s">
        <v>2851</v>
      </c>
      <c r="E13926" t="s">
        <v>3311</v>
      </c>
      <c r="F13926" s="6">
        <v>5</v>
      </c>
      <c r="G13926" s="6">
        <v>1094.42724609375</v>
      </c>
      <c r="H13926" s="6">
        <v>1094.42724609375</v>
      </c>
      <c r="I13926" s="6">
        <v>201.68663024902344</v>
      </c>
      <c r="J13926" s="6">
        <v>46.855333333333327</v>
      </c>
      <c r="K13926">
        <f t="shared" si="434"/>
        <v>0</v>
      </c>
    </row>
    <row r="13927" spans="1:11" x14ac:dyDescent="0.25">
      <c r="A13927" s="5" t="str">
        <f t="shared" si="435"/>
        <v>SubLAPSCE CentralAverage WeekdayDecember6</v>
      </c>
      <c r="B13927" t="s">
        <v>2237</v>
      </c>
      <c r="C13927" t="s">
        <v>2263</v>
      </c>
      <c r="D13927" t="s">
        <v>2851</v>
      </c>
      <c r="E13927" t="s">
        <v>3311</v>
      </c>
      <c r="F13927" s="6">
        <v>6</v>
      </c>
      <c r="G13927" s="6">
        <v>1139.2957763671875</v>
      </c>
      <c r="H13927" s="6">
        <v>1139.2957763671875</v>
      </c>
      <c r="I13927" s="6">
        <v>205.59297180175781</v>
      </c>
      <c r="J13927" s="6">
        <v>48.227999999999987</v>
      </c>
      <c r="K13927">
        <f t="shared" si="434"/>
        <v>0</v>
      </c>
    </row>
    <row r="13928" spans="1:11" x14ac:dyDescent="0.25">
      <c r="A13928" s="5" t="str">
        <f t="shared" si="435"/>
        <v>SubLAPSCE CentralAverage WeekdayDecember7</v>
      </c>
      <c r="B13928" t="s">
        <v>2237</v>
      </c>
      <c r="C13928" t="s">
        <v>2263</v>
      </c>
      <c r="D13928" t="s">
        <v>2851</v>
      </c>
      <c r="E13928" t="s">
        <v>3311</v>
      </c>
      <c r="F13928" s="6">
        <v>7</v>
      </c>
      <c r="G13928" s="6">
        <v>1226.26953125</v>
      </c>
      <c r="H13928" s="6">
        <v>1226.26953125</v>
      </c>
      <c r="I13928" s="6">
        <v>245.54745483398438</v>
      </c>
      <c r="J13928" s="6">
        <v>49.521666666666675</v>
      </c>
      <c r="K13928">
        <f t="shared" si="434"/>
        <v>0</v>
      </c>
    </row>
    <row r="13929" spans="1:11" x14ac:dyDescent="0.25">
      <c r="A13929" s="5" t="str">
        <f t="shared" si="435"/>
        <v>SubLAPSCE CentralAverage WeekdayDecember8</v>
      </c>
      <c r="B13929" t="s">
        <v>2237</v>
      </c>
      <c r="C13929" t="s">
        <v>2263</v>
      </c>
      <c r="D13929" t="s">
        <v>2851</v>
      </c>
      <c r="E13929" t="s">
        <v>3311</v>
      </c>
      <c r="F13929" s="6">
        <v>8</v>
      </c>
      <c r="G13929" s="6">
        <v>1375.9910888671875</v>
      </c>
      <c r="H13929" s="6">
        <v>1375.9910888671875</v>
      </c>
      <c r="I13929" s="6">
        <v>306.83157348632813</v>
      </c>
      <c r="J13929" s="6">
        <v>48.48299999999999</v>
      </c>
      <c r="K13929">
        <f t="shared" si="434"/>
        <v>0</v>
      </c>
    </row>
    <row r="13930" spans="1:11" x14ac:dyDescent="0.25">
      <c r="A13930" s="5" t="str">
        <f t="shared" si="435"/>
        <v>SubLAPSCE CentralAverage WeekdayDecember9</v>
      </c>
      <c r="B13930" t="s">
        <v>2237</v>
      </c>
      <c r="C13930" t="s">
        <v>2263</v>
      </c>
      <c r="D13930" t="s">
        <v>2851</v>
      </c>
      <c r="E13930" t="s">
        <v>3311</v>
      </c>
      <c r="F13930" s="6">
        <v>9</v>
      </c>
      <c r="G13930" s="6">
        <v>1666.8123779296875</v>
      </c>
      <c r="H13930" s="6">
        <v>1666.8123779296875</v>
      </c>
      <c r="I13930" s="6">
        <v>194.52853393554688</v>
      </c>
      <c r="J13930" s="6">
        <v>49.834666666666656</v>
      </c>
      <c r="K13930">
        <f t="shared" si="434"/>
        <v>0</v>
      </c>
    </row>
    <row r="13931" spans="1:11" x14ac:dyDescent="0.25">
      <c r="A13931" s="5" t="str">
        <f t="shared" si="435"/>
        <v>SubLAPSCE CentralAverage WeekdayDecember10</v>
      </c>
      <c r="B13931" t="s">
        <v>2237</v>
      </c>
      <c r="C13931" t="s">
        <v>2263</v>
      </c>
      <c r="D13931" t="s">
        <v>2851</v>
      </c>
      <c r="E13931" t="s">
        <v>3311</v>
      </c>
      <c r="F13931" s="6">
        <v>10</v>
      </c>
      <c r="G13931" s="6">
        <v>1703.0615234375</v>
      </c>
      <c r="H13931" s="6">
        <v>1703.0615234375</v>
      </c>
      <c r="I13931" s="6">
        <v>213.53579711914063</v>
      </c>
      <c r="J13931" s="6">
        <v>51.945333333333323</v>
      </c>
      <c r="K13931">
        <f t="shared" si="434"/>
        <v>0</v>
      </c>
    </row>
    <row r="13932" spans="1:11" x14ac:dyDescent="0.25">
      <c r="A13932" s="5" t="str">
        <f t="shared" si="435"/>
        <v>SubLAPSCE CentralAverage WeekdayDecember11</v>
      </c>
      <c r="B13932" t="s">
        <v>2237</v>
      </c>
      <c r="C13932" t="s">
        <v>2263</v>
      </c>
      <c r="D13932" t="s">
        <v>2851</v>
      </c>
      <c r="E13932" t="s">
        <v>3311</v>
      </c>
      <c r="F13932" s="6">
        <v>11</v>
      </c>
      <c r="G13932" s="6">
        <v>1365.157958984375</v>
      </c>
      <c r="H13932" s="6">
        <v>1365.157958984375</v>
      </c>
      <c r="I13932" s="6">
        <v>231.02532958984375</v>
      </c>
      <c r="J13932" s="6">
        <v>53.856999999999978</v>
      </c>
      <c r="K13932">
        <f t="shared" si="434"/>
        <v>0</v>
      </c>
    </row>
    <row r="13933" spans="1:11" x14ac:dyDescent="0.25">
      <c r="A13933" s="5" t="str">
        <f t="shared" si="435"/>
        <v>SubLAPSCE CentralAverage WeekdayDecember12</v>
      </c>
      <c r="B13933" t="s">
        <v>2237</v>
      </c>
      <c r="C13933" t="s">
        <v>2263</v>
      </c>
      <c r="D13933" t="s">
        <v>2851</v>
      </c>
      <c r="E13933" t="s">
        <v>3311</v>
      </c>
      <c r="F13933" s="6">
        <v>12</v>
      </c>
      <c r="G13933" s="6">
        <v>1428.40869140625</v>
      </c>
      <c r="H13933" s="6">
        <v>1428.40869140625</v>
      </c>
      <c r="I13933" s="6">
        <v>261.1865234375</v>
      </c>
      <c r="J13933" s="6">
        <v>56.882666666666687</v>
      </c>
      <c r="K13933">
        <f t="shared" si="434"/>
        <v>0</v>
      </c>
    </row>
    <row r="13934" spans="1:11" x14ac:dyDescent="0.25">
      <c r="A13934" s="5" t="str">
        <f t="shared" si="435"/>
        <v>SubLAPSCE CentralAverage WeekdayDecember13</v>
      </c>
      <c r="B13934" t="s">
        <v>2237</v>
      </c>
      <c r="C13934" t="s">
        <v>2263</v>
      </c>
      <c r="D13934" t="s">
        <v>2851</v>
      </c>
      <c r="E13934" t="s">
        <v>3311</v>
      </c>
      <c r="F13934" s="6">
        <v>13</v>
      </c>
      <c r="G13934" s="6">
        <v>1410.0235595703125</v>
      </c>
      <c r="H13934" s="6">
        <v>1410.0235595703125</v>
      </c>
      <c r="I13934" s="6">
        <v>243.34364318847656</v>
      </c>
      <c r="J13934" s="6">
        <v>61.633000000000003</v>
      </c>
      <c r="K13934">
        <f t="shared" si="434"/>
        <v>0</v>
      </c>
    </row>
    <row r="13935" spans="1:11" x14ac:dyDescent="0.25">
      <c r="A13935" s="5" t="str">
        <f t="shared" si="435"/>
        <v>SubLAPSCE CentralAverage WeekdayDecember14</v>
      </c>
      <c r="B13935" t="s">
        <v>2237</v>
      </c>
      <c r="C13935" t="s">
        <v>2263</v>
      </c>
      <c r="D13935" t="s">
        <v>2851</v>
      </c>
      <c r="E13935" t="s">
        <v>3311</v>
      </c>
      <c r="F13935" s="6">
        <v>14</v>
      </c>
      <c r="G13935" s="6">
        <v>1360.0469970703125</v>
      </c>
      <c r="H13935" s="6">
        <v>1360.0469970703125</v>
      </c>
      <c r="I13935" s="6">
        <v>224.05387878417969</v>
      </c>
      <c r="J13935" s="6">
        <v>64.81</v>
      </c>
      <c r="K13935">
        <f t="shared" si="434"/>
        <v>0</v>
      </c>
    </row>
    <row r="13936" spans="1:11" x14ac:dyDescent="0.25">
      <c r="A13936" s="5" t="str">
        <f t="shared" si="435"/>
        <v>SubLAPSCE CentralAverage WeekdayDecember15</v>
      </c>
      <c r="B13936" t="s">
        <v>2237</v>
      </c>
      <c r="C13936" t="s">
        <v>2263</v>
      </c>
      <c r="D13936" t="s">
        <v>2851</v>
      </c>
      <c r="E13936" t="s">
        <v>3311</v>
      </c>
      <c r="F13936" s="6">
        <v>15</v>
      </c>
      <c r="G13936" s="6">
        <v>1654.769287109375</v>
      </c>
      <c r="H13936" s="6">
        <v>1654.769287109375</v>
      </c>
      <c r="I13936" s="6">
        <v>262.926513671875</v>
      </c>
      <c r="J13936" s="6">
        <v>65.374333333333354</v>
      </c>
      <c r="K13936">
        <f t="shared" si="434"/>
        <v>0</v>
      </c>
    </row>
    <row r="13937" spans="1:11" x14ac:dyDescent="0.25">
      <c r="A13937" s="5" t="str">
        <f t="shared" si="435"/>
        <v>SubLAPSCE CentralAverage WeekdayDecember16</v>
      </c>
      <c r="B13937" t="s">
        <v>2237</v>
      </c>
      <c r="C13937" t="s">
        <v>2263</v>
      </c>
      <c r="D13937" t="s">
        <v>2851</v>
      </c>
      <c r="E13937" t="s">
        <v>3311</v>
      </c>
      <c r="F13937" s="6">
        <v>16</v>
      </c>
      <c r="G13937" s="6">
        <v>1753.9371337890625</v>
      </c>
      <c r="H13937" s="6">
        <v>1753.9371337890625</v>
      </c>
      <c r="I13937" s="6">
        <v>256.92083740234375</v>
      </c>
      <c r="J13937" s="6">
        <v>65.752999999999986</v>
      </c>
      <c r="K13937">
        <f t="shared" si="434"/>
        <v>0</v>
      </c>
    </row>
    <row r="13938" spans="1:11" x14ac:dyDescent="0.25">
      <c r="A13938" s="5" t="str">
        <f t="shared" si="435"/>
        <v>SubLAPSCE CentralAverage WeekdayDecember17</v>
      </c>
      <c r="B13938" t="s">
        <v>2237</v>
      </c>
      <c r="C13938" t="s">
        <v>2263</v>
      </c>
      <c r="D13938" t="s">
        <v>2851</v>
      </c>
      <c r="E13938" t="s">
        <v>3311</v>
      </c>
      <c r="F13938" s="6">
        <v>17</v>
      </c>
      <c r="G13938" s="6">
        <v>1423.695068359375</v>
      </c>
      <c r="H13938" s="6">
        <v>1423.695068359375</v>
      </c>
      <c r="I13938" s="6">
        <v>279.197021484375</v>
      </c>
      <c r="J13938" s="6">
        <v>64.85499999999999</v>
      </c>
      <c r="K13938">
        <f t="shared" si="434"/>
        <v>0</v>
      </c>
    </row>
    <row r="13939" spans="1:11" x14ac:dyDescent="0.25">
      <c r="A13939" s="5" t="str">
        <f t="shared" si="435"/>
        <v>SubLAPSCE CentralAverage WeekdayDecember18</v>
      </c>
      <c r="B13939" t="s">
        <v>2237</v>
      </c>
      <c r="C13939" t="s">
        <v>2263</v>
      </c>
      <c r="D13939" t="s">
        <v>2851</v>
      </c>
      <c r="E13939" t="s">
        <v>3311</v>
      </c>
      <c r="F13939" s="6">
        <v>18</v>
      </c>
      <c r="G13939" s="6">
        <v>1081.0655517578125</v>
      </c>
      <c r="H13939" s="6">
        <v>1081.0655517578125</v>
      </c>
      <c r="I13939" s="6">
        <v>258.08078002929688</v>
      </c>
      <c r="J13939" s="6">
        <v>62.604666666666681</v>
      </c>
      <c r="K13939">
        <f t="shared" si="434"/>
        <v>0</v>
      </c>
    </row>
    <row r="13940" spans="1:11" x14ac:dyDescent="0.25">
      <c r="A13940" s="5" t="str">
        <f t="shared" si="435"/>
        <v>SubLAPSCE CentralAverage WeekdayDecember19</v>
      </c>
      <c r="B13940" t="s">
        <v>2237</v>
      </c>
      <c r="C13940" t="s">
        <v>2263</v>
      </c>
      <c r="D13940" t="s">
        <v>2851</v>
      </c>
      <c r="E13940" t="s">
        <v>3311</v>
      </c>
      <c r="F13940" s="6">
        <v>19</v>
      </c>
      <c r="G13940" s="6">
        <v>1171.08740234375</v>
      </c>
      <c r="H13940" s="6">
        <v>1171.08740234375</v>
      </c>
      <c r="I13940" s="6">
        <v>206.67263793945313</v>
      </c>
      <c r="J13940" s="6">
        <v>59.864999999999995</v>
      </c>
      <c r="K13940">
        <f t="shared" si="434"/>
        <v>0</v>
      </c>
    </row>
    <row r="13941" spans="1:11" x14ac:dyDescent="0.25">
      <c r="A13941" s="5" t="str">
        <f t="shared" si="435"/>
        <v>SubLAPSCE CentralAverage WeekdayDecember20</v>
      </c>
      <c r="B13941" t="s">
        <v>2237</v>
      </c>
      <c r="C13941" t="s">
        <v>2263</v>
      </c>
      <c r="D13941" t="s">
        <v>2851</v>
      </c>
      <c r="E13941" t="s">
        <v>3311</v>
      </c>
      <c r="F13941" s="6">
        <v>20</v>
      </c>
      <c r="G13941" s="6">
        <v>1556.3663330078125</v>
      </c>
      <c r="H13941" s="6">
        <v>1556.3663330078125</v>
      </c>
      <c r="I13941" s="6">
        <v>247.930908203125</v>
      </c>
      <c r="J13941" s="6">
        <v>57.482666666666681</v>
      </c>
      <c r="K13941">
        <f t="shared" si="434"/>
        <v>0</v>
      </c>
    </row>
    <row r="13942" spans="1:11" x14ac:dyDescent="0.25">
      <c r="A13942" s="5" t="str">
        <f t="shared" si="435"/>
        <v>SubLAPSCE CentralAverage WeekdayDecember21</v>
      </c>
      <c r="B13942" t="s">
        <v>2237</v>
      </c>
      <c r="C13942" t="s">
        <v>2263</v>
      </c>
      <c r="D13942" t="s">
        <v>2851</v>
      </c>
      <c r="E13942" t="s">
        <v>3311</v>
      </c>
      <c r="F13942" s="6">
        <v>21</v>
      </c>
      <c r="G13942" s="6">
        <v>1332.0333251953125</v>
      </c>
      <c r="H13942" s="6">
        <v>1332.0333251953125</v>
      </c>
      <c r="I13942" s="6">
        <v>228.35618591308594</v>
      </c>
      <c r="J13942" s="6">
        <v>55.381666666666675</v>
      </c>
      <c r="K13942">
        <f t="shared" si="434"/>
        <v>0</v>
      </c>
    </row>
    <row r="13943" spans="1:11" x14ac:dyDescent="0.25">
      <c r="A13943" s="5" t="str">
        <f t="shared" si="435"/>
        <v>SubLAPSCE CentralAverage WeekdayDecember22</v>
      </c>
      <c r="B13943" t="s">
        <v>2237</v>
      </c>
      <c r="C13943" t="s">
        <v>2263</v>
      </c>
      <c r="D13943" t="s">
        <v>2851</v>
      </c>
      <c r="E13943" t="s">
        <v>3311</v>
      </c>
      <c r="F13943" s="6">
        <v>22</v>
      </c>
      <c r="G13943" s="6">
        <v>1572.6107177734375</v>
      </c>
      <c r="H13943" s="6">
        <v>1572.6107177734375</v>
      </c>
      <c r="I13943" s="6">
        <v>277.77096557617188</v>
      </c>
      <c r="J13943" s="6">
        <v>54.304000000000002</v>
      </c>
      <c r="K13943">
        <f t="shared" si="434"/>
        <v>0</v>
      </c>
    </row>
    <row r="13944" spans="1:11" x14ac:dyDescent="0.25">
      <c r="A13944" s="5" t="str">
        <f t="shared" si="435"/>
        <v>SubLAPSCE CentralAverage WeekdayDecember23</v>
      </c>
      <c r="B13944" t="s">
        <v>2237</v>
      </c>
      <c r="C13944" t="s">
        <v>2263</v>
      </c>
      <c r="D13944" t="s">
        <v>2851</v>
      </c>
      <c r="E13944" t="s">
        <v>3311</v>
      </c>
      <c r="F13944" s="6">
        <v>23</v>
      </c>
      <c r="G13944" s="6">
        <v>1431.7725830078125</v>
      </c>
      <c r="H13944" s="6">
        <v>1431.7725830078125</v>
      </c>
      <c r="I13944" s="6">
        <v>232.88076782226563</v>
      </c>
      <c r="J13944" s="6">
        <v>52.815333333333321</v>
      </c>
      <c r="K13944">
        <f t="shared" si="434"/>
        <v>0</v>
      </c>
    </row>
    <row r="13945" spans="1:11" x14ac:dyDescent="0.25">
      <c r="A13945" s="5" t="str">
        <f t="shared" si="435"/>
        <v>SubLAPSCE CentralAverage WeekdayDecember24</v>
      </c>
      <c r="B13945" t="s">
        <v>2237</v>
      </c>
      <c r="C13945" t="s">
        <v>2263</v>
      </c>
      <c r="D13945" t="s">
        <v>2851</v>
      </c>
      <c r="E13945" t="s">
        <v>3311</v>
      </c>
      <c r="F13945" s="6">
        <v>24</v>
      </c>
      <c r="G13945" s="6">
        <v>1157.4119873046875</v>
      </c>
      <c r="H13945" s="6">
        <v>1157.4119873046875</v>
      </c>
      <c r="I13945" s="6">
        <v>226.71826171875</v>
      </c>
      <c r="J13945" s="6">
        <v>51.734333333333325</v>
      </c>
      <c r="K13945">
        <f t="shared" si="434"/>
        <v>0</v>
      </c>
    </row>
    <row r="13946" spans="1:11" x14ac:dyDescent="0.25">
      <c r="A13946" s="5" t="str">
        <f t="shared" si="435"/>
        <v>SubLAPSCE CentralMonthly Peak DayDecember1</v>
      </c>
      <c r="B13946" t="s">
        <v>2237</v>
      </c>
      <c r="C13946" t="s">
        <v>2263</v>
      </c>
      <c r="D13946" t="s">
        <v>2852</v>
      </c>
      <c r="E13946" t="s">
        <v>3311</v>
      </c>
      <c r="F13946" s="6">
        <v>1</v>
      </c>
      <c r="G13946" s="6">
        <v>847.365966796875</v>
      </c>
      <c r="H13946" s="6">
        <v>847.365966796875</v>
      </c>
      <c r="I13946" s="6">
        <v>182.28762817382813</v>
      </c>
      <c r="J13946" s="6">
        <v>47.663666666666678</v>
      </c>
      <c r="K13946">
        <f t="shared" si="434"/>
        <v>0</v>
      </c>
    </row>
    <row r="13947" spans="1:11" x14ac:dyDescent="0.25">
      <c r="A13947" s="5" t="str">
        <f t="shared" si="435"/>
        <v>SubLAPSCE CentralMonthly Peak DayDecember2</v>
      </c>
      <c r="B13947" t="s">
        <v>2237</v>
      </c>
      <c r="C13947" t="s">
        <v>2263</v>
      </c>
      <c r="D13947" t="s">
        <v>2852</v>
      </c>
      <c r="E13947" t="s">
        <v>3311</v>
      </c>
      <c r="F13947" s="6">
        <v>2</v>
      </c>
      <c r="G13947" s="6">
        <v>860.0504150390625</v>
      </c>
      <c r="H13947" s="6">
        <v>860.0504150390625</v>
      </c>
      <c r="I13947" s="6">
        <v>202.57035827636719</v>
      </c>
      <c r="J13947" s="6">
        <v>46.454666666666647</v>
      </c>
      <c r="K13947">
        <f t="shared" si="434"/>
        <v>0</v>
      </c>
    </row>
    <row r="13948" spans="1:11" x14ac:dyDescent="0.25">
      <c r="A13948" s="5" t="str">
        <f t="shared" si="435"/>
        <v>SubLAPSCE CentralMonthly Peak DayDecember3</v>
      </c>
      <c r="B13948" t="s">
        <v>2237</v>
      </c>
      <c r="C13948" t="s">
        <v>2263</v>
      </c>
      <c r="D13948" t="s">
        <v>2852</v>
      </c>
      <c r="E13948" t="s">
        <v>3311</v>
      </c>
      <c r="F13948" s="6">
        <v>3</v>
      </c>
      <c r="G13948" s="6">
        <v>700.97088623046875</v>
      </c>
      <c r="H13948" s="6">
        <v>700.97088623046875</v>
      </c>
      <c r="I13948" s="6">
        <v>219.410400390625</v>
      </c>
      <c r="J13948" s="6">
        <v>44.264000000000003</v>
      </c>
      <c r="K13948">
        <f t="shared" si="434"/>
        <v>0</v>
      </c>
    </row>
    <row r="13949" spans="1:11" x14ac:dyDescent="0.25">
      <c r="A13949" s="5" t="str">
        <f t="shared" si="435"/>
        <v>SubLAPSCE CentralMonthly Peak DayDecember4</v>
      </c>
      <c r="B13949" t="s">
        <v>2237</v>
      </c>
      <c r="C13949" t="s">
        <v>2263</v>
      </c>
      <c r="D13949" t="s">
        <v>2852</v>
      </c>
      <c r="E13949" t="s">
        <v>3311</v>
      </c>
      <c r="F13949" s="6">
        <v>4</v>
      </c>
      <c r="G13949" s="6">
        <v>767.53460693359375</v>
      </c>
      <c r="H13949" s="6">
        <v>767.53460693359375</v>
      </c>
      <c r="I13949" s="6">
        <v>188.49644470214844</v>
      </c>
      <c r="J13949" s="6">
        <v>45.767666666666656</v>
      </c>
      <c r="K13949">
        <f t="shared" si="434"/>
        <v>0</v>
      </c>
    </row>
    <row r="13950" spans="1:11" x14ac:dyDescent="0.25">
      <c r="A13950" s="5" t="str">
        <f t="shared" si="435"/>
        <v>SubLAPSCE CentralMonthly Peak DayDecember5</v>
      </c>
      <c r="B13950" t="s">
        <v>2237</v>
      </c>
      <c r="C13950" t="s">
        <v>2263</v>
      </c>
      <c r="D13950" t="s">
        <v>2852</v>
      </c>
      <c r="E13950" t="s">
        <v>3311</v>
      </c>
      <c r="F13950" s="6">
        <v>5</v>
      </c>
      <c r="G13950" s="6">
        <v>782.13275146484375</v>
      </c>
      <c r="H13950" s="6">
        <v>782.13275146484375</v>
      </c>
      <c r="I13950" s="6">
        <v>210.47398376464844</v>
      </c>
      <c r="J13950" s="6">
        <v>45.361666666666672</v>
      </c>
      <c r="K13950">
        <f t="shared" si="434"/>
        <v>0</v>
      </c>
    </row>
    <row r="13951" spans="1:11" x14ac:dyDescent="0.25">
      <c r="A13951" s="5" t="str">
        <f t="shared" si="435"/>
        <v>SubLAPSCE CentralMonthly Peak DayDecember6</v>
      </c>
      <c r="B13951" t="s">
        <v>2237</v>
      </c>
      <c r="C13951" t="s">
        <v>2263</v>
      </c>
      <c r="D13951" t="s">
        <v>2852</v>
      </c>
      <c r="E13951" t="s">
        <v>3311</v>
      </c>
      <c r="F13951" s="6">
        <v>6</v>
      </c>
      <c r="G13951" s="6">
        <v>985.11883544921875</v>
      </c>
      <c r="H13951" s="6">
        <v>985.11883544921875</v>
      </c>
      <c r="I13951" s="6">
        <v>192.22444152832031</v>
      </c>
      <c r="J13951" s="6">
        <v>45.057333333333311</v>
      </c>
      <c r="K13951">
        <f t="shared" si="434"/>
        <v>0</v>
      </c>
    </row>
    <row r="13952" spans="1:11" x14ac:dyDescent="0.25">
      <c r="A13952" s="5" t="str">
        <f t="shared" si="435"/>
        <v>SubLAPSCE CentralMonthly Peak DayDecember7</v>
      </c>
      <c r="B13952" t="s">
        <v>2237</v>
      </c>
      <c r="C13952" t="s">
        <v>2263</v>
      </c>
      <c r="D13952" t="s">
        <v>2852</v>
      </c>
      <c r="E13952" t="s">
        <v>3311</v>
      </c>
      <c r="F13952" s="6">
        <v>7</v>
      </c>
      <c r="G13952" s="6">
        <v>1039.5235595703125</v>
      </c>
      <c r="H13952" s="6">
        <v>1039.5235595703125</v>
      </c>
      <c r="I13952" s="6">
        <v>195.42857360839844</v>
      </c>
      <c r="J13952" s="6">
        <v>44.18533333333334</v>
      </c>
      <c r="K13952">
        <f t="shared" si="434"/>
        <v>0</v>
      </c>
    </row>
    <row r="13953" spans="1:11" x14ac:dyDescent="0.25">
      <c r="A13953" s="5" t="str">
        <f t="shared" si="435"/>
        <v>SubLAPSCE CentralMonthly Peak DayDecember8</v>
      </c>
      <c r="B13953" t="s">
        <v>2237</v>
      </c>
      <c r="C13953" t="s">
        <v>2263</v>
      </c>
      <c r="D13953" t="s">
        <v>2852</v>
      </c>
      <c r="E13953" t="s">
        <v>3311</v>
      </c>
      <c r="F13953" s="6">
        <v>8</v>
      </c>
      <c r="G13953" s="6">
        <v>1062.925537109375</v>
      </c>
      <c r="H13953" s="6">
        <v>1062.925537109375</v>
      </c>
      <c r="I13953" s="6">
        <v>191.82012939453125</v>
      </c>
      <c r="J13953" s="6">
        <v>43.919666666666672</v>
      </c>
      <c r="K13953">
        <f t="shared" si="434"/>
        <v>0</v>
      </c>
    </row>
    <row r="13954" spans="1:11" x14ac:dyDescent="0.25">
      <c r="A13954" s="5" t="str">
        <f t="shared" si="435"/>
        <v>SubLAPSCE CentralMonthly Peak DayDecember9</v>
      </c>
      <c r="B13954" t="s">
        <v>2237</v>
      </c>
      <c r="C13954" t="s">
        <v>2263</v>
      </c>
      <c r="D13954" t="s">
        <v>2852</v>
      </c>
      <c r="E13954" t="s">
        <v>3311</v>
      </c>
      <c r="F13954" s="6">
        <v>9</v>
      </c>
      <c r="G13954" s="6">
        <v>1000.1828002929688</v>
      </c>
      <c r="H13954" s="6">
        <v>1000.1828002929688</v>
      </c>
      <c r="I13954" s="6">
        <v>170.9066162109375</v>
      </c>
      <c r="J13954" s="6">
        <v>45.46666666666669</v>
      </c>
      <c r="K13954">
        <f t="shared" ref="K13954:K14017" si="436">INDEX(events, MATCH(CONCATENATE(B13954, C13954, D13954, E13954), events_y, 0), MATCH("Confidential", events_x, 0))</f>
        <v>0</v>
      </c>
    </row>
    <row r="13955" spans="1:11" x14ac:dyDescent="0.25">
      <c r="A13955" s="5" t="str">
        <f t="shared" ref="A13955:A14018" si="437">CONCATENATE(B13955, C13955, D13955, E13955, F13955)</f>
        <v>SubLAPSCE CentralMonthly Peak DayDecember10</v>
      </c>
      <c r="B13955" t="s">
        <v>2237</v>
      </c>
      <c r="C13955" t="s">
        <v>2263</v>
      </c>
      <c r="D13955" t="s">
        <v>2852</v>
      </c>
      <c r="E13955" t="s">
        <v>3311</v>
      </c>
      <c r="F13955" s="6">
        <v>10</v>
      </c>
      <c r="G13955" s="6">
        <v>1062.3980712890625</v>
      </c>
      <c r="H13955" s="6">
        <v>1062.3980712890625</v>
      </c>
      <c r="I13955" s="6">
        <v>181.25456237792969</v>
      </c>
      <c r="J13955" s="6">
        <v>48.846999999999994</v>
      </c>
      <c r="K13955">
        <f t="shared" si="436"/>
        <v>0</v>
      </c>
    </row>
    <row r="13956" spans="1:11" x14ac:dyDescent="0.25">
      <c r="A13956" s="5" t="str">
        <f t="shared" si="437"/>
        <v>SubLAPSCE CentralMonthly Peak DayDecember11</v>
      </c>
      <c r="B13956" t="s">
        <v>2237</v>
      </c>
      <c r="C13956" t="s">
        <v>2263</v>
      </c>
      <c r="D13956" t="s">
        <v>2852</v>
      </c>
      <c r="E13956" t="s">
        <v>3311</v>
      </c>
      <c r="F13956" s="6">
        <v>11</v>
      </c>
      <c r="G13956" s="6">
        <v>1078.140869140625</v>
      </c>
      <c r="H13956" s="6">
        <v>1078.140869140625</v>
      </c>
      <c r="I13956" s="6">
        <v>174.37272644042969</v>
      </c>
      <c r="J13956" s="6">
        <v>52.757000000000019</v>
      </c>
      <c r="K13956">
        <f t="shared" si="436"/>
        <v>0</v>
      </c>
    </row>
    <row r="13957" spans="1:11" x14ac:dyDescent="0.25">
      <c r="A13957" s="5" t="str">
        <f t="shared" si="437"/>
        <v>SubLAPSCE CentralMonthly Peak DayDecember12</v>
      </c>
      <c r="B13957" t="s">
        <v>2237</v>
      </c>
      <c r="C13957" t="s">
        <v>2263</v>
      </c>
      <c r="D13957" t="s">
        <v>2852</v>
      </c>
      <c r="E13957" t="s">
        <v>3311</v>
      </c>
      <c r="F13957" s="6">
        <v>12</v>
      </c>
      <c r="G13957" s="6">
        <v>1155.373291015625</v>
      </c>
      <c r="H13957" s="6">
        <v>1155.373291015625</v>
      </c>
      <c r="I13957" s="6">
        <v>180.29997253417969</v>
      </c>
      <c r="J13957" s="6">
        <v>57.064666666666696</v>
      </c>
      <c r="K13957">
        <f t="shared" si="436"/>
        <v>0</v>
      </c>
    </row>
    <row r="13958" spans="1:11" x14ac:dyDescent="0.25">
      <c r="A13958" s="5" t="str">
        <f t="shared" si="437"/>
        <v>SubLAPSCE CentralMonthly Peak DayDecember13</v>
      </c>
      <c r="B13958" t="s">
        <v>2237</v>
      </c>
      <c r="C13958" t="s">
        <v>2263</v>
      </c>
      <c r="D13958" t="s">
        <v>2852</v>
      </c>
      <c r="E13958" t="s">
        <v>3311</v>
      </c>
      <c r="F13958" s="6">
        <v>13</v>
      </c>
      <c r="G13958" s="6">
        <v>1147.6083984375</v>
      </c>
      <c r="H13958" s="6">
        <v>1147.6083984375</v>
      </c>
      <c r="I13958" s="6">
        <v>179.14724731445313</v>
      </c>
      <c r="J13958" s="6">
        <v>60.602000000000004</v>
      </c>
      <c r="K13958">
        <f t="shared" si="436"/>
        <v>0</v>
      </c>
    </row>
    <row r="13959" spans="1:11" x14ac:dyDescent="0.25">
      <c r="A13959" s="5" t="str">
        <f t="shared" si="437"/>
        <v>SubLAPSCE CentralMonthly Peak DayDecember14</v>
      </c>
      <c r="B13959" t="s">
        <v>2237</v>
      </c>
      <c r="C13959" t="s">
        <v>2263</v>
      </c>
      <c r="D13959" t="s">
        <v>2852</v>
      </c>
      <c r="E13959" t="s">
        <v>3311</v>
      </c>
      <c r="F13959" s="6">
        <v>14</v>
      </c>
      <c r="G13959" s="6">
        <v>967.38848876953125</v>
      </c>
      <c r="H13959" s="6">
        <v>967.38848876953125</v>
      </c>
      <c r="I13959" s="6">
        <v>173.79678344726563</v>
      </c>
      <c r="J13959" s="6">
        <v>62.335333333333331</v>
      </c>
      <c r="K13959">
        <f t="shared" si="436"/>
        <v>0</v>
      </c>
    </row>
    <row r="13960" spans="1:11" x14ac:dyDescent="0.25">
      <c r="A13960" s="5" t="str">
        <f t="shared" si="437"/>
        <v>SubLAPSCE CentralMonthly Peak DayDecember15</v>
      </c>
      <c r="B13960" t="s">
        <v>2237</v>
      </c>
      <c r="C13960" t="s">
        <v>2263</v>
      </c>
      <c r="D13960" t="s">
        <v>2852</v>
      </c>
      <c r="E13960" t="s">
        <v>3311</v>
      </c>
      <c r="F13960" s="6">
        <v>15</v>
      </c>
      <c r="G13960" s="6">
        <v>929.846435546875</v>
      </c>
      <c r="H13960" s="6">
        <v>929.846435546875</v>
      </c>
      <c r="I13960" s="6">
        <v>164.17277526855469</v>
      </c>
      <c r="J13960" s="6">
        <v>63.540333333333351</v>
      </c>
      <c r="K13960">
        <f t="shared" si="436"/>
        <v>0</v>
      </c>
    </row>
    <row r="13961" spans="1:11" x14ac:dyDescent="0.25">
      <c r="A13961" s="5" t="str">
        <f t="shared" si="437"/>
        <v>SubLAPSCE CentralMonthly Peak DayDecember16</v>
      </c>
      <c r="B13961" t="s">
        <v>2237</v>
      </c>
      <c r="C13961" t="s">
        <v>2263</v>
      </c>
      <c r="D13961" t="s">
        <v>2852</v>
      </c>
      <c r="E13961" t="s">
        <v>3311</v>
      </c>
      <c r="F13961" s="6">
        <v>16</v>
      </c>
      <c r="G13961" s="6">
        <v>889.204833984375</v>
      </c>
      <c r="H13961" s="6">
        <v>889.204833984375</v>
      </c>
      <c r="I13961" s="6">
        <v>168.71189880371094</v>
      </c>
      <c r="J13961" s="6">
        <v>64.030333333333331</v>
      </c>
      <c r="K13961">
        <f t="shared" si="436"/>
        <v>0</v>
      </c>
    </row>
    <row r="13962" spans="1:11" x14ac:dyDescent="0.25">
      <c r="A13962" s="5" t="str">
        <f t="shared" si="437"/>
        <v>SubLAPSCE CentralMonthly Peak DayDecember17</v>
      </c>
      <c r="B13962" t="s">
        <v>2237</v>
      </c>
      <c r="C13962" t="s">
        <v>2263</v>
      </c>
      <c r="D13962" t="s">
        <v>2852</v>
      </c>
      <c r="E13962" t="s">
        <v>3311</v>
      </c>
      <c r="F13962" s="6">
        <v>17</v>
      </c>
      <c r="G13962" s="6">
        <v>748.500244140625</v>
      </c>
      <c r="H13962" s="6">
        <v>748.500244140625</v>
      </c>
      <c r="I13962" s="6">
        <v>251.36911010742188</v>
      </c>
      <c r="J13962" s="6">
        <v>64.006999999999991</v>
      </c>
      <c r="K13962">
        <f t="shared" si="436"/>
        <v>0</v>
      </c>
    </row>
    <row r="13963" spans="1:11" x14ac:dyDescent="0.25">
      <c r="A13963" s="5" t="str">
        <f t="shared" si="437"/>
        <v>SubLAPSCE CentralMonthly Peak DayDecember18</v>
      </c>
      <c r="B13963" t="s">
        <v>2237</v>
      </c>
      <c r="C13963" t="s">
        <v>2263</v>
      </c>
      <c r="D13963" t="s">
        <v>2852</v>
      </c>
      <c r="E13963" t="s">
        <v>3311</v>
      </c>
      <c r="F13963" s="6">
        <v>18</v>
      </c>
      <c r="G13963" s="6">
        <v>793.65679931640625</v>
      </c>
      <c r="H13963" s="6">
        <v>793.65679931640625</v>
      </c>
      <c r="I13963" s="6">
        <v>158.167724609375</v>
      </c>
      <c r="J13963" s="6">
        <v>61.829666666666668</v>
      </c>
      <c r="K13963">
        <f t="shared" si="436"/>
        <v>0</v>
      </c>
    </row>
    <row r="13964" spans="1:11" x14ac:dyDescent="0.25">
      <c r="A13964" s="5" t="str">
        <f t="shared" si="437"/>
        <v>SubLAPSCE CentralMonthly Peak DayDecember19</v>
      </c>
      <c r="B13964" t="s">
        <v>2237</v>
      </c>
      <c r="C13964" t="s">
        <v>2263</v>
      </c>
      <c r="D13964" t="s">
        <v>2852</v>
      </c>
      <c r="E13964" t="s">
        <v>3311</v>
      </c>
      <c r="F13964" s="6">
        <v>19</v>
      </c>
      <c r="G13964" s="6">
        <v>781.4141845703125</v>
      </c>
      <c r="H13964" s="6">
        <v>781.4141845703125</v>
      </c>
      <c r="I13964" s="6">
        <v>186.7239990234375</v>
      </c>
      <c r="J13964" s="6">
        <v>58.990000000000016</v>
      </c>
      <c r="K13964">
        <f t="shared" si="436"/>
        <v>0</v>
      </c>
    </row>
    <row r="13965" spans="1:11" x14ac:dyDescent="0.25">
      <c r="A13965" s="5" t="str">
        <f t="shared" si="437"/>
        <v>SubLAPSCE CentralMonthly Peak DayDecember20</v>
      </c>
      <c r="B13965" t="s">
        <v>2237</v>
      </c>
      <c r="C13965" t="s">
        <v>2263</v>
      </c>
      <c r="D13965" t="s">
        <v>2852</v>
      </c>
      <c r="E13965" t="s">
        <v>3311</v>
      </c>
      <c r="F13965" s="6">
        <v>20</v>
      </c>
      <c r="G13965" s="6">
        <v>813.11322021484375</v>
      </c>
      <c r="H13965" s="6">
        <v>813.11322021484375</v>
      </c>
      <c r="I13965" s="6">
        <v>174.85064697265625</v>
      </c>
      <c r="J13965" s="6">
        <v>56.82566666666667</v>
      </c>
      <c r="K13965">
        <f t="shared" si="436"/>
        <v>0</v>
      </c>
    </row>
    <row r="13966" spans="1:11" x14ac:dyDescent="0.25">
      <c r="A13966" s="5" t="str">
        <f t="shared" si="437"/>
        <v>SubLAPSCE CentralMonthly Peak DayDecember21</v>
      </c>
      <c r="B13966" t="s">
        <v>2237</v>
      </c>
      <c r="C13966" t="s">
        <v>2263</v>
      </c>
      <c r="D13966" t="s">
        <v>2852</v>
      </c>
      <c r="E13966" t="s">
        <v>3311</v>
      </c>
      <c r="F13966" s="6">
        <v>21</v>
      </c>
      <c r="G13966" s="6">
        <v>722.1446533203125</v>
      </c>
      <c r="H13966" s="6">
        <v>722.1446533203125</v>
      </c>
      <c r="I13966" s="6">
        <v>167.56266784667969</v>
      </c>
      <c r="J13966" s="6">
        <v>55.189666666666646</v>
      </c>
      <c r="K13966">
        <f t="shared" si="436"/>
        <v>0</v>
      </c>
    </row>
    <row r="13967" spans="1:11" x14ac:dyDescent="0.25">
      <c r="A13967" s="5" t="str">
        <f t="shared" si="437"/>
        <v>SubLAPSCE CentralMonthly Peak DayDecember22</v>
      </c>
      <c r="B13967" t="s">
        <v>2237</v>
      </c>
      <c r="C13967" t="s">
        <v>2263</v>
      </c>
      <c r="D13967" t="s">
        <v>2852</v>
      </c>
      <c r="E13967" t="s">
        <v>3311</v>
      </c>
      <c r="F13967" s="6">
        <v>22</v>
      </c>
      <c r="G13967" s="6">
        <v>822.4639892578125</v>
      </c>
      <c r="H13967" s="6">
        <v>822.4639892578125</v>
      </c>
      <c r="I13967" s="6">
        <v>163.54055786132813</v>
      </c>
      <c r="J13967" s="6">
        <v>53.356333333333367</v>
      </c>
      <c r="K13967">
        <f t="shared" si="436"/>
        <v>0</v>
      </c>
    </row>
    <row r="13968" spans="1:11" x14ac:dyDescent="0.25">
      <c r="A13968" s="5" t="str">
        <f t="shared" si="437"/>
        <v>SubLAPSCE CentralMonthly Peak DayDecember23</v>
      </c>
      <c r="B13968" t="s">
        <v>2237</v>
      </c>
      <c r="C13968" t="s">
        <v>2263</v>
      </c>
      <c r="D13968" t="s">
        <v>2852</v>
      </c>
      <c r="E13968" t="s">
        <v>3311</v>
      </c>
      <c r="F13968" s="6">
        <v>23</v>
      </c>
      <c r="G13968" s="6">
        <v>860.41119384765625</v>
      </c>
      <c r="H13968" s="6">
        <v>860.41119384765625</v>
      </c>
      <c r="I13968" s="6">
        <v>173.74555969238281</v>
      </c>
      <c r="J13968" s="6">
        <v>52.021000000000022</v>
      </c>
      <c r="K13968">
        <f t="shared" si="436"/>
        <v>0</v>
      </c>
    </row>
    <row r="13969" spans="1:11" x14ac:dyDescent="0.25">
      <c r="A13969" s="5" t="str">
        <f t="shared" si="437"/>
        <v>SubLAPSCE CentralMonthly Peak DayDecember24</v>
      </c>
      <c r="B13969" t="s">
        <v>2237</v>
      </c>
      <c r="C13969" t="s">
        <v>2263</v>
      </c>
      <c r="D13969" t="s">
        <v>2852</v>
      </c>
      <c r="E13969" t="s">
        <v>3311</v>
      </c>
      <c r="F13969" s="6">
        <v>24</v>
      </c>
      <c r="G13969" s="6">
        <v>912.180908203125</v>
      </c>
      <c r="H13969" s="6">
        <v>912.180908203125</v>
      </c>
      <c r="I13969" s="6">
        <v>185.86943054199219</v>
      </c>
      <c r="J13969" s="6">
        <v>49.967999999999996</v>
      </c>
      <c r="K13969">
        <f t="shared" si="436"/>
        <v>0</v>
      </c>
    </row>
    <row r="13970" spans="1:11" x14ac:dyDescent="0.25">
      <c r="A13970" s="5" t="str">
        <f t="shared" si="437"/>
        <v>SubLAPSCE High DesertAverage WeekdayJanuary1</v>
      </c>
      <c r="B13970" t="s">
        <v>2237</v>
      </c>
      <c r="C13970" t="s">
        <v>2264</v>
      </c>
      <c r="D13970" t="s">
        <v>2853</v>
      </c>
      <c r="E13970" t="s">
        <v>3312</v>
      </c>
      <c r="F13970" s="6">
        <v>1</v>
      </c>
      <c r="G13970" s="6"/>
      <c r="H13970" s="6"/>
      <c r="I13970" s="6"/>
      <c r="J13970" s="6">
        <v>37.798000000000002</v>
      </c>
      <c r="K13970">
        <f t="shared" si="436"/>
        <v>1</v>
      </c>
    </row>
    <row r="13971" spans="1:11" x14ac:dyDescent="0.25">
      <c r="A13971" s="5" t="str">
        <f t="shared" si="437"/>
        <v>SubLAPSCE High DesertAverage WeekdayJanuary2</v>
      </c>
      <c r="B13971" t="s">
        <v>2237</v>
      </c>
      <c r="C13971" t="s">
        <v>2264</v>
      </c>
      <c r="D13971" t="s">
        <v>2853</v>
      </c>
      <c r="E13971" t="s">
        <v>3312</v>
      </c>
      <c r="F13971" s="6">
        <v>2</v>
      </c>
      <c r="G13971" s="6"/>
      <c r="H13971" s="6"/>
      <c r="I13971" s="6"/>
      <c r="J13971" s="6">
        <v>37.128</v>
      </c>
      <c r="K13971">
        <f t="shared" si="436"/>
        <v>1</v>
      </c>
    </row>
    <row r="13972" spans="1:11" x14ac:dyDescent="0.25">
      <c r="A13972" s="5" t="str">
        <f t="shared" si="437"/>
        <v>SubLAPSCE High DesertAverage WeekdayJanuary3</v>
      </c>
      <c r="B13972" t="s">
        <v>2237</v>
      </c>
      <c r="C13972" t="s">
        <v>2264</v>
      </c>
      <c r="D13972" t="s">
        <v>2853</v>
      </c>
      <c r="E13972" t="s">
        <v>3312</v>
      </c>
      <c r="F13972" s="6">
        <v>3</v>
      </c>
      <c r="G13972" s="6"/>
      <c r="H13972" s="6"/>
      <c r="I13972" s="6"/>
      <c r="J13972" s="6">
        <v>36.698</v>
      </c>
      <c r="K13972">
        <f t="shared" si="436"/>
        <v>1</v>
      </c>
    </row>
    <row r="13973" spans="1:11" x14ac:dyDescent="0.25">
      <c r="A13973" s="5" t="str">
        <f t="shared" si="437"/>
        <v>SubLAPSCE High DesertAverage WeekdayJanuary4</v>
      </c>
      <c r="B13973" t="s">
        <v>2237</v>
      </c>
      <c r="C13973" t="s">
        <v>2264</v>
      </c>
      <c r="D13973" t="s">
        <v>2853</v>
      </c>
      <c r="E13973" t="s">
        <v>3312</v>
      </c>
      <c r="F13973" s="6">
        <v>4</v>
      </c>
      <c r="G13973" s="6"/>
      <c r="H13973" s="6"/>
      <c r="I13973" s="6"/>
      <c r="J13973" s="6">
        <v>36.244</v>
      </c>
      <c r="K13973">
        <f t="shared" si="436"/>
        <v>1</v>
      </c>
    </row>
    <row r="13974" spans="1:11" x14ac:dyDescent="0.25">
      <c r="A13974" s="5" t="str">
        <f t="shared" si="437"/>
        <v>SubLAPSCE High DesertAverage WeekdayJanuary5</v>
      </c>
      <c r="B13974" t="s">
        <v>2237</v>
      </c>
      <c r="C13974" t="s">
        <v>2264</v>
      </c>
      <c r="D13974" t="s">
        <v>2853</v>
      </c>
      <c r="E13974" t="s">
        <v>3312</v>
      </c>
      <c r="F13974" s="6">
        <v>5</v>
      </c>
      <c r="G13974" s="6"/>
      <c r="H13974" s="6"/>
      <c r="I13974" s="6"/>
      <c r="J13974" s="6">
        <v>36.300000000000004</v>
      </c>
      <c r="K13974">
        <f t="shared" si="436"/>
        <v>1</v>
      </c>
    </row>
    <row r="13975" spans="1:11" x14ac:dyDescent="0.25">
      <c r="A13975" s="5" t="str">
        <f t="shared" si="437"/>
        <v>SubLAPSCE High DesertAverage WeekdayJanuary6</v>
      </c>
      <c r="B13975" t="s">
        <v>2237</v>
      </c>
      <c r="C13975" t="s">
        <v>2264</v>
      </c>
      <c r="D13975" t="s">
        <v>2853</v>
      </c>
      <c r="E13975" t="s">
        <v>3312</v>
      </c>
      <c r="F13975" s="6">
        <v>6</v>
      </c>
      <c r="G13975" s="6"/>
      <c r="H13975" s="6"/>
      <c r="I13975" s="6"/>
      <c r="J13975" s="6">
        <v>36.239999999999995</v>
      </c>
      <c r="K13975">
        <f t="shared" si="436"/>
        <v>1</v>
      </c>
    </row>
    <row r="13976" spans="1:11" x14ac:dyDescent="0.25">
      <c r="A13976" s="5" t="str">
        <f t="shared" si="437"/>
        <v>SubLAPSCE High DesertAverage WeekdayJanuary7</v>
      </c>
      <c r="B13976" t="s">
        <v>2237</v>
      </c>
      <c r="C13976" t="s">
        <v>2264</v>
      </c>
      <c r="D13976" t="s">
        <v>2853</v>
      </c>
      <c r="E13976" t="s">
        <v>3312</v>
      </c>
      <c r="F13976" s="6">
        <v>7</v>
      </c>
      <c r="G13976" s="6"/>
      <c r="H13976" s="6"/>
      <c r="I13976" s="6"/>
      <c r="J13976" s="6">
        <v>36.206000000000003</v>
      </c>
      <c r="K13976">
        <f t="shared" si="436"/>
        <v>1</v>
      </c>
    </row>
    <row r="13977" spans="1:11" x14ac:dyDescent="0.25">
      <c r="A13977" s="5" t="str">
        <f t="shared" si="437"/>
        <v>SubLAPSCE High DesertAverage WeekdayJanuary8</v>
      </c>
      <c r="B13977" t="s">
        <v>2237</v>
      </c>
      <c r="C13977" t="s">
        <v>2264</v>
      </c>
      <c r="D13977" t="s">
        <v>2853</v>
      </c>
      <c r="E13977" t="s">
        <v>3312</v>
      </c>
      <c r="F13977" s="6">
        <v>8</v>
      </c>
      <c r="G13977" s="6"/>
      <c r="H13977" s="6"/>
      <c r="I13977" s="6"/>
      <c r="J13977" s="6">
        <v>36.501999999999995</v>
      </c>
      <c r="K13977">
        <f t="shared" si="436"/>
        <v>1</v>
      </c>
    </row>
    <row r="13978" spans="1:11" x14ac:dyDescent="0.25">
      <c r="A13978" s="5" t="str">
        <f t="shared" si="437"/>
        <v>SubLAPSCE High DesertAverage WeekdayJanuary9</v>
      </c>
      <c r="B13978" t="s">
        <v>2237</v>
      </c>
      <c r="C13978" t="s">
        <v>2264</v>
      </c>
      <c r="D13978" t="s">
        <v>2853</v>
      </c>
      <c r="E13978" t="s">
        <v>3312</v>
      </c>
      <c r="F13978" s="6">
        <v>9</v>
      </c>
      <c r="G13978" s="6"/>
      <c r="H13978" s="6"/>
      <c r="I13978" s="6"/>
      <c r="J13978" s="6">
        <v>36.728000000000002</v>
      </c>
      <c r="K13978">
        <f t="shared" si="436"/>
        <v>1</v>
      </c>
    </row>
    <row r="13979" spans="1:11" x14ac:dyDescent="0.25">
      <c r="A13979" s="5" t="str">
        <f t="shared" si="437"/>
        <v>SubLAPSCE High DesertAverage WeekdayJanuary10</v>
      </c>
      <c r="B13979" t="s">
        <v>2237</v>
      </c>
      <c r="C13979" t="s">
        <v>2264</v>
      </c>
      <c r="D13979" t="s">
        <v>2853</v>
      </c>
      <c r="E13979" t="s">
        <v>3312</v>
      </c>
      <c r="F13979" s="6">
        <v>10</v>
      </c>
      <c r="G13979" s="6"/>
      <c r="H13979" s="6"/>
      <c r="I13979" s="6"/>
      <c r="J13979" s="6">
        <v>37.071999999999996</v>
      </c>
      <c r="K13979">
        <f t="shared" si="436"/>
        <v>1</v>
      </c>
    </row>
    <row r="13980" spans="1:11" x14ac:dyDescent="0.25">
      <c r="A13980" s="5" t="str">
        <f t="shared" si="437"/>
        <v>SubLAPSCE High DesertAverage WeekdayJanuary11</v>
      </c>
      <c r="B13980" t="s">
        <v>2237</v>
      </c>
      <c r="C13980" t="s">
        <v>2264</v>
      </c>
      <c r="D13980" t="s">
        <v>2853</v>
      </c>
      <c r="E13980" t="s">
        <v>3312</v>
      </c>
      <c r="F13980" s="6">
        <v>11</v>
      </c>
      <c r="G13980" s="6"/>
      <c r="H13980" s="6"/>
      <c r="I13980" s="6"/>
      <c r="J13980" s="6">
        <v>37.915999999999997</v>
      </c>
      <c r="K13980">
        <f t="shared" si="436"/>
        <v>1</v>
      </c>
    </row>
    <row r="13981" spans="1:11" x14ac:dyDescent="0.25">
      <c r="A13981" s="5" t="str">
        <f t="shared" si="437"/>
        <v>SubLAPSCE High DesertAverage WeekdayJanuary12</v>
      </c>
      <c r="B13981" t="s">
        <v>2237</v>
      </c>
      <c r="C13981" t="s">
        <v>2264</v>
      </c>
      <c r="D13981" t="s">
        <v>2853</v>
      </c>
      <c r="E13981" t="s">
        <v>3312</v>
      </c>
      <c r="F13981" s="6">
        <v>12</v>
      </c>
      <c r="G13981" s="6"/>
      <c r="H13981" s="6"/>
      <c r="I13981" s="6"/>
      <c r="J13981" s="6">
        <v>40.193999999999996</v>
      </c>
      <c r="K13981">
        <f t="shared" si="436"/>
        <v>1</v>
      </c>
    </row>
    <row r="13982" spans="1:11" x14ac:dyDescent="0.25">
      <c r="A13982" s="5" t="str">
        <f t="shared" si="437"/>
        <v>SubLAPSCE High DesertAverage WeekdayJanuary13</v>
      </c>
      <c r="B13982" t="s">
        <v>2237</v>
      </c>
      <c r="C13982" t="s">
        <v>2264</v>
      </c>
      <c r="D13982" t="s">
        <v>2853</v>
      </c>
      <c r="E13982" t="s">
        <v>3312</v>
      </c>
      <c r="F13982" s="6">
        <v>13</v>
      </c>
      <c r="G13982" s="6"/>
      <c r="H13982" s="6"/>
      <c r="I13982" s="6"/>
      <c r="J13982" s="6">
        <v>41.902000000000001</v>
      </c>
      <c r="K13982">
        <f t="shared" si="436"/>
        <v>1</v>
      </c>
    </row>
    <row r="13983" spans="1:11" x14ac:dyDescent="0.25">
      <c r="A13983" s="5" t="str">
        <f t="shared" si="437"/>
        <v>SubLAPSCE High DesertAverage WeekdayJanuary14</v>
      </c>
      <c r="B13983" t="s">
        <v>2237</v>
      </c>
      <c r="C13983" t="s">
        <v>2264</v>
      </c>
      <c r="D13983" t="s">
        <v>2853</v>
      </c>
      <c r="E13983" t="s">
        <v>3312</v>
      </c>
      <c r="F13983" s="6">
        <v>14</v>
      </c>
      <c r="G13983" s="6"/>
      <c r="H13983" s="6"/>
      <c r="I13983" s="6"/>
      <c r="J13983" s="6">
        <v>42.374000000000002</v>
      </c>
      <c r="K13983">
        <f t="shared" si="436"/>
        <v>1</v>
      </c>
    </row>
    <row r="13984" spans="1:11" x14ac:dyDescent="0.25">
      <c r="A13984" s="5" t="str">
        <f t="shared" si="437"/>
        <v>SubLAPSCE High DesertAverage WeekdayJanuary15</v>
      </c>
      <c r="B13984" t="s">
        <v>2237</v>
      </c>
      <c r="C13984" t="s">
        <v>2264</v>
      </c>
      <c r="D13984" t="s">
        <v>2853</v>
      </c>
      <c r="E13984" t="s">
        <v>3312</v>
      </c>
      <c r="F13984" s="6">
        <v>15</v>
      </c>
      <c r="G13984" s="6"/>
      <c r="H13984" s="6"/>
      <c r="I13984" s="6"/>
      <c r="J13984" s="6">
        <v>42.945999999999998</v>
      </c>
      <c r="K13984">
        <f t="shared" si="436"/>
        <v>1</v>
      </c>
    </row>
    <row r="13985" spans="1:11" x14ac:dyDescent="0.25">
      <c r="A13985" s="5" t="str">
        <f t="shared" si="437"/>
        <v>SubLAPSCE High DesertAverage WeekdayJanuary16</v>
      </c>
      <c r="B13985" t="s">
        <v>2237</v>
      </c>
      <c r="C13985" t="s">
        <v>2264</v>
      </c>
      <c r="D13985" t="s">
        <v>2853</v>
      </c>
      <c r="E13985" t="s">
        <v>3312</v>
      </c>
      <c r="F13985" s="6">
        <v>16</v>
      </c>
      <c r="G13985" s="6"/>
      <c r="H13985" s="6"/>
      <c r="I13985" s="6"/>
      <c r="J13985" s="6">
        <v>42.242000000000004</v>
      </c>
      <c r="K13985">
        <f t="shared" si="436"/>
        <v>1</v>
      </c>
    </row>
    <row r="13986" spans="1:11" x14ac:dyDescent="0.25">
      <c r="A13986" s="5" t="str">
        <f t="shared" si="437"/>
        <v>SubLAPSCE High DesertAverage WeekdayJanuary17</v>
      </c>
      <c r="B13986" t="s">
        <v>2237</v>
      </c>
      <c r="C13986" t="s">
        <v>2264</v>
      </c>
      <c r="D13986" t="s">
        <v>2853</v>
      </c>
      <c r="E13986" t="s">
        <v>3312</v>
      </c>
      <c r="F13986" s="6">
        <v>17</v>
      </c>
      <c r="G13986" s="6"/>
      <c r="H13986" s="6"/>
      <c r="I13986" s="6"/>
      <c r="J13986" s="6">
        <v>41.537999999999997</v>
      </c>
      <c r="K13986">
        <f t="shared" si="436"/>
        <v>1</v>
      </c>
    </row>
    <row r="13987" spans="1:11" x14ac:dyDescent="0.25">
      <c r="A13987" s="5" t="str">
        <f t="shared" si="437"/>
        <v>SubLAPSCE High DesertAverage WeekdayJanuary18</v>
      </c>
      <c r="B13987" t="s">
        <v>2237</v>
      </c>
      <c r="C13987" t="s">
        <v>2264</v>
      </c>
      <c r="D13987" t="s">
        <v>2853</v>
      </c>
      <c r="E13987" t="s">
        <v>3312</v>
      </c>
      <c r="F13987" s="6">
        <v>18</v>
      </c>
      <c r="G13987" s="6"/>
      <c r="H13987" s="6"/>
      <c r="I13987" s="6"/>
      <c r="J13987" s="6">
        <v>40.417999999999999</v>
      </c>
      <c r="K13987">
        <f t="shared" si="436"/>
        <v>1</v>
      </c>
    </row>
    <row r="13988" spans="1:11" x14ac:dyDescent="0.25">
      <c r="A13988" s="5" t="str">
        <f t="shared" si="437"/>
        <v>SubLAPSCE High DesertAverage WeekdayJanuary19</v>
      </c>
      <c r="B13988" t="s">
        <v>2237</v>
      </c>
      <c r="C13988" t="s">
        <v>2264</v>
      </c>
      <c r="D13988" t="s">
        <v>2853</v>
      </c>
      <c r="E13988" t="s">
        <v>3312</v>
      </c>
      <c r="F13988" s="6">
        <v>19</v>
      </c>
      <c r="G13988" s="6"/>
      <c r="H13988" s="6"/>
      <c r="I13988" s="6"/>
      <c r="J13988" s="6">
        <v>38.408000000000001</v>
      </c>
      <c r="K13988">
        <f t="shared" si="436"/>
        <v>1</v>
      </c>
    </row>
    <row r="13989" spans="1:11" x14ac:dyDescent="0.25">
      <c r="A13989" s="5" t="str">
        <f t="shared" si="437"/>
        <v>SubLAPSCE High DesertAverage WeekdayJanuary20</v>
      </c>
      <c r="B13989" t="s">
        <v>2237</v>
      </c>
      <c r="C13989" t="s">
        <v>2264</v>
      </c>
      <c r="D13989" t="s">
        <v>2853</v>
      </c>
      <c r="E13989" t="s">
        <v>3312</v>
      </c>
      <c r="F13989" s="6">
        <v>20</v>
      </c>
      <c r="G13989" s="6"/>
      <c r="H13989" s="6"/>
      <c r="I13989" s="6"/>
      <c r="J13989" s="6">
        <v>37.104000000000006</v>
      </c>
      <c r="K13989">
        <f t="shared" si="436"/>
        <v>1</v>
      </c>
    </row>
    <row r="13990" spans="1:11" x14ac:dyDescent="0.25">
      <c r="A13990" s="5" t="str">
        <f t="shared" si="437"/>
        <v>SubLAPSCE High DesertAverage WeekdayJanuary21</v>
      </c>
      <c r="B13990" t="s">
        <v>2237</v>
      </c>
      <c r="C13990" t="s">
        <v>2264</v>
      </c>
      <c r="D13990" t="s">
        <v>2853</v>
      </c>
      <c r="E13990" t="s">
        <v>3312</v>
      </c>
      <c r="F13990" s="6">
        <v>21</v>
      </c>
      <c r="G13990" s="6"/>
      <c r="H13990" s="6"/>
      <c r="I13990" s="6"/>
      <c r="J13990" s="6">
        <v>36.417999999999999</v>
      </c>
      <c r="K13990">
        <f t="shared" si="436"/>
        <v>1</v>
      </c>
    </row>
    <row r="13991" spans="1:11" x14ac:dyDescent="0.25">
      <c r="A13991" s="5" t="str">
        <f t="shared" si="437"/>
        <v>SubLAPSCE High DesertAverage WeekdayJanuary22</v>
      </c>
      <c r="B13991" t="s">
        <v>2237</v>
      </c>
      <c r="C13991" t="s">
        <v>2264</v>
      </c>
      <c r="D13991" t="s">
        <v>2853</v>
      </c>
      <c r="E13991" t="s">
        <v>3312</v>
      </c>
      <c r="F13991" s="6">
        <v>22</v>
      </c>
      <c r="G13991" s="6"/>
      <c r="H13991" s="6"/>
      <c r="I13991" s="6"/>
      <c r="J13991" s="6">
        <v>35.613999999999997</v>
      </c>
      <c r="K13991">
        <f t="shared" si="436"/>
        <v>1</v>
      </c>
    </row>
    <row r="13992" spans="1:11" x14ac:dyDescent="0.25">
      <c r="A13992" s="5" t="str">
        <f t="shared" si="437"/>
        <v>SubLAPSCE High DesertAverage WeekdayJanuary23</v>
      </c>
      <c r="B13992" t="s">
        <v>2237</v>
      </c>
      <c r="C13992" t="s">
        <v>2264</v>
      </c>
      <c r="D13992" t="s">
        <v>2853</v>
      </c>
      <c r="E13992" t="s">
        <v>3312</v>
      </c>
      <c r="F13992" s="6">
        <v>23</v>
      </c>
      <c r="G13992" s="6"/>
      <c r="H13992" s="6"/>
      <c r="I13992" s="6"/>
      <c r="J13992" s="6">
        <v>35.494</v>
      </c>
      <c r="K13992">
        <f t="shared" si="436"/>
        <v>1</v>
      </c>
    </row>
    <row r="13993" spans="1:11" x14ac:dyDescent="0.25">
      <c r="A13993" s="5" t="str">
        <f t="shared" si="437"/>
        <v>SubLAPSCE High DesertAverage WeekdayJanuary24</v>
      </c>
      <c r="B13993" t="s">
        <v>2237</v>
      </c>
      <c r="C13993" t="s">
        <v>2264</v>
      </c>
      <c r="D13993" t="s">
        <v>2853</v>
      </c>
      <c r="E13993" t="s">
        <v>3312</v>
      </c>
      <c r="F13993" s="6">
        <v>24</v>
      </c>
      <c r="G13993" s="6"/>
      <c r="H13993" s="6"/>
      <c r="I13993" s="6"/>
      <c r="J13993" s="6">
        <v>35.308000000000007</v>
      </c>
      <c r="K13993">
        <f t="shared" si="436"/>
        <v>1</v>
      </c>
    </row>
    <row r="13994" spans="1:11" x14ac:dyDescent="0.25">
      <c r="A13994" s="5" t="str">
        <f t="shared" si="437"/>
        <v>SubLAPSCE High DesertMonthly Peak DayJanuary1</v>
      </c>
      <c r="B13994" t="s">
        <v>2237</v>
      </c>
      <c r="C13994" t="s">
        <v>2264</v>
      </c>
      <c r="D13994" t="s">
        <v>2854</v>
      </c>
      <c r="E13994" t="s">
        <v>3312</v>
      </c>
      <c r="F13994" s="6">
        <v>1</v>
      </c>
      <c r="G13994" s="6"/>
      <c r="H13994" s="6"/>
      <c r="I13994" s="6"/>
      <c r="J13994" s="6">
        <v>37.265999999999998</v>
      </c>
      <c r="K13994">
        <f t="shared" si="436"/>
        <v>1</v>
      </c>
    </row>
    <row r="13995" spans="1:11" x14ac:dyDescent="0.25">
      <c r="A13995" s="5" t="str">
        <f t="shared" si="437"/>
        <v>SubLAPSCE High DesertMonthly Peak DayJanuary2</v>
      </c>
      <c r="B13995" t="s">
        <v>2237</v>
      </c>
      <c r="C13995" t="s">
        <v>2264</v>
      </c>
      <c r="D13995" t="s">
        <v>2854</v>
      </c>
      <c r="E13995" t="s">
        <v>3312</v>
      </c>
      <c r="F13995" s="6">
        <v>2</v>
      </c>
      <c r="G13995" s="6"/>
      <c r="H13995" s="6"/>
      <c r="I13995" s="6"/>
      <c r="J13995" s="6">
        <v>37.152000000000001</v>
      </c>
      <c r="K13995">
        <f t="shared" si="436"/>
        <v>1</v>
      </c>
    </row>
    <row r="13996" spans="1:11" x14ac:dyDescent="0.25">
      <c r="A13996" s="5" t="str">
        <f t="shared" si="437"/>
        <v>SubLAPSCE High DesertMonthly Peak DayJanuary3</v>
      </c>
      <c r="B13996" t="s">
        <v>2237</v>
      </c>
      <c r="C13996" t="s">
        <v>2264</v>
      </c>
      <c r="D13996" t="s">
        <v>2854</v>
      </c>
      <c r="E13996" t="s">
        <v>3312</v>
      </c>
      <c r="F13996" s="6">
        <v>3</v>
      </c>
      <c r="G13996" s="6"/>
      <c r="H13996" s="6"/>
      <c r="I13996" s="6"/>
      <c r="J13996" s="6">
        <v>36.327999999999996</v>
      </c>
      <c r="K13996">
        <f t="shared" si="436"/>
        <v>1</v>
      </c>
    </row>
    <row r="13997" spans="1:11" x14ac:dyDescent="0.25">
      <c r="A13997" s="5" t="str">
        <f t="shared" si="437"/>
        <v>SubLAPSCE High DesertMonthly Peak DayJanuary4</v>
      </c>
      <c r="B13997" t="s">
        <v>2237</v>
      </c>
      <c r="C13997" t="s">
        <v>2264</v>
      </c>
      <c r="D13997" t="s">
        <v>2854</v>
      </c>
      <c r="E13997" t="s">
        <v>3312</v>
      </c>
      <c r="F13997" s="6">
        <v>4</v>
      </c>
      <c r="G13997" s="6"/>
      <c r="H13997" s="6"/>
      <c r="I13997" s="6"/>
      <c r="J13997" s="6">
        <v>35.07</v>
      </c>
      <c r="K13997">
        <f t="shared" si="436"/>
        <v>1</v>
      </c>
    </row>
    <row r="13998" spans="1:11" x14ac:dyDescent="0.25">
      <c r="A13998" s="5" t="str">
        <f t="shared" si="437"/>
        <v>SubLAPSCE High DesertMonthly Peak DayJanuary5</v>
      </c>
      <c r="B13998" t="s">
        <v>2237</v>
      </c>
      <c r="C13998" t="s">
        <v>2264</v>
      </c>
      <c r="D13998" t="s">
        <v>2854</v>
      </c>
      <c r="E13998" t="s">
        <v>3312</v>
      </c>
      <c r="F13998" s="6">
        <v>5</v>
      </c>
      <c r="G13998" s="6"/>
      <c r="H13998" s="6"/>
      <c r="I13998" s="6"/>
      <c r="J13998" s="6">
        <v>34.775999999999996</v>
      </c>
      <c r="K13998">
        <f t="shared" si="436"/>
        <v>1</v>
      </c>
    </row>
    <row r="13999" spans="1:11" x14ac:dyDescent="0.25">
      <c r="A13999" s="5" t="str">
        <f t="shared" si="437"/>
        <v>SubLAPSCE High DesertMonthly Peak DayJanuary6</v>
      </c>
      <c r="B13999" t="s">
        <v>2237</v>
      </c>
      <c r="C13999" t="s">
        <v>2264</v>
      </c>
      <c r="D13999" t="s">
        <v>2854</v>
      </c>
      <c r="E13999" t="s">
        <v>3312</v>
      </c>
      <c r="F13999" s="6">
        <v>6</v>
      </c>
      <c r="G13999" s="6"/>
      <c r="H13999" s="6"/>
      <c r="I13999" s="6"/>
      <c r="J13999" s="6">
        <v>33.073999999999998</v>
      </c>
      <c r="K13999">
        <f t="shared" si="436"/>
        <v>1</v>
      </c>
    </row>
    <row r="14000" spans="1:11" x14ac:dyDescent="0.25">
      <c r="A14000" s="5" t="str">
        <f t="shared" si="437"/>
        <v>SubLAPSCE High DesertMonthly Peak DayJanuary7</v>
      </c>
      <c r="B14000" t="s">
        <v>2237</v>
      </c>
      <c r="C14000" t="s">
        <v>2264</v>
      </c>
      <c r="D14000" t="s">
        <v>2854</v>
      </c>
      <c r="E14000" t="s">
        <v>3312</v>
      </c>
      <c r="F14000" s="6">
        <v>7</v>
      </c>
      <c r="G14000" s="6"/>
      <c r="H14000" s="6"/>
      <c r="I14000" s="6"/>
      <c r="J14000" s="6">
        <v>31.032</v>
      </c>
      <c r="K14000">
        <f t="shared" si="436"/>
        <v>1</v>
      </c>
    </row>
    <row r="14001" spans="1:11" x14ac:dyDescent="0.25">
      <c r="A14001" s="5" t="str">
        <f t="shared" si="437"/>
        <v>SubLAPSCE High DesertMonthly Peak DayJanuary8</v>
      </c>
      <c r="B14001" t="s">
        <v>2237</v>
      </c>
      <c r="C14001" t="s">
        <v>2264</v>
      </c>
      <c r="D14001" t="s">
        <v>2854</v>
      </c>
      <c r="E14001" t="s">
        <v>3312</v>
      </c>
      <c r="F14001" s="6">
        <v>8</v>
      </c>
      <c r="G14001" s="6"/>
      <c r="H14001" s="6"/>
      <c r="I14001" s="6"/>
      <c r="J14001" s="6">
        <v>30.898000000000003</v>
      </c>
      <c r="K14001">
        <f t="shared" si="436"/>
        <v>1</v>
      </c>
    </row>
    <row r="14002" spans="1:11" x14ac:dyDescent="0.25">
      <c r="A14002" s="5" t="str">
        <f t="shared" si="437"/>
        <v>SubLAPSCE High DesertMonthly Peak DayJanuary9</v>
      </c>
      <c r="B14002" t="s">
        <v>2237</v>
      </c>
      <c r="C14002" t="s">
        <v>2264</v>
      </c>
      <c r="D14002" t="s">
        <v>2854</v>
      </c>
      <c r="E14002" t="s">
        <v>3312</v>
      </c>
      <c r="F14002" s="6">
        <v>9</v>
      </c>
      <c r="G14002" s="6"/>
      <c r="H14002" s="6"/>
      <c r="I14002" s="6"/>
      <c r="J14002" s="6">
        <v>31.006</v>
      </c>
      <c r="K14002">
        <f t="shared" si="436"/>
        <v>1</v>
      </c>
    </row>
    <row r="14003" spans="1:11" x14ac:dyDescent="0.25">
      <c r="A14003" s="5" t="str">
        <f t="shared" si="437"/>
        <v>SubLAPSCE High DesertMonthly Peak DayJanuary10</v>
      </c>
      <c r="B14003" t="s">
        <v>2237</v>
      </c>
      <c r="C14003" t="s">
        <v>2264</v>
      </c>
      <c r="D14003" t="s">
        <v>2854</v>
      </c>
      <c r="E14003" t="s">
        <v>3312</v>
      </c>
      <c r="F14003" s="6">
        <v>10</v>
      </c>
      <c r="G14003" s="6"/>
      <c r="H14003" s="6"/>
      <c r="I14003" s="6"/>
      <c r="J14003" s="6">
        <v>32.096000000000004</v>
      </c>
      <c r="K14003">
        <f t="shared" si="436"/>
        <v>1</v>
      </c>
    </row>
    <row r="14004" spans="1:11" x14ac:dyDescent="0.25">
      <c r="A14004" s="5" t="str">
        <f t="shared" si="437"/>
        <v>SubLAPSCE High DesertMonthly Peak DayJanuary11</v>
      </c>
      <c r="B14004" t="s">
        <v>2237</v>
      </c>
      <c r="C14004" t="s">
        <v>2264</v>
      </c>
      <c r="D14004" t="s">
        <v>2854</v>
      </c>
      <c r="E14004" t="s">
        <v>3312</v>
      </c>
      <c r="F14004" s="6">
        <v>11</v>
      </c>
      <c r="G14004" s="6"/>
      <c r="H14004" s="6"/>
      <c r="I14004" s="6"/>
      <c r="J14004" s="6">
        <v>33.746000000000002</v>
      </c>
      <c r="K14004">
        <f t="shared" si="436"/>
        <v>1</v>
      </c>
    </row>
    <row r="14005" spans="1:11" x14ac:dyDescent="0.25">
      <c r="A14005" s="5" t="str">
        <f t="shared" si="437"/>
        <v>SubLAPSCE High DesertMonthly Peak DayJanuary12</v>
      </c>
      <c r="B14005" t="s">
        <v>2237</v>
      </c>
      <c r="C14005" t="s">
        <v>2264</v>
      </c>
      <c r="D14005" t="s">
        <v>2854</v>
      </c>
      <c r="E14005" t="s">
        <v>3312</v>
      </c>
      <c r="F14005" s="6">
        <v>12</v>
      </c>
      <c r="G14005" s="6"/>
      <c r="H14005" s="6"/>
      <c r="I14005" s="6"/>
      <c r="J14005" s="6">
        <v>35.356000000000002</v>
      </c>
      <c r="K14005">
        <f t="shared" si="436"/>
        <v>1</v>
      </c>
    </row>
    <row r="14006" spans="1:11" x14ac:dyDescent="0.25">
      <c r="A14006" s="5" t="str">
        <f t="shared" si="437"/>
        <v>SubLAPSCE High DesertMonthly Peak DayJanuary13</v>
      </c>
      <c r="B14006" t="s">
        <v>2237</v>
      </c>
      <c r="C14006" t="s">
        <v>2264</v>
      </c>
      <c r="D14006" t="s">
        <v>2854</v>
      </c>
      <c r="E14006" t="s">
        <v>3312</v>
      </c>
      <c r="F14006" s="6">
        <v>13</v>
      </c>
      <c r="G14006" s="6"/>
      <c r="H14006" s="6"/>
      <c r="I14006" s="6"/>
      <c r="J14006" s="6">
        <v>36.61</v>
      </c>
      <c r="K14006">
        <f t="shared" si="436"/>
        <v>1</v>
      </c>
    </row>
    <row r="14007" spans="1:11" x14ac:dyDescent="0.25">
      <c r="A14007" s="5" t="str">
        <f t="shared" si="437"/>
        <v>SubLAPSCE High DesertMonthly Peak DayJanuary14</v>
      </c>
      <c r="B14007" t="s">
        <v>2237</v>
      </c>
      <c r="C14007" t="s">
        <v>2264</v>
      </c>
      <c r="D14007" t="s">
        <v>2854</v>
      </c>
      <c r="E14007" t="s">
        <v>3312</v>
      </c>
      <c r="F14007" s="6">
        <v>14</v>
      </c>
      <c r="G14007" s="6"/>
      <c r="H14007" s="6"/>
      <c r="I14007" s="6"/>
      <c r="J14007" s="6">
        <v>37.137999999999998</v>
      </c>
      <c r="K14007">
        <f t="shared" si="436"/>
        <v>1</v>
      </c>
    </row>
    <row r="14008" spans="1:11" x14ac:dyDescent="0.25">
      <c r="A14008" s="5" t="str">
        <f t="shared" si="437"/>
        <v>SubLAPSCE High DesertMonthly Peak DayJanuary15</v>
      </c>
      <c r="B14008" t="s">
        <v>2237</v>
      </c>
      <c r="C14008" t="s">
        <v>2264</v>
      </c>
      <c r="D14008" t="s">
        <v>2854</v>
      </c>
      <c r="E14008" t="s">
        <v>3312</v>
      </c>
      <c r="F14008" s="6">
        <v>15</v>
      </c>
      <c r="G14008" s="6"/>
      <c r="H14008" s="6"/>
      <c r="I14008" s="6"/>
      <c r="J14008" s="6">
        <v>37.561999999999998</v>
      </c>
      <c r="K14008">
        <f t="shared" si="436"/>
        <v>1</v>
      </c>
    </row>
    <row r="14009" spans="1:11" x14ac:dyDescent="0.25">
      <c r="A14009" s="5" t="str">
        <f t="shared" si="437"/>
        <v>SubLAPSCE High DesertMonthly Peak DayJanuary16</v>
      </c>
      <c r="B14009" t="s">
        <v>2237</v>
      </c>
      <c r="C14009" t="s">
        <v>2264</v>
      </c>
      <c r="D14009" t="s">
        <v>2854</v>
      </c>
      <c r="E14009" t="s">
        <v>3312</v>
      </c>
      <c r="F14009" s="6">
        <v>16</v>
      </c>
      <c r="G14009" s="6"/>
      <c r="H14009" s="6"/>
      <c r="I14009" s="6"/>
      <c r="J14009" s="6">
        <v>37.282000000000004</v>
      </c>
      <c r="K14009">
        <f t="shared" si="436"/>
        <v>1</v>
      </c>
    </row>
    <row r="14010" spans="1:11" x14ac:dyDescent="0.25">
      <c r="A14010" s="5" t="str">
        <f t="shared" si="437"/>
        <v>SubLAPSCE High DesertMonthly Peak DayJanuary17</v>
      </c>
      <c r="B14010" t="s">
        <v>2237</v>
      </c>
      <c r="C14010" t="s">
        <v>2264</v>
      </c>
      <c r="D14010" t="s">
        <v>2854</v>
      </c>
      <c r="E14010" t="s">
        <v>3312</v>
      </c>
      <c r="F14010" s="6">
        <v>17</v>
      </c>
      <c r="G14010" s="6"/>
      <c r="H14010" s="6"/>
      <c r="I14010" s="6"/>
      <c r="J14010" s="6">
        <v>36.75</v>
      </c>
      <c r="K14010">
        <f t="shared" si="436"/>
        <v>1</v>
      </c>
    </row>
    <row r="14011" spans="1:11" x14ac:dyDescent="0.25">
      <c r="A14011" s="5" t="str">
        <f t="shared" si="437"/>
        <v>SubLAPSCE High DesertMonthly Peak DayJanuary18</v>
      </c>
      <c r="B14011" t="s">
        <v>2237</v>
      </c>
      <c r="C14011" t="s">
        <v>2264</v>
      </c>
      <c r="D14011" t="s">
        <v>2854</v>
      </c>
      <c r="E14011" t="s">
        <v>3312</v>
      </c>
      <c r="F14011" s="6">
        <v>18</v>
      </c>
      <c r="G14011" s="6"/>
      <c r="H14011" s="6"/>
      <c r="I14011" s="6"/>
      <c r="J14011" s="6">
        <v>34.869999999999997</v>
      </c>
      <c r="K14011">
        <f t="shared" si="436"/>
        <v>1</v>
      </c>
    </row>
    <row r="14012" spans="1:11" x14ac:dyDescent="0.25">
      <c r="A14012" s="5" t="str">
        <f t="shared" si="437"/>
        <v>SubLAPSCE High DesertMonthly Peak DayJanuary19</v>
      </c>
      <c r="B14012" t="s">
        <v>2237</v>
      </c>
      <c r="C14012" t="s">
        <v>2264</v>
      </c>
      <c r="D14012" t="s">
        <v>2854</v>
      </c>
      <c r="E14012" t="s">
        <v>3312</v>
      </c>
      <c r="F14012" s="6">
        <v>19</v>
      </c>
      <c r="G14012" s="6"/>
      <c r="H14012" s="6"/>
      <c r="I14012" s="6"/>
      <c r="J14012" s="6">
        <v>33.496000000000002</v>
      </c>
      <c r="K14012">
        <f t="shared" si="436"/>
        <v>1</v>
      </c>
    </row>
    <row r="14013" spans="1:11" x14ac:dyDescent="0.25">
      <c r="A14013" s="5" t="str">
        <f t="shared" si="437"/>
        <v>SubLAPSCE High DesertMonthly Peak DayJanuary20</v>
      </c>
      <c r="B14013" t="s">
        <v>2237</v>
      </c>
      <c r="C14013" t="s">
        <v>2264</v>
      </c>
      <c r="D14013" t="s">
        <v>2854</v>
      </c>
      <c r="E14013" t="s">
        <v>3312</v>
      </c>
      <c r="F14013" s="6">
        <v>20</v>
      </c>
      <c r="G14013" s="6"/>
      <c r="H14013" s="6"/>
      <c r="I14013" s="6"/>
      <c r="J14013" s="6">
        <v>32.655999999999999</v>
      </c>
      <c r="K14013">
        <f t="shared" si="436"/>
        <v>1</v>
      </c>
    </row>
    <row r="14014" spans="1:11" x14ac:dyDescent="0.25">
      <c r="A14014" s="5" t="str">
        <f t="shared" si="437"/>
        <v>SubLAPSCE High DesertMonthly Peak DayJanuary21</v>
      </c>
      <c r="B14014" t="s">
        <v>2237</v>
      </c>
      <c r="C14014" t="s">
        <v>2264</v>
      </c>
      <c r="D14014" t="s">
        <v>2854</v>
      </c>
      <c r="E14014" t="s">
        <v>3312</v>
      </c>
      <c r="F14014" s="6">
        <v>21</v>
      </c>
      <c r="G14014" s="6"/>
      <c r="H14014" s="6"/>
      <c r="I14014" s="6"/>
      <c r="J14014" s="6">
        <v>32.101999999999997</v>
      </c>
      <c r="K14014">
        <f t="shared" si="436"/>
        <v>1</v>
      </c>
    </row>
    <row r="14015" spans="1:11" x14ac:dyDescent="0.25">
      <c r="A14015" s="5" t="str">
        <f t="shared" si="437"/>
        <v>SubLAPSCE High DesertMonthly Peak DayJanuary22</v>
      </c>
      <c r="B14015" t="s">
        <v>2237</v>
      </c>
      <c r="C14015" t="s">
        <v>2264</v>
      </c>
      <c r="D14015" t="s">
        <v>2854</v>
      </c>
      <c r="E14015" t="s">
        <v>3312</v>
      </c>
      <c r="F14015" s="6">
        <v>22</v>
      </c>
      <c r="G14015" s="6"/>
      <c r="H14015" s="6"/>
      <c r="I14015" s="6"/>
      <c r="J14015" s="6">
        <v>32.018000000000001</v>
      </c>
      <c r="K14015">
        <f t="shared" si="436"/>
        <v>1</v>
      </c>
    </row>
    <row r="14016" spans="1:11" x14ac:dyDescent="0.25">
      <c r="A14016" s="5" t="str">
        <f t="shared" si="437"/>
        <v>SubLAPSCE High DesertMonthly Peak DayJanuary23</v>
      </c>
      <c r="B14016" t="s">
        <v>2237</v>
      </c>
      <c r="C14016" t="s">
        <v>2264</v>
      </c>
      <c r="D14016" t="s">
        <v>2854</v>
      </c>
      <c r="E14016" t="s">
        <v>3312</v>
      </c>
      <c r="F14016" s="6">
        <v>23</v>
      </c>
      <c r="G14016" s="6"/>
      <c r="H14016" s="6"/>
      <c r="I14016" s="6"/>
      <c r="J14016" s="6">
        <v>31.651999999999997</v>
      </c>
      <c r="K14016">
        <f t="shared" si="436"/>
        <v>1</v>
      </c>
    </row>
    <row r="14017" spans="1:11" x14ac:dyDescent="0.25">
      <c r="A14017" s="5" t="str">
        <f t="shared" si="437"/>
        <v>SubLAPSCE High DesertMonthly Peak DayJanuary24</v>
      </c>
      <c r="B14017" t="s">
        <v>2237</v>
      </c>
      <c r="C14017" t="s">
        <v>2264</v>
      </c>
      <c r="D14017" t="s">
        <v>2854</v>
      </c>
      <c r="E14017" t="s">
        <v>3312</v>
      </c>
      <c r="F14017" s="6">
        <v>24</v>
      </c>
      <c r="G14017" s="6"/>
      <c r="H14017" s="6"/>
      <c r="I14017" s="6"/>
      <c r="J14017" s="6">
        <v>31.427999999999997</v>
      </c>
      <c r="K14017">
        <f t="shared" si="436"/>
        <v>1</v>
      </c>
    </row>
    <row r="14018" spans="1:11" x14ac:dyDescent="0.25">
      <c r="A14018" s="5" t="str">
        <f t="shared" si="437"/>
        <v>SubLAPSCE High DesertAverage WeekdayFebruary1</v>
      </c>
      <c r="B14018" t="s">
        <v>2237</v>
      </c>
      <c r="C14018" t="s">
        <v>2264</v>
      </c>
      <c r="D14018" t="s">
        <v>2855</v>
      </c>
      <c r="E14018" t="s">
        <v>3313</v>
      </c>
      <c r="F14018" s="6">
        <v>1</v>
      </c>
      <c r="G14018" s="6"/>
      <c r="H14018" s="6"/>
      <c r="I14018" s="6"/>
      <c r="J14018" s="6">
        <v>43.467999999999996</v>
      </c>
      <c r="K14018">
        <f t="shared" ref="K14018:K14081" si="438">INDEX(events, MATCH(CONCATENATE(B14018, C14018, D14018, E14018), events_y, 0), MATCH("Confidential", events_x, 0))</f>
        <v>1</v>
      </c>
    </row>
    <row r="14019" spans="1:11" x14ac:dyDescent="0.25">
      <c r="A14019" s="5" t="str">
        <f t="shared" ref="A14019:A14082" si="439">CONCATENATE(B14019, C14019, D14019, E14019, F14019)</f>
        <v>SubLAPSCE High DesertAverage WeekdayFebruary2</v>
      </c>
      <c r="B14019" t="s">
        <v>2237</v>
      </c>
      <c r="C14019" t="s">
        <v>2264</v>
      </c>
      <c r="D14019" t="s">
        <v>2855</v>
      </c>
      <c r="E14019" t="s">
        <v>3313</v>
      </c>
      <c r="F14019" s="6">
        <v>2</v>
      </c>
      <c r="G14019" s="6"/>
      <c r="H14019" s="6"/>
      <c r="I14019" s="6"/>
      <c r="J14019" s="6">
        <v>43.131999999999998</v>
      </c>
      <c r="K14019">
        <f t="shared" si="438"/>
        <v>1</v>
      </c>
    </row>
    <row r="14020" spans="1:11" x14ac:dyDescent="0.25">
      <c r="A14020" s="5" t="str">
        <f t="shared" si="439"/>
        <v>SubLAPSCE High DesertAverage WeekdayFebruary3</v>
      </c>
      <c r="B14020" t="s">
        <v>2237</v>
      </c>
      <c r="C14020" t="s">
        <v>2264</v>
      </c>
      <c r="D14020" t="s">
        <v>2855</v>
      </c>
      <c r="E14020" t="s">
        <v>3313</v>
      </c>
      <c r="F14020" s="6">
        <v>3</v>
      </c>
      <c r="G14020" s="6"/>
      <c r="H14020" s="6"/>
      <c r="I14020" s="6"/>
      <c r="J14020" s="6">
        <v>42.332000000000008</v>
      </c>
      <c r="K14020">
        <f t="shared" si="438"/>
        <v>1</v>
      </c>
    </row>
    <row r="14021" spans="1:11" x14ac:dyDescent="0.25">
      <c r="A14021" s="5" t="str">
        <f t="shared" si="439"/>
        <v>SubLAPSCE High DesertAverage WeekdayFebruary4</v>
      </c>
      <c r="B14021" t="s">
        <v>2237</v>
      </c>
      <c r="C14021" t="s">
        <v>2264</v>
      </c>
      <c r="D14021" t="s">
        <v>2855</v>
      </c>
      <c r="E14021" t="s">
        <v>3313</v>
      </c>
      <c r="F14021" s="6">
        <v>4</v>
      </c>
      <c r="G14021" s="6"/>
      <c r="H14021" s="6"/>
      <c r="I14021" s="6"/>
      <c r="J14021" s="6">
        <v>41.066000000000003</v>
      </c>
      <c r="K14021">
        <f t="shared" si="438"/>
        <v>1</v>
      </c>
    </row>
    <row r="14022" spans="1:11" x14ac:dyDescent="0.25">
      <c r="A14022" s="5" t="str">
        <f t="shared" si="439"/>
        <v>SubLAPSCE High DesertAverage WeekdayFebruary5</v>
      </c>
      <c r="B14022" t="s">
        <v>2237</v>
      </c>
      <c r="C14022" t="s">
        <v>2264</v>
      </c>
      <c r="D14022" t="s">
        <v>2855</v>
      </c>
      <c r="E14022" t="s">
        <v>3313</v>
      </c>
      <c r="F14022" s="6">
        <v>5</v>
      </c>
      <c r="G14022" s="6"/>
      <c r="H14022" s="6"/>
      <c r="I14022" s="6"/>
      <c r="J14022" s="6">
        <v>41.51</v>
      </c>
      <c r="K14022">
        <f t="shared" si="438"/>
        <v>1</v>
      </c>
    </row>
    <row r="14023" spans="1:11" x14ac:dyDescent="0.25">
      <c r="A14023" s="5" t="str">
        <f t="shared" si="439"/>
        <v>SubLAPSCE High DesertAverage WeekdayFebruary6</v>
      </c>
      <c r="B14023" t="s">
        <v>2237</v>
      </c>
      <c r="C14023" t="s">
        <v>2264</v>
      </c>
      <c r="D14023" t="s">
        <v>2855</v>
      </c>
      <c r="E14023" t="s">
        <v>3313</v>
      </c>
      <c r="F14023" s="6">
        <v>6</v>
      </c>
      <c r="G14023" s="6"/>
      <c r="H14023" s="6"/>
      <c r="I14023" s="6"/>
      <c r="J14023" s="6">
        <v>40.799999999999997</v>
      </c>
      <c r="K14023">
        <f t="shared" si="438"/>
        <v>1</v>
      </c>
    </row>
    <row r="14024" spans="1:11" x14ac:dyDescent="0.25">
      <c r="A14024" s="5" t="str">
        <f t="shared" si="439"/>
        <v>SubLAPSCE High DesertAverage WeekdayFebruary7</v>
      </c>
      <c r="B14024" t="s">
        <v>2237</v>
      </c>
      <c r="C14024" t="s">
        <v>2264</v>
      </c>
      <c r="D14024" t="s">
        <v>2855</v>
      </c>
      <c r="E14024" t="s">
        <v>3313</v>
      </c>
      <c r="F14024" s="6">
        <v>7</v>
      </c>
      <c r="G14024" s="6"/>
      <c r="H14024" s="6"/>
      <c r="I14024" s="6"/>
      <c r="J14024" s="6">
        <v>41.989999999999995</v>
      </c>
      <c r="K14024">
        <f t="shared" si="438"/>
        <v>1</v>
      </c>
    </row>
    <row r="14025" spans="1:11" x14ac:dyDescent="0.25">
      <c r="A14025" s="5" t="str">
        <f t="shared" si="439"/>
        <v>SubLAPSCE High DesertAverage WeekdayFebruary8</v>
      </c>
      <c r="B14025" t="s">
        <v>2237</v>
      </c>
      <c r="C14025" t="s">
        <v>2264</v>
      </c>
      <c r="D14025" t="s">
        <v>2855</v>
      </c>
      <c r="E14025" t="s">
        <v>3313</v>
      </c>
      <c r="F14025" s="6">
        <v>8</v>
      </c>
      <c r="G14025" s="6"/>
      <c r="H14025" s="6"/>
      <c r="I14025" s="6"/>
      <c r="J14025" s="6">
        <v>40.167999999999999</v>
      </c>
      <c r="K14025">
        <f t="shared" si="438"/>
        <v>1</v>
      </c>
    </row>
    <row r="14026" spans="1:11" x14ac:dyDescent="0.25">
      <c r="A14026" s="5" t="str">
        <f t="shared" si="439"/>
        <v>SubLAPSCE High DesertAverage WeekdayFebruary9</v>
      </c>
      <c r="B14026" t="s">
        <v>2237</v>
      </c>
      <c r="C14026" t="s">
        <v>2264</v>
      </c>
      <c r="D14026" t="s">
        <v>2855</v>
      </c>
      <c r="E14026" t="s">
        <v>3313</v>
      </c>
      <c r="F14026" s="6">
        <v>9</v>
      </c>
      <c r="G14026" s="6"/>
      <c r="H14026" s="6"/>
      <c r="I14026" s="6"/>
      <c r="J14026" s="6">
        <v>40.944000000000003</v>
      </c>
      <c r="K14026">
        <f t="shared" si="438"/>
        <v>1</v>
      </c>
    </row>
    <row r="14027" spans="1:11" x14ac:dyDescent="0.25">
      <c r="A14027" s="5" t="str">
        <f t="shared" si="439"/>
        <v>SubLAPSCE High DesertAverage WeekdayFebruary10</v>
      </c>
      <c r="B14027" t="s">
        <v>2237</v>
      </c>
      <c r="C14027" t="s">
        <v>2264</v>
      </c>
      <c r="D14027" t="s">
        <v>2855</v>
      </c>
      <c r="E14027" t="s">
        <v>3313</v>
      </c>
      <c r="F14027" s="6">
        <v>10</v>
      </c>
      <c r="G14027" s="6"/>
      <c r="H14027" s="6"/>
      <c r="I14027" s="6"/>
      <c r="J14027" s="6">
        <v>43.833999999999996</v>
      </c>
      <c r="K14027">
        <f t="shared" si="438"/>
        <v>1</v>
      </c>
    </row>
    <row r="14028" spans="1:11" x14ac:dyDescent="0.25">
      <c r="A14028" s="5" t="str">
        <f t="shared" si="439"/>
        <v>SubLAPSCE High DesertAverage WeekdayFebruary11</v>
      </c>
      <c r="B14028" t="s">
        <v>2237</v>
      </c>
      <c r="C14028" t="s">
        <v>2264</v>
      </c>
      <c r="D14028" t="s">
        <v>2855</v>
      </c>
      <c r="E14028" t="s">
        <v>3313</v>
      </c>
      <c r="F14028" s="6">
        <v>11</v>
      </c>
      <c r="G14028" s="6"/>
      <c r="H14028" s="6"/>
      <c r="I14028" s="6"/>
      <c r="J14028" s="6">
        <v>47.122</v>
      </c>
      <c r="K14028">
        <f t="shared" si="438"/>
        <v>1</v>
      </c>
    </row>
    <row r="14029" spans="1:11" x14ac:dyDescent="0.25">
      <c r="A14029" s="5" t="str">
        <f t="shared" si="439"/>
        <v>SubLAPSCE High DesertAverage WeekdayFebruary12</v>
      </c>
      <c r="B14029" t="s">
        <v>2237</v>
      </c>
      <c r="C14029" t="s">
        <v>2264</v>
      </c>
      <c r="D14029" t="s">
        <v>2855</v>
      </c>
      <c r="E14029" t="s">
        <v>3313</v>
      </c>
      <c r="F14029" s="6">
        <v>12</v>
      </c>
      <c r="G14029" s="6"/>
      <c r="H14029" s="6"/>
      <c r="I14029" s="6"/>
      <c r="J14029" s="6">
        <v>50.701999999999998</v>
      </c>
      <c r="K14029">
        <f t="shared" si="438"/>
        <v>1</v>
      </c>
    </row>
    <row r="14030" spans="1:11" x14ac:dyDescent="0.25">
      <c r="A14030" s="5" t="str">
        <f t="shared" si="439"/>
        <v>SubLAPSCE High DesertAverage WeekdayFebruary13</v>
      </c>
      <c r="B14030" t="s">
        <v>2237</v>
      </c>
      <c r="C14030" t="s">
        <v>2264</v>
      </c>
      <c r="D14030" t="s">
        <v>2855</v>
      </c>
      <c r="E14030" t="s">
        <v>3313</v>
      </c>
      <c r="F14030" s="6">
        <v>13</v>
      </c>
      <c r="G14030" s="6"/>
      <c r="H14030" s="6"/>
      <c r="I14030" s="6"/>
      <c r="J14030" s="6">
        <v>53.552</v>
      </c>
      <c r="K14030">
        <f t="shared" si="438"/>
        <v>1</v>
      </c>
    </row>
    <row r="14031" spans="1:11" x14ac:dyDescent="0.25">
      <c r="A14031" s="5" t="str">
        <f t="shared" si="439"/>
        <v>SubLAPSCE High DesertAverage WeekdayFebruary14</v>
      </c>
      <c r="B14031" t="s">
        <v>2237</v>
      </c>
      <c r="C14031" t="s">
        <v>2264</v>
      </c>
      <c r="D14031" t="s">
        <v>2855</v>
      </c>
      <c r="E14031" t="s">
        <v>3313</v>
      </c>
      <c r="F14031" s="6">
        <v>14</v>
      </c>
      <c r="G14031" s="6"/>
      <c r="H14031" s="6"/>
      <c r="I14031" s="6"/>
      <c r="J14031" s="6">
        <v>56.5</v>
      </c>
      <c r="K14031">
        <f t="shared" si="438"/>
        <v>1</v>
      </c>
    </row>
    <row r="14032" spans="1:11" x14ac:dyDescent="0.25">
      <c r="A14032" s="5" t="str">
        <f t="shared" si="439"/>
        <v>SubLAPSCE High DesertAverage WeekdayFebruary15</v>
      </c>
      <c r="B14032" t="s">
        <v>2237</v>
      </c>
      <c r="C14032" t="s">
        <v>2264</v>
      </c>
      <c r="D14032" t="s">
        <v>2855</v>
      </c>
      <c r="E14032" t="s">
        <v>3313</v>
      </c>
      <c r="F14032" s="6">
        <v>15</v>
      </c>
      <c r="G14032" s="6"/>
      <c r="H14032" s="6"/>
      <c r="I14032" s="6"/>
      <c r="J14032" s="6">
        <v>57.383999999999993</v>
      </c>
      <c r="K14032">
        <f t="shared" si="438"/>
        <v>1</v>
      </c>
    </row>
    <row r="14033" spans="1:11" x14ac:dyDescent="0.25">
      <c r="A14033" s="5" t="str">
        <f t="shared" si="439"/>
        <v>SubLAPSCE High DesertAverage WeekdayFebruary16</v>
      </c>
      <c r="B14033" t="s">
        <v>2237</v>
      </c>
      <c r="C14033" t="s">
        <v>2264</v>
      </c>
      <c r="D14033" t="s">
        <v>2855</v>
      </c>
      <c r="E14033" t="s">
        <v>3313</v>
      </c>
      <c r="F14033" s="6">
        <v>16</v>
      </c>
      <c r="G14033" s="6"/>
      <c r="H14033" s="6"/>
      <c r="I14033" s="6"/>
      <c r="J14033" s="6">
        <v>56.614000000000011</v>
      </c>
      <c r="K14033">
        <f t="shared" si="438"/>
        <v>1</v>
      </c>
    </row>
    <row r="14034" spans="1:11" x14ac:dyDescent="0.25">
      <c r="A14034" s="5" t="str">
        <f t="shared" si="439"/>
        <v>SubLAPSCE High DesertAverage WeekdayFebruary17</v>
      </c>
      <c r="B14034" t="s">
        <v>2237</v>
      </c>
      <c r="C14034" t="s">
        <v>2264</v>
      </c>
      <c r="D14034" t="s">
        <v>2855</v>
      </c>
      <c r="E14034" t="s">
        <v>3313</v>
      </c>
      <c r="F14034" s="6">
        <v>17</v>
      </c>
      <c r="G14034" s="6"/>
      <c r="H14034" s="6"/>
      <c r="I14034" s="6"/>
      <c r="J14034" s="6">
        <v>56.570000000000007</v>
      </c>
      <c r="K14034">
        <f t="shared" si="438"/>
        <v>1</v>
      </c>
    </row>
    <row r="14035" spans="1:11" x14ac:dyDescent="0.25">
      <c r="A14035" s="5" t="str">
        <f t="shared" si="439"/>
        <v>SubLAPSCE High DesertAverage WeekdayFebruary18</v>
      </c>
      <c r="B14035" t="s">
        <v>2237</v>
      </c>
      <c r="C14035" t="s">
        <v>2264</v>
      </c>
      <c r="D14035" t="s">
        <v>2855</v>
      </c>
      <c r="E14035" t="s">
        <v>3313</v>
      </c>
      <c r="F14035" s="6">
        <v>18</v>
      </c>
      <c r="G14035" s="6"/>
      <c r="H14035" s="6"/>
      <c r="I14035" s="6"/>
      <c r="J14035" s="6">
        <v>55.318000000000005</v>
      </c>
      <c r="K14035">
        <f t="shared" si="438"/>
        <v>1</v>
      </c>
    </row>
    <row r="14036" spans="1:11" x14ac:dyDescent="0.25">
      <c r="A14036" s="5" t="str">
        <f t="shared" si="439"/>
        <v>SubLAPSCE High DesertAverage WeekdayFebruary19</v>
      </c>
      <c r="B14036" t="s">
        <v>2237</v>
      </c>
      <c r="C14036" t="s">
        <v>2264</v>
      </c>
      <c r="D14036" t="s">
        <v>2855</v>
      </c>
      <c r="E14036" t="s">
        <v>3313</v>
      </c>
      <c r="F14036" s="6">
        <v>19</v>
      </c>
      <c r="G14036" s="6"/>
      <c r="H14036" s="6"/>
      <c r="I14036" s="6"/>
      <c r="J14036" s="6">
        <v>53.89</v>
      </c>
      <c r="K14036">
        <f t="shared" si="438"/>
        <v>1</v>
      </c>
    </row>
    <row r="14037" spans="1:11" x14ac:dyDescent="0.25">
      <c r="A14037" s="5" t="str">
        <f t="shared" si="439"/>
        <v>SubLAPSCE High DesertAverage WeekdayFebruary20</v>
      </c>
      <c r="B14037" t="s">
        <v>2237</v>
      </c>
      <c r="C14037" t="s">
        <v>2264</v>
      </c>
      <c r="D14037" t="s">
        <v>2855</v>
      </c>
      <c r="E14037" t="s">
        <v>3313</v>
      </c>
      <c r="F14037" s="6">
        <v>20</v>
      </c>
      <c r="G14037" s="6"/>
      <c r="H14037" s="6"/>
      <c r="I14037" s="6"/>
      <c r="J14037" s="6">
        <v>51.922000000000004</v>
      </c>
      <c r="K14037">
        <f t="shared" si="438"/>
        <v>1</v>
      </c>
    </row>
    <row r="14038" spans="1:11" x14ac:dyDescent="0.25">
      <c r="A14038" s="5" t="str">
        <f t="shared" si="439"/>
        <v>SubLAPSCE High DesertAverage WeekdayFebruary21</v>
      </c>
      <c r="B14038" t="s">
        <v>2237</v>
      </c>
      <c r="C14038" t="s">
        <v>2264</v>
      </c>
      <c r="D14038" t="s">
        <v>2855</v>
      </c>
      <c r="E14038" t="s">
        <v>3313</v>
      </c>
      <c r="F14038" s="6">
        <v>21</v>
      </c>
      <c r="G14038" s="6"/>
      <c r="H14038" s="6"/>
      <c r="I14038" s="6"/>
      <c r="J14038" s="6">
        <v>51.351999999999997</v>
      </c>
      <c r="K14038">
        <f t="shared" si="438"/>
        <v>1</v>
      </c>
    </row>
    <row r="14039" spans="1:11" x14ac:dyDescent="0.25">
      <c r="A14039" s="5" t="str">
        <f t="shared" si="439"/>
        <v>SubLAPSCE High DesertAverage WeekdayFebruary22</v>
      </c>
      <c r="B14039" t="s">
        <v>2237</v>
      </c>
      <c r="C14039" t="s">
        <v>2264</v>
      </c>
      <c r="D14039" t="s">
        <v>2855</v>
      </c>
      <c r="E14039" t="s">
        <v>3313</v>
      </c>
      <c r="F14039" s="6">
        <v>22</v>
      </c>
      <c r="G14039" s="6"/>
      <c r="H14039" s="6"/>
      <c r="I14039" s="6"/>
      <c r="J14039" s="6">
        <v>49.552</v>
      </c>
      <c r="K14039">
        <f t="shared" si="438"/>
        <v>1</v>
      </c>
    </row>
    <row r="14040" spans="1:11" x14ac:dyDescent="0.25">
      <c r="A14040" s="5" t="str">
        <f t="shared" si="439"/>
        <v>SubLAPSCE High DesertAverage WeekdayFebruary23</v>
      </c>
      <c r="B14040" t="s">
        <v>2237</v>
      </c>
      <c r="C14040" t="s">
        <v>2264</v>
      </c>
      <c r="D14040" t="s">
        <v>2855</v>
      </c>
      <c r="E14040" t="s">
        <v>3313</v>
      </c>
      <c r="F14040" s="6">
        <v>23</v>
      </c>
      <c r="G14040" s="6"/>
      <c r="H14040" s="6"/>
      <c r="I14040" s="6"/>
      <c r="J14040" s="6">
        <v>49.172000000000004</v>
      </c>
      <c r="K14040">
        <f t="shared" si="438"/>
        <v>1</v>
      </c>
    </row>
    <row r="14041" spans="1:11" x14ac:dyDescent="0.25">
      <c r="A14041" s="5" t="str">
        <f t="shared" si="439"/>
        <v>SubLAPSCE High DesertAverage WeekdayFebruary24</v>
      </c>
      <c r="B14041" t="s">
        <v>2237</v>
      </c>
      <c r="C14041" t="s">
        <v>2264</v>
      </c>
      <c r="D14041" t="s">
        <v>2855</v>
      </c>
      <c r="E14041" t="s">
        <v>3313</v>
      </c>
      <c r="F14041" s="6">
        <v>24</v>
      </c>
      <c r="G14041" s="6"/>
      <c r="H14041" s="6"/>
      <c r="I14041" s="6"/>
      <c r="J14041" s="6">
        <v>48.106000000000002</v>
      </c>
      <c r="K14041">
        <f t="shared" si="438"/>
        <v>1</v>
      </c>
    </row>
    <row r="14042" spans="1:11" x14ac:dyDescent="0.25">
      <c r="A14042" s="5" t="str">
        <f t="shared" si="439"/>
        <v>SubLAPSCE High DesertMonthly Peak DayFebruary1</v>
      </c>
      <c r="B14042" t="s">
        <v>2237</v>
      </c>
      <c r="C14042" t="s">
        <v>2264</v>
      </c>
      <c r="D14042" t="s">
        <v>2856</v>
      </c>
      <c r="E14042" t="s">
        <v>3313</v>
      </c>
      <c r="F14042" s="6">
        <v>1</v>
      </c>
      <c r="G14042" s="6"/>
      <c r="H14042" s="6"/>
      <c r="I14042" s="6"/>
      <c r="J14042" s="6">
        <v>49.184000000000005</v>
      </c>
      <c r="K14042">
        <f t="shared" si="438"/>
        <v>1</v>
      </c>
    </row>
    <row r="14043" spans="1:11" x14ac:dyDescent="0.25">
      <c r="A14043" s="5" t="str">
        <f t="shared" si="439"/>
        <v>SubLAPSCE High DesertMonthly Peak DayFebruary2</v>
      </c>
      <c r="B14043" t="s">
        <v>2237</v>
      </c>
      <c r="C14043" t="s">
        <v>2264</v>
      </c>
      <c r="D14043" t="s">
        <v>2856</v>
      </c>
      <c r="E14043" t="s">
        <v>3313</v>
      </c>
      <c r="F14043" s="6">
        <v>2</v>
      </c>
      <c r="G14043" s="6"/>
      <c r="H14043" s="6"/>
      <c r="I14043" s="6"/>
      <c r="J14043" s="6">
        <v>48.788000000000004</v>
      </c>
      <c r="K14043">
        <f t="shared" si="438"/>
        <v>1</v>
      </c>
    </row>
    <row r="14044" spans="1:11" x14ac:dyDescent="0.25">
      <c r="A14044" s="5" t="str">
        <f t="shared" si="439"/>
        <v>SubLAPSCE High DesertMonthly Peak DayFebruary3</v>
      </c>
      <c r="B14044" t="s">
        <v>2237</v>
      </c>
      <c r="C14044" t="s">
        <v>2264</v>
      </c>
      <c r="D14044" t="s">
        <v>2856</v>
      </c>
      <c r="E14044" t="s">
        <v>3313</v>
      </c>
      <c r="F14044" s="6">
        <v>3</v>
      </c>
      <c r="G14044" s="6"/>
      <c r="H14044" s="6"/>
      <c r="I14044" s="6"/>
      <c r="J14044" s="6">
        <v>48.926000000000002</v>
      </c>
      <c r="K14044">
        <f t="shared" si="438"/>
        <v>1</v>
      </c>
    </row>
    <row r="14045" spans="1:11" x14ac:dyDescent="0.25">
      <c r="A14045" s="5" t="str">
        <f t="shared" si="439"/>
        <v>SubLAPSCE High DesertMonthly Peak DayFebruary4</v>
      </c>
      <c r="B14045" t="s">
        <v>2237</v>
      </c>
      <c r="C14045" t="s">
        <v>2264</v>
      </c>
      <c r="D14045" t="s">
        <v>2856</v>
      </c>
      <c r="E14045" t="s">
        <v>3313</v>
      </c>
      <c r="F14045" s="6">
        <v>4</v>
      </c>
      <c r="G14045" s="6"/>
      <c r="H14045" s="6"/>
      <c r="I14045" s="6"/>
      <c r="J14045" s="6">
        <v>48.402000000000001</v>
      </c>
      <c r="K14045">
        <f t="shared" si="438"/>
        <v>1</v>
      </c>
    </row>
    <row r="14046" spans="1:11" x14ac:dyDescent="0.25">
      <c r="A14046" s="5" t="str">
        <f t="shared" si="439"/>
        <v>SubLAPSCE High DesertMonthly Peak DayFebruary5</v>
      </c>
      <c r="B14046" t="s">
        <v>2237</v>
      </c>
      <c r="C14046" t="s">
        <v>2264</v>
      </c>
      <c r="D14046" t="s">
        <v>2856</v>
      </c>
      <c r="E14046" t="s">
        <v>3313</v>
      </c>
      <c r="F14046" s="6">
        <v>5</v>
      </c>
      <c r="G14046" s="6"/>
      <c r="H14046" s="6"/>
      <c r="I14046" s="6"/>
      <c r="J14046" s="6">
        <v>48.084000000000003</v>
      </c>
      <c r="K14046">
        <f t="shared" si="438"/>
        <v>1</v>
      </c>
    </row>
    <row r="14047" spans="1:11" x14ac:dyDescent="0.25">
      <c r="A14047" s="5" t="str">
        <f t="shared" si="439"/>
        <v>SubLAPSCE High DesertMonthly Peak DayFebruary6</v>
      </c>
      <c r="B14047" t="s">
        <v>2237</v>
      </c>
      <c r="C14047" t="s">
        <v>2264</v>
      </c>
      <c r="D14047" t="s">
        <v>2856</v>
      </c>
      <c r="E14047" t="s">
        <v>3313</v>
      </c>
      <c r="F14047" s="6">
        <v>6</v>
      </c>
      <c r="G14047" s="6"/>
      <c r="H14047" s="6"/>
      <c r="I14047" s="6"/>
      <c r="J14047" s="6">
        <v>47.472000000000001</v>
      </c>
      <c r="K14047">
        <f t="shared" si="438"/>
        <v>1</v>
      </c>
    </row>
    <row r="14048" spans="1:11" x14ac:dyDescent="0.25">
      <c r="A14048" s="5" t="str">
        <f t="shared" si="439"/>
        <v>SubLAPSCE High DesertMonthly Peak DayFebruary7</v>
      </c>
      <c r="B14048" t="s">
        <v>2237</v>
      </c>
      <c r="C14048" t="s">
        <v>2264</v>
      </c>
      <c r="D14048" t="s">
        <v>2856</v>
      </c>
      <c r="E14048" t="s">
        <v>3313</v>
      </c>
      <c r="F14048" s="6">
        <v>7</v>
      </c>
      <c r="G14048" s="6"/>
      <c r="H14048" s="6"/>
      <c r="I14048" s="6"/>
      <c r="J14048" s="6">
        <v>46.524000000000001</v>
      </c>
      <c r="K14048">
        <f t="shared" si="438"/>
        <v>1</v>
      </c>
    </row>
    <row r="14049" spans="1:11" x14ac:dyDescent="0.25">
      <c r="A14049" s="5" t="str">
        <f t="shared" si="439"/>
        <v>SubLAPSCE High DesertMonthly Peak DayFebruary8</v>
      </c>
      <c r="B14049" t="s">
        <v>2237</v>
      </c>
      <c r="C14049" t="s">
        <v>2264</v>
      </c>
      <c r="D14049" t="s">
        <v>2856</v>
      </c>
      <c r="E14049" t="s">
        <v>3313</v>
      </c>
      <c r="F14049" s="6">
        <v>8</v>
      </c>
      <c r="G14049" s="6"/>
      <c r="H14049" s="6"/>
      <c r="I14049" s="6"/>
      <c r="J14049" s="6">
        <v>46.11</v>
      </c>
      <c r="K14049">
        <f t="shared" si="438"/>
        <v>1</v>
      </c>
    </row>
    <row r="14050" spans="1:11" x14ac:dyDescent="0.25">
      <c r="A14050" s="5" t="str">
        <f t="shared" si="439"/>
        <v>SubLAPSCE High DesertMonthly Peak DayFebruary9</v>
      </c>
      <c r="B14050" t="s">
        <v>2237</v>
      </c>
      <c r="C14050" t="s">
        <v>2264</v>
      </c>
      <c r="D14050" t="s">
        <v>2856</v>
      </c>
      <c r="E14050" t="s">
        <v>3313</v>
      </c>
      <c r="F14050" s="6">
        <v>9</v>
      </c>
      <c r="G14050" s="6"/>
      <c r="H14050" s="6"/>
      <c r="I14050" s="6"/>
      <c r="J14050" s="6">
        <v>46.370000000000005</v>
      </c>
      <c r="K14050">
        <f t="shared" si="438"/>
        <v>1</v>
      </c>
    </row>
    <row r="14051" spans="1:11" x14ac:dyDescent="0.25">
      <c r="A14051" s="5" t="str">
        <f t="shared" si="439"/>
        <v>SubLAPSCE High DesertMonthly Peak DayFebruary10</v>
      </c>
      <c r="B14051" t="s">
        <v>2237</v>
      </c>
      <c r="C14051" t="s">
        <v>2264</v>
      </c>
      <c r="D14051" t="s">
        <v>2856</v>
      </c>
      <c r="E14051" t="s">
        <v>3313</v>
      </c>
      <c r="F14051" s="6">
        <v>10</v>
      </c>
      <c r="G14051" s="6"/>
      <c r="H14051" s="6"/>
      <c r="I14051" s="6"/>
      <c r="J14051" s="6">
        <v>49.320000000000007</v>
      </c>
      <c r="K14051">
        <f t="shared" si="438"/>
        <v>1</v>
      </c>
    </row>
    <row r="14052" spans="1:11" x14ac:dyDescent="0.25">
      <c r="A14052" s="5" t="str">
        <f t="shared" si="439"/>
        <v>SubLAPSCE High DesertMonthly Peak DayFebruary11</v>
      </c>
      <c r="B14052" t="s">
        <v>2237</v>
      </c>
      <c r="C14052" t="s">
        <v>2264</v>
      </c>
      <c r="D14052" t="s">
        <v>2856</v>
      </c>
      <c r="E14052" t="s">
        <v>3313</v>
      </c>
      <c r="F14052" s="6">
        <v>11</v>
      </c>
      <c r="G14052" s="6"/>
      <c r="H14052" s="6"/>
      <c r="I14052" s="6"/>
      <c r="J14052" s="6">
        <v>52.015999999999998</v>
      </c>
      <c r="K14052">
        <f t="shared" si="438"/>
        <v>1</v>
      </c>
    </row>
    <row r="14053" spans="1:11" x14ac:dyDescent="0.25">
      <c r="A14053" s="5" t="str">
        <f t="shared" si="439"/>
        <v>SubLAPSCE High DesertMonthly Peak DayFebruary12</v>
      </c>
      <c r="B14053" t="s">
        <v>2237</v>
      </c>
      <c r="C14053" t="s">
        <v>2264</v>
      </c>
      <c r="D14053" t="s">
        <v>2856</v>
      </c>
      <c r="E14053" t="s">
        <v>3313</v>
      </c>
      <c r="F14053" s="6">
        <v>12</v>
      </c>
      <c r="G14053" s="6"/>
      <c r="H14053" s="6"/>
      <c r="I14053" s="6"/>
      <c r="J14053" s="6">
        <v>52.402000000000001</v>
      </c>
      <c r="K14053">
        <f t="shared" si="438"/>
        <v>1</v>
      </c>
    </row>
    <row r="14054" spans="1:11" x14ac:dyDescent="0.25">
      <c r="A14054" s="5" t="str">
        <f t="shared" si="439"/>
        <v>SubLAPSCE High DesertMonthly Peak DayFebruary13</v>
      </c>
      <c r="B14054" t="s">
        <v>2237</v>
      </c>
      <c r="C14054" t="s">
        <v>2264</v>
      </c>
      <c r="D14054" t="s">
        <v>2856</v>
      </c>
      <c r="E14054" t="s">
        <v>3313</v>
      </c>
      <c r="F14054" s="6">
        <v>13</v>
      </c>
      <c r="G14054" s="6"/>
      <c r="H14054" s="6"/>
      <c r="I14054" s="6"/>
      <c r="J14054" s="6">
        <v>52.553999999999995</v>
      </c>
      <c r="K14054">
        <f t="shared" si="438"/>
        <v>1</v>
      </c>
    </row>
    <row r="14055" spans="1:11" x14ac:dyDescent="0.25">
      <c r="A14055" s="5" t="str">
        <f t="shared" si="439"/>
        <v>SubLAPSCE High DesertMonthly Peak DayFebruary14</v>
      </c>
      <c r="B14055" t="s">
        <v>2237</v>
      </c>
      <c r="C14055" t="s">
        <v>2264</v>
      </c>
      <c r="D14055" t="s">
        <v>2856</v>
      </c>
      <c r="E14055" t="s">
        <v>3313</v>
      </c>
      <c r="F14055" s="6">
        <v>14</v>
      </c>
      <c r="G14055" s="6"/>
      <c r="H14055" s="6"/>
      <c r="I14055" s="6"/>
      <c r="J14055" s="6">
        <v>53.613999999999997</v>
      </c>
      <c r="K14055">
        <f t="shared" si="438"/>
        <v>1</v>
      </c>
    </row>
    <row r="14056" spans="1:11" x14ac:dyDescent="0.25">
      <c r="A14056" s="5" t="str">
        <f t="shared" si="439"/>
        <v>SubLAPSCE High DesertMonthly Peak DayFebruary15</v>
      </c>
      <c r="B14056" t="s">
        <v>2237</v>
      </c>
      <c r="C14056" t="s">
        <v>2264</v>
      </c>
      <c r="D14056" t="s">
        <v>2856</v>
      </c>
      <c r="E14056" t="s">
        <v>3313</v>
      </c>
      <c r="F14056" s="6">
        <v>15</v>
      </c>
      <c r="G14056" s="6"/>
      <c r="H14056" s="6"/>
      <c r="I14056" s="6"/>
      <c r="J14056" s="6">
        <v>54.694000000000003</v>
      </c>
      <c r="K14056">
        <f t="shared" si="438"/>
        <v>1</v>
      </c>
    </row>
    <row r="14057" spans="1:11" x14ac:dyDescent="0.25">
      <c r="A14057" s="5" t="str">
        <f t="shared" si="439"/>
        <v>SubLAPSCE High DesertMonthly Peak DayFebruary16</v>
      </c>
      <c r="B14057" t="s">
        <v>2237</v>
      </c>
      <c r="C14057" t="s">
        <v>2264</v>
      </c>
      <c r="D14057" t="s">
        <v>2856</v>
      </c>
      <c r="E14057" t="s">
        <v>3313</v>
      </c>
      <c r="F14057" s="6">
        <v>16</v>
      </c>
      <c r="G14057" s="6"/>
      <c r="H14057" s="6"/>
      <c r="I14057" s="6"/>
      <c r="J14057" s="6">
        <v>58.277999999999999</v>
      </c>
      <c r="K14057">
        <f t="shared" si="438"/>
        <v>1</v>
      </c>
    </row>
    <row r="14058" spans="1:11" x14ac:dyDescent="0.25">
      <c r="A14058" s="5" t="str">
        <f t="shared" si="439"/>
        <v>SubLAPSCE High DesertMonthly Peak DayFebruary17</v>
      </c>
      <c r="B14058" t="s">
        <v>2237</v>
      </c>
      <c r="C14058" t="s">
        <v>2264</v>
      </c>
      <c r="D14058" t="s">
        <v>2856</v>
      </c>
      <c r="E14058" t="s">
        <v>3313</v>
      </c>
      <c r="F14058" s="6">
        <v>17</v>
      </c>
      <c r="G14058" s="6"/>
      <c r="H14058" s="6"/>
      <c r="I14058" s="6"/>
      <c r="J14058" s="6">
        <v>57.569999999999993</v>
      </c>
      <c r="K14058">
        <f t="shared" si="438"/>
        <v>1</v>
      </c>
    </row>
    <row r="14059" spans="1:11" x14ac:dyDescent="0.25">
      <c r="A14059" s="5" t="str">
        <f t="shared" si="439"/>
        <v>SubLAPSCE High DesertMonthly Peak DayFebruary18</v>
      </c>
      <c r="B14059" t="s">
        <v>2237</v>
      </c>
      <c r="C14059" t="s">
        <v>2264</v>
      </c>
      <c r="D14059" t="s">
        <v>2856</v>
      </c>
      <c r="E14059" t="s">
        <v>3313</v>
      </c>
      <c r="F14059" s="6">
        <v>18</v>
      </c>
      <c r="G14059" s="6"/>
      <c r="H14059" s="6"/>
      <c r="I14059" s="6"/>
      <c r="J14059" s="6">
        <v>55.332000000000008</v>
      </c>
      <c r="K14059">
        <f t="shared" si="438"/>
        <v>1</v>
      </c>
    </row>
    <row r="14060" spans="1:11" x14ac:dyDescent="0.25">
      <c r="A14060" s="5" t="str">
        <f t="shared" si="439"/>
        <v>SubLAPSCE High DesertMonthly Peak DayFebruary19</v>
      </c>
      <c r="B14060" t="s">
        <v>2237</v>
      </c>
      <c r="C14060" t="s">
        <v>2264</v>
      </c>
      <c r="D14060" t="s">
        <v>2856</v>
      </c>
      <c r="E14060" t="s">
        <v>3313</v>
      </c>
      <c r="F14060" s="6">
        <v>19</v>
      </c>
      <c r="G14060" s="6"/>
      <c r="H14060" s="6"/>
      <c r="I14060" s="6"/>
      <c r="J14060" s="6">
        <v>52.041999999999994</v>
      </c>
      <c r="K14060">
        <f t="shared" si="438"/>
        <v>1</v>
      </c>
    </row>
    <row r="14061" spans="1:11" x14ac:dyDescent="0.25">
      <c r="A14061" s="5" t="str">
        <f t="shared" si="439"/>
        <v>SubLAPSCE High DesertMonthly Peak DayFebruary20</v>
      </c>
      <c r="B14061" t="s">
        <v>2237</v>
      </c>
      <c r="C14061" t="s">
        <v>2264</v>
      </c>
      <c r="D14061" t="s">
        <v>2856</v>
      </c>
      <c r="E14061" t="s">
        <v>3313</v>
      </c>
      <c r="F14061" s="6">
        <v>20</v>
      </c>
      <c r="G14061" s="6"/>
      <c r="H14061" s="6"/>
      <c r="I14061" s="6"/>
      <c r="J14061" s="6">
        <v>49.411999999999999</v>
      </c>
      <c r="K14061">
        <f t="shared" si="438"/>
        <v>1</v>
      </c>
    </row>
    <row r="14062" spans="1:11" x14ac:dyDescent="0.25">
      <c r="A14062" s="5" t="str">
        <f t="shared" si="439"/>
        <v>SubLAPSCE High DesertMonthly Peak DayFebruary21</v>
      </c>
      <c r="B14062" t="s">
        <v>2237</v>
      </c>
      <c r="C14062" t="s">
        <v>2264</v>
      </c>
      <c r="D14062" t="s">
        <v>2856</v>
      </c>
      <c r="E14062" t="s">
        <v>3313</v>
      </c>
      <c r="F14062" s="6">
        <v>21</v>
      </c>
      <c r="G14062" s="6"/>
      <c r="H14062" s="6"/>
      <c r="I14062" s="6"/>
      <c r="J14062" s="6">
        <v>48.212000000000003</v>
      </c>
      <c r="K14062">
        <f t="shared" si="438"/>
        <v>1</v>
      </c>
    </row>
    <row r="14063" spans="1:11" x14ac:dyDescent="0.25">
      <c r="A14063" s="5" t="str">
        <f t="shared" si="439"/>
        <v>SubLAPSCE High DesertMonthly Peak DayFebruary22</v>
      </c>
      <c r="B14063" t="s">
        <v>2237</v>
      </c>
      <c r="C14063" t="s">
        <v>2264</v>
      </c>
      <c r="D14063" t="s">
        <v>2856</v>
      </c>
      <c r="E14063" t="s">
        <v>3313</v>
      </c>
      <c r="F14063" s="6">
        <v>22</v>
      </c>
      <c r="G14063" s="6"/>
      <c r="H14063" s="6"/>
      <c r="I14063" s="6"/>
      <c r="J14063" s="6">
        <v>47.676000000000002</v>
      </c>
      <c r="K14063">
        <f t="shared" si="438"/>
        <v>1</v>
      </c>
    </row>
    <row r="14064" spans="1:11" x14ac:dyDescent="0.25">
      <c r="A14064" s="5" t="str">
        <f t="shared" si="439"/>
        <v>SubLAPSCE High DesertMonthly Peak DayFebruary23</v>
      </c>
      <c r="B14064" t="s">
        <v>2237</v>
      </c>
      <c r="C14064" t="s">
        <v>2264</v>
      </c>
      <c r="D14064" t="s">
        <v>2856</v>
      </c>
      <c r="E14064" t="s">
        <v>3313</v>
      </c>
      <c r="F14064" s="6">
        <v>23</v>
      </c>
      <c r="G14064" s="6"/>
      <c r="H14064" s="6"/>
      <c r="I14064" s="6"/>
      <c r="J14064" s="6">
        <v>46.33</v>
      </c>
      <c r="K14064">
        <f t="shared" si="438"/>
        <v>1</v>
      </c>
    </row>
    <row r="14065" spans="1:11" x14ac:dyDescent="0.25">
      <c r="A14065" s="5" t="str">
        <f t="shared" si="439"/>
        <v>SubLAPSCE High DesertMonthly Peak DayFebruary24</v>
      </c>
      <c r="B14065" t="s">
        <v>2237</v>
      </c>
      <c r="C14065" t="s">
        <v>2264</v>
      </c>
      <c r="D14065" t="s">
        <v>2856</v>
      </c>
      <c r="E14065" t="s">
        <v>3313</v>
      </c>
      <c r="F14065" s="6">
        <v>24</v>
      </c>
      <c r="G14065" s="6"/>
      <c r="H14065" s="6"/>
      <c r="I14065" s="6"/>
      <c r="J14065" s="6">
        <v>46.02</v>
      </c>
      <c r="K14065">
        <f t="shared" si="438"/>
        <v>1</v>
      </c>
    </row>
    <row r="14066" spans="1:11" x14ac:dyDescent="0.25">
      <c r="A14066" s="5" t="str">
        <f t="shared" si="439"/>
        <v>SubLAPSCE High DesertAverage WeekdayMarch1</v>
      </c>
      <c r="B14066" t="s">
        <v>2237</v>
      </c>
      <c r="C14066" t="s">
        <v>2264</v>
      </c>
      <c r="D14066" t="s">
        <v>2857</v>
      </c>
      <c r="E14066" t="s">
        <v>3314</v>
      </c>
      <c r="F14066" s="6">
        <v>1</v>
      </c>
      <c r="G14066" s="6"/>
      <c r="H14066" s="6"/>
      <c r="I14066" s="6"/>
      <c r="J14066" s="6">
        <v>40.926000000000002</v>
      </c>
      <c r="K14066">
        <f t="shared" si="438"/>
        <v>1</v>
      </c>
    </row>
    <row r="14067" spans="1:11" x14ac:dyDescent="0.25">
      <c r="A14067" s="5" t="str">
        <f t="shared" si="439"/>
        <v>SubLAPSCE High DesertAverage WeekdayMarch2</v>
      </c>
      <c r="B14067" t="s">
        <v>2237</v>
      </c>
      <c r="C14067" t="s">
        <v>2264</v>
      </c>
      <c r="D14067" t="s">
        <v>2857</v>
      </c>
      <c r="E14067" t="s">
        <v>3314</v>
      </c>
      <c r="F14067" s="6">
        <v>2</v>
      </c>
      <c r="G14067" s="6"/>
      <c r="H14067" s="6"/>
      <c r="I14067" s="6"/>
      <c r="J14067" s="6">
        <v>40.166000000000004</v>
      </c>
      <c r="K14067">
        <f t="shared" si="438"/>
        <v>1</v>
      </c>
    </row>
    <row r="14068" spans="1:11" x14ac:dyDescent="0.25">
      <c r="A14068" s="5" t="str">
        <f t="shared" si="439"/>
        <v>SubLAPSCE High DesertAverage WeekdayMarch3</v>
      </c>
      <c r="B14068" t="s">
        <v>2237</v>
      </c>
      <c r="C14068" t="s">
        <v>2264</v>
      </c>
      <c r="D14068" t="s">
        <v>2857</v>
      </c>
      <c r="E14068" t="s">
        <v>3314</v>
      </c>
      <c r="F14068" s="6">
        <v>3</v>
      </c>
      <c r="G14068" s="6"/>
      <c r="H14068" s="6"/>
      <c r="I14068" s="6"/>
      <c r="J14068" s="6">
        <v>37.565999999999995</v>
      </c>
      <c r="K14068">
        <f t="shared" si="438"/>
        <v>1</v>
      </c>
    </row>
    <row r="14069" spans="1:11" x14ac:dyDescent="0.25">
      <c r="A14069" s="5" t="str">
        <f t="shared" si="439"/>
        <v>SubLAPSCE High DesertAverage WeekdayMarch4</v>
      </c>
      <c r="B14069" t="s">
        <v>2237</v>
      </c>
      <c r="C14069" t="s">
        <v>2264</v>
      </c>
      <c r="D14069" t="s">
        <v>2857</v>
      </c>
      <c r="E14069" t="s">
        <v>3314</v>
      </c>
      <c r="F14069" s="6">
        <v>4</v>
      </c>
      <c r="G14069" s="6"/>
      <c r="H14069" s="6"/>
      <c r="I14069" s="6"/>
      <c r="J14069" s="6">
        <v>35.853999999999999</v>
      </c>
      <c r="K14069">
        <f t="shared" si="438"/>
        <v>1</v>
      </c>
    </row>
    <row r="14070" spans="1:11" x14ac:dyDescent="0.25">
      <c r="A14070" s="5" t="str">
        <f t="shared" si="439"/>
        <v>SubLAPSCE High DesertAverage WeekdayMarch5</v>
      </c>
      <c r="B14070" t="s">
        <v>2237</v>
      </c>
      <c r="C14070" t="s">
        <v>2264</v>
      </c>
      <c r="D14070" t="s">
        <v>2857</v>
      </c>
      <c r="E14070" t="s">
        <v>3314</v>
      </c>
      <c r="F14070" s="6">
        <v>5</v>
      </c>
      <c r="G14070" s="6"/>
      <c r="H14070" s="6"/>
      <c r="I14070" s="6"/>
      <c r="J14070" s="6">
        <v>34.456000000000003</v>
      </c>
      <c r="K14070">
        <f t="shared" si="438"/>
        <v>1</v>
      </c>
    </row>
    <row r="14071" spans="1:11" x14ac:dyDescent="0.25">
      <c r="A14071" s="5" t="str">
        <f t="shared" si="439"/>
        <v>SubLAPSCE High DesertAverage WeekdayMarch6</v>
      </c>
      <c r="B14071" t="s">
        <v>2237</v>
      </c>
      <c r="C14071" t="s">
        <v>2264</v>
      </c>
      <c r="D14071" t="s">
        <v>2857</v>
      </c>
      <c r="E14071" t="s">
        <v>3314</v>
      </c>
      <c r="F14071" s="6">
        <v>6</v>
      </c>
      <c r="G14071" s="6"/>
      <c r="H14071" s="6"/>
      <c r="I14071" s="6"/>
      <c r="J14071" s="6">
        <v>34.588000000000001</v>
      </c>
      <c r="K14071">
        <f t="shared" si="438"/>
        <v>1</v>
      </c>
    </row>
    <row r="14072" spans="1:11" x14ac:dyDescent="0.25">
      <c r="A14072" s="5" t="str">
        <f t="shared" si="439"/>
        <v>SubLAPSCE High DesertAverage WeekdayMarch7</v>
      </c>
      <c r="B14072" t="s">
        <v>2237</v>
      </c>
      <c r="C14072" t="s">
        <v>2264</v>
      </c>
      <c r="D14072" t="s">
        <v>2857</v>
      </c>
      <c r="E14072" t="s">
        <v>3314</v>
      </c>
      <c r="F14072" s="6">
        <v>7</v>
      </c>
      <c r="G14072" s="6"/>
      <c r="H14072" s="6"/>
      <c r="I14072" s="6"/>
      <c r="J14072" s="6">
        <v>33.755999999999993</v>
      </c>
      <c r="K14072">
        <f t="shared" si="438"/>
        <v>1</v>
      </c>
    </row>
    <row r="14073" spans="1:11" x14ac:dyDescent="0.25">
      <c r="A14073" s="5" t="str">
        <f t="shared" si="439"/>
        <v>SubLAPSCE High DesertAverage WeekdayMarch8</v>
      </c>
      <c r="B14073" t="s">
        <v>2237</v>
      </c>
      <c r="C14073" t="s">
        <v>2264</v>
      </c>
      <c r="D14073" t="s">
        <v>2857</v>
      </c>
      <c r="E14073" t="s">
        <v>3314</v>
      </c>
      <c r="F14073" s="6">
        <v>8</v>
      </c>
      <c r="G14073" s="6"/>
      <c r="H14073" s="6"/>
      <c r="I14073" s="6"/>
      <c r="J14073" s="6">
        <v>32.159999999999997</v>
      </c>
      <c r="K14073">
        <f t="shared" si="438"/>
        <v>1</v>
      </c>
    </row>
    <row r="14074" spans="1:11" x14ac:dyDescent="0.25">
      <c r="A14074" s="5" t="str">
        <f t="shared" si="439"/>
        <v>SubLAPSCE High DesertAverage WeekdayMarch9</v>
      </c>
      <c r="B14074" t="s">
        <v>2237</v>
      </c>
      <c r="C14074" t="s">
        <v>2264</v>
      </c>
      <c r="D14074" t="s">
        <v>2857</v>
      </c>
      <c r="E14074" t="s">
        <v>3314</v>
      </c>
      <c r="F14074" s="6">
        <v>9</v>
      </c>
      <c r="G14074" s="6"/>
      <c r="H14074" s="6"/>
      <c r="I14074" s="6"/>
      <c r="J14074" s="6">
        <v>33.783999999999999</v>
      </c>
      <c r="K14074">
        <f t="shared" si="438"/>
        <v>1</v>
      </c>
    </row>
    <row r="14075" spans="1:11" x14ac:dyDescent="0.25">
      <c r="A14075" s="5" t="str">
        <f t="shared" si="439"/>
        <v>SubLAPSCE High DesertAverage WeekdayMarch10</v>
      </c>
      <c r="B14075" t="s">
        <v>2237</v>
      </c>
      <c r="C14075" t="s">
        <v>2264</v>
      </c>
      <c r="D14075" t="s">
        <v>2857</v>
      </c>
      <c r="E14075" t="s">
        <v>3314</v>
      </c>
      <c r="F14075" s="6">
        <v>10</v>
      </c>
      <c r="G14075" s="6"/>
      <c r="H14075" s="6"/>
      <c r="I14075" s="6"/>
      <c r="J14075" s="6">
        <v>37.699999999999996</v>
      </c>
      <c r="K14075">
        <f t="shared" si="438"/>
        <v>1</v>
      </c>
    </row>
    <row r="14076" spans="1:11" x14ac:dyDescent="0.25">
      <c r="A14076" s="5" t="str">
        <f t="shared" si="439"/>
        <v>SubLAPSCE High DesertAverage WeekdayMarch11</v>
      </c>
      <c r="B14076" t="s">
        <v>2237</v>
      </c>
      <c r="C14076" t="s">
        <v>2264</v>
      </c>
      <c r="D14076" t="s">
        <v>2857</v>
      </c>
      <c r="E14076" t="s">
        <v>3314</v>
      </c>
      <c r="F14076" s="6">
        <v>11</v>
      </c>
      <c r="G14076" s="6"/>
      <c r="H14076" s="6"/>
      <c r="I14076" s="6"/>
      <c r="J14076" s="6">
        <v>42.658000000000001</v>
      </c>
      <c r="K14076">
        <f t="shared" si="438"/>
        <v>1</v>
      </c>
    </row>
    <row r="14077" spans="1:11" x14ac:dyDescent="0.25">
      <c r="A14077" s="5" t="str">
        <f t="shared" si="439"/>
        <v>SubLAPSCE High DesertAverage WeekdayMarch12</v>
      </c>
      <c r="B14077" t="s">
        <v>2237</v>
      </c>
      <c r="C14077" t="s">
        <v>2264</v>
      </c>
      <c r="D14077" t="s">
        <v>2857</v>
      </c>
      <c r="E14077" t="s">
        <v>3314</v>
      </c>
      <c r="F14077" s="6">
        <v>12</v>
      </c>
      <c r="G14077" s="6"/>
      <c r="H14077" s="6"/>
      <c r="I14077" s="6"/>
      <c r="J14077" s="6">
        <v>46.52</v>
      </c>
      <c r="K14077">
        <f t="shared" si="438"/>
        <v>1</v>
      </c>
    </row>
    <row r="14078" spans="1:11" x14ac:dyDescent="0.25">
      <c r="A14078" s="5" t="str">
        <f t="shared" si="439"/>
        <v>SubLAPSCE High DesertAverage WeekdayMarch13</v>
      </c>
      <c r="B14078" t="s">
        <v>2237</v>
      </c>
      <c r="C14078" t="s">
        <v>2264</v>
      </c>
      <c r="D14078" t="s">
        <v>2857</v>
      </c>
      <c r="E14078" t="s">
        <v>3314</v>
      </c>
      <c r="F14078" s="6">
        <v>13</v>
      </c>
      <c r="G14078" s="6"/>
      <c r="H14078" s="6"/>
      <c r="I14078" s="6"/>
      <c r="J14078" s="6">
        <v>50.44</v>
      </c>
      <c r="K14078">
        <f t="shared" si="438"/>
        <v>1</v>
      </c>
    </row>
    <row r="14079" spans="1:11" x14ac:dyDescent="0.25">
      <c r="A14079" s="5" t="str">
        <f t="shared" si="439"/>
        <v>SubLAPSCE High DesertAverage WeekdayMarch14</v>
      </c>
      <c r="B14079" t="s">
        <v>2237</v>
      </c>
      <c r="C14079" t="s">
        <v>2264</v>
      </c>
      <c r="D14079" t="s">
        <v>2857</v>
      </c>
      <c r="E14079" t="s">
        <v>3314</v>
      </c>
      <c r="F14079" s="6">
        <v>14</v>
      </c>
      <c r="G14079" s="6"/>
      <c r="H14079" s="6"/>
      <c r="I14079" s="6"/>
      <c r="J14079" s="6">
        <v>54.057999999999993</v>
      </c>
      <c r="K14079">
        <f t="shared" si="438"/>
        <v>1</v>
      </c>
    </row>
    <row r="14080" spans="1:11" x14ac:dyDescent="0.25">
      <c r="A14080" s="5" t="str">
        <f t="shared" si="439"/>
        <v>SubLAPSCE High DesertAverage WeekdayMarch15</v>
      </c>
      <c r="B14080" t="s">
        <v>2237</v>
      </c>
      <c r="C14080" t="s">
        <v>2264</v>
      </c>
      <c r="D14080" t="s">
        <v>2857</v>
      </c>
      <c r="E14080" t="s">
        <v>3314</v>
      </c>
      <c r="F14080" s="6">
        <v>15</v>
      </c>
      <c r="G14080" s="6"/>
      <c r="H14080" s="6"/>
      <c r="I14080" s="6"/>
      <c r="J14080" s="6">
        <v>56.27</v>
      </c>
      <c r="K14080">
        <f t="shared" si="438"/>
        <v>1</v>
      </c>
    </row>
    <row r="14081" spans="1:11" x14ac:dyDescent="0.25">
      <c r="A14081" s="5" t="str">
        <f t="shared" si="439"/>
        <v>SubLAPSCE High DesertAverage WeekdayMarch16</v>
      </c>
      <c r="B14081" t="s">
        <v>2237</v>
      </c>
      <c r="C14081" t="s">
        <v>2264</v>
      </c>
      <c r="D14081" t="s">
        <v>2857</v>
      </c>
      <c r="E14081" t="s">
        <v>3314</v>
      </c>
      <c r="F14081" s="6">
        <v>16</v>
      </c>
      <c r="G14081" s="6"/>
      <c r="H14081" s="6"/>
      <c r="I14081" s="6"/>
      <c r="J14081" s="6">
        <v>58.71</v>
      </c>
      <c r="K14081">
        <f t="shared" si="438"/>
        <v>1</v>
      </c>
    </row>
    <row r="14082" spans="1:11" x14ac:dyDescent="0.25">
      <c r="A14082" s="5" t="str">
        <f t="shared" si="439"/>
        <v>SubLAPSCE High DesertAverage WeekdayMarch17</v>
      </c>
      <c r="B14082" t="s">
        <v>2237</v>
      </c>
      <c r="C14082" t="s">
        <v>2264</v>
      </c>
      <c r="D14082" t="s">
        <v>2857</v>
      </c>
      <c r="E14082" t="s">
        <v>3314</v>
      </c>
      <c r="F14082" s="6">
        <v>17</v>
      </c>
      <c r="G14082" s="6"/>
      <c r="H14082" s="6"/>
      <c r="I14082" s="6"/>
      <c r="J14082" s="6">
        <v>59.044000000000004</v>
      </c>
      <c r="K14082">
        <f t="shared" ref="K14082:K14145" si="440">INDEX(events, MATCH(CONCATENATE(B14082, C14082, D14082, E14082), events_y, 0), MATCH("Confidential", events_x, 0))</f>
        <v>1</v>
      </c>
    </row>
    <row r="14083" spans="1:11" x14ac:dyDescent="0.25">
      <c r="A14083" s="5" t="str">
        <f t="shared" ref="A14083:A14146" si="441">CONCATENATE(B14083, C14083, D14083, E14083, F14083)</f>
        <v>SubLAPSCE High DesertAverage WeekdayMarch18</v>
      </c>
      <c r="B14083" t="s">
        <v>2237</v>
      </c>
      <c r="C14083" t="s">
        <v>2264</v>
      </c>
      <c r="D14083" t="s">
        <v>2857</v>
      </c>
      <c r="E14083" t="s">
        <v>3314</v>
      </c>
      <c r="F14083" s="6">
        <v>18</v>
      </c>
      <c r="G14083" s="6"/>
      <c r="H14083" s="6"/>
      <c r="I14083" s="6"/>
      <c r="J14083" s="6">
        <v>59.358000000000004</v>
      </c>
      <c r="K14083">
        <f t="shared" si="440"/>
        <v>1</v>
      </c>
    </row>
    <row r="14084" spans="1:11" x14ac:dyDescent="0.25">
      <c r="A14084" s="5" t="str">
        <f t="shared" si="441"/>
        <v>SubLAPSCE High DesertAverage WeekdayMarch19</v>
      </c>
      <c r="B14084" t="s">
        <v>2237</v>
      </c>
      <c r="C14084" t="s">
        <v>2264</v>
      </c>
      <c r="D14084" t="s">
        <v>2857</v>
      </c>
      <c r="E14084" t="s">
        <v>3314</v>
      </c>
      <c r="F14084" s="6">
        <v>19</v>
      </c>
      <c r="G14084" s="6"/>
      <c r="H14084" s="6"/>
      <c r="I14084" s="6"/>
      <c r="J14084" s="6">
        <v>58.295999999999992</v>
      </c>
      <c r="K14084">
        <f t="shared" si="440"/>
        <v>1</v>
      </c>
    </row>
    <row r="14085" spans="1:11" x14ac:dyDescent="0.25">
      <c r="A14085" s="5" t="str">
        <f t="shared" si="441"/>
        <v>SubLAPSCE High DesertAverage WeekdayMarch20</v>
      </c>
      <c r="B14085" t="s">
        <v>2237</v>
      </c>
      <c r="C14085" t="s">
        <v>2264</v>
      </c>
      <c r="D14085" t="s">
        <v>2857</v>
      </c>
      <c r="E14085" t="s">
        <v>3314</v>
      </c>
      <c r="F14085" s="6">
        <v>20</v>
      </c>
      <c r="G14085" s="6"/>
      <c r="H14085" s="6"/>
      <c r="I14085" s="6"/>
      <c r="J14085" s="6">
        <v>55.706000000000003</v>
      </c>
      <c r="K14085">
        <f t="shared" si="440"/>
        <v>1</v>
      </c>
    </row>
    <row r="14086" spans="1:11" x14ac:dyDescent="0.25">
      <c r="A14086" s="5" t="str">
        <f t="shared" si="441"/>
        <v>SubLAPSCE High DesertAverage WeekdayMarch21</v>
      </c>
      <c r="B14086" t="s">
        <v>2237</v>
      </c>
      <c r="C14086" t="s">
        <v>2264</v>
      </c>
      <c r="D14086" t="s">
        <v>2857</v>
      </c>
      <c r="E14086" t="s">
        <v>3314</v>
      </c>
      <c r="F14086" s="6">
        <v>21</v>
      </c>
      <c r="G14086" s="6"/>
      <c r="H14086" s="6"/>
      <c r="I14086" s="6"/>
      <c r="J14086" s="6">
        <v>53.292000000000009</v>
      </c>
      <c r="K14086">
        <f t="shared" si="440"/>
        <v>1</v>
      </c>
    </row>
    <row r="14087" spans="1:11" x14ac:dyDescent="0.25">
      <c r="A14087" s="5" t="str">
        <f t="shared" si="441"/>
        <v>SubLAPSCE High DesertAverage WeekdayMarch22</v>
      </c>
      <c r="B14087" t="s">
        <v>2237</v>
      </c>
      <c r="C14087" t="s">
        <v>2264</v>
      </c>
      <c r="D14087" t="s">
        <v>2857</v>
      </c>
      <c r="E14087" t="s">
        <v>3314</v>
      </c>
      <c r="F14087" s="6">
        <v>22</v>
      </c>
      <c r="G14087" s="6"/>
      <c r="H14087" s="6"/>
      <c r="I14087" s="6"/>
      <c r="J14087" s="6">
        <v>51.915999999999997</v>
      </c>
      <c r="K14087">
        <f t="shared" si="440"/>
        <v>1</v>
      </c>
    </row>
    <row r="14088" spans="1:11" x14ac:dyDescent="0.25">
      <c r="A14088" s="5" t="str">
        <f t="shared" si="441"/>
        <v>SubLAPSCE High DesertAverage WeekdayMarch23</v>
      </c>
      <c r="B14088" t="s">
        <v>2237</v>
      </c>
      <c r="C14088" t="s">
        <v>2264</v>
      </c>
      <c r="D14088" t="s">
        <v>2857</v>
      </c>
      <c r="E14088" t="s">
        <v>3314</v>
      </c>
      <c r="F14088" s="6">
        <v>23</v>
      </c>
      <c r="G14088" s="6"/>
      <c r="H14088" s="6"/>
      <c r="I14088" s="6"/>
      <c r="J14088" s="6">
        <v>50.06</v>
      </c>
      <c r="K14088">
        <f t="shared" si="440"/>
        <v>1</v>
      </c>
    </row>
    <row r="14089" spans="1:11" x14ac:dyDescent="0.25">
      <c r="A14089" s="5" t="str">
        <f t="shared" si="441"/>
        <v>SubLAPSCE High DesertAverage WeekdayMarch24</v>
      </c>
      <c r="B14089" t="s">
        <v>2237</v>
      </c>
      <c r="C14089" t="s">
        <v>2264</v>
      </c>
      <c r="D14089" t="s">
        <v>2857</v>
      </c>
      <c r="E14089" t="s">
        <v>3314</v>
      </c>
      <c r="F14089" s="6">
        <v>24</v>
      </c>
      <c r="G14089" s="6"/>
      <c r="H14089" s="6"/>
      <c r="I14089" s="6"/>
      <c r="J14089" s="6">
        <v>48.473999999999997</v>
      </c>
      <c r="K14089">
        <f t="shared" si="440"/>
        <v>1</v>
      </c>
    </row>
    <row r="14090" spans="1:11" x14ac:dyDescent="0.25">
      <c r="A14090" s="5" t="str">
        <f t="shared" si="441"/>
        <v>SubLAPSCE High DesertMonthly Peak DayMarch1</v>
      </c>
      <c r="B14090" t="s">
        <v>2237</v>
      </c>
      <c r="C14090" t="s">
        <v>2264</v>
      </c>
      <c r="D14090" t="s">
        <v>2858</v>
      </c>
      <c r="E14090" t="s">
        <v>3314</v>
      </c>
      <c r="F14090" s="6">
        <v>1</v>
      </c>
      <c r="G14090" s="6"/>
      <c r="H14090" s="6"/>
      <c r="I14090" s="6"/>
      <c r="J14090" s="6">
        <v>37.703999999999994</v>
      </c>
      <c r="K14090">
        <f t="shared" si="440"/>
        <v>1</v>
      </c>
    </row>
    <row r="14091" spans="1:11" x14ac:dyDescent="0.25">
      <c r="A14091" s="5" t="str">
        <f t="shared" si="441"/>
        <v>SubLAPSCE High DesertMonthly Peak DayMarch2</v>
      </c>
      <c r="B14091" t="s">
        <v>2237</v>
      </c>
      <c r="C14091" t="s">
        <v>2264</v>
      </c>
      <c r="D14091" t="s">
        <v>2858</v>
      </c>
      <c r="E14091" t="s">
        <v>3314</v>
      </c>
      <c r="F14091" s="6">
        <v>2</v>
      </c>
      <c r="G14091" s="6"/>
      <c r="H14091" s="6"/>
      <c r="I14091" s="6"/>
      <c r="J14091" s="6">
        <v>37.988</v>
      </c>
      <c r="K14091">
        <f t="shared" si="440"/>
        <v>1</v>
      </c>
    </row>
    <row r="14092" spans="1:11" x14ac:dyDescent="0.25">
      <c r="A14092" s="5" t="str">
        <f t="shared" si="441"/>
        <v>SubLAPSCE High DesertMonthly Peak DayMarch3</v>
      </c>
      <c r="B14092" t="s">
        <v>2237</v>
      </c>
      <c r="C14092" t="s">
        <v>2264</v>
      </c>
      <c r="D14092" t="s">
        <v>2858</v>
      </c>
      <c r="E14092" t="s">
        <v>3314</v>
      </c>
      <c r="F14092" s="6">
        <v>3</v>
      </c>
      <c r="G14092" s="6"/>
      <c r="H14092" s="6"/>
      <c r="I14092" s="6"/>
      <c r="J14092" s="6">
        <v>38.003999999999998</v>
      </c>
      <c r="K14092">
        <f t="shared" si="440"/>
        <v>1</v>
      </c>
    </row>
    <row r="14093" spans="1:11" x14ac:dyDescent="0.25">
      <c r="A14093" s="5" t="str">
        <f t="shared" si="441"/>
        <v>SubLAPSCE High DesertMonthly Peak DayMarch4</v>
      </c>
      <c r="B14093" t="s">
        <v>2237</v>
      </c>
      <c r="C14093" t="s">
        <v>2264</v>
      </c>
      <c r="D14093" t="s">
        <v>2858</v>
      </c>
      <c r="E14093" t="s">
        <v>3314</v>
      </c>
      <c r="F14093" s="6">
        <v>4</v>
      </c>
      <c r="G14093" s="6"/>
      <c r="H14093" s="6"/>
      <c r="I14093" s="6"/>
      <c r="J14093" s="6">
        <v>37.227999999999994</v>
      </c>
      <c r="K14093">
        <f t="shared" si="440"/>
        <v>1</v>
      </c>
    </row>
    <row r="14094" spans="1:11" x14ac:dyDescent="0.25">
      <c r="A14094" s="5" t="str">
        <f t="shared" si="441"/>
        <v>SubLAPSCE High DesertMonthly Peak DayMarch5</v>
      </c>
      <c r="B14094" t="s">
        <v>2237</v>
      </c>
      <c r="C14094" t="s">
        <v>2264</v>
      </c>
      <c r="D14094" t="s">
        <v>2858</v>
      </c>
      <c r="E14094" t="s">
        <v>3314</v>
      </c>
      <c r="F14094" s="6">
        <v>5</v>
      </c>
      <c r="G14094" s="6"/>
      <c r="H14094" s="6"/>
      <c r="I14094" s="6"/>
      <c r="J14094" s="6">
        <v>36.86</v>
      </c>
      <c r="K14094">
        <f t="shared" si="440"/>
        <v>1</v>
      </c>
    </row>
    <row r="14095" spans="1:11" x14ac:dyDescent="0.25">
      <c r="A14095" s="5" t="str">
        <f t="shared" si="441"/>
        <v>SubLAPSCE High DesertMonthly Peak DayMarch6</v>
      </c>
      <c r="B14095" t="s">
        <v>2237</v>
      </c>
      <c r="C14095" t="s">
        <v>2264</v>
      </c>
      <c r="D14095" t="s">
        <v>2858</v>
      </c>
      <c r="E14095" t="s">
        <v>3314</v>
      </c>
      <c r="F14095" s="6">
        <v>6</v>
      </c>
      <c r="G14095" s="6"/>
      <c r="H14095" s="6"/>
      <c r="I14095" s="6"/>
      <c r="J14095" s="6">
        <v>34.744</v>
      </c>
      <c r="K14095">
        <f t="shared" si="440"/>
        <v>1</v>
      </c>
    </row>
    <row r="14096" spans="1:11" x14ac:dyDescent="0.25">
      <c r="A14096" s="5" t="str">
        <f t="shared" si="441"/>
        <v>SubLAPSCE High DesertMonthly Peak DayMarch7</v>
      </c>
      <c r="B14096" t="s">
        <v>2237</v>
      </c>
      <c r="C14096" t="s">
        <v>2264</v>
      </c>
      <c r="D14096" t="s">
        <v>2858</v>
      </c>
      <c r="E14096" t="s">
        <v>3314</v>
      </c>
      <c r="F14096" s="6">
        <v>7</v>
      </c>
      <c r="G14096" s="6"/>
      <c r="H14096" s="6"/>
      <c r="I14096" s="6"/>
      <c r="J14096" s="6">
        <v>34.375999999999998</v>
      </c>
      <c r="K14096">
        <f t="shared" si="440"/>
        <v>1</v>
      </c>
    </row>
    <row r="14097" spans="1:11" x14ac:dyDescent="0.25">
      <c r="A14097" s="5" t="str">
        <f t="shared" si="441"/>
        <v>SubLAPSCE High DesertMonthly Peak DayMarch8</v>
      </c>
      <c r="B14097" t="s">
        <v>2237</v>
      </c>
      <c r="C14097" t="s">
        <v>2264</v>
      </c>
      <c r="D14097" t="s">
        <v>2858</v>
      </c>
      <c r="E14097" t="s">
        <v>3314</v>
      </c>
      <c r="F14097" s="6">
        <v>8</v>
      </c>
      <c r="G14097" s="6"/>
      <c r="H14097" s="6"/>
      <c r="I14097" s="6"/>
      <c r="J14097" s="6">
        <v>34.776000000000003</v>
      </c>
      <c r="K14097">
        <f t="shared" si="440"/>
        <v>1</v>
      </c>
    </row>
    <row r="14098" spans="1:11" x14ac:dyDescent="0.25">
      <c r="A14098" s="5" t="str">
        <f t="shared" si="441"/>
        <v>SubLAPSCE High DesertMonthly Peak DayMarch9</v>
      </c>
      <c r="B14098" t="s">
        <v>2237</v>
      </c>
      <c r="C14098" t="s">
        <v>2264</v>
      </c>
      <c r="D14098" t="s">
        <v>2858</v>
      </c>
      <c r="E14098" t="s">
        <v>3314</v>
      </c>
      <c r="F14098" s="6">
        <v>9</v>
      </c>
      <c r="G14098" s="6"/>
      <c r="H14098" s="6"/>
      <c r="I14098" s="6"/>
      <c r="J14098" s="6">
        <v>35.974000000000004</v>
      </c>
      <c r="K14098">
        <f t="shared" si="440"/>
        <v>1</v>
      </c>
    </row>
    <row r="14099" spans="1:11" x14ac:dyDescent="0.25">
      <c r="A14099" s="5" t="str">
        <f t="shared" si="441"/>
        <v>SubLAPSCE High DesertMonthly Peak DayMarch10</v>
      </c>
      <c r="B14099" t="s">
        <v>2237</v>
      </c>
      <c r="C14099" t="s">
        <v>2264</v>
      </c>
      <c r="D14099" t="s">
        <v>2858</v>
      </c>
      <c r="E14099" t="s">
        <v>3314</v>
      </c>
      <c r="F14099" s="6">
        <v>10</v>
      </c>
      <c r="G14099" s="6"/>
      <c r="H14099" s="6"/>
      <c r="I14099" s="6"/>
      <c r="J14099" s="6">
        <v>38.792000000000002</v>
      </c>
      <c r="K14099">
        <f t="shared" si="440"/>
        <v>1</v>
      </c>
    </row>
    <row r="14100" spans="1:11" x14ac:dyDescent="0.25">
      <c r="A14100" s="5" t="str">
        <f t="shared" si="441"/>
        <v>SubLAPSCE High DesertMonthly Peak DayMarch11</v>
      </c>
      <c r="B14100" t="s">
        <v>2237</v>
      </c>
      <c r="C14100" t="s">
        <v>2264</v>
      </c>
      <c r="D14100" t="s">
        <v>2858</v>
      </c>
      <c r="E14100" t="s">
        <v>3314</v>
      </c>
      <c r="F14100" s="6">
        <v>11</v>
      </c>
      <c r="G14100" s="6"/>
      <c r="H14100" s="6"/>
      <c r="I14100" s="6"/>
      <c r="J14100" s="6">
        <v>40.519999999999996</v>
      </c>
      <c r="K14100">
        <f t="shared" si="440"/>
        <v>1</v>
      </c>
    </row>
    <row r="14101" spans="1:11" x14ac:dyDescent="0.25">
      <c r="A14101" s="5" t="str">
        <f t="shared" si="441"/>
        <v>SubLAPSCE High DesertMonthly Peak DayMarch12</v>
      </c>
      <c r="B14101" t="s">
        <v>2237</v>
      </c>
      <c r="C14101" t="s">
        <v>2264</v>
      </c>
      <c r="D14101" t="s">
        <v>2858</v>
      </c>
      <c r="E14101" t="s">
        <v>3314</v>
      </c>
      <c r="F14101" s="6">
        <v>12</v>
      </c>
      <c r="G14101" s="6"/>
      <c r="H14101" s="6"/>
      <c r="I14101" s="6"/>
      <c r="J14101" s="6">
        <v>41.641999999999996</v>
      </c>
      <c r="K14101">
        <f t="shared" si="440"/>
        <v>1</v>
      </c>
    </row>
    <row r="14102" spans="1:11" x14ac:dyDescent="0.25">
      <c r="A14102" s="5" t="str">
        <f t="shared" si="441"/>
        <v>SubLAPSCE High DesertMonthly Peak DayMarch13</v>
      </c>
      <c r="B14102" t="s">
        <v>2237</v>
      </c>
      <c r="C14102" t="s">
        <v>2264</v>
      </c>
      <c r="D14102" t="s">
        <v>2858</v>
      </c>
      <c r="E14102" t="s">
        <v>3314</v>
      </c>
      <c r="F14102" s="6">
        <v>13</v>
      </c>
      <c r="G14102" s="6"/>
      <c r="H14102" s="6"/>
      <c r="I14102" s="6"/>
      <c r="J14102" s="6">
        <v>42.68</v>
      </c>
      <c r="K14102">
        <f t="shared" si="440"/>
        <v>1</v>
      </c>
    </row>
    <row r="14103" spans="1:11" x14ac:dyDescent="0.25">
      <c r="A14103" s="5" t="str">
        <f t="shared" si="441"/>
        <v>SubLAPSCE High DesertMonthly Peak DayMarch14</v>
      </c>
      <c r="B14103" t="s">
        <v>2237</v>
      </c>
      <c r="C14103" t="s">
        <v>2264</v>
      </c>
      <c r="D14103" t="s">
        <v>2858</v>
      </c>
      <c r="E14103" t="s">
        <v>3314</v>
      </c>
      <c r="F14103" s="6">
        <v>14</v>
      </c>
      <c r="G14103" s="6"/>
      <c r="H14103" s="6"/>
      <c r="I14103" s="6"/>
      <c r="J14103" s="6">
        <v>42.938000000000002</v>
      </c>
      <c r="K14103">
        <f t="shared" si="440"/>
        <v>1</v>
      </c>
    </row>
    <row r="14104" spans="1:11" x14ac:dyDescent="0.25">
      <c r="A14104" s="5" t="str">
        <f t="shared" si="441"/>
        <v>SubLAPSCE High DesertMonthly Peak DayMarch15</v>
      </c>
      <c r="B14104" t="s">
        <v>2237</v>
      </c>
      <c r="C14104" t="s">
        <v>2264</v>
      </c>
      <c r="D14104" t="s">
        <v>2858</v>
      </c>
      <c r="E14104" t="s">
        <v>3314</v>
      </c>
      <c r="F14104" s="6">
        <v>15</v>
      </c>
      <c r="G14104" s="6"/>
      <c r="H14104" s="6"/>
      <c r="I14104" s="6"/>
      <c r="J14104" s="6">
        <v>40.984000000000002</v>
      </c>
      <c r="K14104">
        <f t="shared" si="440"/>
        <v>1</v>
      </c>
    </row>
    <row r="14105" spans="1:11" x14ac:dyDescent="0.25">
      <c r="A14105" s="5" t="str">
        <f t="shared" si="441"/>
        <v>SubLAPSCE High DesertMonthly Peak DayMarch16</v>
      </c>
      <c r="B14105" t="s">
        <v>2237</v>
      </c>
      <c r="C14105" t="s">
        <v>2264</v>
      </c>
      <c r="D14105" t="s">
        <v>2858</v>
      </c>
      <c r="E14105" t="s">
        <v>3314</v>
      </c>
      <c r="F14105" s="6">
        <v>16</v>
      </c>
      <c r="G14105" s="6"/>
      <c r="H14105" s="6"/>
      <c r="I14105" s="6"/>
      <c r="J14105" s="6">
        <v>40.777999999999999</v>
      </c>
      <c r="K14105">
        <f t="shared" si="440"/>
        <v>1</v>
      </c>
    </row>
    <row r="14106" spans="1:11" x14ac:dyDescent="0.25">
      <c r="A14106" s="5" t="str">
        <f t="shared" si="441"/>
        <v>SubLAPSCE High DesertMonthly Peak DayMarch17</v>
      </c>
      <c r="B14106" t="s">
        <v>2237</v>
      </c>
      <c r="C14106" t="s">
        <v>2264</v>
      </c>
      <c r="D14106" t="s">
        <v>2858</v>
      </c>
      <c r="E14106" t="s">
        <v>3314</v>
      </c>
      <c r="F14106" s="6">
        <v>17</v>
      </c>
      <c r="G14106" s="6"/>
      <c r="H14106" s="6"/>
      <c r="I14106" s="6"/>
      <c r="J14106" s="6">
        <v>39.884</v>
      </c>
      <c r="K14106">
        <f t="shared" si="440"/>
        <v>1</v>
      </c>
    </row>
    <row r="14107" spans="1:11" x14ac:dyDescent="0.25">
      <c r="A14107" s="5" t="str">
        <f t="shared" si="441"/>
        <v>SubLAPSCE High DesertMonthly Peak DayMarch18</v>
      </c>
      <c r="B14107" t="s">
        <v>2237</v>
      </c>
      <c r="C14107" t="s">
        <v>2264</v>
      </c>
      <c r="D14107" t="s">
        <v>2858</v>
      </c>
      <c r="E14107" t="s">
        <v>3314</v>
      </c>
      <c r="F14107" s="6">
        <v>18</v>
      </c>
      <c r="G14107" s="6"/>
      <c r="H14107" s="6"/>
      <c r="I14107" s="6"/>
      <c r="J14107" s="6">
        <v>38.661999999999999</v>
      </c>
      <c r="K14107">
        <f t="shared" si="440"/>
        <v>1</v>
      </c>
    </row>
    <row r="14108" spans="1:11" x14ac:dyDescent="0.25">
      <c r="A14108" s="5" t="str">
        <f t="shared" si="441"/>
        <v>SubLAPSCE High DesertMonthly Peak DayMarch19</v>
      </c>
      <c r="B14108" t="s">
        <v>2237</v>
      </c>
      <c r="C14108" t="s">
        <v>2264</v>
      </c>
      <c r="D14108" t="s">
        <v>2858</v>
      </c>
      <c r="E14108" t="s">
        <v>3314</v>
      </c>
      <c r="F14108" s="6">
        <v>19</v>
      </c>
      <c r="G14108" s="6"/>
      <c r="H14108" s="6"/>
      <c r="I14108" s="6"/>
      <c r="J14108" s="6">
        <v>36.494</v>
      </c>
      <c r="K14108">
        <f t="shared" si="440"/>
        <v>1</v>
      </c>
    </row>
    <row r="14109" spans="1:11" x14ac:dyDescent="0.25">
      <c r="A14109" s="5" t="str">
        <f t="shared" si="441"/>
        <v>SubLAPSCE High DesertMonthly Peak DayMarch20</v>
      </c>
      <c r="B14109" t="s">
        <v>2237</v>
      </c>
      <c r="C14109" t="s">
        <v>2264</v>
      </c>
      <c r="D14109" t="s">
        <v>2858</v>
      </c>
      <c r="E14109" t="s">
        <v>3314</v>
      </c>
      <c r="F14109" s="6">
        <v>20</v>
      </c>
      <c r="G14109" s="6"/>
      <c r="H14109" s="6"/>
      <c r="I14109" s="6"/>
      <c r="J14109" s="6">
        <v>36.32</v>
      </c>
      <c r="K14109">
        <f t="shared" si="440"/>
        <v>1</v>
      </c>
    </row>
    <row r="14110" spans="1:11" x14ac:dyDescent="0.25">
      <c r="A14110" s="5" t="str">
        <f t="shared" si="441"/>
        <v>SubLAPSCE High DesertMonthly Peak DayMarch21</v>
      </c>
      <c r="B14110" t="s">
        <v>2237</v>
      </c>
      <c r="C14110" t="s">
        <v>2264</v>
      </c>
      <c r="D14110" t="s">
        <v>2858</v>
      </c>
      <c r="E14110" t="s">
        <v>3314</v>
      </c>
      <c r="F14110" s="6">
        <v>21</v>
      </c>
      <c r="G14110" s="6"/>
      <c r="H14110" s="6"/>
      <c r="I14110" s="6"/>
      <c r="J14110" s="6">
        <v>36.177999999999997</v>
      </c>
      <c r="K14110">
        <f t="shared" si="440"/>
        <v>1</v>
      </c>
    </row>
    <row r="14111" spans="1:11" x14ac:dyDescent="0.25">
      <c r="A14111" s="5" t="str">
        <f t="shared" si="441"/>
        <v>SubLAPSCE High DesertMonthly Peak DayMarch22</v>
      </c>
      <c r="B14111" t="s">
        <v>2237</v>
      </c>
      <c r="C14111" t="s">
        <v>2264</v>
      </c>
      <c r="D14111" t="s">
        <v>2858</v>
      </c>
      <c r="E14111" t="s">
        <v>3314</v>
      </c>
      <c r="F14111" s="6">
        <v>22</v>
      </c>
      <c r="G14111" s="6"/>
      <c r="H14111" s="6"/>
      <c r="I14111" s="6"/>
      <c r="J14111" s="6">
        <v>35.554000000000002</v>
      </c>
      <c r="K14111">
        <f t="shared" si="440"/>
        <v>1</v>
      </c>
    </row>
    <row r="14112" spans="1:11" x14ac:dyDescent="0.25">
      <c r="A14112" s="5" t="str">
        <f t="shared" si="441"/>
        <v>SubLAPSCE High DesertMonthly Peak DayMarch23</v>
      </c>
      <c r="B14112" t="s">
        <v>2237</v>
      </c>
      <c r="C14112" t="s">
        <v>2264</v>
      </c>
      <c r="D14112" t="s">
        <v>2858</v>
      </c>
      <c r="E14112" t="s">
        <v>3314</v>
      </c>
      <c r="F14112" s="6">
        <v>23</v>
      </c>
      <c r="G14112" s="6"/>
      <c r="H14112" s="6"/>
      <c r="I14112" s="6"/>
      <c r="J14112" s="6">
        <v>35.624000000000002</v>
      </c>
      <c r="K14112">
        <f t="shared" si="440"/>
        <v>1</v>
      </c>
    </row>
    <row r="14113" spans="1:11" x14ac:dyDescent="0.25">
      <c r="A14113" s="5" t="str">
        <f t="shared" si="441"/>
        <v>SubLAPSCE High DesertMonthly Peak DayMarch24</v>
      </c>
      <c r="B14113" t="s">
        <v>2237</v>
      </c>
      <c r="C14113" t="s">
        <v>2264</v>
      </c>
      <c r="D14113" t="s">
        <v>2858</v>
      </c>
      <c r="E14113" t="s">
        <v>3314</v>
      </c>
      <c r="F14113" s="6">
        <v>24</v>
      </c>
      <c r="G14113" s="6"/>
      <c r="H14113" s="6"/>
      <c r="I14113" s="6"/>
      <c r="J14113" s="6">
        <v>35.177999999999997</v>
      </c>
      <c r="K14113">
        <f t="shared" si="440"/>
        <v>1</v>
      </c>
    </row>
    <row r="14114" spans="1:11" x14ac:dyDescent="0.25">
      <c r="A14114" s="5" t="str">
        <f t="shared" si="441"/>
        <v>SubLAPSCE High DesertAverage WeekdayApril1</v>
      </c>
      <c r="B14114" t="s">
        <v>2237</v>
      </c>
      <c r="C14114" t="s">
        <v>2264</v>
      </c>
      <c r="D14114" t="s">
        <v>2859</v>
      </c>
      <c r="E14114" t="s">
        <v>3315</v>
      </c>
      <c r="F14114" s="6">
        <v>1</v>
      </c>
      <c r="G14114" s="6"/>
      <c r="H14114" s="6"/>
      <c r="I14114" s="6"/>
      <c r="J14114" s="6">
        <v>61.176000000000002</v>
      </c>
      <c r="K14114">
        <f t="shared" si="440"/>
        <v>1</v>
      </c>
    </row>
    <row r="14115" spans="1:11" x14ac:dyDescent="0.25">
      <c r="A14115" s="5" t="str">
        <f t="shared" si="441"/>
        <v>SubLAPSCE High DesertAverage WeekdayApril2</v>
      </c>
      <c r="B14115" t="s">
        <v>2237</v>
      </c>
      <c r="C14115" t="s">
        <v>2264</v>
      </c>
      <c r="D14115" t="s">
        <v>2859</v>
      </c>
      <c r="E14115" t="s">
        <v>3315</v>
      </c>
      <c r="F14115" s="6">
        <v>2</v>
      </c>
      <c r="G14115" s="6"/>
      <c r="H14115" s="6"/>
      <c r="I14115" s="6"/>
      <c r="J14115" s="6">
        <v>60.296000000000006</v>
      </c>
      <c r="K14115">
        <f t="shared" si="440"/>
        <v>1</v>
      </c>
    </row>
    <row r="14116" spans="1:11" x14ac:dyDescent="0.25">
      <c r="A14116" s="5" t="str">
        <f t="shared" si="441"/>
        <v>SubLAPSCE High DesertAverage WeekdayApril3</v>
      </c>
      <c r="B14116" t="s">
        <v>2237</v>
      </c>
      <c r="C14116" t="s">
        <v>2264</v>
      </c>
      <c r="D14116" t="s">
        <v>2859</v>
      </c>
      <c r="E14116" t="s">
        <v>3315</v>
      </c>
      <c r="F14116" s="6">
        <v>3</v>
      </c>
      <c r="G14116" s="6"/>
      <c r="H14116" s="6"/>
      <c r="I14116" s="6"/>
      <c r="J14116" s="6">
        <v>59.25</v>
      </c>
      <c r="K14116">
        <f t="shared" si="440"/>
        <v>1</v>
      </c>
    </row>
    <row r="14117" spans="1:11" x14ac:dyDescent="0.25">
      <c r="A14117" s="5" t="str">
        <f t="shared" si="441"/>
        <v>SubLAPSCE High DesertAverage WeekdayApril4</v>
      </c>
      <c r="B14117" t="s">
        <v>2237</v>
      </c>
      <c r="C14117" t="s">
        <v>2264</v>
      </c>
      <c r="D14117" t="s">
        <v>2859</v>
      </c>
      <c r="E14117" t="s">
        <v>3315</v>
      </c>
      <c r="F14117" s="6">
        <v>4</v>
      </c>
      <c r="G14117" s="6"/>
      <c r="H14117" s="6"/>
      <c r="I14117" s="6"/>
      <c r="J14117" s="6">
        <v>57.94</v>
      </c>
      <c r="K14117">
        <f t="shared" si="440"/>
        <v>1</v>
      </c>
    </row>
    <row r="14118" spans="1:11" x14ac:dyDescent="0.25">
      <c r="A14118" s="5" t="str">
        <f t="shared" si="441"/>
        <v>SubLAPSCE High DesertAverage WeekdayApril5</v>
      </c>
      <c r="B14118" t="s">
        <v>2237</v>
      </c>
      <c r="C14118" t="s">
        <v>2264</v>
      </c>
      <c r="D14118" t="s">
        <v>2859</v>
      </c>
      <c r="E14118" t="s">
        <v>3315</v>
      </c>
      <c r="F14118" s="6">
        <v>5</v>
      </c>
      <c r="G14118" s="6"/>
      <c r="H14118" s="6"/>
      <c r="I14118" s="6"/>
      <c r="J14118" s="6">
        <v>55.63000000000001</v>
      </c>
      <c r="K14118">
        <f t="shared" si="440"/>
        <v>1</v>
      </c>
    </row>
    <row r="14119" spans="1:11" x14ac:dyDescent="0.25">
      <c r="A14119" s="5" t="str">
        <f t="shared" si="441"/>
        <v>SubLAPSCE High DesertAverage WeekdayApril6</v>
      </c>
      <c r="B14119" t="s">
        <v>2237</v>
      </c>
      <c r="C14119" t="s">
        <v>2264</v>
      </c>
      <c r="D14119" t="s">
        <v>2859</v>
      </c>
      <c r="E14119" t="s">
        <v>3315</v>
      </c>
      <c r="F14119" s="6">
        <v>6</v>
      </c>
      <c r="G14119" s="6"/>
      <c r="H14119" s="6"/>
      <c r="I14119" s="6"/>
      <c r="J14119" s="6">
        <v>54.128</v>
      </c>
      <c r="K14119">
        <f t="shared" si="440"/>
        <v>1</v>
      </c>
    </row>
    <row r="14120" spans="1:11" x14ac:dyDescent="0.25">
      <c r="A14120" s="5" t="str">
        <f t="shared" si="441"/>
        <v>SubLAPSCE High DesertAverage WeekdayApril7</v>
      </c>
      <c r="B14120" t="s">
        <v>2237</v>
      </c>
      <c r="C14120" t="s">
        <v>2264</v>
      </c>
      <c r="D14120" t="s">
        <v>2859</v>
      </c>
      <c r="E14120" t="s">
        <v>3315</v>
      </c>
      <c r="F14120" s="6">
        <v>7</v>
      </c>
      <c r="G14120" s="6"/>
      <c r="H14120" s="6"/>
      <c r="I14120" s="6"/>
      <c r="J14120" s="6">
        <v>52.820000000000007</v>
      </c>
      <c r="K14120">
        <f t="shared" si="440"/>
        <v>1</v>
      </c>
    </row>
    <row r="14121" spans="1:11" x14ac:dyDescent="0.25">
      <c r="A14121" s="5" t="str">
        <f t="shared" si="441"/>
        <v>SubLAPSCE High DesertAverage WeekdayApril8</v>
      </c>
      <c r="B14121" t="s">
        <v>2237</v>
      </c>
      <c r="C14121" t="s">
        <v>2264</v>
      </c>
      <c r="D14121" t="s">
        <v>2859</v>
      </c>
      <c r="E14121" t="s">
        <v>3315</v>
      </c>
      <c r="F14121" s="6">
        <v>8</v>
      </c>
      <c r="G14121" s="6"/>
      <c r="H14121" s="6"/>
      <c r="I14121" s="6"/>
      <c r="J14121" s="6">
        <v>52.453999999999994</v>
      </c>
      <c r="K14121">
        <f t="shared" si="440"/>
        <v>1</v>
      </c>
    </row>
    <row r="14122" spans="1:11" x14ac:dyDescent="0.25">
      <c r="A14122" s="5" t="str">
        <f t="shared" si="441"/>
        <v>SubLAPSCE High DesertAverage WeekdayApril9</v>
      </c>
      <c r="B14122" t="s">
        <v>2237</v>
      </c>
      <c r="C14122" t="s">
        <v>2264</v>
      </c>
      <c r="D14122" t="s">
        <v>2859</v>
      </c>
      <c r="E14122" t="s">
        <v>3315</v>
      </c>
      <c r="F14122" s="6">
        <v>9</v>
      </c>
      <c r="G14122" s="6"/>
      <c r="H14122" s="6"/>
      <c r="I14122" s="6"/>
      <c r="J14122" s="6">
        <v>56.2</v>
      </c>
      <c r="K14122">
        <f t="shared" si="440"/>
        <v>1</v>
      </c>
    </row>
    <row r="14123" spans="1:11" x14ac:dyDescent="0.25">
      <c r="A14123" s="5" t="str">
        <f t="shared" si="441"/>
        <v>SubLAPSCE High DesertAverage WeekdayApril10</v>
      </c>
      <c r="B14123" t="s">
        <v>2237</v>
      </c>
      <c r="C14123" t="s">
        <v>2264</v>
      </c>
      <c r="D14123" t="s">
        <v>2859</v>
      </c>
      <c r="E14123" t="s">
        <v>3315</v>
      </c>
      <c r="F14123" s="6">
        <v>10</v>
      </c>
      <c r="G14123" s="6"/>
      <c r="H14123" s="6"/>
      <c r="I14123" s="6"/>
      <c r="J14123" s="6">
        <v>62.347999999999992</v>
      </c>
      <c r="K14123">
        <f t="shared" si="440"/>
        <v>1</v>
      </c>
    </row>
    <row r="14124" spans="1:11" x14ac:dyDescent="0.25">
      <c r="A14124" s="5" t="str">
        <f t="shared" si="441"/>
        <v>SubLAPSCE High DesertAverage WeekdayApril11</v>
      </c>
      <c r="B14124" t="s">
        <v>2237</v>
      </c>
      <c r="C14124" t="s">
        <v>2264</v>
      </c>
      <c r="D14124" t="s">
        <v>2859</v>
      </c>
      <c r="E14124" t="s">
        <v>3315</v>
      </c>
      <c r="F14124" s="6">
        <v>11</v>
      </c>
      <c r="G14124" s="6"/>
      <c r="H14124" s="6"/>
      <c r="I14124" s="6"/>
      <c r="J14124" s="6">
        <v>68.016000000000005</v>
      </c>
      <c r="K14124">
        <f t="shared" si="440"/>
        <v>1</v>
      </c>
    </row>
    <row r="14125" spans="1:11" x14ac:dyDescent="0.25">
      <c r="A14125" s="5" t="str">
        <f t="shared" si="441"/>
        <v>SubLAPSCE High DesertAverage WeekdayApril12</v>
      </c>
      <c r="B14125" t="s">
        <v>2237</v>
      </c>
      <c r="C14125" t="s">
        <v>2264</v>
      </c>
      <c r="D14125" t="s">
        <v>2859</v>
      </c>
      <c r="E14125" t="s">
        <v>3315</v>
      </c>
      <c r="F14125" s="6">
        <v>12</v>
      </c>
      <c r="G14125" s="6"/>
      <c r="H14125" s="6"/>
      <c r="I14125" s="6"/>
      <c r="J14125" s="6">
        <v>70.784000000000006</v>
      </c>
      <c r="K14125">
        <f t="shared" si="440"/>
        <v>1</v>
      </c>
    </row>
    <row r="14126" spans="1:11" x14ac:dyDescent="0.25">
      <c r="A14126" s="5" t="str">
        <f t="shared" si="441"/>
        <v>SubLAPSCE High DesertAverage WeekdayApril13</v>
      </c>
      <c r="B14126" t="s">
        <v>2237</v>
      </c>
      <c r="C14126" t="s">
        <v>2264</v>
      </c>
      <c r="D14126" t="s">
        <v>2859</v>
      </c>
      <c r="E14126" t="s">
        <v>3315</v>
      </c>
      <c r="F14126" s="6">
        <v>13</v>
      </c>
      <c r="G14126" s="6"/>
      <c r="H14126" s="6"/>
      <c r="I14126" s="6"/>
      <c r="J14126" s="6">
        <v>72.703999999999994</v>
      </c>
      <c r="K14126">
        <f t="shared" si="440"/>
        <v>1</v>
      </c>
    </row>
    <row r="14127" spans="1:11" x14ac:dyDescent="0.25">
      <c r="A14127" s="5" t="str">
        <f t="shared" si="441"/>
        <v>SubLAPSCE High DesertAverage WeekdayApril14</v>
      </c>
      <c r="B14127" t="s">
        <v>2237</v>
      </c>
      <c r="C14127" t="s">
        <v>2264</v>
      </c>
      <c r="D14127" t="s">
        <v>2859</v>
      </c>
      <c r="E14127" t="s">
        <v>3315</v>
      </c>
      <c r="F14127" s="6">
        <v>14</v>
      </c>
      <c r="G14127" s="6"/>
      <c r="H14127" s="6"/>
      <c r="I14127" s="6"/>
      <c r="J14127" s="6">
        <v>72.99199999999999</v>
      </c>
      <c r="K14127">
        <f t="shared" si="440"/>
        <v>1</v>
      </c>
    </row>
    <row r="14128" spans="1:11" x14ac:dyDescent="0.25">
      <c r="A14128" s="5" t="str">
        <f t="shared" si="441"/>
        <v>SubLAPSCE High DesertAverage WeekdayApril15</v>
      </c>
      <c r="B14128" t="s">
        <v>2237</v>
      </c>
      <c r="C14128" t="s">
        <v>2264</v>
      </c>
      <c r="D14128" t="s">
        <v>2859</v>
      </c>
      <c r="E14128" t="s">
        <v>3315</v>
      </c>
      <c r="F14128" s="6">
        <v>15</v>
      </c>
      <c r="G14128" s="6"/>
      <c r="H14128" s="6"/>
      <c r="I14128" s="6"/>
      <c r="J14128" s="6">
        <v>73.805999999999997</v>
      </c>
      <c r="K14128">
        <f t="shared" si="440"/>
        <v>1</v>
      </c>
    </row>
    <row r="14129" spans="1:11" x14ac:dyDescent="0.25">
      <c r="A14129" s="5" t="str">
        <f t="shared" si="441"/>
        <v>SubLAPSCE High DesertAverage WeekdayApril16</v>
      </c>
      <c r="B14129" t="s">
        <v>2237</v>
      </c>
      <c r="C14129" t="s">
        <v>2264</v>
      </c>
      <c r="D14129" t="s">
        <v>2859</v>
      </c>
      <c r="E14129" t="s">
        <v>3315</v>
      </c>
      <c r="F14129" s="6">
        <v>16</v>
      </c>
      <c r="G14129" s="6"/>
      <c r="H14129" s="6"/>
      <c r="I14129" s="6"/>
      <c r="J14129" s="6">
        <v>73.888000000000005</v>
      </c>
      <c r="K14129">
        <f t="shared" si="440"/>
        <v>1</v>
      </c>
    </row>
    <row r="14130" spans="1:11" x14ac:dyDescent="0.25">
      <c r="A14130" s="5" t="str">
        <f t="shared" si="441"/>
        <v>SubLAPSCE High DesertAverage WeekdayApril17</v>
      </c>
      <c r="B14130" t="s">
        <v>2237</v>
      </c>
      <c r="C14130" t="s">
        <v>2264</v>
      </c>
      <c r="D14130" t="s">
        <v>2859</v>
      </c>
      <c r="E14130" t="s">
        <v>3315</v>
      </c>
      <c r="F14130" s="6">
        <v>17</v>
      </c>
      <c r="G14130" s="6"/>
      <c r="H14130" s="6"/>
      <c r="I14130" s="6"/>
      <c r="J14130" s="6">
        <v>73.156000000000006</v>
      </c>
      <c r="K14130">
        <f t="shared" si="440"/>
        <v>1</v>
      </c>
    </row>
    <row r="14131" spans="1:11" x14ac:dyDescent="0.25">
      <c r="A14131" s="5" t="str">
        <f t="shared" si="441"/>
        <v>SubLAPSCE High DesertAverage WeekdayApril18</v>
      </c>
      <c r="B14131" t="s">
        <v>2237</v>
      </c>
      <c r="C14131" t="s">
        <v>2264</v>
      </c>
      <c r="D14131" t="s">
        <v>2859</v>
      </c>
      <c r="E14131" t="s">
        <v>3315</v>
      </c>
      <c r="F14131" s="6">
        <v>18</v>
      </c>
      <c r="G14131" s="6"/>
      <c r="H14131" s="6"/>
      <c r="I14131" s="6"/>
      <c r="J14131" s="6">
        <v>71.467999999999989</v>
      </c>
      <c r="K14131">
        <f t="shared" si="440"/>
        <v>1</v>
      </c>
    </row>
    <row r="14132" spans="1:11" x14ac:dyDescent="0.25">
      <c r="A14132" s="5" t="str">
        <f t="shared" si="441"/>
        <v>SubLAPSCE High DesertAverage WeekdayApril19</v>
      </c>
      <c r="B14132" t="s">
        <v>2237</v>
      </c>
      <c r="C14132" t="s">
        <v>2264</v>
      </c>
      <c r="D14132" t="s">
        <v>2859</v>
      </c>
      <c r="E14132" t="s">
        <v>3315</v>
      </c>
      <c r="F14132" s="6">
        <v>19</v>
      </c>
      <c r="G14132" s="6"/>
      <c r="H14132" s="6"/>
      <c r="I14132" s="6"/>
      <c r="J14132" s="6">
        <v>69.413999999999987</v>
      </c>
      <c r="K14132">
        <f t="shared" si="440"/>
        <v>1</v>
      </c>
    </row>
    <row r="14133" spans="1:11" x14ac:dyDescent="0.25">
      <c r="A14133" s="5" t="str">
        <f t="shared" si="441"/>
        <v>SubLAPSCE High DesertAverage WeekdayApril20</v>
      </c>
      <c r="B14133" t="s">
        <v>2237</v>
      </c>
      <c r="C14133" t="s">
        <v>2264</v>
      </c>
      <c r="D14133" t="s">
        <v>2859</v>
      </c>
      <c r="E14133" t="s">
        <v>3315</v>
      </c>
      <c r="F14133" s="6">
        <v>20</v>
      </c>
      <c r="G14133" s="6"/>
      <c r="H14133" s="6"/>
      <c r="I14133" s="6"/>
      <c r="J14133" s="6">
        <v>66.710000000000008</v>
      </c>
      <c r="K14133">
        <f t="shared" si="440"/>
        <v>1</v>
      </c>
    </row>
    <row r="14134" spans="1:11" x14ac:dyDescent="0.25">
      <c r="A14134" s="5" t="str">
        <f t="shared" si="441"/>
        <v>SubLAPSCE High DesertAverage WeekdayApril21</v>
      </c>
      <c r="B14134" t="s">
        <v>2237</v>
      </c>
      <c r="C14134" t="s">
        <v>2264</v>
      </c>
      <c r="D14134" t="s">
        <v>2859</v>
      </c>
      <c r="E14134" t="s">
        <v>3315</v>
      </c>
      <c r="F14134" s="6">
        <v>21</v>
      </c>
      <c r="G14134" s="6"/>
      <c r="H14134" s="6"/>
      <c r="I14134" s="6"/>
      <c r="J14134" s="6">
        <v>62.926000000000002</v>
      </c>
      <c r="K14134">
        <f t="shared" si="440"/>
        <v>1</v>
      </c>
    </row>
    <row r="14135" spans="1:11" x14ac:dyDescent="0.25">
      <c r="A14135" s="5" t="str">
        <f t="shared" si="441"/>
        <v>SubLAPSCE High DesertAverage WeekdayApril22</v>
      </c>
      <c r="B14135" t="s">
        <v>2237</v>
      </c>
      <c r="C14135" t="s">
        <v>2264</v>
      </c>
      <c r="D14135" t="s">
        <v>2859</v>
      </c>
      <c r="E14135" t="s">
        <v>3315</v>
      </c>
      <c r="F14135" s="6">
        <v>22</v>
      </c>
      <c r="G14135" s="6"/>
      <c r="H14135" s="6"/>
      <c r="I14135" s="6"/>
      <c r="J14135" s="6">
        <v>60.143999999999991</v>
      </c>
      <c r="K14135">
        <f t="shared" si="440"/>
        <v>1</v>
      </c>
    </row>
    <row r="14136" spans="1:11" x14ac:dyDescent="0.25">
      <c r="A14136" s="5" t="str">
        <f t="shared" si="441"/>
        <v>SubLAPSCE High DesertAverage WeekdayApril23</v>
      </c>
      <c r="B14136" t="s">
        <v>2237</v>
      </c>
      <c r="C14136" t="s">
        <v>2264</v>
      </c>
      <c r="D14136" t="s">
        <v>2859</v>
      </c>
      <c r="E14136" t="s">
        <v>3315</v>
      </c>
      <c r="F14136" s="6">
        <v>23</v>
      </c>
      <c r="G14136" s="6"/>
      <c r="H14136" s="6"/>
      <c r="I14136" s="6"/>
      <c r="J14136" s="6">
        <v>57.79</v>
      </c>
      <c r="K14136">
        <f t="shared" si="440"/>
        <v>1</v>
      </c>
    </row>
    <row r="14137" spans="1:11" x14ac:dyDescent="0.25">
      <c r="A14137" s="5" t="str">
        <f t="shared" si="441"/>
        <v>SubLAPSCE High DesertAverage WeekdayApril24</v>
      </c>
      <c r="B14137" t="s">
        <v>2237</v>
      </c>
      <c r="C14137" t="s">
        <v>2264</v>
      </c>
      <c r="D14137" t="s">
        <v>2859</v>
      </c>
      <c r="E14137" t="s">
        <v>3315</v>
      </c>
      <c r="F14137" s="6">
        <v>24</v>
      </c>
      <c r="G14137" s="6"/>
      <c r="H14137" s="6"/>
      <c r="I14137" s="6"/>
      <c r="J14137" s="6">
        <v>56.294000000000004</v>
      </c>
      <c r="K14137">
        <f t="shared" si="440"/>
        <v>1</v>
      </c>
    </row>
    <row r="14138" spans="1:11" x14ac:dyDescent="0.25">
      <c r="A14138" s="5" t="str">
        <f t="shared" si="441"/>
        <v>SubLAPSCE High DesertMonthly Peak DayApril1</v>
      </c>
      <c r="B14138" t="s">
        <v>2237</v>
      </c>
      <c r="C14138" t="s">
        <v>2264</v>
      </c>
      <c r="D14138" t="s">
        <v>2860</v>
      </c>
      <c r="E14138" t="s">
        <v>3315</v>
      </c>
      <c r="F14138" s="6">
        <v>1</v>
      </c>
      <c r="G14138" s="6"/>
      <c r="H14138" s="6"/>
      <c r="I14138" s="6"/>
      <c r="J14138" s="6">
        <v>65.831999999999994</v>
      </c>
      <c r="K14138">
        <f t="shared" si="440"/>
        <v>1</v>
      </c>
    </row>
    <row r="14139" spans="1:11" x14ac:dyDescent="0.25">
      <c r="A14139" s="5" t="str">
        <f t="shared" si="441"/>
        <v>SubLAPSCE High DesertMonthly Peak DayApril2</v>
      </c>
      <c r="B14139" t="s">
        <v>2237</v>
      </c>
      <c r="C14139" t="s">
        <v>2264</v>
      </c>
      <c r="D14139" t="s">
        <v>2860</v>
      </c>
      <c r="E14139" t="s">
        <v>3315</v>
      </c>
      <c r="F14139" s="6">
        <v>2</v>
      </c>
      <c r="G14139" s="6"/>
      <c r="H14139" s="6"/>
      <c r="I14139" s="6"/>
      <c r="J14139" s="6">
        <v>63.842000000000006</v>
      </c>
      <c r="K14139">
        <f t="shared" si="440"/>
        <v>1</v>
      </c>
    </row>
    <row r="14140" spans="1:11" x14ac:dyDescent="0.25">
      <c r="A14140" s="5" t="str">
        <f t="shared" si="441"/>
        <v>SubLAPSCE High DesertMonthly Peak DayApril3</v>
      </c>
      <c r="B14140" t="s">
        <v>2237</v>
      </c>
      <c r="C14140" t="s">
        <v>2264</v>
      </c>
      <c r="D14140" t="s">
        <v>2860</v>
      </c>
      <c r="E14140" t="s">
        <v>3315</v>
      </c>
      <c r="F14140" s="6">
        <v>3</v>
      </c>
      <c r="G14140" s="6"/>
      <c r="H14140" s="6"/>
      <c r="I14140" s="6"/>
      <c r="J14140" s="6">
        <v>62.725999999999999</v>
      </c>
      <c r="K14140">
        <f t="shared" si="440"/>
        <v>1</v>
      </c>
    </row>
    <row r="14141" spans="1:11" x14ac:dyDescent="0.25">
      <c r="A14141" s="5" t="str">
        <f t="shared" si="441"/>
        <v>SubLAPSCE High DesertMonthly Peak DayApril4</v>
      </c>
      <c r="B14141" t="s">
        <v>2237</v>
      </c>
      <c r="C14141" t="s">
        <v>2264</v>
      </c>
      <c r="D14141" t="s">
        <v>2860</v>
      </c>
      <c r="E14141" t="s">
        <v>3315</v>
      </c>
      <c r="F14141" s="6">
        <v>4</v>
      </c>
      <c r="G14141" s="6"/>
      <c r="H14141" s="6"/>
      <c r="I14141" s="6"/>
      <c r="J14141" s="6">
        <v>61.777999999999999</v>
      </c>
      <c r="K14141">
        <f t="shared" si="440"/>
        <v>1</v>
      </c>
    </row>
    <row r="14142" spans="1:11" x14ac:dyDescent="0.25">
      <c r="A14142" s="5" t="str">
        <f t="shared" si="441"/>
        <v>SubLAPSCE High DesertMonthly Peak DayApril5</v>
      </c>
      <c r="B14142" t="s">
        <v>2237</v>
      </c>
      <c r="C14142" t="s">
        <v>2264</v>
      </c>
      <c r="D14142" t="s">
        <v>2860</v>
      </c>
      <c r="E14142" t="s">
        <v>3315</v>
      </c>
      <c r="F14142" s="6">
        <v>5</v>
      </c>
      <c r="G14142" s="6"/>
      <c r="H14142" s="6"/>
      <c r="I14142" s="6"/>
      <c r="J14142" s="6">
        <v>60.280000000000008</v>
      </c>
      <c r="K14142">
        <f t="shared" si="440"/>
        <v>1</v>
      </c>
    </row>
    <row r="14143" spans="1:11" x14ac:dyDescent="0.25">
      <c r="A14143" s="5" t="str">
        <f t="shared" si="441"/>
        <v>SubLAPSCE High DesertMonthly Peak DayApril6</v>
      </c>
      <c r="B14143" t="s">
        <v>2237</v>
      </c>
      <c r="C14143" t="s">
        <v>2264</v>
      </c>
      <c r="D14143" t="s">
        <v>2860</v>
      </c>
      <c r="E14143" t="s">
        <v>3315</v>
      </c>
      <c r="F14143" s="6">
        <v>6</v>
      </c>
      <c r="G14143" s="6"/>
      <c r="H14143" s="6"/>
      <c r="I14143" s="6"/>
      <c r="J14143" s="6">
        <v>58.302</v>
      </c>
      <c r="K14143">
        <f t="shared" si="440"/>
        <v>1</v>
      </c>
    </row>
    <row r="14144" spans="1:11" x14ac:dyDescent="0.25">
      <c r="A14144" s="5" t="str">
        <f t="shared" si="441"/>
        <v>SubLAPSCE High DesertMonthly Peak DayApril7</v>
      </c>
      <c r="B14144" t="s">
        <v>2237</v>
      </c>
      <c r="C14144" t="s">
        <v>2264</v>
      </c>
      <c r="D14144" t="s">
        <v>2860</v>
      </c>
      <c r="E14144" t="s">
        <v>3315</v>
      </c>
      <c r="F14144" s="6">
        <v>7</v>
      </c>
      <c r="G14144" s="6"/>
      <c r="H14144" s="6"/>
      <c r="I14144" s="6"/>
      <c r="J14144" s="6">
        <v>56.475999999999999</v>
      </c>
      <c r="K14144">
        <f t="shared" si="440"/>
        <v>1</v>
      </c>
    </row>
    <row r="14145" spans="1:11" x14ac:dyDescent="0.25">
      <c r="A14145" s="5" t="str">
        <f t="shared" si="441"/>
        <v>SubLAPSCE High DesertMonthly Peak DayApril8</v>
      </c>
      <c r="B14145" t="s">
        <v>2237</v>
      </c>
      <c r="C14145" t="s">
        <v>2264</v>
      </c>
      <c r="D14145" t="s">
        <v>2860</v>
      </c>
      <c r="E14145" t="s">
        <v>3315</v>
      </c>
      <c r="F14145" s="6">
        <v>8</v>
      </c>
      <c r="G14145" s="6"/>
      <c r="H14145" s="6"/>
      <c r="I14145" s="6"/>
      <c r="J14145" s="6">
        <v>55.17</v>
      </c>
      <c r="K14145">
        <f t="shared" si="440"/>
        <v>1</v>
      </c>
    </row>
    <row r="14146" spans="1:11" x14ac:dyDescent="0.25">
      <c r="A14146" s="5" t="str">
        <f t="shared" si="441"/>
        <v>SubLAPSCE High DesertMonthly Peak DayApril9</v>
      </c>
      <c r="B14146" t="s">
        <v>2237</v>
      </c>
      <c r="C14146" t="s">
        <v>2264</v>
      </c>
      <c r="D14146" t="s">
        <v>2860</v>
      </c>
      <c r="E14146" t="s">
        <v>3315</v>
      </c>
      <c r="F14146" s="6">
        <v>9</v>
      </c>
      <c r="G14146" s="6"/>
      <c r="H14146" s="6"/>
      <c r="I14146" s="6"/>
      <c r="J14146" s="6">
        <v>60.42</v>
      </c>
      <c r="K14146">
        <f t="shared" ref="K14146:K14209" si="442">INDEX(events, MATCH(CONCATENATE(B14146, C14146, D14146, E14146), events_y, 0), MATCH("Confidential", events_x, 0))</f>
        <v>1</v>
      </c>
    </row>
    <row r="14147" spans="1:11" x14ac:dyDescent="0.25">
      <c r="A14147" s="5" t="str">
        <f t="shared" ref="A14147:A14210" si="443">CONCATENATE(B14147, C14147, D14147, E14147, F14147)</f>
        <v>SubLAPSCE High DesertMonthly Peak DayApril10</v>
      </c>
      <c r="B14147" t="s">
        <v>2237</v>
      </c>
      <c r="C14147" t="s">
        <v>2264</v>
      </c>
      <c r="D14147" t="s">
        <v>2860</v>
      </c>
      <c r="E14147" t="s">
        <v>3315</v>
      </c>
      <c r="F14147" s="6">
        <v>10</v>
      </c>
      <c r="G14147" s="6"/>
      <c r="H14147" s="6"/>
      <c r="I14147" s="6"/>
      <c r="J14147" s="6">
        <v>67.78</v>
      </c>
      <c r="K14147">
        <f t="shared" si="442"/>
        <v>1</v>
      </c>
    </row>
    <row r="14148" spans="1:11" x14ac:dyDescent="0.25">
      <c r="A14148" s="5" t="str">
        <f t="shared" si="443"/>
        <v>SubLAPSCE High DesertMonthly Peak DayApril11</v>
      </c>
      <c r="B14148" t="s">
        <v>2237</v>
      </c>
      <c r="C14148" t="s">
        <v>2264</v>
      </c>
      <c r="D14148" t="s">
        <v>2860</v>
      </c>
      <c r="E14148" t="s">
        <v>3315</v>
      </c>
      <c r="F14148" s="6">
        <v>11</v>
      </c>
      <c r="G14148" s="6"/>
      <c r="H14148" s="6"/>
      <c r="I14148" s="6"/>
      <c r="J14148" s="6">
        <v>73.801999999999992</v>
      </c>
      <c r="K14148">
        <f t="shared" si="442"/>
        <v>1</v>
      </c>
    </row>
    <row r="14149" spans="1:11" x14ac:dyDescent="0.25">
      <c r="A14149" s="5" t="str">
        <f t="shared" si="443"/>
        <v>SubLAPSCE High DesertMonthly Peak DayApril12</v>
      </c>
      <c r="B14149" t="s">
        <v>2237</v>
      </c>
      <c r="C14149" t="s">
        <v>2264</v>
      </c>
      <c r="D14149" t="s">
        <v>2860</v>
      </c>
      <c r="E14149" t="s">
        <v>3315</v>
      </c>
      <c r="F14149" s="6">
        <v>12</v>
      </c>
      <c r="G14149" s="6"/>
      <c r="H14149" s="6"/>
      <c r="I14149" s="6"/>
      <c r="J14149" s="6">
        <v>78.402000000000001</v>
      </c>
      <c r="K14149">
        <f t="shared" si="442"/>
        <v>1</v>
      </c>
    </row>
    <row r="14150" spans="1:11" x14ac:dyDescent="0.25">
      <c r="A14150" s="5" t="str">
        <f t="shared" si="443"/>
        <v>SubLAPSCE High DesertMonthly Peak DayApril13</v>
      </c>
      <c r="B14150" t="s">
        <v>2237</v>
      </c>
      <c r="C14150" t="s">
        <v>2264</v>
      </c>
      <c r="D14150" t="s">
        <v>2860</v>
      </c>
      <c r="E14150" t="s">
        <v>3315</v>
      </c>
      <c r="F14150" s="6">
        <v>13</v>
      </c>
      <c r="G14150" s="6"/>
      <c r="H14150" s="6"/>
      <c r="I14150" s="6"/>
      <c r="J14150" s="6">
        <v>81.72</v>
      </c>
      <c r="K14150">
        <f t="shared" si="442"/>
        <v>1</v>
      </c>
    </row>
    <row r="14151" spans="1:11" x14ac:dyDescent="0.25">
      <c r="A14151" s="5" t="str">
        <f t="shared" si="443"/>
        <v>SubLAPSCE High DesertMonthly Peak DayApril14</v>
      </c>
      <c r="B14151" t="s">
        <v>2237</v>
      </c>
      <c r="C14151" t="s">
        <v>2264</v>
      </c>
      <c r="D14151" t="s">
        <v>2860</v>
      </c>
      <c r="E14151" t="s">
        <v>3315</v>
      </c>
      <c r="F14151" s="6">
        <v>14</v>
      </c>
      <c r="G14151" s="6"/>
      <c r="H14151" s="6"/>
      <c r="I14151" s="6"/>
      <c r="J14151" s="6">
        <v>84.039999999999992</v>
      </c>
      <c r="K14151">
        <f t="shared" si="442"/>
        <v>1</v>
      </c>
    </row>
    <row r="14152" spans="1:11" x14ac:dyDescent="0.25">
      <c r="A14152" s="5" t="str">
        <f t="shared" si="443"/>
        <v>SubLAPSCE High DesertMonthly Peak DayApril15</v>
      </c>
      <c r="B14152" t="s">
        <v>2237</v>
      </c>
      <c r="C14152" t="s">
        <v>2264</v>
      </c>
      <c r="D14152" t="s">
        <v>2860</v>
      </c>
      <c r="E14152" t="s">
        <v>3315</v>
      </c>
      <c r="F14152" s="6">
        <v>15</v>
      </c>
      <c r="G14152" s="6"/>
      <c r="H14152" s="6"/>
      <c r="I14152" s="6"/>
      <c r="J14152" s="6">
        <v>86.6</v>
      </c>
      <c r="K14152">
        <f t="shared" si="442"/>
        <v>1</v>
      </c>
    </row>
    <row r="14153" spans="1:11" x14ac:dyDescent="0.25">
      <c r="A14153" s="5" t="str">
        <f t="shared" si="443"/>
        <v>SubLAPSCE High DesertMonthly Peak DayApril16</v>
      </c>
      <c r="B14153" t="s">
        <v>2237</v>
      </c>
      <c r="C14153" t="s">
        <v>2264</v>
      </c>
      <c r="D14153" t="s">
        <v>2860</v>
      </c>
      <c r="E14153" t="s">
        <v>3315</v>
      </c>
      <c r="F14153" s="6">
        <v>16</v>
      </c>
      <c r="G14153" s="6"/>
      <c r="H14153" s="6"/>
      <c r="I14153" s="6"/>
      <c r="J14153" s="6">
        <v>87.38</v>
      </c>
      <c r="K14153">
        <f t="shared" si="442"/>
        <v>1</v>
      </c>
    </row>
    <row r="14154" spans="1:11" x14ac:dyDescent="0.25">
      <c r="A14154" s="5" t="str">
        <f t="shared" si="443"/>
        <v>SubLAPSCE High DesertMonthly Peak DayApril17</v>
      </c>
      <c r="B14154" t="s">
        <v>2237</v>
      </c>
      <c r="C14154" t="s">
        <v>2264</v>
      </c>
      <c r="D14154" t="s">
        <v>2860</v>
      </c>
      <c r="E14154" t="s">
        <v>3315</v>
      </c>
      <c r="F14154" s="6">
        <v>17</v>
      </c>
      <c r="G14154" s="6"/>
      <c r="H14154" s="6"/>
      <c r="I14154" s="6"/>
      <c r="J14154" s="6">
        <v>87.251999999999995</v>
      </c>
      <c r="K14154">
        <f t="shared" si="442"/>
        <v>1</v>
      </c>
    </row>
    <row r="14155" spans="1:11" x14ac:dyDescent="0.25">
      <c r="A14155" s="5" t="str">
        <f t="shared" si="443"/>
        <v>SubLAPSCE High DesertMonthly Peak DayApril18</v>
      </c>
      <c r="B14155" t="s">
        <v>2237</v>
      </c>
      <c r="C14155" t="s">
        <v>2264</v>
      </c>
      <c r="D14155" t="s">
        <v>2860</v>
      </c>
      <c r="E14155" t="s">
        <v>3315</v>
      </c>
      <c r="F14155" s="6">
        <v>18</v>
      </c>
      <c r="G14155" s="6"/>
      <c r="H14155" s="6"/>
      <c r="I14155" s="6"/>
      <c r="J14155" s="6">
        <v>86.313999999999993</v>
      </c>
      <c r="K14155">
        <f t="shared" si="442"/>
        <v>1</v>
      </c>
    </row>
    <row r="14156" spans="1:11" x14ac:dyDescent="0.25">
      <c r="A14156" s="5" t="str">
        <f t="shared" si="443"/>
        <v>SubLAPSCE High DesertMonthly Peak DayApril19</v>
      </c>
      <c r="B14156" t="s">
        <v>2237</v>
      </c>
      <c r="C14156" t="s">
        <v>2264</v>
      </c>
      <c r="D14156" t="s">
        <v>2860</v>
      </c>
      <c r="E14156" t="s">
        <v>3315</v>
      </c>
      <c r="F14156" s="6">
        <v>19</v>
      </c>
      <c r="G14156" s="6"/>
      <c r="H14156" s="6"/>
      <c r="I14156" s="6"/>
      <c r="J14156" s="6">
        <v>84.35</v>
      </c>
      <c r="K14156">
        <f t="shared" si="442"/>
        <v>1</v>
      </c>
    </row>
    <row r="14157" spans="1:11" x14ac:dyDescent="0.25">
      <c r="A14157" s="5" t="str">
        <f t="shared" si="443"/>
        <v>SubLAPSCE High DesertMonthly Peak DayApril20</v>
      </c>
      <c r="B14157" t="s">
        <v>2237</v>
      </c>
      <c r="C14157" t="s">
        <v>2264</v>
      </c>
      <c r="D14157" t="s">
        <v>2860</v>
      </c>
      <c r="E14157" t="s">
        <v>3315</v>
      </c>
      <c r="F14157" s="6">
        <v>20</v>
      </c>
      <c r="G14157" s="6"/>
      <c r="H14157" s="6"/>
      <c r="I14157" s="6"/>
      <c r="J14157" s="6">
        <v>81.372</v>
      </c>
      <c r="K14157">
        <f t="shared" si="442"/>
        <v>1</v>
      </c>
    </row>
    <row r="14158" spans="1:11" x14ac:dyDescent="0.25">
      <c r="A14158" s="5" t="str">
        <f t="shared" si="443"/>
        <v>SubLAPSCE High DesertMonthly Peak DayApril21</v>
      </c>
      <c r="B14158" t="s">
        <v>2237</v>
      </c>
      <c r="C14158" t="s">
        <v>2264</v>
      </c>
      <c r="D14158" t="s">
        <v>2860</v>
      </c>
      <c r="E14158" t="s">
        <v>3315</v>
      </c>
      <c r="F14158" s="6">
        <v>21</v>
      </c>
      <c r="G14158" s="6"/>
      <c r="H14158" s="6"/>
      <c r="I14158" s="6"/>
      <c r="J14158" s="6">
        <v>77.400000000000006</v>
      </c>
      <c r="K14158">
        <f t="shared" si="442"/>
        <v>1</v>
      </c>
    </row>
    <row r="14159" spans="1:11" x14ac:dyDescent="0.25">
      <c r="A14159" s="5" t="str">
        <f t="shared" si="443"/>
        <v>SubLAPSCE High DesertMonthly Peak DayApril22</v>
      </c>
      <c r="B14159" t="s">
        <v>2237</v>
      </c>
      <c r="C14159" t="s">
        <v>2264</v>
      </c>
      <c r="D14159" t="s">
        <v>2860</v>
      </c>
      <c r="E14159" t="s">
        <v>3315</v>
      </c>
      <c r="F14159" s="6">
        <v>22</v>
      </c>
      <c r="G14159" s="6"/>
      <c r="H14159" s="6"/>
      <c r="I14159" s="6"/>
      <c r="J14159" s="6">
        <v>74.661999999999992</v>
      </c>
      <c r="K14159">
        <f t="shared" si="442"/>
        <v>1</v>
      </c>
    </row>
    <row r="14160" spans="1:11" x14ac:dyDescent="0.25">
      <c r="A14160" s="5" t="str">
        <f t="shared" si="443"/>
        <v>SubLAPSCE High DesertMonthly Peak DayApril23</v>
      </c>
      <c r="B14160" t="s">
        <v>2237</v>
      </c>
      <c r="C14160" t="s">
        <v>2264</v>
      </c>
      <c r="D14160" t="s">
        <v>2860</v>
      </c>
      <c r="E14160" t="s">
        <v>3315</v>
      </c>
      <c r="F14160" s="6">
        <v>23</v>
      </c>
      <c r="G14160" s="6"/>
      <c r="H14160" s="6"/>
      <c r="I14160" s="6"/>
      <c r="J14160" s="6">
        <v>73.311999999999983</v>
      </c>
      <c r="K14160">
        <f t="shared" si="442"/>
        <v>1</v>
      </c>
    </row>
    <row r="14161" spans="1:11" x14ac:dyDescent="0.25">
      <c r="A14161" s="5" t="str">
        <f t="shared" si="443"/>
        <v>SubLAPSCE High DesertMonthly Peak DayApril24</v>
      </c>
      <c r="B14161" t="s">
        <v>2237</v>
      </c>
      <c r="C14161" t="s">
        <v>2264</v>
      </c>
      <c r="D14161" t="s">
        <v>2860</v>
      </c>
      <c r="E14161" t="s">
        <v>3315</v>
      </c>
      <c r="F14161" s="6">
        <v>24</v>
      </c>
      <c r="G14161" s="6"/>
      <c r="H14161" s="6"/>
      <c r="I14161" s="6"/>
      <c r="J14161" s="6">
        <v>71.256</v>
      </c>
      <c r="K14161">
        <f t="shared" si="442"/>
        <v>1</v>
      </c>
    </row>
    <row r="14162" spans="1:11" x14ac:dyDescent="0.25">
      <c r="A14162" s="5" t="str">
        <f t="shared" si="443"/>
        <v>SubLAPSCE High DesertAverage WeekdayMay1</v>
      </c>
      <c r="B14162" t="s">
        <v>2237</v>
      </c>
      <c r="C14162" t="s">
        <v>2264</v>
      </c>
      <c r="D14162" t="s">
        <v>2861</v>
      </c>
      <c r="E14162" t="s">
        <v>3316</v>
      </c>
      <c r="F14162" s="6">
        <v>1</v>
      </c>
      <c r="G14162" s="6"/>
      <c r="H14162" s="6"/>
      <c r="I14162" s="6"/>
      <c r="J14162" s="6">
        <v>65.150000000000006</v>
      </c>
      <c r="K14162">
        <f t="shared" si="442"/>
        <v>1</v>
      </c>
    </row>
    <row r="14163" spans="1:11" x14ac:dyDescent="0.25">
      <c r="A14163" s="5" t="str">
        <f t="shared" si="443"/>
        <v>SubLAPSCE High DesertAverage WeekdayMay2</v>
      </c>
      <c r="B14163" t="s">
        <v>2237</v>
      </c>
      <c r="C14163" t="s">
        <v>2264</v>
      </c>
      <c r="D14163" t="s">
        <v>2861</v>
      </c>
      <c r="E14163" t="s">
        <v>3316</v>
      </c>
      <c r="F14163" s="6">
        <v>2</v>
      </c>
      <c r="G14163" s="6"/>
      <c r="H14163" s="6"/>
      <c r="I14163" s="6"/>
      <c r="J14163" s="6">
        <v>63.458000000000006</v>
      </c>
      <c r="K14163">
        <f t="shared" si="442"/>
        <v>1</v>
      </c>
    </row>
    <row r="14164" spans="1:11" x14ac:dyDescent="0.25">
      <c r="A14164" s="5" t="str">
        <f t="shared" si="443"/>
        <v>SubLAPSCE High DesertAverage WeekdayMay3</v>
      </c>
      <c r="B14164" t="s">
        <v>2237</v>
      </c>
      <c r="C14164" t="s">
        <v>2264</v>
      </c>
      <c r="D14164" t="s">
        <v>2861</v>
      </c>
      <c r="E14164" t="s">
        <v>3316</v>
      </c>
      <c r="F14164" s="6">
        <v>3</v>
      </c>
      <c r="G14164" s="6"/>
      <c r="H14164" s="6"/>
      <c r="I14164" s="6"/>
      <c r="J14164" s="6">
        <v>61.93399999999999</v>
      </c>
      <c r="K14164">
        <f t="shared" si="442"/>
        <v>1</v>
      </c>
    </row>
    <row r="14165" spans="1:11" x14ac:dyDescent="0.25">
      <c r="A14165" s="5" t="str">
        <f t="shared" si="443"/>
        <v>SubLAPSCE High DesertAverage WeekdayMay4</v>
      </c>
      <c r="B14165" t="s">
        <v>2237</v>
      </c>
      <c r="C14165" t="s">
        <v>2264</v>
      </c>
      <c r="D14165" t="s">
        <v>2861</v>
      </c>
      <c r="E14165" t="s">
        <v>3316</v>
      </c>
      <c r="F14165" s="6">
        <v>4</v>
      </c>
      <c r="G14165" s="6"/>
      <c r="H14165" s="6"/>
      <c r="I14165" s="6"/>
      <c r="J14165" s="6">
        <v>60.64200000000001</v>
      </c>
      <c r="K14165">
        <f t="shared" si="442"/>
        <v>1</v>
      </c>
    </row>
    <row r="14166" spans="1:11" x14ac:dyDescent="0.25">
      <c r="A14166" s="5" t="str">
        <f t="shared" si="443"/>
        <v>SubLAPSCE High DesertAverage WeekdayMay5</v>
      </c>
      <c r="B14166" t="s">
        <v>2237</v>
      </c>
      <c r="C14166" t="s">
        <v>2264</v>
      </c>
      <c r="D14166" t="s">
        <v>2861</v>
      </c>
      <c r="E14166" t="s">
        <v>3316</v>
      </c>
      <c r="F14166" s="6">
        <v>5</v>
      </c>
      <c r="G14166" s="6"/>
      <c r="H14166" s="6"/>
      <c r="I14166" s="6"/>
      <c r="J14166" s="6">
        <v>59.548000000000002</v>
      </c>
      <c r="K14166">
        <f t="shared" si="442"/>
        <v>1</v>
      </c>
    </row>
    <row r="14167" spans="1:11" x14ac:dyDescent="0.25">
      <c r="A14167" s="5" t="str">
        <f t="shared" si="443"/>
        <v>SubLAPSCE High DesertAverage WeekdayMay6</v>
      </c>
      <c r="B14167" t="s">
        <v>2237</v>
      </c>
      <c r="C14167" t="s">
        <v>2264</v>
      </c>
      <c r="D14167" t="s">
        <v>2861</v>
      </c>
      <c r="E14167" t="s">
        <v>3316</v>
      </c>
      <c r="F14167" s="6">
        <v>6</v>
      </c>
      <c r="G14167" s="6"/>
      <c r="H14167" s="6"/>
      <c r="I14167" s="6"/>
      <c r="J14167" s="6">
        <v>58.543999999999997</v>
      </c>
      <c r="K14167">
        <f t="shared" si="442"/>
        <v>1</v>
      </c>
    </row>
    <row r="14168" spans="1:11" x14ac:dyDescent="0.25">
      <c r="A14168" s="5" t="str">
        <f t="shared" si="443"/>
        <v>SubLAPSCE High DesertAverage WeekdayMay7</v>
      </c>
      <c r="B14168" t="s">
        <v>2237</v>
      </c>
      <c r="C14168" t="s">
        <v>2264</v>
      </c>
      <c r="D14168" t="s">
        <v>2861</v>
      </c>
      <c r="E14168" t="s">
        <v>3316</v>
      </c>
      <c r="F14168" s="6">
        <v>7</v>
      </c>
      <c r="G14168" s="6"/>
      <c r="H14168" s="6"/>
      <c r="I14168" s="6"/>
      <c r="J14168" s="6">
        <v>57.13000000000001</v>
      </c>
      <c r="K14168">
        <f t="shared" si="442"/>
        <v>1</v>
      </c>
    </row>
    <row r="14169" spans="1:11" x14ac:dyDescent="0.25">
      <c r="A14169" s="5" t="str">
        <f t="shared" si="443"/>
        <v>SubLAPSCE High DesertAverage WeekdayMay8</v>
      </c>
      <c r="B14169" t="s">
        <v>2237</v>
      </c>
      <c r="C14169" t="s">
        <v>2264</v>
      </c>
      <c r="D14169" t="s">
        <v>2861</v>
      </c>
      <c r="E14169" t="s">
        <v>3316</v>
      </c>
      <c r="F14169" s="6">
        <v>8</v>
      </c>
      <c r="G14169" s="6"/>
      <c r="H14169" s="6"/>
      <c r="I14169" s="6"/>
      <c r="J14169" s="6">
        <v>58.826000000000001</v>
      </c>
      <c r="K14169">
        <f t="shared" si="442"/>
        <v>1</v>
      </c>
    </row>
    <row r="14170" spans="1:11" x14ac:dyDescent="0.25">
      <c r="A14170" s="5" t="str">
        <f t="shared" si="443"/>
        <v>SubLAPSCE High DesertAverage WeekdayMay9</v>
      </c>
      <c r="B14170" t="s">
        <v>2237</v>
      </c>
      <c r="C14170" t="s">
        <v>2264</v>
      </c>
      <c r="D14170" t="s">
        <v>2861</v>
      </c>
      <c r="E14170" t="s">
        <v>3316</v>
      </c>
      <c r="F14170" s="6">
        <v>9</v>
      </c>
      <c r="G14170" s="6"/>
      <c r="H14170" s="6"/>
      <c r="I14170" s="6"/>
      <c r="J14170" s="6">
        <v>64.153999999999996</v>
      </c>
      <c r="K14170">
        <f t="shared" si="442"/>
        <v>1</v>
      </c>
    </row>
    <row r="14171" spans="1:11" x14ac:dyDescent="0.25">
      <c r="A14171" s="5" t="str">
        <f t="shared" si="443"/>
        <v>SubLAPSCE High DesertAverage WeekdayMay10</v>
      </c>
      <c r="B14171" t="s">
        <v>2237</v>
      </c>
      <c r="C14171" t="s">
        <v>2264</v>
      </c>
      <c r="D14171" t="s">
        <v>2861</v>
      </c>
      <c r="E14171" t="s">
        <v>3316</v>
      </c>
      <c r="F14171" s="6">
        <v>10</v>
      </c>
      <c r="G14171" s="6"/>
      <c r="H14171" s="6"/>
      <c r="I14171" s="6"/>
      <c r="J14171" s="6">
        <v>67.055999999999997</v>
      </c>
      <c r="K14171">
        <f t="shared" si="442"/>
        <v>1</v>
      </c>
    </row>
    <row r="14172" spans="1:11" x14ac:dyDescent="0.25">
      <c r="A14172" s="5" t="str">
        <f t="shared" si="443"/>
        <v>SubLAPSCE High DesertAverage WeekdayMay11</v>
      </c>
      <c r="B14172" t="s">
        <v>2237</v>
      </c>
      <c r="C14172" t="s">
        <v>2264</v>
      </c>
      <c r="D14172" t="s">
        <v>2861</v>
      </c>
      <c r="E14172" t="s">
        <v>3316</v>
      </c>
      <c r="F14172" s="6">
        <v>11</v>
      </c>
      <c r="G14172" s="6"/>
      <c r="H14172" s="6"/>
      <c r="I14172" s="6"/>
      <c r="J14172" s="6">
        <v>71.736000000000004</v>
      </c>
      <c r="K14172">
        <f t="shared" si="442"/>
        <v>1</v>
      </c>
    </row>
    <row r="14173" spans="1:11" x14ac:dyDescent="0.25">
      <c r="A14173" s="5" t="str">
        <f t="shared" si="443"/>
        <v>SubLAPSCE High DesertAverage WeekdayMay12</v>
      </c>
      <c r="B14173" t="s">
        <v>2237</v>
      </c>
      <c r="C14173" t="s">
        <v>2264</v>
      </c>
      <c r="D14173" t="s">
        <v>2861</v>
      </c>
      <c r="E14173" t="s">
        <v>3316</v>
      </c>
      <c r="F14173" s="6">
        <v>12</v>
      </c>
      <c r="G14173" s="6"/>
      <c r="H14173" s="6"/>
      <c r="I14173" s="6"/>
      <c r="J14173" s="6">
        <v>75.133999999999986</v>
      </c>
      <c r="K14173">
        <f t="shared" si="442"/>
        <v>1</v>
      </c>
    </row>
    <row r="14174" spans="1:11" x14ac:dyDescent="0.25">
      <c r="A14174" s="5" t="str">
        <f t="shared" si="443"/>
        <v>SubLAPSCE High DesertAverage WeekdayMay13</v>
      </c>
      <c r="B14174" t="s">
        <v>2237</v>
      </c>
      <c r="C14174" t="s">
        <v>2264</v>
      </c>
      <c r="D14174" t="s">
        <v>2861</v>
      </c>
      <c r="E14174" t="s">
        <v>3316</v>
      </c>
      <c r="F14174" s="6">
        <v>13</v>
      </c>
      <c r="G14174" s="6"/>
      <c r="H14174" s="6"/>
      <c r="I14174" s="6"/>
      <c r="J14174" s="6">
        <v>77.928000000000011</v>
      </c>
      <c r="K14174">
        <f t="shared" si="442"/>
        <v>1</v>
      </c>
    </row>
    <row r="14175" spans="1:11" x14ac:dyDescent="0.25">
      <c r="A14175" s="5" t="str">
        <f t="shared" si="443"/>
        <v>SubLAPSCE High DesertAverage WeekdayMay14</v>
      </c>
      <c r="B14175" t="s">
        <v>2237</v>
      </c>
      <c r="C14175" t="s">
        <v>2264</v>
      </c>
      <c r="D14175" t="s">
        <v>2861</v>
      </c>
      <c r="E14175" t="s">
        <v>3316</v>
      </c>
      <c r="F14175" s="6">
        <v>14</v>
      </c>
      <c r="G14175" s="6"/>
      <c r="H14175" s="6"/>
      <c r="I14175" s="6"/>
      <c r="J14175" s="6">
        <v>80.21599999999998</v>
      </c>
      <c r="K14175">
        <f t="shared" si="442"/>
        <v>1</v>
      </c>
    </row>
    <row r="14176" spans="1:11" x14ac:dyDescent="0.25">
      <c r="A14176" s="5" t="str">
        <f t="shared" si="443"/>
        <v>SubLAPSCE High DesertAverage WeekdayMay15</v>
      </c>
      <c r="B14176" t="s">
        <v>2237</v>
      </c>
      <c r="C14176" t="s">
        <v>2264</v>
      </c>
      <c r="D14176" t="s">
        <v>2861</v>
      </c>
      <c r="E14176" t="s">
        <v>3316</v>
      </c>
      <c r="F14176" s="6">
        <v>15</v>
      </c>
      <c r="G14176" s="6"/>
      <c r="H14176" s="6"/>
      <c r="I14176" s="6"/>
      <c r="J14176" s="6">
        <v>82.996000000000009</v>
      </c>
      <c r="K14176">
        <f t="shared" si="442"/>
        <v>1</v>
      </c>
    </row>
    <row r="14177" spans="1:11" x14ac:dyDescent="0.25">
      <c r="A14177" s="5" t="str">
        <f t="shared" si="443"/>
        <v>SubLAPSCE High DesertAverage WeekdayMay16</v>
      </c>
      <c r="B14177" t="s">
        <v>2237</v>
      </c>
      <c r="C14177" t="s">
        <v>2264</v>
      </c>
      <c r="D14177" t="s">
        <v>2861</v>
      </c>
      <c r="E14177" t="s">
        <v>3316</v>
      </c>
      <c r="F14177" s="6">
        <v>16</v>
      </c>
      <c r="G14177" s="6"/>
      <c r="H14177" s="6"/>
      <c r="I14177" s="6"/>
      <c r="J14177" s="6">
        <v>84.710000000000008</v>
      </c>
      <c r="K14177">
        <f t="shared" si="442"/>
        <v>1</v>
      </c>
    </row>
    <row r="14178" spans="1:11" x14ac:dyDescent="0.25">
      <c r="A14178" s="5" t="str">
        <f t="shared" si="443"/>
        <v>SubLAPSCE High DesertAverage WeekdayMay17</v>
      </c>
      <c r="B14178" t="s">
        <v>2237</v>
      </c>
      <c r="C14178" t="s">
        <v>2264</v>
      </c>
      <c r="D14178" t="s">
        <v>2861</v>
      </c>
      <c r="E14178" t="s">
        <v>3316</v>
      </c>
      <c r="F14178" s="6">
        <v>17</v>
      </c>
      <c r="G14178" s="6"/>
      <c r="H14178" s="6"/>
      <c r="I14178" s="6"/>
      <c r="J14178" s="6">
        <v>83.883999999999986</v>
      </c>
      <c r="K14178">
        <f t="shared" si="442"/>
        <v>1</v>
      </c>
    </row>
    <row r="14179" spans="1:11" x14ac:dyDescent="0.25">
      <c r="A14179" s="5" t="str">
        <f t="shared" si="443"/>
        <v>SubLAPSCE High DesertAverage WeekdayMay18</v>
      </c>
      <c r="B14179" t="s">
        <v>2237</v>
      </c>
      <c r="C14179" t="s">
        <v>2264</v>
      </c>
      <c r="D14179" t="s">
        <v>2861</v>
      </c>
      <c r="E14179" t="s">
        <v>3316</v>
      </c>
      <c r="F14179" s="6">
        <v>18</v>
      </c>
      <c r="G14179" s="6"/>
      <c r="H14179" s="6"/>
      <c r="I14179" s="6"/>
      <c r="J14179" s="6">
        <v>81.75800000000001</v>
      </c>
      <c r="K14179">
        <f t="shared" si="442"/>
        <v>1</v>
      </c>
    </row>
    <row r="14180" spans="1:11" x14ac:dyDescent="0.25">
      <c r="A14180" s="5" t="str">
        <f t="shared" si="443"/>
        <v>SubLAPSCE High DesertAverage WeekdayMay19</v>
      </c>
      <c r="B14180" t="s">
        <v>2237</v>
      </c>
      <c r="C14180" t="s">
        <v>2264</v>
      </c>
      <c r="D14180" t="s">
        <v>2861</v>
      </c>
      <c r="E14180" t="s">
        <v>3316</v>
      </c>
      <c r="F14180" s="6">
        <v>19</v>
      </c>
      <c r="G14180" s="6"/>
      <c r="H14180" s="6"/>
      <c r="I14180" s="6"/>
      <c r="J14180" s="6">
        <v>80.227999999999994</v>
      </c>
      <c r="K14180">
        <f t="shared" si="442"/>
        <v>1</v>
      </c>
    </row>
    <row r="14181" spans="1:11" x14ac:dyDescent="0.25">
      <c r="A14181" s="5" t="str">
        <f t="shared" si="443"/>
        <v>SubLAPSCE High DesertAverage WeekdayMay20</v>
      </c>
      <c r="B14181" t="s">
        <v>2237</v>
      </c>
      <c r="C14181" t="s">
        <v>2264</v>
      </c>
      <c r="D14181" t="s">
        <v>2861</v>
      </c>
      <c r="E14181" t="s">
        <v>3316</v>
      </c>
      <c r="F14181" s="6">
        <v>20</v>
      </c>
      <c r="G14181" s="6"/>
      <c r="H14181" s="6"/>
      <c r="I14181" s="6"/>
      <c r="J14181" s="6">
        <v>77.872</v>
      </c>
      <c r="K14181">
        <f t="shared" si="442"/>
        <v>1</v>
      </c>
    </row>
    <row r="14182" spans="1:11" x14ac:dyDescent="0.25">
      <c r="A14182" s="5" t="str">
        <f t="shared" si="443"/>
        <v>SubLAPSCE High DesertAverage WeekdayMay21</v>
      </c>
      <c r="B14182" t="s">
        <v>2237</v>
      </c>
      <c r="C14182" t="s">
        <v>2264</v>
      </c>
      <c r="D14182" t="s">
        <v>2861</v>
      </c>
      <c r="E14182" t="s">
        <v>3316</v>
      </c>
      <c r="F14182" s="6">
        <v>21</v>
      </c>
      <c r="G14182" s="6"/>
      <c r="H14182" s="6"/>
      <c r="I14182" s="6"/>
      <c r="J14182" s="6">
        <v>74.455999999999989</v>
      </c>
      <c r="K14182">
        <f t="shared" si="442"/>
        <v>1</v>
      </c>
    </row>
    <row r="14183" spans="1:11" x14ac:dyDescent="0.25">
      <c r="A14183" s="5" t="str">
        <f t="shared" si="443"/>
        <v>SubLAPSCE High DesertAverage WeekdayMay22</v>
      </c>
      <c r="B14183" t="s">
        <v>2237</v>
      </c>
      <c r="C14183" t="s">
        <v>2264</v>
      </c>
      <c r="D14183" t="s">
        <v>2861</v>
      </c>
      <c r="E14183" t="s">
        <v>3316</v>
      </c>
      <c r="F14183" s="6">
        <v>22</v>
      </c>
      <c r="G14183" s="6"/>
      <c r="H14183" s="6"/>
      <c r="I14183" s="6"/>
      <c r="J14183" s="6">
        <v>71.575999999999993</v>
      </c>
      <c r="K14183">
        <f t="shared" si="442"/>
        <v>1</v>
      </c>
    </row>
    <row r="14184" spans="1:11" x14ac:dyDescent="0.25">
      <c r="A14184" s="5" t="str">
        <f t="shared" si="443"/>
        <v>SubLAPSCE High DesertAverage WeekdayMay23</v>
      </c>
      <c r="B14184" t="s">
        <v>2237</v>
      </c>
      <c r="C14184" t="s">
        <v>2264</v>
      </c>
      <c r="D14184" t="s">
        <v>2861</v>
      </c>
      <c r="E14184" t="s">
        <v>3316</v>
      </c>
      <c r="F14184" s="6">
        <v>23</v>
      </c>
      <c r="G14184" s="6"/>
      <c r="H14184" s="6"/>
      <c r="I14184" s="6"/>
      <c r="J14184" s="6">
        <v>68.854000000000013</v>
      </c>
      <c r="K14184">
        <f t="shared" si="442"/>
        <v>1</v>
      </c>
    </row>
    <row r="14185" spans="1:11" x14ac:dyDescent="0.25">
      <c r="A14185" s="5" t="str">
        <f t="shared" si="443"/>
        <v>SubLAPSCE High DesertAverage WeekdayMay24</v>
      </c>
      <c r="B14185" t="s">
        <v>2237</v>
      </c>
      <c r="C14185" t="s">
        <v>2264</v>
      </c>
      <c r="D14185" t="s">
        <v>2861</v>
      </c>
      <c r="E14185" t="s">
        <v>3316</v>
      </c>
      <c r="F14185" s="6">
        <v>24</v>
      </c>
      <c r="G14185" s="6"/>
      <c r="H14185" s="6"/>
      <c r="I14185" s="6"/>
      <c r="J14185" s="6">
        <v>66.653999999999996</v>
      </c>
      <c r="K14185">
        <f t="shared" si="442"/>
        <v>1</v>
      </c>
    </row>
    <row r="14186" spans="1:11" x14ac:dyDescent="0.25">
      <c r="A14186" s="5" t="str">
        <f t="shared" si="443"/>
        <v>SubLAPSCE High DesertMonthly Peak DayMay1</v>
      </c>
      <c r="B14186" t="s">
        <v>2237</v>
      </c>
      <c r="C14186" t="s">
        <v>2264</v>
      </c>
      <c r="D14186" t="s">
        <v>2862</v>
      </c>
      <c r="E14186" t="s">
        <v>3316</v>
      </c>
      <c r="F14186" s="6">
        <v>1</v>
      </c>
      <c r="G14186" s="6"/>
      <c r="H14186" s="6"/>
      <c r="I14186" s="6"/>
      <c r="J14186" s="6">
        <v>68.442000000000007</v>
      </c>
      <c r="K14186">
        <f t="shared" si="442"/>
        <v>1</v>
      </c>
    </row>
    <row r="14187" spans="1:11" x14ac:dyDescent="0.25">
      <c r="A14187" s="5" t="str">
        <f t="shared" si="443"/>
        <v>SubLAPSCE High DesertMonthly Peak DayMay2</v>
      </c>
      <c r="B14187" t="s">
        <v>2237</v>
      </c>
      <c r="C14187" t="s">
        <v>2264</v>
      </c>
      <c r="D14187" t="s">
        <v>2862</v>
      </c>
      <c r="E14187" t="s">
        <v>3316</v>
      </c>
      <c r="F14187" s="6">
        <v>2</v>
      </c>
      <c r="G14187" s="6"/>
      <c r="H14187" s="6"/>
      <c r="I14187" s="6"/>
      <c r="J14187" s="6">
        <v>67.808000000000007</v>
      </c>
      <c r="K14187">
        <f t="shared" si="442"/>
        <v>1</v>
      </c>
    </row>
    <row r="14188" spans="1:11" x14ac:dyDescent="0.25">
      <c r="A14188" s="5" t="str">
        <f t="shared" si="443"/>
        <v>SubLAPSCE High DesertMonthly Peak DayMay3</v>
      </c>
      <c r="B14188" t="s">
        <v>2237</v>
      </c>
      <c r="C14188" t="s">
        <v>2264</v>
      </c>
      <c r="D14188" t="s">
        <v>2862</v>
      </c>
      <c r="E14188" t="s">
        <v>3316</v>
      </c>
      <c r="F14188" s="6">
        <v>3</v>
      </c>
      <c r="G14188" s="6"/>
      <c r="H14188" s="6"/>
      <c r="I14188" s="6"/>
      <c r="J14188" s="6">
        <v>66.460000000000008</v>
      </c>
      <c r="K14188">
        <f t="shared" si="442"/>
        <v>1</v>
      </c>
    </row>
    <row r="14189" spans="1:11" x14ac:dyDescent="0.25">
      <c r="A14189" s="5" t="str">
        <f t="shared" si="443"/>
        <v>SubLAPSCE High DesertMonthly Peak DayMay4</v>
      </c>
      <c r="B14189" t="s">
        <v>2237</v>
      </c>
      <c r="C14189" t="s">
        <v>2264</v>
      </c>
      <c r="D14189" t="s">
        <v>2862</v>
      </c>
      <c r="E14189" t="s">
        <v>3316</v>
      </c>
      <c r="F14189" s="6">
        <v>4</v>
      </c>
      <c r="G14189" s="6"/>
      <c r="H14189" s="6"/>
      <c r="I14189" s="6"/>
      <c r="J14189" s="6">
        <v>65.066000000000003</v>
      </c>
      <c r="K14189">
        <f t="shared" si="442"/>
        <v>1</v>
      </c>
    </row>
    <row r="14190" spans="1:11" x14ac:dyDescent="0.25">
      <c r="A14190" s="5" t="str">
        <f t="shared" si="443"/>
        <v>SubLAPSCE High DesertMonthly Peak DayMay5</v>
      </c>
      <c r="B14190" t="s">
        <v>2237</v>
      </c>
      <c r="C14190" t="s">
        <v>2264</v>
      </c>
      <c r="D14190" t="s">
        <v>2862</v>
      </c>
      <c r="E14190" t="s">
        <v>3316</v>
      </c>
      <c r="F14190" s="6">
        <v>5</v>
      </c>
      <c r="G14190" s="6"/>
      <c r="H14190" s="6"/>
      <c r="I14190" s="6"/>
      <c r="J14190" s="6">
        <v>64.177999999999997</v>
      </c>
      <c r="K14190">
        <f t="shared" si="442"/>
        <v>1</v>
      </c>
    </row>
    <row r="14191" spans="1:11" x14ac:dyDescent="0.25">
      <c r="A14191" s="5" t="str">
        <f t="shared" si="443"/>
        <v>SubLAPSCE High DesertMonthly Peak DayMay6</v>
      </c>
      <c r="B14191" t="s">
        <v>2237</v>
      </c>
      <c r="C14191" t="s">
        <v>2264</v>
      </c>
      <c r="D14191" t="s">
        <v>2862</v>
      </c>
      <c r="E14191" t="s">
        <v>3316</v>
      </c>
      <c r="F14191" s="6">
        <v>6</v>
      </c>
      <c r="G14191" s="6"/>
      <c r="H14191" s="6"/>
      <c r="I14191" s="6"/>
      <c r="J14191" s="6">
        <v>62.665999999999997</v>
      </c>
      <c r="K14191">
        <f t="shared" si="442"/>
        <v>1</v>
      </c>
    </row>
    <row r="14192" spans="1:11" x14ac:dyDescent="0.25">
      <c r="A14192" s="5" t="str">
        <f t="shared" si="443"/>
        <v>SubLAPSCE High DesertMonthly Peak DayMay7</v>
      </c>
      <c r="B14192" t="s">
        <v>2237</v>
      </c>
      <c r="C14192" t="s">
        <v>2264</v>
      </c>
      <c r="D14192" t="s">
        <v>2862</v>
      </c>
      <c r="E14192" t="s">
        <v>3316</v>
      </c>
      <c r="F14192" s="6">
        <v>7</v>
      </c>
      <c r="G14192" s="6"/>
      <c r="H14192" s="6"/>
      <c r="I14192" s="6"/>
      <c r="J14192" s="6">
        <v>61.823999999999991</v>
      </c>
      <c r="K14192">
        <f t="shared" si="442"/>
        <v>1</v>
      </c>
    </row>
    <row r="14193" spans="1:11" x14ac:dyDescent="0.25">
      <c r="A14193" s="5" t="str">
        <f t="shared" si="443"/>
        <v>SubLAPSCE High DesertMonthly Peak DayMay8</v>
      </c>
      <c r="B14193" t="s">
        <v>2237</v>
      </c>
      <c r="C14193" t="s">
        <v>2264</v>
      </c>
      <c r="D14193" t="s">
        <v>2862</v>
      </c>
      <c r="E14193" t="s">
        <v>3316</v>
      </c>
      <c r="F14193" s="6">
        <v>8</v>
      </c>
      <c r="G14193" s="6"/>
      <c r="H14193" s="6"/>
      <c r="I14193" s="6"/>
      <c r="J14193" s="6">
        <v>64.555999999999997</v>
      </c>
      <c r="K14193">
        <f t="shared" si="442"/>
        <v>1</v>
      </c>
    </row>
    <row r="14194" spans="1:11" x14ac:dyDescent="0.25">
      <c r="A14194" s="5" t="str">
        <f t="shared" si="443"/>
        <v>SubLAPSCE High DesertMonthly Peak DayMay9</v>
      </c>
      <c r="B14194" t="s">
        <v>2237</v>
      </c>
      <c r="C14194" t="s">
        <v>2264</v>
      </c>
      <c r="D14194" t="s">
        <v>2862</v>
      </c>
      <c r="E14194" t="s">
        <v>3316</v>
      </c>
      <c r="F14194" s="6">
        <v>9</v>
      </c>
      <c r="G14194" s="6"/>
      <c r="H14194" s="6"/>
      <c r="I14194" s="6"/>
      <c r="J14194" s="6">
        <v>71.157999999999987</v>
      </c>
      <c r="K14194">
        <f t="shared" si="442"/>
        <v>1</v>
      </c>
    </row>
    <row r="14195" spans="1:11" x14ac:dyDescent="0.25">
      <c r="A14195" s="5" t="str">
        <f t="shared" si="443"/>
        <v>SubLAPSCE High DesertMonthly Peak DayMay10</v>
      </c>
      <c r="B14195" t="s">
        <v>2237</v>
      </c>
      <c r="C14195" t="s">
        <v>2264</v>
      </c>
      <c r="D14195" t="s">
        <v>2862</v>
      </c>
      <c r="E14195" t="s">
        <v>3316</v>
      </c>
      <c r="F14195" s="6">
        <v>10</v>
      </c>
      <c r="G14195" s="6"/>
      <c r="H14195" s="6"/>
      <c r="I14195" s="6"/>
      <c r="J14195" s="6">
        <v>76.221999999999994</v>
      </c>
      <c r="K14195">
        <f t="shared" si="442"/>
        <v>1</v>
      </c>
    </row>
    <row r="14196" spans="1:11" x14ac:dyDescent="0.25">
      <c r="A14196" s="5" t="str">
        <f t="shared" si="443"/>
        <v>SubLAPSCE High DesertMonthly Peak DayMay11</v>
      </c>
      <c r="B14196" t="s">
        <v>2237</v>
      </c>
      <c r="C14196" t="s">
        <v>2264</v>
      </c>
      <c r="D14196" t="s">
        <v>2862</v>
      </c>
      <c r="E14196" t="s">
        <v>3316</v>
      </c>
      <c r="F14196" s="6">
        <v>11</v>
      </c>
      <c r="G14196" s="6"/>
      <c r="H14196" s="6"/>
      <c r="I14196" s="6"/>
      <c r="J14196" s="6">
        <v>79.844000000000008</v>
      </c>
      <c r="K14196">
        <f t="shared" si="442"/>
        <v>1</v>
      </c>
    </row>
    <row r="14197" spans="1:11" x14ac:dyDescent="0.25">
      <c r="A14197" s="5" t="str">
        <f t="shared" si="443"/>
        <v>SubLAPSCE High DesertMonthly Peak DayMay12</v>
      </c>
      <c r="B14197" t="s">
        <v>2237</v>
      </c>
      <c r="C14197" t="s">
        <v>2264</v>
      </c>
      <c r="D14197" t="s">
        <v>2862</v>
      </c>
      <c r="E14197" t="s">
        <v>3316</v>
      </c>
      <c r="F14197" s="6">
        <v>12</v>
      </c>
      <c r="G14197" s="6"/>
      <c r="H14197" s="6"/>
      <c r="I14197" s="6"/>
      <c r="J14197" s="6">
        <v>83.022000000000006</v>
      </c>
      <c r="K14197">
        <f t="shared" si="442"/>
        <v>1</v>
      </c>
    </row>
    <row r="14198" spans="1:11" x14ac:dyDescent="0.25">
      <c r="A14198" s="5" t="str">
        <f t="shared" si="443"/>
        <v>SubLAPSCE High DesertMonthly Peak DayMay13</v>
      </c>
      <c r="B14198" t="s">
        <v>2237</v>
      </c>
      <c r="C14198" t="s">
        <v>2264</v>
      </c>
      <c r="D14198" t="s">
        <v>2862</v>
      </c>
      <c r="E14198" t="s">
        <v>3316</v>
      </c>
      <c r="F14198" s="6">
        <v>13</v>
      </c>
      <c r="G14198" s="6"/>
      <c r="H14198" s="6"/>
      <c r="I14198" s="6"/>
      <c r="J14198" s="6">
        <v>85.27600000000001</v>
      </c>
      <c r="K14198">
        <f t="shared" si="442"/>
        <v>1</v>
      </c>
    </row>
    <row r="14199" spans="1:11" x14ac:dyDescent="0.25">
      <c r="A14199" s="5" t="str">
        <f t="shared" si="443"/>
        <v>SubLAPSCE High DesertMonthly Peak DayMay14</v>
      </c>
      <c r="B14199" t="s">
        <v>2237</v>
      </c>
      <c r="C14199" t="s">
        <v>2264</v>
      </c>
      <c r="D14199" t="s">
        <v>2862</v>
      </c>
      <c r="E14199" t="s">
        <v>3316</v>
      </c>
      <c r="F14199" s="6">
        <v>14</v>
      </c>
      <c r="G14199" s="6"/>
      <c r="H14199" s="6"/>
      <c r="I14199" s="6"/>
      <c r="J14199" s="6">
        <v>87.456000000000003</v>
      </c>
      <c r="K14199">
        <f t="shared" si="442"/>
        <v>1</v>
      </c>
    </row>
    <row r="14200" spans="1:11" x14ac:dyDescent="0.25">
      <c r="A14200" s="5" t="str">
        <f t="shared" si="443"/>
        <v>SubLAPSCE High DesertMonthly Peak DayMay15</v>
      </c>
      <c r="B14200" t="s">
        <v>2237</v>
      </c>
      <c r="C14200" t="s">
        <v>2264</v>
      </c>
      <c r="D14200" t="s">
        <v>2862</v>
      </c>
      <c r="E14200" t="s">
        <v>3316</v>
      </c>
      <c r="F14200" s="6">
        <v>15</v>
      </c>
      <c r="G14200" s="6"/>
      <c r="H14200" s="6"/>
      <c r="I14200" s="6"/>
      <c r="J14200" s="6">
        <v>89.559999999999988</v>
      </c>
      <c r="K14200">
        <f t="shared" si="442"/>
        <v>1</v>
      </c>
    </row>
    <row r="14201" spans="1:11" x14ac:dyDescent="0.25">
      <c r="A14201" s="5" t="str">
        <f t="shared" si="443"/>
        <v>SubLAPSCE High DesertMonthly Peak DayMay16</v>
      </c>
      <c r="B14201" t="s">
        <v>2237</v>
      </c>
      <c r="C14201" t="s">
        <v>2264</v>
      </c>
      <c r="D14201" t="s">
        <v>2862</v>
      </c>
      <c r="E14201" t="s">
        <v>3316</v>
      </c>
      <c r="F14201" s="6">
        <v>16</v>
      </c>
      <c r="G14201" s="6"/>
      <c r="H14201" s="6"/>
      <c r="I14201" s="6"/>
      <c r="J14201" s="6">
        <v>90.2</v>
      </c>
      <c r="K14201">
        <f t="shared" si="442"/>
        <v>1</v>
      </c>
    </row>
    <row r="14202" spans="1:11" x14ac:dyDescent="0.25">
      <c r="A14202" s="5" t="str">
        <f t="shared" si="443"/>
        <v>SubLAPSCE High DesertMonthly Peak DayMay17</v>
      </c>
      <c r="B14202" t="s">
        <v>2237</v>
      </c>
      <c r="C14202" t="s">
        <v>2264</v>
      </c>
      <c r="D14202" t="s">
        <v>2862</v>
      </c>
      <c r="E14202" t="s">
        <v>3316</v>
      </c>
      <c r="F14202" s="6">
        <v>17</v>
      </c>
      <c r="G14202" s="6"/>
      <c r="H14202" s="6"/>
      <c r="I14202" s="6"/>
      <c r="J14202" s="6">
        <v>90.36</v>
      </c>
      <c r="K14202">
        <f t="shared" si="442"/>
        <v>1</v>
      </c>
    </row>
    <row r="14203" spans="1:11" x14ac:dyDescent="0.25">
      <c r="A14203" s="5" t="str">
        <f t="shared" si="443"/>
        <v>SubLAPSCE High DesertMonthly Peak DayMay18</v>
      </c>
      <c r="B14203" t="s">
        <v>2237</v>
      </c>
      <c r="C14203" t="s">
        <v>2264</v>
      </c>
      <c r="D14203" t="s">
        <v>2862</v>
      </c>
      <c r="E14203" t="s">
        <v>3316</v>
      </c>
      <c r="F14203" s="6">
        <v>18</v>
      </c>
      <c r="G14203" s="6"/>
      <c r="H14203" s="6"/>
      <c r="I14203" s="6"/>
      <c r="J14203" s="6">
        <v>89.42</v>
      </c>
      <c r="K14203">
        <f t="shared" si="442"/>
        <v>1</v>
      </c>
    </row>
    <row r="14204" spans="1:11" x14ac:dyDescent="0.25">
      <c r="A14204" s="5" t="str">
        <f t="shared" si="443"/>
        <v>SubLAPSCE High DesertMonthly Peak DayMay19</v>
      </c>
      <c r="B14204" t="s">
        <v>2237</v>
      </c>
      <c r="C14204" t="s">
        <v>2264</v>
      </c>
      <c r="D14204" t="s">
        <v>2862</v>
      </c>
      <c r="E14204" t="s">
        <v>3316</v>
      </c>
      <c r="F14204" s="6">
        <v>19</v>
      </c>
      <c r="G14204" s="6"/>
      <c r="H14204" s="6"/>
      <c r="I14204" s="6"/>
      <c r="J14204" s="6">
        <v>88.34</v>
      </c>
      <c r="K14204">
        <f t="shared" si="442"/>
        <v>1</v>
      </c>
    </row>
    <row r="14205" spans="1:11" x14ac:dyDescent="0.25">
      <c r="A14205" s="5" t="str">
        <f t="shared" si="443"/>
        <v>SubLAPSCE High DesertMonthly Peak DayMay20</v>
      </c>
      <c r="B14205" t="s">
        <v>2237</v>
      </c>
      <c r="C14205" t="s">
        <v>2264</v>
      </c>
      <c r="D14205" t="s">
        <v>2862</v>
      </c>
      <c r="E14205" t="s">
        <v>3316</v>
      </c>
      <c r="F14205" s="6">
        <v>20</v>
      </c>
      <c r="G14205" s="6"/>
      <c r="H14205" s="6"/>
      <c r="I14205" s="6"/>
      <c r="J14205" s="6">
        <v>86.66</v>
      </c>
      <c r="K14205">
        <f t="shared" si="442"/>
        <v>1</v>
      </c>
    </row>
    <row r="14206" spans="1:11" x14ac:dyDescent="0.25">
      <c r="A14206" s="5" t="str">
        <f t="shared" si="443"/>
        <v>SubLAPSCE High DesertMonthly Peak DayMay21</v>
      </c>
      <c r="B14206" t="s">
        <v>2237</v>
      </c>
      <c r="C14206" t="s">
        <v>2264</v>
      </c>
      <c r="D14206" t="s">
        <v>2862</v>
      </c>
      <c r="E14206" t="s">
        <v>3316</v>
      </c>
      <c r="F14206" s="6">
        <v>21</v>
      </c>
      <c r="G14206" s="6"/>
      <c r="H14206" s="6"/>
      <c r="I14206" s="6"/>
      <c r="J14206" s="6">
        <v>82.924000000000007</v>
      </c>
      <c r="K14206">
        <f t="shared" si="442"/>
        <v>1</v>
      </c>
    </row>
    <row r="14207" spans="1:11" x14ac:dyDescent="0.25">
      <c r="A14207" s="5" t="str">
        <f t="shared" si="443"/>
        <v>SubLAPSCE High DesertMonthly Peak DayMay22</v>
      </c>
      <c r="B14207" t="s">
        <v>2237</v>
      </c>
      <c r="C14207" t="s">
        <v>2264</v>
      </c>
      <c r="D14207" t="s">
        <v>2862</v>
      </c>
      <c r="E14207" t="s">
        <v>3316</v>
      </c>
      <c r="F14207" s="6">
        <v>22</v>
      </c>
      <c r="G14207" s="6"/>
      <c r="H14207" s="6"/>
      <c r="I14207" s="6"/>
      <c r="J14207" s="6">
        <v>79.011999999999986</v>
      </c>
      <c r="K14207">
        <f t="shared" si="442"/>
        <v>1</v>
      </c>
    </row>
    <row r="14208" spans="1:11" x14ac:dyDescent="0.25">
      <c r="A14208" s="5" t="str">
        <f t="shared" si="443"/>
        <v>SubLAPSCE High DesertMonthly Peak DayMay23</v>
      </c>
      <c r="B14208" t="s">
        <v>2237</v>
      </c>
      <c r="C14208" t="s">
        <v>2264</v>
      </c>
      <c r="D14208" t="s">
        <v>2862</v>
      </c>
      <c r="E14208" t="s">
        <v>3316</v>
      </c>
      <c r="F14208" s="6">
        <v>23</v>
      </c>
      <c r="G14208" s="6"/>
      <c r="H14208" s="6"/>
      <c r="I14208" s="6"/>
      <c r="J14208" s="6">
        <v>76.366000000000014</v>
      </c>
      <c r="K14208">
        <f t="shared" si="442"/>
        <v>1</v>
      </c>
    </row>
    <row r="14209" spans="1:11" x14ac:dyDescent="0.25">
      <c r="A14209" s="5" t="str">
        <f t="shared" si="443"/>
        <v>SubLAPSCE High DesertMonthly Peak DayMay24</v>
      </c>
      <c r="B14209" t="s">
        <v>2237</v>
      </c>
      <c r="C14209" t="s">
        <v>2264</v>
      </c>
      <c r="D14209" t="s">
        <v>2862</v>
      </c>
      <c r="E14209" t="s">
        <v>3316</v>
      </c>
      <c r="F14209" s="6">
        <v>24</v>
      </c>
      <c r="G14209" s="6"/>
      <c r="H14209" s="6"/>
      <c r="I14209" s="6"/>
      <c r="J14209" s="6">
        <v>73.988000000000014</v>
      </c>
      <c r="K14209">
        <f t="shared" si="442"/>
        <v>1</v>
      </c>
    </row>
    <row r="14210" spans="1:11" x14ac:dyDescent="0.25">
      <c r="A14210" s="5" t="str">
        <f t="shared" si="443"/>
        <v>SubLAPSCE High DesertAverage WeekdayJune1</v>
      </c>
      <c r="B14210" t="s">
        <v>2237</v>
      </c>
      <c r="C14210" t="s">
        <v>2264</v>
      </c>
      <c r="D14210" t="s">
        <v>2863</v>
      </c>
      <c r="E14210" t="s">
        <v>3317</v>
      </c>
      <c r="F14210" s="6">
        <v>1</v>
      </c>
      <c r="G14210" s="6"/>
      <c r="H14210" s="6"/>
      <c r="I14210" s="6"/>
      <c r="J14210" s="6">
        <v>71.994</v>
      </c>
      <c r="K14210">
        <f t="shared" ref="K14210:K14273" si="444">INDEX(events, MATCH(CONCATENATE(B14210, C14210, D14210, E14210), events_y, 0), MATCH("Confidential", events_x, 0))</f>
        <v>1</v>
      </c>
    </row>
    <row r="14211" spans="1:11" x14ac:dyDescent="0.25">
      <c r="A14211" s="5" t="str">
        <f t="shared" ref="A14211:A14274" si="445">CONCATENATE(B14211, C14211, D14211, E14211, F14211)</f>
        <v>SubLAPSCE High DesertAverage WeekdayJune2</v>
      </c>
      <c r="B14211" t="s">
        <v>2237</v>
      </c>
      <c r="C14211" t="s">
        <v>2264</v>
      </c>
      <c r="D14211" t="s">
        <v>2863</v>
      </c>
      <c r="E14211" t="s">
        <v>3317</v>
      </c>
      <c r="F14211" s="6">
        <v>2</v>
      </c>
      <c r="G14211" s="6"/>
      <c r="H14211" s="6"/>
      <c r="I14211" s="6"/>
      <c r="J14211" s="6">
        <v>71.938001007080089</v>
      </c>
      <c r="K14211">
        <f t="shared" si="444"/>
        <v>1</v>
      </c>
    </row>
    <row r="14212" spans="1:11" x14ac:dyDescent="0.25">
      <c r="A14212" s="5" t="str">
        <f t="shared" si="445"/>
        <v>SubLAPSCE High DesertAverage WeekdayJune3</v>
      </c>
      <c r="B14212" t="s">
        <v>2237</v>
      </c>
      <c r="C14212" t="s">
        <v>2264</v>
      </c>
      <c r="D14212" t="s">
        <v>2863</v>
      </c>
      <c r="E14212" t="s">
        <v>3317</v>
      </c>
      <c r="F14212" s="6">
        <v>3</v>
      </c>
      <c r="G14212" s="6"/>
      <c r="H14212" s="6"/>
      <c r="I14212" s="6"/>
      <c r="J14212" s="6">
        <v>71.305999755859375</v>
      </c>
      <c r="K14212">
        <f t="shared" si="444"/>
        <v>1</v>
      </c>
    </row>
    <row r="14213" spans="1:11" x14ac:dyDescent="0.25">
      <c r="A14213" s="5" t="str">
        <f t="shared" si="445"/>
        <v>SubLAPSCE High DesertAverage WeekdayJune4</v>
      </c>
      <c r="B14213" t="s">
        <v>2237</v>
      </c>
      <c r="C14213" t="s">
        <v>2264</v>
      </c>
      <c r="D14213" t="s">
        <v>2863</v>
      </c>
      <c r="E14213" t="s">
        <v>3317</v>
      </c>
      <c r="F14213" s="6">
        <v>4</v>
      </c>
      <c r="G14213" s="6"/>
      <c r="H14213" s="6"/>
      <c r="I14213" s="6"/>
      <c r="J14213" s="6">
        <v>70.56399841308594</v>
      </c>
      <c r="K14213">
        <f t="shared" si="444"/>
        <v>1</v>
      </c>
    </row>
    <row r="14214" spans="1:11" x14ac:dyDescent="0.25">
      <c r="A14214" s="5" t="str">
        <f t="shared" si="445"/>
        <v>SubLAPSCE High DesertAverage WeekdayJune5</v>
      </c>
      <c r="B14214" t="s">
        <v>2237</v>
      </c>
      <c r="C14214" t="s">
        <v>2264</v>
      </c>
      <c r="D14214" t="s">
        <v>2863</v>
      </c>
      <c r="E14214" t="s">
        <v>3317</v>
      </c>
      <c r="F14214" s="6">
        <v>5</v>
      </c>
      <c r="G14214" s="6"/>
      <c r="H14214" s="6"/>
      <c r="I14214" s="6"/>
      <c r="J14214" s="6">
        <v>69.092000579833979</v>
      </c>
      <c r="K14214">
        <f t="shared" si="444"/>
        <v>1</v>
      </c>
    </row>
    <row r="14215" spans="1:11" x14ac:dyDescent="0.25">
      <c r="A14215" s="5" t="str">
        <f t="shared" si="445"/>
        <v>SubLAPSCE High DesertAverage WeekdayJune6</v>
      </c>
      <c r="B14215" t="s">
        <v>2237</v>
      </c>
      <c r="C14215" t="s">
        <v>2264</v>
      </c>
      <c r="D14215" t="s">
        <v>2863</v>
      </c>
      <c r="E14215" t="s">
        <v>3317</v>
      </c>
      <c r="F14215" s="6">
        <v>6</v>
      </c>
      <c r="G14215" s="6"/>
      <c r="H14215" s="6"/>
      <c r="I14215" s="6"/>
      <c r="J14215" s="6">
        <v>66.520000457763672</v>
      </c>
      <c r="K14215">
        <f t="shared" si="444"/>
        <v>1</v>
      </c>
    </row>
    <row r="14216" spans="1:11" x14ac:dyDescent="0.25">
      <c r="A14216" s="5" t="str">
        <f t="shared" si="445"/>
        <v>SubLAPSCE High DesertAverage WeekdayJune7</v>
      </c>
      <c r="B14216" t="s">
        <v>2237</v>
      </c>
      <c r="C14216" t="s">
        <v>2264</v>
      </c>
      <c r="D14216" t="s">
        <v>2863</v>
      </c>
      <c r="E14216" t="s">
        <v>3317</v>
      </c>
      <c r="F14216" s="6">
        <v>7</v>
      </c>
      <c r="G14216" s="6"/>
      <c r="H14216" s="6"/>
      <c r="I14216" s="6"/>
      <c r="J14216" s="6">
        <v>64.459998321533206</v>
      </c>
      <c r="K14216">
        <f t="shared" si="444"/>
        <v>1</v>
      </c>
    </row>
    <row r="14217" spans="1:11" x14ac:dyDescent="0.25">
      <c r="A14217" s="5" t="str">
        <f t="shared" si="445"/>
        <v>SubLAPSCE High DesertAverage WeekdayJune8</v>
      </c>
      <c r="B14217" t="s">
        <v>2237</v>
      </c>
      <c r="C14217" t="s">
        <v>2264</v>
      </c>
      <c r="D14217" t="s">
        <v>2863</v>
      </c>
      <c r="E14217" t="s">
        <v>3317</v>
      </c>
      <c r="F14217" s="6">
        <v>8</v>
      </c>
      <c r="G14217" s="6"/>
      <c r="H14217" s="6"/>
      <c r="I14217" s="6"/>
      <c r="J14217" s="6">
        <v>67.607997894287109</v>
      </c>
      <c r="K14217">
        <f t="shared" si="444"/>
        <v>1</v>
      </c>
    </row>
    <row r="14218" spans="1:11" x14ac:dyDescent="0.25">
      <c r="A14218" s="5" t="str">
        <f t="shared" si="445"/>
        <v>SubLAPSCE High DesertAverage WeekdayJune9</v>
      </c>
      <c r="B14218" t="s">
        <v>2237</v>
      </c>
      <c r="C14218" t="s">
        <v>2264</v>
      </c>
      <c r="D14218" t="s">
        <v>2863</v>
      </c>
      <c r="E14218" t="s">
        <v>3317</v>
      </c>
      <c r="F14218" s="6">
        <v>9</v>
      </c>
      <c r="G14218" s="6"/>
      <c r="H14218" s="6"/>
      <c r="I14218" s="6"/>
      <c r="J14218" s="6">
        <v>75.141999816894526</v>
      </c>
      <c r="K14218">
        <f t="shared" si="444"/>
        <v>1</v>
      </c>
    </row>
    <row r="14219" spans="1:11" x14ac:dyDescent="0.25">
      <c r="A14219" s="5" t="str">
        <f t="shared" si="445"/>
        <v>SubLAPSCE High DesertAverage WeekdayJune10</v>
      </c>
      <c r="B14219" t="s">
        <v>2237</v>
      </c>
      <c r="C14219" t="s">
        <v>2264</v>
      </c>
      <c r="D14219" t="s">
        <v>2863</v>
      </c>
      <c r="E14219" t="s">
        <v>3317</v>
      </c>
      <c r="F14219" s="6">
        <v>10</v>
      </c>
      <c r="G14219" s="6"/>
      <c r="H14219" s="6"/>
      <c r="I14219" s="6"/>
      <c r="J14219" s="6">
        <v>79.125999450683594</v>
      </c>
      <c r="K14219">
        <f t="shared" si="444"/>
        <v>1</v>
      </c>
    </row>
    <row r="14220" spans="1:11" x14ac:dyDescent="0.25">
      <c r="A14220" s="5" t="str">
        <f t="shared" si="445"/>
        <v>SubLAPSCE High DesertAverage WeekdayJune11</v>
      </c>
      <c r="B14220" t="s">
        <v>2237</v>
      </c>
      <c r="C14220" t="s">
        <v>2264</v>
      </c>
      <c r="D14220" t="s">
        <v>2863</v>
      </c>
      <c r="E14220" t="s">
        <v>3317</v>
      </c>
      <c r="F14220" s="6">
        <v>11</v>
      </c>
      <c r="G14220" s="6"/>
      <c r="H14220" s="6"/>
      <c r="I14220" s="6"/>
      <c r="J14220" s="6">
        <v>81.893998718261713</v>
      </c>
      <c r="K14220">
        <f t="shared" si="444"/>
        <v>1</v>
      </c>
    </row>
    <row r="14221" spans="1:11" x14ac:dyDescent="0.25">
      <c r="A14221" s="5" t="str">
        <f t="shared" si="445"/>
        <v>SubLAPSCE High DesertAverage WeekdayJune12</v>
      </c>
      <c r="B14221" t="s">
        <v>2237</v>
      </c>
      <c r="C14221" t="s">
        <v>2264</v>
      </c>
      <c r="D14221" t="s">
        <v>2863</v>
      </c>
      <c r="E14221" t="s">
        <v>3317</v>
      </c>
      <c r="F14221" s="6">
        <v>12</v>
      </c>
      <c r="G14221" s="6"/>
      <c r="H14221" s="6"/>
      <c r="I14221" s="6"/>
      <c r="J14221" s="6">
        <v>85.560000610351565</v>
      </c>
      <c r="K14221">
        <f t="shared" si="444"/>
        <v>1</v>
      </c>
    </row>
    <row r="14222" spans="1:11" x14ac:dyDescent="0.25">
      <c r="A14222" s="5" t="str">
        <f t="shared" si="445"/>
        <v>SubLAPSCE High DesertAverage WeekdayJune13</v>
      </c>
      <c r="B14222" t="s">
        <v>2237</v>
      </c>
      <c r="C14222" t="s">
        <v>2264</v>
      </c>
      <c r="D14222" t="s">
        <v>2863</v>
      </c>
      <c r="E14222" t="s">
        <v>3317</v>
      </c>
      <c r="F14222" s="6">
        <v>13</v>
      </c>
      <c r="G14222" s="6"/>
      <c r="H14222" s="6"/>
      <c r="I14222" s="6"/>
      <c r="J14222" s="6">
        <v>88.33999938964844</v>
      </c>
      <c r="K14222">
        <f t="shared" si="444"/>
        <v>1</v>
      </c>
    </row>
    <row r="14223" spans="1:11" x14ac:dyDescent="0.25">
      <c r="A14223" s="5" t="str">
        <f t="shared" si="445"/>
        <v>SubLAPSCE High DesertAverage WeekdayJune14</v>
      </c>
      <c r="B14223" t="s">
        <v>2237</v>
      </c>
      <c r="C14223" t="s">
        <v>2264</v>
      </c>
      <c r="D14223" t="s">
        <v>2863</v>
      </c>
      <c r="E14223" t="s">
        <v>3317</v>
      </c>
      <c r="F14223" s="6">
        <v>14</v>
      </c>
      <c r="G14223" s="6"/>
      <c r="H14223" s="6"/>
      <c r="I14223" s="6"/>
      <c r="J14223" s="6">
        <v>90.840002441406256</v>
      </c>
      <c r="K14223">
        <f t="shared" si="444"/>
        <v>1</v>
      </c>
    </row>
    <row r="14224" spans="1:11" x14ac:dyDescent="0.25">
      <c r="A14224" s="5" t="str">
        <f t="shared" si="445"/>
        <v>SubLAPSCE High DesertAverage WeekdayJune15</v>
      </c>
      <c r="B14224" t="s">
        <v>2237</v>
      </c>
      <c r="C14224" t="s">
        <v>2264</v>
      </c>
      <c r="D14224" t="s">
        <v>2863</v>
      </c>
      <c r="E14224" t="s">
        <v>3317</v>
      </c>
      <c r="F14224" s="6">
        <v>15</v>
      </c>
      <c r="G14224" s="6"/>
      <c r="H14224" s="6"/>
      <c r="I14224" s="6"/>
      <c r="J14224" s="6">
        <v>92.479998779296878</v>
      </c>
      <c r="K14224">
        <f t="shared" si="444"/>
        <v>1</v>
      </c>
    </row>
    <row r="14225" spans="1:11" x14ac:dyDescent="0.25">
      <c r="A14225" s="5" t="str">
        <f t="shared" si="445"/>
        <v>SubLAPSCE High DesertAverage WeekdayJune16</v>
      </c>
      <c r="B14225" t="s">
        <v>2237</v>
      </c>
      <c r="C14225" t="s">
        <v>2264</v>
      </c>
      <c r="D14225" t="s">
        <v>2863</v>
      </c>
      <c r="E14225" t="s">
        <v>3317</v>
      </c>
      <c r="F14225" s="6">
        <v>16</v>
      </c>
      <c r="G14225" s="6"/>
      <c r="H14225" s="6"/>
      <c r="I14225" s="6"/>
      <c r="J14225" s="6">
        <v>93.60000305175781</v>
      </c>
      <c r="K14225">
        <f t="shared" si="444"/>
        <v>1</v>
      </c>
    </row>
    <row r="14226" spans="1:11" x14ac:dyDescent="0.25">
      <c r="A14226" s="5" t="str">
        <f t="shared" si="445"/>
        <v>SubLAPSCE High DesertAverage WeekdayJune17</v>
      </c>
      <c r="B14226" t="s">
        <v>2237</v>
      </c>
      <c r="C14226" t="s">
        <v>2264</v>
      </c>
      <c r="D14226" t="s">
        <v>2863</v>
      </c>
      <c r="E14226" t="s">
        <v>3317</v>
      </c>
      <c r="F14226" s="6">
        <v>17</v>
      </c>
      <c r="G14226" s="6"/>
      <c r="H14226" s="6"/>
      <c r="I14226" s="6"/>
      <c r="J14226" s="6">
        <v>92.700001525878903</v>
      </c>
      <c r="K14226">
        <f t="shared" si="444"/>
        <v>1</v>
      </c>
    </row>
    <row r="14227" spans="1:11" x14ac:dyDescent="0.25">
      <c r="A14227" s="5" t="str">
        <f t="shared" si="445"/>
        <v>SubLAPSCE High DesertAverage WeekdayJune18</v>
      </c>
      <c r="B14227" t="s">
        <v>2237</v>
      </c>
      <c r="C14227" t="s">
        <v>2264</v>
      </c>
      <c r="D14227" t="s">
        <v>2863</v>
      </c>
      <c r="E14227" t="s">
        <v>3317</v>
      </c>
      <c r="F14227" s="6">
        <v>18</v>
      </c>
      <c r="G14227" s="6"/>
      <c r="H14227" s="6"/>
      <c r="I14227" s="6"/>
      <c r="J14227" s="6">
        <v>91.480000305175778</v>
      </c>
      <c r="K14227">
        <f t="shared" si="444"/>
        <v>1</v>
      </c>
    </row>
    <row r="14228" spans="1:11" x14ac:dyDescent="0.25">
      <c r="A14228" s="5" t="str">
        <f t="shared" si="445"/>
        <v>SubLAPSCE High DesertAverage WeekdayJune19</v>
      </c>
      <c r="B14228" t="s">
        <v>2237</v>
      </c>
      <c r="C14228" t="s">
        <v>2264</v>
      </c>
      <c r="D14228" t="s">
        <v>2863</v>
      </c>
      <c r="E14228" t="s">
        <v>3317</v>
      </c>
      <c r="F14228" s="6">
        <v>19</v>
      </c>
      <c r="G14228" s="6"/>
      <c r="H14228" s="6"/>
      <c r="I14228" s="6"/>
      <c r="J14228" s="6">
        <v>89.519999694824222</v>
      </c>
      <c r="K14228">
        <f t="shared" si="444"/>
        <v>1</v>
      </c>
    </row>
    <row r="14229" spans="1:11" x14ac:dyDescent="0.25">
      <c r="A14229" s="5" t="str">
        <f t="shared" si="445"/>
        <v>SubLAPSCE High DesertAverage WeekdayJune20</v>
      </c>
      <c r="B14229" t="s">
        <v>2237</v>
      </c>
      <c r="C14229" t="s">
        <v>2264</v>
      </c>
      <c r="D14229" t="s">
        <v>2863</v>
      </c>
      <c r="E14229" t="s">
        <v>3317</v>
      </c>
      <c r="F14229" s="6">
        <v>20</v>
      </c>
      <c r="G14229" s="6"/>
      <c r="H14229" s="6"/>
      <c r="I14229" s="6"/>
      <c r="J14229" s="6">
        <v>86.519999694824222</v>
      </c>
      <c r="K14229">
        <f t="shared" si="444"/>
        <v>1</v>
      </c>
    </row>
    <row r="14230" spans="1:11" x14ac:dyDescent="0.25">
      <c r="A14230" s="5" t="str">
        <f t="shared" si="445"/>
        <v>SubLAPSCE High DesertAverage WeekdayJune21</v>
      </c>
      <c r="B14230" t="s">
        <v>2237</v>
      </c>
      <c r="C14230" t="s">
        <v>2264</v>
      </c>
      <c r="D14230" t="s">
        <v>2863</v>
      </c>
      <c r="E14230" t="s">
        <v>3317</v>
      </c>
      <c r="F14230" s="6">
        <v>21</v>
      </c>
      <c r="G14230" s="6"/>
      <c r="H14230" s="6"/>
      <c r="I14230" s="6"/>
      <c r="J14230" s="6">
        <v>83.594001770019531</v>
      </c>
      <c r="K14230">
        <f t="shared" si="444"/>
        <v>1</v>
      </c>
    </row>
    <row r="14231" spans="1:11" x14ac:dyDescent="0.25">
      <c r="A14231" s="5" t="str">
        <f t="shared" si="445"/>
        <v>SubLAPSCE High DesertAverage WeekdayJune22</v>
      </c>
      <c r="B14231" t="s">
        <v>2237</v>
      </c>
      <c r="C14231" t="s">
        <v>2264</v>
      </c>
      <c r="D14231" t="s">
        <v>2863</v>
      </c>
      <c r="E14231" t="s">
        <v>3317</v>
      </c>
      <c r="F14231" s="6">
        <v>22</v>
      </c>
      <c r="G14231" s="6"/>
      <c r="H14231" s="6"/>
      <c r="I14231" s="6"/>
      <c r="J14231" s="6">
        <v>80.89200134277344</v>
      </c>
      <c r="K14231">
        <f t="shared" si="444"/>
        <v>1</v>
      </c>
    </row>
    <row r="14232" spans="1:11" x14ac:dyDescent="0.25">
      <c r="A14232" s="5" t="str">
        <f t="shared" si="445"/>
        <v>SubLAPSCE High DesertAverage WeekdayJune23</v>
      </c>
      <c r="B14232" t="s">
        <v>2237</v>
      </c>
      <c r="C14232" t="s">
        <v>2264</v>
      </c>
      <c r="D14232" t="s">
        <v>2863</v>
      </c>
      <c r="E14232" t="s">
        <v>3317</v>
      </c>
      <c r="F14232" s="6">
        <v>23</v>
      </c>
      <c r="G14232" s="6"/>
      <c r="H14232" s="6"/>
      <c r="I14232" s="6"/>
      <c r="J14232" s="6">
        <v>79.208000946044919</v>
      </c>
      <c r="K14232">
        <f t="shared" si="444"/>
        <v>1</v>
      </c>
    </row>
    <row r="14233" spans="1:11" x14ac:dyDescent="0.25">
      <c r="A14233" s="5" t="str">
        <f t="shared" si="445"/>
        <v>SubLAPSCE High DesertAverage WeekdayJune24</v>
      </c>
      <c r="B14233" t="s">
        <v>2237</v>
      </c>
      <c r="C14233" t="s">
        <v>2264</v>
      </c>
      <c r="D14233" t="s">
        <v>2863</v>
      </c>
      <c r="E14233" t="s">
        <v>3317</v>
      </c>
      <c r="F14233" s="6">
        <v>24</v>
      </c>
      <c r="G14233" s="6"/>
      <c r="H14233" s="6"/>
      <c r="I14233" s="6"/>
      <c r="J14233" s="6">
        <v>77.39200134277344</v>
      </c>
      <c r="K14233">
        <f t="shared" si="444"/>
        <v>1</v>
      </c>
    </row>
    <row r="14234" spans="1:11" x14ac:dyDescent="0.25">
      <c r="A14234" s="5" t="str">
        <f t="shared" si="445"/>
        <v>SubLAPSCE High DesertMonthly Peak DayJune1</v>
      </c>
      <c r="B14234" t="s">
        <v>2237</v>
      </c>
      <c r="C14234" t="s">
        <v>2264</v>
      </c>
      <c r="D14234" t="s">
        <v>2864</v>
      </c>
      <c r="E14234" t="s">
        <v>3317</v>
      </c>
      <c r="F14234" s="6">
        <v>1</v>
      </c>
      <c r="G14234" s="6"/>
      <c r="H14234" s="6"/>
      <c r="I14234" s="6"/>
      <c r="J14234" s="6">
        <v>85.353999328613284</v>
      </c>
      <c r="K14234">
        <f t="shared" si="444"/>
        <v>1</v>
      </c>
    </row>
    <row r="14235" spans="1:11" x14ac:dyDescent="0.25">
      <c r="A14235" s="5" t="str">
        <f t="shared" si="445"/>
        <v>SubLAPSCE High DesertMonthly Peak DayJune2</v>
      </c>
      <c r="B14235" t="s">
        <v>2237</v>
      </c>
      <c r="C14235" t="s">
        <v>2264</v>
      </c>
      <c r="D14235" t="s">
        <v>2864</v>
      </c>
      <c r="E14235" t="s">
        <v>3317</v>
      </c>
      <c r="F14235" s="6">
        <v>2</v>
      </c>
      <c r="G14235" s="6"/>
      <c r="H14235" s="6"/>
      <c r="I14235" s="6"/>
      <c r="J14235" s="6">
        <v>83.034001159667966</v>
      </c>
      <c r="K14235">
        <f t="shared" si="444"/>
        <v>1</v>
      </c>
    </row>
    <row r="14236" spans="1:11" x14ac:dyDescent="0.25">
      <c r="A14236" s="5" t="str">
        <f t="shared" si="445"/>
        <v>SubLAPSCE High DesertMonthly Peak DayJune3</v>
      </c>
      <c r="B14236" t="s">
        <v>2237</v>
      </c>
      <c r="C14236" t="s">
        <v>2264</v>
      </c>
      <c r="D14236" t="s">
        <v>2864</v>
      </c>
      <c r="E14236" t="s">
        <v>3317</v>
      </c>
      <c r="F14236" s="6">
        <v>3</v>
      </c>
      <c r="G14236" s="6"/>
      <c r="H14236" s="6"/>
      <c r="I14236" s="6"/>
      <c r="J14236" s="6">
        <v>82.154000854492182</v>
      </c>
      <c r="K14236">
        <f t="shared" si="444"/>
        <v>1</v>
      </c>
    </row>
    <row r="14237" spans="1:11" x14ac:dyDescent="0.25">
      <c r="A14237" s="5" t="str">
        <f t="shared" si="445"/>
        <v>SubLAPSCE High DesertMonthly Peak DayJune4</v>
      </c>
      <c r="B14237" t="s">
        <v>2237</v>
      </c>
      <c r="C14237" t="s">
        <v>2264</v>
      </c>
      <c r="D14237" t="s">
        <v>2864</v>
      </c>
      <c r="E14237" t="s">
        <v>3317</v>
      </c>
      <c r="F14237" s="6">
        <v>4</v>
      </c>
      <c r="G14237" s="6"/>
      <c r="H14237" s="6"/>
      <c r="I14237" s="6"/>
      <c r="J14237" s="6">
        <v>80.329998779296872</v>
      </c>
      <c r="K14237">
        <f t="shared" si="444"/>
        <v>1</v>
      </c>
    </row>
    <row r="14238" spans="1:11" x14ac:dyDescent="0.25">
      <c r="A14238" s="5" t="str">
        <f t="shared" si="445"/>
        <v>SubLAPSCE High DesertMonthly Peak DayJune5</v>
      </c>
      <c r="B14238" t="s">
        <v>2237</v>
      </c>
      <c r="C14238" t="s">
        <v>2264</v>
      </c>
      <c r="D14238" t="s">
        <v>2864</v>
      </c>
      <c r="E14238" t="s">
        <v>3317</v>
      </c>
      <c r="F14238" s="6">
        <v>5</v>
      </c>
      <c r="G14238" s="6"/>
      <c r="H14238" s="6"/>
      <c r="I14238" s="6"/>
      <c r="J14238" s="6">
        <v>78.519998931884771</v>
      </c>
      <c r="K14238">
        <f t="shared" si="444"/>
        <v>1</v>
      </c>
    </row>
    <row r="14239" spans="1:11" x14ac:dyDescent="0.25">
      <c r="A14239" s="5" t="str">
        <f t="shared" si="445"/>
        <v>SubLAPSCE High DesertMonthly Peak DayJune6</v>
      </c>
      <c r="B14239" t="s">
        <v>2237</v>
      </c>
      <c r="C14239" t="s">
        <v>2264</v>
      </c>
      <c r="D14239" t="s">
        <v>2864</v>
      </c>
      <c r="E14239" t="s">
        <v>3317</v>
      </c>
      <c r="F14239" s="6">
        <v>6</v>
      </c>
      <c r="G14239" s="6"/>
      <c r="H14239" s="6"/>
      <c r="I14239" s="6"/>
      <c r="J14239" s="6">
        <v>77.438000488281247</v>
      </c>
      <c r="K14239">
        <f t="shared" si="444"/>
        <v>1</v>
      </c>
    </row>
    <row r="14240" spans="1:11" x14ac:dyDescent="0.25">
      <c r="A14240" s="5" t="str">
        <f t="shared" si="445"/>
        <v>SubLAPSCE High DesertMonthly Peak DayJune7</v>
      </c>
      <c r="B14240" t="s">
        <v>2237</v>
      </c>
      <c r="C14240" t="s">
        <v>2264</v>
      </c>
      <c r="D14240" t="s">
        <v>2864</v>
      </c>
      <c r="E14240" t="s">
        <v>3317</v>
      </c>
      <c r="F14240" s="6">
        <v>7</v>
      </c>
      <c r="G14240" s="6"/>
      <c r="H14240" s="6"/>
      <c r="I14240" s="6"/>
      <c r="J14240" s="6">
        <v>76.695997619628912</v>
      </c>
      <c r="K14240">
        <f t="shared" si="444"/>
        <v>1</v>
      </c>
    </row>
    <row r="14241" spans="1:11" x14ac:dyDescent="0.25">
      <c r="A14241" s="5" t="str">
        <f t="shared" si="445"/>
        <v>SubLAPSCE High DesertMonthly Peak DayJune8</v>
      </c>
      <c r="B14241" t="s">
        <v>2237</v>
      </c>
      <c r="C14241" t="s">
        <v>2264</v>
      </c>
      <c r="D14241" t="s">
        <v>2864</v>
      </c>
      <c r="E14241" t="s">
        <v>3317</v>
      </c>
      <c r="F14241" s="6">
        <v>8</v>
      </c>
      <c r="G14241" s="6"/>
      <c r="H14241" s="6"/>
      <c r="I14241" s="6"/>
      <c r="J14241" s="6">
        <v>76.72399978637695</v>
      </c>
      <c r="K14241">
        <f t="shared" si="444"/>
        <v>1</v>
      </c>
    </row>
    <row r="14242" spans="1:11" x14ac:dyDescent="0.25">
      <c r="A14242" s="5" t="str">
        <f t="shared" si="445"/>
        <v>SubLAPSCE High DesertMonthly Peak DayJune9</v>
      </c>
      <c r="B14242" t="s">
        <v>2237</v>
      </c>
      <c r="C14242" t="s">
        <v>2264</v>
      </c>
      <c r="D14242" t="s">
        <v>2864</v>
      </c>
      <c r="E14242" t="s">
        <v>3317</v>
      </c>
      <c r="F14242" s="6">
        <v>9</v>
      </c>
      <c r="G14242" s="6"/>
      <c r="H14242" s="6"/>
      <c r="I14242" s="6"/>
      <c r="J14242" s="6">
        <v>79.889997863769537</v>
      </c>
      <c r="K14242">
        <f t="shared" si="444"/>
        <v>1</v>
      </c>
    </row>
    <row r="14243" spans="1:11" x14ac:dyDescent="0.25">
      <c r="A14243" s="5" t="str">
        <f t="shared" si="445"/>
        <v>SubLAPSCE High DesertMonthly Peak DayJune10</v>
      </c>
      <c r="B14243" t="s">
        <v>2237</v>
      </c>
      <c r="C14243" t="s">
        <v>2264</v>
      </c>
      <c r="D14243" t="s">
        <v>2864</v>
      </c>
      <c r="E14243" t="s">
        <v>3317</v>
      </c>
      <c r="F14243" s="6">
        <v>10</v>
      </c>
      <c r="G14243" s="6"/>
      <c r="H14243" s="6"/>
      <c r="I14243" s="6"/>
      <c r="J14243" s="6">
        <v>82.920001220703128</v>
      </c>
      <c r="K14243">
        <f t="shared" si="444"/>
        <v>1</v>
      </c>
    </row>
    <row r="14244" spans="1:11" x14ac:dyDescent="0.25">
      <c r="A14244" s="5" t="str">
        <f t="shared" si="445"/>
        <v>SubLAPSCE High DesertMonthly Peak DayJune11</v>
      </c>
      <c r="B14244" t="s">
        <v>2237</v>
      </c>
      <c r="C14244" t="s">
        <v>2264</v>
      </c>
      <c r="D14244" t="s">
        <v>2864</v>
      </c>
      <c r="E14244" t="s">
        <v>3317</v>
      </c>
      <c r="F14244" s="6">
        <v>11</v>
      </c>
      <c r="G14244" s="6"/>
      <c r="H14244" s="6"/>
      <c r="I14244" s="6"/>
      <c r="J14244" s="6">
        <v>90.2</v>
      </c>
      <c r="K14244">
        <f t="shared" si="444"/>
        <v>1</v>
      </c>
    </row>
    <row r="14245" spans="1:11" x14ac:dyDescent="0.25">
      <c r="A14245" s="5" t="str">
        <f t="shared" si="445"/>
        <v>SubLAPSCE High DesertMonthly Peak DayJune12</v>
      </c>
      <c r="B14245" t="s">
        <v>2237</v>
      </c>
      <c r="C14245" t="s">
        <v>2264</v>
      </c>
      <c r="D14245" t="s">
        <v>2864</v>
      </c>
      <c r="E14245" t="s">
        <v>3317</v>
      </c>
      <c r="F14245" s="6">
        <v>12</v>
      </c>
      <c r="G14245" s="6"/>
      <c r="H14245" s="6"/>
      <c r="I14245" s="6"/>
      <c r="J14245" s="6">
        <v>95.619999694824216</v>
      </c>
      <c r="K14245">
        <f t="shared" si="444"/>
        <v>1</v>
      </c>
    </row>
    <row r="14246" spans="1:11" x14ac:dyDescent="0.25">
      <c r="A14246" s="5" t="str">
        <f t="shared" si="445"/>
        <v>SubLAPSCE High DesertMonthly Peak DayJune13</v>
      </c>
      <c r="B14246" t="s">
        <v>2237</v>
      </c>
      <c r="C14246" t="s">
        <v>2264</v>
      </c>
      <c r="D14246" t="s">
        <v>2864</v>
      </c>
      <c r="E14246" t="s">
        <v>3317</v>
      </c>
      <c r="F14246" s="6">
        <v>13</v>
      </c>
      <c r="G14246" s="6"/>
      <c r="H14246" s="6"/>
      <c r="I14246" s="6"/>
      <c r="J14246" s="6">
        <v>99.279998779296875</v>
      </c>
      <c r="K14246">
        <f t="shared" si="444"/>
        <v>1</v>
      </c>
    </row>
    <row r="14247" spans="1:11" x14ac:dyDescent="0.25">
      <c r="A14247" s="5" t="str">
        <f t="shared" si="445"/>
        <v>SubLAPSCE High DesertMonthly Peak DayJune14</v>
      </c>
      <c r="B14247" t="s">
        <v>2237</v>
      </c>
      <c r="C14247" t="s">
        <v>2264</v>
      </c>
      <c r="D14247" t="s">
        <v>2864</v>
      </c>
      <c r="E14247" t="s">
        <v>3317</v>
      </c>
      <c r="F14247" s="6">
        <v>14</v>
      </c>
      <c r="G14247" s="6"/>
      <c r="H14247" s="6"/>
      <c r="I14247" s="6"/>
      <c r="J14247" s="6">
        <v>100.77999877929688</v>
      </c>
      <c r="K14247">
        <f t="shared" si="444"/>
        <v>1</v>
      </c>
    </row>
    <row r="14248" spans="1:11" x14ac:dyDescent="0.25">
      <c r="A14248" s="5" t="str">
        <f t="shared" si="445"/>
        <v>SubLAPSCE High DesertMonthly Peak DayJune15</v>
      </c>
      <c r="B14248" t="s">
        <v>2237</v>
      </c>
      <c r="C14248" t="s">
        <v>2264</v>
      </c>
      <c r="D14248" t="s">
        <v>2864</v>
      </c>
      <c r="E14248" t="s">
        <v>3317</v>
      </c>
      <c r="F14248" s="6">
        <v>15</v>
      </c>
      <c r="G14248" s="6"/>
      <c r="H14248" s="6"/>
      <c r="I14248" s="6"/>
      <c r="J14248" s="6">
        <v>101.91999969482421</v>
      </c>
      <c r="K14248">
        <f t="shared" si="444"/>
        <v>1</v>
      </c>
    </row>
    <row r="14249" spans="1:11" x14ac:dyDescent="0.25">
      <c r="A14249" s="5" t="str">
        <f t="shared" si="445"/>
        <v>SubLAPSCE High DesertMonthly Peak DayJune16</v>
      </c>
      <c r="B14249" t="s">
        <v>2237</v>
      </c>
      <c r="C14249" t="s">
        <v>2264</v>
      </c>
      <c r="D14249" t="s">
        <v>2864</v>
      </c>
      <c r="E14249" t="s">
        <v>3317</v>
      </c>
      <c r="F14249" s="6">
        <v>16</v>
      </c>
      <c r="G14249" s="6"/>
      <c r="H14249" s="6"/>
      <c r="I14249" s="6"/>
      <c r="J14249" s="6">
        <v>102.80000305175781</v>
      </c>
      <c r="K14249">
        <f t="shared" si="444"/>
        <v>1</v>
      </c>
    </row>
    <row r="14250" spans="1:11" x14ac:dyDescent="0.25">
      <c r="A14250" s="5" t="str">
        <f t="shared" si="445"/>
        <v>SubLAPSCE High DesertMonthly Peak DayJune17</v>
      </c>
      <c r="B14250" t="s">
        <v>2237</v>
      </c>
      <c r="C14250" t="s">
        <v>2264</v>
      </c>
      <c r="D14250" t="s">
        <v>2864</v>
      </c>
      <c r="E14250" t="s">
        <v>3317</v>
      </c>
      <c r="F14250" s="6">
        <v>17</v>
      </c>
      <c r="G14250" s="6"/>
      <c r="H14250" s="6"/>
      <c r="I14250" s="6"/>
      <c r="J14250" s="6">
        <v>102.84000091552734</v>
      </c>
      <c r="K14250">
        <f t="shared" si="444"/>
        <v>1</v>
      </c>
    </row>
    <row r="14251" spans="1:11" x14ac:dyDescent="0.25">
      <c r="A14251" s="5" t="str">
        <f t="shared" si="445"/>
        <v>SubLAPSCE High DesertMonthly Peak DayJune18</v>
      </c>
      <c r="B14251" t="s">
        <v>2237</v>
      </c>
      <c r="C14251" t="s">
        <v>2264</v>
      </c>
      <c r="D14251" t="s">
        <v>2864</v>
      </c>
      <c r="E14251" t="s">
        <v>3317</v>
      </c>
      <c r="F14251" s="6">
        <v>18</v>
      </c>
      <c r="G14251" s="6"/>
      <c r="H14251" s="6"/>
      <c r="I14251" s="6"/>
      <c r="J14251" s="6">
        <v>101.46000061035156</v>
      </c>
      <c r="K14251">
        <f t="shared" si="444"/>
        <v>1</v>
      </c>
    </row>
    <row r="14252" spans="1:11" x14ac:dyDescent="0.25">
      <c r="A14252" s="5" t="str">
        <f t="shared" si="445"/>
        <v>SubLAPSCE High DesertMonthly Peak DayJune19</v>
      </c>
      <c r="B14252" t="s">
        <v>2237</v>
      </c>
      <c r="C14252" t="s">
        <v>2264</v>
      </c>
      <c r="D14252" t="s">
        <v>2864</v>
      </c>
      <c r="E14252" t="s">
        <v>3317</v>
      </c>
      <c r="F14252" s="6">
        <v>19</v>
      </c>
      <c r="G14252" s="6"/>
      <c r="H14252" s="6"/>
      <c r="I14252" s="6"/>
      <c r="J14252" s="6">
        <v>99.099998474121094</v>
      </c>
      <c r="K14252">
        <f t="shared" si="444"/>
        <v>1</v>
      </c>
    </row>
    <row r="14253" spans="1:11" x14ac:dyDescent="0.25">
      <c r="A14253" s="5" t="str">
        <f t="shared" si="445"/>
        <v>SubLAPSCE High DesertMonthly Peak DayJune20</v>
      </c>
      <c r="B14253" t="s">
        <v>2237</v>
      </c>
      <c r="C14253" t="s">
        <v>2264</v>
      </c>
      <c r="D14253" t="s">
        <v>2864</v>
      </c>
      <c r="E14253" t="s">
        <v>3317</v>
      </c>
      <c r="F14253" s="6">
        <v>20</v>
      </c>
      <c r="G14253" s="6"/>
      <c r="H14253" s="6"/>
      <c r="I14253" s="6"/>
      <c r="J14253" s="6">
        <v>94.560002136230466</v>
      </c>
      <c r="K14253">
        <f t="shared" si="444"/>
        <v>1</v>
      </c>
    </row>
    <row r="14254" spans="1:11" x14ac:dyDescent="0.25">
      <c r="A14254" s="5" t="str">
        <f t="shared" si="445"/>
        <v>SubLAPSCE High DesertMonthly Peak DayJune21</v>
      </c>
      <c r="B14254" t="s">
        <v>2237</v>
      </c>
      <c r="C14254" t="s">
        <v>2264</v>
      </c>
      <c r="D14254" t="s">
        <v>2864</v>
      </c>
      <c r="E14254" t="s">
        <v>3317</v>
      </c>
      <c r="F14254" s="6">
        <v>21</v>
      </c>
      <c r="G14254" s="6"/>
      <c r="H14254" s="6"/>
      <c r="I14254" s="6"/>
      <c r="J14254" s="6">
        <v>92.200001525878903</v>
      </c>
      <c r="K14254">
        <f t="shared" si="444"/>
        <v>1</v>
      </c>
    </row>
    <row r="14255" spans="1:11" x14ac:dyDescent="0.25">
      <c r="A14255" s="5" t="str">
        <f t="shared" si="445"/>
        <v>SubLAPSCE High DesertMonthly Peak DayJune22</v>
      </c>
      <c r="B14255" t="s">
        <v>2237</v>
      </c>
      <c r="C14255" t="s">
        <v>2264</v>
      </c>
      <c r="D14255" t="s">
        <v>2864</v>
      </c>
      <c r="E14255" t="s">
        <v>3317</v>
      </c>
      <c r="F14255" s="6">
        <v>22</v>
      </c>
      <c r="G14255" s="6"/>
      <c r="H14255" s="6"/>
      <c r="I14255" s="6"/>
      <c r="J14255" s="6">
        <v>88.927999877929693</v>
      </c>
      <c r="K14255">
        <f t="shared" si="444"/>
        <v>1</v>
      </c>
    </row>
    <row r="14256" spans="1:11" x14ac:dyDescent="0.25">
      <c r="A14256" s="5" t="str">
        <f t="shared" si="445"/>
        <v>SubLAPSCE High DesertMonthly Peak DayJune23</v>
      </c>
      <c r="B14256" t="s">
        <v>2237</v>
      </c>
      <c r="C14256" t="s">
        <v>2264</v>
      </c>
      <c r="D14256" t="s">
        <v>2864</v>
      </c>
      <c r="E14256" t="s">
        <v>3317</v>
      </c>
      <c r="F14256" s="6">
        <v>23</v>
      </c>
      <c r="G14256" s="6"/>
      <c r="H14256" s="6"/>
      <c r="I14256" s="6"/>
      <c r="J14256" s="6">
        <v>86.321998596191406</v>
      </c>
      <c r="K14256">
        <f t="shared" si="444"/>
        <v>1</v>
      </c>
    </row>
    <row r="14257" spans="1:11" x14ac:dyDescent="0.25">
      <c r="A14257" s="5" t="str">
        <f t="shared" si="445"/>
        <v>SubLAPSCE High DesertMonthly Peak DayJune24</v>
      </c>
      <c r="B14257" t="s">
        <v>2237</v>
      </c>
      <c r="C14257" t="s">
        <v>2264</v>
      </c>
      <c r="D14257" t="s">
        <v>2864</v>
      </c>
      <c r="E14257" t="s">
        <v>3317</v>
      </c>
      <c r="F14257" s="6">
        <v>24</v>
      </c>
      <c r="G14257" s="6"/>
      <c r="H14257" s="6"/>
      <c r="I14257" s="6"/>
      <c r="J14257" s="6">
        <v>83.934002685546872</v>
      </c>
      <c r="K14257">
        <f t="shared" si="444"/>
        <v>1</v>
      </c>
    </row>
    <row r="14258" spans="1:11" x14ac:dyDescent="0.25">
      <c r="A14258" s="5" t="str">
        <f t="shared" si="445"/>
        <v>SubLAPSCE High DesertAverage WeekdayJuly1</v>
      </c>
      <c r="B14258" t="s">
        <v>2237</v>
      </c>
      <c r="C14258" t="s">
        <v>2264</v>
      </c>
      <c r="D14258" t="s">
        <v>2865</v>
      </c>
      <c r="E14258" t="s">
        <v>3318</v>
      </c>
      <c r="F14258" s="6">
        <v>1</v>
      </c>
      <c r="G14258" s="6"/>
      <c r="H14258" s="6"/>
      <c r="I14258" s="6"/>
      <c r="J14258" s="6">
        <v>78.759999999999991</v>
      </c>
      <c r="K14258">
        <f t="shared" si="444"/>
        <v>1</v>
      </c>
    </row>
    <row r="14259" spans="1:11" x14ac:dyDescent="0.25">
      <c r="A14259" s="5" t="str">
        <f t="shared" si="445"/>
        <v>SubLAPSCE High DesertAverage WeekdayJuly2</v>
      </c>
      <c r="B14259" t="s">
        <v>2237</v>
      </c>
      <c r="C14259" t="s">
        <v>2264</v>
      </c>
      <c r="D14259" t="s">
        <v>2865</v>
      </c>
      <c r="E14259" t="s">
        <v>3318</v>
      </c>
      <c r="F14259" s="6">
        <v>2</v>
      </c>
      <c r="G14259" s="6"/>
      <c r="H14259" s="6"/>
      <c r="I14259" s="6"/>
      <c r="J14259" s="6">
        <v>77.016000000000005</v>
      </c>
      <c r="K14259">
        <f t="shared" si="444"/>
        <v>1</v>
      </c>
    </row>
    <row r="14260" spans="1:11" x14ac:dyDescent="0.25">
      <c r="A14260" s="5" t="str">
        <f t="shared" si="445"/>
        <v>SubLAPSCE High DesertAverage WeekdayJuly3</v>
      </c>
      <c r="B14260" t="s">
        <v>2237</v>
      </c>
      <c r="C14260" t="s">
        <v>2264</v>
      </c>
      <c r="D14260" t="s">
        <v>2865</v>
      </c>
      <c r="E14260" t="s">
        <v>3318</v>
      </c>
      <c r="F14260" s="6">
        <v>3</v>
      </c>
      <c r="G14260" s="6"/>
      <c r="H14260" s="6"/>
      <c r="I14260" s="6"/>
      <c r="J14260" s="6">
        <v>76.152000000000015</v>
      </c>
      <c r="K14260">
        <f t="shared" si="444"/>
        <v>1</v>
      </c>
    </row>
    <row r="14261" spans="1:11" x14ac:dyDescent="0.25">
      <c r="A14261" s="5" t="str">
        <f t="shared" si="445"/>
        <v>SubLAPSCE High DesertAverage WeekdayJuly4</v>
      </c>
      <c r="B14261" t="s">
        <v>2237</v>
      </c>
      <c r="C14261" t="s">
        <v>2264</v>
      </c>
      <c r="D14261" t="s">
        <v>2865</v>
      </c>
      <c r="E14261" t="s">
        <v>3318</v>
      </c>
      <c r="F14261" s="6">
        <v>4</v>
      </c>
      <c r="G14261" s="6"/>
      <c r="H14261" s="6"/>
      <c r="I14261" s="6"/>
      <c r="J14261" s="6">
        <v>75.236000000000004</v>
      </c>
      <c r="K14261">
        <f t="shared" si="444"/>
        <v>1</v>
      </c>
    </row>
    <row r="14262" spans="1:11" x14ac:dyDescent="0.25">
      <c r="A14262" s="5" t="str">
        <f t="shared" si="445"/>
        <v>SubLAPSCE High DesertAverage WeekdayJuly5</v>
      </c>
      <c r="B14262" t="s">
        <v>2237</v>
      </c>
      <c r="C14262" t="s">
        <v>2264</v>
      </c>
      <c r="D14262" t="s">
        <v>2865</v>
      </c>
      <c r="E14262" t="s">
        <v>3318</v>
      </c>
      <c r="F14262" s="6">
        <v>5</v>
      </c>
      <c r="G14262" s="6"/>
      <c r="H14262" s="6"/>
      <c r="I14262" s="6"/>
      <c r="J14262" s="6">
        <v>74.962000000000003</v>
      </c>
      <c r="K14262">
        <f t="shared" si="444"/>
        <v>1</v>
      </c>
    </row>
    <row r="14263" spans="1:11" x14ac:dyDescent="0.25">
      <c r="A14263" s="5" t="str">
        <f t="shared" si="445"/>
        <v>SubLAPSCE High DesertAverage WeekdayJuly6</v>
      </c>
      <c r="B14263" t="s">
        <v>2237</v>
      </c>
      <c r="C14263" t="s">
        <v>2264</v>
      </c>
      <c r="D14263" t="s">
        <v>2865</v>
      </c>
      <c r="E14263" t="s">
        <v>3318</v>
      </c>
      <c r="F14263" s="6">
        <v>6</v>
      </c>
      <c r="G14263" s="6"/>
      <c r="H14263" s="6"/>
      <c r="I14263" s="6"/>
      <c r="J14263" s="6">
        <v>74.292000000000002</v>
      </c>
      <c r="K14263">
        <f t="shared" si="444"/>
        <v>1</v>
      </c>
    </row>
    <row r="14264" spans="1:11" x14ac:dyDescent="0.25">
      <c r="A14264" s="5" t="str">
        <f t="shared" si="445"/>
        <v>SubLAPSCE High DesertAverage WeekdayJuly7</v>
      </c>
      <c r="B14264" t="s">
        <v>2237</v>
      </c>
      <c r="C14264" t="s">
        <v>2264</v>
      </c>
      <c r="D14264" t="s">
        <v>2865</v>
      </c>
      <c r="E14264" t="s">
        <v>3318</v>
      </c>
      <c r="F14264" s="6">
        <v>7</v>
      </c>
      <c r="G14264" s="6"/>
      <c r="H14264" s="6"/>
      <c r="I14264" s="6"/>
      <c r="J14264" s="6">
        <v>73.524000000000001</v>
      </c>
      <c r="K14264">
        <f t="shared" si="444"/>
        <v>1</v>
      </c>
    </row>
    <row r="14265" spans="1:11" x14ac:dyDescent="0.25">
      <c r="A14265" s="5" t="str">
        <f t="shared" si="445"/>
        <v>SubLAPSCE High DesertAverage WeekdayJuly8</v>
      </c>
      <c r="B14265" t="s">
        <v>2237</v>
      </c>
      <c r="C14265" t="s">
        <v>2264</v>
      </c>
      <c r="D14265" t="s">
        <v>2865</v>
      </c>
      <c r="E14265" t="s">
        <v>3318</v>
      </c>
      <c r="F14265" s="6">
        <v>8</v>
      </c>
      <c r="G14265" s="6"/>
      <c r="H14265" s="6"/>
      <c r="I14265" s="6"/>
      <c r="J14265" s="6">
        <v>72.596000000000004</v>
      </c>
      <c r="K14265">
        <f t="shared" si="444"/>
        <v>1</v>
      </c>
    </row>
    <row r="14266" spans="1:11" x14ac:dyDescent="0.25">
      <c r="A14266" s="5" t="str">
        <f t="shared" si="445"/>
        <v>SubLAPSCE High DesertAverage WeekdayJuly9</v>
      </c>
      <c r="B14266" t="s">
        <v>2237</v>
      </c>
      <c r="C14266" t="s">
        <v>2264</v>
      </c>
      <c r="D14266" t="s">
        <v>2865</v>
      </c>
      <c r="E14266" t="s">
        <v>3318</v>
      </c>
      <c r="F14266" s="6">
        <v>9</v>
      </c>
      <c r="G14266" s="6"/>
      <c r="H14266" s="6"/>
      <c r="I14266" s="6"/>
      <c r="J14266" s="6">
        <v>75.782000000000011</v>
      </c>
      <c r="K14266">
        <f t="shared" si="444"/>
        <v>1</v>
      </c>
    </row>
    <row r="14267" spans="1:11" x14ac:dyDescent="0.25">
      <c r="A14267" s="5" t="str">
        <f t="shared" si="445"/>
        <v>SubLAPSCE High DesertAverage WeekdayJuly10</v>
      </c>
      <c r="B14267" t="s">
        <v>2237</v>
      </c>
      <c r="C14267" t="s">
        <v>2264</v>
      </c>
      <c r="D14267" t="s">
        <v>2865</v>
      </c>
      <c r="E14267" t="s">
        <v>3318</v>
      </c>
      <c r="F14267" s="6">
        <v>10</v>
      </c>
      <c r="G14267" s="6"/>
      <c r="H14267" s="6"/>
      <c r="I14267" s="6"/>
      <c r="J14267" s="6">
        <v>79.225999999999999</v>
      </c>
      <c r="K14267">
        <f t="shared" si="444"/>
        <v>1</v>
      </c>
    </row>
    <row r="14268" spans="1:11" x14ac:dyDescent="0.25">
      <c r="A14268" s="5" t="str">
        <f t="shared" si="445"/>
        <v>SubLAPSCE High DesertAverage WeekdayJuly11</v>
      </c>
      <c r="B14268" t="s">
        <v>2237</v>
      </c>
      <c r="C14268" t="s">
        <v>2264</v>
      </c>
      <c r="D14268" t="s">
        <v>2865</v>
      </c>
      <c r="E14268" t="s">
        <v>3318</v>
      </c>
      <c r="F14268" s="6">
        <v>11</v>
      </c>
      <c r="G14268" s="6"/>
      <c r="H14268" s="6"/>
      <c r="I14268" s="6"/>
      <c r="J14268" s="6">
        <v>82.02</v>
      </c>
      <c r="K14268">
        <f t="shared" si="444"/>
        <v>1</v>
      </c>
    </row>
    <row r="14269" spans="1:11" x14ac:dyDescent="0.25">
      <c r="A14269" s="5" t="str">
        <f t="shared" si="445"/>
        <v>SubLAPSCE High DesertAverage WeekdayJuly12</v>
      </c>
      <c r="B14269" t="s">
        <v>2237</v>
      </c>
      <c r="C14269" t="s">
        <v>2264</v>
      </c>
      <c r="D14269" t="s">
        <v>2865</v>
      </c>
      <c r="E14269" t="s">
        <v>3318</v>
      </c>
      <c r="F14269" s="6">
        <v>12</v>
      </c>
      <c r="G14269" s="6"/>
      <c r="H14269" s="6"/>
      <c r="I14269" s="6"/>
      <c r="J14269" s="6">
        <v>85.08</v>
      </c>
      <c r="K14269">
        <f t="shared" si="444"/>
        <v>1</v>
      </c>
    </row>
    <row r="14270" spans="1:11" x14ac:dyDescent="0.25">
      <c r="A14270" s="5" t="str">
        <f t="shared" si="445"/>
        <v>SubLAPSCE High DesertAverage WeekdayJuly13</v>
      </c>
      <c r="B14270" t="s">
        <v>2237</v>
      </c>
      <c r="C14270" t="s">
        <v>2264</v>
      </c>
      <c r="D14270" t="s">
        <v>2865</v>
      </c>
      <c r="E14270" t="s">
        <v>3318</v>
      </c>
      <c r="F14270" s="6">
        <v>13</v>
      </c>
      <c r="G14270" s="6"/>
      <c r="H14270" s="6"/>
      <c r="I14270" s="6"/>
      <c r="J14270" s="6">
        <v>88.98</v>
      </c>
      <c r="K14270">
        <f t="shared" si="444"/>
        <v>1</v>
      </c>
    </row>
    <row r="14271" spans="1:11" x14ac:dyDescent="0.25">
      <c r="A14271" s="5" t="str">
        <f t="shared" si="445"/>
        <v>SubLAPSCE High DesertAverage WeekdayJuly14</v>
      </c>
      <c r="B14271" t="s">
        <v>2237</v>
      </c>
      <c r="C14271" t="s">
        <v>2264</v>
      </c>
      <c r="D14271" t="s">
        <v>2865</v>
      </c>
      <c r="E14271" t="s">
        <v>3318</v>
      </c>
      <c r="F14271" s="6">
        <v>14</v>
      </c>
      <c r="G14271" s="6"/>
      <c r="H14271" s="6"/>
      <c r="I14271" s="6"/>
      <c r="J14271" s="6">
        <v>90.28</v>
      </c>
      <c r="K14271">
        <f t="shared" si="444"/>
        <v>1</v>
      </c>
    </row>
    <row r="14272" spans="1:11" x14ac:dyDescent="0.25">
      <c r="A14272" s="5" t="str">
        <f t="shared" si="445"/>
        <v>SubLAPSCE High DesertAverage WeekdayJuly15</v>
      </c>
      <c r="B14272" t="s">
        <v>2237</v>
      </c>
      <c r="C14272" t="s">
        <v>2264</v>
      </c>
      <c r="D14272" t="s">
        <v>2865</v>
      </c>
      <c r="E14272" t="s">
        <v>3318</v>
      </c>
      <c r="F14272" s="6">
        <v>15</v>
      </c>
      <c r="G14272" s="6"/>
      <c r="H14272" s="6"/>
      <c r="I14272" s="6"/>
      <c r="J14272" s="6">
        <v>90.240000000000009</v>
      </c>
      <c r="K14272">
        <f t="shared" si="444"/>
        <v>1</v>
      </c>
    </row>
    <row r="14273" spans="1:11" x14ac:dyDescent="0.25">
      <c r="A14273" s="5" t="str">
        <f t="shared" si="445"/>
        <v>SubLAPSCE High DesertAverage WeekdayJuly16</v>
      </c>
      <c r="B14273" t="s">
        <v>2237</v>
      </c>
      <c r="C14273" t="s">
        <v>2264</v>
      </c>
      <c r="D14273" t="s">
        <v>2865</v>
      </c>
      <c r="E14273" t="s">
        <v>3318</v>
      </c>
      <c r="F14273" s="6">
        <v>16</v>
      </c>
      <c r="G14273" s="6"/>
      <c r="H14273" s="6"/>
      <c r="I14273" s="6"/>
      <c r="J14273" s="6">
        <v>91.1</v>
      </c>
      <c r="K14273">
        <f t="shared" si="444"/>
        <v>1</v>
      </c>
    </row>
    <row r="14274" spans="1:11" x14ac:dyDescent="0.25">
      <c r="A14274" s="5" t="str">
        <f t="shared" si="445"/>
        <v>SubLAPSCE High DesertAverage WeekdayJuly17</v>
      </c>
      <c r="B14274" t="s">
        <v>2237</v>
      </c>
      <c r="C14274" t="s">
        <v>2264</v>
      </c>
      <c r="D14274" t="s">
        <v>2865</v>
      </c>
      <c r="E14274" t="s">
        <v>3318</v>
      </c>
      <c r="F14274" s="6">
        <v>17</v>
      </c>
      <c r="G14274" s="6"/>
      <c r="H14274" s="6"/>
      <c r="I14274" s="6"/>
      <c r="J14274" s="6">
        <v>90.759999999999991</v>
      </c>
      <c r="K14274">
        <f t="shared" ref="K14274:K14337" si="446">INDEX(events, MATCH(CONCATENATE(B14274, C14274, D14274, E14274), events_y, 0), MATCH("Confidential", events_x, 0))</f>
        <v>1</v>
      </c>
    </row>
    <row r="14275" spans="1:11" x14ac:dyDescent="0.25">
      <c r="A14275" s="5" t="str">
        <f t="shared" ref="A14275:A14338" si="447">CONCATENATE(B14275, C14275, D14275, E14275, F14275)</f>
        <v>SubLAPSCE High DesertAverage WeekdayJuly18</v>
      </c>
      <c r="B14275" t="s">
        <v>2237</v>
      </c>
      <c r="C14275" t="s">
        <v>2264</v>
      </c>
      <c r="D14275" t="s">
        <v>2865</v>
      </c>
      <c r="E14275" t="s">
        <v>3318</v>
      </c>
      <c r="F14275" s="6">
        <v>18</v>
      </c>
      <c r="G14275" s="6"/>
      <c r="H14275" s="6"/>
      <c r="I14275" s="6"/>
      <c r="J14275" s="6">
        <v>89.140000000000015</v>
      </c>
      <c r="K14275">
        <f t="shared" si="446"/>
        <v>1</v>
      </c>
    </row>
    <row r="14276" spans="1:11" x14ac:dyDescent="0.25">
      <c r="A14276" s="5" t="str">
        <f t="shared" si="447"/>
        <v>SubLAPSCE High DesertAverage WeekdayJuly19</v>
      </c>
      <c r="B14276" t="s">
        <v>2237</v>
      </c>
      <c r="C14276" t="s">
        <v>2264</v>
      </c>
      <c r="D14276" t="s">
        <v>2865</v>
      </c>
      <c r="E14276" t="s">
        <v>3318</v>
      </c>
      <c r="F14276" s="6">
        <v>19</v>
      </c>
      <c r="G14276" s="6"/>
      <c r="H14276" s="6"/>
      <c r="I14276" s="6"/>
      <c r="J14276" s="6">
        <v>88.440000000000012</v>
      </c>
      <c r="K14276">
        <f t="shared" si="446"/>
        <v>1</v>
      </c>
    </row>
    <row r="14277" spans="1:11" x14ac:dyDescent="0.25">
      <c r="A14277" s="5" t="str">
        <f t="shared" si="447"/>
        <v>SubLAPSCE High DesertAverage WeekdayJuly20</v>
      </c>
      <c r="B14277" t="s">
        <v>2237</v>
      </c>
      <c r="C14277" t="s">
        <v>2264</v>
      </c>
      <c r="D14277" t="s">
        <v>2865</v>
      </c>
      <c r="E14277" t="s">
        <v>3318</v>
      </c>
      <c r="F14277" s="6">
        <v>20</v>
      </c>
      <c r="G14277" s="6"/>
      <c r="H14277" s="6"/>
      <c r="I14277" s="6"/>
      <c r="J14277" s="6">
        <v>87.1</v>
      </c>
      <c r="K14277">
        <f t="shared" si="446"/>
        <v>1</v>
      </c>
    </row>
    <row r="14278" spans="1:11" x14ac:dyDescent="0.25">
      <c r="A14278" s="5" t="str">
        <f t="shared" si="447"/>
        <v>SubLAPSCE High DesertAverage WeekdayJuly21</v>
      </c>
      <c r="B14278" t="s">
        <v>2237</v>
      </c>
      <c r="C14278" t="s">
        <v>2264</v>
      </c>
      <c r="D14278" t="s">
        <v>2865</v>
      </c>
      <c r="E14278" t="s">
        <v>3318</v>
      </c>
      <c r="F14278" s="6">
        <v>21</v>
      </c>
      <c r="G14278" s="6"/>
      <c r="H14278" s="6"/>
      <c r="I14278" s="6"/>
      <c r="J14278" s="6">
        <v>84.139999999999986</v>
      </c>
      <c r="K14278">
        <f t="shared" si="446"/>
        <v>1</v>
      </c>
    </row>
    <row r="14279" spans="1:11" x14ac:dyDescent="0.25">
      <c r="A14279" s="5" t="str">
        <f t="shared" si="447"/>
        <v>SubLAPSCE High DesertAverage WeekdayJuly22</v>
      </c>
      <c r="B14279" t="s">
        <v>2237</v>
      </c>
      <c r="C14279" t="s">
        <v>2264</v>
      </c>
      <c r="D14279" t="s">
        <v>2865</v>
      </c>
      <c r="E14279" t="s">
        <v>3318</v>
      </c>
      <c r="F14279" s="6">
        <v>22</v>
      </c>
      <c r="G14279" s="6"/>
      <c r="H14279" s="6"/>
      <c r="I14279" s="6"/>
      <c r="J14279" s="6">
        <v>81.921999999999997</v>
      </c>
      <c r="K14279">
        <f t="shared" si="446"/>
        <v>1</v>
      </c>
    </row>
    <row r="14280" spans="1:11" x14ac:dyDescent="0.25">
      <c r="A14280" s="5" t="str">
        <f t="shared" si="447"/>
        <v>SubLAPSCE High DesertAverage WeekdayJuly23</v>
      </c>
      <c r="B14280" t="s">
        <v>2237</v>
      </c>
      <c r="C14280" t="s">
        <v>2264</v>
      </c>
      <c r="D14280" t="s">
        <v>2865</v>
      </c>
      <c r="E14280" t="s">
        <v>3318</v>
      </c>
      <c r="F14280" s="6">
        <v>23</v>
      </c>
      <c r="G14280" s="6"/>
      <c r="H14280" s="6"/>
      <c r="I14280" s="6"/>
      <c r="J14280" s="6">
        <v>80.72</v>
      </c>
      <c r="K14280">
        <f t="shared" si="446"/>
        <v>1</v>
      </c>
    </row>
    <row r="14281" spans="1:11" x14ac:dyDescent="0.25">
      <c r="A14281" s="5" t="str">
        <f t="shared" si="447"/>
        <v>SubLAPSCE High DesertAverage WeekdayJuly24</v>
      </c>
      <c r="B14281" t="s">
        <v>2237</v>
      </c>
      <c r="C14281" t="s">
        <v>2264</v>
      </c>
      <c r="D14281" t="s">
        <v>2865</v>
      </c>
      <c r="E14281" t="s">
        <v>3318</v>
      </c>
      <c r="F14281" s="6">
        <v>24</v>
      </c>
      <c r="G14281" s="6"/>
      <c r="H14281" s="6"/>
      <c r="I14281" s="6"/>
      <c r="J14281" s="6">
        <v>79.099999999999994</v>
      </c>
      <c r="K14281">
        <f t="shared" si="446"/>
        <v>1</v>
      </c>
    </row>
    <row r="14282" spans="1:11" x14ac:dyDescent="0.25">
      <c r="A14282" s="5" t="str">
        <f t="shared" si="447"/>
        <v>SubLAPSCE High DesertMonthly Peak DayJuly1</v>
      </c>
      <c r="B14282" t="s">
        <v>2237</v>
      </c>
      <c r="C14282" t="s">
        <v>2264</v>
      </c>
      <c r="D14282" t="s">
        <v>2866</v>
      </c>
      <c r="E14282" t="s">
        <v>3318</v>
      </c>
      <c r="F14282" s="6">
        <v>1</v>
      </c>
      <c r="G14282" s="6"/>
      <c r="H14282" s="6"/>
      <c r="I14282" s="6"/>
      <c r="J14282" s="6">
        <v>83.108000000000004</v>
      </c>
      <c r="K14282">
        <f t="shared" si="446"/>
        <v>1</v>
      </c>
    </row>
    <row r="14283" spans="1:11" x14ac:dyDescent="0.25">
      <c r="A14283" s="5" t="str">
        <f t="shared" si="447"/>
        <v>SubLAPSCE High DesertMonthly Peak DayJuly2</v>
      </c>
      <c r="B14283" t="s">
        <v>2237</v>
      </c>
      <c r="C14283" t="s">
        <v>2264</v>
      </c>
      <c r="D14283" t="s">
        <v>2866</v>
      </c>
      <c r="E14283" t="s">
        <v>3318</v>
      </c>
      <c r="F14283" s="6">
        <v>2</v>
      </c>
      <c r="G14283" s="6"/>
      <c r="H14283" s="6"/>
      <c r="I14283" s="6"/>
      <c r="J14283" s="6">
        <v>82.368000000000009</v>
      </c>
      <c r="K14283">
        <f t="shared" si="446"/>
        <v>1</v>
      </c>
    </row>
    <row r="14284" spans="1:11" x14ac:dyDescent="0.25">
      <c r="A14284" s="5" t="str">
        <f t="shared" si="447"/>
        <v>SubLAPSCE High DesertMonthly Peak DayJuly3</v>
      </c>
      <c r="B14284" t="s">
        <v>2237</v>
      </c>
      <c r="C14284" t="s">
        <v>2264</v>
      </c>
      <c r="D14284" t="s">
        <v>2866</v>
      </c>
      <c r="E14284" t="s">
        <v>3318</v>
      </c>
      <c r="F14284" s="6">
        <v>3</v>
      </c>
      <c r="G14284" s="6"/>
      <c r="H14284" s="6"/>
      <c r="I14284" s="6"/>
      <c r="J14284" s="6">
        <v>81.691999999999993</v>
      </c>
      <c r="K14284">
        <f t="shared" si="446"/>
        <v>1</v>
      </c>
    </row>
    <row r="14285" spans="1:11" x14ac:dyDescent="0.25">
      <c r="A14285" s="5" t="str">
        <f t="shared" si="447"/>
        <v>SubLAPSCE High DesertMonthly Peak DayJuly4</v>
      </c>
      <c r="B14285" t="s">
        <v>2237</v>
      </c>
      <c r="C14285" t="s">
        <v>2264</v>
      </c>
      <c r="D14285" t="s">
        <v>2866</v>
      </c>
      <c r="E14285" t="s">
        <v>3318</v>
      </c>
      <c r="F14285" s="6">
        <v>4</v>
      </c>
      <c r="G14285" s="6"/>
      <c r="H14285" s="6"/>
      <c r="I14285" s="6"/>
      <c r="J14285" s="6">
        <v>80.929999999999993</v>
      </c>
      <c r="K14285">
        <f t="shared" si="446"/>
        <v>1</v>
      </c>
    </row>
    <row r="14286" spans="1:11" x14ac:dyDescent="0.25">
      <c r="A14286" s="5" t="str">
        <f t="shared" si="447"/>
        <v>SubLAPSCE High DesertMonthly Peak DayJuly5</v>
      </c>
      <c r="B14286" t="s">
        <v>2237</v>
      </c>
      <c r="C14286" t="s">
        <v>2264</v>
      </c>
      <c r="D14286" t="s">
        <v>2866</v>
      </c>
      <c r="E14286" t="s">
        <v>3318</v>
      </c>
      <c r="F14286" s="6">
        <v>5</v>
      </c>
      <c r="G14286" s="6"/>
      <c r="H14286" s="6"/>
      <c r="I14286" s="6"/>
      <c r="J14286" s="6">
        <v>80.580000000000013</v>
      </c>
      <c r="K14286">
        <f t="shared" si="446"/>
        <v>1</v>
      </c>
    </row>
    <row r="14287" spans="1:11" x14ac:dyDescent="0.25">
      <c r="A14287" s="5" t="str">
        <f t="shared" si="447"/>
        <v>SubLAPSCE High DesertMonthly Peak DayJuly6</v>
      </c>
      <c r="B14287" t="s">
        <v>2237</v>
      </c>
      <c r="C14287" t="s">
        <v>2264</v>
      </c>
      <c r="D14287" t="s">
        <v>2866</v>
      </c>
      <c r="E14287" t="s">
        <v>3318</v>
      </c>
      <c r="F14287" s="6">
        <v>6</v>
      </c>
      <c r="G14287" s="6"/>
      <c r="H14287" s="6"/>
      <c r="I14287" s="6"/>
      <c r="J14287" s="6">
        <v>77.682000000000002</v>
      </c>
      <c r="K14287">
        <f t="shared" si="446"/>
        <v>1</v>
      </c>
    </row>
    <row r="14288" spans="1:11" x14ac:dyDescent="0.25">
      <c r="A14288" s="5" t="str">
        <f t="shared" si="447"/>
        <v>SubLAPSCE High DesertMonthly Peak DayJuly7</v>
      </c>
      <c r="B14288" t="s">
        <v>2237</v>
      </c>
      <c r="C14288" t="s">
        <v>2264</v>
      </c>
      <c r="D14288" t="s">
        <v>2866</v>
      </c>
      <c r="E14288" t="s">
        <v>3318</v>
      </c>
      <c r="F14288" s="6">
        <v>7</v>
      </c>
      <c r="G14288" s="6"/>
      <c r="H14288" s="6"/>
      <c r="I14288" s="6"/>
      <c r="J14288" s="6">
        <v>76.353999999999999</v>
      </c>
      <c r="K14288">
        <f t="shared" si="446"/>
        <v>1</v>
      </c>
    </row>
    <row r="14289" spans="1:11" x14ac:dyDescent="0.25">
      <c r="A14289" s="5" t="str">
        <f t="shared" si="447"/>
        <v>SubLAPSCE High DesertMonthly Peak DayJuly8</v>
      </c>
      <c r="B14289" t="s">
        <v>2237</v>
      </c>
      <c r="C14289" t="s">
        <v>2264</v>
      </c>
      <c r="D14289" t="s">
        <v>2866</v>
      </c>
      <c r="E14289" t="s">
        <v>3318</v>
      </c>
      <c r="F14289" s="6">
        <v>8</v>
      </c>
      <c r="G14289" s="6"/>
      <c r="H14289" s="6"/>
      <c r="I14289" s="6"/>
      <c r="J14289" s="6">
        <v>77.211999999999989</v>
      </c>
      <c r="K14289">
        <f t="shared" si="446"/>
        <v>1</v>
      </c>
    </row>
    <row r="14290" spans="1:11" x14ac:dyDescent="0.25">
      <c r="A14290" s="5" t="str">
        <f t="shared" si="447"/>
        <v>SubLAPSCE High DesertMonthly Peak DayJuly9</v>
      </c>
      <c r="B14290" t="s">
        <v>2237</v>
      </c>
      <c r="C14290" t="s">
        <v>2264</v>
      </c>
      <c r="D14290" t="s">
        <v>2866</v>
      </c>
      <c r="E14290" t="s">
        <v>3318</v>
      </c>
      <c r="F14290" s="6">
        <v>9</v>
      </c>
      <c r="G14290" s="6"/>
      <c r="H14290" s="6"/>
      <c r="I14290" s="6"/>
      <c r="J14290" s="6">
        <v>80.8</v>
      </c>
      <c r="K14290">
        <f t="shared" si="446"/>
        <v>1</v>
      </c>
    </row>
    <row r="14291" spans="1:11" x14ac:dyDescent="0.25">
      <c r="A14291" s="5" t="str">
        <f t="shared" si="447"/>
        <v>SubLAPSCE High DesertMonthly Peak DayJuly10</v>
      </c>
      <c r="B14291" t="s">
        <v>2237</v>
      </c>
      <c r="C14291" t="s">
        <v>2264</v>
      </c>
      <c r="D14291" t="s">
        <v>2866</v>
      </c>
      <c r="E14291" t="s">
        <v>3318</v>
      </c>
      <c r="F14291" s="6">
        <v>10</v>
      </c>
      <c r="G14291" s="6"/>
      <c r="H14291" s="6"/>
      <c r="I14291" s="6"/>
      <c r="J14291" s="6">
        <v>85.839999999999989</v>
      </c>
      <c r="K14291">
        <f t="shared" si="446"/>
        <v>1</v>
      </c>
    </row>
    <row r="14292" spans="1:11" x14ac:dyDescent="0.25">
      <c r="A14292" s="5" t="str">
        <f t="shared" si="447"/>
        <v>SubLAPSCE High DesertMonthly Peak DayJuly11</v>
      </c>
      <c r="B14292" t="s">
        <v>2237</v>
      </c>
      <c r="C14292" t="s">
        <v>2264</v>
      </c>
      <c r="D14292" t="s">
        <v>2866</v>
      </c>
      <c r="E14292" t="s">
        <v>3318</v>
      </c>
      <c r="F14292" s="6">
        <v>11</v>
      </c>
      <c r="G14292" s="6"/>
      <c r="H14292" s="6"/>
      <c r="I14292" s="6"/>
      <c r="J14292" s="6">
        <v>89.2</v>
      </c>
      <c r="K14292">
        <f t="shared" si="446"/>
        <v>1</v>
      </c>
    </row>
    <row r="14293" spans="1:11" x14ac:dyDescent="0.25">
      <c r="A14293" s="5" t="str">
        <f t="shared" si="447"/>
        <v>SubLAPSCE High DesertMonthly Peak DayJuly12</v>
      </c>
      <c r="B14293" t="s">
        <v>2237</v>
      </c>
      <c r="C14293" t="s">
        <v>2264</v>
      </c>
      <c r="D14293" t="s">
        <v>2866</v>
      </c>
      <c r="E14293" t="s">
        <v>3318</v>
      </c>
      <c r="F14293" s="6">
        <v>12</v>
      </c>
      <c r="G14293" s="6"/>
      <c r="H14293" s="6"/>
      <c r="I14293" s="6"/>
      <c r="J14293" s="6">
        <v>94.97999999999999</v>
      </c>
      <c r="K14293">
        <f t="shared" si="446"/>
        <v>1</v>
      </c>
    </row>
    <row r="14294" spans="1:11" x14ac:dyDescent="0.25">
      <c r="A14294" s="5" t="str">
        <f t="shared" si="447"/>
        <v>SubLAPSCE High DesertMonthly Peak DayJuly13</v>
      </c>
      <c r="B14294" t="s">
        <v>2237</v>
      </c>
      <c r="C14294" t="s">
        <v>2264</v>
      </c>
      <c r="D14294" t="s">
        <v>2866</v>
      </c>
      <c r="E14294" t="s">
        <v>3318</v>
      </c>
      <c r="F14294" s="6">
        <v>13</v>
      </c>
      <c r="G14294" s="6"/>
      <c r="H14294" s="6"/>
      <c r="I14294" s="6"/>
      <c r="J14294" s="6">
        <v>96.2</v>
      </c>
      <c r="K14294">
        <f t="shared" si="446"/>
        <v>1</v>
      </c>
    </row>
    <row r="14295" spans="1:11" x14ac:dyDescent="0.25">
      <c r="A14295" s="5" t="str">
        <f t="shared" si="447"/>
        <v>SubLAPSCE High DesertMonthly Peak DayJuly14</v>
      </c>
      <c r="B14295" t="s">
        <v>2237</v>
      </c>
      <c r="C14295" t="s">
        <v>2264</v>
      </c>
      <c r="D14295" t="s">
        <v>2866</v>
      </c>
      <c r="E14295" t="s">
        <v>3318</v>
      </c>
      <c r="F14295" s="6">
        <v>14</v>
      </c>
      <c r="G14295" s="6"/>
      <c r="H14295" s="6"/>
      <c r="I14295" s="6"/>
      <c r="J14295" s="6">
        <v>93.78</v>
      </c>
      <c r="K14295">
        <f t="shared" si="446"/>
        <v>1</v>
      </c>
    </row>
    <row r="14296" spans="1:11" x14ac:dyDescent="0.25">
      <c r="A14296" s="5" t="str">
        <f t="shared" si="447"/>
        <v>SubLAPSCE High DesertMonthly Peak DayJuly15</v>
      </c>
      <c r="B14296" t="s">
        <v>2237</v>
      </c>
      <c r="C14296" t="s">
        <v>2264</v>
      </c>
      <c r="D14296" t="s">
        <v>2866</v>
      </c>
      <c r="E14296" t="s">
        <v>3318</v>
      </c>
      <c r="F14296" s="6">
        <v>15</v>
      </c>
      <c r="G14296" s="6"/>
      <c r="H14296" s="6"/>
      <c r="I14296" s="6"/>
      <c r="J14296" s="6">
        <v>95.860000000000014</v>
      </c>
      <c r="K14296">
        <f t="shared" si="446"/>
        <v>1</v>
      </c>
    </row>
    <row r="14297" spans="1:11" x14ac:dyDescent="0.25">
      <c r="A14297" s="5" t="str">
        <f t="shared" si="447"/>
        <v>SubLAPSCE High DesertMonthly Peak DayJuly16</v>
      </c>
      <c r="B14297" t="s">
        <v>2237</v>
      </c>
      <c r="C14297" t="s">
        <v>2264</v>
      </c>
      <c r="D14297" t="s">
        <v>2866</v>
      </c>
      <c r="E14297" t="s">
        <v>3318</v>
      </c>
      <c r="F14297" s="6">
        <v>16</v>
      </c>
      <c r="G14297" s="6"/>
      <c r="H14297" s="6"/>
      <c r="I14297" s="6"/>
      <c r="J14297" s="6">
        <v>99.679999999999993</v>
      </c>
      <c r="K14297">
        <f t="shared" si="446"/>
        <v>1</v>
      </c>
    </row>
    <row r="14298" spans="1:11" x14ac:dyDescent="0.25">
      <c r="A14298" s="5" t="str">
        <f t="shared" si="447"/>
        <v>SubLAPSCE High DesertMonthly Peak DayJuly17</v>
      </c>
      <c r="B14298" t="s">
        <v>2237</v>
      </c>
      <c r="C14298" t="s">
        <v>2264</v>
      </c>
      <c r="D14298" t="s">
        <v>2866</v>
      </c>
      <c r="E14298" t="s">
        <v>3318</v>
      </c>
      <c r="F14298" s="6">
        <v>17</v>
      </c>
      <c r="G14298" s="6"/>
      <c r="H14298" s="6"/>
      <c r="I14298" s="6"/>
      <c r="J14298" s="6">
        <v>100.44</v>
      </c>
      <c r="K14298">
        <f t="shared" si="446"/>
        <v>1</v>
      </c>
    </row>
    <row r="14299" spans="1:11" x14ac:dyDescent="0.25">
      <c r="A14299" s="5" t="str">
        <f t="shared" si="447"/>
        <v>SubLAPSCE High DesertMonthly Peak DayJuly18</v>
      </c>
      <c r="B14299" t="s">
        <v>2237</v>
      </c>
      <c r="C14299" t="s">
        <v>2264</v>
      </c>
      <c r="D14299" t="s">
        <v>2866</v>
      </c>
      <c r="E14299" t="s">
        <v>3318</v>
      </c>
      <c r="F14299" s="6">
        <v>18</v>
      </c>
      <c r="G14299" s="6"/>
      <c r="H14299" s="6"/>
      <c r="I14299" s="6"/>
      <c r="J14299" s="6">
        <v>99.38</v>
      </c>
      <c r="K14299">
        <f t="shared" si="446"/>
        <v>1</v>
      </c>
    </row>
    <row r="14300" spans="1:11" x14ac:dyDescent="0.25">
      <c r="A14300" s="5" t="str">
        <f t="shared" si="447"/>
        <v>SubLAPSCE High DesertMonthly Peak DayJuly19</v>
      </c>
      <c r="B14300" t="s">
        <v>2237</v>
      </c>
      <c r="C14300" t="s">
        <v>2264</v>
      </c>
      <c r="D14300" t="s">
        <v>2866</v>
      </c>
      <c r="E14300" t="s">
        <v>3318</v>
      </c>
      <c r="F14300" s="6">
        <v>19</v>
      </c>
      <c r="G14300" s="6"/>
      <c r="H14300" s="6"/>
      <c r="I14300" s="6"/>
      <c r="J14300" s="6">
        <v>98.6</v>
      </c>
      <c r="K14300">
        <f t="shared" si="446"/>
        <v>1</v>
      </c>
    </row>
    <row r="14301" spans="1:11" x14ac:dyDescent="0.25">
      <c r="A14301" s="5" t="str">
        <f t="shared" si="447"/>
        <v>SubLAPSCE High DesertMonthly Peak DayJuly20</v>
      </c>
      <c r="B14301" t="s">
        <v>2237</v>
      </c>
      <c r="C14301" t="s">
        <v>2264</v>
      </c>
      <c r="D14301" t="s">
        <v>2866</v>
      </c>
      <c r="E14301" t="s">
        <v>3318</v>
      </c>
      <c r="F14301" s="6">
        <v>20</v>
      </c>
      <c r="G14301" s="6"/>
      <c r="H14301" s="6"/>
      <c r="I14301" s="6"/>
      <c r="J14301" s="6">
        <v>96.460000000000008</v>
      </c>
      <c r="K14301">
        <f t="shared" si="446"/>
        <v>1</v>
      </c>
    </row>
    <row r="14302" spans="1:11" x14ac:dyDescent="0.25">
      <c r="A14302" s="5" t="str">
        <f t="shared" si="447"/>
        <v>SubLAPSCE High DesertMonthly Peak DayJuly21</v>
      </c>
      <c r="B14302" t="s">
        <v>2237</v>
      </c>
      <c r="C14302" t="s">
        <v>2264</v>
      </c>
      <c r="D14302" t="s">
        <v>2866</v>
      </c>
      <c r="E14302" t="s">
        <v>3318</v>
      </c>
      <c r="F14302" s="6">
        <v>21</v>
      </c>
      <c r="G14302" s="6"/>
      <c r="H14302" s="6"/>
      <c r="I14302" s="6"/>
      <c r="J14302" s="6">
        <v>93.28</v>
      </c>
      <c r="K14302">
        <f t="shared" si="446"/>
        <v>1</v>
      </c>
    </row>
    <row r="14303" spans="1:11" x14ac:dyDescent="0.25">
      <c r="A14303" s="5" t="str">
        <f t="shared" si="447"/>
        <v>SubLAPSCE High DesertMonthly Peak DayJuly22</v>
      </c>
      <c r="B14303" t="s">
        <v>2237</v>
      </c>
      <c r="C14303" t="s">
        <v>2264</v>
      </c>
      <c r="D14303" t="s">
        <v>2866</v>
      </c>
      <c r="E14303" t="s">
        <v>3318</v>
      </c>
      <c r="F14303" s="6">
        <v>22</v>
      </c>
      <c r="G14303" s="6"/>
      <c r="H14303" s="6"/>
      <c r="I14303" s="6"/>
      <c r="J14303" s="6">
        <v>88.859999999999985</v>
      </c>
      <c r="K14303">
        <f t="shared" si="446"/>
        <v>1</v>
      </c>
    </row>
    <row r="14304" spans="1:11" x14ac:dyDescent="0.25">
      <c r="A14304" s="5" t="str">
        <f t="shared" si="447"/>
        <v>SubLAPSCE High DesertMonthly Peak DayJuly23</v>
      </c>
      <c r="B14304" t="s">
        <v>2237</v>
      </c>
      <c r="C14304" t="s">
        <v>2264</v>
      </c>
      <c r="D14304" t="s">
        <v>2866</v>
      </c>
      <c r="E14304" t="s">
        <v>3318</v>
      </c>
      <c r="F14304" s="6">
        <v>23</v>
      </c>
      <c r="G14304" s="6"/>
      <c r="H14304" s="6"/>
      <c r="I14304" s="6"/>
      <c r="J14304" s="6">
        <v>85.604000000000013</v>
      </c>
      <c r="K14304">
        <f t="shared" si="446"/>
        <v>1</v>
      </c>
    </row>
    <row r="14305" spans="1:11" x14ac:dyDescent="0.25">
      <c r="A14305" s="5" t="str">
        <f t="shared" si="447"/>
        <v>SubLAPSCE High DesertMonthly Peak DayJuly24</v>
      </c>
      <c r="B14305" t="s">
        <v>2237</v>
      </c>
      <c r="C14305" t="s">
        <v>2264</v>
      </c>
      <c r="D14305" t="s">
        <v>2866</v>
      </c>
      <c r="E14305" t="s">
        <v>3318</v>
      </c>
      <c r="F14305" s="6">
        <v>24</v>
      </c>
      <c r="G14305" s="6"/>
      <c r="H14305" s="6"/>
      <c r="I14305" s="6"/>
      <c r="J14305" s="6">
        <v>84.322000000000003</v>
      </c>
      <c r="K14305">
        <f t="shared" si="446"/>
        <v>1</v>
      </c>
    </row>
    <row r="14306" spans="1:11" x14ac:dyDescent="0.25">
      <c r="A14306" s="5" t="str">
        <f t="shared" si="447"/>
        <v>SubLAPSCE High DesertAverage WeekdayAugust1</v>
      </c>
      <c r="B14306" t="s">
        <v>2237</v>
      </c>
      <c r="C14306" t="s">
        <v>2264</v>
      </c>
      <c r="D14306" t="s">
        <v>2867</v>
      </c>
      <c r="E14306" t="s">
        <v>3319</v>
      </c>
      <c r="F14306" s="6">
        <v>1</v>
      </c>
      <c r="G14306" s="6"/>
      <c r="H14306" s="6"/>
      <c r="I14306" s="6"/>
      <c r="J14306" s="6">
        <v>83.464000000000013</v>
      </c>
      <c r="K14306">
        <f t="shared" si="446"/>
        <v>1</v>
      </c>
    </row>
    <row r="14307" spans="1:11" x14ac:dyDescent="0.25">
      <c r="A14307" s="5" t="str">
        <f t="shared" si="447"/>
        <v>SubLAPSCE High DesertAverage WeekdayAugust2</v>
      </c>
      <c r="B14307" t="s">
        <v>2237</v>
      </c>
      <c r="C14307" t="s">
        <v>2264</v>
      </c>
      <c r="D14307" t="s">
        <v>2867</v>
      </c>
      <c r="E14307" t="s">
        <v>3319</v>
      </c>
      <c r="F14307" s="6">
        <v>2</v>
      </c>
      <c r="G14307" s="6"/>
      <c r="H14307" s="6"/>
      <c r="I14307" s="6"/>
      <c r="J14307" s="6">
        <v>81.849999999999994</v>
      </c>
      <c r="K14307">
        <f t="shared" si="446"/>
        <v>1</v>
      </c>
    </row>
    <row r="14308" spans="1:11" x14ac:dyDescent="0.25">
      <c r="A14308" s="5" t="str">
        <f t="shared" si="447"/>
        <v>SubLAPSCE High DesertAverage WeekdayAugust3</v>
      </c>
      <c r="B14308" t="s">
        <v>2237</v>
      </c>
      <c r="C14308" t="s">
        <v>2264</v>
      </c>
      <c r="D14308" t="s">
        <v>2867</v>
      </c>
      <c r="E14308" t="s">
        <v>3319</v>
      </c>
      <c r="F14308" s="6">
        <v>3</v>
      </c>
      <c r="G14308" s="6"/>
      <c r="H14308" s="6"/>
      <c r="I14308" s="6"/>
      <c r="J14308" s="6">
        <v>80.431999999999988</v>
      </c>
      <c r="K14308">
        <f t="shared" si="446"/>
        <v>1</v>
      </c>
    </row>
    <row r="14309" spans="1:11" x14ac:dyDescent="0.25">
      <c r="A14309" s="5" t="str">
        <f t="shared" si="447"/>
        <v>SubLAPSCE High DesertAverage WeekdayAugust4</v>
      </c>
      <c r="B14309" t="s">
        <v>2237</v>
      </c>
      <c r="C14309" t="s">
        <v>2264</v>
      </c>
      <c r="D14309" t="s">
        <v>2867</v>
      </c>
      <c r="E14309" t="s">
        <v>3319</v>
      </c>
      <c r="F14309" s="6">
        <v>4</v>
      </c>
      <c r="G14309" s="6"/>
      <c r="H14309" s="6"/>
      <c r="I14309" s="6"/>
      <c r="J14309" s="6">
        <v>79.362000000000009</v>
      </c>
      <c r="K14309">
        <f t="shared" si="446"/>
        <v>1</v>
      </c>
    </row>
    <row r="14310" spans="1:11" x14ac:dyDescent="0.25">
      <c r="A14310" s="5" t="str">
        <f t="shared" si="447"/>
        <v>SubLAPSCE High DesertAverage WeekdayAugust5</v>
      </c>
      <c r="B14310" t="s">
        <v>2237</v>
      </c>
      <c r="C14310" t="s">
        <v>2264</v>
      </c>
      <c r="D14310" t="s">
        <v>2867</v>
      </c>
      <c r="E14310" t="s">
        <v>3319</v>
      </c>
      <c r="F14310" s="6">
        <v>5</v>
      </c>
      <c r="G14310" s="6"/>
      <c r="H14310" s="6"/>
      <c r="I14310" s="6"/>
      <c r="J14310" s="6">
        <v>78.298000000000002</v>
      </c>
      <c r="K14310">
        <f t="shared" si="446"/>
        <v>1</v>
      </c>
    </row>
    <row r="14311" spans="1:11" x14ac:dyDescent="0.25">
      <c r="A14311" s="5" t="str">
        <f t="shared" si="447"/>
        <v>SubLAPSCE High DesertAverage WeekdayAugust6</v>
      </c>
      <c r="B14311" t="s">
        <v>2237</v>
      </c>
      <c r="C14311" t="s">
        <v>2264</v>
      </c>
      <c r="D14311" t="s">
        <v>2867</v>
      </c>
      <c r="E14311" t="s">
        <v>3319</v>
      </c>
      <c r="F14311" s="6">
        <v>6</v>
      </c>
      <c r="G14311" s="6"/>
      <c r="H14311" s="6"/>
      <c r="I14311" s="6"/>
      <c r="J14311" s="6">
        <v>76.876000000000005</v>
      </c>
      <c r="K14311">
        <f t="shared" si="446"/>
        <v>1</v>
      </c>
    </row>
    <row r="14312" spans="1:11" x14ac:dyDescent="0.25">
      <c r="A14312" s="5" t="str">
        <f t="shared" si="447"/>
        <v>SubLAPSCE High DesertAverage WeekdayAugust7</v>
      </c>
      <c r="B14312" t="s">
        <v>2237</v>
      </c>
      <c r="C14312" t="s">
        <v>2264</v>
      </c>
      <c r="D14312" t="s">
        <v>2867</v>
      </c>
      <c r="E14312" t="s">
        <v>3319</v>
      </c>
      <c r="F14312" s="6">
        <v>7</v>
      </c>
      <c r="G14312" s="6"/>
      <c r="H14312" s="6"/>
      <c r="I14312" s="6"/>
      <c r="J14312" s="6">
        <v>75.94</v>
      </c>
      <c r="K14312">
        <f t="shared" si="446"/>
        <v>1</v>
      </c>
    </row>
    <row r="14313" spans="1:11" x14ac:dyDescent="0.25">
      <c r="A14313" s="5" t="str">
        <f t="shared" si="447"/>
        <v>SubLAPSCE High DesertAverage WeekdayAugust8</v>
      </c>
      <c r="B14313" t="s">
        <v>2237</v>
      </c>
      <c r="C14313" t="s">
        <v>2264</v>
      </c>
      <c r="D14313" t="s">
        <v>2867</v>
      </c>
      <c r="E14313" t="s">
        <v>3319</v>
      </c>
      <c r="F14313" s="6">
        <v>8</v>
      </c>
      <c r="G14313" s="6"/>
      <c r="H14313" s="6"/>
      <c r="I14313" s="6"/>
      <c r="J14313" s="6">
        <v>76.272000000000006</v>
      </c>
      <c r="K14313">
        <f t="shared" si="446"/>
        <v>1</v>
      </c>
    </row>
    <row r="14314" spans="1:11" x14ac:dyDescent="0.25">
      <c r="A14314" s="5" t="str">
        <f t="shared" si="447"/>
        <v>SubLAPSCE High DesertAverage WeekdayAugust9</v>
      </c>
      <c r="B14314" t="s">
        <v>2237</v>
      </c>
      <c r="C14314" t="s">
        <v>2264</v>
      </c>
      <c r="D14314" t="s">
        <v>2867</v>
      </c>
      <c r="E14314" t="s">
        <v>3319</v>
      </c>
      <c r="F14314" s="6">
        <v>9</v>
      </c>
      <c r="G14314" s="6"/>
      <c r="H14314" s="6"/>
      <c r="I14314" s="6"/>
      <c r="J14314" s="6">
        <v>79.140000000000015</v>
      </c>
      <c r="K14314">
        <f t="shared" si="446"/>
        <v>1</v>
      </c>
    </row>
    <row r="14315" spans="1:11" x14ac:dyDescent="0.25">
      <c r="A14315" s="5" t="str">
        <f t="shared" si="447"/>
        <v>SubLAPSCE High DesertAverage WeekdayAugust10</v>
      </c>
      <c r="B14315" t="s">
        <v>2237</v>
      </c>
      <c r="C14315" t="s">
        <v>2264</v>
      </c>
      <c r="D14315" t="s">
        <v>2867</v>
      </c>
      <c r="E14315" t="s">
        <v>3319</v>
      </c>
      <c r="F14315" s="6">
        <v>10</v>
      </c>
      <c r="G14315" s="6"/>
      <c r="H14315" s="6"/>
      <c r="I14315" s="6"/>
      <c r="J14315" s="6">
        <v>83.535999999999987</v>
      </c>
      <c r="K14315">
        <f t="shared" si="446"/>
        <v>1</v>
      </c>
    </row>
    <row r="14316" spans="1:11" x14ac:dyDescent="0.25">
      <c r="A14316" s="5" t="str">
        <f t="shared" si="447"/>
        <v>SubLAPSCE High DesertAverage WeekdayAugust11</v>
      </c>
      <c r="B14316" t="s">
        <v>2237</v>
      </c>
      <c r="C14316" t="s">
        <v>2264</v>
      </c>
      <c r="D14316" t="s">
        <v>2867</v>
      </c>
      <c r="E14316" t="s">
        <v>3319</v>
      </c>
      <c r="F14316" s="6">
        <v>11</v>
      </c>
      <c r="G14316" s="6"/>
      <c r="H14316" s="6"/>
      <c r="I14316" s="6"/>
      <c r="J14316" s="6">
        <v>90.78</v>
      </c>
      <c r="K14316">
        <f t="shared" si="446"/>
        <v>1</v>
      </c>
    </row>
    <row r="14317" spans="1:11" x14ac:dyDescent="0.25">
      <c r="A14317" s="5" t="str">
        <f t="shared" si="447"/>
        <v>SubLAPSCE High DesertAverage WeekdayAugust12</v>
      </c>
      <c r="B14317" t="s">
        <v>2237</v>
      </c>
      <c r="C14317" t="s">
        <v>2264</v>
      </c>
      <c r="D14317" t="s">
        <v>2867</v>
      </c>
      <c r="E14317" t="s">
        <v>3319</v>
      </c>
      <c r="F14317" s="6">
        <v>12</v>
      </c>
      <c r="G14317" s="6"/>
      <c r="H14317" s="6"/>
      <c r="I14317" s="6"/>
      <c r="J14317" s="6">
        <v>92.899999999999991</v>
      </c>
      <c r="K14317">
        <f t="shared" si="446"/>
        <v>1</v>
      </c>
    </row>
    <row r="14318" spans="1:11" x14ac:dyDescent="0.25">
      <c r="A14318" s="5" t="str">
        <f t="shared" si="447"/>
        <v>SubLAPSCE High DesertAverage WeekdayAugust13</v>
      </c>
      <c r="B14318" t="s">
        <v>2237</v>
      </c>
      <c r="C14318" t="s">
        <v>2264</v>
      </c>
      <c r="D14318" t="s">
        <v>2867</v>
      </c>
      <c r="E14318" t="s">
        <v>3319</v>
      </c>
      <c r="F14318" s="6">
        <v>13</v>
      </c>
      <c r="G14318" s="6"/>
      <c r="H14318" s="6"/>
      <c r="I14318" s="6"/>
      <c r="J14318" s="6">
        <v>96.52</v>
      </c>
      <c r="K14318">
        <f t="shared" si="446"/>
        <v>1</v>
      </c>
    </row>
    <row r="14319" spans="1:11" x14ac:dyDescent="0.25">
      <c r="A14319" s="5" t="str">
        <f t="shared" si="447"/>
        <v>SubLAPSCE High DesertAverage WeekdayAugust14</v>
      </c>
      <c r="B14319" t="s">
        <v>2237</v>
      </c>
      <c r="C14319" t="s">
        <v>2264</v>
      </c>
      <c r="D14319" t="s">
        <v>2867</v>
      </c>
      <c r="E14319" t="s">
        <v>3319</v>
      </c>
      <c r="F14319" s="6">
        <v>14</v>
      </c>
      <c r="G14319" s="6"/>
      <c r="H14319" s="6"/>
      <c r="I14319" s="6"/>
      <c r="J14319" s="6">
        <v>97.56</v>
      </c>
      <c r="K14319">
        <f t="shared" si="446"/>
        <v>1</v>
      </c>
    </row>
    <row r="14320" spans="1:11" x14ac:dyDescent="0.25">
      <c r="A14320" s="5" t="str">
        <f t="shared" si="447"/>
        <v>SubLAPSCE High DesertAverage WeekdayAugust15</v>
      </c>
      <c r="B14320" t="s">
        <v>2237</v>
      </c>
      <c r="C14320" t="s">
        <v>2264</v>
      </c>
      <c r="D14320" t="s">
        <v>2867</v>
      </c>
      <c r="E14320" t="s">
        <v>3319</v>
      </c>
      <c r="F14320" s="6">
        <v>15</v>
      </c>
      <c r="G14320" s="6"/>
      <c r="H14320" s="6"/>
      <c r="I14320" s="6"/>
      <c r="J14320" s="6">
        <v>98.1</v>
      </c>
      <c r="K14320">
        <f t="shared" si="446"/>
        <v>1</v>
      </c>
    </row>
    <row r="14321" spans="1:11" x14ac:dyDescent="0.25">
      <c r="A14321" s="5" t="str">
        <f t="shared" si="447"/>
        <v>SubLAPSCE High DesertAverage WeekdayAugust16</v>
      </c>
      <c r="B14321" t="s">
        <v>2237</v>
      </c>
      <c r="C14321" t="s">
        <v>2264</v>
      </c>
      <c r="D14321" t="s">
        <v>2867</v>
      </c>
      <c r="E14321" t="s">
        <v>3319</v>
      </c>
      <c r="F14321" s="6">
        <v>16</v>
      </c>
      <c r="G14321" s="6"/>
      <c r="H14321" s="6"/>
      <c r="I14321" s="6"/>
      <c r="J14321" s="6">
        <v>97.359999999999985</v>
      </c>
      <c r="K14321">
        <f t="shared" si="446"/>
        <v>1</v>
      </c>
    </row>
    <row r="14322" spans="1:11" x14ac:dyDescent="0.25">
      <c r="A14322" s="5" t="str">
        <f t="shared" si="447"/>
        <v>SubLAPSCE High DesertAverage WeekdayAugust17</v>
      </c>
      <c r="B14322" t="s">
        <v>2237</v>
      </c>
      <c r="C14322" t="s">
        <v>2264</v>
      </c>
      <c r="D14322" t="s">
        <v>2867</v>
      </c>
      <c r="E14322" t="s">
        <v>3319</v>
      </c>
      <c r="F14322" s="6">
        <v>17</v>
      </c>
      <c r="G14322" s="6"/>
      <c r="H14322" s="6"/>
      <c r="I14322" s="6"/>
      <c r="J14322" s="6">
        <v>96.4</v>
      </c>
      <c r="K14322">
        <f t="shared" si="446"/>
        <v>1</v>
      </c>
    </row>
    <row r="14323" spans="1:11" x14ac:dyDescent="0.25">
      <c r="A14323" s="5" t="str">
        <f t="shared" si="447"/>
        <v>SubLAPSCE High DesertAverage WeekdayAugust18</v>
      </c>
      <c r="B14323" t="s">
        <v>2237</v>
      </c>
      <c r="C14323" t="s">
        <v>2264</v>
      </c>
      <c r="D14323" t="s">
        <v>2867</v>
      </c>
      <c r="E14323" t="s">
        <v>3319</v>
      </c>
      <c r="F14323" s="6">
        <v>18</v>
      </c>
      <c r="G14323" s="6"/>
      <c r="H14323" s="6"/>
      <c r="I14323" s="6"/>
      <c r="J14323" s="6">
        <v>95.240000000000009</v>
      </c>
      <c r="K14323">
        <f t="shared" si="446"/>
        <v>1</v>
      </c>
    </row>
    <row r="14324" spans="1:11" x14ac:dyDescent="0.25">
      <c r="A14324" s="5" t="str">
        <f t="shared" si="447"/>
        <v>SubLAPSCE High DesertAverage WeekdayAugust19</v>
      </c>
      <c r="B14324" t="s">
        <v>2237</v>
      </c>
      <c r="C14324" t="s">
        <v>2264</v>
      </c>
      <c r="D14324" t="s">
        <v>2867</v>
      </c>
      <c r="E14324" t="s">
        <v>3319</v>
      </c>
      <c r="F14324" s="6">
        <v>19</v>
      </c>
      <c r="G14324" s="6"/>
      <c r="H14324" s="6"/>
      <c r="I14324" s="6"/>
      <c r="J14324" s="6">
        <v>93.38</v>
      </c>
      <c r="K14324">
        <f t="shared" si="446"/>
        <v>1</v>
      </c>
    </row>
    <row r="14325" spans="1:11" x14ac:dyDescent="0.25">
      <c r="A14325" s="5" t="str">
        <f t="shared" si="447"/>
        <v>SubLAPSCE High DesertAverage WeekdayAugust20</v>
      </c>
      <c r="B14325" t="s">
        <v>2237</v>
      </c>
      <c r="C14325" t="s">
        <v>2264</v>
      </c>
      <c r="D14325" t="s">
        <v>2867</v>
      </c>
      <c r="E14325" t="s">
        <v>3319</v>
      </c>
      <c r="F14325" s="6">
        <v>20</v>
      </c>
      <c r="G14325" s="6"/>
      <c r="H14325" s="6"/>
      <c r="I14325" s="6"/>
      <c r="J14325" s="6">
        <v>90.388000000000005</v>
      </c>
      <c r="K14325">
        <f t="shared" si="446"/>
        <v>1</v>
      </c>
    </row>
    <row r="14326" spans="1:11" x14ac:dyDescent="0.25">
      <c r="A14326" s="5" t="str">
        <f t="shared" si="447"/>
        <v>SubLAPSCE High DesertAverage WeekdayAugust21</v>
      </c>
      <c r="B14326" t="s">
        <v>2237</v>
      </c>
      <c r="C14326" t="s">
        <v>2264</v>
      </c>
      <c r="D14326" t="s">
        <v>2867</v>
      </c>
      <c r="E14326" t="s">
        <v>3319</v>
      </c>
      <c r="F14326" s="6">
        <v>21</v>
      </c>
      <c r="G14326" s="6"/>
      <c r="H14326" s="6"/>
      <c r="I14326" s="6"/>
      <c r="J14326" s="6">
        <v>86.109999999999985</v>
      </c>
      <c r="K14326">
        <f t="shared" si="446"/>
        <v>1</v>
      </c>
    </row>
    <row r="14327" spans="1:11" x14ac:dyDescent="0.25">
      <c r="A14327" s="5" t="str">
        <f t="shared" si="447"/>
        <v>SubLAPSCE High DesertAverage WeekdayAugust22</v>
      </c>
      <c r="B14327" t="s">
        <v>2237</v>
      </c>
      <c r="C14327" t="s">
        <v>2264</v>
      </c>
      <c r="D14327" t="s">
        <v>2867</v>
      </c>
      <c r="E14327" t="s">
        <v>3319</v>
      </c>
      <c r="F14327" s="6">
        <v>22</v>
      </c>
      <c r="G14327" s="6"/>
      <c r="H14327" s="6"/>
      <c r="I14327" s="6"/>
      <c r="J14327" s="6">
        <v>82.597999999999985</v>
      </c>
      <c r="K14327">
        <f t="shared" si="446"/>
        <v>1</v>
      </c>
    </row>
    <row r="14328" spans="1:11" x14ac:dyDescent="0.25">
      <c r="A14328" s="5" t="str">
        <f t="shared" si="447"/>
        <v>SubLAPSCE High DesertAverage WeekdayAugust23</v>
      </c>
      <c r="B14328" t="s">
        <v>2237</v>
      </c>
      <c r="C14328" t="s">
        <v>2264</v>
      </c>
      <c r="D14328" t="s">
        <v>2867</v>
      </c>
      <c r="E14328" t="s">
        <v>3319</v>
      </c>
      <c r="F14328" s="6">
        <v>23</v>
      </c>
      <c r="G14328" s="6"/>
      <c r="H14328" s="6"/>
      <c r="I14328" s="6"/>
      <c r="J14328" s="6">
        <v>81.070000000000007</v>
      </c>
      <c r="K14328">
        <f t="shared" si="446"/>
        <v>1</v>
      </c>
    </row>
    <row r="14329" spans="1:11" x14ac:dyDescent="0.25">
      <c r="A14329" s="5" t="str">
        <f t="shared" si="447"/>
        <v>SubLAPSCE High DesertAverage WeekdayAugust24</v>
      </c>
      <c r="B14329" t="s">
        <v>2237</v>
      </c>
      <c r="C14329" t="s">
        <v>2264</v>
      </c>
      <c r="D14329" t="s">
        <v>2867</v>
      </c>
      <c r="E14329" t="s">
        <v>3319</v>
      </c>
      <c r="F14329" s="6">
        <v>24</v>
      </c>
      <c r="G14329" s="6"/>
      <c r="H14329" s="6"/>
      <c r="I14329" s="6"/>
      <c r="J14329" s="6">
        <v>80.451999999999998</v>
      </c>
      <c r="K14329">
        <f t="shared" si="446"/>
        <v>1</v>
      </c>
    </row>
    <row r="14330" spans="1:11" x14ac:dyDescent="0.25">
      <c r="A14330" s="5" t="str">
        <f t="shared" si="447"/>
        <v>SubLAPSCE High DesertMonthly Peak DayAugust1</v>
      </c>
      <c r="B14330" t="s">
        <v>2237</v>
      </c>
      <c r="C14330" t="s">
        <v>2264</v>
      </c>
      <c r="D14330" t="s">
        <v>2868</v>
      </c>
      <c r="E14330" t="s">
        <v>3319</v>
      </c>
      <c r="F14330" s="6">
        <v>1</v>
      </c>
      <c r="G14330" s="6"/>
      <c r="H14330" s="6"/>
      <c r="I14330" s="6"/>
      <c r="J14330" s="6">
        <v>82.186000000000007</v>
      </c>
      <c r="K14330">
        <f t="shared" si="446"/>
        <v>1</v>
      </c>
    </row>
    <row r="14331" spans="1:11" x14ac:dyDescent="0.25">
      <c r="A14331" s="5" t="str">
        <f t="shared" si="447"/>
        <v>SubLAPSCE High DesertMonthly Peak DayAugust2</v>
      </c>
      <c r="B14331" t="s">
        <v>2237</v>
      </c>
      <c r="C14331" t="s">
        <v>2264</v>
      </c>
      <c r="D14331" t="s">
        <v>2868</v>
      </c>
      <c r="E14331" t="s">
        <v>3319</v>
      </c>
      <c r="F14331" s="6">
        <v>2</v>
      </c>
      <c r="G14331" s="6"/>
      <c r="H14331" s="6"/>
      <c r="I14331" s="6"/>
      <c r="J14331" s="6">
        <v>80.677999999999997</v>
      </c>
      <c r="K14331">
        <f t="shared" si="446"/>
        <v>1</v>
      </c>
    </row>
    <row r="14332" spans="1:11" x14ac:dyDescent="0.25">
      <c r="A14332" s="5" t="str">
        <f t="shared" si="447"/>
        <v>SubLAPSCE High DesertMonthly Peak DayAugust3</v>
      </c>
      <c r="B14332" t="s">
        <v>2237</v>
      </c>
      <c r="C14332" t="s">
        <v>2264</v>
      </c>
      <c r="D14332" t="s">
        <v>2868</v>
      </c>
      <c r="E14332" t="s">
        <v>3319</v>
      </c>
      <c r="F14332" s="6">
        <v>3</v>
      </c>
      <c r="G14332" s="6"/>
      <c r="H14332" s="6"/>
      <c r="I14332" s="6"/>
      <c r="J14332" s="6">
        <v>79.527999999999992</v>
      </c>
      <c r="K14332">
        <f t="shared" si="446"/>
        <v>1</v>
      </c>
    </row>
    <row r="14333" spans="1:11" x14ac:dyDescent="0.25">
      <c r="A14333" s="5" t="str">
        <f t="shared" si="447"/>
        <v>SubLAPSCE High DesertMonthly Peak DayAugust4</v>
      </c>
      <c r="B14333" t="s">
        <v>2237</v>
      </c>
      <c r="C14333" t="s">
        <v>2264</v>
      </c>
      <c r="D14333" t="s">
        <v>2868</v>
      </c>
      <c r="E14333" t="s">
        <v>3319</v>
      </c>
      <c r="F14333" s="6">
        <v>4</v>
      </c>
      <c r="G14333" s="6"/>
      <c r="H14333" s="6"/>
      <c r="I14333" s="6"/>
      <c r="J14333" s="6">
        <v>78.054000000000002</v>
      </c>
      <c r="K14333">
        <f t="shared" si="446"/>
        <v>1</v>
      </c>
    </row>
    <row r="14334" spans="1:11" x14ac:dyDescent="0.25">
      <c r="A14334" s="5" t="str">
        <f t="shared" si="447"/>
        <v>SubLAPSCE High DesertMonthly Peak DayAugust5</v>
      </c>
      <c r="B14334" t="s">
        <v>2237</v>
      </c>
      <c r="C14334" t="s">
        <v>2264</v>
      </c>
      <c r="D14334" t="s">
        <v>2868</v>
      </c>
      <c r="E14334" t="s">
        <v>3319</v>
      </c>
      <c r="F14334" s="6">
        <v>5</v>
      </c>
      <c r="G14334" s="6"/>
      <c r="H14334" s="6"/>
      <c r="I14334" s="6"/>
      <c r="J14334" s="6">
        <v>77.214000000000013</v>
      </c>
      <c r="K14334">
        <f t="shared" si="446"/>
        <v>1</v>
      </c>
    </row>
    <row r="14335" spans="1:11" x14ac:dyDescent="0.25">
      <c r="A14335" s="5" t="str">
        <f t="shared" si="447"/>
        <v>SubLAPSCE High DesertMonthly Peak DayAugust6</v>
      </c>
      <c r="B14335" t="s">
        <v>2237</v>
      </c>
      <c r="C14335" t="s">
        <v>2264</v>
      </c>
      <c r="D14335" t="s">
        <v>2868</v>
      </c>
      <c r="E14335" t="s">
        <v>3319</v>
      </c>
      <c r="F14335" s="6">
        <v>6</v>
      </c>
      <c r="G14335" s="6"/>
      <c r="H14335" s="6"/>
      <c r="I14335" s="6"/>
      <c r="J14335" s="6">
        <v>76.025999999999996</v>
      </c>
      <c r="K14335">
        <f t="shared" si="446"/>
        <v>1</v>
      </c>
    </row>
    <row r="14336" spans="1:11" x14ac:dyDescent="0.25">
      <c r="A14336" s="5" t="str">
        <f t="shared" si="447"/>
        <v>SubLAPSCE High DesertMonthly Peak DayAugust7</v>
      </c>
      <c r="B14336" t="s">
        <v>2237</v>
      </c>
      <c r="C14336" t="s">
        <v>2264</v>
      </c>
      <c r="D14336" t="s">
        <v>2868</v>
      </c>
      <c r="E14336" t="s">
        <v>3319</v>
      </c>
      <c r="F14336" s="6">
        <v>7</v>
      </c>
      <c r="G14336" s="6"/>
      <c r="H14336" s="6"/>
      <c r="I14336" s="6"/>
      <c r="J14336" s="6">
        <v>75.475999999999999</v>
      </c>
      <c r="K14336">
        <f t="shared" si="446"/>
        <v>1</v>
      </c>
    </row>
    <row r="14337" spans="1:11" x14ac:dyDescent="0.25">
      <c r="A14337" s="5" t="str">
        <f t="shared" si="447"/>
        <v>SubLAPSCE High DesertMonthly Peak DayAugust8</v>
      </c>
      <c r="B14337" t="s">
        <v>2237</v>
      </c>
      <c r="C14337" t="s">
        <v>2264</v>
      </c>
      <c r="D14337" t="s">
        <v>2868</v>
      </c>
      <c r="E14337" t="s">
        <v>3319</v>
      </c>
      <c r="F14337" s="6">
        <v>8</v>
      </c>
      <c r="G14337" s="6"/>
      <c r="H14337" s="6"/>
      <c r="I14337" s="6"/>
      <c r="J14337" s="6">
        <v>73.372</v>
      </c>
      <c r="K14337">
        <f t="shared" si="446"/>
        <v>1</v>
      </c>
    </row>
    <row r="14338" spans="1:11" x14ac:dyDescent="0.25">
      <c r="A14338" s="5" t="str">
        <f t="shared" si="447"/>
        <v>SubLAPSCE High DesertMonthly Peak DayAugust9</v>
      </c>
      <c r="B14338" t="s">
        <v>2237</v>
      </c>
      <c r="C14338" t="s">
        <v>2264</v>
      </c>
      <c r="D14338" t="s">
        <v>2868</v>
      </c>
      <c r="E14338" t="s">
        <v>3319</v>
      </c>
      <c r="F14338" s="6">
        <v>9</v>
      </c>
      <c r="G14338" s="6"/>
      <c r="H14338" s="6"/>
      <c r="I14338" s="6"/>
      <c r="J14338" s="6">
        <v>77.697999999999993</v>
      </c>
      <c r="K14338">
        <f t="shared" ref="K14338:K14401" si="448">INDEX(events, MATCH(CONCATENATE(B14338, C14338, D14338, E14338), events_y, 0), MATCH("Confidential", events_x, 0))</f>
        <v>1</v>
      </c>
    </row>
    <row r="14339" spans="1:11" x14ac:dyDescent="0.25">
      <c r="A14339" s="5" t="str">
        <f t="shared" ref="A14339:A14402" si="449">CONCATENATE(B14339, C14339, D14339, E14339, F14339)</f>
        <v>SubLAPSCE High DesertMonthly Peak DayAugust10</v>
      </c>
      <c r="B14339" t="s">
        <v>2237</v>
      </c>
      <c r="C14339" t="s">
        <v>2264</v>
      </c>
      <c r="D14339" t="s">
        <v>2868</v>
      </c>
      <c r="E14339" t="s">
        <v>3319</v>
      </c>
      <c r="F14339" s="6">
        <v>10</v>
      </c>
      <c r="G14339" s="6"/>
      <c r="H14339" s="6"/>
      <c r="I14339" s="6"/>
      <c r="J14339" s="6">
        <v>84.212000000000003</v>
      </c>
      <c r="K14339">
        <f t="shared" si="448"/>
        <v>1</v>
      </c>
    </row>
    <row r="14340" spans="1:11" x14ac:dyDescent="0.25">
      <c r="A14340" s="5" t="str">
        <f t="shared" si="449"/>
        <v>SubLAPSCE High DesertMonthly Peak DayAugust11</v>
      </c>
      <c r="B14340" t="s">
        <v>2237</v>
      </c>
      <c r="C14340" t="s">
        <v>2264</v>
      </c>
      <c r="D14340" t="s">
        <v>2868</v>
      </c>
      <c r="E14340" t="s">
        <v>3319</v>
      </c>
      <c r="F14340" s="6">
        <v>11</v>
      </c>
      <c r="G14340" s="6"/>
      <c r="H14340" s="6"/>
      <c r="I14340" s="6"/>
      <c r="J14340" s="6">
        <v>88.18</v>
      </c>
      <c r="K14340">
        <f t="shared" si="448"/>
        <v>1</v>
      </c>
    </row>
    <row r="14341" spans="1:11" x14ac:dyDescent="0.25">
      <c r="A14341" s="5" t="str">
        <f t="shared" si="449"/>
        <v>SubLAPSCE High DesertMonthly Peak DayAugust12</v>
      </c>
      <c r="B14341" t="s">
        <v>2237</v>
      </c>
      <c r="C14341" t="s">
        <v>2264</v>
      </c>
      <c r="D14341" t="s">
        <v>2868</v>
      </c>
      <c r="E14341" t="s">
        <v>3319</v>
      </c>
      <c r="F14341" s="6">
        <v>12</v>
      </c>
      <c r="G14341" s="6"/>
      <c r="H14341" s="6"/>
      <c r="I14341" s="6"/>
      <c r="J14341" s="6">
        <v>91.52000000000001</v>
      </c>
      <c r="K14341">
        <f t="shared" si="448"/>
        <v>1</v>
      </c>
    </row>
    <row r="14342" spans="1:11" x14ac:dyDescent="0.25">
      <c r="A14342" s="5" t="str">
        <f t="shared" si="449"/>
        <v>SubLAPSCE High DesertMonthly Peak DayAugust13</v>
      </c>
      <c r="B14342" t="s">
        <v>2237</v>
      </c>
      <c r="C14342" t="s">
        <v>2264</v>
      </c>
      <c r="D14342" t="s">
        <v>2868</v>
      </c>
      <c r="E14342" t="s">
        <v>3319</v>
      </c>
      <c r="F14342" s="6">
        <v>13</v>
      </c>
      <c r="G14342" s="6"/>
      <c r="H14342" s="6"/>
      <c r="I14342" s="6"/>
      <c r="J14342" s="6">
        <v>94.08</v>
      </c>
      <c r="K14342">
        <f t="shared" si="448"/>
        <v>1</v>
      </c>
    </row>
    <row r="14343" spans="1:11" x14ac:dyDescent="0.25">
      <c r="A14343" s="5" t="str">
        <f t="shared" si="449"/>
        <v>SubLAPSCE High DesertMonthly Peak DayAugust14</v>
      </c>
      <c r="B14343" t="s">
        <v>2237</v>
      </c>
      <c r="C14343" t="s">
        <v>2264</v>
      </c>
      <c r="D14343" t="s">
        <v>2868</v>
      </c>
      <c r="E14343" t="s">
        <v>3319</v>
      </c>
      <c r="F14343" s="6">
        <v>14</v>
      </c>
      <c r="G14343" s="6"/>
      <c r="H14343" s="6"/>
      <c r="I14343" s="6"/>
      <c r="J14343" s="6">
        <v>95.04</v>
      </c>
      <c r="K14343">
        <f t="shared" si="448"/>
        <v>1</v>
      </c>
    </row>
    <row r="14344" spans="1:11" x14ac:dyDescent="0.25">
      <c r="A14344" s="5" t="str">
        <f t="shared" si="449"/>
        <v>SubLAPSCE High DesertMonthly Peak DayAugust15</v>
      </c>
      <c r="B14344" t="s">
        <v>2237</v>
      </c>
      <c r="C14344" t="s">
        <v>2264</v>
      </c>
      <c r="D14344" t="s">
        <v>2868</v>
      </c>
      <c r="E14344" t="s">
        <v>3319</v>
      </c>
      <c r="F14344" s="6">
        <v>15</v>
      </c>
      <c r="G14344" s="6"/>
      <c r="H14344" s="6"/>
      <c r="I14344" s="6"/>
      <c r="J14344" s="6">
        <v>95.44</v>
      </c>
      <c r="K14344">
        <f t="shared" si="448"/>
        <v>1</v>
      </c>
    </row>
    <row r="14345" spans="1:11" x14ac:dyDescent="0.25">
      <c r="A14345" s="5" t="str">
        <f t="shared" si="449"/>
        <v>SubLAPSCE High DesertMonthly Peak DayAugust16</v>
      </c>
      <c r="B14345" t="s">
        <v>2237</v>
      </c>
      <c r="C14345" t="s">
        <v>2264</v>
      </c>
      <c r="D14345" t="s">
        <v>2868</v>
      </c>
      <c r="E14345" t="s">
        <v>3319</v>
      </c>
      <c r="F14345" s="6">
        <v>16</v>
      </c>
      <c r="G14345" s="6"/>
      <c r="H14345" s="6"/>
      <c r="I14345" s="6"/>
      <c r="J14345" s="6">
        <v>97.12</v>
      </c>
      <c r="K14345">
        <f t="shared" si="448"/>
        <v>1</v>
      </c>
    </row>
    <row r="14346" spans="1:11" x14ac:dyDescent="0.25">
      <c r="A14346" s="5" t="str">
        <f t="shared" si="449"/>
        <v>SubLAPSCE High DesertMonthly Peak DayAugust17</v>
      </c>
      <c r="B14346" t="s">
        <v>2237</v>
      </c>
      <c r="C14346" t="s">
        <v>2264</v>
      </c>
      <c r="D14346" t="s">
        <v>2868</v>
      </c>
      <c r="E14346" t="s">
        <v>3319</v>
      </c>
      <c r="F14346" s="6">
        <v>17</v>
      </c>
      <c r="G14346" s="6"/>
      <c r="H14346" s="6"/>
      <c r="I14346" s="6"/>
      <c r="J14346" s="6">
        <v>95.97999999999999</v>
      </c>
      <c r="K14346">
        <f t="shared" si="448"/>
        <v>1</v>
      </c>
    </row>
    <row r="14347" spans="1:11" x14ac:dyDescent="0.25">
      <c r="A14347" s="5" t="str">
        <f t="shared" si="449"/>
        <v>SubLAPSCE High DesertMonthly Peak DayAugust18</v>
      </c>
      <c r="B14347" t="s">
        <v>2237</v>
      </c>
      <c r="C14347" t="s">
        <v>2264</v>
      </c>
      <c r="D14347" t="s">
        <v>2868</v>
      </c>
      <c r="E14347" t="s">
        <v>3319</v>
      </c>
      <c r="F14347" s="6">
        <v>18</v>
      </c>
      <c r="G14347" s="6"/>
      <c r="H14347" s="6"/>
      <c r="I14347" s="6"/>
      <c r="J14347" s="6">
        <v>95.359999999999985</v>
      </c>
      <c r="K14347">
        <f t="shared" si="448"/>
        <v>1</v>
      </c>
    </row>
    <row r="14348" spans="1:11" x14ac:dyDescent="0.25">
      <c r="A14348" s="5" t="str">
        <f t="shared" si="449"/>
        <v>SubLAPSCE High DesertMonthly Peak DayAugust19</v>
      </c>
      <c r="B14348" t="s">
        <v>2237</v>
      </c>
      <c r="C14348" t="s">
        <v>2264</v>
      </c>
      <c r="D14348" t="s">
        <v>2868</v>
      </c>
      <c r="E14348" t="s">
        <v>3319</v>
      </c>
      <c r="F14348" s="6">
        <v>19</v>
      </c>
      <c r="G14348" s="6"/>
      <c r="H14348" s="6"/>
      <c r="I14348" s="6"/>
      <c r="J14348" s="6">
        <v>93.2</v>
      </c>
      <c r="K14348">
        <f t="shared" si="448"/>
        <v>1</v>
      </c>
    </row>
    <row r="14349" spans="1:11" x14ac:dyDescent="0.25">
      <c r="A14349" s="5" t="str">
        <f t="shared" si="449"/>
        <v>SubLAPSCE High DesertMonthly Peak DayAugust20</v>
      </c>
      <c r="B14349" t="s">
        <v>2237</v>
      </c>
      <c r="C14349" t="s">
        <v>2264</v>
      </c>
      <c r="D14349" t="s">
        <v>2868</v>
      </c>
      <c r="E14349" t="s">
        <v>3319</v>
      </c>
      <c r="F14349" s="6">
        <v>20</v>
      </c>
      <c r="G14349" s="6"/>
      <c r="H14349" s="6"/>
      <c r="I14349" s="6"/>
      <c r="J14349" s="6">
        <v>90.179999999999993</v>
      </c>
      <c r="K14349">
        <f t="shared" si="448"/>
        <v>1</v>
      </c>
    </row>
    <row r="14350" spans="1:11" x14ac:dyDescent="0.25">
      <c r="A14350" s="5" t="str">
        <f t="shared" si="449"/>
        <v>SubLAPSCE High DesertMonthly Peak DayAugust21</v>
      </c>
      <c r="B14350" t="s">
        <v>2237</v>
      </c>
      <c r="C14350" t="s">
        <v>2264</v>
      </c>
      <c r="D14350" t="s">
        <v>2868</v>
      </c>
      <c r="E14350" t="s">
        <v>3319</v>
      </c>
      <c r="F14350" s="6">
        <v>21</v>
      </c>
      <c r="G14350" s="6"/>
      <c r="H14350" s="6"/>
      <c r="I14350" s="6"/>
      <c r="J14350" s="6">
        <v>87.38</v>
      </c>
      <c r="K14350">
        <f t="shared" si="448"/>
        <v>1</v>
      </c>
    </row>
    <row r="14351" spans="1:11" x14ac:dyDescent="0.25">
      <c r="A14351" s="5" t="str">
        <f t="shared" si="449"/>
        <v>SubLAPSCE High DesertMonthly Peak DayAugust22</v>
      </c>
      <c r="B14351" t="s">
        <v>2237</v>
      </c>
      <c r="C14351" t="s">
        <v>2264</v>
      </c>
      <c r="D14351" t="s">
        <v>2868</v>
      </c>
      <c r="E14351" t="s">
        <v>3319</v>
      </c>
      <c r="F14351" s="6">
        <v>22</v>
      </c>
      <c r="G14351" s="6"/>
      <c r="H14351" s="6"/>
      <c r="I14351" s="6"/>
      <c r="J14351" s="6">
        <v>85.039999999999992</v>
      </c>
      <c r="K14351">
        <f t="shared" si="448"/>
        <v>1</v>
      </c>
    </row>
    <row r="14352" spans="1:11" x14ac:dyDescent="0.25">
      <c r="A14352" s="5" t="str">
        <f t="shared" si="449"/>
        <v>SubLAPSCE High DesertMonthly Peak DayAugust23</v>
      </c>
      <c r="B14352" t="s">
        <v>2237</v>
      </c>
      <c r="C14352" t="s">
        <v>2264</v>
      </c>
      <c r="D14352" t="s">
        <v>2868</v>
      </c>
      <c r="E14352" t="s">
        <v>3319</v>
      </c>
      <c r="F14352" s="6">
        <v>23</v>
      </c>
      <c r="G14352" s="6"/>
      <c r="H14352" s="6"/>
      <c r="I14352" s="6"/>
      <c r="J14352" s="6">
        <v>83.457999999999998</v>
      </c>
      <c r="K14352">
        <f t="shared" si="448"/>
        <v>1</v>
      </c>
    </row>
    <row r="14353" spans="1:11" x14ac:dyDescent="0.25">
      <c r="A14353" s="5" t="str">
        <f t="shared" si="449"/>
        <v>SubLAPSCE High DesertMonthly Peak DayAugust24</v>
      </c>
      <c r="B14353" t="s">
        <v>2237</v>
      </c>
      <c r="C14353" t="s">
        <v>2264</v>
      </c>
      <c r="D14353" t="s">
        <v>2868</v>
      </c>
      <c r="E14353" t="s">
        <v>3319</v>
      </c>
      <c r="F14353" s="6">
        <v>24</v>
      </c>
      <c r="G14353" s="6"/>
      <c r="H14353" s="6"/>
      <c r="I14353" s="6"/>
      <c r="J14353" s="6">
        <v>81.55</v>
      </c>
      <c r="K14353">
        <f t="shared" si="448"/>
        <v>1</v>
      </c>
    </row>
    <row r="14354" spans="1:11" x14ac:dyDescent="0.25">
      <c r="A14354" s="5" t="str">
        <f t="shared" si="449"/>
        <v>SubLAPSCE High DesertAverage WeekdaySeptember1</v>
      </c>
      <c r="B14354" t="s">
        <v>2237</v>
      </c>
      <c r="C14354" t="s">
        <v>2264</v>
      </c>
      <c r="D14354" t="s">
        <v>2869</v>
      </c>
      <c r="E14354" t="s">
        <v>3320</v>
      </c>
      <c r="F14354" s="6">
        <v>1</v>
      </c>
      <c r="G14354" s="6"/>
      <c r="H14354" s="6"/>
      <c r="I14354" s="6"/>
      <c r="J14354" s="6">
        <v>73.763999999999982</v>
      </c>
      <c r="K14354">
        <f t="shared" si="448"/>
        <v>1</v>
      </c>
    </row>
    <row r="14355" spans="1:11" x14ac:dyDescent="0.25">
      <c r="A14355" s="5" t="str">
        <f t="shared" si="449"/>
        <v>SubLAPSCE High DesertAverage WeekdaySeptember2</v>
      </c>
      <c r="B14355" t="s">
        <v>2237</v>
      </c>
      <c r="C14355" t="s">
        <v>2264</v>
      </c>
      <c r="D14355" t="s">
        <v>2869</v>
      </c>
      <c r="E14355" t="s">
        <v>3320</v>
      </c>
      <c r="F14355" s="6">
        <v>2</v>
      </c>
      <c r="G14355" s="6"/>
      <c r="H14355" s="6"/>
      <c r="I14355" s="6"/>
      <c r="J14355" s="6">
        <v>72.77000000000001</v>
      </c>
      <c r="K14355">
        <f t="shared" si="448"/>
        <v>1</v>
      </c>
    </row>
    <row r="14356" spans="1:11" x14ac:dyDescent="0.25">
      <c r="A14356" s="5" t="str">
        <f t="shared" si="449"/>
        <v>SubLAPSCE High DesertAverage WeekdaySeptember3</v>
      </c>
      <c r="B14356" t="s">
        <v>2237</v>
      </c>
      <c r="C14356" t="s">
        <v>2264</v>
      </c>
      <c r="D14356" t="s">
        <v>2869</v>
      </c>
      <c r="E14356" t="s">
        <v>3320</v>
      </c>
      <c r="F14356" s="6">
        <v>3</v>
      </c>
      <c r="G14356" s="6"/>
      <c r="H14356" s="6"/>
      <c r="I14356" s="6"/>
      <c r="J14356" s="6">
        <v>71.542000000000002</v>
      </c>
      <c r="K14356">
        <f t="shared" si="448"/>
        <v>1</v>
      </c>
    </row>
    <row r="14357" spans="1:11" x14ac:dyDescent="0.25">
      <c r="A14357" s="5" t="str">
        <f t="shared" si="449"/>
        <v>SubLAPSCE High DesertAverage WeekdaySeptember4</v>
      </c>
      <c r="B14357" t="s">
        <v>2237</v>
      </c>
      <c r="C14357" t="s">
        <v>2264</v>
      </c>
      <c r="D14357" t="s">
        <v>2869</v>
      </c>
      <c r="E14357" t="s">
        <v>3320</v>
      </c>
      <c r="F14357" s="6">
        <v>4</v>
      </c>
      <c r="G14357" s="6"/>
      <c r="H14357" s="6"/>
      <c r="I14357" s="6"/>
      <c r="J14357" s="6">
        <v>70.227999999999994</v>
      </c>
      <c r="K14357">
        <f t="shared" si="448"/>
        <v>1</v>
      </c>
    </row>
    <row r="14358" spans="1:11" x14ac:dyDescent="0.25">
      <c r="A14358" s="5" t="str">
        <f t="shared" si="449"/>
        <v>SubLAPSCE High DesertAverage WeekdaySeptember5</v>
      </c>
      <c r="B14358" t="s">
        <v>2237</v>
      </c>
      <c r="C14358" t="s">
        <v>2264</v>
      </c>
      <c r="D14358" t="s">
        <v>2869</v>
      </c>
      <c r="E14358" t="s">
        <v>3320</v>
      </c>
      <c r="F14358" s="6">
        <v>5</v>
      </c>
      <c r="G14358" s="6"/>
      <c r="H14358" s="6"/>
      <c r="I14358" s="6"/>
      <c r="J14358" s="6">
        <v>69.727999999999994</v>
      </c>
      <c r="K14358">
        <f t="shared" si="448"/>
        <v>1</v>
      </c>
    </row>
    <row r="14359" spans="1:11" x14ac:dyDescent="0.25">
      <c r="A14359" s="5" t="str">
        <f t="shared" si="449"/>
        <v>SubLAPSCE High DesertAverage WeekdaySeptember6</v>
      </c>
      <c r="B14359" t="s">
        <v>2237</v>
      </c>
      <c r="C14359" t="s">
        <v>2264</v>
      </c>
      <c r="D14359" t="s">
        <v>2869</v>
      </c>
      <c r="E14359" t="s">
        <v>3320</v>
      </c>
      <c r="F14359" s="6">
        <v>6</v>
      </c>
      <c r="G14359" s="6"/>
      <c r="H14359" s="6"/>
      <c r="I14359" s="6"/>
      <c r="J14359" s="6">
        <v>65.467999999999989</v>
      </c>
      <c r="K14359">
        <f t="shared" si="448"/>
        <v>1</v>
      </c>
    </row>
    <row r="14360" spans="1:11" x14ac:dyDescent="0.25">
      <c r="A14360" s="5" t="str">
        <f t="shared" si="449"/>
        <v>SubLAPSCE High DesertAverage WeekdaySeptember7</v>
      </c>
      <c r="B14360" t="s">
        <v>2237</v>
      </c>
      <c r="C14360" t="s">
        <v>2264</v>
      </c>
      <c r="D14360" t="s">
        <v>2869</v>
      </c>
      <c r="E14360" t="s">
        <v>3320</v>
      </c>
      <c r="F14360" s="6">
        <v>7</v>
      </c>
      <c r="G14360" s="6"/>
      <c r="H14360" s="6"/>
      <c r="I14360" s="6"/>
      <c r="J14360" s="6">
        <v>65.26400000000001</v>
      </c>
      <c r="K14360">
        <f t="shared" si="448"/>
        <v>1</v>
      </c>
    </row>
    <row r="14361" spans="1:11" x14ac:dyDescent="0.25">
      <c r="A14361" s="5" t="str">
        <f t="shared" si="449"/>
        <v>SubLAPSCE High DesertAverage WeekdaySeptember8</v>
      </c>
      <c r="B14361" t="s">
        <v>2237</v>
      </c>
      <c r="C14361" t="s">
        <v>2264</v>
      </c>
      <c r="D14361" t="s">
        <v>2869</v>
      </c>
      <c r="E14361" t="s">
        <v>3320</v>
      </c>
      <c r="F14361" s="6">
        <v>8</v>
      </c>
      <c r="G14361" s="6"/>
      <c r="H14361" s="6"/>
      <c r="I14361" s="6"/>
      <c r="J14361" s="6">
        <v>63.765999999999998</v>
      </c>
      <c r="K14361">
        <f t="shared" si="448"/>
        <v>1</v>
      </c>
    </row>
    <row r="14362" spans="1:11" x14ac:dyDescent="0.25">
      <c r="A14362" s="5" t="str">
        <f t="shared" si="449"/>
        <v>SubLAPSCE High DesertAverage WeekdaySeptember9</v>
      </c>
      <c r="B14362" t="s">
        <v>2237</v>
      </c>
      <c r="C14362" t="s">
        <v>2264</v>
      </c>
      <c r="D14362" t="s">
        <v>2869</v>
      </c>
      <c r="E14362" t="s">
        <v>3320</v>
      </c>
      <c r="F14362" s="6">
        <v>9</v>
      </c>
      <c r="G14362" s="6"/>
      <c r="H14362" s="6"/>
      <c r="I14362" s="6"/>
      <c r="J14362" s="6">
        <v>65.926000000000002</v>
      </c>
      <c r="K14362">
        <f t="shared" si="448"/>
        <v>1</v>
      </c>
    </row>
    <row r="14363" spans="1:11" x14ac:dyDescent="0.25">
      <c r="A14363" s="5" t="str">
        <f t="shared" si="449"/>
        <v>SubLAPSCE High DesertAverage WeekdaySeptember10</v>
      </c>
      <c r="B14363" t="s">
        <v>2237</v>
      </c>
      <c r="C14363" t="s">
        <v>2264</v>
      </c>
      <c r="D14363" t="s">
        <v>2869</v>
      </c>
      <c r="E14363" t="s">
        <v>3320</v>
      </c>
      <c r="F14363" s="6">
        <v>10</v>
      </c>
      <c r="G14363" s="6"/>
      <c r="H14363" s="6"/>
      <c r="I14363" s="6"/>
      <c r="J14363" s="6">
        <v>69.641999999999996</v>
      </c>
      <c r="K14363">
        <f t="shared" si="448"/>
        <v>1</v>
      </c>
    </row>
    <row r="14364" spans="1:11" x14ac:dyDescent="0.25">
      <c r="A14364" s="5" t="str">
        <f t="shared" si="449"/>
        <v>SubLAPSCE High DesertAverage WeekdaySeptember11</v>
      </c>
      <c r="B14364" t="s">
        <v>2237</v>
      </c>
      <c r="C14364" t="s">
        <v>2264</v>
      </c>
      <c r="D14364" t="s">
        <v>2869</v>
      </c>
      <c r="E14364" t="s">
        <v>3320</v>
      </c>
      <c r="F14364" s="6">
        <v>11</v>
      </c>
      <c r="G14364" s="6"/>
      <c r="H14364" s="6"/>
      <c r="I14364" s="6"/>
      <c r="J14364" s="6">
        <v>70.337999999999994</v>
      </c>
      <c r="K14364">
        <f t="shared" si="448"/>
        <v>1</v>
      </c>
    </row>
    <row r="14365" spans="1:11" x14ac:dyDescent="0.25">
      <c r="A14365" s="5" t="str">
        <f t="shared" si="449"/>
        <v>SubLAPSCE High DesertAverage WeekdaySeptember12</v>
      </c>
      <c r="B14365" t="s">
        <v>2237</v>
      </c>
      <c r="C14365" t="s">
        <v>2264</v>
      </c>
      <c r="D14365" t="s">
        <v>2869</v>
      </c>
      <c r="E14365" t="s">
        <v>3320</v>
      </c>
      <c r="F14365" s="6">
        <v>12</v>
      </c>
      <c r="G14365" s="6"/>
      <c r="H14365" s="6"/>
      <c r="I14365" s="6"/>
      <c r="J14365" s="6">
        <v>72.361999999999995</v>
      </c>
      <c r="K14365">
        <f t="shared" si="448"/>
        <v>1</v>
      </c>
    </row>
    <row r="14366" spans="1:11" x14ac:dyDescent="0.25">
      <c r="A14366" s="5" t="str">
        <f t="shared" si="449"/>
        <v>SubLAPSCE High DesertAverage WeekdaySeptember13</v>
      </c>
      <c r="B14366" t="s">
        <v>2237</v>
      </c>
      <c r="C14366" t="s">
        <v>2264</v>
      </c>
      <c r="D14366" t="s">
        <v>2869</v>
      </c>
      <c r="E14366" t="s">
        <v>3320</v>
      </c>
      <c r="F14366" s="6">
        <v>13</v>
      </c>
      <c r="G14366" s="6"/>
      <c r="H14366" s="6"/>
      <c r="I14366" s="6"/>
      <c r="J14366" s="6">
        <v>76.784000000000006</v>
      </c>
      <c r="K14366">
        <f t="shared" si="448"/>
        <v>1</v>
      </c>
    </row>
    <row r="14367" spans="1:11" x14ac:dyDescent="0.25">
      <c r="A14367" s="5" t="str">
        <f t="shared" si="449"/>
        <v>SubLAPSCE High DesertAverage WeekdaySeptember14</v>
      </c>
      <c r="B14367" t="s">
        <v>2237</v>
      </c>
      <c r="C14367" t="s">
        <v>2264</v>
      </c>
      <c r="D14367" t="s">
        <v>2869</v>
      </c>
      <c r="E14367" t="s">
        <v>3320</v>
      </c>
      <c r="F14367" s="6">
        <v>14</v>
      </c>
      <c r="G14367" s="6"/>
      <c r="H14367" s="6"/>
      <c r="I14367" s="6"/>
      <c r="J14367" s="6">
        <v>80.051999999999992</v>
      </c>
      <c r="K14367">
        <f t="shared" si="448"/>
        <v>1</v>
      </c>
    </row>
    <row r="14368" spans="1:11" x14ac:dyDescent="0.25">
      <c r="A14368" s="5" t="str">
        <f t="shared" si="449"/>
        <v>SubLAPSCE High DesertAverage WeekdaySeptember15</v>
      </c>
      <c r="B14368" t="s">
        <v>2237</v>
      </c>
      <c r="C14368" t="s">
        <v>2264</v>
      </c>
      <c r="D14368" t="s">
        <v>2869</v>
      </c>
      <c r="E14368" t="s">
        <v>3320</v>
      </c>
      <c r="F14368" s="6">
        <v>15</v>
      </c>
      <c r="G14368" s="6"/>
      <c r="H14368" s="6"/>
      <c r="I14368" s="6"/>
      <c r="J14368" s="6">
        <v>82.165999999999997</v>
      </c>
      <c r="K14368">
        <f t="shared" si="448"/>
        <v>1</v>
      </c>
    </row>
    <row r="14369" spans="1:11" x14ac:dyDescent="0.25">
      <c r="A14369" s="5" t="str">
        <f t="shared" si="449"/>
        <v>SubLAPSCE High DesertAverage WeekdaySeptember16</v>
      </c>
      <c r="B14369" t="s">
        <v>2237</v>
      </c>
      <c r="C14369" t="s">
        <v>2264</v>
      </c>
      <c r="D14369" t="s">
        <v>2869</v>
      </c>
      <c r="E14369" t="s">
        <v>3320</v>
      </c>
      <c r="F14369" s="6">
        <v>16</v>
      </c>
      <c r="G14369" s="6"/>
      <c r="H14369" s="6"/>
      <c r="I14369" s="6"/>
      <c r="J14369" s="6">
        <v>83.177999999999997</v>
      </c>
      <c r="K14369">
        <f t="shared" si="448"/>
        <v>1</v>
      </c>
    </row>
    <row r="14370" spans="1:11" x14ac:dyDescent="0.25">
      <c r="A14370" s="5" t="str">
        <f t="shared" si="449"/>
        <v>SubLAPSCE High DesertAverage WeekdaySeptember17</v>
      </c>
      <c r="B14370" t="s">
        <v>2237</v>
      </c>
      <c r="C14370" t="s">
        <v>2264</v>
      </c>
      <c r="D14370" t="s">
        <v>2869</v>
      </c>
      <c r="E14370" t="s">
        <v>3320</v>
      </c>
      <c r="F14370" s="6">
        <v>17</v>
      </c>
      <c r="G14370" s="6"/>
      <c r="H14370" s="6"/>
      <c r="I14370" s="6"/>
      <c r="J14370" s="6">
        <v>83.837999999999994</v>
      </c>
      <c r="K14370">
        <f t="shared" si="448"/>
        <v>1</v>
      </c>
    </row>
    <row r="14371" spans="1:11" x14ac:dyDescent="0.25">
      <c r="A14371" s="5" t="str">
        <f t="shared" si="449"/>
        <v>SubLAPSCE High DesertAverage WeekdaySeptember18</v>
      </c>
      <c r="B14371" t="s">
        <v>2237</v>
      </c>
      <c r="C14371" t="s">
        <v>2264</v>
      </c>
      <c r="D14371" t="s">
        <v>2869</v>
      </c>
      <c r="E14371" t="s">
        <v>3320</v>
      </c>
      <c r="F14371" s="6">
        <v>18</v>
      </c>
      <c r="G14371" s="6"/>
      <c r="H14371" s="6"/>
      <c r="I14371" s="6"/>
      <c r="J14371" s="6">
        <v>83.847999999999999</v>
      </c>
      <c r="K14371">
        <f t="shared" si="448"/>
        <v>1</v>
      </c>
    </row>
    <row r="14372" spans="1:11" x14ac:dyDescent="0.25">
      <c r="A14372" s="5" t="str">
        <f t="shared" si="449"/>
        <v>SubLAPSCE High DesertAverage WeekdaySeptember19</v>
      </c>
      <c r="B14372" t="s">
        <v>2237</v>
      </c>
      <c r="C14372" t="s">
        <v>2264</v>
      </c>
      <c r="D14372" t="s">
        <v>2869</v>
      </c>
      <c r="E14372" t="s">
        <v>3320</v>
      </c>
      <c r="F14372" s="6">
        <v>19</v>
      </c>
      <c r="G14372" s="6"/>
      <c r="H14372" s="6"/>
      <c r="I14372" s="6"/>
      <c r="J14372" s="6">
        <v>82.287999999999997</v>
      </c>
      <c r="K14372">
        <f t="shared" si="448"/>
        <v>1</v>
      </c>
    </row>
    <row r="14373" spans="1:11" x14ac:dyDescent="0.25">
      <c r="A14373" s="5" t="str">
        <f t="shared" si="449"/>
        <v>SubLAPSCE High DesertAverage WeekdaySeptember20</v>
      </c>
      <c r="B14373" t="s">
        <v>2237</v>
      </c>
      <c r="C14373" t="s">
        <v>2264</v>
      </c>
      <c r="D14373" t="s">
        <v>2869</v>
      </c>
      <c r="E14373" t="s">
        <v>3320</v>
      </c>
      <c r="F14373" s="6">
        <v>20</v>
      </c>
      <c r="G14373" s="6"/>
      <c r="H14373" s="6"/>
      <c r="I14373" s="6"/>
      <c r="J14373" s="6">
        <v>79.705999999999989</v>
      </c>
      <c r="K14373">
        <f t="shared" si="448"/>
        <v>1</v>
      </c>
    </row>
    <row r="14374" spans="1:11" x14ac:dyDescent="0.25">
      <c r="A14374" s="5" t="str">
        <f t="shared" si="449"/>
        <v>SubLAPSCE High DesertAverage WeekdaySeptember21</v>
      </c>
      <c r="B14374" t="s">
        <v>2237</v>
      </c>
      <c r="C14374" t="s">
        <v>2264</v>
      </c>
      <c r="D14374" t="s">
        <v>2869</v>
      </c>
      <c r="E14374" t="s">
        <v>3320</v>
      </c>
      <c r="F14374" s="6">
        <v>21</v>
      </c>
      <c r="G14374" s="6"/>
      <c r="H14374" s="6"/>
      <c r="I14374" s="6"/>
      <c r="J14374" s="6">
        <v>75.902000000000001</v>
      </c>
      <c r="K14374">
        <f t="shared" si="448"/>
        <v>1</v>
      </c>
    </row>
    <row r="14375" spans="1:11" x14ac:dyDescent="0.25">
      <c r="A14375" s="5" t="str">
        <f t="shared" si="449"/>
        <v>SubLAPSCE High DesertAverage WeekdaySeptember22</v>
      </c>
      <c r="B14375" t="s">
        <v>2237</v>
      </c>
      <c r="C14375" t="s">
        <v>2264</v>
      </c>
      <c r="D14375" t="s">
        <v>2869</v>
      </c>
      <c r="E14375" t="s">
        <v>3320</v>
      </c>
      <c r="F14375" s="6">
        <v>22</v>
      </c>
      <c r="G14375" s="6"/>
      <c r="H14375" s="6"/>
      <c r="I14375" s="6"/>
      <c r="J14375" s="6">
        <v>72.738000000000014</v>
      </c>
      <c r="K14375">
        <f t="shared" si="448"/>
        <v>1</v>
      </c>
    </row>
    <row r="14376" spans="1:11" x14ac:dyDescent="0.25">
      <c r="A14376" s="5" t="str">
        <f t="shared" si="449"/>
        <v>SubLAPSCE High DesertAverage WeekdaySeptember23</v>
      </c>
      <c r="B14376" t="s">
        <v>2237</v>
      </c>
      <c r="C14376" t="s">
        <v>2264</v>
      </c>
      <c r="D14376" t="s">
        <v>2869</v>
      </c>
      <c r="E14376" t="s">
        <v>3320</v>
      </c>
      <c r="F14376" s="6">
        <v>23</v>
      </c>
      <c r="G14376" s="6"/>
      <c r="H14376" s="6"/>
      <c r="I14376" s="6"/>
      <c r="J14376" s="6">
        <v>71.488</v>
      </c>
      <c r="K14376">
        <f t="shared" si="448"/>
        <v>1</v>
      </c>
    </row>
    <row r="14377" spans="1:11" x14ac:dyDescent="0.25">
      <c r="A14377" s="5" t="str">
        <f t="shared" si="449"/>
        <v>SubLAPSCE High DesertAverage WeekdaySeptember24</v>
      </c>
      <c r="B14377" t="s">
        <v>2237</v>
      </c>
      <c r="C14377" t="s">
        <v>2264</v>
      </c>
      <c r="D14377" t="s">
        <v>2869</v>
      </c>
      <c r="E14377" t="s">
        <v>3320</v>
      </c>
      <c r="F14377" s="6">
        <v>24</v>
      </c>
      <c r="G14377" s="6"/>
      <c r="H14377" s="6"/>
      <c r="I14377" s="6"/>
      <c r="J14377" s="6">
        <v>69.203999999999994</v>
      </c>
      <c r="K14377">
        <f t="shared" si="448"/>
        <v>1</v>
      </c>
    </row>
    <row r="14378" spans="1:11" x14ac:dyDescent="0.25">
      <c r="A14378" s="5" t="str">
        <f t="shared" si="449"/>
        <v>SubLAPSCE High DesertMonthly Peak DaySeptember1</v>
      </c>
      <c r="B14378" t="s">
        <v>2237</v>
      </c>
      <c r="C14378" t="s">
        <v>2264</v>
      </c>
      <c r="D14378" t="s">
        <v>2870</v>
      </c>
      <c r="E14378" t="s">
        <v>3320</v>
      </c>
      <c r="F14378" s="6">
        <v>1</v>
      </c>
      <c r="G14378" s="6"/>
      <c r="H14378" s="6"/>
      <c r="I14378" s="6"/>
      <c r="J14378" s="6">
        <v>83.492000000000004</v>
      </c>
      <c r="K14378">
        <f t="shared" si="448"/>
        <v>1</v>
      </c>
    </row>
    <row r="14379" spans="1:11" x14ac:dyDescent="0.25">
      <c r="A14379" s="5" t="str">
        <f t="shared" si="449"/>
        <v>SubLAPSCE High DesertMonthly Peak DaySeptember2</v>
      </c>
      <c r="B14379" t="s">
        <v>2237</v>
      </c>
      <c r="C14379" t="s">
        <v>2264</v>
      </c>
      <c r="D14379" t="s">
        <v>2870</v>
      </c>
      <c r="E14379" t="s">
        <v>3320</v>
      </c>
      <c r="F14379" s="6">
        <v>2</v>
      </c>
      <c r="G14379" s="6"/>
      <c r="H14379" s="6"/>
      <c r="I14379" s="6"/>
      <c r="J14379" s="6">
        <v>81.998000000000005</v>
      </c>
      <c r="K14379">
        <f t="shared" si="448"/>
        <v>1</v>
      </c>
    </row>
    <row r="14380" spans="1:11" x14ac:dyDescent="0.25">
      <c r="A14380" s="5" t="str">
        <f t="shared" si="449"/>
        <v>SubLAPSCE High DesertMonthly Peak DaySeptember3</v>
      </c>
      <c r="B14380" t="s">
        <v>2237</v>
      </c>
      <c r="C14380" t="s">
        <v>2264</v>
      </c>
      <c r="D14380" t="s">
        <v>2870</v>
      </c>
      <c r="E14380" t="s">
        <v>3320</v>
      </c>
      <c r="F14380" s="6">
        <v>3</v>
      </c>
      <c r="G14380" s="6"/>
      <c r="H14380" s="6"/>
      <c r="I14380" s="6"/>
      <c r="J14380" s="6">
        <v>79.738000000000014</v>
      </c>
      <c r="K14380">
        <f t="shared" si="448"/>
        <v>1</v>
      </c>
    </row>
    <row r="14381" spans="1:11" x14ac:dyDescent="0.25">
      <c r="A14381" s="5" t="str">
        <f t="shared" si="449"/>
        <v>SubLAPSCE High DesertMonthly Peak DaySeptember4</v>
      </c>
      <c r="B14381" t="s">
        <v>2237</v>
      </c>
      <c r="C14381" t="s">
        <v>2264</v>
      </c>
      <c r="D14381" t="s">
        <v>2870</v>
      </c>
      <c r="E14381" t="s">
        <v>3320</v>
      </c>
      <c r="F14381" s="6">
        <v>4</v>
      </c>
      <c r="G14381" s="6"/>
      <c r="H14381" s="6"/>
      <c r="I14381" s="6"/>
      <c r="J14381" s="6">
        <v>77.042000000000002</v>
      </c>
      <c r="K14381">
        <f t="shared" si="448"/>
        <v>1</v>
      </c>
    </row>
    <row r="14382" spans="1:11" x14ac:dyDescent="0.25">
      <c r="A14382" s="5" t="str">
        <f t="shared" si="449"/>
        <v>SubLAPSCE High DesertMonthly Peak DaySeptember5</v>
      </c>
      <c r="B14382" t="s">
        <v>2237</v>
      </c>
      <c r="C14382" t="s">
        <v>2264</v>
      </c>
      <c r="D14382" t="s">
        <v>2870</v>
      </c>
      <c r="E14382" t="s">
        <v>3320</v>
      </c>
      <c r="F14382" s="6">
        <v>5</v>
      </c>
      <c r="G14382" s="6"/>
      <c r="H14382" s="6"/>
      <c r="I14382" s="6"/>
      <c r="J14382" s="6">
        <v>76.602000000000004</v>
      </c>
      <c r="K14382">
        <f t="shared" si="448"/>
        <v>1</v>
      </c>
    </row>
    <row r="14383" spans="1:11" x14ac:dyDescent="0.25">
      <c r="A14383" s="5" t="str">
        <f t="shared" si="449"/>
        <v>SubLAPSCE High DesertMonthly Peak DaySeptember6</v>
      </c>
      <c r="B14383" t="s">
        <v>2237</v>
      </c>
      <c r="C14383" t="s">
        <v>2264</v>
      </c>
      <c r="D14383" t="s">
        <v>2870</v>
      </c>
      <c r="E14383" t="s">
        <v>3320</v>
      </c>
      <c r="F14383" s="6">
        <v>6</v>
      </c>
      <c r="G14383" s="6"/>
      <c r="H14383" s="6"/>
      <c r="I14383" s="6"/>
      <c r="J14383" s="6">
        <v>77.650000000000006</v>
      </c>
      <c r="K14383">
        <f t="shared" si="448"/>
        <v>1</v>
      </c>
    </row>
    <row r="14384" spans="1:11" x14ac:dyDescent="0.25">
      <c r="A14384" s="5" t="str">
        <f t="shared" si="449"/>
        <v>SubLAPSCE High DesertMonthly Peak DaySeptember7</v>
      </c>
      <c r="B14384" t="s">
        <v>2237</v>
      </c>
      <c r="C14384" t="s">
        <v>2264</v>
      </c>
      <c r="D14384" t="s">
        <v>2870</v>
      </c>
      <c r="E14384" t="s">
        <v>3320</v>
      </c>
      <c r="F14384" s="6">
        <v>7</v>
      </c>
      <c r="G14384" s="6"/>
      <c r="H14384" s="6"/>
      <c r="I14384" s="6"/>
      <c r="J14384" s="6">
        <v>75.080000000000013</v>
      </c>
      <c r="K14384">
        <f t="shared" si="448"/>
        <v>1</v>
      </c>
    </row>
    <row r="14385" spans="1:11" x14ac:dyDescent="0.25">
      <c r="A14385" s="5" t="str">
        <f t="shared" si="449"/>
        <v>SubLAPSCE High DesertMonthly Peak DaySeptember8</v>
      </c>
      <c r="B14385" t="s">
        <v>2237</v>
      </c>
      <c r="C14385" t="s">
        <v>2264</v>
      </c>
      <c r="D14385" t="s">
        <v>2870</v>
      </c>
      <c r="E14385" t="s">
        <v>3320</v>
      </c>
      <c r="F14385" s="6">
        <v>8</v>
      </c>
      <c r="G14385" s="6"/>
      <c r="H14385" s="6"/>
      <c r="I14385" s="6"/>
      <c r="J14385" s="6">
        <v>71.84</v>
      </c>
      <c r="K14385">
        <f t="shared" si="448"/>
        <v>1</v>
      </c>
    </row>
    <row r="14386" spans="1:11" x14ac:dyDescent="0.25">
      <c r="A14386" s="5" t="str">
        <f t="shared" si="449"/>
        <v>SubLAPSCE High DesertMonthly Peak DaySeptember9</v>
      </c>
      <c r="B14386" t="s">
        <v>2237</v>
      </c>
      <c r="C14386" t="s">
        <v>2264</v>
      </c>
      <c r="D14386" t="s">
        <v>2870</v>
      </c>
      <c r="E14386" t="s">
        <v>3320</v>
      </c>
      <c r="F14386" s="6">
        <v>9</v>
      </c>
      <c r="G14386" s="6"/>
      <c r="H14386" s="6"/>
      <c r="I14386" s="6"/>
      <c r="J14386" s="6">
        <v>74.416000000000011</v>
      </c>
      <c r="K14386">
        <f t="shared" si="448"/>
        <v>1</v>
      </c>
    </row>
    <row r="14387" spans="1:11" x14ac:dyDescent="0.25">
      <c r="A14387" s="5" t="str">
        <f t="shared" si="449"/>
        <v>SubLAPSCE High DesertMonthly Peak DaySeptember10</v>
      </c>
      <c r="B14387" t="s">
        <v>2237</v>
      </c>
      <c r="C14387" t="s">
        <v>2264</v>
      </c>
      <c r="D14387" t="s">
        <v>2870</v>
      </c>
      <c r="E14387" t="s">
        <v>3320</v>
      </c>
      <c r="F14387" s="6">
        <v>10</v>
      </c>
      <c r="G14387" s="6"/>
      <c r="H14387" s="6"/>
      <c r="I14387" s="6"/>
      <c r="J14387" s="6">
        <v>79.695999999999998</v>
      </c>
      <c r="K14387">
        <f t="shared" si="448"/>
        <v>1</v>
      </c>
    </row>
    <row r="14388" spans="1:11" x14ac:dyDescent="0.25">
      <c r="A14388" s="5" t="str">
        <f t="shared" si="449"/>
        <v>SubLAPSCE High DesertMonthly Peak DaySeptember11</v>
      </c>
      <c r="B14388" t="s">
        <v>2237</v>
      </c>
      <c r="C14388" t="s">
        <v>2264</v>
      </c>
      <c r="D14388" t="s">
        <v>2870</v>
      </c>
      <c r="E14388" t="s">
        <v>3320</v>
      </c>
      <c r="F14388" s="6">
        <v>11</v>
      </c>
      <c r="G14388" s="6"/>
      <c r="H14388" s="6"/>
      <c r="I14388" s="6"/>
      <c r="J14388" s="6">
        <v>84.839999999999989</v>
      </c>
      <c r="K14388">
        <f t="shared" si="448"/>
        <v>1</v>
      </c>
    </row>
    <row r="14389" spans="1:11" x14ac:dyDescent="0.25">
      <c r="A14389" s="5" t="str">
        <f t="shared" si="449"/>
        <v>SubLAPSCE High DesertMonthly Peak DaySeptember12</v>
      </c>
      <c r="B14389" t="s">
        <v>2237</v>
      </c>
      <c r="C14389" t="s">
        <v>2264</v>
      </c>
      <c r="D14389" t="s">
        <v>2870</v>
      </c>
      <c r="E14389" t="s">
        <v>3320</v>
      </c>
      <c r="F14389" s="6">
        <v>12</v>
      </c>
      <c r="G14389" s="6"/>
      <c r="H14389" s="6"/>
      <c r="I14389" s="6"/>
      <c r="J14389" s="6">
        <v>88.66</v>
      </c>
      <c r="K14389">
        <f t="shared" si="448"/>
        <v>1</v>
      </c>
    </row>
    <row r="14390" spans="1:11" x14ac:dyDescent="0.25">
      <c r="A14390" s="5" t="str">
        <f t="shared" si="449"/>
        <v>SubLAPSCE High DesertMonthly Peak DaySeptember13</v>
      </c>
      <c r="B14390" t="s">
        <v>2237</v>
      </c>
      <c r="C14390" t="s">
        <v>2264</v>
      </c>
      <c r="D14390" t="s">
        <v>2870</v>
      </c>
      <c r="E14390" t="s">
        <v>3320</v>
      </c>
      <c r="F14390" s="6">
        <v>13</v>
      </c>
      <c r="G14390" s="6"/>
      <c r="H14390" s="6"/>
      <c r="I14390" s="6"/>
      <c r="J14390" s="6">
        <v>91.28</v>
      </c>
      <c r="K14390">
        <f t="shared" si="448"/>
        <v>1</v>
      </c>
    </row>
    <row r="14391" spans="1:11" x14ac:dyDescent="0.25">
      <c r="A14391" s="5" t="str">
        <f t="shared" si="449"/>
        <v>SubLAPSCE High DesertMonthly Peak DaySeptember14</v>
      </c>
      <c r="B14391" t="s">
        <v>2237</v>
      </c>
      <c r="C14391" t="s">
        <v>2264</v>
      </c>
      <c r="D14391" t="s">
        <v>2870</v>
      </c>
      <c r="E14391" t="s">
        <v>3320</v>
      </c>
      <c r="F14391" s="6">
        <v>14</v>
      </c>
      <c r="G14391" s="6"/>
      <c r="H14391" s="6"/>
      <c r="I14391" s="6"/>
      <c r="J14391" s="6">
        <v>91.899999999999991</v>
      </c>
      <c r="K14391">
        <f t="shared" si="448"/>
        <v>1</v>
      </c>
    </row>
    <row r="14392" spans="1:11" x14ac:dyDescent="0.25">
      <c r="A14392" s="5" t="str">
        <f t="shared" si="449"/>
        <v>SubLAPSCE High DesertMonthly Peak DaySeptember15</v>
      </c>
      <c r="B14392" t="s">
        <v>2237</v>
      </c>
      <c r="C14392" t="s">
        <v>2264</v>
      </c>
      <c r="D14392" t="s">
        <v>2870</v>
      </c>
      <c r="E14392" t="s">
        <v>3320</v>
      </c>
      <c r="F14392" s="6">
        <v>15</v>
      </c>
      <c r="G14392" s="6"/>
      <c r="H14392" s="6"/>
      <c r="I14392" s="6"/>
      <c r="J14392" s="6">
        <v>91.56</v>
      </c>
      <c r="K14392">
        <f t="shared" si="448"/>
        <v>1</v>
      </c>
    </row>
    <row r="14393" spans="1:11" x14ac:dyDescent="0.25">
      <c r="A14393" s="5" t="str">
        <f t="shared" si="449"/>
        <v>SubLAPSCE High DesertMonthly Peak DaySeptember16</v>
      </c>
      <c r="B14393" t="s">
        <v>2237</v>
      </c>
      <c r="C14393" t="s">
        <v>2264</v>
      </c>
      <c r="D14393" t="s">
        <v>2870</v>
      </c>
      <c r="E14393" t="s">
        <v>3320</v>
      </c>
      <c r="F14393" s="6">
        <v>16</v>
      </c>
      <c r="G14393" s="6"/>
      <c r="H14393" s="6"/>
      <c r="I14393" s="6"/>
      <c r="J14393" s="6">
        <v>91.78</v>
      </c>
      <c r="K14393">
        <f t="shared" si="448"/>
        <v>1</v>
      </c>
    </row>
    <row r="14394" spans="1:11" x14ac:dyDescent="0.25">
      <c r="A14394" s="5" t="str">
        <f t="shared" si="449"/>
        <v>SubLAPSCE High DesertMonthly Peak DaySeptember17</v>
      </c>
      <c r="B14394" t="s">
        <v>2237</v>
      </c>
      <c r="C14394" t="s">
        <v>2264</v>
      </c>
      <c r="D14394" t="s">
        <v>2870</v>
      </c>
      <c r="E14394" t="s">
        <v>3320</v>
      </c>
      <c r="F14394" s="6">
        <v>17</v>
      </c>
      <c r="G14394" s="6"/>
      <c r="H14394" s="6"/>
      <c r="I14394" s="6"/>
      <c r="J14394" s="6">
        <v>85.7</v>
      </c>
      <c r="K14394">
        <f t="shared" si="448"/>
        <v>1</v>
      </c>
    </row>
    <row r="14395" spans="1:11" x14ac:dyDescent="0.25">
      <c r="A14395" s="5" t="str">
        <f t="shared" si="449"/>
        <v>SubLAPSCE High DesertMonthly Peak DaySeptember18</v>
      </c>
      <c r="B14395" t="s">
        <v>2237</v>
      </c>
      <c r="C14395" t="s">
        <v>2264</v>
      </c>
      <c r="D14395" t="s">
        <v>2870</v>
      </c>
      <c r="E14395" t="s">
        <v>3320</v>
      </c>
      <c r="F14395" s="6">
        <v>18</v>
      </c>
      <c r="G14395" s="6"/>
      <c r="H14395" s="6"/>
      <c r="I14395" s="6"/>
      <c r="J14395" s="6">
        <v>86.447999999999993</v>
      </c>
      <c r="K14395">
        <f t="shared" si="448"/>
        <v>1</v>
      </c>
    </row>
    <row r="14396" spans="1:11" x14ac:dyDescent="0.25">
      <c r="A14396" s="5" t="str">
        <f t="shared" si="449"/>
        <v>SubLAPSCE High DesertMonthly Peak DaySeptember19</v>
      </c>
      <c r="B14396" t="s">
        <v>2237</v>
      </c>
      <c r="C14396" t="s">
        <v>2264</v>
      </c>
      <c r="D14396" t="s">
        <v>2870</v>
      </c>
      <c r="E14396" t="s">
        <v>3320</v>
      </c>
      <c r="F14396" s="6">
        <v>19</v>
      </c>
      <c r="G14396" s="6"/>
      <c r="H14396" s="6"/>
      <c r="I14396" s="6"/>
      <c r="J14396" s="6">
        <v>85.687999999999988</v>
      </c>
      <c r="K14396">
        <f t="shared" si="448"/>
        <v>1</v>
      </c>
    </row>
    <row r="14397" spans="1:11" x14ac:dyDescent="0.25">
      <c r="A14397" s="5" t="str">
        <f t="shared" si="449"/>
        <v>SubLAPSCE High DesertMonthly Peak DaySeptember20</v>
      </c>
      <c r="B14397" t="s">
        <v>2237</v>
      </c>
      <c r="C14397" t="s">
        <v>2264</v>
      </c>
      <c r="D14397" t="s">
        <v>2870</v>
      </c>
      <c r="E14397" t="s">
        <v>3320</v>
      </c>
      <c r="F14397" s="6">
        <v>20</v>
      </c>
      <c r="G14397" s="6"/>
      <c r="H14397" s="6"/>
      <c r="I14397" s="6"/>
      <c r="J14397" s="6">
        <v>84.128</v>
      </c>
      <c r="K14397">
        <f t="shared" si="448"/>
        <v>1</v>
      </c>
    </row>
    <row r="14398" spans="1:11" x14ac:dyDescent="0.25">
      <c r="A14398" s="5" t="str">
        <f t="shared" si="449"/>
        <v>SubLAPSCE High DesertMonthly Peak DaySeptember21</v>
      </c>
      <c r="B14398" t="s">
        <v>2237</v>
      </c>
      <c r="C14398" t="s">
        <v>2264</v>
      </c>
      <c r="D14398" t="s">
        <v>2870</v>
      </c>
      <c r="E14398" t="s">
        <v>3320</v>
      </c>
      <c r="F14398" s="6">
        <v>21</v>
      </c>
      <c r="G14398" s="6"/>
      <c r="H14398" s="6"/>
      <c r="I14398" s="6"/>
      <c r="J14398" s="6">
        <v>82.33</v>
      </c>
      <c r="K14398">
        <f t="shared" si="448"/>
        <v>1</v>
      </c>
    </row>
    <row r="14399" spans="1:11" x14ac:dyDescent="0.25">
      <c r="A14399" s="5" t="str">
        <f t="shared" si="449"/>
        <v>SubLAPSCE High DesertMonthly Peak DaySeptember22</v>
      </c>
      <c r="B14399" t="s">
        <v>2237</v>
      </c>
      <c r="C14399" t="s">
        <v>2264</v>
      </c>
      <c r="D14399" t="s">
        <v>2870</v>
      </c>
      <c r="E14399" t="s">
        <v>3320</v>
      </c>
      <c r="F14399" s="6">
        <v>22</v>
      </c>
      <c r="G14399" s="6"/>
      <c r="H14399" s="6"/>
      <c r="I14399" s="6"/>
      <c r="J14399" s="6">
        <v>79.762</v>
      </c>
      <c r="K14399">
        <f t="shared" si="448"/>
        <v>1</v>
      </c>
    </row>
    <row r="14400" spans="1:11" x14ac:dyDescent="0.25">
      <c r="A14400" s="5" t="str">
        <f t="shared" si="449"/>
        <v>SubLAPSCE High DesertMonthly Peak DaySeptember23</v>
      </c>
      <c r="B14400" t="s">
        <v>2237</v>
      </c>
      <c r="C14400" t="s">
        <v>2264</v>
      </c>
      <c r="D14400" t="s">
        <v>2870</v>
      </c>
      <c r="E14400" t="s">
        <v>3320</v>
      </c>
      <c r="F14400" s="6">
        <v>23</v>
      </c>
      <c r="G14400" s="6"/>
      <c r="H14400" s="6"/>
      <c r="I14400" s="6"/>
      <c r="J14400" s="6">
        <v>77.64200000000001</v>
      </c>
      <c r="K14400">
        <f t="shared" si="448"/>
        <v>1</v>
      </c>
    </row>
    <row r="14401" spans="1:11" x14ac:dyDescent="0.25">
      <c r="A14401" s="5" t="str">
        <f t="shared" si="449"/>
        <v>SubLAPSCE High DesertMonthly Peak DaySeptember24</v>
      </c>
      <c r="B14401" t="s">
        <v>2237</v>
      </c>
      <c r="C14401" t="s">
        <v>2264</v>
      </c>
      <c r="D14401" t="s">
        <v>2870</v>
      </c>
      <c r="E14401" t="s">
        <v>3320</v>
      </c>
      <c r="F14401" s="6">
        <v>24</v>
      </c>
      <c r="G14401" s="6"/>
      <c r="H14401" s="6"/>
      <c r="I14401" s="6"/>
      <c r="J14401" s="6">
        <v>76.222000000000008</v>
      </c>
      <c r="K14401">
        <f t="shared" si="448"/>
        <v>1</v>
      </c>
    </row>
    <row r="14402" spans="1:11" x14ac:dyDescent="0.25">
      <c r="A14402" s="5" t="str">
        <f t="shared" si="449"/>
        <v>SubLAPSCE High DesertAverage WeekdayOctober1</v>
      </c>
      <c r="B14402" t="s">
        <v>2237</v>
      </c>
      <c r="C14402" t="s">
        <v>2264</v>
      </c>
      <c r="D14402" t="s">
        <v>2871</v>
      </c>
      <c r="E14402" t="s">
        <v>3321</v>
      </c>
      <c r="F14402" s="6">
        <v>1</v>
      </c>
      <c r="G14402" s="6"/>
      <c r="H14402" s="6"/>
      <c r="I14402" s="6"/>
      <c r="J14402" s="6">
        <v>67.231999999999999</v>
      </c>
      <c r="K14402">
        <f t="shared" ref="K14402:K14465" si="450">INDEX(events, MATCH(CONCATENATE(B14402, C14402, D14402, E14402), events_y, 0), MATCH("Confidential", events_x, 0))</f>
        <v>1</v>
      </c>
    </row>
    <row r="14403" spans="1:11" x14ac:dyDescent="0.25">
      <c r="A14403" s="5" t="str">
        <f t="shared" ref="A14403:A14466" si="451">CONCATENATE(B14403, C14403, D14403, E14403, F14403)</f>
        <v>SubLAPSCE High DesertAverage WeekdayOctober2</v>
      </c>
      <c r="B14403" t="s">
        <v>2237</v>
      </c>
      <c r="C14403" t="s">
        <v>2264</v>
      </c>
      <c r="D14403" t="s">
        <v>2871</v>
      </c>
      <c r="E14403" t="s">
        <v>3321</v>
      </c>
      <c r="F14403" s="6">
        <v>2</v>
      </c>
      <c r="G14403" s="6"/>
      <c r="H14403" s="6"/>
      <c r="I14403" s="6"/>
      <c r="J14403" s="6">
        <v>65.355999999999995</v>
      </c>
      <c r="K14403">
        <f t="shared" si="450"/>
        <v>1</v>
      </c>
    </row>
    <row r="14404" spans="1:11" x14ac:dyDescent="0.25">
      <c r="A14404" s="5" t="str">
        <f t="shared" si="451"/>
        <v>SubLAPSCE High DesertAverage WeekdayOctober3</v>
      </c>
      <c r="B14404" t="s">
        <v>2237</v>
      </c>
      <c r="C14404" t="s">
        <v>2264</v>
      </c>
      <c r="D14404" t="s">
        <v>2871</v>
      </c>
      <c r="E14404" t="s">
        <v>3321</v>
      </c>
      <c r="F14404" s="6">
        <v>3</v>
      </c>
      <c r="G14404" s="6"/>
      <c r="H14404" s="6"/>
      <c r="I14404" s="6"/>
      <c r="J14404" s="6">
        <v>64.157999999999987</v>
      </c>
      <c r="K14404">
        <f t="shared" si="450"/>
        <v>1</v>
      </c>
    </row>
    <row r="14405" spans="1:11" x14ac:dyDescent="0.25">
      <c r="A14405" s="5" t="str">
        <f t="shared" si="451"/>
        <v>SubLAPSCE High DesertAverage WeekdayOctober4</v>
      </c>
      <c r="B14405" t="s">
        <v>2237</v>
      </c>
      <c r="C14405" t="s">
        <v>2264</v>
      </c>
      <c r="D14405" t="s">
        <v>2871</v>
      </c>
      <c r="E14405" t="s">
        <v>3321</v>
      </c>
      <c r="F14405" s="6">
        <v>4</v>
      </c>
      <c r="G14405" s="6"/>
      <c r="H14405" s="6"/>
      <c r="I14405" s="6"/>
      <c r="J14405" s="6">
        <v>63.083999999999989</v>
      </c>
      <c r="K14405">
        <f t="shared" si="450"/>
        <v>1</v>
      </c>
    </row>
    <row r="14406" spans="1:11" x14ac:dyDescent="0.25">
      <c r="A14406" s="5" t="str">
        <f t="shared" si="451"/>
        <v>SubLAPSCE High DesertAverage WeekdayOctober5</v>
      </c>
      <c r="B14406" t="s">
        <v>2237</v>
      </c>
      <c r="C14406" t="s">
        <v>2264</v>
      </c>
      <c r="D14406" t="s">
        <v>2871</v>
      </c>
      <c r="E14406" t="s">
        <v>3321</v>
      </c>
      <c r="F14406" s="6">
        <v>5</v>
      </c>
      <c r="G14406" s="6"/>
      <c r="H14406" s="6"/>
      <c r="I14406" s="6"/>
      <c r="J14406" s="6">
        <v>60.939999999999984</v>
      </c>
      <c r="K14406">
        <f t="shared" si="450"/>
        <v>1</v>
      </c>
    </row>
    <row r="14407" spans="1:11" x14ac:dyDescent="0.25">
      <c r="A14407" s="5" t="str">
        <f t="shared" si="451"/>
        <v>SubLAPSCE High DesertAverage WeekdayOctober6</v>
      </c>
      <c r="B14407" t="s">
        <v>2237</v>
      </c>
      <c r="C14407" t="s">
        <v>2264</v>
      </c>
      <c r="D14407" t="s">
        <v>2871</v>
      </c>
      <c r="E14407" t="s">
        <v>3321</v>
      </c>
      <c r="F14407" s="6">
        <v>6</v>
      </c>
      <c r="G14407" s="6"/>
      <c r="H14407" s="6"/>
      <c r="I14407" s="6"/>
      <c r="J14407" s="6">
        <v>60.201999999999998</v>
      </c>
      <c r="K14407">
        <f t="shared" si="450"/>
        <v>1</v>
      </c>
    </row>
    <row r="14408" spans="1:11" x14ac:dyDescent="0.25">
      <c r="A14408" s="5" t="str">
        <f t="shared" si="451"/>
        <v>SubLAPSCE High DesertAverage WeekdayOctober7</v>
      </c>
      <c r="B14408" t="s">
        <v>2237</v>
      </c>
      <c r="C14408" t="s">
        <v>2264</v>
      </c>
      <c r="D14408" t="s">
        <v>2871</v>
      </c>
      <c r="E14408" t="s">
        <v>3321</v>
      </c>
      <c r="F14408" s="6">
        <v>7</v>
      </c>
      <c r="G14408" s="6"/>
      <c r="H14408" s="6"/>
      <c r="I14408" s="6"/>
      <c r="J14408" s="6">
        <v>58.217999999999996</v>
      </c>
      <c r="K14408">
        <f t="shared" si="450"/>
        <v>1</v>
      </c>
    </row>
    <row r="14409" spans="1:11" x14ac:dyDescent="0.25">
      <c r="A14409" s="5" t="str">
        <f t="shared" si="451"/>
        <v>SubLAPSCE High DesertAverage WeekdayOctober8</v>
      </c>
      <c r="B14409" t="s">
        <v>2237</v>
      </c>
      <c r="C14409" t="s">
        <v>2264</v>
      </c>
      <c r="D14409" t="s">
        <v>2871</v>
      </c>
      <c r="E14409" t="s">
        <v>3321</v>
      </c>
      <c r="F14409" s="6">
        <v>8</v>
      </c>
      <c r="G14409" s="6"/>
      <c r="H14409" s="6"/>
      <c r="I14409" s="6"/>
      <c r="J14409" s="6">
        <v>57.36999999999999</v>
      </c>
      <c r="K14409">
        <f t="shared" si="450"/>
        <v>1</v>
      </c>
    </row>
    <row r="14410" spans="1:11" x14ac:dyDescent="0.25">
      <c r="A14410" s="5" t="str">
        <f t="shared" si="451"/>
        <v>SubLAPSCE High DesertAverage WeekdayOctober9</v>
      </c>
      <c r="B14410" t="s">
        <v>2237</v>
      </c>
      <c r="C14410" t="s">
        <v>2264</v>
      </c>
      <c r="D14410" t="s">
        <v>2871</v>
      </c>
      <c r="E14410" t="s">
        <v>3321</v>
      </c>
      <c r="F14410" s="6">
        <v>9</v>
      </c>
      <c r="G14410" s="6"/>
      <c r="H14410" s="6"/>
      <c r="I14410" s="6"/>
      <c r="J14410" s="6">
        <v>60.088000000000001</v>
      </c>
      <c r="K14410">
        <f t="shared" si="450"/>
        <v>1</v>
      </c>
    </row>
    <row r="14411" spans="1:11" x14ac:dyDescent="0.25">
      <c r="A14411" s="5" t="str">
        <f t="shared" si="451"/>
        <v>SubLAPSCE High DesertAverage WeekdayOctober10</v>
      </c>
      <c r="B14411" t="s">
        <v>2237</v>
      </c>
      <c r="C14411" t="s">
        <v>2264</v>
      </c>
      <c r="D14411" t="s">
        <v>2871</v>
      </c>
      <c r="E14411" t="s">
        <v>3321</v>
      </c>
      <c r="F14411" s="6">
        <v>10</v>
      </c>
      <c r="G14411" s="6"/>
      <c r="H14411" s="6"/>
      <c r="I14411" s="6"/>
      <c r="J14411" s="6">
        <v>63.436</v>
      </c>
      <c r="K14411">
        <f t="shared" si="450"/>
        <v>1</v>
      </c>
    </row>
    <row r="14412" spans="1:11" x14ac:dyDescent="0.25">
      <c r="A14412" s="5" t="str">
        <f t="shared" si="451"/>
        <v>SubLAPSCE High DesertAverage WeekdayOctober11</v>
      </c>
      <c r="B14412" t="s">
        <v>2237</v>
      </c>
      <c r="C14412" t="s">
        <v>2264</v>
      </c>
      <c r="D14412" t="s">
        <v>2871</v>
      </c>
      <c r="E14412" t="s">
        <v>3321</v>
      </c>
      <c r="F14412" s="6">
        <v>11</v>
      </c>
      <c r="G14412" s="6"/>
      <c r="H14412" s="6"/>
      <c r="I14412" s="6"/>
      <c r="J14412" s="6">
        <v>67.522000000000006</v>
      </c>
      <c r="K14412">
        <f t="shared" si="450"/>
        <v>1</v>
      </c>
    </row>
    <row r="14413" spans="1:11" x14ac:dyDescent="0.25">
      <c r="A14413" s="5" t="str">
        <f t="shared" si="451"/>
        <v>SubLAPSCE High DesertAverage WeekdayOctober12</v>
      </c>
      <c r="B14413" t="s">
        <v>2237</v>
      </c>
      <c r="C14413" t="s">
        <v>2264</v>
      </c>
      <c r="D14413" t="s">
        <v>2871</v>
      </c>
      <c r="E14413" t="s">
        <v>3321</v>
      </c>
      <c r="F14413" s="6">
        <v>12</v>
      </c>
      <c r="G14413" s="6"/>
      <c r="H14413" s="6"/>
      <c r="I14413" s="6"/>
      <c r="J14413" s="6">
        <v>72.399727884928382</v>
      </c>
      <c r="K14413">
        <f t="shared" si="450"/>
        <v>1</v>
      </c>
    </row>
    <row r="14414" spans="1:11" x14ac:dyDescent="0.25">
      <c r="A14414" s="5" t="str">
        <f t="shared" si="451"/>
        <v>SubLAPSCE High DesertAverage WeekdayOctober13</v>
      </c>
      <c r="B14414" t="s">
        <v>2237</v>
      </c>
      <c r="C14414" t="s">
        <v>2264</v>
      </c>
      <c r="D14414" t="s">
        <v>2871</v>
      </c>
      <c r="E14414" t="s">
        <v>3321</v>
      </c>
      <c r="F14414" s="6">
        <v>13</v>
      </c>
      <c r="G14414" s="6"/>
      <c r="H14414" s="6"/>
      <c r="I14414" s="6"/>
      <c r="J14414" s="6">
        <v>76.50513849894206</v>
      </c>
      <c r="K14414">
        <f t="shared" si="450"/>
        <v>1</v>
      </c>
    </row>
    <row r="14415" spans="1:11" x14ac:dyDescent="0.25">
      <c r="A14415" s="5" t="str">
        <f t="shared" si="451"/>
        <v>SubLAPSCE High DesertAverage WeekdayOctober14</v>
      </c>
      <c r="B14415" t="s">
        <v>2237</v>
      </c>
      <c r="C14415" t="s">
        <v>2264</v>
      </c>
      <c r="D14415" t="s">
        <v>2871</v>
      </c>
      <c r="E14415" t="s">
        <v>3321</v>
      </c>
      <c r="F14415" s="6">
        <v>14</v>
      </c>
      <c r="G14415" s="6"/>
      <c r="H14415" s="6"/>
      <c r="I14415" s="6"/>
      <c r="J14415" s="6">
        <v>79.376129404703775</v>
      </c>
      <c r="K14415">
        <f t="shared" si="450"/>
        <v>1</v>
      </c>
    </row>
    <row r="14416" spans="1:11" x14ac:dyDescent="0.25">
      <c r="A14416" s="5" t="str">
        <f t="shared" si="451"/>
        <v>SubLAPSCE High DesertAverage WeekdayOctober15</v>
      </c>
      <c r="B14416" t="s">
        <v>2237</v>
      </c>
      <c r="C14416" t="s">
        <v>2264</v>
      </c>
      <c r="D14416" t="s">
        <v>2871</v>
      </c>
      <c r="E14416" t="s">
        <v>3321</v>
      </c>
      <c r="F14416" s="6">
        <v>15</v>
      </c>
      <c r="G14416" s="6"/>
      <c r="H14416" s="6"/>
      <c r="I14416" s="6"/>
      <c r="J14416" s="6">
        <v>81.689470163981113</v>
      </c>
      <c r="K14416">
        <f t="shared" si="450"/>
        <v>1</v>
      </c>
    </row>
    <row r="14417" spans="1:11" x14ac:dyDescent="0.25">
      <c r="A14417" s="5" t="str">
        <f t="shared" si="451"/>
        <v>SubLAPSCE High DesertAverage WeekdayOctober16</v>
      </c>
      <c r="B14417" t="s">
        <v>2237</v>
      </c>
      <c r="C14417" t="s">
        <v>2264</v>
      </c>
      <c r="D14417" t="s">
        <v>2871</v>
      </c>
      <c r="E14417" t="s">
        <v>3321</v>
      </c>
      <c r="F14417" s="6">
        <v>16</v>
      </c>
      <c r="G14417" s="6"/>
      <c r="H14417" s="6"/>
      <c r="I14417" s="6"/>
      <c r="J14417" s="6">
        <v>83.685480600992847</v>
      </c>
      <c r="K14417">
        <f t="shared" si="450"/>
        <v>1</v>
      </c>
    </row>
    <row r="14418" spans="1:11" x14ac:dyDescent="0.25">
      <c r="A14418" s="5" t="str">
        <f t="shared" si="451"/>
        <v>SubLAPSCE High DesertAverage WeekdayOctober17</v>
      </c>
      <c r="B14418" t="s">
        <v>2237</v>
      </c>
      <c r="C14418" t="s">
        <v>2264</v>
      </c>
      <c r="D14418" t="s">
        <v>2871</v>
      </c>
      <c r="E14418" t="s">
        <v>3321</v>
      </c>
      <c r="F14418" s="6">
        <v>17</v>
      </c>
      <c r="G14418" s="6"/>
      <c r="H14418" s="6"/>
      <c r="I14418" s="6"/>
      <c r="J14418" s="6">
        <v>84.437556254069023</v>
      </c>
      <c r="K14418">
        <f t="shared" si="450"/>
        <v>1</v>
      </c>
    </row>
    <row r="14419" spans="1:11" x14ac:dyDescent="0.25">
      <c r="A14419" s="5" t="str">
        <f t="shared" si="451"/>
        <v>SubLAPSCE High DesertAverage WeekdayOctober18</v>
      </c>
      <c r="B14419" t="s">
        <v>2237</v>
      </c>
      <c r="C14419" t="s">
        <v>2264</v>
      </c>
      <c r="D14419" t="s">
        <v>2871</v>
      </c>
      <c r="E14419" t="s">
        <v>3321</v>
      </c>
      <c r="F14419" s="6">
        <v>18</v>
      </c>
      <c r="G14419" s="6"/>
      <c r="H14419" s="6"/>
      <c r="I14419" s="6"/>
      <c r="J14419" s="6">
        <v>83.780697987874348</v>
      </c>
      <c r="K14419">
        <f t="shared" si="450"/>
        <v>1</v>
      </c>
    </row>
    <row r="14420" spans="1:11" x14ac:dyDescent="0.25">
      <c r="A14420" s="5" t="str">
        <f t="shared" si="451"/>
        <v>SubLAPSCE High DesertAverage WeekdayOctober19</v>
      </c>
      <c r="B14420" t="s">
        <v>2237</v>
      </c>
      <c r="C14420" t="s">
        <v>2264</v>
      </c>
      <c r="D14420" t="s">
        <v>2871</v>
      </c>
      <c r="E14420" t="s">
        <v>3321</v>
      </c>
      <c r="F14420" s="6">
        <v>19</v>
      </c>
      <c r="G14420" s="6"/>
      <c r="H14420" s="6"/>
      <c r="I14420" s="6"/>
      <c r="J14420" s="6">
        <v>81.922916412353516</v>
      </c>
      <c r="K14420">
        <f t="shared" si="450"/>
        <v>1</v>
      </c>
    </row>
    <row r="14421" spans="1:11" x14ac:dyDescent="0.25">
      <c r="A14421" s="5" t="str">
        <f t="shared" si="451"/>
        <v>SubLAPSCE High DesertAverage WeekdayOctober20</v>
      </c>
      <c r="B14421" t="s">
        <v>2237</v>
      </c>
      <c r="C14421" t="s">
        <v>2264</v>
      </c>
      <c r="D14421" t="s">
        <v>2871</v>
      </c>
      <c r="E14421" t="s">
        <v>3321</v>
      </c>
      <c r="F14421" s="6">
        <v>20</v>
      </c>
      <c r="G14421" s="6"/>
      <c r="H14421" s="6"/>
      <c r="I14421" s="6"/>
      <c r="J14421" s="6">
        <v>75.537089945475259</v>
      </c>
      <c r="K14421">
        <f t="shared" si="450"/>
        <v>1</v>
      </c>
    </row>
    <row r="14422" spans="1:11" x14ac:dyDescent="0.25">
      <c r="A14422" s="5" t="str">
        <f t="shared" si="451"/>
        <v>SubLAPSCE High DesertAverage WeekdayOctober21</v>
      </c>
      <c r="B14422" t="s">
        <v>2237</v>
      </c>
      <c r="C14422" t="s">
        <v>2264</v>
      </c>
      <c r="D14422" t="s">
        <v>2871</v>
      </c>
      <c r="E14422" t="s">
        <v>3321</v>
      </c>
      <c r="F14422" s="6">
        <v>21</v>
      </c>
      <c r="G14422" s="6"/>
      <c r="H14422" s="6"/>
      <c r="I14422" s="6"/>
      <c r="J14422" s="6">
        <v>71.237304026285798</v>
      </c>
      <c r="K14422">
        <f t="shared" si="450"/>
        <v>1</v>
      </c>
    </row>
    <row r="14423" spans="1:11" x14ac:dyDescent="0.25">
      <c r="A14423" s="5" t="str">
        <f t="shared" si="451"/>
        <v>SubLAPSCE High DesertAverage WeekdayOctober22</v>
      </c>
      <c r="B14423" t="s">
        <v>2237</v>
      </c>
      <c r="C14423" t="s">
        <v>2264</v>
      </c>
      <c r="D14423" t="s">
        <v>2871</v>
      </c>
      <c r="E14423" t="s">
        <v>3321</v>
      </c>
      <c r="F14423" s="6">
        <v>22</v>
      </c>
      <c r="G14423" s="6"/>
      <c r="H14423" s="6"/>
      <c r="I14423" s="6"/>
      <c r="J14423" s="6">
        <v>67.73859029134114</v>
      </c>
      <c r="K14423">
        <f t="shared" si="450"/>
        <v>1</v>
      </c>
    </row>
    <row r="14424" spans="1:11" x14ac:dyDescent="0.25">
      <c r="A14424" s="5" t="str">
        <f t="shared" si="451"/>
        <v>SubLAPSCE High DesertAverage WeekdayOctober23</v>
      </c>
      <c r="B14424" t="s">
        <v>2237</v>
      </c>
      <c r="C14424" t="s">
        <v>2264</v>
      </c>
      <c r="D14424" t="s">
        <v>2871</v>
      </c>
      <c r="E14424" t="s">
        <v>3321</v>
      </c>
      <c r="F14424" s="6">
        <v>23</v>
      </c>
      <c r="G14424" s="6"/>
      <c r="H14424" s="6"/>
      <c r="I14424" s="6"/>
      <c r="J14424" s="6">
        <v>64.530266189575201</v>
      </c>
      <c r="K14424">
        <f t="shared" si="450"/>
        <v>1</v>
      </c>
    </row>
    <row r="14425" spans="1:11" x14ac:dyDescent="0.25">
      <c r="A14425" s="5" t="str">
        <f t="shared" si="451"/>
        <v>SubLAPSCE High DesertAverage WeekdayOctober24</v>
      </c>
      <c r="B14425" t="s">
        <v>2237</v>
      </c>
      <c r="C14425" t="s">
        <v>2264</v>
      </c>
      <c r="D14425" t="s">
        <v>2871</v>
      </c>
      <c r="E14425" t="s">
        <v>3321</v>
      </c>
      <c r="F14425" s="6">
        <v>24</v>
      </c>
      <c r="G14425" s="6"/>
      <c r="H14425" s="6"/>
      <c r="I14425" s="6"/>
      <c r="J14425" s="6">
        <v>63.598036041259768</v>
      </c>
      <c r="K14425">
        <f t="shared" si="450"/>
        <v>1</v>
      </c>
    </row>
    <row r="14426" spans="1:11" x14ac:dyDescent="0.25">
      <c r="A14426" s="5" t="str">
        <f t="shared" si="451"/>
        <v>SubLAPSCE High DesertMonthly Peak DayOctober1</v>
      </c>
      <c r="B14426" t="s">
        <v>2237</v>
      </c>
      <c r="C14426" t="s">
        <v>2264</v>
      </c>
      <c r="D14426" t="s">
        <v>2872</v>
      </c>
      <c r="E14426" t="s">
        <v>3321</v>
      </c>
      <c r="F14426" s="6">
        <v>1</v>
      </c>
      <c r="G14426" s="6"/>
      <c r="H14426" s="6"/>
      <c r="I14426" s="6"/>
      <c r="J14426" s="6">
        <v>68.478528747558599</v>
      </c>
      <c r="K14426">
        <f t="shared" si="450"/>
        <v>1</v>
      </c>
    </row>
    <row r="14427" spans="1:11" x14ac:dyDescent="0.25">
      <c r="A14427" s="5" t="str">
        <f t="shared" si="451"/>
        <v>SubLAPSCE High DesertMonthly Peak DayOctober2</v>
      </c>
      <c r="B14427" t="s">
        <v>2237</v>
      </c>
      <c r="C14427" t="s">
        <v>2264</v>
      </c>
      <c r="D14427" t="s">
        <v>2872</v>
      </c>
      <c r="E14427" t="s">
        <v>3321</v>
      </c>
      <c r="F14427" s="6">
        <v>2</v>
      </c>
      <c r="G14427" s="6"/>
      <c r="H14427" s="6"/>
      <c r="I14427" s="6"/>
      <c r="J14427" s="6">
        <v>65.775796712239583</v>
      </c>
      <c r="K14427">
        <f t="shared" si="450"/>
        <v>1</v>
      </c>
    </row>
    <row r="14428" spans="1:11" x14ac:dyDescent="0.25">
      <c r="A14428" s="5" t="str">
        <f t="shared" si="451"/>
        <v>SubLAPSCE High DesertMonthly Peak DayOctober3</v>
      </c>
      <c r="B14428" t="s">
        <v>2237</v>
      </c>
      <c r="C14428" t="s">
        <v>2264</v>
      </c>
      <c r="D14428" t="s">
        <v>2872</v>
      </c>
      <c r="E14428" t="s">
        <v>3321</v>
      </c>
      <c r="F14428" s="6">
        <v>3</v>
      </c>
      <c r="G14428" s="6"/>
      <c r="H14428" s="6"/>
      <c r="I14428" s="6"/>
      <c r="J14428" s="6">
        <v>64.10486839294434</v>
      </c>
      <c r="K14428">
        <f t="shared" si="450"/>
        <v>1</v>
      </c>
    </row>
    <row r="14429" spans="1:11" x14ac:dyDescent="0.25">
      <c r="A14429" s="5" t="str">
        <f t="shared" si="451"/>
        <v>SubLAPSCE High DesertMonthly Peak DayOctober4</v>
      </c>
      <c r="B14429" t="s">
        <v>2237</v>
      </c>
      <c r="C14429" t="s">
        <v>2264</v>
      </c>
      <c r="D14429" t="s">
        <v>2872</v>
      </c>
      <c r="E14429" t="s">
        <v>3321</v>
      </c>
      <c r="F14429" s="6">
        <v>4</v>
      </c>
      <c r="G14429" s="6"/>
      <c r="H14429" s="6"/>
      <c r="I14429" s="6"/>
      <c r="J14429" s="6">
        <v>61.937001291910804</v>
      </c>
      <c r="K14429">
        <f t="shared" si="450"/>
        <v>1</v>
      </c>
    </row>
    <row r="14430" spans="1:11" x14ac:dyDescent="0.25">
      <c r="A14430" s="5" t="str">
        <f t="shared" si="451"/>
        <v>SubLAPSCE High DesertMonthly Peak DayOctober5</v>
      </c>
      <c r="B14430" t="s">
        <v>2237</v>
      </c>
      <c r="C14430" t="s">
        <v>2264</v>
      </c>
      <c r="D14430" t="s">
        <v>2872</v>
      </c>
      <c r="E14430" t="s">
        <v>3321</v>
      </c>
      <c r="F14430" s="6">
        <v>5</v>
      </c>
      <c r="G14430" s="6"/>
      <c r="H14430" s="6"/>
      <c r="I14430" s="6"/>
      <c r="J14430" s="6">
        <v>60.983282292683924</v>
      </c>
      <c r="K14430">
        <f t="shared" si="450"/>
        <v>1</v>
      </c>
    </row>
    <row r="14431" spans="1:11" x14ac:dyDescent="0.25">
      <c r="A14431" s="5" t="str">
        <f t="shared" si="451"/>
        <v>SubLAPSCE High DesertMonthly Peak DayOctober6</v>
      </c>
      <c r="B14431" t="s">
        <v>2237</v>
      </c>
      <c r="C14431" t="s">
        <v>2264</v>
      </c>
      <c r="D14431" t="s">
        <v>2872</v>
      </c>
      <c r="E14431" t="s">
        <v>3321</v>
      </c>
      <c r="F14431" s="6">
        <v>6</v>
      </c>
      <c r="G14431" s="6"/>
      <c r="H14431" s="6"/>
      <c r="I14431" s="6"/>
      <c r="J14431" s="6">
        <v>60.027887446085607</v>
      </c>
      <c r="K14431">
        <f t="shared" si="450"/>
        <v>1</v>
      </c>
    </row>
    <row r="14432" spans="1:11" x14ac:dyDescent="0.25">
      <c r="A14432" s="5" t="str">
        <f t="shared" si="451"/>
        <v>SubLAPSCE High DesertMonthly Peak DayOctober7</v>
      </c>
      <c r="B14432" t="s">
        <v>2237</v>
      </c>
      <c r="C14432" t="s">
        <v>2264</v>
      </c>
      <c r="D14432" t="s">
        <v>2872</v>
      </c>
      <c r="E14432" t="s">
        <v>3321</v>
      </c>
      <c r="F14432" s="6">
        <v>7</v>
      </c>
      <c r="G14432" s="6"/>
      <c r="H14432" s="6"/>
      <c r="I14432" s="6"/>
      <c r="J14432" s="6">
        <v>58.848247553507484</v>
      </c>
      <c r="K14432">
        <f t="shared" si="450"/>
        <v>1</v>
      </c>
    </row>
    <row r="14433" spans="1:11" x14ac:dyDescent="0.25">
      <c r="A14433" s="5" t="str">
        <f t="shared" si="451"/>
        <v>SubLAPSCE High DesertMonthly Peak DayOctober8</v>
      </c>
      <c r="B14433" t="s">
        <v>2237</v>
      </c>
      <c r="C14433" t="s">
        <v>2264</v>
      </c>
      <c r="D14433" t="s">
        <v>2872</v>
      </c>
      <c r="E14433" t="s">
        <v>3321</v>
      </c>
      <c r="F14433" s="6">
        <v>8</v>
      </c>
      <c r="G14433" s="6"/>
      <c r="H14433" s="6"/>
      <c r="I14433" s="6"/>
      <c r="J14433" s="6">
        <v>58.641826883951829</v>
      </c>
      <c r="K14433">
        <f t="shared" si="450"/>
        <v>1</v>
      </c>
    </row>
    <row r="14434" spans="1:11" x14ac:dyDescent="0.25">
      <c r="A14434" s="5" t="str">
        <f t="shared" si="451"/>
        <v>SubLAPSCE High DesertMonthly Peak DayOctober9</v>
      </c>
      <c r="B14434" t="s">
        <v>2237</v>
      </c>
      <c r="C14434" t="s">
        <v>2264</v>
      </c>
      <c r="D14434" t="s">
        <v>2872</v>
      </c>
      <c r="E14434" t="s">
        <v>3321</v>
      </c>
      <c r="F14434" s="6">
        <v>9</v>
      </c>
      <c r="G14434" s="6"/>
      <c r="H14434" s="6"/>
      <c r="I14434" s="6"/>
      <c r="J14434" s="6">
        <v>60.436889088948568</v>
      </c>
      <c r="K14434">
        <f t="shared" si="450"/>
        <v>1</v>
      </c>
    </row>
    <row r="14435" spans="1:11" x14ac:dyDescent="0.25">
      <c r="A14435" s="5" t="str">
        <f t="shared" si="451"/>
        <v>SubLAPSCE High DesertMonthly Peak DayOctober10</v>
      </c>
      <c r="B14435" t="s">
        <v>2237</v>
      </c>
      <c r="C14435" t="s">
        <v>2264</v>
      </c>
      <c r="D14435" t="s">
        <v>2872</v>
      </c>
      <c r="E14435" t="s">
        <v>3321</v>
      </c>
      <c r="F14435" s="6">
        <v>10</v>
      </c>
      <c r="G14435" s="6"/>
      <c r="H14435" s="6"/>
      <c r="I14435" s="6"/>
      <c r="J14435" s="6">
        <v>66.218617223103834</v>
      </c>
      <c r="K14435">
        <f t="shared" si="450"/>
        <v>1</v>
      </c>
    </row>
    <row r="14436" spans="1:11" x14ac:dyDescent="0.25">
      <c r="A14436" s="5" t="str">
        <f t="shared" si="451"/>
        <v>SubLAPSCE High DesertMonthly Peak DayOctober11</v>
      </c>
      <c r="B14436" t="s">
        <v>2237</v>
      </c>
      <c r="C14436" t="s">
        <v>2264</v>
      </c>
      <c r="D14436" t="s">
        <v>2872</v>
      </c>
      <c r="E14436" t="s">
        <v>3321</v>
      </c>
      <c r="F14436" s="6">
        <v>11</v>
      </c>
      <c r="G14436" s="6"/>
      <c r="H14436" s="6"/>
      <c r="I14436" s="6"/>
      <c r="J14436" s="6">
        <v>74.293075205485025</v>
      </c>
      <c r="K14436">
        <f t="shared" si="450"/>
        <v>1</v>
      </c>
    </row>
    <row r="14437" spans="1:11" x14ac:dyDescent="0.25">
      <c r="A14437" s="5" t="str">
        <f t="shared" si="451"/>
        <v>SubLAPSCE High DesertMonthly Peak DayOctober12</v>
      </c>
      <c r="B14437" t="s">
        <v>2237</v>
      </c>
      <c r="C14437" t="s">
        <v>2264</v>
      </c>
      <c r="D14437" t="s">
        <v>2872</v>
      </c>
      <c r="E14437" t="s">
        <v>3321</v>
      </c>
      <c r="F14437" s="6">
        <v>12</v>
      </c>
      <c r="G14437" s="6"/>
      <c r="H14437" s="6"/>
      <c r="I14437" s="6"/>
      <c r="J14437" s="6">
        <v>79.551757965087887</v>
      </c>
      <c r="K14437">
        <f t="shared" si="450"/>
        <v>1</v>
      </c>
    </row>
    <row r="14438" spans="1:11" x14ac:dyDescent="0.25">
      <c r="A14438" s="5" t="str">
        <f t="shared" si="451"/>
        <v>SubLAPSCE High DesertMonthly Peak DayOctober13</v>
      </c>
      <c r="B14438" t="s">
        <v>2237</v>
      </c>
      <c r="C14438" t="s">
        <v>2264</v>
      </c>
      <c r="D14438" t="s">
        <v>2872</v>
      </c>
      <c r="E14438" t="s">
        <v>3321</v>
      </c>
      <c r="F14438" s="6">
        <v>13</v>
      </c>
      <c r="G14438" s="6"/>
      <c r="H14438" s="6"/>
      <c r="I14438" s="6"/>
      <c r="J14438" s="6">
        <v>84.282901000976565</v>
      </c>
      <c r="K14438">
        <f t="shared" si="450"/>
        <v>1</v>
      </c>
    </row>
    <row r="14439" spans="1:11" x14ac:dyDescent="0.25">
      <c r="A14439" s="5" t="str">
        <f t="shared" si="451"/>
        <v>SubLAPSCE High DesertMonthly Peak DayOctober14</v>
      </c>
      <c r="B14439" t="s">
        <v>2237</v>
      </c>
      <c r="C14439" t="s">
        <v>2264</v>
      </c>
      <c r="D14439" t="s">
        <v>2872</v>
      </c>
      <c r="E14439" t="s">
        <v>3321</v>
      </c>
      <c r="F14439" s="6">
        <v>14</v>
      </c>
      <c r="G14439" s="6"/>
      <c r="H14439" s="6"/>
      <c r="I14439" s="6"/>
      <c r="J14439" s="6">
        <v>87.478760528564464</v>
      </c>
      <c r="K14439">
        <f t="shared" si="450"/>
        <v>1</v>
      </c>
    </row>
    <row r="14440" spans="1:11" x14ac:dyDescent="0.25">
      <c r="A14440" s="5" t="str">
        <f t="shared" si="451"/>
        <v>SubLAPSCE High DesertMonthly Peak DayOctober15</v>
      </c>
      <c r="B14440" t="s">
        <v>2237</v>
      </c>
      <c r="C14440" t="s">
        <v>2264</v>
      </c>
      <c r="D14440" t="s">
        <v>2872</v>
      </c>
      <c r="E14440" t="s">
        <v>3321</v>
      </c>
      <c r="F14440" s="6">
        <v>15</v>
      </c>
      <c r="G14440" s="6"/>
      <c r="H14440" s="6"/>
      <c r="I14440" s="6"/>
      <c r="J14440" s="6">
        <v>89.45309143066406</v>
      </c>
      <c r="K14440">
        <f t="shared" si="450"/>
        <v>1</v>
      </c>
    </row>
    <row r="14441" spans="1:11" x14ac:dyDescent="0.25">
      <c r="A14441" s="5" t="str">
        <f t="shared" si="451"/>
        <v>SubLAPSCE High DesertMonthly Peak DayOctober16</v>
      </c>
      <c r="B14441" t="s">
        <v>2237</v>
      </c>
      <c r="C14441" t="s">
        <v>2264</v>
      </c>
      <c r="D14441" t="s">
        <v>2872</v>
      </c>
      <c r="E14441" t="s">
        <v>3321</v>
      </c>
      <c r="F14441" s="6">
        <v>16</v>
      </c>
      <c r="G14441" s="6"/>
      <c r="H14441" s="6"/>
      <c r="I14441" s="6"/>
      <c r="J14441" s="6">
        <v>91.093920389811203</v>
      </c>
      <c r="K14441">
        <f t="shared" si="450"/>
        <v>1</v>
      </c>
    </row>
    <row r="14442" spans="1:11" x14ac:dyDescent="0.25">
      <c r="A14442" s="5" t="str">
        <f t="shared" si="451"/>
        <v>SubLAPSCE High DesertMonthly Peak DayOctober17</v>
      </c>
      <c r="B14442" t="s">
        <v>2237</v>
      </c>
      <c r="C14442" t="s">
        <v>2264</v>
      </c>
      <c r="D14442" t="s">
        <v>2872</v>
      </c>
      <c r="E14442" t="s">
        <v>3321</v>
      </c>
      <c r="F14442" s="6">
        <v>17</v>
      </c>
      <c r="G14442" s="6"/>
      <c r="H14442" s="6"/>
      <c r="I14442" s="6"/>
      <c r="J14442" s="6">
        <v>91.829629262288407</v>
      </c>
      <c r="K14442">
        <f t="shared" si="450"/>
        <v>1</v>
      </c>
    </row>
    <row r="14443" spans="1:11" x14ac:dyDescent="0.25">
      <c r="A14443" s="5" t="str">
        <f t="shared" si="451"/>
        <v>SubLAPSCE High DesertMonthly Peak DayOctober18</v>
      </c>
      <c r="B14443" t="s">
        <v>2237</v>
      </c>
      <c r="C14443" t="s">
        <v>2264</v>
      </c>
      <c r="D14443" t="s">
        <v>2872</v>
      </c>
      <c r="E14443" t="s">
        <v>3321</v>
      </c>
      <c r="F14443" s="6">
        <v>18</v>
      </c>
      <c r="G14443" s="6"/>
      <c r="H14443" s="6"/>
      <c r="I14443" s="6"/>
      <c r="J14443" s="6">
        <v>91.806712341308597</v>
      </c>
      <c r="K14443">
        <f t="shared" si="450"/>
        <v>1</v>
      </c>
    </row>
    <row r="14444" spans="1:11" x14ac:dyDescent="0.25">
      <c r="A14444" s="5" t="str">
        <f t="shared" si="451"/>
        <v>SubLAPSCE High DesertMonthly Peak DayOctober19</v>
      </c>
      <c r="B14444" t="s">
        <v>2237</v>
      </c>
      <c r="C14444" t="s">
        <v>2264</v>
      </c>
      <c r="D14444" t="s">
        <v>2872</v>
      </c>
      <c r="E14444" t="s">
        <v>3321</v>
      </c>
      <c r="F14444" s="6">
        <v>19</v>
      </c>
      <c r="G14444" s="6"/>
      <c r="H14444" s="6"/>
      <c r="I14444" s="6"/>
      <c r="J14444" s="6">
        <v>89.638978881835953</v>
      </c>
      <c r="K14444">
        <f t="shared" si="450"/>
        <v>1</v>
      </c>
    </row>
    <row r="14445" spans="1:11" x14ac:dyDescent="0.25">
      <c r="A14445" s="5" t="str">
        <f t="shared" si="451"/>
        <v>SubLAPSCE High DesertMonthly Peak DayOctober20</v>
      </c>
      <c r="B14445" t="s">
        <v>2237</v>
      </c>
      <c r="C14445" t="s">
        <v>2264</v>
      </c>
      <c r="D14445" t="s">
        <v>2872</v>
      </c>
      <c r="E14445" t="s">
        <v>3321</v>
      </c>
      <c r="F14445" s="6">
        <v>20</v>
      </c>
      <c r="G14445" s="6"/>
      <c r="H14445" s="6"/>
      <c r="I14445" s="6"/>
      <c r="J14445" s="6">
        <v>85.925668487548833</v>
      </c>
      <c r="K14445">
        <f t="shared" si="450"/>
        <v>1</v>
      </c>
    </row>
    <row r="14446" spans="1:11" x14ac:dyDescent="0.25">
      <c r="A14446" s="5" t="str">
        <f t="shared" si="451"/>
        <v>SubLAPSCE High DesertMonthly Peak DayOctober21</v>
      </c>
      <c r="B14446" t="s">
        <v>2237</v>
      </c>
      <c r="C14446" t="s">
        <v>2264</v>
      </c>
      <c r="D14446" t="s">
        <v>2872</v>
      </c>
      <c r="E14446" t="s">
        <v>3321</v>
      </c>
      <c r="F14446" s="6">
        <v>21</v>
      </c>
      <c r="G14446" s="6"/>
      <c r="H14446" s="6"/>
      <c r="I14446" s="6"/>
      <c r="J14446" s="6">
        <v>80.458663635253899</v>
      </c>
      <c r="K14446">
        <f t="shared" si="450"/>
        <v>1</v>
      </c>
    </row>
    <row r="14447" spans="1:11" x14ac:dyDescent="0.25">
      <c r="A14447" s="5" t="str">
        <f t="shared" si="451"/>
        <v>SubLAPSCE High DesertMonthly Peak DayOctober22</v>
      </c>
      <c r="B14447" t="s">
        <v>2237</v>
      </c>
      <c r="C14447" t="s">
        <v>2264</v>
      </c>
      <c r="D14447" t="s">
        <v>2872</v>
      </c>
      <c r="E14447" t="s">
        <v>3321</v>
      </c>
      <c r="F14447" s="6">
        <v>22</v>
      </c>
      <c r="G14447" s="6"/>
      <c r="H14447" s="6"/>
      <c r="I14447" s="6"/>
      <c r="J14447" s="6">
        <v>75.887511037190748</v>
      </c>
      <c r="K14447">
        <f t="shared" si="450"/>
        <v>1</v>
      </c>
    </row>
    <row r="14448" spans="1:11" x14ac:dyDescent="0.25">
      <c r="A14448" s="5" t="str">
        <f t="shared" si="451"/>
        <v>SubLAPSCE High DesertMonthly Peak DayOctober23</v>
      </c>
      <c r="B14448" t="s">
        <v>2237</v>
      </c>
      <c r="C14448" t="s">
        <v>2264</v>
      </c>
      <c r="D14448" t="s">
        <v>2872</v>
      </c>
      <c r="E14448" t="s">
        <v>3321</v>
      </c>
      <c r="F14448" s="6">
        <v>23</v>
      </c>
      <c r="G14448" s="6"/>
      <c r="H14448" s="6"/>
      <c r="I14448" s="6"/>
      <c r="J14448" s="6">
        <v>73.457263183593753</v>
      </c>
      <c r="K14448">
        <f t="shared" si="450"/>
        <v>1</v>
      </c>
    </row>
    <row r="14449" spans="1:11" x14ac:dyDescent="0.25">
      <c r="A14449" s="5" t="str">
        <f t="shared" si="451"/>
        <v>SubLAPSCE High DesertMonthly Peak DayOctober24</v>
      </c>
      <c r="B14449" t="s">
        <v>2237</v>
      </c>
      <c r="C14449" t="s">
        <v>2264</v>
      </c>
      <c r="D14449" t="s">
        <v>2872</v>
      </c>
      <c r="E14449" t="s">
        <v>3321</v>
      </c>
      <c r="F14449" s="6">
        <v>24</v>
      </c>
      <c r="G14449" s="6"/>
      <c r="H14449" s="6"/>
      <c r="I14449" s="6"/>
      <c r="J14449" s="6">
        <v>70.599128163655607</v>
      </c>
      <c r="K14449">
        <f t="shared" si="450"/>
        <v>1</v>
      </c>
    </row>
    <row r="14450" spans="1:11" x14ac:dyDescent="0.25">
      <c r="A14450" s="5" t="str">
        <f t="shared" si="451"/>
        <v>SubLAPSCE High DesertAverage WeekdayNovember1</v>
      </c>
      <c r="B14450" t="s">
        <v>2237</v>
      </c>
      <c r="C14450" t="s">
        <v>2264</v>
      </c>
      <c r="D14450" t="s">
        <v>2873</v>
      </c>
      <c r="E14450" t="s">
        <v>3322</v>
      </c>
      <c r="F14450" s="6">
        <v>1</v>
      </c>
      <c r="G14450" s="6"/>
      <c r="H14450" s="6"/>
      <c r="I14450" s="6"/>
      <c r="J14450" s="6">
        <v>39.738</v>
      </c>
      <c r="K14450">
        <f t="shared" si="450"/>
        <v>1</v>
      </c>
    </row>
    <row r="14451" spans="1:11" x14ac:dyDescent="0.25">
      <c r="A14451" s="5" t="str">
        <f t="shared" si="451"/>
        <v>SubLAPSCE High DesertAverage WeekdayNovember2</v>
      </c>
      <c r="B14451" t="s">
        <v>2237</v>
      </c>
      <c r="C14451" t="s">
        <v>2264</v>
      </c>
      <c r="D14451" t="s">
        <v>2873</v>
      </c>
      <c r="E14451" t="s">
        <v>3322</v>
      </c>
      <c r="F14451" s="6">
        <v>2</v>
      </c>
      <c r="G14451" s="6"/>
      <c r="H14451" s="6"/>
      <c r="I14451" s="6"/>
      <c r="J14451" s="6">
        <v>39.911999999999999</v>
      </c>
      <c r="K14451">
        <f t="shared" si="450"/>
        <v>1</v>
      </c>
    </row>
    <row r="14452" spans="1:11" x14ac:dyDescent="0.25">
      <c r="A14452" s="5" t="str">
        <f t="shared" si="451"/>
        <v>SubLAPSCE High DesertAverage WeekdayNovember3</v>
      </c>
      <c r="B14452" t="s">
        <v>2237</v>
      </c>
      <c r="C14452" t="s">
        <v>2264</v>
      </c>
      <c r="D14452" t="s">
        <v>2873</v>
      </c>
      <c r="E14452" t="s">
        <v>3322</v>
      </c>
      <c r="F14452" s="6">
        <v>3</v>
      </c>
      <c r="G14452" s="6"/>
      <c r="H14452" s="6"/>
      <c r="I14452" s="6"/>
      <c r="J14452" s="6">
        <v>38.808000000000007</v>
      </c>
      <c r="K14452">
        <f t="shared" si="450"/>
        <v>1</v>
      </c>
    </row>
    <row r="14453" spans="1:11" x14ac:dyDescent="0.25">
      <c r="A14453" s="5" t="str">
        <f t="shared" si="451"/>
        <v>SubLAPSCE High DesertAverage WeekdayNovember4</v>
      </c>
      <c r="B14453" t="s">
        <v>2237</v>
      </c>
      <c r="C14453" t="s">
        <v>2264</v>
      </c>
      <c r="D14453" t="s">
        <v>2873</v>
      </c>
      <c r="E14453" t="s">
        <v>3322</v>
      </c>
      <c r="F14453" s="6">
        <v>4</v>
      </c>
      <c r="G14453" s="6"/>
      <c r="H14453" s="6"/>
      <c r="I14453" s="6"/>
      <c r="J14453" s="6">
        <v>38.194000000000003</v>
      </c>
      <c r="K14453">
        <f t="shared" si="450"/>
        <v>1</v>
      </c>
    </row>
    <row r="14454" spans="1:11" x14ac:dyDescent="0.25">
      <c r="A14454" s="5" t="str">
        <f t="shared" si="451"/>
        <v>SubLAPSCE High DesertAverage WeekdayNovember5</v>
      </c>
      <c r="B14454" t="s">
        <v>2237</v>
      </c>
      <c r="C14454" t="s">
        <v>2264</v>
      </c>
      <c r="D14454" t="s">
        <v>2873</v>
      </c>
      <c r="E14454" t="s">
        <v>3322</v>
      </c>
      <c r="F14454" s="6">
        <v>5</v>
      </c>
      <c r="G14454" s="6"/>
      <c r="H14454" s="6"/>
      <c r="I14454" s="6"/>
      <c r="J14454" s="6">
        <v>37.56</v>
      </c>
      <c r="K14454">
        <f t="shared" si="450"/>
        <v>1</v>
      </c>
    </row>
    <row r="14455" spans="1:11" x14ac:dyDescent="0.25">
      <c r="A14455" s="5" t="str">
        <f t="shared" si="451"/>
        <v>SubLAPSCE High DesertAverage WeekdayNovember6</v>
      </c>
      <c r="B14455" t="s">
        <v>2237</v>
      </c>
      <c r="C14455" t="s">
        <v>2264</v>
      </c>
      <c r="D14455" t="s">
        <v>2873</v>
      </c>
      <c r="E14455" t="s">
        <v>3322</v>
      </c>
      <c r="F14455" s="6">
        <v>6</v>
      </c>
      <c r="G14455" s="6"/>
      <c r="H14455" s="6"/>
      <c r="I14455" s="6"/>
      <c r="J14455" s="6">
        <v>37.521999999999998</v>
      </c>
      <c r="K14455">
        <f t="shared" si="450"/>
        <v>1</v>
      </c>
    </row>
    <row r="14456" spans="1:11" x14ac:dyDescent="0.25">
      <c r="A14456" s="5" t="str">
        <f t="shared" si="451"/>
        <v>SubLAPSCE High DesertAverage WeekdayNovember7</v>
      </c>
      <c r="B14456" t="s">
        <v>2237</v>
      </c>
      <c r="C14456" t="s">
        <v>2264</v>
      </c>
      <c r="D14456" t="s">
        <v>2873</v>
      </c>
      <c r="E14456" t="s">
        <v>3322</v>
      </c>
      <c r="F14456" s="6">
        <v>7</v>
      </c>
      <c r="G14456" s="6"/>
      <c r="H14456" s="6"/>
      <c r="I14456" s="6"/>
      <c r="J14456" s="6">
        <v>37.25</v>
      </c>
      <c r="K14456">
        <f t="shared" si="450"/>
        <v>1</v>
      </c>
    </row>
    <row r="14457" spans="1:11" x14ac:dyDescent="0.25">
      <c r="A14457" s="5" t="str">
        <f t="shared" si="451"/>
        <v>SubLAPSCE High DesertAverage WeekdayNovember8</v>
      </c>
      <c r="B14457" t="s">
        <v>2237</v>
      </c>
      <c r="C14457" t="s">
        <v>2264</v>
      </c>
      <c r="D14457" t="s">
        <v>2873</v>
      </c>
      <c r="E14457" t="s">
        <v>3322</v>
      </c>
      <c r="F14457" s="6">
        <v>8</v>
      </c>
      <c r="G14457" s="6"/>
      <c r="H14457" s="6"/>
      <c r="I14457" s="6"/>
      <c r="J14457" s="6">
        <v>37.347999999999999</v>
      </c>
      <c r="K14457">
        <f t="shared" si="450"/>
        <v>1</v>
      </c>
    </row>
    <row r="14458" spans="1:11" x14ac:dyDescent="0.25">
      <c r="A14458" s="5" t="str">
        <f t="shared" si="451"/>
        <v>SubLAPSCE High DesertAverage WeekdayNovember9</v>
      </c>
      <c r="B14458" t="s">
        <v>2237</v>
      </c>
      <c r="C14458" t="s">
        <v>2264</v>
      </c>
      <c r="D14458" t="s">
        <v>2873</v>
      </c>
      <c r="E14458" t="s">
        <v>3322</v>
      </c>
      <c r="F14458" s="6">
        <v>9</v>
      </c>
      <c r="G14458" s="6"/>
      <c r="H14458" s="6"/>
      <c r="I14458" s="6"/>
      <c r="J14458" s="6">
        <v>40.153999999999996</v>
      </c>
      <c r="K14458">
        <f t="shared" si="450"/>
        <v>1</v>
      </c>
    </row>
    <row r="14459" spans="1:11" x14ac:dyDescent="0.25">
      <c r="A14459" s="5" t="str">
        <f t="shared" si="451"/>
        <v>SubLAPSCE High DesertAverage WeekdayNovember10</v>
      </c>
      <c r="B14459" t="s">
        <v>2237</v>
      </c>
      <c r="C14459" t="s">
        <v>2264</v>
      </c>
      <c r="D14459" t="s">
        <v>2873</v>
      </c>
      <c r="E14459" t="s">
        <v>3322</v>
      </c>
      <c r="F14459" s="6">
        <v>10</v>
      </c>
      <c r="G14459" s="6"/>
      <c r="H14459" s="6"/>
      <c r="I14459" s="6"/>
      <c r="J14459" s="6">
        <v>44.643999999999998</v>
      </c>
      <c r="K14459">
        <f t="shared" si="450"/>
        <v>1</v>
      </c>
    </row>
    <row r="14460" spans="1:11" x14ac:dyDescent="0.25">
      <c r="A14460" s="5" t="str">
        <f t="shared" si="451"/>
        <v>SubLAPSCE High DesertAverage WeekdayNovember11</v>
      </c>
      <c r="B14460" t="s">
        <v>2237</v>
      </c>
      <c r="C14460" t="s">
        <v>2264</v>
      </c>
      <c r="D14460" t="s">
        <v>2873</v>
      </c>
      <c r="E14460" t="s">
        <v>3322</v>
      </c>
      <c r="F14460" s="6">
        <v>11</v>
      </c>
      <c r="G14460" s="6"/>
      <c r="H14460" s="6"/>
      <c r="I14460" s="6"/>
      <c r="J14460" s="6">
        <v>49.957999999999998</v>
      </c>
      <c r="K14460">
        <f t="shared" si="450"/>
        <v>1</v>
      </c>
    </row>
    <row r="14461" spans="1:11" x14ac:dyDescent="0.25">
      <c r="A14461" s="5" t="str">
        <f t="shared" si="451"/>
        <v>SubLAPSCE High DesertAverage WeekdayNovember12</v>
      </c>
      <c r="B14461" t="s">
        <v>2237</v>
      </c>
      <c r="C14461" t="s">
        <v>2264</v>
      </c>
      <c r="D14461" t="s">
        <v>2873</v>
      </c>
      <c r="E14461" t="s">
        <v>3322</v>
      </c>
      <c r="F14461" s="6">
        <v>12</v>
      </c>
      <c r="G14461" s="6"/>
      <c r="H14461" s="6"/>
      <c r="I14461" s="6"/>
      <c r="J14461" s="6">
        <v>56.153999999999996</v>
      </c>
      <c r="K14461">
        <f t="shared" si="450"/>
        <v>1</v>
      </c>
    </row>
    <row r="14462" spans="1:11" x14ac:dyDescent="0.25">
      <c r="A14462" s="5" t="str">
        <f t="shared" si="451"/>
        <v>SubLAPSCE High DesertAverage WeekdayNovember13</v>
      </c>
      <c r="B14462" t="s">
        <v>2237</v>
      </c>
      <c r="C14462" t="s">
        <v>2264</v>
      </c>
      <c r="D14462" t="s">
        <v>2873</v>
      </c>
      <c r="E14462" t="s">
        <v>3322</v>
      </c>
      <c r="F14462" s="6">
        <v>13</v>
      </c>
      <c r="G14462" s="6"/>
      <c r="H14462" s="6"/>
      <c r="I14462" s="6"/>
      <c r="J14462" s="6">
        <v>58.307999999999993</v>
      </c>
      <c r="K14462">
        <f t="shared" si="450"/>
        <v>1</v>
      </c>
    </row>
    <row r="14463" spans="1:11" x14ac:dyDescent="0.25">
      <c r="A14463" s="5" t="str">
        <f t="shared" si="451"/>
        <v>SubLAPSCE High DesertAverage WeekdayNovember14</v>
      </c>
      <c r="B14463" t="s">
        <v>2237</v>
      </c>
      <c r="C14463" t="s">
        <v>2264</v>
      </c>
      <c r="D14463" t="s">
        <v>2873</v>
      </c>
      <c r="E14463" t="s">
        <v>3322</v>
      </c>
      <c r="F14463" s="6">
        <v>14</v>
      </c>
      <c r="G14463" s="6"/>
      <c r="H14463" s="6"/>
      <c r="I14463" s="6"/>
      <c r="J14463" s="6">
        <v>59.181999999999995</v>
      </c>
      <c r="K14463">
        <f t="shared" si="450"/>
        <v>1</v>
      </c>
    </row>
    <row r="14464" spans="1:11" x14ac:dyDescent="0.25">
      <c r="A14464" s="5" t="str">
        <f t="shared" si="451"/>
        <v>SubLAPSCE High DesertAverage WeekdayNovember15</v>
      </c>
      <c r="B14464" t="s">
        <v>2237</v>
      </c>
      <c r="C14464" t="s">
        <v>2264</v>
      </c>
      <c r="D14464" t="s">
        <v>2873</v>
      </c>
      <c r="E14464" t="s">
        <v>3322</v>
      </c>
      <c r="F14464" s="6">
        <v>15</v>
      </c>
      <c r="G14464" s="6"/>
      <c r="H14464" s="6"/>
      <c r="I14464" s="6"/>
      <c r="J14464" s="6">
        <v>59.303999999999995</v>
      </c>
      <c r="K14464">
        <f t="shared" si="450"/>
        <v>1</v>
      </c>
    </row>
    <row r="14465" spans="1:11" x14ac:dyDescent="0.25">
      <c r="A14465" s="5" t="str">
        <f t="shared" si="451"/>
        <v>SubLAPSCE High DesertAverage WeekdayNovember16</v>
      </c>
      <c r="B14465" t="s">
        <v>2237</v>
      </c>
      <c r="C14465" t="s">
        <v>2264</v>
      </c>
      <c r="D14465" t="s">
        <v>2873</v>
      </c>
      <c r="E14465" t="s">
        <v>3322</v>
      </c>
      <c r="F14465" s="6">
        <v>16</v>
      </c>
      <c r="G14465" s="6"/>
      <c r="H14465" s="6"/>
      <c r="I14465" s="6"/>
      <c r="J14465" s="6">
        <v>58.953999999999994</v>
      </c>
      <c r="K14465">
        <f t="shared" si="450"/>
        <v>1</v>
      </c>
    </row>
    <row r="14466" spans="1:11" x14ac:dyDescent="0.25">
      <c r="A14466" s="5" t="str">
        <f t="shared" si="451"/>
        <v>SubLAPSCE High DesertAverage WeekdayNovember17</v>
      </c>
      <c r="B14466" t="s">
        <v>2237</v>
      </c>
      <c r="C14466" t="s">
        <v>2264</v>
      </c>
      <c r="D14466" t="s">
        <v>2873</v>
      </c>
      <c r="E14466" t="s">
        <v>3322</v>
      </c>
      <c r="F14466" s="6">
        <v>17</v>
      </c>
      <c r="G14466" s="6"/>
      <c r="H14466" s="6"/>
      <c r="I14466" s="6"/>
      <c r="J14466" s="6">
        <v>57.866</v>
      </c>
      <c r="K14466">
        <f t="shared" ref="K14466:K14529" si="452">INDEX(events, MATCH(CONCATENATE(B14466, C14466, D14466, E14466), events_y, 0), MATCH("Confidential", events_x, 0))</f>
        <v>1</v>
      </c>
    </row>
    <row r="14467" spans="1:11" x14ac:dyDescent="0.25">
      <c r="A14467" s="5" t="str">
        <f t="shared" ref="A14467:A14530" si="453">CONCATENATE(B14467, C14467, D14467, E14467, F14467)</f>
        <v>SubLAPSCE High DesertAverage WeekdayNovember18</v>
      </c>
      <c r="B14467" t="s">
        <v>2237</v>
      </c>
      <c r="C14467" t="s">
        <v>2264</v>
      </c>
      <c r="D14467" t="s">
        <v>2873</v>
      </c>
      <c r="E14467" t="s">
        <v>3322</v>
      </c>
      <c r="F14467" s="6">
        <v>18</v>
      </c>
      <c r="G14467" s="6"/>
      <c r="H14467" s="6"/>
      <c r="I14467" s="6"/>
      <c r="J14467" s="6">
        <v>54.205999999999996</v>
      </c>
      <c r="K14467">
        <f t="shared" si="452"/>
        <v>1</v>
      </c>
    </row>
    <row r="14468" spans="1:11" x14ac:dyDescent="0.25">
      <c r="A14468" s="5" t="str">
        <f t="shared" si="453"/>
        <v>SubLAPSCE High DesertAverage WeekdayNovember19</v>
      </c>
      <c r="B14468" t="s">
        <v>2237</v>
      </c>
      <c r="C14468" t="s">
        <v>2264</v>
      </c>
      <c r="D14468" t="s">
        <v>2873</v>
      </c>
      <c r="E14468" t="s">
        <v>3322</v>
      </c>
      <c r="F14468" s="6">
        <v>19</v>
      </c>
      <c r="G14468" s="6"/>
      <c r="H14468" s="6"/>
      <c r="I14468" s="6"/>
      <c r="J14468" s="6">
        <v>50.52</v>
      </c>
      <c r="K14468">
        <f t="shared" si="452"/>
        <v>1</v>
      </c>
    </row>
    <row r="14469" spans="1:11" x14ac:dyDescent="0.25">
      <c r="A14469" s="5" t="str">
        <f t="shared" si="453"/>
        <v>SubLAPSCE High DesertAverage WeekdayNovember20</v>
      </c>
      <c r="B14469" t="s">
        <v>2237</v>
      </c>
      <c r="C14469" t="s">
        <v>2264</v>
      </c>
      <c r="D14469" t="s">
        <v>2873</v>
      </c>
      <c r="E14469" t="s">
        <v>3322</v>
      </c>
      <c r="F14469" s="6">
        <v>20</v>
      </c>
      <c r="G14469" s="6"/>
      <c r="H14469" s="6"/>
      <c r="I14469" s="6"/>
      <c r="J14469" s="6">
        <v>48.835999999999999</v>
      </c>
      <c r="K14469">
        <f t="shared" si="452"/>
        <v>1</v>
      </c>
    </row>
    <row r="14470" spans="1:11" x14ac:dyDescent="0.25">
      <c r="A14470" s="5" t="str">
        <f t="shared" si="453"/>
        <v>SubLAPSCE High DesertAverage WeekdayNovember21</v>
      </c>
      <c r="B14470" t="s">
        <v>2237</v>
      </c>
      <c r="C14470" t="s">
        <v>2264</v>
      </c>
      <c r="D14470" t="s">
        <v>2873</v>
      </c>
      <c r="E14470" t="s">
        <v>3322</v>
      </c>
      <c r="F14470" s="6">
        <v>21</v>
      </c>
      <c r="G14470" s="6"/>
      <c r="H14470" s="6"/>
      <c r="I14470" s="6"/>
      <c r="J14470" s="6">
        <v>48.637999999999998</v>
      </c>
      <c r="K14470">
        <f t="shared" si="452"/>
        <v>1</v>
      </c>
    </row>
    <row r="14471" spans="1:11" x14ac:dyDescent="0.25">
      <c r="A14471" s="5" t="str">
        <f t="shared" si="453"/>
        <v>SubLAPSCE High DesertAverage WeekdayNovember22</v>
      </c>
      <c r="B14471" t="s">
        <v>2237</v>
      </c>
      <c r="C14471" t="s">
        <v>2264</v>
      </c>
      <c r="D14471" t="s">
        <v>2873</v>
      </c>
      <c r="E14471" t="s">
        <v>3322</v>
      </c>
      <c r="F14471" s="6">
        <v>22</v>
      </c>
      <c r="G14471" s="6"/>
      <c r="H14471" s="6"/>
      <c r="I14471" s="6"/>
      <c r="J14471" s="6">
        <v>47.45</v>
      </c>
      <c r="K14471">
        <f t="shared" si="452"/>
        <v>1</v>
      </c>
    </row>
    <row r="14472" spans="1:11" x14ac:dyDescent="0.25">
      <c r="A14472" s="5" t="str">
        <f t="shared" si="453"/>
        <v>SubLAPSCE High DesertAverage WeekdayNovember23</v>
      </c>
      <c r="B14472" t="s">
        <v>2237</v>
      </c>
      <c r="C14472" t="s">
        <v>2264</v>
      </c>
      <c r="D14472" t="s">
        <v>2873</v>
      </c>
      <c r="E14472" t="s">
        <v>3322</v>
      </c>
      <c r="F14472" s="6">
        <v>23</v>
      </c>
      <c r="G14472" s="6"/>
      <c r="H14472" s="6"/>
      <c r="I14472" s="6"/>
      <c r="J14472" s="6">
        <v>44.653999999999996</v>
      </c>
      <c r="K14472">
        <f t="shared" si="452"/>
        <v>1</v>
      </c>
    </row>
    <row r="14473" spans="1:11" x14ac:dyDescent="0.25">
      <c r="A14473" s="5" t="str">
        <f t="shared" si="453"/>
        <v>SubLAPSCE High DesertAverage WeekdayNovember24</v>
      </c>
      <c r="B14473" t="s">
        <v>2237</v>
      </c>
      <c r="C14473" t="s">
        <v>2264</v>
      </c>
      <c r="D14473" t="s">
        <v>2873</v>
      </c>
      <c r="E14473" t="s">
        <v>3322</v>
      </c>
      <c r="F14473" s="6">
        <v>24</v>
      </c>
      <c r="G14473" s="6"/>
      <c r="H14473" s="6"/>
      <c r="I14473" s="6"/>
      <c r="J14473" s="6">
        <v>42.674000000000007</v>
      </c>
      <c r="K14473">
        <f t="shared" si="452"/>
        <v>1</v>
      </c>
    </row>
    <row r="14474" spans="1:11" x14ac:dyDescent="0.25">
      <c r="A14474" s="5" t="str">
        <f t="shared" si="453"/>
        <v>SubLAPSCE High DesertMonthly Peak DayNovember1</v>
      </c>
      <c r="B14474" t="s">
        <v>2237</v>
      </c>
      <c r="C14474" t="s">
        <v>2264</v>
      </c>
      <c r="D14474" t="s">
        <v>2874</v>
      </c>
      <c r="E14474" t="s">
        <v>3322</v>
      </c>
      <c r="F14474" s="6">
        <v>1</v>
      </c>
      <c r="G14474" s="6"/>
      <c r="H14474" s="6"/>
      <c r="I14474" s="6"/>
      <c r="J14474" s="6">
        <v>53.314</v>
      </c>
      <c r="K14474">
        <f t="shared" si="452"/>
        <v>1</v>
      </c>
    </row>
    <row r="14475" spans="1:11" x14ac:dyDescent="0.25">
      <c r="A14475" s="5" t="str">
        <f t="shared" si="453"/>
        <v>SubLAPSCE High DesertMonthly Peak DayNovember2</v>
      </c>
      <c r="B14475" t="s">
        <v>2237</v>
      </c>
      <c r="C14475" t="s">
        <v>2264</v>
      </c>
      <c r="D14475" t="s">
        <v>2874</v>
      </c>
      <c r="E14475" t="s">
        <v>3322</v>
      </c>
      <c r="F14475" s="6">
        <v>2</v>
      </c>
      <c r="G14475" s="6"/>
      <c r="H14475" s="6"/>
      <c r="I14475" s="6"/>
      <c r="J14475" s="6">
        <v>52.129999999999995</v>
      </c>
      <c r="K14475">
        <f t="shared" si="452"/>
        <v>1</v>
      </c>
    </row>
    <row r="14476" spans="1:11" x14ac:dyDescent="0.25">
      <c r="A14476" s="5" t="str">
        <f t="shared" si="453"/>
        <v>SubLAPSCE High DesertMonthly Peak DayNovember3</v>
      </c>
      <c r="B14476" t="s">
        <v>2237</v>
      </c>
      <c r="C14476" t="s">
        <v>2264</v>
      </c>
      <c r="D14476" t="s">
        <v>2874</v>
      </c>
      <c r="E14476" t="s">
        <v>3322</v>
      </c>
      <c r="F14476" s="6">
        <v>3</v>
      </c>
      <c r="G14476" s="6"/>
      <c r="H14476" s="6"/>
      <c r="I14476" s="6"/>
      <c r="J14476" s="6">
        <v>51.000000000000007</v>
      </c>
      <c r="K14476">
        <f t="shared" si="452"/>
        <v>1</v>
      </c>
    </row>
    <row r="14477" spans="1:11" x14ac:dyDescent="0.25">
      <c r="A14477" s="5" t="str">
        <f t="shared" si="453"/>
        <v>SubLAPSCE High DesertMonthly Peak DayNovember4</v>
      </c>
      <c r="B14477" t="s">
        <v>2237</v>
      </c>
      <c r="C14477" t="s">
        <v>2264</v>
      </c>
      <c r="D14477" t="s">
        <v>2874</v>
      </c>
      <c r="E14477" t="s">
        <v>3322</v>
      </c>
      <c r="F14477" s="6">
        <v>4</v>
      </c>
      <c r="G14477" s="6"/>
      <c r="H14477" s="6"/>
      <c r="I14477" s="6"/>
      <c r="J14477" s="6">
        <v>50.494000000000007</v>
      </c>
      <c r="K14477">
        <f t="shared" si="452"/>
        <v>1</v>
      </c>
    </row>
    <row r="14478" spans="1:11" x14ac:dyDescent="0.25">
      <c r="A14478" s="5" t="str">
        <f t="shared" si="453"/>
        <v>SubLAPSCE High DesertMonthly Peak DayNovember5</v>
      </c>
      <c r="B14478" t="s">
        <v>2237</v>
      </c>
      <c r="C14478" t="s">
        <v>2264</v>
      </c>
      <c r="D14478" t="s">
        <v>2874</v>
      </c>
      <c r="E14478" t="s">
        <v>3322</v>
      </c>
      <c r="F14478" s="6">
        <v>5</v>
      </c>
      <c r="G14478" s="6"/>
      <c r="H14478" s="6"/>
      <c r="I14478" s="6"/>
      <c r="J14478" s="6">
        <v>49.168000000000006</v>
      </c>
      <c r="K14478">
        <f t="shared" si="452"/>
        <v>1</v>
      </c>
    </row>
    <row r="14479" spans="1:11" x14ac:dyDescent="0.25">
      <c r="A14479" s="5" t="str">
        <f t="shared" si="453"/>
        <v>SubLAPSCE High DesertMonthly Peak DayNovember6</v>
      </c>
      <c r="B14479" t="s">
        <v>2237</v>
      </c>
      <c r="C14479" t="s">
        <v>2264</v>
      </c>
      <c r="D14479" t="s">
        <v>2874</v>
      </c>
      <c r="E14479" t="s">
        <v>3322</v>
      </c>
      <c r="F14479" s="6">
        <v>6</v>
      </c>
      <c r="G14479" s="6"/>
      <c r="H14479" s="6"/>
      <c r="I14479" s="6"/>
      <c r="J14479" s="6">
        <v>49.506</v>
      </c>
      <c r="K14479">
        <f t="shared" si="452"/>
        <v>1</v>
      </c>
    </row>
    <row r="14480" spans="1:11" x14ac:dyDescent="0.25">
      <c r="A14480" s="5" t="str">
        <f t="shared" si="453"/>
        <v>SubLAPSCE High DesertMonthly Peak DayNovember7</v>
      </c>
      <c r="B14480" t="s">
        <v>2237</v>
      </c>
      <c r="C14480" t="s">
        <v>2264</v>
      </c>
      <c r="D14480" t="s">
        <v>2874</v>
      </c>
      <c r="E14480" t="s">
        <v>3322</v>
      </c>
      <c r="F14480" s="6">
        <v>7</v>
      </c>
      <c r="G14480" s="6"/>
      <c r="H14480" s="6"/>
      <c r="I14480" s="6"/>
      <c r="J14480" s="6">
        <v>49.137999999999991</v>
      </c>
      <c r="K14480">
        <f t="shared" si="452"/>
        <v>1</v>
      </c>
    </row>
    <row r="14481" spans="1:11" x14ac:dyDescent="0.25">
      <c r="A14481" s="5" t="str">
        <f t="shared" si="453"/>
        <v>SubLAPSCE High DesertMonthly Peak DayNovember8</v>
      </c>
      <c r="B14481" t="s">
        <v>2237</v>
      </c>
      <c r="C14481" t="s">
        <v>2264</v>
      </c>
      <c r="D14481" t="s">
        <v>2874</v>
      </c>
      <c r="E14481" t="s">
        <v>3322</v>
      </c>
      <c r="F14481" s="6">
        <v>8</v>
      </c>
      <c r="G14481" s="6"/>
      <c r="H14481" s="6"/>
      <c r="I14481" s="6"/>
      <c r="J14481" s="6">
        <v>49.007999999999996</v>
      </c>
      <c r="K14481">
        <f t="shared" si="452"/>
        <v>1</v>
      </c>
    </row>
    <row r="14482" spans="1:11" x14ac:dyDescent="0.25">
      <c r="A14482" s="5" t="str">
        <f t="shared" si="453"/>
        <v>SubLAPSCE High DesertMonthly Peak DayNovember9</v>
      </c>
      <c r="B14482" t="s">
        <v>2237</v>
      </c>
      <c r="C14482" t="s">
        <v>2264</v>
      </c>
      <c r="D14482" t="s">
        <v>2874</v>
      </c>
      <c r="E14482" t="s">
        <v>3322</v>
      </c>
      <c r="F14482" s="6">
        <v>9</v>
      </c>
      <c r="G14482" s="6"/>
      <c r="H14482" s="6"/>
      <c r="I14482" s="6"/>
      <c r="J14482" s="6">
        <v>52.672000000000004</v>
      </c>
      <c r="K14482">
        <f t="shared" si="452"/>
        <v>1</v>
      </c>
    </row>
    <row r="14483" spans="1:11" x14ac:dyDescent="0.25">
      <c r="A14483" s="5" t="str">
        <f t="shared" si="453"/>
        <v>SubLAPSCE High DesertMonthly Peak DayNovember10</v>
      </c>
      <c r="B14483" t="s">
        <v>2237</v>
      </c>
      <c r="C14483" t="s">
        <v>2264</v>
      </c>
      <c r="D14483" t="s">
        <v>2874</v>
      </c>
      <c r="E14483" t="s">
        <v>3322</v>
      </c>
      <c r="F14483" s="6">
        <v>10</v>
      </c>
      <c r="G14483" s="6"/>
      <c r="H14483" s="6"/>
      <c r="I14483" s="6"/>
      <c r="J14483" s="6">
        <v>61.327999999999996</v>
      </c>
      <c r="K14483">
        <f t="shared" si="452"/>
        <v>1</v>
      </c>
    </row>
    <row r="14484" spans="1:11" x14ac:dyDescent="0.25">
      <c r="A14484" s="5" t="str">
        <f t="shared" si="453"/>
        <v>SubLAPSCE High DesertMonthly Peak DayNovember11</v>
      </c>
      <c r="B14484" t="s">
        <v>2237</v>
      </c>
      <c r="C14484" t="s">
        <v>2264</v>
      </c>
      <c r="D14484" t="s">
        <v>2874</v>
      </c>
      <c r="E14484" t="s">
        <v>3322</v>
      </c>
      <c r="F14484" s="6">
        <v>11</v>
      </c>
      <c r="G14484" s="6"/>
      <c r="H14484" s="6"/>
      <c r="I14484" s="6"/>
      <c r="J14484" s="6">
        <v>66.424000000000007</v>
      </c>
      <c r="K14484">
        <f t="shared" si="452"/>
        <v>1</v>
      </c>
    </row>
    <row r="14485" spans="1:11" x14ac:dyDescent="0.25">
      <c r="A14485" s="5" t="str">
        <f t="shared" si="453"/>
        <v>SubLAPSCE High DesertMonthly Peak DayNovember12</v>
      </c>
      <c r="B14485" t="s">
        <v>2237</v>
      </c>
      <c r="C14485" t="s">
        <v>2264</v>
      </c>
      <c r="D14485" t="s">
        <v>2874</v>
      </c>
      <c r="E14485" t="s">
        <v>3322</v>
      </c>
      <c r="F14485" s="6">
        <v>12</v>
      </c>
      <c r="G14485" s="6"/>
      <c r="H14485" s="6"/>
      <c r="I14485" s="6"/>
      <c r="J14485" s="6">
        <v>69.477999999999994</v>
      </c>
      <c r="K14485">
        <f t="shared" si="452"/>
        <v>1</v>
      </c>
    </row>
    <row r="14486" spans="1:11" x14ac:dyDescent="0.25">
      <c r="A14486" s="5" t="str">
        <f t="shared" si="453"/>
        <v>SubLAPSCE High DesertMonthly Peak DayNovember13</v>
      </c>
      <c r="B14486" t="s">
        <v>2237</v>
      </c>
      <c r="C14486" t="s">
        <v>2264</v>
      </c>
      <c r="D14486" t="s">
        <v>2874</v>
      </c>
      <c r="E14486" t="s">
        <v>3322</v>
      </c>
      <c r="F14486" s="6">
        <v>13</v>
      </c>
      <c r="G14486" s="6"/>
      <c r="H14486" s="6"/>
      <c r="I14486" s="6"/>
      <c r="J14486" s="6">
        <v>72.47</v>
      </c>
      <c r="K14486">
        <f t="shared" si="452"/>
        <v>1</v>
      </c>
    </row>
    <row r="14487" spans="1:11" x14ac:dyDescent="0.25">
      <c r="A14487" s="5" t="str">
        <f t="shared" si="453"/>
        <v>SubLAPSCE High DesertMonthly Peak DayNovember14</v>
      </c>
      <c r="B14487" t="s">
        <v>2237</v>
      </c>
      <c r="C14487" t="s">
        <v>2264</v>
      </c>
      <c r="D14487" t="s">
        <v>2874</v>
      </c>
      <c r="E14487" t="s">
        <v>3322</v>
      </c>
      <c r="F14487" s="6">
        <v>14</v>
      </c>
      <c r="G14487" s="6"/>
      <c r="H14487" s="6"/>
      <c r="I14487" s="6"/>
      <c r="J14487" s="6">
        <v>75.138000000000005</v>
      </c>
      <c r="K14487">
        <f t="shared" si="452"/>
        <v>1</v>
      </c>
    </row>
    <row r="14488" spans="1:11" x14ac:dyDescent="0.25">
      <c r="A14488" s="5" t="str">
        <f t="shared" si="453"/>
        <v>SubLAPSCE High DesertMonthly Peak DayNovember15</v>
      </c>
      <c r="B14488" t="s">
        <v>2237</v>
      </c>
      <c r="C14488" t="s">
        <v>2264</v>
      </c>
      <c r="D14488" t="s">
        <v>2874</v>
      </c>
      <c r="E14488" t="s">
        <v>3322</v>
      </c>
      <c r="F14488" s="6">
        <v>15</v>
      </c>
      <c r="G14488" s="6"/>
      <c r="H14488" s="6"/>
      <c r="I14488" s="6"/>
      <c r="J14488" s="6">
        <v>75.948000000000008</v>
      </c>
      <c r="K14488">
        <f t="shared" si="452"/>
        <v>1</v>
      </c>
    </row>
    <row r="14489" spans="1:11" x14ac:dyDescent="0.25">
      <c r="A14489" s="5" t="str">
        <f t="shared" si="453"/>
        <v>SubLAPSCE High DesertMonthly Peak DayNovember16</v>
      </c>
      <c r="B14489" t="s">
        <v>2237</v>
      </c>
      <c r="C14489" t="s">
        <v>2264</v>
      </c>
      <c r="D14489" t="s">
        <v>2874</v>
      </c>
      <c r="E14489" t="s">
        <v>3322</v>
      </c>
      <c r="F14489" s="6">
        <v>16</v>
      </c>
      <c r="G14489" s="6"/>
      <c r="H14489" s="6"/>
      <c r="I14489" s="6"/>
      <c r="J14489" s="6">
        <v>75.974000000000004</v>
      </c>
      <c r="K14489">
        <f t="shared" si="452"/>
        <v>1</v>
      </c>
    </row>
    <row r="14490" spans="1:11" x14ac:dyDescent="0.25">
      <c r="A14490" s="5" t="str">
        <f t="shared" si="453"/>
        <v>SubLAPSCE High DesertMonthly Peak DayNovember17</v>
      </c>
      <c r="B14490" t="s">
        <v>2237</v>
      </c>
      <c r="C14490" t="s">
        <v>2264</v>
      </c>
      <c r="D14490" t="s">
        <v>2874</v>
      </c>
      <c r="E14490" t="s">
        <v>3322</v>
      </c>
      <c r="F14490" s="6">
        <v>17</v>
      </c>
      <c r="G14490" s="6"/>
      <c r="H14490" s="6"/>
      <c r="I14490" s="6"/>
      <c r="J14490" s="6">
        <v>74.84</v>
      </c>
      <c r="K14490">
        <f t="shared" si="452"/>
        <v>1</v>
      </c>
    </row>
    <row r="14491" spans="1:11" x14ac:dyDescent="0.25">
      <c r="A14491" s="5" t="str">
        <f t="shared" si="453"/>
        <v>SubLAPSCE High DesertMonthly Peak DayNovember18</v>
      </c>
      <c r="B14491" t="s">
        <v>2237</v>
      </c>
      <c r="C14491" t="s">
        <v>2264</v>
      </c>
      <c r="D14491" t="s">
        <v>2874</v>
      </c>
      <c r="E14491" t="s">
        <v>3322</v>
      </c>
      <c r="F14491" s="6">
        <v>18</v>
      </c>
      <c r="G14491" s="6"/>
      <c r="H14491" s="6"/>
      <c r="I14491" s="6"/>
      <c r="J14491" s="6">
        <v>72.209999999999994</v>
      </c>
      <c r="K14491">
        <f t="shared" si="452"/>
        <v>1</v>
      </c>
    </row>
    <row r="14492" spans="1:11" x14ac:dyDescent="0.25">
      <c r="A14492" s="5" t="str">
        <f t="shared" si="453"/>
        <v>SubLAPSCE High DesertMonthly Peak DayNovember19</v>
      </c>
      <c r="B14492" t="s">
        <v>2237</v>
      </c>
      <c r="C14492" t="s">
        <v>2264</v>
      </c>
      <c r="D14492" t="s">
        <v>2874</v>
      </c>
      <c r="E14492" t="s">
        <v>3322</v>
      </c>
      <c r="F14492" s="6">
        <v>19</v>
      </c>
      <c r="G14492" s="6"/>
      <c r="H14492" s="6"/>
      <c r="I14492" s="6"/>
      <c r="J14492" s="6">
        <v>68.210000000000008</v>
      </c>
      <c r="K14492">
        <f t="shared" si="452"/>
        <v>1</v>
      </c>
    </row>
    <row r="14493" spans="1:11" x14ac:dyDescent="0.25">
      <c r="A14493" s="5" t="str">
        <f t="shared" si="453"/>
        <v>SubLAPSCE High DesertMonthly Peak DayNovember20</v>
      </c>
      <c r="B14493" t="s">
        <v>2237</v>
      </c>
      <c r="C14493" t="s">
        <v>2264</v>
      </c>
      <c r="D14493" t="s">
        <v>2874</v>
      </c>
      <c r="E14493" t="s">
        <v>3322</v>
      </c>
      <c r="F14493" s="6">
        <v>20</v>
      </c>
      <c r="G14493" s="6"/>
      <c r="H14493" s="6"/>
      <c r="I14493" s="6"/>
      <c r="J14493" s="6">
        <v>65.222000000000008</v>
      </c>
      <c r="K14493">
        <f t="shared" si="452"/>
        <v>1</v>
      </c>
    </row>
    <row r="14494" spans="1:11" x14ac:dyDescent="0.25">
      <c r="A14494" s="5" t="str">
        <f t="shared" si="453"/>
        <v>SubLAPSCE High DesertMonthly Peak DayNovember21</v>
      </c>
      <c r="B14494" t="s">
        <v>2237</v>
      </c>
      <c r="C14494" t="s">
        <v>2264</v>
      </c>
      <c r="D14494" t="s">
        <v>2874</v>
      </c>
      <c r="E14494" t="s">
        <v>3322</v>
      </c>
      <c r="F14494" s="6">
        <v>21</v>
      </c>
      <c r="G14494" s="6"/>
      <c r="H14494" s="6"/>
      <c r="I14494" s="6"/>
      <c r="J14494" s="6">
        <v>63.544000000000004</v>
      </c>
      <c r="K14494">
        <f t="shared" si="452"/>
        <v>1</v>
      </c>
    </row>
    <row r="14495" spans="1:11" x14ac:dyDescent="0.25">
      <c r="A14495" s="5" t="str">
        <f t="shared" si="453"/>
        <v>SubLAPSCE High DesertMonthly Peak DayNovember22</v>
      </c>
      <c r="B14495" t="s">
        <v>2237</v>
      </c>
      <c r="C14495" t="s">
        <v>2264</v>
      </c>
      <c r="D14495" t="s">
        <v>2874</v>
      </c>
      <c r="E14495" t="s">
        <v>3322</v>
      </c>
      <c r="F14495" s="6">
        <v>22</v>
      </c>
      <c r="G14495" s="6"/>
      <c r="H14495" s="6"/>
      <c r="I14495" s="6"/>
      <c r="J14495" s="6">
        <v>62.672000000000004</v>
      </c>
      <c r="K14495">
        <f t="shared" si="452"/>
        <v>1</v>
      </c>
    </row>
    <row r="14496" spans="1:11" x14ac:dyDescent="0.25">
      <c r="A14496" s="5" t="str">
        <f t="shared" si="453"/>
        <v>SubLAPSCE High DesertMonthly Peak DayNovember23</v>
      </c>
      <c r="B14496" t="s">
        <v>2237</v>
      </c>
      <c r="C14496" t="s">
        <v>2264</v>
      </c>
      <c r="D14496" t="s">
        <v>2874</v>
      </c>
      <c r="E14496" t="s">
        <v>3322</v>
      </c>
      <c r="F14496" s="6">
        <v>23</v>
      </c>
      <c r="G14496" s="6"/>
      <c r="H14496" s="6"/>
      <c r="I14496" s="6"/>
      <c r="J14496" s="6">
        <v>60.832000000000008</v>
      </c>
      <c r="K14496">
        <f t="shared" si="452"/>
        <v>1</v>
      </c>
    </row>
    <row r="14497" spans="1:11" x14ac:dyDescent="0.25">
      <c r="A14497" s="5" t="str">
        <f t="shared" si="453"/>
        <v>SubLAPSCE High DesertMonthly Peak DayNovember24</v>
      </c>
      <c r="B14497" t="s">
        <v>2237</v>
      </c>
      <c r="C14497" t="s">
        <v>2264</v>
      </c>
      <c r="D14497" t="s">
        <v>2874</v>
      </c>
      <c r="E14497" t="s">
        <v>3322</v>
      </c>
      <c r="F14497" s="6">
        <v>24</v>
      </c>
      <c r="G14497" s="6"/>
      <c r="H14497" s="6"/>
      <c r="I14497" s="6"/>
      <c r="J14497" s="6">
        <v>59.013999999999996</v>
      </c>
      <c r="K14497">
        <f t="shared" si="452"/>
        <v>1</v>
      </c>
    </row>
    <row r="14498" spans="1:11" x14ac:dyDescent="0.25">
      <c r="A14498" s="5" t="str">
        <f t="shared" si="453"/>
        <v>SubLAPSCE High DesertAverage WeekdayDecember1</v>
      </c>
      <c r="B14498" t="s">
        <v>2237</v>
      </c>
      <c r="C14498" t="s">
        <v>2264</v>
      </c>
      <c r="D14498" t="s">
        <v>2875</v>
      </c>
      <c r="E14498" t="s">
        <v>3323</v>
      </c>
      <c r="F14498" s="6">
        <v>1</v>
      </c>
      <c r="G14498" s="6"/>
      <c r="H14498" s="6"/>
      <c r="I14498" s="6"/>
      <c r="J14498" s="6">
        <v>37.269999999999996</v>
      </c>
      <c r="K14498">
        <f t="shared" si="452"/>
        <v>1</v>
      </c>
    </row>
    <row r="14499" spans="1:11" x14ac:dyDescent="0.25">
      <c r="A14499" s="5" t="str">
        <f t="shared" si="453"/>
        <v>SubLAPSCE High DesertAverage WeekdayDecember2</v>
      </c>
      <c r="B14499" t="s">
        <v>2237</v>
      </c>
      <c r="C14499" t="s">
        <v>2264</v>
      </c>
      <c r="D14499" t="s">
        <v>2875</v>
      </c>
      <c r="E14499" t="s">
        <v>3323</v>
      </c>
      <c r="F14499" s="6">
        <v>2</v>
      </c>
      <c r="G14499" s="6"/>
      <c r="H14499" s="6"/>
      <c r="I14499" s="6"/>
      <c r="J14499" s="6">
        <v>35.61</v>
      </c>
      <c r="K14499">
        <f t="shared" si="452"/>
        <v>1</v>
      </c>
    </row>
    <row r="14500" spans="1:11" x14ac:dyDescent="0.25">
      <c r="A14500" s="5" t="str">
        <f t="shared" si="453"/>
        <v>SubLAPSCE High DesertAverage WeekdayDecember3</v>
      </c>
      <c r="B14500" t="s">
        <v>2237</v>
      </c>
      <c r="C14500" t="s">
        <v>2264</v>
      </c>
      <c r="D14500" t="s">
        <v>2875</v>
      </c>
      <c r="E14500" t="s">
        <v>3323</v>
      </c>
      <c r="F14500" s="6">
        <v>3</v>
      </c>
      <c r="G14500" s="6"/>
      <c r="H14500" s="6"/>
      <c r="I14500" s="6"/>
      <c r="J14500" s="6">
        <v>35.762</v>
      </c>
      <c r="K14500">
        <f t="shared" si="452"/>
        <v>1</v>
      </c>
    </row>
    <row r="14501" spans="1:11" x14ac:dyDescent="0.25">
      <c r="A14501" s="5" t="str">
        <f t="shared" si="453"/>
        <v>SubLAPSCE High DesertAverage WeekdayDecember4</v>
      </c>
      <c r="B14501" t="s">
        <v>2237</v>
      </c>
      <c r="C14501" t="s">
        <v>2264</v>
      </c>
      <c r="D14501" t="s">
        <v>2875</v>
      </c>
      <c r="E14501" t="s">
        <v>3323</v>
      </c>
      <c r="F14501" s="6">
        <v>4</v>
      </c>
      <c r="G14501" s="6"/>
      <c r="H14501" s="6"/>
      <c r="I14501" s="6"/>
      <c r="J14501" s="6">
        <v>33.968000000000004</v>
      </c>
      <c r="K14501">
        <f t="shared" si="452"/>
        <v>1</v>
      </c>
    </row>
    <row r="14502" spans="1:11" x14ac:dyDescent="0.25">
      <c r="A14502" s="5" t="str">
        <f t="shared" si="453"/>
        <v>SubLAPSCE High DesertAverage WeekdayDecember5</v>
      </c>
      <c r="B14502" t="s">
        <v>2237</v>
      </c>
      <c r="C14502" t="s">
        <v>2264</v>
      </c>
      <c r="D14502" t="s">
        <v>2875</v>
      </c>
      <c r="E14502" t="s">
        <v>3323</v>
      </c>
      <c r="F14502" s="6">
        <v>5</v>
      </c>
      <c r="G14502" s="6"/>
      <c r="H14502" s="6"/>
      <c r="I14502" s="6"/>
      <c r="J14502" s="6">
        <v>32.495999999999995</v>
      </c>
      <c r="K14502">
        <f t="shared" si="452"/>
        <v>1</v>
      </c>
    </row>
    <row r="14503" spans="1:11" x14ac:dyDescent="0.25">
      <c r="A14503" s="5" t="str">
        <f t="shared" si="453"/>
        <v>SubLAPSCE High DesertAverage WeekdayDecember6</v>
      </c>
      <c r="B14503" t="s">
        <v>2237</v>
      </c>
      <c r="C14503" t="s">
        <v>2264</v>
      </c>
      <c r="D14503" t="s">
        <v>2875</v>
      </c>
      <c r="E14503" t="s">
        <v>3323</v>
      </c>
      <c r="F14503" s="6">
        <v>6</v>
      </c>
      <c r="G14503" s="6"/>
      <c r="H14503" s="6"/>
      <c r="I14503" s="6"/>
      <c r="J14503" s="6">
        <v>31.573999999999995</v>
      </c>
      <c r="K14503">
        <f t="shared" si="452"/>
        <v>1</v>
      </c>
    </row>
    <row r="14504" spans="1:11" x14ac:dyDescent="0.25">
      <c r="A14504" s="5" t="str">
        <f t="shared" si="453"/>
        <v>SubLAPSCE High DesertAverage WeekdayDecember7</v>
      </c>
      <c r="B14504" t="s">
        <v>2237</v>
      </c>
      <c r="C14504" t="s">
        <v>2264</v>
      </c>
      <c r="D14504" t="s">
        <v>2875</v>
      </c>
      <c r="E14504" t="s">
        <v>3323</v>
      </c>
      <c r="F14504" s="6">
        <v>7</v>
      </c>
      <c r="G14504" s="6"/>
      <c r="H14504" s="6"/>
      <c r="I14504" s="6"/>
      <c r="J14504" s="6">
        <v>30.651999999999997</v>
      </c>
      <c r="K14504">
        <f t="shared" si="452"/>
        <v>1</v>
      </c>
    </row>
    <row r="14505" spans="1:11" x14ac:dyDescent="0.25">
      <c r="A14505" s="5" t="str">
        <f t="shared" si="453"/>
        <v>SubLAPSCE High DesertAverage WeekdayDecember8</v>
      </c>
      <c r="B14505" t="s">
        <v>2237</v>
      </c>
      <c r="C14505" t="s">
        <v>2264</v>
      </c>
      <c r="D14505" t="s">
        <v>2875</v>
      </c>
      <c r="E14505" t="s">
        <v>3323</v>
      </c>
      <c r="F14505" s="6">
        <v>8</v>
      </c>
      <c r="G14505" s="6"/>
      <c r="H14505" s="6"/>
      <c r="I14505" s="6"/>
      <c r="J14505" s="6">
        <v>29.895999999999997</v>
      </c>
      <c r="K14505">
        <f t="shared" si="452"/>
        <v>1</v>
      </c>
    </row>
    <row r="14506" spans="1:11" x14ac:dyDescent="0.25">
      <c r="A14506" s="5" t="str">
        <f t="shared" si="453"/>
        <v>SubLAPSCE High DesertAverage WeekdayDecember9</v>
      </c>
      <c r="B14506" t="s">
        <v>2237</v>
      </c>
      <c r="C14506" t="s">
        <v>2264</v>
      </c>
      <c r="D14506" t="s">
        <v>2875</v>
      </c>
      <c r="E14506" t="s">
        <v>3323</v>
      </c>
      <c r="F14506" s="6">
        <v>9</v>
      </c>
      <c r="G14506" s="6"/>
      <c r="H14506" s="6"/>
      <c r="I14506" s="6"/>
      <c r="J14506" s="6">
        <v>31.592000000000002</v>
      </c>
      <c r="K14506">
        <f t="shared" si="452"/>
        <v>1</v>
      </c>
    </row>
    <row r="14507" spans="1:11" x14ac:dyDescent="0.25">
      <c r="A14507" s="5" t="str">
        <f t="shared" si="453"/>
        <v>SubLAPSCE High DesertAverage WeekdayDecember10</v>
      </c>
      <c r="B14507" t="s">
        <v>2237</v>
      </c>
      <c r="C14507" t="s">
        <v>2264</v>
      </c>
      <c r="D14507" t="s">
        <v>2875</v>
      </c>
      <c r="E14507" t="s">
        <v>3323</v>
      </c>
      <c r="F14507" s="6">
        <v>10</v>
      </c>
      <c r="G14507" s="6"/>
      <c r="H14507" s="6"/>
      <c r="I14507" s="6"/>
      <c r="J14507" s="6">
        <v>36.777999999999999</v>
      </c>
      <c r="K14507">
        <f t="shared" si="452"/>
        <v>1</v>
      </c>
    </row>
    <row r="14508" spans="1:11" x14ac:dyDescent="0.25">
      <c r="A14508" s="5" t="str">
        <f t="shared" si="453"/>
        <v>SubLAPSCE High DesertAverage WeekdayDecember11</v>
      </c>
      <c r="B14508" t="s">
        <v>2237</v>
      </c>
      <c r="C14508" t="s">
        <v>2264</v>
      </c>
      <c r="D14508" t="s">
        <v>2875</v>
      </c>
      <c r="E14508" t="s">
        <v>3323</v>
      </c>
      <c r="F14508" s="6">
        <v>11</v>
      </c>
      <c r="G14508" s="6"/>
      <c r="H14508" s="6"/>
      <c r="I14508" s="6"/>
      <c r="J14508" s="6">
        <v>43.682000000000002</v>
      </c>
      <c r="K14508">
        <f t="shared" si="452"/>
        <v>1</v>
      </c>
    </row>
    <row r="14509" spans="1:11" x14ac:dyDescent="0.25">
      <c r="A14509" s="5" t="str">
        <f t="shared" si="453"/>
        <v>SubLAPSCE High DesertAverage WeekdayDecember12</v>
      </c>
      <c r="B14509" t="s">
        <v>2237</v>
      </c>
      <c r="C14509" t="s">
        <v>2264</v>
      </c>
      <c r="D14509" t="s">
        <v>2875</v>
      </c>
      <c r="E14509" t="s">
        <v>3323</v>
      </c>
      <c r="F14509" s="6">
        <v>12</v>
      </c>
      <c r="G14509" s="6"/>
      <c r="H14509" s="6"/>
      <c r="I14509" s="6"/>
      <c r="J14509" s="6">
        <v>46.884</v>
      </c>
      <c r="K14509">
        <f t="shared" si="452"/>
        <v>1</v>
      </c>
    </row>
    <row r="14510" spans="1:11" x14ac:dyDescent="0.25">
      <c r="A14510" s="5" t="str">
        <f t="shared" si="453"/>
        <v>SubLAPSCE High DesertAverage WeekdayDecember13</v>
      </c>
      <c r="B14510" t="s">
        <v>2237</v>
      </c>
      <c r="C14510" t="s">
        <v>2264</v>
      </c>
      <c r="D14510" t="s">
        <v>2875</v>
      </c>
      <c r="E14510" t="s">
        <v>3323</v>
      </c>
      <c r="F14510" s="6">
        <v>13</v>
      </c>
      <c r="G14510" s="6"/>
      <c r="H14510" s="6"/>
      <c r="I14510" s="6"/>
      <c r="J14510" s="6">
        <v>49.441999999999993</v>
      </c>
      <c r="K14510">
        <f t="shared" si="452"/>
        <v>1</v>
      </c>
    </row>
    <row r="14511" spans="1:11" x14ac:dyDescent="0.25">
      <c r="A14511" s="5" t="str">
        <f t="shared" si="453"/>
        <v>SubLAPSCE High DesertAverage WeekdayDecember14</v>
      </c>
      <c r="B14511" t="s">
        <v>2237</v>
      </c>
      <c r="C14511" t="s">
        <v>2264</v>
      </c>
      <c r="D14511" t="s">
        <v>2875</v>
      </c>
      <c r="E14511" t="s">
        <v>3323</v>
      </c>
      <c r="F14511" s="6">
        <v>14</v>
      </c>
      <c r="G14511" s="6"/>
      <c r="H14511" s="6"/>
      <c r="I14511" s="6"/>
      <c r="J14511" s="6">
        <v>50.940000000000005</v>
      </c>
      <c r="K14511">
        <f t="shared" si="452"/>
        <v>1</v>
      </c>
    </row>
    <row r="14512" spans="1:11" x14ac:dyDescent="0.25">
      <c r="A14512" s="5" t="str">
        <f t="shared" si="453"/>
        <v>SubLAPSCE High DesertAverage WeekdayDecember15</v>
      </c>
      <c r="B14512" t="s">
        <v>2237</v>
      </c>
      <c r="C14512" t="s">
        <v>2264</v>
      </c>
      <c r="D14512" t="s">
        <v>2875</v>
      </c>
      <c r="E14512" t="s">
        <v>3323</v>
      </c>
      <c r="F14512" s="6">
        <v>15</v>
      </c>
      <c r="G14512" s="6"/>
      <c r="H14512" s="6"/>
      <c r="I14512" s="6"/>
      <c r="J14512" s="6">
        <v>51.738</v>
      </c>
      <c r="K14512">
        <f t="shared" si="452"/>
        <v>1</v>
      </c>
    </row>
    <row r="14513" spans="1:11" x14ac:dyDescent="0.25">
      <c r="A14513" s="5" t="str">
        <f t="shared" si="453"/>
        <v>SubLAPSCE High DesertAverage WeekdayDecember16</v>
      </c>
      <c r="B14513" t="s">
        <v>2237</v>
      </c>
      <c r="C14513" t="s">
        <v>2264</v>
      </c>
      <c r="D14513" t="s">
        <v>2875</v>
      </c>
      <c r="E14513" t="s">
        <v>3323</v>
      </c>
      <c r="F14513" s="6">
        <v>16</v>
      </c>
      <c r="G14513" s="6"/>
      <c r="H14513" s="6"/>
      <c r="I14513" s="6"/>
      <c r="J14513" s="6">
        <v>52.186</v>
      </c>
      <c r="K14513">
        <f t="shared" si="452"/>
        <v>1</v>
      </c>
    </row>
    <row r="14514" spans="1:11" x14ac:dyDescent="0.25">
      <c r="A14514" s="5" t="str">
        <f t="shared" si="453"/>
        <v>SubLAPSCE High DesertAverage WeekdayDecember17</v>
      </c>
      <c r="B14514" t="s">
        <v>2237</v>
      </c>
      <c r="C14514" t="s">
        <v>2264</v>
      </c>
      <c r="D14514" t="s">
        <v>2875</v>
      </c>
      <c r="E14514" t="s">
        <v>3323</v>
      </c>
      <c r="F14514" s="6">
        <v>17</v>
      </c>
      <c r="G14514" s="6"/>
      <c r="H14514" s="6"/>
      <c r="I14514" s="6"/>
      <c r="J14514" s="6">
        <v>51.572000000000003</v>
      </c>
      <c r="K14514">
        <f t="shared" si="452"/>
        <v>1</v>
      </c>
    </row>
    <row r="14515" spans="1:11" x14ac:dyDescent="0.25">
      <c r="A14515" s="5" t="str">
        <f t="shared" si="453"/>
        <v>SubLAPSCE High DesertAverage WeekdayDecember18</v>
      </c>
      <c r="B14515" t="s">
        <v>2237</v>
      </c>
      <c r="C14515" t="s">
        <v>2264</v>
      </c>
      <c r="D14515" t="s">
        <v>2875</v>
      </c>
      <c r="E14515" t="s">
        <v>3323</v>
      </c>
      <c r="F14515" s="6">
        <v>18</v>
      </c>
      <c r="G14515" s="6"/>
      <c r="H14515" s="6"/>
      <c r="I14515" s="6"/>
      <c r="J14515" s="6">
        <v>49.231999999999999</v>
      </c>
      <c r="K14515">
        <f t="shared" si="452"/>
        <v>1</v>
      </c>
    </row>
    <row r="14516" spans="1:11" x14ac:dyDescent="0.25">
      <c r="A14516" s="5" t="str">
        <f t="shared" si="453"/>
        <v>SubLAPSCE High DesertAverage WeekdayDecember19</v>
      </c>
      <c r="B14516" t="s">
        <v>2237</v>
      </c>
      <c r="C14516" t="s">
        <v>2264</v>
      </c>
      <c r="D14516" t="s">
        <v>2875</v>
      </c>
      <c r="E14516" t="s">
        <v>3323</v>
      </c>
      <c r="F14516" s="6">
        <v>19</v>
      </c>
      <c r="G14516" s="6"/>
      <c r="H14516" s="6"/>
      <c r="I14516" s="6"/>
      <c r="J14516" s="6">
        <v>46.797999999999995</v>
      </c>
      <c r="K14516">
        <f t="shared" si="452"/>
        <v>1</v>
      </c>
    </row>
    <row r="14517" spans="1:11" x14ac:dyDescent="0.25">
      <c r="A14517" s="5" t="str">
        <f t="shared" si="453"/>
        <v>SubLAPSCE High DesertAverage WeekdayDecember20</v>
      </c>
      <c r="B14517" t="s">
        <v>2237</v>
      </c>
      <c r="C14517" t="s">
        <v>2264</v>
      </c>
      <c r="D14517" t="s">
        <v>2875</v>
      </c>
      <c r="E14517" t="s">
        <v>3323</v>
      </c>
      <c r="F14517" s="6">
        <v>20</v>
      </c>
      <c r="G14517" s="6"/>
      <c r="H14517" s="6"/>
      <c r="I14517" s="6"/>
      <c r="J14517" s="6">
        <v>43.555999999999997</v>
      </c>
      <c r="K14517">
        <f t="shared" si="452"/>
        <v>1</v>
      </c>
    </row>
    <row r="14518" spans="1:11" x14ac:dyDescent="0.25">
      <c r="A14518" s="5" t="str">
        <f t="shared" si="453"/>
        <v>SubLAPSCE High DesertAverage WeekdayDecember21</v>
      </c>
      <c r="B14518" t="s">
        <v>2237</v>
      </c>
      <c r="C14518" t="s">
        <v>2264</v>
      </c>
      <c r="D14518" t="s">
        <v>2875</v>
      </c>
      <c r="E14518" t="s">
        <v>3323</v>
      </c>
      <c r="F14518" s="6">
        <v>21</v>
      </c>
      <c r="G14518" s="6"/>
      <c r="H14518" s="6"/>
      <c r="I14518" s="6"/>
      <c r="J14518" s="6">
        <v>40.222000000000001</v>
      </c>
      <c r="K14518">
        <f t="shared" si="452"/>
        <v>1</v>
      </c>
    </row>
    <row r="14519" spans="1:11" x14ac:dyDescent="0.25">
      <c r="A14519" s="5" t="str">
        <f t="shared" si="453"/>
        <v>SubLAPSCE High DesertAverage WeekdayDecember22</v>
      </c>
      <c r="B14519" t="s">
        <v>2237</v>
      </c>
      <c r="C14519" t="s">
        <v>2264</v>
      </c>
      <c r="D14519" t="s">
        <v>2875</v>
      </c>
      <c r="E14519" t="s">
        <v>3323</v>
      </c>
      <c r="F14519" s="6">
        <v>22</v>
      </c>
      <c r="G14519" s="6"/>
      <c r="H14519" s="6"/>
      <c r="I14519" s="6"/>
      <c r="J14519" s="6">
        <v>37.698</v>
      </c>
      <c r="K14519">
        <f t="shared" si="452"/>
        <v>1</v>
      </c>
    </row>
    <row r="14520" spans="1:11" x14ac:dyDescent="0.25">
      <c r="A14520" s="5" t="str">
        <f t="shared" si="453"/>
        <v>SubLAPSCE High DesertAverage WeekdayDecember23</v>
      </c>
      <c r="B14520" t="s">
        <v>2237</v>
      </c>
      <c r="C14520" t="s">
        <v>2264</v>
      </c>
      <c r="D14520" t="s">
        <v>2875</v>
      </c>
      <c r="E14520" t="s">
        <v>3323</v>
      </c>
      <c r="F14520" s="6">
        <v>23</v>
      </c>
      <c r="G14520" s="6"/>
      <c r="H14520" s="6"/>
      <c r="I14520" s="6"/>
      <c r="J14520" s="6">
        <v>37.006</v>
      </c>
      <c r="K14520">
        <f t="shared" si="452"/>
        <v>1</v>
      </c>
    </row>
    <row r="14521" spans="1:11" x14ac:dyDescent="0.25">
      <c r="A14521" s="5" t="str">
        <f t="shared" si="453"/>
        <v>SubLAPSCE High DesertAverage WeekdayDecember24</v>
      </c>
      <c r="B14521" t="s">
        <v>2237</v>
      </c>
      <c r="C14521" t="s">
        <v>2264</v>
      </c>
      <c r="D14521" t="s">
        <v>2875</v>
      </c>
      <c r="E14521" t="s">
        <v>3323</v>
      </c>
      <c r="F14521" s="6">
        <v>24</v>
      </c>
      <c r="G14521" s="6"/>
      <c r="H14521" s="6"/>
      <c r="I14521" s="6"/>
      <c r="J14521" s="6">
        <v>36.412000000000006</v>
      </c>
      <c r="K14521">
        <f t="shared" si="452"/>
        <v>1</v>
      </c>
    </row>
    <row r="14522" spans="1:11" x14ac:dyDescent="0.25">
      <c r="A14522" s="5" t="str">
        <f t="shared" si="453"/>
        <v>SubLAPSCE High DesertMonthly Peak DayDecember1</v>
      </c>
      <c r="B14522" t="s">
        <v>2237</v>
      </c>
      <c r="C14522" t="s">
        <v>2264</v>
      </c>
      <c r="D14522" t="s">
        <v>2876</v>
      </c>
      <c r="E14522" t="s">
        <v>3323</v>
      </c>
      <c r="F14522" s="6">
        <v>1</v>
      </c>
      <c r="G14522" s="6"/>
      <c r="H14522" s="6"/>
      <c r="I14522" s="6"/>
      <c r="J14522" s="6">
        <v>33.137999999999998</v>
      </c>
      <c r="K14522">
        <f t="shared" si="452"/>
        <v>1</v>
      </c>
    </row>
    <row r="14523" spans="1:11" x14ac:dyDescent="0.25">
      <c r="A14523" s="5" t="str">
        <f t="shared" si="453"/>
        <v>SubLAPSCE High DesertMonthly Peak DayDecember2</v>
      </c>
      <c r="B14523" t="s">
        <v>2237</v>
      </c>
      <c r="C14523" t="s">
        <v>2264</v>
      </c>
      <c r="D14523" t="s">
        <v>2876</v>
      </c>
      <c r="E14523" t="s">
        <v>3323</v>
      </c>
      <c r="F14523" s="6">
        <v>2</v>
      </c>
      <c r="G14523" s="6"/>
      <c r="H14523" s="6"/>
      <c r="I14523" s="6"/>
      <c r="J14523" s="6">
        <v>32.143999999999998</v>
      </c>
      <c r="K14523">
        <f t="shared" si="452"/>
        <v>1</v>
      </c>
    </row>
    <row r="14524" spans="1:11" x14ac:dyDescent="0.25">
      <c r="A14524" s="5" t="str">
        <f t="shared" si="453"/>
        <v>SubLAPSCE High DesertMonthly Peak DayDecember3</v>
      </c>
      <c r="B14524" t="s">
        <v>2237</v>
      </c>
      <c r="C14524" t="s">
        <v>2264</v>
      </c>
      <c r="D14524" t="s">
        <v>2876</v>
      </c>
      <c r="E14524" t="s">
        <v>3323</v>
      </c>
      <c r="F14524" s="6">
        <v>3</v>
      </c>
      <c r="G14524" s="6"/>
      <c r="H14524" s="6"/>
      <c r="I14524" s="6"/>
      <c r="J14524" s="6">
        <v>31.733999999999998</v>
      </c>
      <c r="K14524">
        <f t="shared" si="452"/>
        <v>1</v>
      </c>
    </row>
    <row r="14525" spans="1:11" x14ac:dyDescent="0.25">
      <c r="A14525" s="5" t="str">
        <f t="shared" si="453"/>
        <v>SubLAPSCE High DesertMonthly Peak DayDecember4</v>
      </c>
      <c r="B14525" t="s">
        <v>2237</v>
      </c>
      <c r="C14525" t="s">
        <v>2264</v>
      </c>
      <c r="D14525" t="s">
        <v>2876</v>
      </c>
      <c r="E14525" t="s">
        <v>3323</v>
      </c>
      <c r="F14525" s="6">
        <v>4</v>
      </c>
      <c r="G14525" s="6"/>
      <c r="H14525" s="6"/>
      <c r="I14525" s="6"/>
      <c r="J14525" s="6">
        <v>30.8</v>
      </c>
      <c r="K14525">
        <f t="shared" si="452"/>
        <v>1</v>
      </c>
    </row>
    <row r="14526" spans="1:11" x14ac:dyDescent="0.25">
      <c r="A14526" s="5" t="str">
        <f t="shared" si="453"/>
        <v>SubLAPSCE High DesertMonthly Peak DayDecember5</v>
      </c>
      <c r="B14526" t="s">
        <v>2237</v>
      </c>
      <c r="C14526" t="s">
        <v>2264</v>
      </c>
      <c r="D14526" t="s">
        <v>2876</v>
      </c>
      <c r="E14526" t="s">
        <v>3323</v>
      </c>
      <c r="F14526" s="6">
        <v>5</v>
      </c>
      <c r="G14526" s="6"/>
      <c r="H14526" s="6"/>
      <c r="I14526" s="6"/>
      <c r="J14526" s="6">
        <v>31.023999999999994</v>
      </c>
      <c r="K14526">
        <f t="shared" si="452"/>
        <v>1</v>
      </c>
    </row>
    <row r="14527" spans="1:11" x14ac:dyDescent="0.25">
      <c r="A14527" s="5" t="str">
        <f t="shared" si="453"/>
        <v>SubLAPSCE High DesertMonthly Peak DayDecember6</v>
      </c>
      <c r="B14527" t="s">
        <v>2237</v>
      </c>
      <c r="C14527" t="s">
        <v>2264</v>
      </c>
      <c r="D14527" t="s">
        <v>2876</v>
      </c>
      <c r="E14527" t="s">
        <v>3323</v>
      </c>
      <c r="F14527" s="6">
        <v>6</v>
      </c>
      <c r="G14527" s="6"/>
      <c r="H14527" s="6"/>
      <c r="I14527" s="6"/>
      <c r="J14527" s="6">
        <v>29.913999999999998</v>
      </c>
      <c r="K14527">
        <f t="shared" si="452"/>
        <v>1</v>
      </c>
    </row>
    <row r="14528" spans="1:11" x14ac:dyDescent="0.25">
      <c r="A14528" s="5" t="str">
        <f t="shared" si="453"/>
        <v>SubLAPSCE High DesertMonthly Peak DayDecember7</v>
      </c>
      <c r="B14528" t="s">
        <v>2237</v>
      </c>
      <c r="C14528" t="s">
        <v>2264</v>
      </c>
      <c r="D14528" t="s">
        <v>2876</v>
      </c>
      <c r="E14528" t="s">
        <v>3323</v>
      </c>
      <c r="F14528" s="6">
        <v>7</v>
      </c>
      <c r="G14528" s="6"/>
      <c r="H14528" s="6"/>
      <c r="I14528" s="6"/>
      <c r="J14528" s="6">
        <v>29.68</v>
      </c>
      <c r="K14528">
        <f t="shared" si="452"/>
        <v>1</v>
      </c>
    </row>
    <row r="14529" spans="1:11" x14ac:dyDescent="0.25">
      <c r="A14529" s="5" t="str">
        <f t="shared" si="453"/>
        <v>SubLAPSCE High DesertMonthly Peak DayDecember8</v>
      </c>
      <c r="B14529" t="s">
        <v>2237</v>
      </c>
      <c r="C14529" t="s">
        <v>2264</v>
      </c>
      <c r="D14529" t="s">
        <v>2876</v>
      </c>
      <c r="E14529" t="s">
        <v>3323</v>
      </c>
      <c r="F14529" s="6">
        <v>8</v>
      </c>
      <c r="G14529" s="6"/>
      <c r="H14529" s="6"/>
      <c r="I14529" s="6"/>
      <c r="J14529" s="6">
        <v>29.372000000000003</v>
      </c>
      <c r="K14529">
        <f t="shared" si="452"/>
        <v>1</v>
      </c>
    </row>
    <row r="14530" spans="1:11" x14ac:dyDescent="0.25">
      <c r="A14530" s="5" t="str">
        <f t="shared" si="453"/>
        <v>SubLAPSCE High DesertMonthly Peak DayDecember9</v>
      </c>
      <c r="B14530" t="s">
        <v>2237</v>
      </c>
      <c r="C14530" t="s">
        <v>2264</v>
      </c>
      <c r="D14530" t="s">
        <v>2876</v>
      </c>
      <c r="E14530" t="s">
        <v>3323</v>
      </c>
      <c r="F14530" s="6">
        <v>9</v>
      </c>
      <c r="G14530" s="6"/>
      <c r="H14530" s="6"/>
      <c r="I14530" s="6"/>
      <c r="J14530" s="6">
        <v>31.094000000000001</v>
      </c>
      <c r="K14530">
        <f t="shared" ref="K14530:K14593" si="454">INDEX(events, MATCH(CONCATENATE(B14530, C14530, D14530, E14530), events_y, 0), MATCH("Confidential", events_x, 0))</f>
        <v>1</v>
      </c>
    </row>
    <row r="14531" spans="1:11" x14ac:dyDescent="0.25">
      <c r="A14531" s="5" t="str">
        <f t="shared" ref="A14531:A14594" si="455">CONCATENATE(B14531, C14531, D14531, E14531, F14531)</f>
        <v>SubLAPSCE High DesertMonthly Peak DayDecember10</v>
      </c>
      <c r="B14531" t="s">
        <v>2237</v>
      </c>
      <c r="C14531" t="s">
        <v>2264</v>
      </c>
      <c r="D14531" t="s">
        <v>2876</v>
      </c>
      <c r="E14531" t="s">
        <v>3323</v>
      </c>
      <c r="F14531" s="6">
        <v>10</v>
      </c>
      <c r="G14531" s="6"/>
      <c r="H14531" s="6"/>
      <c r="I14531" s="6"/>
      <c r="J14531" s="6">
        <v>35.147999999999996</v>
      </c>
      <c r="K14531">
        <f t="shared" si="454"/>
        <v>1</v>
      </c>
    </row>
    <row r="14532" spans="1:11" x14ac:dyDescent="0.25">
      <c r="A14532" s="5" t="str">
        <f t="shared" si="455"/>
        <v>SubLAPSCE High DesertMonthly Peak DayDecember11</v>
      </c>
      <c r="B14532" t="s">
        <v>2237</v>
      </c>
      <c r="C14532" t="s">
        <v>2264</v>
      </c>
      <c r="D14532" t="s">
        <v>2876</v>
      </c>
      <c r="E14532" t="s">
        <v>3323</v>
      </c>
      <c r="F14532" s="6">
        <v>11</v>
      </c>
      <c r="G14532" s="6"/>
      <c r="H14532" s="6"/>
      <c r="I14532" s="6"/>
      <c r="J14532" s="6">
        <v>40.781999999999996</v>
      </c>
      <c r="K14532">
        <f t="shared" si="454"/>
        <v>1</v>
      </c>
    </row>
    <row r="14533" spans="1:11" x14ac:dyDescent="0.25">
      <c r="A14533" s="5" t="str">
        <f t="shared" si="455"/>
        <v>SubLAPSCE High DesertMonthly Peak DayDecember12</v>
      </c>
      <c r="B14533" t="s">
        <v>2237</v>
      </c>
      <c r="C14533" t="s">
        <v>2264</v>
      </c>
      <c r="D14533" t="s">
        <v>2876</v>
      </c>
      <c r="E14533" t="s">
        <v>3323</v>
      </c>
      <c r="F14533" s="6">
        <v>12</v>
      </c>
      <c r="G14533" s="6"/>
      <c r="H14533" s="6"/>
      <c r="I14533" s="6"/>
      <c r="J14533" s="6">
        <v>45.745999999999995</v>
      </c>
      <c r="K14533">
        <f t="shared" si="454"/>
        <v>1</v>
      </c>
    </row>
    <row r="14534" spans="1:11" x14ac:dyDescent="0.25">
      <c r="A14534" s="5" t="str">
        <f t="shared" si="455"/>
        <v>SubLAPSCE High DesertMonthly Peak DayDecember13</v>
      </c>
      <c r="B14534" t="s">
        <v>2237</v>
      </c>
      <c r="C14534" t="s">
        <v>2264</v>
      </c>
      <c r="D14534" t="s">
        <v>2876</v>
      </c>
      <c r="E14534" t="s">
        <v>3323</v>
      </c>
      <c r="F14534" s="6">
        <v>13</v>
      </c>
      <c r="G14534" s="6"/>
      <c r="H14534" s="6"/>
      <c r="I14534" s="6"/>
      <c r="J14534" s="6">
        <v>47.612000000000002</v>
      </c>
      <c r="K14534">
        <f t="shared" si="454"/>
        <v>1</v>
      </c>
    </row>
    <row r="14535" spans="1:11" x14ac:dyDescent="0.25">
      <c r="A14535" s="5" t="str">
        <f t="shared" si="455"/>
        <v>SubLAPSCE High DesertMonthly Peak DayDecember14</v>
      </c>
      <c r="B14535" t="s">
        <v>2237</v>
      </c>
      <c r="C14535" t="s">
        <v>2264</v>
      </c>
      <c r="D14535" t="s">
        <v>2876</v>
      </c>
      <c r="E14535" t="s">
        <v>3323</v>
      </c>
      <c r="F14535" s="6">
        <v>14</v>
      </c>
      <c r="G14535" s="6"/>
      <c r="H14535" s="6"/>
      <c r="I14535" s="6"/>
      <c r="J14535" s="6">
        <v>49.245999999999995</v>
      </c>
      <c r="K14535">
        <f t="shared" si="454"/>
        <v>1</v>
      </c>
    </row>
    <row r="14536" spans="1:11" x14ac:dyDescent="0.25">
      <c r="A14536" s="5" t="str">
        <f t="shared" si="455"/>
        <v>SubLAPSCE High DesertMonthly Peak DayDecember15</v>
      </c>
      <c r="B14536" t="s">
        <v>2237</v>
      </c>
      <c r="C14536" t="s">
        <v>2264</v>
      </c>
      <c r="D14536" t="s">
        <v>2876</v>
      </c>
      <c r="E14536" t="s">
        <v>3323</v>
      </c>
      <c r="F14536" s="6">
        <v>15</v>
      </c>
      <c r="G14536" s="6"/>
      <c r="H14536" s="6"/>
      <c r="I14536" s="6"/>
      <c r="J14536" s="6">
        <v>50.56600000000001</v>
      </c>
      <c r="K14536">
        <f t="shared" si="454"/>
        <v>1</v>
      </c>
    </row>
    <row r="14537" spans="1:11" x14ac:dyDescent="0.25">
      <c r="A14537" s="5" t="str">
        <f t="shared" si="455"/>
        <v>SubLAPSCE High DesertMonthly Peak DayDecember16</v>
      </c>
      <c r="B14537" t="s">
        <v>2237</v>
      </c>
      <c r="C14537" t="s">
        <v>2264</v>
      </c>
      <c r="D14537" t="s">
        <v>2876</v>
      </c>
      <c r="E14537" t="s">
        <v>3323</v>
      </c>
      <c r="F14537" s="6">
        <v>16</v>
      </c>
      <c r="G14537" s="6"/>
      <c r="H14537" s="6"/>
      <c r="I14537" s="6"/>
      <c r="J14537" s="6">
        <v>51.427999999999997</v>
      </c>
      <c r="K14537">
        <f t="shared" si="454"/>
        <v>1</v>
      </c>
    </row>
    <row r="14538" spans="1:11" x14ac:dyDescent="0.25">
      <c r="A14538" s="5" t="str">
        <f t="shared" si="455"/>
        <v>SubLAPSCE High DesertMonthly Peak DayDecember17</v>
      </c>
      <c r="B14538" t="s">
        <v>2237</v>
      </c>
      <c r="C14538" t="s">
        <v>2264</v>
      </c>
      <c r="D14538" t="s">
        <v>2876</v>
      </c>
      <c r="E14538" t="s">
        <v>3323</v>
      </c>
      <c r="F14538" s="6">
        <v>17</v>
      </c>
      <c r="G14538" s="6"/>
      <c r="H14538" s="6"/>
      <c r="I14538" s="6"/>
      <c r="J14538" s="6">
        <v>51.556000000000004</v>
      </c>
      <c r="K14538">
        <f t="shared" si="454"/>
        <v>1</v>
      </c>
    </row>
    <row r="14539" spans="1:11" x14ac:dyDescent="0.25">
      <c r="A14539" s="5" t="str">
        <f t="shared" si="455"/>
        <v>SubLAPSCE High DesertMonthly Peak DayDecember18</v>
      </c>
      <c r="B14539" t="s">
        <v>2237</v>
      </c>
      <c r="C14539" t="s">
        <v>2264</v>
      </c>
      <c r="D14539" t="s">
        <v>2876</v>
      </c>
      <c r="E14539" t="s">
        <v>3323</v>
      </c>
      <c r="F14539" s="6">
        <v>18</v>
      </c>
      <c r="G14539" s="6"/>
      <c r="H14539" s="6"/>
      <c r="I14539" s="6"/>
      <c r="J14539" s="6">
        <v>49.153999999999996</v>
      </c>
      <c r="K14539">
        <f t="shared" si="454"/>
        <v>1</v>
      </c>
    </row>
    <row r="14540" spans="1:11" x14ac:dyDescent="0.25">
      <c r="A14540" s="5" t="str">
        <f t="shared" si="455"/>
        <v>SubLAPSCE High DesertMonthly Peak DayDecember19</v>
      </c>
      <c r="B14540" t="s">
        <v>2237</v>
      </c>
      <c r="C14540" t="s">
        <v>2264</v>
      </c>
      <c r="D14540" t="s">
        <v>2876</v>
      </c>
      <c r="E14540" t="s">
        <v>3323</v>
      </c>
      <c r="F14540" s="6">
        <v>19</v>
      </c>
      <c r="G14540" s="6"/>
      <c r="H14540" s="6"/>
      <c r="I14540" s="6"/>
      <c r="J14540" s="6">
        <v>45.541999999999994</v>
      </c>
      <c r="K14540">
        <f t="shared" si="454"/>
        <v>1</v>
      </c>
    </row>
    <row r="14541" spans="1:11" x14ac:dyDescent="0.25">
      <c r="A14541" s="5" t="str">
        <f t="shared" si="455"/>
        <v>SubLAPSCE High DesertMonthly Peak DayDecember20</v>
      </c>
      <c r="B14541" t="s">
        <v>2237</v>
      </c>
      <c r="C14541" t="s">
        <v>2264</v>
      </c>
      <c r="D14541" t="s">
        <v>2876</v>
      </c>
      <c r="E14541" t="s">
        <v>3323</v>
      </c>
      <c r="F14541" s="6">
        <v>20</v>
      </c>
      <c r="G14541" s="6"/>
      <c r="H14541" s="6"/>
      <c r="I14541" s="6"/>
      <c r="J14541" s="6">
        <v>42.677999999999997</v>
      </c>
      <c r="K14541">
        <f t="shared" si="454"/>
        <v>1</v>
      </c>
    </row>
    <row r="14542" spans="1:11" x14ac:dyDescent="0.25">
      <c r="A14542" s="5" t="str">
        <f t="shared" si="455"/>
        <v>SubLAPSCE High DesertMonthly Peak DayDecember21</v>
      </c>
      <c r="B14542" t="s">
        <v>2237</v>
      </c>
      <c r="C14542" t="s">
        <v>2264</v>
      </c>
      <c r="D14542" t="s">
        <v>2876</v>
      </c>
      <c r="E14542" t="s">
        <v>3323</v>
      </c>
      <c r="F14542" s="6">
        <v>21</v>
      </c>
      <c r="G14542" s="6"/>
      <c r="H14542" s="6"/>
      <c r="I14542" s="6"/>
      <c r="J14542" s="6">
        <v>41.196000000000005</v>
      </c>
      <c r="K14542">
        <f t="shared" si="454"/>
        <v>1</v>
      </c>
    </row>
    <row r="14543" spans="1:11" x14ac:dyDescent="0.25">
      <c r="A14543" s="5" t="str">
        <f t="shared" si="455"/>
        <v>SubLAPSCE High DesertMonthly Peak DayDecember22</v>
      </c>
      <c r="B14543" t="s">
        <v>2237</v>
      </c>
      <c r="C14543" t="s">
        <v>2264</v>
      </c>
      <c r="D14543" t="s">
        <v>2876</v>
      </c>
      <c r="E14543" t="s">
        <v>3323</v>
      </c>
      <c r="F14543" s="6">
        <v>22</v>
      </c>
      <c r="G14543" s="6"/>
      <c r="H14543" s="6"/>
      <c r="I14543" s="6"/>
      <c r="J14543" s="6">
        <v>39.971999999999994</v>
      </c>
      <c r="K14543">
        <f t="shared" si="454"/>
        <v>1</v>
      </c>
    </row>
    <row r="14544" spans="1:11" x14ac:dyDescent="0.25">
      <c r="A14544" s="5" t="str">
        <f t="shared" si="455"/>
        <v>SubLAPSCE High DesertMonthly Peak DayDecember23</v>
      </c>
      <c r="B14544" t="s">
        <v>2237</v>
      </c>
      <c r="C14544" t="s">
        <v>2264</v>
      </c>
      <c r="D14544" t="s">
        <v>2876</v>
      </c>
      <c r="E14544" t="s">
        <v>3323</v>
      </c>
      <c r="F14544" s="6">
        <v>23</v>
      </c>
      <c r="G14544" s="6"/>
      <c r="H14544" s="6"/>
      <c r="I14544" s="6"/>
      <c r="J14544" s="6">
        <v>38.718000000000004</v>
      </c>
      <c r="K14544">
        <f t="shared" si="454"/>
        <v>1</v>
      </c>
    </row>
    <row r="14545" spans="1:11" x14ac:dyDescent="0.25">
      <c r="A14545" s="5" t="str">
        <f t="shared" si="455"/>
        <v>SubLAPSCE High DesertMonthly Peak DayDecember24</v>
      </c>
      <c r="B14545" t="s">
        <v>2237</v>
      </c>
      <c r="C14545" t="s">
        <v>2264</v>
      </c>
      <c r="D14545" t="s">
        <v>2876</v>
      </c>
      <c r="E14545" t="s">
        <v>3323</v>
      </c>
      <c r="F14545" s="6">
        <v>24</v>
      </c>
      <c r="G14545" s="6"/>
      <c r="H14545" s="6"/>
      <c r="I14545" s="6"/>
      <c r="J14545" s="6">
        <v>36.398000000000003</v>
      </c>
      <c r="K14545">
        <f t="shared" si="454"/>
        <v>1</v>
      </c>
    </row>
    <row r="14546" spans="1:11" x14ac:dyDescent="0.25">
      <c r="A14546" s="5" t="str">
        <f t="shared" si="455"/>
        <v>SubLAPSCE NorthAverage WeekdayJanuary1</v>
      </c>
      <c r="B14546" t="s">
        <v>2237</v>
      </c>
      <c r="C14546" t="s">
        <v>2265</v>
      </c>
      <c r="D14546" t="s">
        <v>2877</v>
      </c>
      <c r="E14546" t="s">
        <v>3324</v>
      </c>
      <c r="F14546" s="6">
        <v>1</v>
      </c>
      <c r="G14546" s="6"/>
      <c r="H14546" s="6"/>
      <c r="I14546" s="6"/>
      <c r="J14546" s="6">
        <v>41.361428571428576</v>
      </c>
      <c r="K14546">
        <f t="shared" si="454"/>
        <v>1</v>
      </c>
    </row>
    <row r="14547" spans="1:11" x14ac:dyDescent="0.25">
      <c r="A14547" s="5" t="str">
        <f t="shared" si="455"/>
        <v>SubLAPSCE NorthAverage WeekdayJanuary2</v>
      </c>
      <c r="B14547" t="s">
        <v>2237</v>
      </c>
      <c r="C14547" t="s">
        <v>2265</v>
      </c>
      <c r="D14547" t="s">
        <v>2877</v>
      </c>
      <c r="E14547" t="s">
        <v>3324</v>
      </c>
      <c r="F14547" s="6">
        <v>2</v>
      </c>
      <c r="G14547" s="6"/>
      <c r="H14547" s="6"/>
      <c r="I14547" s="6"/>
      <c r="J14547" s="6">
        <v>40.534285714285716</v>
      </c>
      <c r="K14547">
        <f t="shared" si="454"/>
        <v>1</v>
      </c>
    </row>
    <row r="14548" spans="1:11" x14ac:dyDescent="0.25">
      <c r="A14548" s="5" t="str">
        <f t="shared" si="455"/>
        <v>SubLAPSCE NorthAverage WeekdayJanuary3</v>
      </c>
      <c r="B14548" t="s">
        <v>2237</v>
      </c>
      <c r="C14548" t="s">
        <v>2265</v>
      </c>
      <c r="D14548" t="s">
        <v>2877</v>
      </c>
      <c r="E14548" t="s">
        <v>3324</v>
      </c>
      <c r="F14548" s="6">
        <v>3</v>
      </c>
      <c r="G14548" s="6"/>
      <c r="H14548" s="6"/>
      <c r="I14548" s="6"/>
      <c r="J14548" s="6">
        <v>41.042142857142856</v>
      </c>
      <c r="K14548">
        <f t="shared" si="454"/>
        <v>1</v>
      </c>
    </row>
    <row r="14549" spans="1:11" x14ac:dyDescent="0.25">
      <c r="A14549" s="5" t="str">
        <f t="shared" si="455"/>
        <v>SubLAPSCE NorthAverage WeekdayJanuary4</v>
      </c>
      <c r="B14549" t="s">
        <v>2237</v>
      </c>
      <c r="C14549" t="s">
        <v>2265</v>
      </c>
      <c r="D14549" t="s">
        <v>2877</v>
      </c>
      <c r="E14549" t="s">
        <v>3324</v>
      </c>
      <c r="F14549" s="6">
        <v>4</v>
      </c>
      <c r="G14549" s="6"/>
      <c r="H14549" s="6"/>
      <c r="I14549" s="6"/>
      <c r="J14549" s="6">
        <v>42.020714285714277</v>
      </c>
      <c r="K14549">
        <f t="shared" si="454"/>
        <v>1</v>
      </c>
    </row>
    <row r="14550" spans="1:11" x14ac:dyDescent="0.25">
      <c r="A14550" s="5" t="str">
        <f t="shared" si="455"/>
        <v>SubLAPSCE NorthAverage WeekdayJanuary5</v>
      </c>
      <c r="B14550" t="s">
        <v>2237</v>
      </c>
      <c r="C14550" t="s">
        <v>2265</v>
      </c>
      <c r="D14550" t="s">
        <v>2877</v>
      </c>
      <c r="E14550" t="s">
        <v>3324</v>
      </c>
      <c r="F14550" s="6">
        <v>5</v>
      </c>
      <c r="G14550" s="6"/>
      <c r="H14550" s="6"/>
      <c r="I14550" s="6"/>
      <c r="J14550" s="6">
        <v>41.609285714285711</v>
      </c>
      <c r="K14550">
        <f t="shared" si="454"/>
        <v>1</v>
      </c>
    </row>
    <row r="14551" spans="1:11" x14ac:dyDescent="0.25">
      <c r="A14551" s="5" t="str">
        <f t="shared" si="455"/>
        <v>SubLAPSCE NorthAverage WeekdayJanuary6</v>
      </c>
      <c r="B14551" t="s">
        <v>2237</v>
      </c>
      <c r="C14551" t="s">
        <v>2265</v>
      </c>
      <c r="D14551" t="s">
        <v>2877</v>
      </c>
      <c r="E14551" t="s">
        <v>3324</v>
      </c>
      <c r="F14551" s="6">
        <v>6</v>
      </c>
      <c r="G14551" s="6"/>
      <c r="H14551" s="6"/>
      <c r="I14551" s="6"/>
      <c r="J14551" s="6">
        <v>42.449999999999982</v>
      </c>
      <c r="K14551">
        <f t="shared" si="454"/>
        <v>1</v>
      </c>
    </row>
    <row r="14552" spans="1:11" x14ac:dyDescent="0.25">
      <c r="A14552" s="5" t="str">
        <f t="shared" si="455"/>
        <v>SubLAPSCE NorthAverage WeekdayJanuary7</v>
      </c>
      <c r="B14552" t="s">
        <v>2237</v>
      </c>
      <c r="C14552" t="s">
        <v>2265</v>
      </c>
      <c r="D14552" t="s">
        <v>2877</v>
      </c>
      <c r="E14552" t="s">
        <v>3324</v>
      </c>
      <c r="F14552" s="6">
        <v>7</v>
      </c>
      <c r="G14552" s="6"/>
      <c r="H14552" s="6"/>
      <c r="I14552" s="6"/>
      <c r="J14552" s="6">
        <v>42.092857142857149</v>
      </c>
      <c r="K14552">
        <f t="shared" si="454"/>
        <v>1</v>
      </c>
    </row>
    <row r="14553" spans="1:11" x14ac:dyDescent="0.25">
      <c r="A14553" s="5" t="str">
        <f t="shared" si="455"/>
        <v>SubLAPSCE NorthAverage WeekdayJanuary8</v>
      </c>
      <c r="B14553" t="s">
        <v>2237</v>
      </c>
      <c r="C14553" t="s">
        <v>2265</v>
      </c>
      <c r="D14553" t="s">
        <v>2877</v>
      </c>
      <c r="E14553" t="s">
        <v>3324</v>
      </c>
      <c r="F14553" s="6">
        <v>8</v>
      </c>
      <c r="G14553" s="6"/>
      <c r="H14553" s="6"/>
      <c r="I14553" s="6"/>
      <c r="J14553" s="6">
        <v>42.471428571428575</v>
      </c>
      <c r="K14553">
        <f t="shared" si="454"/>
        <v>1</v>
      </c>
    </row>
    <row r="14554" spans="1:11" x14ac:dyDescent="0.25">
      <c r="A14554" s="5" t="str">
        <f t="shared" si="455"/>
        <v>SubLAPSCE NorthAverage WeekdayJanuary9</v>
      </c>
      <c r="B14554" t="s">
        <v>2237</v>
      </c>
      <c r="C14554" t="s">
        <v>2265</v>
      </c>
      <c r="D14554" t="s">
        <v>2877</v>
      </c>
      <c r="E14554" t="s">
        <v>3324</v>
      </c>
      <c r="F14554" s="6">
        <v>9</v>
      </c>
      <c r="G14554" s="6"/>
      <c r="H14554" s="6"/>
      <c r="I14554" s="6"/>
      <c r="J14554" s="6">
        <v>41.545000000000002</v>
      </c>
      <c r="K14554">
        <f t="shared" si="454"/>
        <v>1</v>
      </c>
    </row>
    <row r="14555" spans="1:11" x14ac:dyDescent="0.25">
      <c r="A14555" s="5" t="str">
        <f t="shared" si="455"/>
        <v>SubLAPSCE NorthAverage WeekdayJanuary10</v>
      </c>
      <c r="B14555" t="s">
        <v>2237</v>
      </c>
      <c r="C14555" t="s">
        <v>2265</v>
      </c>
      <c r="D14555" t="s">
        <v>2877</v>
      </c>
      <c r="E14555" t="s">
        <v>3324</v>
      </c>
      <c r="F14555" s="6">
        <v>10</v>
      </c>
      <c r="G14555" s="6"/>
      <c r="H14555" s="6"/>
      <c r="I14555" s="6"/>
      <c r="J14555" s="6">
        <v>43.344285714285711</v>
      </c>
      <c r="K14555">
        <f t="shared" si="454"/>
        <v>1</v>
      </c>
    </row>
    <row r="14556" spans="1:11" x14ac:dyDescent="0.25">
      <c r="A14556" s="5" t="str">
        <f t="shared" si="455"/>
        <v>SubLAPSCE NorthAverage WeekdayJanuary11</v>
      </c>
      <c r="B14556" t="s">
        <v>2237</v>
      </c>
      <c r="C14556" t="s">
        <v>2265</v>
      </c>
      <c r="D14556" t="s">
        <v>2877</v>
      </c>
      <c r="E14556" t="s">
        <v>3324</v>
      </c>
      <c r="F14556" s="6">
        <v>11</v>
      </c>
      <c r="G14556" s="6"/>
      <c r="H14556" s="6"/>
      <c r="I14556" s="6"/>
      <c r="J14556" s="6">
        <v>44.99714285714284</v>
      </c>
      <c r="K14556">
        <f t="shared" si="454"/>
        <v>1</v>
      </c>
    </row>
    <row r="14557" spans="1:11" x14ac:dyDescent="0.25">
      <c r="A14557" s="5" t="str">
        <f t="shared" si="455"/>
        <v>SubLAPSCE NorthAverage WeekdayJanuary12</v>
      </c>
      <c r="B14557" t="s">
        <v>2237</v>
      </c>
      <c r="C14557" t="s">
        <v>2265</v>
      </c>
      <c r="D14557" t="s">
        <v>2877</v>
      </c>
      <c r="E14557" t="s">
        <v>3324</v>
      </c>
      <c r="F14557" s="6">
        <v>12</v>
      </c>
      <c r="G14557" s="6"/>
      <c r="H14557" s="6"/>
      <c r="I14557" s="6"/>
      <c r="J14557" s="6">
        <v>45.81428571428571</v>
      </c>
      <c r="K14557">
        <f t="shared" si="454"/>
        <v>1</v>
      </c>
    </row>
    <row r="14558" spans="1:11" x14ac:dyDescent="0.25">
      <c r="A14558" s="5" t="str">
        <f t="shared" si="455"/>
        <v>SubLAPSCE NorthAverage WeekdayJanuary13</v>
      </c>
      <c r="B14558" t="s">
        <v>2237</v>
      </c>
      <c r="C14558" t="s">
        <v>2265</v>
      </c>
      <c r="D14558" t="s">
        <v>2877</v>
      </c>
      <c r="E14558" t="s">
        <v>3324</v>
      </c>
      <c r="F14558" s="6">
        <v>13</v>
      </c>
      <c r="G14558" s="6"/>
      <c r="H14558" s="6"/>
      <c r="I14558" s="6"/>
      <c r="J14558" s="6">
        <v>45.580714285714279</v>
      </c>
      <c r="K14558">
        <f t="shared" si="454"/>
        <v>1</v>
      </c>
    </row>
    <row r="14559" spans="1:11" x14ac:dyDescent="0.25">
      <c r="A14559" s="5" t="str">
        <f t="shared" si="455"/>
        <v>SubLAPSCE NorthAverage WeekdayJanuary14</v>
      </c>
      <c r="B14559" t="s">
        <v>2237</v>
      </c>
      <c r="C14559" t="s">
        <v>2265</v>
      </c>
      <c r="D14559" t="s">
        <v>2877</v>
      </c>
      <c r="E14559" t="s">
        <v>3324</v>
      </c>
      <c r="F14559" s="6">
        <v>14</v>
      </c>
      <c r="G14559" s="6"/>
      <c r="H14559" s="6"/>
      <c r="I14559" s="6"/>
      <c r="J14559" s="6">
        <v>45.844285714285718</v>
      </c>
      <c r="K14559">
        <f t="shared" si="454"/>
        <v>1</v>
      </c>
    </row>
    <row r="14560" spans="1:11" x14ac:dyDescent="0.25">
      <c r="A14560" s="5" t="str">
        <f t="shared" si="455"/>
        <v>SubLAPSCE NorthAverage WeekdayJanuary15</v>
      </c>
      <c r="B14560" t="s">
        <v>2237</v>
      </c>
      <c r="C14560" t="s">
        <v>2265</v>
      </c>
      <c r="D14560" t="s">
        <v>2877</v>
      </c>
      <c r="E14560" t="s">
        <v>3324</v>
      </c>
      <c r="F14560" s="6">
        <v>15</v>
      </c>
      <c r="G14560" s="6"/>
      <c r="H14560" s="6"/>
      <c r="I14560" s="6"/>
      <c r="J14560" s="6">
        <v>47.297142857142845</v>
      </c>
      <c r="K14560">
        <f t="shared" si="454"/>
        <v>1</v>
      </c>
    </row>
    <row r="14561" spans="1:11" x14ac:dyDescent="0.25">
      <c r="A14561" s="5" t="str">
        <f t="shared" si="455"/>
        <v>SubLAPSCE NorthAverage WeekdayJanuary16</v>
      </c>
      <c r="B14561" t="s">
        <v>2237</v>
      </c>
      <c r="C14561" t="s">
        <v>2265</v>
      </c>
      <c r="D14561" t="s">
        <v>2877</v>
      </c>
      <c r="E14561" t="s">
        <v>3324</v>
      </c>
      <c r="F14561" s="6">
        <v>16</v>
      </c>
      <c r="G14561" s="6"/>
      <c r="H14561" s="6"/>
      <c r="I14561" s="6"/>
      <c r="J14561" s="6">
        <v>47.244285714285716</v>
      </c>
      <c r="K14561">
        <f t="shared" si="454"/>
        <v>1</v>
      </c>
    </row>
    <row r="14562" spans="1:11" x14ac:dyDescent="0.25">
      <c r="A14562" s="5" t="str">
        <f t="shared" si="455"/>
        <v>SubLAPSCE NorthAverage WeekdayJanuary17</v>
      </c>
      <c r="B14562" t="s">
        <v>2237</v>
      </c>
      <c r="C14562" t="s">
        <v>2265</v>
      </c>
      <c r="D14562" t="s">
        <v>2877</v>
      </c>
      <c r="E14562" t="s">
        <v>3324</v>
      </c>
      <c r="F14562" s="6">
        <v>17</v>
      </c>
      <c r="G14562" s="6"/>
      <c r="H14562" s="6"/>
      <c r="I14562" s="6"/>
      <c r="J14562" s="6">
        <v>47.392857142857153</v>
      </c>
      <c r="K14562">
        <f t="shared" si="454"/>
        <v>1</v>
      </c>
    </row>
    <row r="14563" spans="1:11" x14ac:dyDescent="0.25">
      <c r="A14563" s="5" t="str">
        <f t="shared" si="455"/>
        <v>SubLAPSCE NorthAverage WeekdayJanuary18</v>
      </c>
      <c r="B14563" t="s">
        <v>2237</v>
      </c>
      <c r="C14563" t="s">
        <v>2265</v>
      </c>
      <c r="D14563" t="s">
        <v>2877</v>
      </c>
      <c r="E14563" t="s">
        <v>3324</v>
      </c>
      <c r="F14563" s="6">
        <v>18</v>
      </c>
      <c r="G14563" s="6"/>
      <c r="H14563" s="6"/>
      <c r="I14563" s="6"/>
      <c r="J14563" s="6">
        <v>47.100000000000009</v>
      </c>
      <c r="K14563">
        <f t="shared" si="454"/>
        <v>1</v>
      </c>
    </row>
    <row r="14564" spans="1:11" x14ac:dyDescent="0.25">
      <c r="A14564" s="5" t="str">
        <f t="shared" si="455"/>
        <v>SubLAPSCE NorthAverage WeekdayJanuary19</v>
      </c>
      <c r="B14564" t="s">
        <v>2237</v>
      </c>
      <c r="C14564" t="s">
        <v>2265</v>
      </c>
      <c r="D14564" t="s">
        <v>2877</v>
      </c>
      <c r="E14564" t="s">
        <v>3324</v>
      </c>
      <c r="F14564" s="6">
        <v>19</v>
      </c>
      <c r="G14564" s="6"/>
      <c r="H14564" s="6"/>
      <c r="I14564" s="6"/>
      <c r="J14564" s="6">
        <v>45.680000000000007</v>
      </c>
      <c r="K14564">
        <f t="shared" si="454"/>
        <v>1</v>
      </c>
    </row>
    <row r="14565" spans="1:11" x14ac:dyDescent="0.25">
      <c r="A14565" s="5" t="str">
        <f t="shared" si="455"/>
        <v>SubLAPSCE NorthAverage WeekdayJanuary20</v>
      </c>
      <c r="B14565" t="s">
        <v>2237</v>
      </c>
      <c r="C14565" t="s">
        <v>2265</v>
      </c>
      <c r="D14565" t="s">
        <v>2877</v>
      </c>
      <c r="E14565" t="s">
        <v>3324</v>
      </c>
      <c r="F14565" s="6">
        <v>20</v>
      </c>
      <c r="G14565" s="6"/>
      <c r="H14565" s="6"/>
      <c r="I14565" s="6"/>
      <c r="J14565" s="6">
        <v>44.898571428571422</v>
      </c>
      <c r="K14565">
        <f t="shared" si="454"/>
        <v>1</v>
      </c>
    </row>
    <row r="14566" spans="1:11" x14ac:dyDescent="0.25">
      <c r="A14566" s="5" t="str">
        <f t="shared" si="455"/>
        <v>SubLAPSCE NorthAverage WeekdayJanuary21</v>
      </c>
      <c r="B14566" t="s">
        <v>2237</v>
      </c>
      <c r="C14566" t="s">
        <v>2265</v>
      </c>
      <c r="D14566" t="s">
        <v>2877</v>
      </c>
      <c r="E14566" t="s">
        <v>3324</v>
      </c>
      <c r="F14566" s="6">
        <v>21</v>
      </c>
      <c r="G14566" s="6"/>
      <c r="H14566" s="6"/>
      <c r="I14566" s="6"/>
      <c r="J14566" s="6">
        <v>44.26857142857142</v>
      </c>
      <c r="K14566">
        <f t="shared" si="454"/>
        <v>1</v>
      </c>
    </row>
    <row r="14567" spans="1:11" x14ac:dyDescent="0.25">
      <c r="A14567" s="5" t="str">
        <f t="shared" si="455"/>
        <v>SubLAPSCE NorthAverage WeekdayJanuary22</v>
      </c>
      <c r="B14567" t="s">
        <v>2237</v>
      </c>
      <c r="C14567" t="s">
        <v>2265</v>
      </c>
      <c r="D14567" t="s">
        <v>2877</v>
      </c>
      <c r="E14567" t="s">
        <v>3324</v>
      </c>
      <c r="F14567" s="6">
        <v>22</v>
      </c>
      <c r="G14567" s="6"/>
      <c r="H14567" s="6"/>
      <c r="I14567" s="6"/>
      <c r="J14567" s="6">
        <v>43.232857142857142</v>
      </c>
      <c r="K14567">
        <f t="shared" si="454"/>
        <v>1</v>
      </c>
    </row>
    <row r="14568" spans="1:11" x14ac:dyDescent="0.25">
      <c r="A14568" s="5" t="str">
        <f t="shared" si="455"/>
        <v>SubLAPSCE NorthAverage WeekdayJanuary23</v>
      </c>
      <c r="B14568" t="s">
        <v>2237</v>
      </c>
      <c r="C14568" t="s">
        <v>2265</v>
      </c>
      <c r="D14568" t="s">
        <v>2877</v>
      </c>
      <c r="E14568" t="s">
        <v>3324</v>
      </c>
      <c r="F14568" s="6">
        <v>23</v>
      </c>
      <c r="G14568" s="6"/>
      <c r="H14568" s="6"/>
      <c r="I14568" s="6"/>
      <c r="J14568" s="6">
        <v>42.487857142857138</v>
      </c>
      <c r="K14568">
        <f t="shared" si="454"/>
        <v>1</v>
      </c>
    </row>
    <row r="14569" spans="1:11" x14ac:dyDescent="0.25">
      <c r="A14569" s="5" t="str">
        <f t="shared" si="455"/>
        <v>SubLAPSCE NorthAverage WeekdayJanuary24</v>
      </c>
      <c r="B14569" t="s">
        <v>2237</v>
      </c>
      <c r="C14569" t="s">
        <v>2265</v>
      </c>
      <c r="D14569" t="s">
        <v>2877</v>
      </c>
      <c r="E14569" t="s">
        <v>3324</v>
      </c>
      <c r="F14569" s="6">
        <v>24</v>
      </c>
      <c r="G14569" s="6"/>
      <c r="H14569" s="6"/>
      <c r="I14569" s="6"/>
      <c r="J14569" s="6">
        <v>41.857857142857156</v>
      </c>
      <c r="K14569">
        <f t="shared" si="454"/>
        <v>1</v>
      </c>
    </row>
    <row r="14570" spans="1:11" x14ac:dyDescent="0.25">
      <c r="A14570" s="5" t="str">
        <f t="shared" si="455"/>
        <v>SubLAPSCE NorthMonthly Peak DayJanuary1</v>
      </c>
      <c r="B14570" t="s">
        <v>2237</v>
      </c>
      <c r="C14570" t="s">
        <v>2265</v>
      </c>
      <c r="D14570" t="s">
        <v>2878</v>
      </c>
      <c r="E14570" t="s">
        <v>3324</v>
      </c>
      <c r="F14570" s="6">
        <v>1</v>
      </c>
      <c r="G14570" s="6"/>
      <c r="H14570" s="6"/>
      <c r="I14570" s="6"/>
      <c r="J14570" s="6">
        <v>44.599285714285706</v>
      </c>
      <c r="K14570">
        <f t="shared" si="454"/>
        <v>1</v>
      </c>
    </row>
    <row r="14571" spans="1:11" x14ac:dyDescent="0.25">
      <c r="A14571" s="5" t="str">
        <f t="shared" si="455"/>
        <v>SubLAPSCE NorthMonthly Peak DayJanuary2</v>
      </c>
      <c r="B14571" t="s">
        <v>2237</v>
      </c>
      <c r="C14571" t="s">
        <v>2265</v>
      </c>
      <c r="D14571" t="s">
        <v>2878</v>
      </c>
      <c r="E14571" t="s">
        <v>3324</v>
      </c>
      <c r="F14571" s="6">
        <v>2</v>
      </c>
      <c r="G14571" s="6"/>
      <c r="H14571" s="6"/>
      <c r="I14571" s="6"/>
      <c r="J14571" s="6">
        <v>43.460714285714282</v>
      </c>
      <c r="K14571">
        <f t="shared" si="454"/>
        <v>1</v>
      </c>
    </row>
    <row r="14572" spans="1:11" x14ac:dyDescent="0.25">
      <c r="A14572" s="5" t="str">
        <f t="shared" si="455"/>
        <v>SubLAPSCE NorthMonthly Peak DayJanuary3</v>
      </c>
      <c r="B14572" t="s">
        <v>2237</v>
      </c>
      <c r="C14572" t="s">
        <v>2265</v>
      </c>
      <c r="D14572" t="s">
        <v>2878</v>
      </c>
      <c r="E14572" t="s">
        <v>3324</v>
      </c>
      <c r="F14572" s="6">
        <v>3</v>
      </c>
      <c r="G14572" s="6"/>
      <c r="H14572" s="6"/>
      <c r="I14572" s="6"/>
      <c r="J14572" s="6">
        <v>43.167857142857144</v>
      </c>
      <c r="K14572">
        <f t="shared" si="454"/>
        <v>1</v>
      </c>
    </row>
    <row r="14573" spans="1:11" x14ac:dyDescent="0.25">
      <c r="A14573" s="5" t="str">
        <f t="shared" si="455"/>
        <v>SubLAPSCE NorthMonthly Peak DayJanuary4</v>
      </c>
      <c r="B14573" t="s">
        <v>2237</v>
      </c>
      <c r="C14573" t="s">
        <v>2265</v>
      </c>
      <c r="D14573" t="s">
        <v>2878</v>
      </c>
      <c r="E14573" t="s">
        <v>3324</v>
      </c>
      <c r="F14573" s="6">
        <v>4</v>
      </c>
      <c r="G14573" s="6"/>
      <c r="H14573" s="6"/>
      <c r="I14573" s="6"/>
      <c r="J14573" s="6">
        <v>42.625</v>
      </c>
      <c r="K14573">
        <f t="shared" si="454"/>
        <v>1</v>
      </c>
    </row>
    <row r="14574" spans="1:11" x14ac:dyDescent="0.25">
      <c r="A14574" s="5" t="str">
        <f t="shared" si="455"/>
        <v>SubLAPSCE NorthMonthly Peak DayJanuary5</v>
      </c>
      <c r="B14574" t="s">
        <v>2237</v>
      </c>
      <c r="C14574" t="s">
        <v>2265</v>
      </c>
      <c r="D14574" t="s">
        <v>2878</v>
      </c>
      <c r="E14574" t="s">
        <v>3324</v>
      </c>
      <c r="F14574" s="6">
        <v>5</v>
      </c>
      <c r="G14574" s="6"/>
      <c r="H14574" s="6"/>
      <c r="I14574" s="6"/>
      <c r="J14574" s="6">
        <v>41.638571428571431</v>
      </c>
      <c r="K14574">
        <f t="shared" si="454"/>
        <v>1</v>
      </c>
    </row>
    <row r="14575" spans="1:11" x14ac:dyDescent="0.25">
      <c r="A14575" s="5" t="str">
        <f t="shared" si="455"/>
        <v>SubLAPSCE NorthMonthly Peak DayJanuary6</v>
      </c>
      <c r="B14575" t="s">
        <v>2237</v>
      </c>
      <c r="C14575" t="s">
        <v>2265</v>
      </c>
      <c r="D14575" t="s">
        <v>2878</v>
      </c>
      <c r="E14575" t="s">
        <v>3324</v>
      </c>
      <c r="F14575" s="6">
        <v>6</v>
      </c>
      <c r="G14575" s="6"/>
      <c r="H14575" s="6"/>
      <c r="I14575" s="6"/>
      <c r="J14575" s="6">
        <v>38.56</v>
      </c>
      <c r="K14575">
        <f t="shared" si="454"/>
        <v>1</v>
      </c>
    </row>
    <row r="14576" spans="1:11" x14ac:dyDescent="0.25">
      <c r="A14576" s="5" t="str">
        <f t="shared" si="455"/>
        <v>SubLAPSCE NorthMonthly Peak DayJanuary7</v>
      </c>
      <c r="B14576" t="s">
        <v>2237</v>
      </c>
      <c r="C14576" t="s">
        <v>2265</v>
      </c>
      <c r="D14576" t="s">
        <v>2878</v>
      </c>
      <c r="E14576" t="s">
        <v>3324</v>
      </c>
      <c r="F14576" s="6">
        <v>7</v>
      </c>
      <c r="G14576" s="6"/>
      <c r="H14576" s="6"/>
      <c r="I14576" s="6"/>
      <c r="J14576" s="6">
        <v>38.652142857142856</v>
      </c>
      <c r="K14576">
        <f t="shared" si="454"/>
        <v>1</v>
      </c>
    </row>
    <row r="14577" spans="1:11" x14ac:dyDescent="0.25">
      <c r="A14577" s="5" t="str">
        <f t="shared" si="455"/>
        <v>SubLAPSCE NorthMonthly Peak DayJanuary8</v>
      </c>
      <c r="B14577" t="s">
        <v>2237</v>
      </c>
      <c r="C14577" t="s">
        <v>2265</v>
      </c>
      <c r="D14577" t="s">
        <v>2878</v>
      </c>
      <c r="E14577" t="s">
        <v>3324</v>
      </c>
      <c r="F14577" s="6">
        <v>8</v>
      </c>
      <c r="G14577" s="6"/>
      <c r="H14577" s="6"/>
      <c r="I14577" s="6"/>
      <c r="J14577" s="6">
        <v>38.030000000000008</v>
      </c>
      <c r="K14577">
        <f t="shared" si="454"/>
        <v>1</v>
      </c>
    </row>
    <row r="14578" spans="1:11" x14ac:dyDescent="0.25">
      <c r="A14578" s="5" t="str">
        <f t="shared" si="455"/>
        <v>SubLAPSCE NorthMonthly Peak DayJanuary9</v>
      </c>
      <c r="B14578" t="s">
        <v>2237</v>
      </c>
      <c r="C14578" t="s">
        <v>2265</v>
      </c>
      <c r="D14578" t="s">
        <v>2878</v>
      </c>
      <c r="E14578" t="s">
        <v>3324</v>
      </c>
      <c r="F14578" s="6">
        <v>9</v>
      </c>
      <c r="G14578" s="6"/>
      <c r="H14578" s="6"/>
      <c r="I14578" s="6"/>
      <c r="J14578" s="6">
        <v>37.642857142857146</v>
      </c>
      <c r="K14578">
        <f t="shared" si="454"/>
        <v>1</v>
      </c>
    </row>
    <row r="14579" spans="1:11" x14ac:dyDescent="0.25">
      <c r="A14579" s="5" t="str">
        <f t="shared" si="455"/>
        <v>SubLAPSCE NorthMonthly Peak DayJanuary10</v>
      </c>
      <c r="B14579" t="s">
        <v>2237</v>
      </c>
      <c r="C14579" t="s">
        <v>2265</v>
      </c>
      <c r="D14579" t="s">
        <v>2878</v>
      </c>
      <c r="E14579" t="s">
        <v>3324</v>
      </c>
      <c r="F14579" s="6">
        <v>10</v>
      </c>
      <c r="G14579" s="6"/>
      <c r="H14579" s="6"/>
      <c r="I14579" s="6"/>
      <c r="J14579" s="6">
        <v>39.123571428571431</v>
      </c>
      <c r="K14579">
        <f t="shared" si="454"/>
        <v>1</v>
      </c>
    </row>
    <row r="14580" spans="1:11" x14ac:dyDescent="0.25">
      <c r="A14580" s="5" t="str">
        <f t="shared" si="455"/>
        <v>SubLAPSCE NorthMonthly Peak DayJanuary11</v>
      </c>
      <c r="B14580" t="s">
        <v>2237</v>
      </c>
      <c r="C14580" t="s">
        <v>2265</v>
      </c>
      <c r="D14580" t="s">
        <v>2878</v>
      </c>
      <c r="E14580" t="s">
        <v>3324</v>
      </c>
      <c r="F14580" s="6">
        <v>11</v>
      </c>
      <c r="G14580" s="6"/>
      <c r="H14580" s="6"/>
      <c r="I14580" s="6"/>
      <c r="J14580" s="6">
        <v>40.357142857142854</v>
      </c>
      <c r="K14580">
        <f t="shared" si="454"/>
        <v>1</v>
      </c>
    </row>
    <row r="14581" spans="1:11" x14ac:dyDescent="0.25">
      <c r="A14581" s="5" t="str">
        <f t="shared" si="455"/>
        <v>SubLAPSCE NorthMonthly Peak DayJanuary12</v>
      </c>
      <c r="B14581" t="s">
        <v>2237</v>
      </c>
      <c r="C14581" t="s">
        <v>2265</v>
      </c>
      <c r="D14581" t="s">
        <v>2878</v>
      </c>
      <c r="E14581" t="s">
        <v>3324</v>
      </c>
      <c r="F14581" s="6">
        <v>12</v>
      </c>
      <c r="G14581" s="6"/>
      <c r="H14581" s="6"/>
      <c r="I14581" s="6"/>
      <c r="J14581" s="6">
        <v>40.925000000000011</v>
      </c>
      <c r="K14581">
        <f t="shared" si="454"/>
        <v>1</v>
      </c>
    </row>
    <row r="14582" spans="1:11" x14ac:dyDescent="0.25">
      <c r="A14582" s="5" t="str">
        <f t="shared" si="455"/>
        <v>SubLAPSCE NorthMonthly Peak DayJanuary13</v>
      </c>
      <c r="B14582" t="s">
        <v>2237</v>
      </c>
      <c r="C14582" t="s">
        <v>2265</v>
      </c>
      <c r="D14582" t="s">
        <v>2878</v>
      </c>
      <c r="E14582" t="s">
        <v>3324</v>
      </c>
      <c r="F14582" s="6">
        <v>13</v>
      </c>
      <c r="G14582" s="6"/>
      <c r="H14582" s="6"/>
      <c r="I14582" s="6"/>
      <c r="J14582" s="6">
        <v>42.83428571428572</v>
      </c>
      <c r="K14582">
        <f t="shared" si="454"/>
        <v>1</v>
      </c>
    </row>
    <row r="14583" spans="1:11" x14ac:dyDescent="0.25">
      <c r="A14583" s="5" t="str">
        <f t="shared" si="455"/>
        <v>SubLAPSCE NorthMonthly Peak DayJanuary14</v>
      </c>
      <c r="B14583" t="s">
        <v>2237</v>
      </c>
      <c r="C14583" t="s">
        <v>2265</v>
      </c>
      <c r="D14583" t="s">
        <v>2878</v>
      </c>
      <c r="E14583" t="s">
        <v>3324</v>
      </c>
      <c r="F14583" s="6">
        <v>14</v>
      </c>
      <c r="G14583" s="6"/>
      <c r="H14583" s="6"/>
      <c r="I14583" s="6"/>
      <c r="J14583" s="6">
        <v>42.629285714285722</v>
      </c>
      <c r="K14583">
        <f t="shared" si="454"/>
        <v>1</v>
      </c>
    </row>
    <row r="14584" spans="1:11" x14ac:dyDescent="0.25">
      <c r="A14584" s="5" t="str">
        <f t="shared" si="455"/>
        <v>SubLAPSCE NorthMonthly Peak DayJanuary15</v>
      </c>
      <c r="B14584" t="s">
        <v>2237</v>
      </c>
      <c r="C14584" t="s">
        <v>2265</v>
      </c>
      <c r="D14584" t="s">
        <v>2878</v>
      </c>
      <c r="E14584" t="s">
        <v>3324</v>
      </c>
      <c r="F14584" s="6">
        <v>15</v>
      </c>
      <c r="G14584" s="6"/>
      <c r="H14584" s="6"/>
      <c r="I14584" s="6"/>
      <c r="J14584" s="6">
        <v>42.741428571428578</v>
      </c>
      <c r="K14584">
        <f t="shared" si="454"/>
        <v>1</v>
      </c>
    </row>
    <row r="14585" spans="1:11" x14ac:dyDescent="0.25">
      <c r="A14585" s="5" t="str">
        <f t="shared" si="455"/>
        <v>SubLAPSCE NorthMonthly Peak DayJanuary16</v>
      </c>
      <c r="B14585" t="s">
        <v>2237</v>
      </c>
      <c r="C14585" t="s">
        <v>2265</v>
      </c>
      <c r="D14585" t="s">
        <v>2878</v>
      </c>
      <c r="E14585" t="s">
        <v>3324</v>
      </c>
      <c r="F14585" s="6">
        <v>16</v>
      </c>
      <c r="G14585" s="6"/>
      <c r="H14585" s="6"/>
      <c r="I14585" s="6"/>
      <c r="J14585" s="6">
        <v>42.045000000000009</v>
      </c>
      <c r="K14585">
        <f t="shared" si="454"/>
        <v>1</v>
      </c>
    </row>
    <row r="14586" spans="1:11" x14ac:dyDescent="0.25">
      <c r="A14586" s="5" t="str">
        <f t="shared" si="455"/>
        <v>SubLAPSCE NorthMonthly Peak DayJanuary17</v>
      </c>
      <c r="B14586" t="s">
        <v>2237</v>
      </c>
      <c r="C14586" t="s">
        <v>2265</v>
      </c>
      <c r="D14586" t="s">
        <v>2878</v>
      </c>
      <c r="E14586" t="s">
        <v>3324</v>
      </c>
      <c r="F14586" s="6">
        <v>17</v>
      </c>
      <c r="G14586" s="6"/>
      <c r="H14586" s="6"/>
      <c r="I14586" s="6"/>
      <c r="J14586" s="6">
        <v>40.671428571428571</v>
      </c>
      <c r="K14586">
        <f t="shared" si="454"/>
        <v>1</v>
      </c>
    </row>
    <row r="14587" spans="1:11" x14ac:dyDescent="0.25">
      <c r="A14587" s="5" t="str">
        <f t="shared" si="455"/>
        <v>SubLAPSCE NorthMonthly Peak DayJanuary18</v>
      </c>
      <c r="B14587" t="s">
        <v>2237</v>
      </c>
      <c r="C14587" t="s">
        <v>2265</v>
      </c>
      <c r="D14587" t="s">
        <v>2878</v>
      </c>
      <c r="E14587" t="s">
        <v>3324</v>
      </c>
      <c r="F14587" s="6">
        <v>18</v>
      </c>
      <c r="G14587" s="6"/>
      <c r="H14587" s="6"/>
      <c r="I14587" s="6"/>
      <c r="J14587" s="6">
        <v>39.932142857142857</v>
      </c>
      <c r="K14587">
        <f t="shared" si="454"/>
        <v>1</v>
      </c>
    </row>
    <row r="14588" spans="1:11" x14ac:dyDescent="0.25">
      <c r="A14588" s="5" t="str">
        <f t="shared" si="455"/>
        <v>SubLAPSCE NorthMonthly Peak DayJanuary19</v>
      </c>
      <c r="B14588" t="s">
        <v>2237</v>
      </c>
      <c r="C14588" t="s">
        <v>2265</v>
      </c>
      <c r="D14588" t="s">
        <v>2878</v>
      </c>
      <c r="E14588" t="s">
        <v>3324</v>
      </c>
      <c r="F14588" s="6">
        <v>19</v>
      </c>
      <c r="G14588" s="6"/>
      <c r="H14588" s="6"/>
      <c r="I14588" s="6"/>
      <c r="J14588" s="6">
        <v>39.460714285714289</v>
      </c>
      <c r="K14588">
        <f t="shared" si="454"/>
        <v>1</v>
      </c>
    </row>
    <row r="14589" spans="1:11" x14ac:dyDescent="0.25">
      <c r="A14589" s="5" t="str">
        <f t="shared" si="455"/>
        <v>SubLAPSCE NorthMonthly Peak DayJanuary20</v>
      </c>
      <c r="B14589" t="s">
        <v>2237</v>
      </c>
      <c r="C14589" t="s">
        <v>2265</v>
      </c>
      <c r="D14589" t="s">
        <v>2878</v>
      </c>
      <c r="E14589" t="s">
        <v>3324</v>
      </c>
      <c r="F14589" s="6">
        <v>20</v>
      </c>
      <c r="G14589" s="6"/>
      <c r="H14589" s="6"/>
      <c r="I14589" s="6"/>
      <c r="J14589" s="6">
        <v>38.47571428571429</v>
      </c>
      <c r="K14589">
        <f t="shared" si="454"/>
        <v>1</v>
      </c>
    </row>
    <row r="14590" spans="1:11" x14ac:dyDescent="0.25">
      <c r="A14590" s="5" t="str">
        <f t="shared" si="455"/>
        <v>SubLAPSCE NorthMonthly Peak DayJanuary21</v>
      </c>
      <c r="B14590" t="s">
        <v>2237</v>
      </c>
      <c r="C14590" t="s">
        <v>2265</v>
      </c>
      <c r="D14590" t="s">
        <v>2878</v>
      </c>
      <c r="E14590" t="s">
        <v>3324</v>
      </c>
      <c r="F14590" s="6">
        <v>21</v>
      </c>
      <c r="G14590" s="6"/>
      <c r="H14590" s="6"/>
      <c r="I14590" s="6"/>
      <c r="J14590" s="6">
        <v>38.433571428571426</v>
      </c>
      <c r="K14590">
        <f t="shared" si="454"/>
        <v>1</v>
      </c>
    </row>
    <row r="14591" spans="1:11" x14ac:dyDescent="0.25">
      <c r="A14591" s="5" t="str">
        <f t="shared" si="455"/>
        <v>SubLAPSCE NorthMonthly Peak DayJanuary22</v>
      </c>
      <c r="B14591" t="s">
        <v>2237</v>
      </c>
      <c r="C14591" t="s">
        <v>2265</v>
      </c>
      <c r="D14591" t="s">
        <v>2878</v>
      </c>
      <c r="E14591" t="s">
        <v>3324</v>
      </c>
      <c r="F14591" s="6">
        <v>22</v>
      </c>
      <c r="G14591" s="6"/>
      <c r="H14591" s="6"/>
      <c r="I14591" s="6"/>
      <c r="J14591" s="6">
        <v>38.100714285714297</v>
      </c>
      <c r="K14591">
        <f t="shared" si="454"/>
        <v>1</v>
      </c>
    </row>
    <row r="14592" spans="1:11" x14ac:dyDescent="0.25">
      <c r="A14592" s="5" t="str">
        <f t="shared" si="455"/>
        <v>SubLAPSCE NorthMonthly Peak DayJanuary23</v>
      </c>
      <c r="B14592" t="s">
        <v>2237</v>
      </c>
      <c r="C14592" t="s">
        <v>2265</v>
      </c>
      <c r="D14592" t="s">
        <v>2878</v>
      </c>
      <c r="E14592" t="s">
        <v>3324</v>
      </c>
      <c r="F14592" s="6">
        <v>23</v>
      </c>
      <c r="G14592" s="6"/>
      <c r="H14592" s="6"/>
      <c r="I14592" s="6"/>
      <c r="J14592" s="6">
        <v>38.163571428571437</v>
      </c>
      <c r="K14592">
        <f t="shared" si="454"/>
        <v>1</v>
      </c>
    </row>
    <row r="14593" spans="1:11" x14ac:dyDescent="0.25">
      <c r="A14593" s="5" t="str">
        <f t="shared" si="455"/>
        <v>SubLAPSCE NorthMonthly Peak DayJanuary24</v>
      </c>
      <c r="B14593" t="s">
        <v>2237</v>
      </c>
      <c r="C14593" t="s">
        <v>2265</v>
      </c>
      <c r="D14593" t="s">
        <v>2878</v>
      </c>
      <c r="E14593" t="s">
        <v>3324</v>
      </c>
      <c r="F14593" s="6">
        <v>24</v>
      </c>
      <c r="G14593" s="6"/>
      <c r="H14593" s="6"/>
      <c r="I14593" s="6"/>
      <c r="J14593" s="6">
        <v>37.949285714285715</v>
      </c>
      <c r="K14593">
        <f t="shared" si="454"/>
        <v>1</v>
      </c>
    </row>
    <row r="14594" spans="1:11" x14ac:dyDescent="0.25">
      <c r="A14594" s="5" t="str">
        <f t="shared" si="455"/>
        <v>SubLAPSCE NorthAverage WeekdayFebruary1</v>
      </c>
      <c r="B14594" t="s">
        <v>2237</v>
      </c>
      <c r="C14594" t="s">
        <v>2265</v>
      </c>
      <c r="D14594" t="s">
        <v>2879</v>
      </c>
      <c r="E14594" t="s">
        <v>3325</v>
      </c>
      <c r="F14594" s="6">
        <v>1</v>
      </c>
      <c r="G14594" s="6"/>
      <c r="H14594" s="6"/>
      <c r="I14594" s="6"/>
      <c r="J14594" s="6">
        <v>51.003571428571441</v>
      </c>
      <c r="K14594">
        <f t="shared" ref="K14594:K14657" si="456">INDEX(events, MATCH(CONCATENATE(B14594, C14594, D14594, E14594), events_y, 0), MATCH("Confidential", events_x, 0))</f>
        <v>1</v>
      </c>
    </row>
    <row r="14595" spans="1:11" x14ac:dyDescent="0.25">
      <c r="A14595" s="5" t="str">
        <f t="shared" ref="A14595:A14658" si="457">CONCATENATE(B14595, C14595, D14595, E14595, F14595)</f>
        <v>SubLAPSCE NorthAverage WeekdayFebruary2</v>
      </c>
      <c r="B14595" t="s">
        <v>2237</v>
      </c>
      <c r="C14595" t="s">
        <v>2265</v>
      </c>
      <c r="D14595" t="s">
        <v>2879</v>
      </c>
      <c r="E14595" t="s">
        <v>3325</v>
      </c>
      <c r="F14595" s="6">
        <v>2</v>
      </c>
      <c r="G14595" s="6"/>
      <c r="H14595" s="6"/>
      <c r="I14595" s="6"/>
      <c r="J14595" s="6">
        <v>49.153571428571418</v>
      </c>
      <c r="K14595">
        <f t="shared" si="456"/>
        <v>1</v>
      </c>
    </row>
    <row r="14596" spans="1:11" x14ac:dyDescent="0.25">
      <c r="A14596" s="5" t="str">
        <f t="shared" si="457"/>
        <v>SubLAPSCE NorthAverage WeekdayFebruary3</v>
      </c>
      <c r="B14596" t="s">
        <v>2237</v>
      </c>
      <c r="C14596" t="s">
        <v>2265</v>
      </c>
      <c r="D14596" t="s">
        <v>2879</v>
      </c>
      <c r="E14596" t="s">
        <v>3325</v>
      </c>
      <c r="F14596" s="6">
        <v>3</v>
      </c>
      <c r="G14596" s="6"/>
      <c r="H14596" s="6"/>
      <c r="I14596" s="6"/>
      <c r="J14596" s="6">
        <v>48.658571428571427</v>
      </c>
      <c r="K14596">
        <f t="shared" si="456"/>
        <v>1</v>
      </c>
    </row>
    <row r="14597" spans="1:11" x14ac:dyDescent="0.25">
      <c r="A14597" s="5" t="str">
        <f t="shared" si="457"/>
        <v>SubLAPSCE NorthAverage WeekdayFebruary4</v>
      </c>
      <c r="B14597" t="s">
        <v>2237</v>
      </c>
      <c r="C14597" t="s">
        <v>2265</v>
      </c>
      <c r="D14597" t="s">
        <v>2879</v>
      </c>
      <c r="E14597" t="s">
        <v>3325</v>
      </c>
      <c r="F14597" s="6">
        <v>4</v>
      </c>
      <c r="G14597" s="6"/>
      <c r="H14597" s="6"/>
      <c r="I14597" s="6"/>
      <c r="J14597" s="6">
        <v>47.033571428571442</v>
      </c>
      <c r="K14597">
        <f t="shared" si="456"/>
        <v>1</v>
      </c>
    </row>
    <row r="14598" spans="1:11" x14ac:dyDescent="0.25">
      <c r="A14598" s="5" t="str">
        <f t="shared" si="457"/>
        <v>SubLAPSCE NorthAverage WeekdayFebruary5</v>
      </c>
      <c r="B14598" t="s">
        <v>2237</v>
      </c>
      <c r="C14598" t="s">
        <v>2265</v>
      </c>
      <c r="D14598" t="s">
        <v>2879</v>
      </c>
      <c r="E14598" t="s">
        <v>3325</v>
      </c>
      <c r="F14598" s="6">
        <v>5</v>
      </c>
      <c r="G14598" s="6"/>
      <c r="H14598" s="6"/>
      <c r="I14598" s="6"/>
      <c r="J14598" s="6">
        <v>46.622142857142855</v>
      </c>
      <c r="K14598">
        <f t="shared" si="456"/>
        <v>1</v>
      </c>
    </row>
    <row r="14599" spans="1:11" x14ac:dyDescent="0.25">
      <c r="A14599" s="5" t="str">
        <f t="shared" si="457"/>
        <v>SubLAPSCE NorthAverage WeekdayFebruary6</v>
      </c>
      <c r="B14599" t="s">
        <v>2237</v>
      </c>
      <c r="C14599" t="s">
        <v>2265</v>
      </c>
      <c r="D14599" t="s">
        <v>2879</v>
      </c>
      <c r="E14599" t="s">
        <v>3325</v>
      </c>
      <c r="F14599" s="6">
        <v>6</v>
      </c>
      <c r="G14599" s="6"/>
      <c r="H14599" s="6"/>
      <c r="I14599" s="6"/>
      <c r="J14599" s="6">
        <v>46.602142857142859</v>
      </c>
      <c r="K14599">
        <f t="shared" si="456"/>
        <v>1</v>
      </c>
    </row>
    <row r="14600" spans="1:11" x14ac:dyDescent="0.25">
      <c r="A14600" s="5" t="str">
        <f t="shared" si="457"/>
        <v>SubLAPSCE NorthAverage WeekdayFebruary7</v>
      </c>
      <c r="B14600" t="s">
        <v>2237</v>
      </c>
      <c r="C14600" t="s">
        <v>2265</v>
      </c>
      <c r="D14600" t="s">
        <v>2879</v>
      </c>
      <c r="E14600" t="s">
        <v>3325</v>
      </c>
      <c r="F14600" s="6">
        <v>7</v>
      </c>
      <c r="G14600" s="6"/>
      <c r="H14600" s="6"/>
      <c r="I14600" s="6"/>
      <c r="J14600" s="6">
        <v>47.490714285714276</v>
      </c>
      <c r="K14600">
        <f t="shared" si="456"/>
        <v>1</v>
      </c>
    </row>
    <row r="14601" spans="1:11" x14ac:dyDescent="0.25">
      <c r="A14601" s="5" t="str">
        <f t="shared" si="457"/>
        <v>SubLAPSCE NorthAverage WeekdayFebruary8</v>
      </c>
      <c r="B14601" t="s">
        <v>2237</v>
      </c>
      <c r="C14601" t="s">
        <v>2265</v>
      </c>
      <c r="D14601" t="s">
        <v>2879</v>
      </c>
      <c r="E14601" t="s">
        <v>3325</v>
      </c>
      <c r="F14601" s="6">
        <v>8</v>
      </c>
      <c r="G14601" s="6"/>
      <c r="H14601" s="6"/>
      <c r="I14601" s="6"/>
      <c r="J14601" s="6">
        <v>48.01</v>
      </c>
      <c r="K14601">
        <f t="shared" si="456"/>
        <v>1</v>
      </c>
    </row>
    <row r="14602" spans="1:11" x14ac:dyDescent="0.25">
      <c r="A14602" s="5" t="str">
        <f t="shared" si="457"/>
        <v>SubLAPSCE NorthAverage WeekdayFebruary9</v>
      </c>
      <c r="B14602" t="s">
        <v>2237</v>
      </c>
      <c r="C14602" t="s">
        <v>2265</v>
      </c>
      <c r="D14602" t="s">
        <v>2879</v>
      </c>
      <c r="E14602" t="s">
        <v>3325</v>
      </c>
      <c r="F14602" s="6">
        <v>9</v>
      </c>
      <c r="G14602" s="6"/>
      <c r="H14602" s="6"/>
      <c r="I14602" s="6"/>
      <c r="J14602" s="6">
        <v>49.859999999999992</v>
      </c>
      <c r="K14602">
        <f t="shared" si="456"/>
        <v>1</v>
      </c>
    </row>
    <row r="14603" spans="1:11" x14ac:dyDescent="0.25">
      <c r="A14603" s="5" t="str">
        <f t="shared" si="457"/>
        <v>SubLAPSCE NorthAverage WeekdayFebruary10</v>
      </c>
      <c r="B14603" t="s">
        <v>2237</v>
      </c>
      <c r="C14603" t="s">
        <v>2265</v>
      </c>
      <c r="D14603" t="s">
        <v>2879</v>
      </c>
      <c r="E14603" t="s">
        <v>3325</v>
      </c>
      <c r="F14603" s="6">
        <v>10</v>
      </c>
      <c r="G14603" s="6"/>
      <c r="H14603" s="6"/>
      <c r="I14603" s="6"/>
      <c r="J14603" s="6">
        <v>52.977142857142844</v>
      </c>
      <c r="K14603">
        <f t="shared" si="456"/>
        <v>1</v>
      </c>
    </row>
    <row r="14604" spans="1:11" x14ac:dyDescent="0.25">
      <c r="A14604" s="5" t="str">
        <f t="shared" si="457"/>
        <v>SubLAPSCE NorthAverage WeekdayFebruary11</v>
      </c>
      <c r="B14604" t="s">
        <v>2237</v>
      </c>
      <c r="C14604" t="s">
        <v>2265</v>
      </c>
      <c r="D14604" t="s">
        <v>2879</v>
      </c>
      <c r="E14604" t="s">
        <v>3325</v>
      </c>
      <c r="F14604" s="6">
        <v>11</v>
      </c>
      <c r="G14604" s="6"/>
      <c r="H14604" s="6"/>
      <c r="I14604" s="6"/>
      <c r="J14604" s="6">
        <v>56.393571428571427</v>
      </c>
      <c r="K14604">
        <f t="shared" si="456"/>
        <v>1</v>
      </c>
    </row>
    <row r="14605" spans="1:11" x14ac:dyDescent="0.25">
      <c r="A14605" s="5" t="str">
        <f t="shared" si="457"/>
        <v>SubLAPSCE NorthAverage WeekdayFebruary12</v>
      </c>
      <c r="B14605" t="s">
        <v>2237</v>
      </c>
      <c r="C14605" t="s">
        <v>2265</v>
      </c>
      <c r="D14605" t="s">
        <v>2879</v>
      </c>
      <c r="E14605" t="s">
        <v>3325</v>
      </c>
      <c r="F14605" s="6">
        <v>12</v>
      </c>
      <c r="G14605" s="6"/>
      <c r="H14605" s="6"/>
      <c r="I14605" s="6"/>
      <c r="J14605" s="6">
        <v>58.449285714285701</v>
      </c>
      <c r="K14605">
        <f t="shared" si="456"/>
        <v>1</v>
      </c>
    </row>
    <row r="14606" spans="1:11" x14ac:dyDescent="0.25">
      <c r="A14606" s="5" t="str">
        <f t="shared" si="457"/>
        <v>SubLAPSCE NorthAverage WeekdayFebruary13</v>
      </c>
      <c r="B14606" t="s">
        <v>2237</v>
      </c>
      <c r="C14606" t="s">
        <v>2265</v>
      </c>
      <c r="D14606" t="s">
        <v>2879</v>
      </c>
      <c r="E14606" t="s">
        <v>3325</v>
      </c>
      <c r="F14606" s="6">
        <v>13</v>
      </c>
      <c r="G14606" s="6"/>
      <c r="H14606" s="6"/>
      <c r="I14606" s="6"/>
      <c r="J14606" s="6">
        <v>60.067142857142862</v>
      </c>
      <c r="K14606">
        <f t="shared" si="456"/>
        <v>1</v>
      </c>
    </row>
    <row r="14607" spans="1:11" x14ac:dyDescent="0.25">
      <c r="A14607" s="5" t="str">
        <f t="shared" si="457"/>
        <v>SubLAPSCE NorthAverage WeekdayFebruary14</v>
      </c>
      <c r="B14607" t="s">
        <v>2237</v>
      </c>
      <c r="C14607" t="s">
        <v>2265</v>
      </c>
      <c r="D14607" t="s">
        <v>2879</v>
      </c>
      <c r="E14607" t="s">
        <v>3325</v>
      </c>
      <c r="F14607" s="6">
        <v>14</v>
      </c>
      <c r="G14607" s="6"/>
      <c r="H14607" s="6"/>
      <c r="I14607" s="6"/>
      <c r="J14607" s="6">
        <v>60.813571428571429</v>
      </c>
      <c r="K14607">
        <f t="shared" si="456"/>
        <v>1</v>
      </c>
    </row>
    <row r="14608" spans="1:11" x14ac:dyDescent="0.25">
      <c r="A14608" s="5" t="str">
        <f t="shared" si="457"/>
        <v>SubLAPSCE NorthAverage WeekdayFebruary15</v>
      </c>
      <c r="B14608" t="s">
        <v>2237</v>
      </c>
      <c r="C14608" t="s">
        <v>2265</v>
      </c>
      <c r="D14608" t="s">
        <v>2879</v>
      </c>
      <c r="E14608" t="s">
        <v>3325</v>
      </c>
      <c r="F14608" s="6">
        <v>15</v>
      </c>
      <c r="G14608" s="6"/>
      <c r="H14608" s="6"/>
      <c r="I14608" s="6"/>
      <c r="J14608" s="6">
        <v>60.819285714285726</v>
      </c>
      <c r="K14608">
        <f t="shared" si="456"/>
        <v>1</v>
      </c>
    </row>
    <row r="14609" spans="1:11" x14ac:dyDescent="0.25">
      <c r="A14609" s="5" t="str">
        <f t="shared" si="457"/>
        <v>SubLAPSCE NorthAverage WeekdayFebruary16</v>
      </c>
      <c r="B14609" t="s">
        <v>2237</v>
      </c>
      <c r="C14609" t="s">
        <v>2265</v>
      </c>
      <c r="D14609" t="s">
        <v>2879</v>
      </c>
      <c r="E14609" t="s">
        <v>3325</v>
      </c>
      <c r="F14609" s="6">
        <v>16</v>
      </c>
      <c r="G14609" s="6"/>
      <c r="H14609" s="6"/>
      <c r="I14609" s="6"/>
      <c r="J14609" s="6">
        <v>61.080714285714272</v>
      </c>
      <c r="K14609">
        <f t="shared" si="456"/>
        <v>1</v>
      </c>
    </row>
    <row r="14610" spans="1:11" x14ac:dyDescent="0.25">
      <c r="A14610" s="5" t="str">
        <f t="shared" si="457"/>
        <v>SubLAPSCE NorthAverage WeekdayFebruary17</v>
      </c>
      <c r="B14610" t="s">
        <v>2237</v>
      </c>
      <c r="C14610" t="s">
        <v>2265</v>
      </c>
      <c r="D14610" t="s">
        <v>2879</v>
      </c>
      <c r="E14610" t="s">
        <v>3325</v>
      </c>
      <c r="F14610" s="6">
        <v>17</v>
      </c>
      <c r="G14610" s="6"/>
      <c r="H14610" s="6"/>
      <c r="I14610" s="6"/>
      <c r="J14610" s="6">
        <v>60.338571428571427</v>
      </c>
      <c r="K14610">
        <f t="shared" si="456"/>
        <v>1</v>
      </c>
    </row>
    <row r="14611" spans="1:11" x14ac:dyDescent="0.25">
      <c r="A14611" s="5" t="str">
        <f t="shared" si="457"/>
        <v>SubLAPSCE NorthAverage WeekdayFebruary18</v>
      </c>
      <c r="B14611" t="s">
        <v>2237</v>
      </c>
      <c r="C14611" t="s">
        <v>2265</v>
      </c>
      <c r="D14611" t="s">
        <v>2879</v>
      </c>
      <c r="E14611" t="s">
        <v>3325</v>
      </c>
      <c r="F14611" s="6">
        <v>18</v>
      </c>
      <c r="G14611" s="6"/>
      <c r="H14611" s="6"/>
      <c r="I14611" s="6"/>
      <c r="J14611" s="6">
        <v>59.580714285714279</v>
      </c>
      <c r="K14611">
        <f t="shared" si="456"/>
        <v>1</v>
      </c>
    </row>
    <row r="14612" spans="1:11" x14ac:dyDescent="0.25">
      <c r="A14612" s="5" t="str">
        <f t="shared" si="457"/>
        <v>SubLAPSCE NorthAverage WeekdayFebruary19</v>
      </c>
      <c r="B14612" t="s">
        <v>2237</v>
      </c>
      <c r="C14612" t="s">
        <v>2265</v>
      </c>
      <c r="D14612" t="s">
        <v>2879</v>
      </c>
      <c r="E14612" t="s">
        <v>3325</v>
      </c>
      <c r="F14612" s="6">
        <v>19</v>
      </c>
      <c r="G14612" s="6"/>
      <c r="H14612" s="6"/>
      <c r="I14612" s="6"/>
      <c r="J14612" s="6">
        <v>58.822857142857124</v>
      </c>
      <c r="K14612">
        <f t="shared" si="456"/>
        <v>1</v>
      </c>
    </row>
    <row r="14613" spans="1:11" x14ac:dyDescent="0.25">
      <c r="A14613" s="5" t="str">
        <f t="shared" si="457"/>
        <v>SubLAPSCE NorthAverage WeekdayFebruary20</v>
      </c>
      <c r="B14613" t="s">
        <v>2237</v>
      </c>
      <c r="C14613" t="s">
        <v>2265</v>
      </c>
      <c r="D14613" t="s">
        <v>2879</v>
      </c>
      <c r="E14613" t="s">
        <v>3325</v>
      </c>
      <c r="F14613" s="6">
        <v>20</v>
      </c>
      <c r="G14613" s="6"/>
      <c r="H14613" s="6"/>
      <c r="I14613" s="6"/>
      <c r="J14613" s="6">
        <v>58.194285714285698</v>
      </c>
      <c r="K14613">
        <f t="shared" si="456"/>
        <v>1</v>
      </c>
    </row>
    <row r="14614" spans="1:11" x14ac:dyDescent="0.25">
      <c r="A14614" s="5" t="str">
        <f t="shared" si="457"/>
        <v>SubLAPSCE NorthAverage WeekdayFebruary21</v>
      </c>
      <c r="B14614" t="s">
        <v>2237</v>
      </c>
      <c r="C14614" t="s">
        <v>2265</v>
      </c>
      <c r="D14614" t="s">
        <v>2879</v>
      </c>
      <c r="E14614" t="s">
        <v>3325</v>
      </c>
      <c r="F14614" s="6">
        <v>21</v>
      </c>
      <c r="G14614" s="6"/>
      <c r="H14614" s="6"/>
      <c r="I14614" s="6"/>
      <c r="J14614" s="6">
        <v>57.520714285714291</v>
      </c>
      <c r="K14614">
        <f t="shared" si="456"/>
        <v>1</v>
      </c>
    </row>
    <row r="14615" spans="1:11" x14ac:dyDescent="0.25">
      <c r="A14615" s="5" t="str">
        <f t="shared" si="457"/>
        <v>SubLAPSCE NorthAverage WeekdayFebruary22</v>
      </c>
      <c r="B14615" t="s">
        <v>2237</v>
      </c>
      <c r="C14615" t="s">
        <v>2265</v>
      </c>
      <c r="D14615" t="s">
        <v>2879</v>
      </c>
      <c r="E14615" t="s">
        <v>3325</v>
      </c>
      <c r="F14615" s="6">
        <v>22</v>
      </c>
      <c r="G14615" s="6"/>
      <c r="H14615" s="6"/>
      <c r="I14615" s="6"/>
      <c r="J14615" s="6">
        <v>56.532142857142858</v>
      </c>
      <c r="K14615">
        <f t="shared" si="456"/>
        <v>1</v>
      </c>
    </row>
    <row r="14616" spans="1:11" x14ac:dyDescent="0.25">
      <c r="A14616" s="5" t="str">
        <f t="shared" si="457"/>
        <v>SubLAPSCE NorthAverage WeekdayFebruary23</v>
      </c>
      <c r="B14616" t="s">
        <v>2237</v>
      </c>
      <c r="C14616" t="s">
        <v>2265</v>
      </c>
      <c r="D14616" t="s">
        <v>2879</v>
      </c>
      <c r="E14616" t="s">
        <v>3325</v>
      </c>
      <c r="F14616" s="6">
        <v>23</v>
      </c>
      <c r="G14616" s="6"/>
      <c r="H14616" s="6"/>
      <c r="I14616" s="6"/>
      <c r="J14616" s="6">
        <v>55.432857142857138</v>
      </c>
      <c r="K14616">
        <f t="shared" si="456"/>
        <v>1</v>
      </c>
    </row>
    <row r="14617" spans="1:11" x14ac:dyDescent="0.25">
      <c r="A14617" s="5" t="str">
        <f t="shared" si="457"/>
        <v>SubLAPSCE NorthAverage WeekdayFebruary24</v>
      </c>
      <c r="B14617" t="s">
        <v>2237</v>
      </c>
      <c r="C14617" t="s">
        <v>2265</v>
      </c>
      <c r="D14617" t="s">
        <v>2879</v>
      </c>
      <c r="E14617" t="s">
        <v>3325</v>
      </c>
      <c r="F14617" s="6">
        <v>24</v>
      </c>
      <c r="G14617" s="6"/>
      <c r="H14617" s="6"/>
      <c r="I14617" s="6"/>
      <c r="J14617" s="6">
        <v>54.489285714285707</v>
      </c>
      <c r="K14617">
        <f t="shared" si="456"/>
        <v>1</v>
      </c>
    </row>
    <row r="14618" spans="1:11" x14ac:dyDescent="0.25">
      <c r="A14618" s="5" t="str">
        <f t="shared" si="457"/>
        <v>SubLAPSCE NorthMonthly Peak DayFebruary1</v>
      </c>
      <c r="B14618" t="s">
        <v>2237</v>
      </c>
      <c r="C14618" t="s">
        <v>2265</v>
      </c>
      <c r="D14618" t="s">
        <v>2880</v>
      </c>
      <c r="E14618" t="s">
        <v>3325</v>
      </c>
      <c r="F14618" s="6">
        <v>1</v>
      </c>
      <c r="G14618" s="6"/>
      <c r="H14618" s="6"/>
      <c r="I14618" s="6"/>
      <c r="J14618" s="6">
        <v>52.986428571428583</v>
      </c>
      <c r="K14618">
        <f t="shared" si="456"/>
        <v>1</v>
      </c>
    </row>
    <row r="14619" spans="1:11" x14ac:dyDescent="0.25">
      <c r="A14619" s="5" t="str">
        <f t="shared" si="457"/>
        <v>SubLAPSCE NorthMonthly Peak DayFebruary2</v>
      </c>
      <c r="B14619" t="s">
        <v>2237</v>
      </c>
      <c r="C14619" t="s">
        <v>2265</v>
      </c>
      <c r="D14619" t="s">
        <v>2880</v>
      </c>
      <c r="E14619" t="s">
        <v>3325</v>
      </c>
      <c r="F14619" s="6">
        <v>2</v>
      </c>
      <c r="G14619" s="6"/>
      <c r="H14619" s="6"/>
      <c r="I14619" s="6"/>
      <c r="J14619" s="6">
        <v>52.700714285714298</v>
      </c>
      <c r="K14619">
        <f t="shared" si="456"/>
        <v>1</v>
      </c>
    </row>
    <row r="14620" spans="1:11" x14ac:dyDescent="0.25">
      <c r="A14620" s="5" t="str">
        <f t="shared" si="457"/>
        <v>SubLAPSCE NorthMonthly Peak DayFebruary3</v>
      </c>
      <c r="B14620" t="s">
        <v>2237</v>
      </c>
      <c r="C14620" t="s">
        <v>2265</v>
      </c>
      <c r="D14620" t="s">
        <v>2880</v>
      </c>
      <c r="E14620" t="s">
        <v>3325</v>
      </c>
      <c r="F14620" s="6">
        <v>3</v>
      </c>
      <c r="G14620" s="6"/>
      <c r="H14620" s="6"/>
      <c r="I14620" s="6"/>
      <c r="J14620" s="6">
        <v>51.812857142857148</v>
      </c>
      <c r="K14620">
        <f t="shared" si="456"/>
        <v>1</v>
      </c>
    </row>
    <row r="14621" spans="1:11" x14ac:dyDescent="0.25">
      <c r="A14621" s="5" t="str">
        <f t="shared" si="457"/>
        <v>SubLAPSCE NorthMonthly Peak DayFebruary4</v>
      </c>
      <c r="B14621" t="s">
        <v>2237</v>
      </c>
      <c r="C14621" t="s">
        <v>2265</v>
      </c>
      <c r="D14621" t="s">
        <v>2880</v>
      </c>
      <c r="E14621" t="s">
        <v>3325</v>
      </c>
      <c r="F14621" s="6">
        <v>4</v>
      </c>
      <c r="G14621" s="6"/>
      <c r="H14621" s="6"/>
      <c r="I14621" s="6"/>
      <c r="J14621" s="6">
        <v>51.501428571428562</v>
      </c>
      <c r="K14621">
        <f t="shared" si="456"/>
        <v>1</v>
      </c>
    </row>
    <row r="14622" spans="1:11" x14ac:dyDescent="0.25">
      <c r="A14622" s="5" t="str">
        <f t="shared" si="457"/>
        <v>SubLAPSCE NorthMonthly Peak DayFebruary5</v>
      </c>
      <c r="B14622" t="s">
        <v>2237</v>
      </c>
      <c r="C14622" t="s">
        <v>2265</v>
      </c>
      <c r="D14622" t="s">
        <v>2880</v>
      </c>
      <c r="E14622" t="s">
        <v>3325</v>
      </c>
      <c r="F14622" s="6">
        <v>5</v>
      </c>
      <c r="G14622" s="6"/>
      <c r="H14622" s="6"/>
      <c r="I14622" s="6"/>
      <c r="J14622" s="6">
        <v>51.79071428571428</v>
      </c>
      <c r="K14622">
        <f t="shared" si="456"/>
        <v>1</v>
      </c>
    </row>
    <row r="14623" spans="1:11" x14ac:dyDescent="0.25">
      <c r="A14623" s="5" t="str">
        <f t="shared" si="457"/>
        <v>SubLAPSCE NorthMonthly Peak DayFebruary6</v>
      </c>
      <c r="B14623" t="s">
        <v>2237</v>
      </c>
      <c r="C14623" t="s">
        <v>2265</v>
      </c>
      <c r="D14623" t="s">
        <v>2880</v>
      </c>
      <c r="E14623" t="s">
        <v>3325</v>
      </c>
      <c r="F14623" s="6">
        <v>6</v>
      </c>
      <c r="G14623" s="6"/>
      <c r="H14623" s="6"/>
      <c r="I14623" s="6"/>
      <c r="J14623" s="6">
        <v>52.990714285714283</v>
      </c>
      <c r="K14623">
        <f t="shared" si="456"/>
        <v>1</v>
      </c>
    </row>
    <row r="14624" spans="1:11" x14ac:dyDescent="0.25">
      <c r="A14624" s="5" t="str">
        <f t="shared" si="457"/>
        <v>SubLAPSCE NorthMonthly Peak DayFebruary7</v>
      </c>
      <c r="B14624" t="s">
        <v>2237</v>
      </c>
      <c r="C14624" t="s">
        <v>2265</v>
      </c>
      <c r="D14624" t="s">
        <v>2880</v>
      </c>
      <c r="E14624" t="s">
        <v>3325</v>
      </c>
      <c r="F14624" s="6">
        <v>7</v>
      </c>
      <c r="G14624" s="6"/>
      <c r="H14624" s="6"/>
      <c r="I14624" s="6"/>
      <c r="J14624" s="6">
        <v>52.243571428571435</v>
      </c>
      <c r="K14624">
        <f t="shared" si="456"/>
        <v>1</v>
      </c>
    </row>
    <row r="14625" spans="1:11" x14ac:dyDescent="0.25">
      <c r="A14625" s="5" t="str">
        <f t="shared" si="457"/>
        <v>SubLAPSCE NorthMonthly Peak DayFebruary8</v>
      </c>
      <c r="B14625" t="s">
        <v>2237</v>
      </c>
      <c r="C14625" t="s">
        <v>2265</v>
      </c>
      <c r="D14625" t="s">
        <v>2880</v>
      </c>
      <c r="E14625" t="s">
        <v>3325</v>
      </c>
      <c r="F14625" s="6">
        <v>8</v>
      </c>
      <c r="G14625" s="6"/>
      <c r="H14625" s="6"/>
      <c r="I14625" s="6"/>
      <c r="J14625" s="6">
        <v>50.310000000000009</v>
      </c>
      <c r="K14625">
        <f t="shared" si="456"/>
        <v>1</v>
      </c>
    </row>
    <row r="14626" spans="1:11" x14ac:dyDescent="0.25">
      <c r="A14626" s="5" t="str">
        <f t="shared" si="457"/>
        <v>SubLAPSCE NorthMonthly Peak DayFebruary9</v>
      </c>
      <c r="B14626" t="s">
        <v>2237</v>
      </c>
      <c r="C14626" t="s">
        <v>2265</v>
      </c>
      <c r="D14626" t="s">
        <v>2880</v>
      </c>
      <c r="E14626" t="s">
        <v>3325</v>
      </c>
      <c r="F14626" s="6">
        <v>9</v>
      </c>
      <c r="G14626" s="6"/>
      <c r="H14626" s="6"/>
      <c r="I14626" s="6"/>
      <c r="J14626" s="6">
        <v>52.224285714285692</v>
      </c>
      <c r="K14626">
        <f t="shared" si="456"/>
        <v>1</v>
      </c>
    </row>
    <row r="14627" spans="1:11" x14ac:dyDescent="0.25">
      <c r="A14627" s="5" t="str">
        <f t="shared" si="457"/>
        <v>SubLAPSCE NorthMonthly Peak DayFebruary10</v>
      </c>
      <c r="B14627" t="s">
        <v>2237</v>
      </c>
      <c r="C14627" t="s">
        <v>2265</v>
      </c>
      <c r="D14627" t="s">
        <v>2880</v>
      </c>
      <c r="E14627" t="s">
        <v>3325</v>
      </c>
      <c r="F14627" s="6">
        <v>10</v>
      </c>
      <c r="G14627" s="6"/>
      <c r="H14627" s="6"/>
      <c r="I14627" s="6"/>
      <c r="J14627" s="6">
        <v>54.545000000000009</v>
      </c>
      <c r="K14627">
        <f t="shared" si="456"/>
        <v>1</v>
      </c>
    </row>
    <row r="14628" spans="1:11" x14ac:dyDescent="0.25">
      <c r="A14628" s="5" t="str">
        <f t="shared" si="457"/>
        <v>SubLAPSCE NorthMonthly Peak DayFebruary11</v>
      </c>
      <c r="B14628" t="s">
        <v>2237</v>
      </c>
      <c r="C14628" t="s">
        <v>2265</v>
      </c>
      <c r="D14628" t="s">
        <v>2880</v>
      </c>
      <c r="E14628" t="s">
        <v>3325</v>
      </c>
      <c r="F14628" s="6">
        <v>11</v>
      </c>
      <c r="G14628" s="6"/>
      <c r="H14628" s="6"/>
      <c r="I14628" s="6"/>
      <c r="J14628" s="6">
        <v>56.248571428571438</v>
      </c>
      <c r="K14628">
        <f t="shared" si="456"/>
        <v>1</v>
      </c>
    </row>
    <row r="14629" spans="1:11" x14ac:dyDescent="0.25">
      <c r="A14629" s="5" t="str">
        <f t="shared" si="457"/>
        <v>SubLAPSCE NorthMonthly Peak DayFebruary12</v>
      </c>
      <c r="B14629" t="s">
        <v>2237</v>
      </c>
      <c r="C14629" t="s">
        <v>2265</v>
      </c>
      <c r="D14629" t="s">
        <v>2880</v>
      </c>
      <c r="E14629" t="s">
        <v>3325</v>
      </c>
      <c r="F14629" s="6">
        <v>12</v>
      </c>
      <c r="G14629" s="6"/>
      <c r="H14629" s="6"/>
      <c r="I14629" s="6"/>
      <c r="J14629" s="6">
        <v>59.752142857142871</v>
      </c>
      <c r="K14629">
        <f t="shared" si="456"/>
        <v>1</v>
      </c>
    </row>
    <row r="14630" spans="1:11" x14ac:dyDescent="0.25">
      <c r="A14630" s="5" t="str">
        <f t="shared" si="457"/>
        <v>SubLAPSCE NorthMonthly Peak DayFebruary13</v>
      </c>
      <c r="B14630" t="s">
        <v>2237</v>
      </c>
      <c r="C14630" t="s">
        <v>2265</v>
      </c>
      <c r="D14630" t="s">
        <v>2880</v>
      </c>
      <c r="E14630" t="s">
        <v>3325</v>
      </c>
      <c r="F14630" s="6">
        <v>13</v>
      </c>
      <c r="G14630" s="6"/>
      <c r="H14630" s="6"/>
      <c r="I14630" s="6"/>
      <c r="J14630" s="6">
        <v>60.964285714285715</v>
      </c>
      <c r="K14630">
        <f t="shared" si="456"/>
        <v>1</v>
      </c>
    </row>
    <row r="14631" spans="1:11" x14ac:dyDescent="0.25">
      <c r="A14631" s="5" t="str">
        <f t="shared" si="457"/>
        <v>SubLAPSCE NorthMonthly Peak DayFebruary14</v>
      </c>
      <c r="B14631" t="s">
        <v>2237</v>
      </c>
      <c r="C14631" t="s">
        <v>2265</v>
      </c>
      <c r="D14631" t="s">
        <v>2880</v>
      </c>
      <c r="E14631" t="s">
        <v>3325</v>
      </c>
      <c r="F14631" s="6">
        <v>14</v>
      </c>
      <c r="G14631" s="6"/>
      <c r="H14631" s="6"/>
      <c r="I14631" s="6"/>
      <c r="J14631" s="6">
        <v>62.010714285714279</v>
      </c>
      <c r="K14631">
        <f t="shared" si="456"/>
        <v>1</v>
      </c>
    </row>
    <row r="14632" spans="1:11" x14ac:dyDescent="0.25">
      <c r="A14632" s="5" t="str">
        <f t="shared" si="457"/>
        <v>SubLAPSCE NorthMonthly Peak DayFebruary15</v>
      </c>
      <c r="B14632" t="s">
        <v>2237</v>
      </c>
      <c r="C14632" t="s">
        <v>2265</v>
      </c>
      <c r="D14632" t="s">
        <v>2880</v>
      </c>
      <c r="E14632" t="s">
        <v>3325</v>
      </c>
      <c r="F14632" s="6">
        <v>15</v>
      </c>
      <c r="G14632" s="6"/>
      <c r="H14632" s="6"/>
      <c r="I14632" s="6"/>
      <c r="J14632" s="6">
        <v>62.650000000000013</v>
      </c>
      <c r="K14632">
        <f t="shared" si="456"/>
        <v>1</v>
      </c>
    </row>
    <row r="14633" spans="1:11" x14ac:dyDescent="0.25">
      <c r="A14633" s="5" t="str">
        <f t="shared" si="457"/>
        <v>SubLAPSCE NorthMonthly Peak DayFebruary16</v>
      </c>
      <c r="B14633" t="s">
        <v>2237</v>
      </c>
      <c r="C14633" t="s">
        <v>2265</v>
      </c>
      <c r="D14633" t="s">
        <v>2880</v>
      </c>
      <c r="E14633" t="s">
        <v>3325</v>
      </c>
      <c r="F14633" s="6">
        <v>16</v>
      </c>
      <c r="G14633" s="6"/>
      <c r="H14633" s="6"/>
      <c r="I14633" s="6"/>
      <c r="J14633" s="6">
        <v>63.424285714285702</v>
      </c>
      <c r="K14633">
        <f t="shared" si="456"/>
        <v>1</v>
      </c>
    </row>
    <row r="14634" spans="1:11" x14ac:dyDescent="0.25">
      <c r="A14634" s="5" t="str">
        <f t="shared" si="457"/>
        <v>SubLAPSCE NorthMonthly Peak DayFebruary17</v>
      </c>
      <c r="B14634" t="s">
        <v>2237</v>
      </c>
      <c r="C14634" t="s">
        <v>2265</v>
      </c>
      <c r="D14634" t="s">
        <v>2880</v>
      </c>
      <c r="E14634" t="s">
        <v>3325</v>
      </c>
      <c r="F14634" s="6">
        <v>17</v>
      </c>
      <c r="G14634" s="6"/>
      <c r="H14634" s="6"/>
      <c r="I14634" s="6"/>
      <c r="J14634" s="6">
        <v>64.052142857142883</v>
      </c>
      <c r="K14634">
        <f t="shared" si="456"/>
        <v>1</v>
      </c>
    </row>
    <row r="14635" spans="1:11" x14ac:dyDescent="0.25">
      <c r="A14635" s="5" t="str">
        <f t="shared" si="457"/>
        <v>SubLAPSCE NorthMonthly Peak DayFebruary18</v>
      </c>
      <c r="B14635" t="s">
        <v>2237</v>
      </c>
      <c r="C14635" t="s">
        <v>2265</v>
      </c>
      <c r="D14635" t="s">
        <v>2880</v>
      </c>
      <c r="E14635" t="s">
        <v>3325</v>
      </c>
      <c r="F14635" s="6">
        <v>18</v>
      </c>
      <c r="G14635" s="6"/>
      <c r="H14635" s="6"/>
      <c r="I14635" s="6"/>
      <c r="J14635" s="6">
        <v>62.647142857142867</v>
      </c>
      <c r="K14635">
        <f t="shared" si="456"/>
        <v>1</v>
      </c>
    </row>
    <row r="14636" spans="1:11" x14ac:dyDescent="0.25">
      <c r="A14636" s="5" t="str">
        <f t="shared" si="457"/>
        <v>SubLAPSCE NorthMonthly Peak DayFebruary19</v>
      </c>
      <c r="B14636" t="s">
        <v>2237</v>
      </c>
      <c r="C14636" t="s">
        <v>2265</v>
      </c>
      <c r="D14636" t="s">
        <v>2880</v>
      </c>
      <c r="E14636" t="s">
        <v>3325</v>
      </c>
      <c r="F14636" s="6">
        <v>19</v>
      </c>
      <c r="G14636" s="6"/>
      <c r="H14636" s="6"/>
      <c r="I14636" s="6"/>
      <c r="J14636" s="6">
        <v>57.469285714285704</v>
      </c>
      <c r="K14636">
        <f t="shared" si="456"/>
        <v>1</v>
      </c>
    </row>
    <row r="14637" spans="1:11" x14ac:dyDescent="0.25">
      <c r="A14637" s="5" t="str">
        <f t="shared" si="457"/>
        <v>SubLAPSCE NorthMonthly Peak DayFebruary20</v>
      </c>
      <c r="B14637" t="s">
        <v>2237</v>
      </c>
      <c r="C14637" t="s">
        <v>2265</v>
      </c>
      <c r="D14637" t="s">
        <v>2880</v>
      </c>
      <c r="E14637" t="s">
        <v>3325</v>
      </c>
      <c r="F14637" s="6">
        <v>20</v>
      </c>
      <c r="G14637" s="6"/>
      <c r="H14637" s="6"/>
      <c r="I14637" s="6"/>
      <c r="J14637" s="6">
        <v>56.337142857142851</v>
      </c>
      <c r="K14637">
        <f t="shared" si="456"/>
        <v>1</v>
      </c>
    </row>
    <row r="14638" spans="1:11" x14ac:dyDescent="0.25">
      <c r="A14638" s="5" t="str">
        <f t="shared" si="457"/>
        <v>SubLAPSCE NorthMonthly Peak DayFebruary21</v>
      </c>
      <c r="B14638" t="s">
        <v>2237</v>
      </c>
      <c r="C14638" t="s">
        <v>2265</v>
      </c>
      <c r="D14638" t="s">
        <v>2880</v>
      </c>
      <c r="E14638" t="s">
        <v>3325</v>
      </c>
      <c r="F14638" s="6">
        <v>21</v>
      </c>
      <c r="G14638" s="6"/>
      <c r="H14638" s="6"/>
      <c r="I14638" s="6"/>
      <c r="J14638" s="6">
        <v>56.102857142857154</v>
      </c>
      <c r="K14638">
        <f t="shared" si="456"/>
        <v>1</v>
      </c>
    </row>
    <row r="14639" spans="1:11" x14ac:dyDescent="0.25">
      <c r="A14639" s="5" t="str">
        <f t="shared" si="457"/>
        <v>SubLAPSCE NorthMonthly Peak DayFebruary22</v>
      </c>
      <c r="B14639" t="s">
        <v>2237</v>
      </c>
      <c r="C14639" t="s">
        <v>2265</v>
      </c>
      <c r="D14639" t="s">
        <v>2880</v>
      </c>
      <c r="E14639" t="s">
        <v>3325</v>
      </c>
      <c r="F14639" s="6">
        <v>22</v>
      </c>
      <c r="G14639" s="6"/>
      <c r="H14639" s="6"/>
      <c r="I14639" s="6"/>
      <c r="J14639" s="6">
        <v>56.605714285714285</v>
      </c>
      <c r="K14639">
        <f t="shared" si="456"/>
        <v>1</v>
      </c>
    </row>
    <row r="14640" spans="1:11" x14ac:dyDescent="0.25">
      <c r="A14640" s="5" t="str">
        <f t="shared" si="457"/>
        <v>SubLAPSCE NorthMonthly Peak DayFebruary23</v>
      </c>
      <c r="B14640" t="s">
        <v>2237</v>
      </c>
      <c r="C14640" t="s">
        <v>2265</v>
      </c>
      <c r="D14640" t="s">
        <v>2880</v>
      </c>
      <c r="E14640" t="s">
        <v>3325</v>
      </c>
      <c r="F14640" s="6">
        <v>23</v>
      </c>
      <c r="G14640" s="6"/>
      <c r="H14640" s="6"/>
      <c r="I14640" s="6"/>
      <c r="J14640" s="6">
        <v>55.82357142857142</v>
      </c>
      <c r="K14640">
        <f t="shared" si="456"/>
        <v>1</v>
      </c>
    </row>
    <row r="14641" spans="1:11" x14ac:dyDescent="0.25">
      <c r="A14641" s="5" t="str">
        <f t="shared" si="457"/>
        <v>SubLAPSCE NorthMonthly Peak DayFebruary24</v>
      </c>
      <c r="B14641" t="s">
        <v>2237</v>
      </c>
      <c r="C14641" t="s">
        <v>2265</v>
      </c>
      <c r="D14641" t="s">
        <v>2880</v>
      </c>
      <c r="E14641" t="s">
        <v>3325</v>
      </c>
      <c r="F14641" s="6">
        <v>24</v>
      </c>
      <c r="G14641" s="6"/>
      <c r="H14641" s="6"/>
      <c r="I14641" s="6"/>
      <c r="J14641" s="6">
        <v>55.164285714285704</v>
      </c>
      <c r="K14641">
        <f t="shared" si="456"/>
        <v>1</v>
      </c>
    </row>
    <row r="14642" spans="1:11" x14ac:dyDescent="0.25">
      <c r="A14642" s="5" t="str">
        <f t="shared" si="457"/>
        <v>SubLAPSCE NorthAverage WeekdayMarch1</v>
      </c>
      <c r="B14642" t="s">
        <v>2237</v>
      </c>
      <c r="C14642" t="s">
        <v>2265</v>
      </c>
      <c r="D14642" t="s">
        <v>2881</v>
      </c>
      <c r="E14642" t="s">
        <v>3326</v>
      </c>
      <c r="F14642" s="6">
        <v>1</v>
      </c>
      <c r="G14642" s="6"/>
      <c r="H14642" s="6"/>
      <c r="I14642" s="6"/>
      <c r="J14642" s="6">
        <v>45.942142857142848</v>
      </c>
      <c r="K14642">
        <f t="shared" si="456"/>
        <v>1</v>
      </c>
    </row>
    <row r="14643" spans="1:11" x14ac:dyDescent="0.25">
      <c r="A14643" s="5" t="str">
        <f t="shared" si="457"/>
        <v>SubLAPSCE NorthAverage WeekdayMarch2</v>
      </c>
      <c r="B14643" t="s">
        <v>2237</v>
      </c>
      <c r="C14643" t="s">
        <v>2265</v>
      </c>
      <c r="D14643" t="s">
        <v>2881</v>
      </c>
      <c r="E14643" t="s">
        <v>3326</v>
      </c>
      <c r="F14643" s="6">
        <v>2</v>
      </c>
      <c r="G14643" s="6"/>
      <c r="H14643" s="6"/>
      <c r="I14643" s="6"/>
      <c r="J14643" s="6">
        <v>45.321428571428569</v>
      </c>
      <c r="K14643">
        <f t="shared" si="456"/>
        <v>1</v>
      </c>
    </row>
    <row r="14644" spans="1:11" x14ac:dyDescent="0.25">
      <c r="A14644" s="5" t="str">
        <f t="shared" si="457"/>
        <v>SubLAPSCE NorthAverage WeekdayMarch3</v>
      </c>
      <c r="B14644" t="s">
        <v>2237</v>
      </c>
      <c r="C14644" t="s">
        <v>2265</v>
      </c>
      <c r="D14644" t="s">
        <v>2881</v>
      </c>
      <c r="E14644" t="s">
        <v>3326</v>
      </c>
      <c r="F14644" s="6">
        <v>3</v>
      </c>
      <c r="G14644" s="6"/>
      <c r="H14644" s="6"/>
      <c r="I14644" s="6"/>
      <c r="J14644" s="6">
        <v>44.372142857142862</v>
      </c>
      <c r="K14644">
        <f t="shared" si="456"/>
        <v>1</v>
      </c>
    </row>
    <row r="14645" spans="1:11" x14ac:dyDescent="0.25">
      <c r="A14645" s="5" t="str">
        <f t="shared" si="457"/>
        <v>SubLAPSCE NorthAverage WeekdayMarch4</v>
      </c>
      <c r="B14645" t="s">
        <v>2237</v>
      </c>
      <c r="C14645" t="s">
        <v>2265</v>
      </c>
      <c r="D14645" t="s">
        <v>2881</v>
      </c>
      <c r="E14645" t="s">
        <v>3326</v>
      </c>
      <c r="F14645" s="6">
        <v>4</v>
      </c>
      <c r="G14645" s="6"/>
      <c r="H14645" s="6"/>
      <c r="I14645" s="6"/>
      <c r="J14645" s="6">
        <v>41.230714285714292</v>
      </c>
      <c r="K14645">
        <f t="shared" si="456"/>
        <v>1</v>
      </c>
    </row>
    <row r="14646" spans="1:11" x14ac:dyDescent="0.25">
      <c r="A14646" s="5" t="str">
        <f t="shared" si="457"/>
        <v>SubLAPSCE NorthAverage WeekdayMarch5</v>
      </c>
      <c r="B14646" t="s">
        <v>2237</v>
      </c>
      <c r="C14646" t="s">
        <v>2265</v>
      </c>
      <c r="D14646" t="s">
        <v>2881</v>
      </c>
      <c r="E14646" t="s">
        <v>3326</v>
      </c>
      <c r="F14646" s="6">
        <v>5</v>
      </c>
      <c r="G14646" s="6"/>
      <c r="H14646" s="6"/>
      <c r="I14646" s="6"/>
      <c r="J14646" s="6">
        <v>39.066428571428574</v>
      </c>
      <c r="K14646">
        <f t="shared" si="456"/>
        <v>1</v>
      </c>
    </row>
    <row r="14647" spans="1:11" x14ac:dyDescent="0.25">
      <c r="A14647" s="5" t="str">
        <f t="shared" si="457"/>
        <v>SubLAPSCE NorthAverage WeekdayMarch6</v>
      </c>
      <c r="B14647" t="s">
        <v>2237</v>
      </c>
      <c r="C14647" t="s">
        <v>2265</v>
      </c>
      <c r="D14647" t="s">
        <v>2881</v>
      </c>
      <c r="E14647" t="s">
        <v>3326</v>
      </c>
      <c r="F14647" s="6">
        <v>6</v>
      </c>
      <c r="G14647" s="6"/>
      <c r="H14647" s="6"/>
      <c r="I14647" s="6"/>
      <c r="J14647" s="6">
        <v>38.381428571428579</v>
      </c>
      <c r="K14647">
        <f t="shared" si="456"/>
        <v>1</v>
      </c>
    </row>
    <row r="14648" spans="1:11" x14ac:dyDescent="0.25">
      <c r="A14648" s="5" t="str">
        <f t="shared" si="457"/>
        <v>SubLAPSCE NorthAverage WeekdayMarch7</v>
      </c>
      <c r="B14648" t="s">
        <v>2237</v>
      </c>
      <c r="C14648" t="s">
        <v>2265</v>
      </c>
      <c r="D14648" t="s">
        <v>2881</v>
      </c>
      <c r="E14648" t="s">
        <v>3326</v>
      </c>
      <c r="F14648" s="6">
        <v>7</v>
      </c>
      <c r="G14648" s="6"/>
      <c r="H14648" s="6"/>
      <c r="I14648" s="6"/>
      <c r="J14648" s="6">
        <v>37.445714285714288</v>
      </c>
      <c r="K14648">
        <f t="shared" si="456"/>
        <v>1</v>
      </c>
    </row>
    <row r="14649" spans="1:11" x14ac:dyDescent="0.25">
      <c r="A14649" s="5" t="str">
        <f t="shared" si="457"/>
        <v>SubLAPSCE NorthAverage WeekdayMarch8</v>
      </c>
      <c r="B14649" t="s">
        <v>2237</v>
      </c>
      <c r="C14649" t="s">
        <v>2265</v>
      </c>
      <c r="D14649" t="s">
        <v>2881</v>
      </c>
      <c r="E14649" t="s">
        <v>3326</v>
      </c>
      <c r="F14649" s="6">
        <v>8</v>
      </c>
      <c r="G14649" s="6"/>
      <c r="H14649" s="6"/>
      <c r="I14649" s="6"/>
      <c r="J14649" s="6">
        <v>38.367857142857147</v>
      </c>
      <c r="K14649">
        <f t="shared" si="456"/>
        <v>1</v>
      </c>
    </row>
    <row r="14650" spans="1:11" x14ac:dyDescent="0.25">
      <c r="A14650" s="5" t="str">
        <f t="shared" si="457"/>
        <v>SubLAPSCE NorthAverage WeekdayMarch9</v>
      </c>
      <c r="B14650" t="s">
        <v>2237</v>
      </c>
      <c r="C14650" t="s">
        <v>2265</v>
      </c>
      <c r="D14650" t="s">
        <v>2881</v>
      </c>
      <c r="E14650" t="s">
        <v>3326</v>
      </c>
      <c r="F14650" s="6">
        <v>9</v>
      </c>
      <c r="G14650" s="6"/>
      <c r="H14650" s="6"/>
      <c r="I14650" s="6"/>
      <c r="J14650" s="6">
        <v>38.572857142857153</v>
      </c>
      <c r="K14650">
        <f t="shared" si="456"/>
        <v>1</v>
      </c>
    </row>
    <row r="14651" spans="1:11" x14ac:dyDescent="0.25">
      <c r="A14651" s="5" t="str">
        <f t="shared" si="457"/>
        <v>SubLAPSCE NorthAverage WeekdayMarch10</v>
      </c>
      <c r="B14651" t="s">
        <v>2237</v>
      </c>
      <c r="C14651" t="s">
        <v>2265</v>
      </c>
      <c r="D14651" t="s">
        <v>2881</v>
      </c>
      <c r="E14651" t="s">
        <v>3326</v>
      </c>
      <c r="F14651" s="6">
        <v>10</v>
      </c>
      <c r="G14651" s="6"/>
      <c r="H14651" s="6"/>
      <c r="I14651" s="6"/>
      <c r="J14651" s="6">
        <v>40.728571428571435</v>
      </c>
      <c r="K14651">
        <f t="shared" si="456"/>
        <v>1</v>
      </c>
    </row>
    <row r="14652" spans="1:11" x14ac:dyDescent="0.25">
      <c r="A14652" s="5" t="str">
        <f t="shared" si="457"/>
        <v>SubLAPSCE NorthAverage WeekdayMarch11</v>
      </c>
      <c r="B14652" t="s">
        <v>2237</v>
      </c>
      <c r="C14652" t="s">
        <v>2265</v>
      </c>
      <c r="D14652" t="s">
        <v>2881</v>
      </c>
      <c r="E14652" t="s">
        <v>3326</v>
      </c>
      <c r="F14652" s="6">
        <v>11</v>
      </c>
      <c r="G14652" s="6"/>
      <c r="H14652" s="6"/>
      <c r="I14652" s="6"/>
      <c r="J14652" s="6">
        <v>44.494285714285709</v>
      </c>
      <c r="K14652">
        <f t="shared" si="456"/>
        <v>1</v>
      </c>
    </row>
    <row r="14653" spans="1:11" x14ac:dyDescent="0.25">
      <c r="A14653" s="5" t="str">
        <f t="shared" si="457"/>
        <v>SubLAPSCE NorthAverage WeekdayMarch12</v>
      </c>
      <c r="B14653" t="s">
        <v>2237</v>
      </c>
      <c r="C14653" t="s">
        <v>2265</v>
      </c>
      <c r="D14653" t="s">
        <v>2881</v>
      </c>
      <c r="E14653" t="s">
        <v>3326</v>
      </c>
      <c r="F14653" s="6">
        <v>12</v>
      </c>
      <c r="G14653" s="6"/>
      <c r="H14653" s="6"/>
      <c r="I14653" s="6"/>
      <c r="J14653" s="6">
        <v>48.02214285714286</v>
      </c>
      <c r="K14653">
        <f t="shared" si="456"/>
        <v>1</v>
      </c>
    </row>
    <row r="14654" spans="1:11" x14ac:dyDescent="0.25">
      <c r="A14654" s="5" t="str">
        <f t="shared" si="457"/>
        <v>SubLAPSCE NorthAverage WeekdayMarch13</v>
      </c>
      <c r="B14654" t="s">
        <v>2237</v>
      </c>
      <c r="C14654" t="s">
        <v>2265</v>
      </c>
      <c r="D14654" t="s">
        <v>2881</v>
      </c>
      <c r="E14654" t="s">
        <v>3326</v>
      </c>
      <c r="F14654" s="6">
        <v>13</v>
      </c>
      <c r="G14654" s="6"/>
      <c r="H14654" s="6"/>
      <c r="I14654" s="6"/>
      <c r="J14654" s="6">
        <v>51.933571428571426</v>
      </c>
      <c r="K14654">
        <f t="shared" si="456"/>
        <v>1</v>
      </c>
    </row>
    <row r="14655" spans="1:11" x14ac:dyDescent="0.25">
      <c r="A14655" s="5" t="str">
        <f t="shared" si="457"/>
        <v>SubLAPSCE NorthAverage WeekdayMarch14</v>
      </c>
      <c r="B14655" t="s">
        <v>2237</v>
      </c>
      <c r="C14655" t="s">
        <v>2265</v>
      </c>
      <c r="D14655" t="s">
        <v>2881</v>
      </c>
      <c r="E14655" t="s">
        <v>3326</v>
      </c>
      <c r="F14655" s="6">
        <v>14</v>
      </c>
      <c r="G14655" s="6"/>
      <c r="H14655" s="6"/>
      <c r="I14655" s="6"/>
      <c r="J14655" s="6">
        <v>55.04785714285714</v>
      </c>
      <c r="K14655">
        <f t="shared" si="456"/>
        <v>1</v>
      </c>
    </row>
    <row r="14656" spans="1:11" x14ac:dyDescent="0.25">
      <c r="A14656" s="5" t="str">
        <f t="shared" si="457"/>
        <v>SubLAPSCE NorthAverage WeekdayMarch15</v>
      </c>
      <c r="B14656" t="s">
        <v>2237</v>
      </c>
      <c r="C14656" t="s">
        <v>2265</v>
      </c>
      <c r="D14656" t="s">
        <v>2881</v>
      </c>
      <c r="E14656" t="s">
        <v>3326</v>
      </c>
      <c r="F14656" s="6">
        <v>15</v>
      </c>
      <c r="G14656" s="6"/>
      <c r="H14656" s="6"/>
      <c r="I14656" s="6"/>
      <c r="J14656" s="6">
        <v>57.83142857142856</v>
      </c>
      <c r="K14656">
        <f t="shared" si="456"/>
        <v>1</v>
      </c>
    </row>
    <row r="14657" spans="1:11" x14ac:dyDescent="0.25">
      <c r="A14657" s="5" t="str">
        <f t="shared" si="457"/>
        <v>SubLAPSCE NorthAverage WeekdayMarch16</v>
      </c>
      <c r="B14657" t="s">
        <v>2237</v>
      </c>
      <c r="C14657" t="s">
        <v>2265</v>
      </c>
      <c r="D14657" t="s">
        <v>2881</v>
      </c>
      <c r="E14657" t="s">
        <v>3326</v>
      </c>
      <c r="F14657" s="6">
        <v>16</v>
      </c>
      <c r="G14657" s="6"/>
      <c r="H14657" s="6"/>
      <c r="I14657" s="6"/>
      <c r="J14657" s="6">
        <v>60.410714285714285</v>
      </c>
      <c r="K14657">
        <f t="shared" si="456"/>
        <v>1</v>
      </c>
    </row>
    <row r="14658" spans="1:11" x14ac:dyDescent="0.25">
      <c r="A14658" s="5" t="str">
        <f t="shared" si="457"/>
        <v>SubLAPSCE NorthAverage WeekdayMarch17</v>
      </c>
      <c r="B14658" t="s">
        <v>2237</v>
      </c>
      <c r="C14658" t="s">
        <v>2265</v>
      </c>
      <c r="D14658" t="s">
        <v>2881</v>
      </c>
      <c r="E14658" t="s">
        <v>3326</v>
      </c>
      <c r="F14658" s="6">
        <v>17</v>
      </c>
      <c r="G14658" s="6"/>
      <c r="H14658" s="6"/>
      <c r="I14658" s="6"/>
      <c r="J14658" s="6">
        <v>62.103571428571442</v>
      </c>
      <c r="K14658">
        <f t="shared" ref="K14658:K14721" si="458">INDEX(events, MATCH(CONCATENATE(B14658, C14658, D14658, E14658), events_y, 0), MATCH("Confidential", events_x, 0))</f>
        <v>1</v>
      </c>
    </row>
    <row r="14659" spans="1:11" x14ac:dyDescent="0.25">
      <c r="A14659" s="5" t="str">
        <f t="shared" ref="A14659:A14722" si="459">CONCATENATE(B14659, C14659, D14659, E14659, F14659)</f>
        <v>SubLAPSCE NorthAverage WeekdayMarch18</v>
      </c>
      <c r="B14659" t="s">
        <v>2237</v>
      </c>
      <c r="C14659" t="s">
        <v>2265</v>
      </c>
      <c r="D14659" t="s">
        <v>2881</v>
      </c>
      <c r="E14659" t="s">
        <v>3326</v>
      </c>
      <c r="F14659" s="6">
        <v>18</v>
      </c>
      <c r="G14659" s="6"/>
      <c r="H14659" s="6"/>
      <c r="I14659" s="6"/>
      <c r="J14659" s="6">
        <v>63.314999999999984</v>
      </c>
      <c r="K14659">
        <f t="shared" si="458"/>
        <v>1</v>
      </c>
    </row>
    <row r="14660" spans="1:11" x14ac:dyDescent="0.25">
      <c r="A14660" s="5" t="str">
        <f t="shared" si="459"/>
        <v>SubLAPSCE NorthAverage WeekdayMarch19</v>
      </c>
      <c r="B14660" t="s">
        <v>2237</v>
      </c>
      <c r="C14660" t="s">
        <v>2265</v>
      </c>
      <c r="D14660" t="s">
        <v>2881</v>
      </c>
      <c r="E14660" t="s">
        <v>3326</v>
      </c>
      <c r="F14660" s="6">
        <v>19</v>
      </c>
      <c r="G14660" s="6"/>
      <c r="H14660" s="6"/>
      <c r="I14660" s="6"/>
      <c r="J14660" s="6">
        <v>63.693571428571431</v>
      </c>
      <c r="K14660">
        <f t="shared" si="458"/>
        <v>1</v>
      </c>
    </row>
    <row r="14661" spans="1:11" x14ac:dyDescent="0.25">
      <c r="A14661" s="5" t="str">
        <f t="shared" si="459"/>
        <v>SubLAPSCE NorthAverage WeekdayMarch20</v>
      </c>
      <c r="B14661" t="s">
        <v>2237</v>
      </c>
      <c r="C14661" t="s">
        <v>2265</v>
      </c>
      <c r="D14661" t="s">
        <v>2881</v>
      </c>
      <c r="E14661" t="s">
        <v>3326</v>
      </c>
      <c r="F14661" s="6">
        <v>20</v>
      </c>
      <c r="G14661" s="6"/>
      <c r="H14661" s="6"/>
      <c r="I14661" s="6"/>
      <c r="J14661" s="6">
        <v>61.300000000000004</v>
      </c>
      <c r="K14661">
        <f t="shared" si="458"/>
        <v>1</v>
      </c>
    </row>
    <row r="14662" spans="1:11" x14ac:dyDescent="0.25">
      <c r="A14662" s="5" t="str">
        <f t="shared" si="459"/>
        <v>SubLAPSCE NorthAverage WeekdayMarch21</v>
      </c>
      <c r="B14662" t="s">
        <v>2237</v>
      </c>
      <c r="C14662" t="s">
        <v>2265</v>
      </c>
      <c r="D14662" t="s">
        <v>2881</v>
      </c>
      <c r="E14662" t="s">
        <v>3326</v>
      </c>
      <c r="F14662" s="6">
        <v>21</v>
      </c>
      <c r="G14662" s="6"/>
      <c r="H14662" s="6"/>
      <c r="I14662" s="6"/>
      <c r="J14662" s="6">
        <v>57.822857142857153</v>
      </c>
      <c r="K14662">
        <f t="shared" si="458"/>
        <v>1</v>
      </c>
    </row>
    <row r="14663" spans="1:11" x14ac:dyDescent="0.25">
      <c r="A14663" s="5" t="str">
        <f t="shared" si="459"/>
        <v>SubLAPSCE NorthAverage WeekdayMarch22</v>
      </c>
      <c r="B14663" t="s">
        <v>2237</v>
      </c>
      <c r="C14663" t="s">
        <v>2265</v>
      </c>
      <c r="D14663" t="s">
        <v>2881</v>
      </c>
      <c r="E14663" t="s">
        <v>3326</v>
      </c>
      <c r="F14663" s="6">
        <v>22</v>
      </c>
      <c r="G14663" s="6"/>
      <c r="H14663" s="6"/>
      <c r="I14663" s="6"/>
      <c r="J14663" s="6">
        <v>55.879285714285729</v>
      </c>
      <c r="K14663">
        <f t="shared" si="458"/>
        <v>1</v>
      </c>
    </row>
    <row r="14664" spans="1:11" x14ac:dyDescent="0.25">
      <c r="A14664" s="5" t="str">
        <f t="shared" si="459"/>
        <v>SubLAPSCE NorthAverage WeekdayMarch23</v>
      </c>
      <c r="B14664" t="s">
        <v>2237</v>
      </c>
      <c r="C14664" t="s">
        <v>2265</v>
      </c>
      <c r="D14664" t="s">
        <v>2881</v>
      </c>
      <c r="E14664" t="s">
        <v>3326</v>
      </c>
      <c r="F14664" s="6">
        <v>23</v>
      </c>
      <c r="G14664" s="6"/>
      <c r="H14664" s="6"/>
      <c r="I14664" s="6"/>
      <c r="J14664" s="6">
        <v>54.452857142857148</v>
      </c>
      <c r="K14664">
        <f t="shared" si="458"/>
        <v>1</v>
      </c>
    </row>
    <row r="14665" spans="1:11" x14ac:dyDescent="0.25">
      <c r="A14665" s="5" t="str">
        <f t="shared" si="459"/>
        <v>SubLAPSCE NorthAverage WeekdayMarch24</v>
      </c>
      <c r="B14665" t="s">
        <v>2237</v>
      </c>
      <c r="C14665" t="s">
        <v>2265</v>
      </c>
      <c r="D14665" t="s">
        <v>2881</v>
      </c>
      <c r="E14665" t="s">
        <v>3326</v>
      </c>
      <c r="F14665" s="6">
        <v>24</v>
      </c>
      <c r="G14665" s="6"/>
      <c r="H14665" s="6"/>
      <c r="I14665" s="6"/>
      <c r="J14665" s="6">
        <v>52.58928571428573</v>
      </c>
      <c r="K14665">
        <f t="shared" si="458"/>
        <v>1</v>
      </c>
    </row>
    <row r="14666" spans="1:11" x14ac:dyDescent="0.25">
      <c r="A14666" s="5" t="str">
        <f t="shared" si="459"/>
        <v>SubLAPSCE NorthMonthly Peak DayMarch1</v>
      </c>
      <c r="B14666" t="s">
        <v>2237</v>
      </c>
      <c r="C14666" t="s">
        <v>2265</v>
      </c>
      <c r="D14666" t="s">
        <v>2882</v>
      </c>
      <c r="E14666" t="s">
        <v>3326</v>
      </c>
      <c r="F14666" s="6">
        <v>1</v>
      </c>
      <c r="G14666" s="6"/>
      <c r="H14666" s="6"/>
      <c r="I14666" s="6"/>
      <c r="J14666" s="6">
        <v>45.072857142857139</v>
      </c>
      <c r="K14666">
        <f t="shared" si="458"/>
        <v>1</v>
      </c>
    </row>
    <row r="14667" spans="1:11" x14ac:dyDescent="0.25">
      <c r="A14667" s="5" t="str">
        <f t="shared" si="459"/>
        <v>SubLAPSCE NorthMonthly Peak DayMarch2</v>
      </c>
      <c r="B14667" t="s">
        <v>2237</v>
      </c>
      <c r="C14667" t="s">
        <v>2265</v>
      </c>
      <c r="D14667" t="s">
        <v>2882</v>
      </c>
      <c r="E14667" t="s">
        <v>3326</v>
      </c>
      <c r="F14667" s="6">
        <v>2</v>
      </c>
      <c r="G14667" s="6"/>
      <c r="H14667" s="6"/>
      <c r="I14667" s="6"/>
      <c r="J14667" s="6">
        <v>45.12714285714285</v>
      </c>
      <c r="K14667">
        <f t="shared" si="458"/>
        <v>1</v>
      </c>
    </row>
    <row r="14668" spans="1:11" x14ac:dyDescent="0.25">
      <c r="A14668" s="5" t="str">
        <f t="shared" si="459"/>
        <v>SubLAPSCE NorthMonthly Peak DayMarch3</v>
      </c>
      <c r="B14668" t="s">
        <v>2237</v>
      </c>
      <c r="C14668" t="s">
        <v>2265</v>
      </c>
      <c r="D14668" t="s">
        <v>2882</v>
      </c>
      <c r="E14668" t="s">
        <v>3326</v>
      </c>
      <c r="F14668" s="6">
        <v>3</v>
      </c>
      <c r="G14668" s="6"/>
      <c r="H14668" s="6"/>
      <c r="I14668" s="6"/>
      <c r="J14668" s="6">
        <v>44.84785714285713</v>
      </c>
      <c r="K14668">
        <f t="shared" si="458"/>
        <v>1</v>
      </c>
    </row>
    <row r="14669" spans="1:11" x14ac:dyDescent="0.25">
      <c r="A14669" s="5" t="str">
        <f t="shared" si="459"/>
        <v>SubLAPSCE NorthMonthly Peak DayMarch4</v>
      </c>
      <c r="B14669" t="s">
        <v>2237</v>
      </c>
      <c r="C14669" t="s">
        <v>2265</v>
      </c>
      <c r="D14669" t="s">
        <v>2882</v>
      </c>
      <c r="E14669" t="s">
        <v>3326</v>
      </c>
      <c r="F14669" s="6">
        <v>4</v>
      </c>
      <c r="G14669" s="6"/>
      <c r="H14669" s="6"/>
      <c r="I14669" s="6"/>
      <c r="J14669" s="6">
        <v>43.512142857142855</v>
      </c>
      <c r="K14669">
        <f t="shared" si="458"/>
        <v>1</v>
      </c>
    </row>
    <row r="14670" spans="1:11" x14ac:dyDescent="0.25">
      <c r="A14670" s="5" t="str">
        <f t="shared" si="459"/>
        <v>SubLAPSCE NorthMonthly Peak DayMarch5</v>
      </c>
      <c r="B14670" t="s">
        <v>2237</v>
      </c>
      <c r="C14670" t="s">
        <v>2265</v>
      </c>
      <c r="D14670" t="s">
        <v>2882</v>
      </c>
      <c r="E14670" t="s">
        <v>3326</v>
      </c>
      <c r="F14670" s="6">
        <v>5</v>
      </c>
      <c r="G14670" s="6"/>
      <c r="H14670" s="6"/>
      <c r="I14670" s="6"/>
      <c r="J14670" s="6">
        <v>42.274999999999999</v>
      </c>
      <c r="K14670">
        <f t="shared" si="458"/>
        <v>1</v>
      </c>
    </row>
    <row r="14671" spans="1:11" x14ac:dyDescent="0.25">
      <c r="A14671" s="5" t="str">
        <f t="shared" si="459"/>
        <v>SubLAPSCE NorthMonthly Peak DayMarch6</v>
      </c>
      <c r="B14671" t="s">
        <v>2237</v>
      </c>
      <c r="C14671" t="s">
        <v>2265</v>
      </c>
      <c r="D14671" t="s">
        <v>2882</v>
      </c>
      <c r="E14671" t="s">
        <v>3326</v>
      </c>
      <c r="F14671" s="6">
        <v>6</v>
      </c>
      <c r="G14671" s="6"/>
      <c r="H14671" s="6"/>
      <c r="I14671" s="6"/>
      <c r="J14671" s="6">
        <v>42.151428571428553</v>
      </c>
      <c r="K14671">
        <f t="shared" si="458"/>
        <v>1</v>
      </c>
    </row>
    <row r="14672" spans="1:11" x14ac:dyDescent="0.25">
      <c r="A14672" s="5" t="str">
        <f t="shared" si="459"/>
        <v>SubLAPSCE NorthMonthly Peak DayMarch7</v>
      </c>
      <c r="B14672" t="s">
        <v>2237</v>
      </c>
      <c r="C14672" t="s">
        <v>2265</v>
      </c>
      <c r="D14672" t="s">
        <v>2882</v>
      </c>
      <c r="E14672" t="s">
        <v>3326</v>
      </c>
      <c r="F14672" s="6">
        <v>7</v>
      </c>
      <c r="G14672" s="6"/>
      <c r="H14672" s="6"/>
      <c r="I14672" s="6"/>
      <c r="J14672" s="6">
        <v>42.143571428571427</v>
      </c>
      <c r="K14672">
        <f t="shared" si="458"/>
        <v>1</v>
      </c>
    </row>
    <row r="14673" spans="1:11" x14ac:dyDescent="0.25">
      <c r="A14673" s="5" t="str">
        <f t="shared" si="459"/>
        <v>SubLAPSCE NorthMonthly Peak DayMarch8</v>
      </c>
      <c r="B14673" t="s">
        <v>2237</v>
      </c>
      <c r="C14673" t="s">
        <v>2265</v>
      </c>
      <c r="D14673" t="s">
        <v>2882</v>
      </c>
      <c r="E14673" t="s">
        <v>3326</v>
      </c>
      <c r="F14673" s="6">
        <v>8</v>
      </c>
      <c r="G14673" s="6"/>
      <c r="H14673" s="6"/>
      <c r="I14673" s="6"/>
      <c r="J14673" s="6">
        <v>41.965714285714284</v>
      </c>
      <c r="K14673">
        <f t="shared" si="458"/>
        <v>1</v>
      </c>
    </row>
    <row r="14674" spans="1:11" x14ac:dyDescent="0.25">
      <c r="A14674" s="5" t="str">
        <f t="shared" si="459"/>
        <v>SubLAPSCE NorthMonthly Peak DayMarch9</v>
      </c>
      <c r="B14674" t="s">
        <v>2237</v>
      </c>
      <c r="C14674" t="s">
        <v>2265</v>
      </c>
      <c r="D14674" t="s">
        <v>2882</v>
      </c>
      <c r="E14674" t="s">
        <v>3326</v>
      </c>
      <c r="F14674" s="6">
        <v>9</v>
      </c>
      <c r="G14674" s="6"/>
      <c r="H14674" s="6"/>
      <c r="I14674" s="6"/>
      <c r="J14674" s="6">
        <v>43.442857142857129</v>
      </c>
      <c r="K14674">
        <f t="shared" si="458"/>
        <v>1</v>
      </c>
    </row>
    <row r="14675" spans="1:11" x14ac:dyDescent="0.25">
      <c r="A14675" s="5" t="str">
        <f t="shared" si="459"/>
        <v>SubLAPSCE NorthMonthly Peak DayMarch10</v>
      </c>
      <c r="B14675" t="s">
        <v>2237</v>
      </c>
      <c r="C14675" t="s">
        <v>2265</v>
      </c>
      <c r="D14675" t="s">
        <v>2882</v>
      </c>
      <c r="E14675" t="s">
        <v>3326</v>
      </c>
      <c r="F14675" s="6">
        <v>10</v>
      </c>
      <c r="G14675" s="6"/>
      <c r="H14675" s="6"/>
      <c r="I14675" s="6"/>
      <c r="J14675" s="6">
        <v>45.034285714285708</v>
      </c>
      <c r="K14675">
        <f t="shared" si="458"/>
        <v>1</v>
      </c>
    </row>
    <row r="14676" spans="1:11" x14ac:dyDescent="0.25">
      <c r="A14676" s="5" t="str">
        <f t="shared" si="459"/>
        <v>SubLAPSCE NorthMonthly Peak DayMarch11</v>
      </c>
      <c r="B14676" t="s">
        <v>2237</v>
      </c>
      <c r="C14676" t="s">
        <v>2265</v>
      </c>
      <c r="D14676" t="s">
        <v>2882</v>
      </c>
      <c r="E14676" t="s">
        <v>3326</v>
      </c>
      <c r="F14676" s="6">
        <v>11</v>
      </c>
      <c r="G14676" s="6"/>
      <c r="H14676" s="6"/>
      <c r="I14676" s="6"/>
      <c r="J14676" s="6">
        <v>46.812857142857133</v>
      </c>
      <c r="K14676">
        <f t="shared" si="458"/>
        <v>1</v>
      </c>
    </row>
    <row r="14677" spans="1:11" x14ac:dyDescent="0.25">
      <c r="A14677" s="5" t="str">
        <f t="shared" si="459"/>
        <v>SubLAPSCE NorthMonthly Peak DayMarch12</v>
      </c>
      <c r="B14677" t="s">
        <v>2237</v>
      </c>
      <c r="C14677" t="s">
        <v>2265</v>
      </c>
      <c r="D14677" t="s">
        <v>2882</v>
      </c>
      <c r="E14677" t="s">
        <v>3326</v>
      </c>
      <c r="F14677" s="6">
        <v>12</v>
      </c>
      <c r="G14677" s="6"/>
      <c r="H14677" s="6"/>
      <c r="I14677" s="6"/>
      <c r="J14677" s="6">
        <v>47.38785714285715</v>
      </c>
      <c r="K14677">
        <f t="shared" si="458"/>
        <v>1</v>
      </c>
    </row>
    <row r="14678" spans="1:11" x14ac:dyDescent="0.25">
      <c r="A14678" s="5" t="str">
        <f t="shared" si="459"/>
        <v>SubLAPSCE NorthMonthly Peak DayMarch13</v>
      </c>
      <c r="B14678" t="s">
        <v>2237</v>
      </c>
      <c r="C14678" t="s">
        <v>2265</v>
      </c>
      <c r="D14678" t="s">
        <v>2882</v>
      </c>
      <c r="E14678" t="s">
        <v>3326</v>
      </c>
      <c r="F14678" s="6">
        <v>13</v>
      </c>
      <c r="G14678" s="6"/>
      <c r="H14678" s="6"/>
      <c r="I14678" s="6"/>
      <c r="J14678" s="6">
        <v>47.712142857142865</v>
      </c>
      <c r="K14678">
        <f t="shared" si="458"/>
        <v>1</v>
      </c>
    </row>
    <row r="14679" spans="1:11" x14ac:dyDescent="0.25">
      <c r="A14679" s="5" t="str">
        <f t="shared" si="459"/>
        <v>SubLAPSCE NorthMonthly Peak DayMarch14</v>
      </c>
      <c r="B14679" t="s">
        <v>2237</v>
      </c>
      <c r="C14679" t="s">
        <v>2265</v>
      </c>
      <c r="D14679" t="s">
        <v>2882</v>
      </c>
      <c r="E14679" t="s">
        <v>3326</v>
      </c>
      <c r="F14679" s="6">
        <v>14</v>
      </c>
      <c r="G14679" s="6"/>
      <c r="H14679" s="6"/>
      <c r="I14679" s="6"/>
      <c r="J14679" s="6">
        <v>47.112857142857138</v>
      </c>
      <c r="K14679">
        <f t="shared" si="458"/>
        <v>1</v>
      </c>
    </row>
    <row r="14680" spans="1:11" x14ac:dyDescent="0.25">
      <c r="A14680" s="5" t="str">
        <f t="shared" si="459"/>
        <v>SubLAPSCE NorthMonthly Peak DayMarch15</v>
      </c>
      <c r="B14680" t="s">
        <v>2237</v>
      </c>
      <c r="C14680" t="s">
        <v>2265</v>
      </c>
      <c r="D14680" t="s">
        <v>2882</v>
      </c>
      <c r="E14680" t="s">
        <v>3326</v>
      </c>
      <c r="F14680" s="6">
        <v>15</v>
      </c>
      <c r="G14680" s="6"/>
      <c r="H14680" s="6"/>
      <c r="I14680" s="6"/>
      <c r="J14680" s="6">
        <v>48.775714285714272</v>
      </c>
      <c r="K14680">
        <f t="shared" si="458"/>
        <v>1</v>
      </c>
    </row>
    <row r="14681" spans="1:11" x14ac:dyDescent="0.25">
      <c r="A14681" s="5" t="str">
        <f t="shared" si="459"/>
        <v>SubLAPSCE NorthMonthly Peak DayMarch16</v>
      </c>
      <c r="B14681" t="s">
        <v>2237</v>
      </c>
      <c r="C14681" t="s">
        <v>2265</v>
      </c>
      <c r="D14681" t="s">
        <v>2882</v>
      </c>
      <c r="E14681" t="s">
        <v>3326</v>
      </c>
      <c r="F14681" s="6">
        <v>16</v>
      </c>
      <c r="G14681" s="6"/>
      <c r="H14681" s="6"/>
      <c r="I14681" s="6"/>
      <c r="J14681" s="6">
        <v>47.986428571428569</v>
      </c>
      <c r="K14681">
        <f t="shared" si="458"/>
        <v>1</v>
      </c>
    </row>
    <row r="14682" spans="1:11" x14ac:dyDescent="0.25">
      <c r="A14682" s="5" t="str">
        <f t="shared" si="459"/>
        <v>SubLAPSCE NorthMonthly Peak DayMarch17</v>
      </c>
      <c r="B14682" t="s">
        <v>2237</v>
      </c>
      <c r="C14682" t="s">
        <v>2265</v>
      </c>
      <c r="D14682" t="s">
        <v>2882</v>
      </c>
      <c r="E14682" t="s">
        <v>3326</v>
      </c>
      <c r="F14682" s="6">
        <v>17</v>
      </c>
      <c r="G14682" s="6"/>
      <c r="H14682" s="6"/>
      <c r="I14682" s="6"/>
      <c r="J14682" s="6">
        <v>45.15857142857142</v>
      </c>
      <c r="K14682">
        <f t="shared" si="458"/>
        <v>1</v>
      </c>
    </row>
    <row r="14683" spans="1:11" x14ac:dyDescent="0.25">
      <c r="A14683" s="5" t="str">
        <f t="shared" si="459"/>
        <v>SubLAPSCE NorthMonthly Peak DayMarch18</v>
      </c>
      <c r="B14683" t="s">
        <v>2237</v>
      </c>
      <c r="C14683" t="s">
        <v>2265</v>
      </c>
      <c r="D14683" t="s">
        <v>2882</v>
      </c>
      <c r="E14683" t="s">
        <v>3326</v>
      </c>
      <c r="F14683" s="6">
        <v>18</v>
      </c>
      <c r="G14683" s="6"/>
      <c r="H14683" s="6"/>
      <c r="I14683" s="6"/>
      <c r="J14683" s="6">
        <v>46.312857142857162</v>
      </c>
      <c r="K14683">
        <f t="shared" si="458"/>
        <v>1</v>
      </c>
    </row>
    <row r="14684" spans="1:11" x14ac:dyDescent="0.25">
      <c r="A14684" s="5" t="str">
        <f t="shared" si="459"/>
        <v>SubLAPSCE NorthMonthly Peak DayMarch19</v>
      </c>
      <c r="B14684" t="s">
        <v>2237</v>
      </c>
      <c r="C14684" t="s">
        <v>2265</v>
      </c>
      <c r="D14684" t="s">
        <v>2882</v>
      </c>
      <c r="E14684" t="s">
        <v>3326</v>
      </c>
      <c r="F14684" s="6">
        <v>19</v>
      </c>
      <c r="G14684" s="6"/>
      <c r="H14684" s="6"/>
      <c r="I14684" s="6"/>
      <c r="J14684" s="6">
        <v>45.644285714285715</v>
      </c>
      <c r="K14684">
        <f t="shared" si="458"/>
        <v>1</v>
      </c>
    </row>
    <row r="14685" spans="1:11" x14ac:dyDescent="0.25">
      <c r="A14685" s="5" t="str">
        <f t="shared" si="459"/>
        <v>SubLAPSCE NorthMonthly Peak DayMarch20</v>
      </c>
      <c r="B14685" t="s">
        <v>2237</v>
      </c>
      <c r="C14685" t="s">
        <v>2265</v>
      </c>
      <c r="D14685" t="s">
        <v>2882</v>
      </c>
      <c r="E14685" t="s">
        <v>3326</v>
      </c>
      <c r="F14685" s="6">
        <v>20</v>
      </c>
      <c r="G14685" s="6"/>
      <c r="H14685" s="6"/>
      <c r="I14685" s="6"/>
      <c r="J14685" s="6">
        <v>44.242142857142838</v>
      </c>
      <c r="K14685">
        <f t="shared" si="458"/>
        <v>1</v>
      </c>
    </row>
    <row r="14686" spans="1:11" x14ac:dyDescent="0.25">
      <c r="A14686" s="5" t="str">
        <f t="shared" si="459"/>
        <v>SubLAPSCE NorthMonthly Peak DayMarch21</v>
      </c>
      <c r="B14686" t="s">
        <v>2237</v>
      </c>
      <c r="C14686" t="s">
        <v>2265</v>
      </c>
      <c r="D14686" t="s">
        <v>2882</v>
      </c>
      <c r="E14686" t="s">
        <v>3326</v>
      </c>
      <c r="F14686" s="6">
        <v>21</v>
      </c>
      <c r="G14686" s="6"/>
      <c r="H14686" s="6"/>
      <c r="I14686" s="6"/>
      <c r="J14686" s="6">
        <v>43.457857142857151</v>
      </c>
      <c r="K14686">
        <f t="shared" si="458"/>
        <v>1</v>
      </c>
    </row>
    <row r="14687" spans="1:11" x14ac:dyDescent="0.25">
      <c r="A14687" s="5" t="str">
        <f t="shared" si="459"/>
        <v>SubLAPSCE NorthMonthly Peak DayMarch22</v>
      </c>
      <c r="B14687" t="s">
        <v>2237</v>
      </c>
      <c r="C14687" t="s">
        <v>2265</v>
      </c>
      <c r="D14687" t="s">
        <v>2882</v>
      </c>
      <c r="E14687" t="s">
        <v>3326</v>
      </c>
      <c r="F14687" s="6">
        <v>22</v>
      </c>
      <c r="G14687" s="6"/>
      <c r="H14687" s="6"/>
      <c r="I14687" s="6"/>
      <c r="J14687" s="6">
        <v>42.739285714285707</v>
      </c>
      <c r="K14687">
        <f t="shared" si="458"/>
        <v>1</v>
      </c>
    </row>
    <row r="14688" spans="1:11" x14ac:dyDescent="0.25">
      <c r="A14688" s="5" t="str">
        <f t="shared" si="459"/>
        <v>SubLAPSCE NorthMonthly Peak DayMarch23</v>
      </c>
      <c r="B14688" t="s">
        <v>2237</v>
      </c>
      <c r="C14688" t="s">
        <v>2265</v>
      </c>
      <c r="D14688" t="s">
        <v>2882</v>
      </c>
      <c r="E14688" t="s">
        <v>3326</v>
      </c>
      <c r="F14688" s="6">
        <v>23</v>
      </c>
      <c r="G14688" s="6"/>
      <c r="H14688" s="6"/>
      <c r="I14688" s="6"/>
      <c r="J14688" s="6">
        <v>42.555714285714302</v>
      </c>
      <c r="K14688">
        <f t="shared" si="458"/>
        <v>1</v>
      </c>
    </row>
    <row r="14689" spans="1:11" x14ac:dyDescent="0.25">
      <c r="A14689" s="5" t="str">
        <f t="shared" si="459"/>
        <v>SubLAPSCE NorthMonthly Peak DayMarch24</v>
      </c>
      <c r="B14689" t="s">
        <v>2237</v>
      </c>
      <c r="C14689" t="s">
        <v>2265</v>
      </c>
      <c r="D14689" t="s">
        <v>2882</v>
      </c>
      <c r="E14689" t="s">
        <v>3326</v>
      </c>
      <c r="F14689" s="6">
        <v>24</v>
      </c>
      <c r="G14689" s="6"/>
      <c r="H14689" s="6"/>
      <c r="I14689" s="6"/>
      <c r="J14689" s="6">
        <v>41.997142857142855</v>
      </c>
      <c r="K14689">
        <f t="shared" si="458"/>
        <v>1</v>
      </c>
    </row>
    <row r="14690" spans="1:11" x14ac:dyDescent="0.25">
      <c r="A14690" s="5" t="str">
        <f t="shared" si="459"/>
        <v>SubLAPSCE NorthAverage WeekdayApril1</v>
      </c>
      <c r="B14690" t="s">
        <v>2237</v>
      </c>
      <c r="C14690" t="s">
        <v>2265</v>
      </c>
      <c r="D14690" t="s">
        <v>2883</v>
      </c>
      <c r="E14690" t="s">
        <v>3327</v>
      </c>
      <c r="F14690" s="6">
        <v>1</v>
      </c>
      <c r="G14690" s="6"/>
      <c r="H14690" s="6"/>
      <c r="I14690" s="6"/>
      <c r="J14690" s="6">
        <v>67.712142857142865</v>
      </c>
      <c r="K14690">
        <f t="shared" si="458"/>
        <v>1</v>
      </c>
    </row>
    <row r="14691" spans="1:11" x14ac:dyDescent="0.25">
      <c r="A14691" s="5" t="str">
        <f t="shared" si="459"/>
        <v>SubLAPSCE NorthAverage WeekdayApril2</v>
      </c>
      <c r="B14691" t="s">
        <v>2237</v>
      </c>
      <c r="C14691" t="s">
        <v>2265</v>
      </c>
      <c r="D14691" t="s">
        <v>2883</v>
      </c>
      <c r="E14691" t="s">
        <v>3327</v>
      </c>
      <c r="F14691" s="6">
        <v>2</v>
      </c>
      <c r="G14691" s="6"/>
      <c r="H14691" s="6"/>
      <c r="I14691" s="6"/>
      <c r="J14691" s="6">
        <v>67.195714285714274</v>
      </c>
      <c r="K14691">
        <f t="shared" si="458"/>
        <v>1</v>
      </c>
    </row>
    <row r="14692" spans="1:11" x14ac:dyDescent="0.25">
      <c r="A14692" s="5" t="str">
        <f t="shared" si="459"/>
        <v>SubLAPSCE NorthAverage WeekdayApril3</v>
      </c>
      <c r="B14692" t="s">
        <v>2237</v>
      </c>
      <c r="C14692" t="s">
        <v>2265</v>
      </c>
      <c r="D14692" t="s">
        <v>2883</v>
      </c>
      <c r="E14692" t="s">
        <v>3327</v>
      </c>
      <c r="F14692" s="6">
        <v>3</v>
      </c>
      <c r="G14692" s="6"/>
      <c r="H14692" s="6"/>
      <c r="I14692" s="6"/>
      <c r="J14692" s="6">
        <v>66.494285714285724</v>
      </c>
      <c r="K14692">
        <f t="shared" si="458"/>
        <v>1</v>
      </c>
    </row>
    <row r="14693" spans="1:11" x14ac:dyDescent="0.25">
      <c r="A14693" s="5" t="str">
        <f t="shared" si="459"/>
        <v>SubLAPSCE NorthAverage WeekdayApril4</v>
      </c>
      <c r="B14693" t="s">
        <v>2237</v>
      </c>
      <c r="C14693" t="s">
        <v>2265</v>
      </c>
      <c r="D14693" t="s">
        <v>2883</v>
      </c>
      <c r="E14693" t="s">
        <v>3327</v>
      </c>
      <c r="F14693" s="6">
        <v>4</v>
      </c>
      <c r="G14693" s="6"/>
      <c r="H14693" s="6"/>
      <c r="I14693" s="6"/>
      <c r="J14693" s="6">
        <v>65.550714285714292</v>
      </c>
      <c r="K14693">
        <f t="shared" si="458"/>
        <v>1</v>
      </c>
    </row>
    <row r="14694" spans="1:11" x14ac:dyDescent="0.25">
      <c r="A14694" s="5" t="str">
        <f t="shared" si="459"/>
        <v>SubLAPSCE NorthAverage WeekdayApril5</v>
      </c>
      <c r="B14694" t="s">
        <v>2237</v>
      </c>
      <c r="C14694" t="s">
        <v>2265</v>
      </c>
      <c r="D14694" t="s">
        <v>2883</v>
      </c>
      <c r="E14694" t="s">
        <v>3327</v>
      </c>
      <c r="F14694" s="6">
        <v>5</v>
      </c>
      <c r="G14694" s="6"/>
      <c r="H14694" s="6"/>
      <c r="I14694" s="6"/>
      <c r="J14694" s="6">
        <v>64.361428571428561</v>
      </c>
      <c r="K14694">
        <f t="shared" si="458"/>
        <v>1</v>
      </c>
    </row>
    <row r="14695" spans="1:11" x14ac:dyDescent="0.25">
      <c r="A14695" s="5" t="str">
        <f t="shared" si="459"/>
        <v>SubLAPSCE NorthAverage WeekdayApril6</v>
      </c>
      <c r="B14695" t="s">
        <v>2237</v>
      </c>
      <c r="C14695" t="s">
        <v>2265</v>
      </c>
      <c r="D14695" t="s">
        <v>2883</v>
      </c>
      <c r="E14695" t="s">
        <v>3327</v>
      </c>
      <c r="F14695" s="6">
        <v>6</v>
      </c>
      <c r="G14695" s="6"/>
      <c r="H14695" s="6"/>
      <c r="I14695" s="6"/>
      <c r="J14695" s="6">
        <v>62.507857142857127</v>
      </c>
      <c r="K14695">
        <f t="shared" si="458"/>
        <v>1</v>
      </c>
    </row>
    <row r="14696" spans="1:11" x14ac:dyDescent="0.25">
      <c r="A14696" s="5" t="str">
        <f t="shared" si="459"/>
        <v>SubLAPSCE NorthAverage WeekdayApril7</v>
      </c>
      <c r="B14696" t="s">
        <v>2237</v>
      </c>
      <c r="C14696" t="s">
        <v>2265</v>
      </c>
      <c r="D14696" t="s">
        <v>2883</v>
      </c>
      <c r="E14696" t="s">
        <v>3327</v>
      </c>
      <c r="F14696" s="6">
        <v>7</v>
      </c>
      <c r="G14696" s="6"/>
      <c r="H14696" s="6"/>
      <c r="I14696" s="6"/>
      <c r="J14696" s="6">
        <v>60.307857142857131</v>
      </c>
      <c r="K14696">
        <f t="shared" si="458"/>
        <v>1</v>
      </c>
    </row>
    <row r="14697" spans="1:11" x14ac:dyDescent="0.25">
      <c r="A14697" s="5" t="str">
        <f t="shared" si="459"/>
        <v>SubLAPSCE NorthAverage WeekdayApril8</v>
      </c>
      <c r="B14697" t="s">
        <v>2237</v>
      </c>
      <c r="C14697" t="s">
        <v>2265</v>
      </c>
      <c r="D14697" t="s">
        <v>2883</v>
      </c>
      <c r="E14697" t="s">
        <v>3327</v>
      </c>
      <c r="F14697" s="6">
        <v>8</v>
      </c>
      <c r="G14697" s="6"/>
      <c r="H14697" s="6"/>
      <c r="I14697" s="6"/>
      <c r="J14697" s="6">
        <v>57.682142857142843</v>
      </c>
      <c r="K14697">
        <f t="shared" si="458"/>
        <v>1</v>
      </c>
    </row>
    <row r="14698" spans="1:11" x14ac:dyDescent="0.25">
      <c r="A14698" s="5" t="str">
        <f t="shared" si="459"/>
        <v>SubLAPSCE NorthAverage WeekdayApril9</v>
      </c>
      <c r="B14698" t="s">
        <v>2237</v>
      </c>
      <c r="C14698" t="s">
        <v>2265</v>
      </c>
      <c r="D14698" t="s">
        <v>2883</v>
      </c>
      <c r="E14698" t="s">
        <v>3327</v>
      </c>
      <c r="F14698" s="6">
        <v>9</v>
      </c>
      <c r="G14698" s="6"/>
      <c r="H14698" s="6"/>
      <c r="I14698" s="6"/>
      <c r="J14698" s="6">
        <v>61.587857142857153</v>
      </c>
      <c r="K14698">
        <f t="shared" si="458"/>
        <v>1</v>
      </c>
    </row>
    <row r="14699" spans="1:11" x14ac:dyDescent="0.25">
      <c r="A14699" s="5" t="str">
        <f t="shared" si="459"/>
        <v>SubLAPSCE NorthAverage WeekdayApril10</v>
      </c>
      <c r="B14699" t="s">
        <v>2237</v>
      </c>
      <c r="C14699" t="s">
        <v>2265</v>
      </c>
      <c r="D14699" t="s">
        <v>2883</v>
      </c>
      <c r="E14699" t="s">
        <v>3327</v>
      </c>
      <c r="F14699" s="6">
        <v>10</v>
      </c>
      <c r="G14699" s="6"/>
      <c r="H14699" s="6"/>
      <c r="I14699" s="6"/>
      <c r="J14699" s="6">
        <v>67.566428571428546</v>
      </c>
      <c r="K14699">
        <f t="shared" si="458"/>
        <v>1</v>
      </c>
    </row>
    <row r="14700" spans="1:11" x14ac:dyDescent="0.25">
      <c r="A14700" s="5" t="str">
        <f t="shared" si="459"/>
        <v>SubLAPSCE NorthAverage WeekdayApril11</v>
      </c>
      <c r="B14700" t="s">
        <v>2237</v>
      </c>
      <c r="C14700" t="s">
        <v>2265</v>
      </c>
      <c r="D14700" t="s">
        <v>2883</v>
      </c>
      <c r="E14700" t="s">
        <v>3327</v>
      </c>
      <c r="F14700" s="6">
        <v>11</v>
      </c>
      <c r="G14700" s="6"/>
      <c r="H14700" s="6"/>
      <c r="I14700" s="6"/>
      <c r="J14700" s="6">
        <v>71.606428571428566</v>
      </c>
      <c r="K14700">
        <f t="shared" si="458"/>
        <v>1</v>
      </c>
    </row>
    <row r="14701" spans="1:11" x14ac:dyDescent="0.25">
      <c r="A14701" s="5" t="str">
        <f t="shared" si="459"/>
        <v>SubLAPSCE NorthAverage WeekdayApril12</v>
      </c>
      <c r="B14701" t="s">
        <v>2237</v>
      </c>
      <c r="C14701" t="s">
        <v>2265</v>
      </c>
      <c r="D14701" t="s">
        <v>2883</v>
      </c>
      <c r="E14701" t="s">
        <v>3327</v>
      </c>
      <c r="F14701" s="6">
        <v>12</v>
      </c>
      <c r="G14701" s="6"/>
      <c r="H14701" s="6"/>
      <c r="I14701" s="6"/>
      <c r="J14701" s="6">
        <v>74.385714285714286</v>
      </c>
      <c r="K14701">
        <f t="shared" si="458"/>
        <v>1</v>
      </c>
    </row>
    <row r="14702" spans="1:11" x14ac:dyDescent="0.25">
      <c r="A14702" s="5" t="str">
        <f t="shared" si="459"/>
        <v>SubLAPSCE NorthAverage WeekdayApril13</v>
      </c>
      <c r="B14702" t="s">
        <v>2237</v>
      </c>
      <c r="C14702" t="s">
        <v>2265</v>
      </c>
      <c r="D14702" t="s">
        <v>2883</v>
      </c>
      <c r="E14702" t="s">
        <v>3327</v>
      </c>
      <c r="F14702" s="6">
        <v>13</v>
      </c>
      <c r="G14702" s="6"/>
      <c r="H14702" s="6"/>
      <c r="I14702" s="6"/>
      <c r="J14702" s="6">
        <v>76.121428571428581</v>
      </c>
      <c r="K14702">
        <f t="shared" si="458"/>
        <v>1</v>
      </c>
    </row>
    <row r="14703" spans="1:11" x14ac:dyDescent="0.25">
      <c r="A14703" s="5" t="str">
        <f t="shared" si="459"/>
        <v>SubLAPSCE NorthAverage WeekdayApril14</v>
      </c>
      <c r="B14703" t="s">
        <v>2237</v>
      </c>
      <c r="C14703" t="s">
        <v>2265</v>
      </c>
      <c r="D14703" t="s">
        <v>2883</v>
      </c>
      <c r="E14703" t="s">
        <v>3327</v>
      </c>
      <c r="F14703" s="6">
        <v>14</v>
      </c>
      <c r="G14703" s="6"/>
      <c r="H14703" s="6"/>
      <c r="I14703" s="6"/>
      <c r="J14703" s="6">
        <v>77.435714285714283</v>
      </c>
      <c r="K14703">
        <f t="shared" si="458"/>
        <v>1</v>
      </c>
    </row>
    <row r="14704" spans="1:11" x14ac:dyDescent="0.25">
      <c r="A14704" s="5" t="str">
        <f t="shared" si="459"/>
        <v>SubLAPSCE NorthAverage WeekdayApril15</v>
      </c>
      <c r="B14704" t="s">
        <v>2237</v>
      </c>
      <c r="C14704" t="s">
        <v>2265</v>
      </c>
      <c r="D14704" t="s">
        <v>2883</v>
      </c>
      <c r="E14704" t="s">
        <v>3327</v>
      </c>
      <c r="F14704" s="6">
        <v>15</v>
      </c>
      <c r="G14704" s="6"/>
      <c r="H14704" s="6"/>
      <c r="I14704" s="6"/>
      <c r="J14704" s="6">
        <v>77.45714285714287</v>
      </c>
      <c r="K14704">
        <f t="shared" si="458"/>
        <v>1</v>
      </c>
    </row>
    <row r="14705" spans="1:11" x14ac:dyDescent="0.25">
      <c r="A14705" s="5" t="str">
        <f t="shared" si="459"/>
        <v>SubLAPSCE NorthAverage WeekdayApril16</v>
      </c>
      <c r="B14705" t="s">
        <v>2237</v>
      </c>
      <c r="C14705" t="s">
        <v>2265</v>
      </c>
      <c r="D14705" t="s">
        <v>2883</v>
      </c>
      <c r="E14705" t="s">
        <v>3327</v>
      </c>
      <c r="F14705" s="6">
        <v>16</v>
      </c>
      <c r="G14705" s="6"/>
      <c r="H14705" s="6"/>
      <c r="I14705" s="6"/>
      <c r="J14705" s="6">
        <v>77.685714285714283</v>
      </c>
      <c r="K14705">
        <f t="shared" si="458"/>
        <v>1</v>
      </c>
    </row>
    <row r="14706" spans="1:11" x14ac:dyDescent="0.25">
      <c r="A14706" s="5" t="str">
        <f t="shared" si="459"/>
        <v>SubLAPSCE NorthAverage WeekdayApril17</v>
      </c>
      <c r="B14706" t="s">
        <v>2237</v>
      </c>
      <c r="C14706" t="s">
        <v>2265</v>
      </c>
      <c r="D14706" t="s">
        <v>2883</v>
      </c>
      <c r="E14706" t="s">
        <v>3327</v>
      </c>
      <c r="F14706" s="6">
        <v>17</v>
      </c>
      <c r="G14706" s="6"/>
      <c r="H14706" s="6"/>
      <c r="I14706" s="6"/>
      <c r="J14706" s="6">
        <v>76.628571428571405</v>
      </c>
      <c r="K14706">
        <f t="shared" si="458"/>
        <v>1</v>
      </c>
    </row>
    <row r="14707" spans="1:11" x14ac:dyDescent="0.25">
      <c r="A14707" s="5" t="str">
        <f t="shared" si="459"/>
        <v>SubLAPSCE NorthAverage WeekdayApril18</v>
      </c>
      <c r="B14707" t="s">
        <v>2237</v>
      </c>
      <c r="C14707" t="s">
        <v>2265</v>
      </c>
      <c r="D14707" t="s">
        <v>2883</v>
      </c>
      <c r="E14707" t="s">
        <v>3327</v>
      </c>
      <c r="F14707" s="6">
        <v>18</v>
      </c>
      <c r="G14707" s="6"/>
      <c r="H14707" s="6"/>
      <c r="I14707" s="6"/>
      <c r="J14707" s="6">
        <v>74.907142857142844</v>
      </c>
      <c r="K14707">
        <f t="shared" si="458"/>
        <v>1</v>
      </c>
    </row>
    <row r="14708" spans="1:11" x14ac:dyDescent="0.25">
      <c r="A14708" s="5" t="str">
        <f t="shared" si="459"/>
        <v>SubLAPSCE NorthAverage WeekdayApril19</v>
      </c>
      <c r="B14708" t="s">
        <v>2237</v>
      </c>
      <c r="C14708" t="s">
        <v>2265</v>
      </c>
      <c r="D14708" t="s">
        <v>2883</v>
      </c>
      <c r="E14708" t="s">
        <v>3327</v>
      </c>
      <c r="F14708" s="6">
        <v>19</v>
      </c>
      <c r="G14708" s="6"/>
      <c r="H14708" s="6"/>
      <c r="I14708" s="6"/>
      <c r="J14708" s="6">
        <v>72.171428571428564</v>
      </c>
      <c r="K14708">
        <f t="shared" si="458"/>
        <v>1</v>
      </c>
    </row>
    <row r="14709" spans="1:11" x14ac:dyDescent="0.25">
      <c r="A14709" s="5" t="str">
        <f t="shared" si="459"/>
        <v>SubLAPSCE NorthAverage WeekdayApril20</v>
      </c>
      <c r="B14709" t="s">
        <v>2237</v>
      </c>
      <c r="C14709" t="s">
        <v>2265</v>
      </c>
      <c r="D14709" t="s">
        <v>2883</v>
      </c>
      <c r="E14709" t="s">
        <v>3327</v>
      </c>
      <c r="F14709" s="6">
        <v>20</v>
      </c>
      <c r="G14709" s="6"/>
      <c r="H14709" s="6"/>
      <c r="I14709" s="6"/>
      <c r="J14709" s="6">
        <v>69.579285714285717</v>
      </c>
      <c r="K14709">
        <f t="shared" si="458"/>
        <v>1</v>
      </c>
    </row>
    <row r="14710" spans="1:11" x14ac:dyDescent="0.25">
      <c r="A14710" s="5" t="str">
        <f t="shared" si="459"/>
        <v>SubLAPSCE NorthAverage WeekdayApril21</v>
      </c>
      <c r="B14710" t="s">
        <v>2237</v>
      </c>
      <c r="C14710" t="s">
        <v>2265</v>
      </c>
      <c r="D14710" t="s">
        <v>2883</v>
      </c>
      <c r="E14710" t="s">
        <v>3327</v>
      </c>
      <c r="F14710" s="6">
        <v>21</v>
      </c>
      <c r="G14710" s="6"/>
      <c r="H14710" s="6"/>
      <c r="I14710" s="6"/>
      <c r="J14710" s="6">
        <v>65.917142857142849</v>
      </c>
      <c r="K14710">
        <f t="shared" si="458"/>
        <v>1</v>
      </c>
    </row>
    <row r="14711" spans="1:11" x14ac:dyDescent="0.25">
      <c r="A14711" s="5" t="str">
        <f t="shared" si="459"/>
        <v>SubLAPSCE NorthAverage WeekdayApril22</v>
      </c>
      <c r="B14711" t="s">
        <v>2237</v>
      </c>
      <c r="C14711" t="s">
        <v>2265</v>
      </c>
      <c r="D14711" t="s">
        <v>2883</v>
      </c>
      <c r="E14711" t="s">
        <v>3327</v>
      </c>
      <c r="F14711" s="6">
        <v>22</v>
      </c>
      <c r="G14711" s="6"/>
      <c r="H14711" s="6"/>
      <c r="I14711" s="6"/>
      <c r="J14711" s="6">
        <v>63.342142857142868</v>
      </c>
      <c r="K14711">
        <f t="shared" si="458"/>
        <v>1</v>
      </c>
    </row>
    <row r="14712" spans="1:11" x14ac:dyDescent="0.25">
      <c r="A14712" s="5" t="str">
        <f t="shared" si="459"/>
        <v>SubLAPSCE NorthAverage WeekdayApril23</v>
      </c>
      <c r="B14712" t="s">
        <v>2237</v>
      </c>
      <c r="C14712" t="s">
        <v>2265</v>
      </c>
      <c r="D14712" t="s">
        <v>2883</v>
      </c>
      <c r="E14712" t="s">
        <v>3327</v>
      </c>
      <c r="F14712" s="6">
        <v>23</v>
      </c>
      <c r="G14712" s="6"/>
      <c r="H14712" s="6"/>
      <c r="I14712" s="6"/>
      <c r="J14712" s="6">
        <v>61.998571428571445</v>
      </c>
      <c r="K14712">
        <f t="shared" si="458"/>
        <v>1</v>
      </c>
    </row>
    <row r="14713" spans="1:11" x14ac:dyDescent="0.25">
      <c r="A14713" s="5" t="str">
        <f t="shared" si="459"/>
        <v>SubLAPSCE NorthAverage WeekdayApril24</v>
      </c>
      <c r="B14713" t="s">
        <v>2237</v>
      </c>
      <c r="C14713" t="s">
        <v>2265</v>
      </c>
      <c r="D14713" t="s">
        <v>2883</v>
      </c>
      <c r="E14713" t="s">
        <v>3327</v>
      </c>
      <c r="F14713" s="6">
        <v>24</v>
      </c>
      <c r="G14713" s="6"/>
      <c r="H14713" s="6"/>
      <c r="I14713" s="6"/>
      <c r="J14713" s="6">
        <v>59.813571428571443</v>
      </c>
      <c r="K14713">
        <f t="shared" si="458"/>
        <v>1</v>
      </c>
    </row>
    <row r="14714" spans="1:11" x14ac:dyDescent="0.25">
      <c r="A14714" s="5" t="str">
        <f t="shared" si="459"/>
        <v>SubLAPSCE NorthMonthly Peak DayApril1</v>
      </c>
      <c r="B14714" t="s">
        <v>2237</v>
      </c>
      <c r="C14714" t="s">
        <v>2265</v>
      </c>
      <c r="D14714" t="s">
        <v>2884</v>
      </c>
      <c r="E14714" t="s">
        <v>3327</v>
      </c>
      <c r="F14714" s="6">
        <v>1</v>
      </c>
      <c r="G14714" s="6"/>
      <c r="H14714" s="6"/>
      <c r="I14714" s="6"/>
      <c r="J14714" s="6">
        <v>69.690714285714279</v>
      </c>
      <c r="K14714">
        <f t="shared" si="458"/>
        <v>1</v>
      </c>
    </row>
    <row r="14715" spans="1:11" x14ac:dyDescent="0.25">
      <c r="A14715" s="5" t="str">
        <f t="shared" si="459"/>
        <v>SubLAPSCE NorthMonthly Peak DayApril2</v>
      </c>
      <c r="B14715" t="s">
        <v>2237</v>
      </c>
      <c r="C14715" t="s">
        <v>2265</v>
      </c>
      <c r="D14715" t="s">
        <v>2884</v>
      </c>
      <c r="E14715" t="s">
        <v>3327</v>
      </c>
      <c r="F14715" s="6">
        <v>2</v>
      </c>
      <c r="G14715" s="6"/>
      <c r="H14715" s="6"/>
      <c r="I14715" s="6"/>
      <c r="J14715" s="6">
        <v>68.398571428571429</v>
      </c>
      <c r="K14715">
        <f t="shared" si="458"/>
        <v>1</v>
      </c>
    </row>
    <row r="14716" spans="1:11" x14ac:dyDescent="0.25">
      <c r="A14716" s="5" t="str">
        <f t="shared" si="459"/>
        <v>SubLAPSCE NorthMonthly Peak DayApril3</v>
      </c>
      <c r="B14716" t="s">
        <v>2237</v>
      </c>
      <c r="C14716" t="s">
        <v>2265</v>
      </c>
      <c r="D14716" t="s">
        <v>2884</v>
      </c>
      <c r="E14716" t="s">
        <v>3327</v>
      </c>
      <c r="F14716" s="6">
        <v>3</v>
      </c>
      <c r="G14716" s="6"/>
      <c r="H14716" s="6"/>
      <c r="I14716" s="6"/>
      <c r="J14716" s="6">
        <v>65.995714285714271</v>
      </c>
      <c r="K14716">
        <f t="shared" si="458"/>
        <v>1</v>
      </c>
    </row>
    <row r="14717" spans="1:11" x14ac:dyDescent="0.25">
      <c r="A14717" s="5" t="str">
        <f t="shared" si="459"/>
        <v>SubLAPSCE NorthMonthly Peak DayApril4</v>
      </c>
      <c r="B14717" t="s">
        <v>2237</v>
      </c>
      <c r="C14717" t="s">
        <v>2265</v>
      </c>
      <c r="D14717" t="s">
        <v>2884</v>
      </c>
      <c r="E14717" t="s">
        <v>3327</v>
      </c>
      <c r="F14717" s="6">
        <v>4</v>
      </c>
      <c r="G14717" s="6"/>
      <c r="H14717" s="6"/>
      <c r="I14717" s="6"/>
      <c r="J14717" s="6">
        <v>63.549285714285709</v>
      </c>
      <c r="K14717">
        <f t="shared" si="458"/>
        <v>1</v>
      </c>
    </row>
    <row r="14718" spans="1:11" x14ac:dyDescent="0.25">
      <c r="A14718" s="5" t="str">
        <f t="shared" si="459"/>
        <v>SubLAPSCE NorthMonthly Peak DayApril5</v>
      </c>
      <c r="B14718" t="s">
        <v>2237</v>
      </c>
      <c r="C14718" t="s">
        <v>2265</v>
      </c>
      <c r="D14718" t="s">
        <v>2884</v>
      </c>
      <c r="E14718" t="s">
        <v>3327</v>
      </c>
      <c r="F14718" s="6">
        <v>5</v>
      </c>
      <c r="G14718" s="6"/>
      <c r="H14718" s="6"/>
      <c r="I14718" s="6"/>
      <c r="J14718" s="6">
        <v>62.782857142857146</v>
      </c>
      <c r="K14718">
        <f t="shared" si="458"/>
        <v>1</v>
      </c>
    </row>
    <row r="14719" spans="1:11" x14ac:dyDescent="0.25">
      <c r="A14719" s="5" t="str">
        <f t="shared" si="459"/>
        <v>SubLAPSCE NorthMonthly Peak DayApril6</v>
      </c>
      <c r="B14719" t="s">
        <v>2237</v>
      </c>
      <c r="C14719" t="s">
        <v>2265</v>
      </c>
      <c r="D14719" t="s">
        <v>2884</v>
      </c>
      <c r="E14719" t="s">
        <v>3327</v>
      </c>
      <c r="F14719" s="6">
        <v>6</v>
      </c>
      <c r="G14719" s="6"/>
      <c r="H14719" s="6"/>
      <c r="I14719" s="6"/>
      <c r="J14719" s="6">
        <v>63.710714285714296</v>
      </c>
      <c r="K14719">
        <f t="shared" si="458"/>
        <v>1</v>
      </c>
    </row>
    <row r="14720" spans="1:11" x14ac:dyDescent="0.25">
      <c r="A14720" s="5" t="str">
        <f t="shared" si="459"/>
        <v>SubLAPSCE NorthMonthly Peak DayApril7</v>
      </c>
      <c r="B14720" t="s">
        <v>2237</v>
      </c>
      <c r="C14720" t="s">
        <v>2265</v>
      </c>
      <c r="D14720" t="s">
        <v>2884</v>
      </c>
      <c r="E14720" t="s">
        <v>3327</v>
      </c>
      <c r="F14720" s="6">
        <v>7</v>
      </c>
      <c r="G14720" s="6"/>
      <c r="H14720" s="6"/>
      <c r="I14720" s="6"/>
      <c r="J14720" s="6">
        <v>63.154285714285713</v>
      </c>
      <c r="K14720">
        <f t="shared" si="458"/>
        <v>1</v>
      </c>
    </row>
    <row r="14721" spans="1:11" x14ac:dyDescent="0.25">
      <c r="A14721" s="5" t="str">
        <f t="shared" si="459"/>
        <v>SubLAPSCE NorthMonthly Peak DayApril8</v>
      </c>
      <c r="B14721" t="s">
        <v>2237</v>
      </c>
      <c r="C14721" t="s">
        <v>2265</v>
      </c>
      <c r="D14721" t="s">
        <v>2884</v>
      </c>
      <c r="E14721" t="s">
        <v>3327</v>
      </c>
      <c r="F14721" s="6">
        <v>8</v>
      </c>
      <c r="G14721" s="6"/>
      <c r="H14721" s="6"/>
      <c r="I14721" s="6"/>
      <c r="J14721" s="6">
        <v>61.241428571428564</v>
      </c>
      <c r="K14721">
        <f t="shared" si="458"/>
        <v>1</v>
      </c>
    </row>
    <row r="14722" spans="1:11" x14ac:dyDescent="0.25">
      <c r="A14722" s="5" t="str">
        <f t="shared" si="459"/>
        <v>SubLAPSCE NorthMonthly Peak DayApril9</v>
      </c>
      <c r="B14722" t="s">
        <v>2237</v>
      </c>
      <c r="C14722" t="s">
        <v>2265</v>
      </c>
      <c r="D14722" t="s">
        <v>2884</v>
      </c>
      <c r="E14722" t="s">
        <v>3327</v>
      </c>
      <c r="F14722" s="6">
        <v>9</v>
      </c>
      <c r="G14722" s="6"/>
      <c r="H14722" s="6"/>
      <c r="I14722" s="6"/>
      <c r="J14722" s="6">
        <v>64.393571428571434</v>
      </c>
      <c r="K14722">
        <f t="shared" ref="K14722:K14785" si="460">INDEX(events, MATCH(CONCATENATE(B14722, C14722, D14722, E14722), events_y, 0), MATCH("Confidential", events_x, 0))</f>
        <v>1</v>
      </c>
    </row>
    <row r="14723" spans="1:11" x14ac:dyDescent="0.25">
      <c r="A14723" s="5" t="str">
        <f t="shared" ref="A14723:A14786" si="461">CONCATENATE(B14723, C14723, D14723, E14723, F14723)</f>
        <v>SubLAPSCE NorthMonthly Peak DayApril10</v>
      </c>
      <c r="B14723" t="s">
        <v>2237</v>
      </c>
      <c r="C14723" t="s">
        <v>2265</v>
      </c>
      <c r="D14723" t="s">
        <v>2884</v>
      </c>
      <c r="E14723" t="s">
        <v>3327</v>
      </c>
      <c r="F14723" s="6">
        <v>10</v>
      </c>
      <c r="G14723" s="6"/>
      <c r="H14723" s="6"/>
      <c r="I14723" s="6"/>
      <c r="J14723" s="6">
        <v>70.507142857142838</v>
      </c>
      <c r="K14723">
        <f t="shared" si="460"/>
        <v>1</v>
      </c>
    </row>
    <row r="14724" spans="1:11" x14ac:dyDescent="0.25">
      <c r="A14724" s="5" t="str">
        <f t="shared" si="461"/>
        <v>SubLAPSCE NorthMonthly Peak DayApril11</v>
      </c>
      <c r="B14724" t="s">
        <v>2237</v>
      </c>
      <c r="C14724" t="s">
        <v>2265</v>
      </c>
      <c r="D14724" t="s">
        <v>2884</v>
      </c>
      <c r="E14724" t="s">
        <v>3327</v>
      </c>
      <c r="F14724" s="6">
        <v>11</v>
      </c>
      <c r="G14724" s="6"/>
      <c r="H14724" s="6"/>
      <c r="I14724" s="6"/>
      <c r="J14724" s="6">
        <v>77.164285714285697</v>
      </c>
      <c r="K14724">
        <f t="shared" si="460"/>
        <v>1</v>
      </c>
    </row>
    <row r="14725" spans="1:11" x14ac:dyDescent="0.25">
      <c r="A14725" s="5" t="str">
        <f t="shared" si="461"/>
        <v>SubLAPSCE NorthMonthly Peak DayApril12</v>
      </c>
      <c r="B14725" t="s">
        <v>2237</v>
      </c>
      <c r="C14725" t="s">
        <v>2265</v>
      </c>
      <c r="D14725" t="s">
        <v>2884</v>
      </c>
      <c r="E14725" t="s">
        <v>3327</v>
      </c>
      <c r="F14725" s="6">
        <v>12</v>
      </c>
      <c r="G14725" s="6"/>
      <c r="H14725" s="6"/>
      <c r="I14725" s="6"/>
      <c r="J14725" s="6">
        <v>82.242857142857133</v>
      </c>
      <c r="K14725">
        <f t="shared" si="460"/>
        <v>1</v>
      </c>
    </row>
    <row r="14726" spans="1:11" x14ac:dyDescent="0.25">
      <c r="A14726" s="5" t="str">
        <f t="shared" si="461"/>
        <v>SubLAPSCE NorthMonthly Peak DayApril13</v>
      </c>
      <c r="B14726" t="s">
        <v>2237</v>
      </c>
      <c r="C14726" t="s">
        <v>2265</v>
      </c>
      <c r="D14726" t="s">
        <v>2884</v>
      </c>
      <c r="E14726" t="s">
        <v>3327</v>
      </c>
      <c r="F14726" s="6">
        <v>13</v>
      </c>
      <c r="G14726" s="6"/>
      <c r="H14726" s="6"/>
      <c r="I14726" s="6"/>
      <c r="J14726" s="6">
        <v>86.635714285714272</v>
      </c>
      <c r="K14726">
        <f t="shared" si="460"/>
        <v>1</v>
      </c>
    </row>
    <row r="14727" spans="1:11" x14ac:dyDescent="0.25">
      <c r="A14727" s="5" t="str">
        <f t="shared" si="461"/>
        <v>SubLAPSCE NorthMonthly Peak DayApril14</v>
      </c>
      <c r="B14727" t="s">
        <v>2237</v>
      </c>
      <c r="C14727" t="s">
        <v>2265</v>
      </c>
      <c r="D14727" t="s">
        <v>2884</v>
      </c>
      <c r="E14727" t="s">
        <v>3327</v>
      </c>
      <c r="F14727" s="6">
        <v>14</v>
      </c>
      <c r="G14727" s="6"/>
      <c r="H14727" s="6"/>
      <c r="I14727" s="6"/>
      <c r="J14727" s="6">
        <v>89.692857142857136</v>
      </c>
      <c r="K14727">
        <f t="shared" si="460"/>
        <v>1</v>
      </c>
    </row>
    <row r="14728" spans="1:11" x14ac:dyDescent="0.25">
      <c r="A14728" s="5" t="str">
        <f t="shared" si="461"/>
        <v>SubLAPSCE NorthMonthly Peak DayApril15</v>
      </c>
      <c r="B14728" t="s">
        <v>2237</v>
      </c>
      <c r="C14728" t="s">
        <v>2265</v>
      </c>
      <c r="D14728" t="s">
        <v>2884</v>
      </c>
      <c r="E14728" t="s">
        <v>3327</v>
      </c>
      <c r="F14728" s="6">
        <v>15</v>
      </c>
      <c r="G14728" s="6"/>
      <c r="H14728" s="6"/>
      <c r="I14728" s="6"/>
      <c r="J14728" s="6">
        <v>92.135714285714286</v>
      </c>
      <c r="K14728">
        <f t="shared" si="460"/>
        <v>1</v>
      </c>
    </row>
    <row r="14729" spans="1:11" x14ac:dyDescent="0.25">
      <c r="A14729" s="5" t="str">
        <f t="shared" si="461"/>
        <v>SubLAPSCE NorthMonthly Peak DayApril16</v>
      </c>
      <c r="B14729" t="s">
        <v>2237</v>
      </c>
      <c r="C14729" t="s">
        <v>2265</v>
      </c>
      <c r="D14729" t="s">
        <v>2884</v>
      </c>
      <c r="E14729" t="s">
        <v>3327</v>
      </c>
      <c r="F14729" s="6">
        <v>16</v>
      </c>
      <c r="G14729" s="6"/>
      <c r="H14729" s="6"/>
      <c r="I14729" s="6"/>
      <c r="J14729" s="6">
        <v>92.778571428571439</v>
      </c>
      <c r="K14729">
        <f t="shared" si="460"/>
        <v>1</v>
      </c>
    </row>
    <row r="14730" spans="1:11" x14ac:dyDescent="0.25">
      <c r="A14730" s="5" t="str">
        <f t="shared" si="461"/>
        <v>SubLAPSCE NorthMonthly Peak DayApril17</v>
      </c>
      <c r="B14730" t="s">
        <v>2237</v>
      </c>
      <c r="C14730" t="s">
        <v>2265</v>
      </c>
      <c r="D14730" t="s">
        <v>2884</v>
      </c>
      <c r="E14730" t="s">
        <v>3327</v>
      </c>
      <c r="F14730" s="6">
        <v>17</v>
      </c>
      <c r="G14730" s="6"/>
      <c r="H14730" s="6"/>
      <c r="I14730" s="6"/>
      <c r="J14730" s="6">
        <v>92.635714285714272</v>
      </c>
      <c r="K14730">
        <f t="shared" si="460"/>
        <v>1</v>
      </c>
    </row>
    <row r="14731" spans="1:11" x14ac:dyDescent="0.25">
      <c r="A14731" s="5" t="str">
        <f t="shared" si="461"/>
        <v>SubLAPSCE NorthMonthly Peak DayApril18</v>
      </c>
      <c r="B14731" t="s">
        <v>2237</v>
      </c>
      <c r="C14731" t="s">
        <v>2265</v>
      </c>
      <c r="D14731" t="s">
        <v>2884</v>
      </c>
      <c r="E14731" t="s">
        <v>3327</v>
      </c>
      <c r="F14731" s="6">
        <v>18</v>
      </c>
      <c r="G14731" s="6"/>
      <c r="H14731" s="6"/>
      <c r="I14731" s="6"/>
      <c r="J14731" s="6">
        <v>92.171428571428592</v>
      </c>
      <c r="K14731">
        <f t="shared" si="460"/>
        <v>1</v>
      </c>
    </row>
    <row r="14732" spans="1:11" x14ac:dyDescent="0.25">
      <c r="A14732" s="5" t="str">
        <f t="shared" si="461"/>
        <v>SubLAPSCE NorthMonthly Peak DayApril19</v>
      </c>
      <c r="B14732" t="s">
        <v>2237</v>
      </c>
      <c r="C14732" t="s">
        <v>2265</v>
      </c>
      <c r="D14732" t="s">
        <v>2884</v>
      </c>
      <c r="E14732" t="s">
        <v>3327</v>
      </c>
      <c r="F14732" s="6">
        <v>19</v>
      </c>
      <c r="G14732" s="6"/>
      <c r="H14732" s="6"/>
      <c r="I14732" s="6"/>
      <c r="J14732" s="6">
        <v>90.107142857142861</v>
      </c>
      <c r="K14732">
        <f t="shared" si="460"/>
        <v>1</v>
      </c>
    </row>
    <row r="14733" spans="1:11" x14ac:dyDescent="0.25">
      <c r="A14733" s="5" t="str">
        <f t="shared" si="461"/>
        <v>SubLAPSCE NorthMonthly Peak DayApril20</v>
      </c>
      <c r="B14733" t="s">
        <v>2237</v>
      </c>
      <c r="C14733" t="s">
        <v>2265</v>
      </c>
      <c r="D14733" t="s">
        <v>2884</v>
      </c>
      <c r="E14733" t="s">
        <v>3327</v>
      </c>
      <c r="F14733" s="6">
        <v>20</v>
      </c>
      <c r="G14733" s="6"/>
      <c r="H14733" s="6"/>
      <c r="I14733" s="6"/>
      <c r="J14733" s="6">
        <v>86.971428571428604</v>
      </c>
      <c r="K14733">
        <f t="shared" si="460"/>
        <v>1</v>
      </c>
    </row>
    <row r="14734" spans="1:11" x14ac:dyDescent="0.25">
      <c r="A14734" s="5" t="str">
        <f t="shared" si="461"/>
        <v>SubLAPSCE NorthMonthly Peak DayApril21</v>
      </c>
      <c r="B14734" t="s">
        <v>2237</v>
      </c>
      <c r="C14734" t="s">
        <v>2265</v>
      </c>
      <c r="D14734" t="s">
        <v>2884</v>
      </c>
      <c r="E14734" t="s">
        <v>3327</v>
      </c>
      <c r="F14734" s="6">
        <v>21</v>
      </c>
      <c r="G14734" s="6"/>
      <c r="H14734" s="6"/>
      <c r="I14734" s="6"/>
      <c r="J14734" s="6">
        <v>82.871428571428581</v>
      </c>
      <c r="K14734">
        <f t="shared" si="460"/>
        <v>1</v>
      </c>
    </row>
    <row r="14735" spans="1:11" x14ac:dyDescent="0.25">
      <c r="A14735" s="5" t="str">
        <f t="shared" si="461"/>
        <v>SubLAPSCE NorthMonthly Peak DayApril22</v>
      </c>
      <c r="B14735" t="s">
        <v>2237</v>
      </c>
      <c r="C14735" t="s">
        <v>2265</v>
      </c>
      <c r="D14735" t="s">
        <v>2884</v>
      </c>
      <c r="E14735" t="s">
        <v>3327</v>
      </c>
      <c r="F14735" s="6">
        <v>22</v>
      </c>
      <c r="G14735" s="6"/>
      <c r="H14735" s="6"/>
      <c r="I14735" s="6"/>
      <c r="J14735" s="6">
        <v>79.549999999999983</v>
      </c>
      <c r="K14735">
        <f t="shared" si="460"/>
        <v>1</v>
      </c>
    </row>
    <row r="14736" spans="1:11" x14ac:dyDescent="0.25">
      <c r="A14736" s="5" t="str">
        <f t="shared" si="461"/>
        <v>SubLAPSCE NorthMonthly Peak DayApril23</v>
      </c>
      <c r="B14736" t="s">
        <v>2237</v>
      </c>
      <c r="C14736" t="s">
        <v>2265</v>
      </c>
      <c r="D14736" t="s">
        <v>2884</v>
      </c>
      <c r="E14736" t="s">
        <v>3327</v>
      </c>
      <c r="F14736" s="6">
        <v>23</v>
      </c>
      <c r="G14736" s="6"/>
      <c r="H14736" s="6"/>
      <c r="I14736" s="6"/>
      <c r="J14736" s="6">
        <v>77.314285714285731</v>
      </c>
      <c r="K14736">
        <f t="shared" si="460"/>
        <v>1</v>
      </c>
    </row>
    <row r="14737" spans="1:11" x14ac:dyDescent="0.25">
      <c r="A14737" s="5" t="str">
        <f t="shared" si="461"/>
        <v>SubLAPSCE NorthMonthly Peak DayApril24</v>
      </c>
      <c r="B14737" t="s">
        <v>2237</v>
      </c>
      <c r="C14737" t="s">
        <v>2265</v>
      </c>
      <c r="D14737" t="s">
        <v>2884</v>
      </c>
      <c r="E14737" t="s">
        <v>3327</v>
      </c>
      <c r="F14737" s="6">
        <v>24</v>
      </c>
      <c r="G14737" s="6"/>
      <c r="H14737" s="6"/>
      <c r="I14737" s="6"/>
      <c r="J14737" s="6">
        <v>76.507142857142881</v>
      </c>
      <c r="K14737">
        <f t="shared" si="460"/>
        <v>1</v>
      </c>
    </row>
    <row r="14738" spans="1:11" x14ac:dyDescent="0.25">
      <c r="A14738" s="5" t="str">
        <f t="shared" si="461"/>
        <v>SubLAPSCE NorthAverage WeekdayMay1</v>
      </c>
      <c r="B14738" t="s">
        <v>2237</v>
      </c>
      <c r="C14738" t="s">
        <v>2265</v>
      </c>
      <c r="D14738" t="s">
        <v>2885</v>
      </c>
      <c r="E14738" t="s">
        <v>3328</v>
      </c>
      <c r="F14738" s="6">
        <v>1</v>
      </c>
      <c r="G14738" s="6"/>
      <c r="H14738" s="6"/>
      <c r="I14738" s="6"/>
      <c r="J14738" s="6">
        <v>69.73642857142859</v>
      </c>
      <c r="K14738">
        <f t="shared" si="460"/>
        <v>1</v>
      </c>
    </row>
    <row r="14739" spans="1:11" x14ac:dyDescent="0.25">
      <c r="A14739" s="5" t="str">
        <f t="shared" si="461"/>
        <v>SubLAPSCE NorthAverage WeekdayMay2</v>
      </c>
      <c r="B14739" t="s">
        <v>2237</v>
      </c>
      <c r="C14739" t="s">
        <v>2265</v>
      </c>
      <c r="D14739" t="s">
        <v>2885</v>
      </c>
      <c r="E14739" t="s">
        <v>3328</v>
      </c>
      <c r="F14739" s="6">
        <v>2</v>
      </c>
      <c r="G14739" s="6"/>
      <c r="H14739" s="6"/>
      <c r="I14739" s="6"/>
      <c r="J14739" s="6">
        <v>68.677857142857164</v>
      </c>
      <c r="K14739">
        <f t="shared" si="460"/>
        <v>1</v>
      </c>
    </row>
    <row r="14740" spans="1:11" x14ac:dyDescent="0.25">
      <c r="A14740" s="5" t="str">
        <f t="shared" si="461"/>
        <v>SubLAPSCE NorthAverage WeekdayMay3</v>
      </c>
      <c r="B14740" t="s">
        <v>2237</v>
      </c>
      <c r="C14740" t="s">
        <v>2265</v>
      </c>
      <c r="D14740" t="s">
        <v>2885</v>
      </c>
      <c r="E14740" t="s">
        <v>3328</v>
      </c>
      <c r="F14740" s="6">
        <v>3</v>
      </c>
      <c r="G14740" s="6"/>
      <c r="H14740" s="6"/>
      <c r="I14740" s="6"/>
      <c r="J14740" s="6">
        <v>67.530714285714268</v>
      </c>
      <c r="K14740">
        <f t="shared" si="460"/>
        <v>1</v>
      </c>
    </row>
    <row r="14741" spans="1:11" x14ac:dyDescent="0.25">
      <c r="A14741" s="5" t="str">
        <f t="shared" si="461"/>
        <v>SubLAPSCE NorthAverage WeekdayMay4</v>
      </c>
      <c r="B14741" t="s">
        <v>2237</v>
      </c>
      <c r="C14741" t="s">
        <v>2265</v>
      </c>
      <c r="D14741" t="s">
        <v>2885</v>
      </c>
      <c r="E14741" t="s">
        <v>3328</v>
      </c>
      <c r="F14741" s="6">
        <v>4</v>
      </c>
      <c r="G14741" s="6"/>
      <c r="H14741" s="6"/>
      <c r="I14741" s="6"/>
      <c r="J14741" s="6">
        <v>65.8707142857143</v>
      </c>
      <c r="K14741">
        <f t="shared" si="460"/>
        <v>1</v>
      </c>
    </row>
    <row r="14742" spans="1:11" x14ac:dyDescent="0.25">
      <c r="A14742" s="5" t="str">
        <f t="shared" si="461"/>
        <v>SubLAPSCE NorthAverage WeekdayMay5</v>
      </c>
      <c r="B14742" t="s">
        <v>2237</v>
      </c>
      <c r="C14742" t="s">
        <v>2265</v>
      </c>
      <c r="D14742" t="s">
        <v>2885</v>
      </c>
      <c r="E14742" t="s">
        <v>3328</v>
      </c>
      <c r="F14742" s="6">
        <v>5</v>
      </c>
      <c r="G14742" s="6"/>
      <c r="H14742" s="6"/>
      <c r="I14742" s="6"/>
      <c r="J14742" s="6">
        <v>64.700714285714284</v>
      </c>
      <c r="K14742">
        <f t="shared" si="460"/>
        <v>1</v>
      </c>
    </row>
    <row r="14743" spans="1:11" x14ac:dyDescent="0.25">
      <c r="A14743" s="5" t="str">
        <f t="shared" si="461"/>
        <v>SubLAPSCE NorthAverage WeekdayMay6</v>
      </c>
      <c r="B14743" t="s">
        <v>2237</v>
      </c>
      <c r="C14743" t="s">
        <v>2265</v>
      </c>
      <c r="D14743" t="s">
        <v>2885</v>
      </c>
      <c r="E14743" t="s">
        <v>3328</v>
      </c>
      <c r="F14743" s="6">
        <v>6</v>
      </c>
      <c r="G14743" s="6"/>
      <c r="H14743" s="6"/>
      <c r="I14743" s="6"/>
      <c r="J14743" s="6">
        <v>63.829285714285724</v>
      </c>
      <c r="K14743">
        <f t="shared" si="460"/>
        <v>1</v>
      </c>
    </row>
    <row r="14744" spans="1:11" x14ac:dyDescent="0.25">
      <c r="A14744" s="5" t="str">
        <f t="shared" si="461"/>
        <v>SubLAPSCE NorthAverage WeekdayMay7</v>
      </c>
      <c r="B14744" t="s">
        <v>2237</v>
      </c>
      <c r="C14744" t="s">
        <v>2265</v>
      </c>
      <c r="D14744" t="s">
        <v>2885</v>
      </c>
      <c r="E14744" t="s">
        <v>3328</v>
      </c>
      <c r="F14744" s="6">
        <v>7</v>
      </c>
      <c r="G14744" s="6"/>
      <c r="H14744" s="6"/>
      <c r="I14744" s="6"/>
      <c r="J14744" s="6">
        <v>62.876428571428562</v>
      </c>
      <c r="K14744">
        <f t="shared" si="460"/>
        <v>1</v>
      </c>
    </row>
    <row r="14745" spans="1:11" x14ac:dyDescent="0.25">
      <c r="A14745" s="5" t="str">
        <f t="shared" si="461"/>
        <v>SubLAPSCE NorthAverage WeekdayMay8</v>
      </c>
      <c r="B14745" t="s">
        <v>2237</v>
      </c>
      <c r="C14745" t="s">
        <v>2265</v>
      </c>
      <c r="D14745" t="s">
        <v>2885</v>
      </c>
      <c r="E14745" t="s">
        <v>3328</v>
      </c>
      <c r="F14745" s="6">
        <v>8</v>
      </c>
      <c r="G14745" s="6"/>
      <c r="H14745" s="6"/>
      <c r="I14745" s="6"/>
      <c r="J14745" s="6">
        <v>63.773571428571429</v>
      </c>
      <c r="K14745">
        <f t="shared" si="460"/>
        <v>1</v>
      </c>
    </row>
    <row r="14746" spans="1:11" x14ac:dyDescent="0.25">
      <c r="A14746" s="5" t="str">
        <f t="shared" si="461"/>
        <v>SubLAPSCE NorthAverage WeekdayMay9</v>
      </c>
      <c r="B14746" t="s">
        <v>2237</v>
      </c>
      <c r="C14746" t="s">
        <v>2265</v>
      </c>
      <c r="D14746" t="s">
        <v>2885</v>
      </c>
      <c r="E14746" t="s">
        <v>3328</v>
      </c>
      <c r="F14746" s="6">
        <v>9</v>
      </c>
      <c r="G14746" s="6"/>
      <c r="H14746" s="6"/>
      <c r="I14746" s="6"/>
      <c r="J14746" s="6">
        <v>66.94714285714285</v>
      </c>
      <c r="K14746">
        <f t="shared" si="460"/>
        <v>1</v>
      </c>
    </row>
    <row r="14747" spans="1:11" x14ac:dyDescent="0.25">
      <c r="A14747" s="5" t="str">
        <f t="shared" si="461"/>
        <v>SubLAPSCE NorthAverage WeekdayMay10</v>
      </c>
      <c r="B14747" t="s">
        <v>2237</v>
      </c>
      <c r="C14747" t="s">
        <v>2265</v>
      </c>
      <c r="D14747" t="s">
        <v>2885</v>
      </c>
      <c r="E14747" t="s">
        <v>3328</v>
      </c>
      <c r="F14747" s="6">
        <v>10</v>
      </c>
      <c r="G14747" s="6"/>
      <c r="H14747" s="6"/>
      <c r="I14747" s="6"/>
      <c r="J14747" s="6">
        <v>70.440000000000012</v>
      </c>
      <c r="K14747">
        <f t="shared" si="460"/>
        <v>1</v>
      </c>
    </row>
    <row r="14748" spans="1:11" x14ac:dyDescent="0.25">
      <c r="A14748" s="5" t="str">
        <f t="shared" si="461"/>
        <v>SubLAPSCE NorthAverage WeekdayMay11</v>
      </c>
      <c r="B14748" t="s">
        <v>2237</v>
      </c>
      <c r="C14748" t="s">
        <v>2265</v>
      </c>
      <c r="D14748" t="s">
        <v>2885</v>
      </c>
      <c r="E14748" t="s">
        <v>3328</v>
      </c>
      <c r="F14748" s="6">
        <v>11</v>
      </c>
      <c r="G14748" s="6"/>
      <c r="H14748" s="6"/>
      <c r="I14748" s="6"/>
      <c r="J14748" s="6">
        <v>73.547142857142845</v>
      </c>
      <c r="K14748">
        <f t="shared" si="460"/>
        <v>1</v>
      </c>
    </row>
    <row r="14749" spans="1:11" x14ac:dyDescent="0.25">
      <c r="A14749" s="5" t="str">
        <f t="shared" si="461"/>
        <v>SubLAPSCE NorthAverage WeekdayMay12</v>
      </c>
      <c r="B14749" t="s">
        <v>2237</v>
      </c>
      <c r="C14749" t="s">
        <v>2265</v>
      </c>
      <c r="D14749" t="s">
        <v>2885</v>
      </c>
      <c r="E14749" t="s">
        <v>3328</v>
      </c>
      <c r="F14749" s="6">
        <v>12</v>
      </c>
      <c r="G14749" s="6"/>
      <c r="H14749" s="6"/>
      <c r="I14749" s="6"/>
      <c r="J14749" s="6">
        <v>76.671428571428564</v>
      </c>
      <c r="K14749">
        <f t="shared" si="460"/>
        <v>1</v>
      </c>
    </row>
    <row r="14750" spans="1:11" x14ac:dyDescent="0.25">
      <c r="A14750" s="5" t="str">
        <f t="shared" si="461"/>
        <v>SubLAPSCE NorthAverage WeekdayMay13</v>
      </c>
      <c r="B14750" t="s">
        <v>2237</v>
      </c>
      <c r="C14750" t="s">
        <v>2265</v>
      </c>
      <c r="D14750" t="s">
        <v>2885</v>
      </c>
      <c r="E14750" t="s">
        <v>3328</v>
      </c>
      <c r="F14750" s="6">
        <v>13</v>
      </c>
      <c r="G14750" s="6"/>
      <c r="H14750" s="6"/>
      <c r="I14750" s="6"/>
      <c r="J14750" s="6">
        <v>79.471428571428561</v>
      </c>
      <c r="K14750">
        <f t="shared" si="460"/>
        <v>1</v>
      </c>
    </row>
    <row r="14751" spans="1:11" x14ac:dyDescent="0.25">
      <c r="A14751" s="5" t="str">
        <f t="shared" si="461"/>
        <v>SubLAPSCE NorthAverage WeekdayMay14</v>
      </c>
      <c r="B14751" t="s">
        <v>2237</v>
      </c>
      <c r="C14751" t="s">
        <v>2265</v>
      </c>
      <c r="D14751" t="s">
        <v>2885</v>
      </c>
      <c r="E14751" t="s">
        <v>3328</v>
      </c>
      <c r="F14751" s="6">
        <v>14</v>
      </c>
      <c r="G14751" s="6"/>
      <c r="H14751" s="6"/>
      <c r="I14751" s="6"/>
      <c r="J14751" s="6">
        <v>82.549999999999983</v>
      </c>
      <c r="K14751">
        <f t="shared" si="460"/>
        <v>1</v>
      </c>
    </row>
    <row r="14752" spans="1:11" x14ac:dyDescent="0.25">
      <c r="A14752" s="5" t="str">
        <f t="shared" si="461"/>
        <v>SubLAPSCE NorthAverage WeekdayMay15</v>
      </c>
      <c r="B14752" t="s">
        <v>2237</v>
      </c>
      <c r="C14752" t="s">
        <v>2265</v>
      </c>
      <c r="D14752" t="s">
        <v>2885</v>
      </c>
      <c r="E14752" t="s">
        <v>3328</v>
      </c>
      <c r="F14752" s="6">
        <v>15</v>
      </c>
      <c r="G14752" s="6"/>
      <c r="H14752" s="6"/>
      <c r="I14752" s="6"/>
      <c r="J14752" s="6">
        <v>84.335714285714289</v>
      </c>
      <c r="K14752">
        <f t="shared" si="460"/>
        <v>1</v>
      </c>
    </row>
    <row r="14753" spans="1:11" x14ac:dyDescent="0.25">
      <c r="A14753" s="5" t="str">
        <f t="shared" si="461"/>
        <v>SubLAPSCE NorthAverage WeekdayMay16</v>
      </c>
      <c r="B14753" t="s">
        <v>2237</v>
      </c>
      <c r="C14753" t="s">
        <v>2265</v>
      </c>
      <c r="D14753" t="s">
        <v>2885</v>
      </c>
      <c r="E14753" t="s">
        <v>3328</v>
      </c>
      <c r="F14753" s="6">
        <v>16</v>
      </c>
      <c r="G14753" s="6"/>
      <c r="H14753" s="6"/>
      <c r="I14753" s="6"/>
      <c r="J14753" s="6">
        <v>85.357142857142861</v>
      </c>
      <c r="K14753">
        <f t="shared" si="460"/>
        <v>1</v>
      </c>
    </row>
    <row r="14754" spans="1:11" x14ac:dyDescent="0.25">
      <c r="A14754" s="5" t="str">
        <f t="shared" si="461"/>
        <v>SubLAPSCE NorthAverage WeekdayMay17</v>
      </c>
      <c r="B14754" t="s">
        <v>2237</v>
      </c>
      <c r="C14754" t="s">
        <v>2265</v>
      </c>
      <c r="D14754" t="s">
        <v>2885</v>
      </c>
      <c r="E14754" t="s">
        <v>3328</v>
      </c>
      <c r="F14754" s="6">
        <v>17</v>
      </c>
      <c r="G14754" s="6"/>
      <c r="H14754" s="6"/>
      <c r="I14754" s="6"/>
      <c r="J14754" s="6">
        <v>84.95</v>
      </c>
      <c r="K14754">
        <f t="shared" si="460"/>
        <v>1</v>
      </c>
    </row>
    <row r="14755" spans="1:11" x14ac:dyDescent="0.25">
      <c r="A14755" s="5" t="str">
        <f t="shared" si="461"/>
        <v>SubLAPSCE NorthAverage WeekdayMay18</v>
      </c>
      <c r="B14755" t="s">
        <v>2237</v>
      </c>
      <c r="C14755" t="s">
        <v>2265</v>
      </c>
      <c r="D14755" t="s">
        <v>2885</v>
      </c>
      <c r="E14755" t="s">
        <v>3328</v>
      </c>
      <c r="F14755" s="6">
        <v>18</v>
      </c>
      <c r="G14755" s="6"/>
      <c r="H14755" s="6"/>
      <c r="I14755" s="6"/>
      <c r="J14755" s="6">
        <v>83.092857142857142</v>
      </c>
      <c r="K14755">
        <f t="shared" si="460"/>
        <v>1</v>
      </c>
    </row>
    <row r="14756" spans="1:11" x14ac:dyDescent="0.25">
      <c r="A14756" s="5" t="str">
        <f t="shared" si="461"/>
        <v>SubLAPSCE NorthAverage WeekdayMay19</v>
      </c>
      <c r="B14756" t="s">
        <v>2237</v>
      </c>
      <c r="C14756" t="s">
        <v>2265</v>
      </c>
      <c r="D14756" t="s">
        <v>2885</v>
      </c>
      <c r="E14756" t="s">
        <v>3328</v>
      </c>
      <c r="F14756" s="6">
        <v>19</v>
      </c>
      <c r="G14756" s="6"/>
      <c r="H14756" s="6"/>
      <c r="I14756" s="6"/>
      <c r="J14756" s="6">
        <v>81.957142857142841</v>
      </c>
      <c r="K14756">
        <f t="shared" si="460"/>
        <v>1</v>
      </c>
    </row>
    <row r="14757" spans="1:11" x14ac:dyDescent="0.25">
      <c r="A14757" s="5" t="str">
        <f t="shared" si="461"/>
        <v>SubLAPSCE NorthAverage WeekdayMay20</v>
      </c>
      <c r="B14757" t="s">
        <v>2237</v>
      </c>
      <c r="C14757" t="s">
        <v>2265</v>
      </c>
      <c r="D14757" t="s">
        <v>2885</v>
      </c>
      <c r="E14757" t="s">
        <v>3328</v>
      </c>
      <c r="F14757" s="6">
        <v>20</v>
      </c>
      <c r="G14757" s="6"/>
      <c r="H14757" s="6"/>
      <c r="I14757" s="6"/>
      <c r="J14757" s="6">
        <v>80.407142857142873</v>
      </c>
      <c r="K14757">
        <f t="shared" si="460"/>
        <v>1</v>
      </c>
    </row>
    <row r="14758" spans="1:11" x14ac:dyDescent="0.25">
      <c r="A14758" s="5" t="str">
        <f t="shared" si="461"/>
        <v>SubLAPSCE NorthAverage WeekdayMay21</v>
      </c>
      <c r="B14758" t="s">
        <v>2237</v>
      </c>
      <c r="C14758" t="s">
        <v>2265</v>
      </c>
      <c r="D14758" t="s">
        <v>2885</v>
      </c>
      <c r="E14758" t="s">
        <v>3328</v>
      </c>
      <c r="F14758" s="6">
        <v>21</v>
      </c>
      <c r="G14758" s="6"/>
      <c r="H14758" s="6"/>
      <c r="I14758" s="6"/>
      <c r="J14758" s="6">
        <v>77.328571428571436</v>
      </c>
      <c r="K14758">
        <f t="shared" si="460"/>
        <v>1</v>
      </c>
    </row>
    <row r="14759" spans="1:11" x14ac:dyDescent="0.25">
      <c r="A14759" s="5" t="str">
        <f t="shared" si="461"/>
        <v>SubLAPSCE NorthAverage WeekdayMay22</v>
      </c>
      <c r="B14759" t="s">
        <v>2237</v>
      </c>
      <c r="C14759" t="s">
        <v>2265</v>
      </c>
      <c r="D14759" t="s">
        <v>2885</v>
      </c>
      <c r="E14759" t="s">
        <v>3328</v>
      </c>
      <c r="F14759" s="6">
        <v>22</v>
      </c>
      <c r="G14759" s="6"/>
      <c r="H14759" s="6"/>
      <c r="I14759" s="6"/>
      <c r="J14759" s="6">
        <v>73.09</v>
      </c>
      <c r="K14759">
        <f t="shared" si="460"/>
        <v>1</v>
      </c>
    </row>
    <row r="14760" spans="1:11" x14ac:dyDescent="0.25">
      <c r="A14760" s="5" t="str">
        <f t="shared" si="461"/>
        <v>SubLAPSCE NorthAverage WeekdayMay23</v>
      </c>
      <c r="B14760" t="s">
        <v>2237</v>
      </c>
      <c r="C14760" t="s">
        <v>2265</v>
      </c>
      <c r="D14760" t="s">
        <v>2885</v>
      </c>
      <c r="E14760" t="s">
        <v>3328</v>
      </c>
      <c r="F14760" s="6">
        <v>23</v>
      </c>
      <c r="G14760" s="6"/>
      <c r="H14760" s="6"/>
      <c r="I14760" s="6"/>
      <c r="J14760" s="6">
        <v>71.155714285714268</v>
      </c>
      <c r="K14760">
        <f t="shared" si="460"/>
        <v>1</v>
      </c>
    </row>
    <row r="14761" spans="1:11" x14ac:dyDescent="0.25">
      <c r="A14761" s="5" t="str">
        <f t="shared" si="461"/>
        <v>SubLAPSCE NorthAverage WeekdayMay24</v>
      </c>
      <c r="B14761" t="s">
        <v>2237</v>
      </c>
      <c r="C14761" t="s">
        <v>2265</v>
      </c>
      <c r="D14761" t="s">
        <v>2885</v>
      </c>
      <c r="E14761" t="s">
        <v>3328</v>
      </c>
      <c r="F14761" s="6">
        <v>24</v>
      </c>
      <c r="G14761" s="6"/>
      <c r="H14761" s="6"/>
      <c r="I14761" s="6"/>
      <c r="J14761" s="6">
        <v>69.460714285714303</v>
      </c>
      <c r="K14761">
        <f t="shared" si="460"/>
        <v>1</v>
      </c>
    </row>
    <row r="14762" spans="1:11" x14ac:dyDescent="0.25">
      <c r="A14762" s="5" t="str">
        <f t="shared" si="461"/>
        <v>SubLAPSCE NorthMonthly Peak DayMay1</v>
      </c>
      <c r="B14762" t="s">
        <v>2237</v>
      </c>
      <c r="C14762" t="s">
        <v>2265</v>
      </c>
      <c r="D14762" t="s">
        <v>2886</v>
      </c>
      <c r="E14762" t="s">
        <v>3328</v>
      </c>
      <c r="F14762" s="6">
        <v>1</v>
      </c>
      <c r="G14762" s="6"/>
      <c r="H14762" s="6"/>
      <c r="I14762" s="6"/>
      <c r="J14762" s="6">
        <v>72.868571428571414</v>
      </c>
      <c r="K14762">
        <f t="shared" si="460"/>
        <v>1</v>
      </c>
    </row>
    <row r="14763" spans="1:11" x14ac:dyDescent="0.25">
      <c r="A14763" s="5" t="str">
        <f t="shared" si="461"/>
        <v>SubLAPSCE NorthMonthly Peak DayMay2</v>
      </c>
      <c r="B14763" t="s">
        <v>2237</v>
      </c>
      <c r="C14763" t="s">
        <v>2265</v>
      </c>
      <c r="D14763" t="s">
        <v>2886</v>
      </c>
      <c r="E14763" t="s">
        <v>3328</v>
      </c>
      <c r="F14763" s="6">
        <v>2</v>
      </c>
      <c r="G14763" s="6"/>
      <c r="H14763" s="6"/>
      <c r="I14763" s="6"/>
      <c r="J14763" s="6">
        <v>72.572857142857146</v>
      </c>
      <c r="K14763">
        <f t="shared" si="460"/>
        <v>1</v>
      </c>
    </row>
    <row r="14764" spans="1:11" x14ac:dyDescent="0.25">
      <c r="A14764" s="5" t="str">
        <f t="shared" si="461"/>
        <v>SubLAPSCE NorthMonthly Peak DayMay3</v>
      </c>
      <c r="B14764" t="s">
        <v>2237</v>
      </c>
      <c r="C14764" t="s">
        <v>2265</v>
      </c>
      <c r="D14764" t="s">
        <v>2886</v>
      </c>
      <c r="E14764" t="s">
        <v>3328</v>
      </c>
      <c r="F14764" s="6">
        <v>3</v>
      </c>
      <c r="G14764" s="6"/>
      <c r="H14764" s="6"/>
      <c r="I14764" s="6"/>
      <c r="J14764" s="6">
        <v>72.212857142857132</v>
      </c>
      <c r="K14764">
        <f t="shared" si="460"/>
        <v>1</v>
      </c>
    </row>
    <row r="14765" spans="1:11" x14ac:dyDescent="0.25">
      <c r="A14765" s="5" t="str">
        <f t="shared" si="461"/>
        <v>SubLAPSCE NorthMonthly Peak DayMay4</v>
      </c>
      <c r="B14765" t="s">
        <v>2237</v>
      </c>
      <c r="C14765" t="s">
        <v>2265</v>
      </c>
      <c r="D14765" t="s">
        <v>2886</v>
      </c>
      <c r="E14765" t="s">
        <v>3328</v>
      </c>
      <c r="F14765" s="6">
        <v>4</v>
      </c>
      <c r="G14765" s="6"/>
      <c r="H14765" s="6"/>
      <c r="I14765" s="6"/>
      <c r="J14765" s="6">
        <v>71.242142857142852</v>
      </c>
      <c r="K14765">
        <f t="shared" si="460"/>
        <v>1</v>
      </c>
    </row>
    <row r="14766" spans="1:11" x14ac:dyDescent="0.25">
      <c r="A14766" s="5" t="str">
        <f t="shared" si="461"/>
        <v>SubLAPSCE NorthMonthly Peak DayMay5</v>
      </c>
      <c r="B14766" t="s">
        <v>2237</v>
      </c>
      <c r="C14766" t="s">
        <v>2265</v>
      </c>
      <c r="D14766" t="s">
        <v>2886</v>
      </c>
      <c r="E14766" t="s">
        <v>3328</v>
      </c>
      <c r="F14766" s="6">
        <v>5</v>
      </c>
      <c r="G14766" s="6"/>
      <c r="H14766" s="6"/>
      <c r="I14766" s="6"/>
      <c r="J14766" s="6">
        <v>70.860714285714295</v>
      </c>
      <c r="K14766">
        <f t="shared" si="460"/>
        <v>1</v>
      </c>
    </row>
    <row r="14767" spans="1:11" x14ac:dyDescent="0.25">
      <c r="A14767" s="5" t="str">
        <f t="shared" si="461"/>
        <v>SubLAPSCE NorthMonthly Peak DayMay6</v>
      </c>
      <c r="B14767" t="s">
        <v>2237</v>
      </c>
      <c r="C14767" t="s">
        <v>2265</v>
      </c>
      <c r="D14767" t="s">
        <v>2886</v>
      </c>
      <c r="E14767" t="s">
        <v>3328</v>
      </c>
      <c r="F14767" s="6">
        <v>6</v>
      </c>
      <c r="G14767" s="6"/>
      <c r="H14767" s="6"/>
      <c r="I14767" s="6"/>
      <c r="J14767" s="6">
        <v>69.497142857142848</v>
      </c>
      <c r="K14767">
        <f t="shared" si="460"/>
        <v>1</v>
      </c>
    </row>
    <row r="14768" spans="1:11" x14ac:dyDescent="0.25">
      <c r="A14768" s="5" t="str">
        <f t="shared" si="461"/>
        <v>SubLAPSCE NorthMonthly Peak DayMay7</v>
      </c>
      <c r="B14768" t="s">
        <v>2237</v>
      </c>
      <c r="C14768" t="s">
        <v>2265</v>
      </c>
      <c r="D14768" t="s">
        <v>2886</v>
      </c>
      <c r="E14768" t="s">
        <v>3328</v>
      </c>
      <c r="F14768" s="6">
        <v>7</v>
      </c>
      <c r="G14768" s="6"/>
      <c r="H14768" s="6"/>
      <c r="I14768" s="6"/>
      <c r="J14768" s="6">
        <v>67.379285714285714</v>
      </c>
      <c r="K14768">
        <f t="shared" si="460"/>
        <v>1</v>
      </c>
    </row>
    <row r="14769" spans="1:11" x14ac:dyDescent="0.25">
      <c r="A14769" s="5" t="str">
        <f t="shared" si="461"/>
        <v>SubLAPSCE NorthMonthly Peak DayMay8</v>
      </c>
      <c r="B14769" t="s">
        <v>2237</v>
      </c>
      <c r="C14769" t="s">
        <v>2265</v>
      </c>
      <c r="D14769" t="s">
        <v>2886</v>
      </c>
      <c r="E14769" t="s">
        <v>3328</v>
      </c>
      <c r="F14769" s="6">
        <v>8</v>
      </c>
      <c r="G14769" s="6"/>
      <c r="H14769" s="6"/>
      <c r="I14769" s="6"/>
      <c r="J14769" s="6">
        <v>66.886428571428567</v>
      </c>
      <c r="K14769">
        <f t="shared" si="460"/>
        <v>1</v>
      </c>
    </row>
    <row r="14770" spans="1:11" x14ac:dyDescent="0.25">
      <c r="A14770" s="5" t="str">
        <f t="shared" si="461"/>
        <v>SubLAPSCE NorthMonthly Peak DayMay9</v>
      </c>
      <c r="B14770" t="s">
        <v>2237</v>
      </c>
      <c r="C14770" t="s">
        <v>2265</v>
      </c>
      <c r="D14770" t="s">
        <v>2886</v>
      </c>
      <c r="E14770" t="s">
        <v>3328</v>
      </c>
      <c r="F14770" s="6">
        <v>9</v>
      </c>
      <c r="G14770" s="6"/>
      <c r="H14770" s="6"/>
      <c r="I14770" s="6"/>
      <c r="J14770" s="6">
        <v>72.610000000000014</v>
      </c>
      <c r="K14770">
        <f t="shared" si="460"/>
        <v>1</v>
      </c>
    </row>
    <row r="14771" spans="1:11" x14ac:dyDescent="0.25">
      <c r="A14771" s="5" t="str">
        <f t="shared" si="461"/>
        <v>SubLAPSCE NorthMonthly Peak DayMay10</v>
      </c>
      <c r="B14771" t="s">
        <v>2237</v>
      </c>
      <c r="C14771" t="s">
        <v>2265</v>
      </c>
      <c r="D14771" t="s">
        <v>2886</v>
      </c>
      <c r="E14771" t="s">
        <v>3328</v>
      </c>
      <c r="F14771" s="6">
        <v>10</v>
      </c>
      <c r="G14771" s="6"/>
      <c r="H14771" s="6"/>
      <c r="I14771" s="6"/>
      <c r="J14771" s="6">
        <v>77.476428571428571</v>
      </c>
      <c r="K14771">
        <f t="shared" si="460"/>
        <v>1</v>
      </c>
    </row>
    <row r="14772" spans="1:11" x14ac:dyDescent="0.25">
      <c r="A14772" s="5" t="str">
        <f t="shared" si="461"/>
        <v>SubLAPSCE NorthMonthly Peak DayMay11</v>
      </c>
      <c r="B14772" t="s">
        <v>2237</v>
      </c>
      <c r="C14772" t="s">
        <v>2265</v>
      </c>
      <c r="D14772" t="s">
        <v>2886</v>
      </c>
      <c r="E14772" t="s">
        <v>3328</v>
      </c>
      <c r="F14772" s="6">
        <v>11</v>
      </c>
      <c r="G14772" s="6"/>
      <c r="H14772" s="6"/>
      <c r="I14772" s="6"/>
      <c r="J14772" s="6">
        <v>81.296428571428578</v>
      </c>
      <c r="K14772">
        <f t="shared" si="460"/>
        <v>1</v>
      </c>
    </row>
    <row r="14773" spans="1:11" x14ac:dyDescent="0.25">
      <c r="A14773" s="5" t="str">
        <f t="shared" si="461"/>
        <v>SubLAPSCE NorthMonthly Peak DayMay12</v>
      </c>
      <c r="B14773" t="s">
        <v>2237</v>
      </c>
      <c r="C14773" t="s">
        <v>2265</v>
      </c>
      <c r="D14773" t="s">
        <v>2886</v>
      </c>
      <c r="E14773" t="s">
        <v>3328</v>
      </c>
      <c r="F14773" s="6">
        <v>12</v>
      </c>
      <c r="G14773" s="6"/>
      <c r="H14773" s="6"/>
      <c r="I14773" s="6"/>
      <c r="J14773" s="6">
        <v>84.607142857142847</v>
      </c>
      <c r="K14773">
        <f t="shared" si="460"/>
        <v>1</v>
      </c>
    </row>
    <row r="14774" spans="1:11" x14ac:dyDescent="0.25">
      <c r="A14774" s="5" t="str">
        <f t="shared" si="461"/>
        <v>SubLAPSCE NorthMonthly Peak DayMay13</v>
      </c>
      <c r="B14774" t="s">
        <v>2237</v>
      </c>
      <c r="C14774" t="s">
        <v>2265</v>
      </c>
      <c r="D14774" t="s">
        <v>2886</v>
      </c>
      <c r="E14774" t="s">
        <v>3328</v>
      </c>
      <c r="F14774" s="6">
        <v>13</v>
      </c>
      <c r="G14774" s="6"/>
      <c r="H14774" s="6"/>
      <c r="I14774" s="6"/>
      <c r="J14774" s="6">
        <v>87.978571428571442</v>
      </c>
      <c r="K14774">
        <f t="shared" si="460"/>
        <v>1</v>
      </c>
    </row>
    <row r="14775" spans="1:11" x14ac:dyDescent="0.25">
      <c r="A14775" s="5" t="str">
        <f t="shared" si="461"/>
        <v>SubLAPSCE NorthMonthly Peak DayMay14</v>
      </c>
      <c r="B14775" t="s">
        <v>2237</v>
      </c>
      <c r="C14775" t="s">
        <v>2265</v>
      </c>
      <c r="D14775" t="s">
        <v>2886</v>
      </c>
      <c r="E14775" t="s">
        <v>3328</v>
      </c>
      <c r="F14775" s="6">
        <v>14</v>
      </c>
      <c r="G14775" s="6"/>
      <c r="H14775" s="6"/>
      <c r="I14775" s="6"/>
      <c r="J14775" s="6">
        <v>90.278571428571425</v>
      </c>
      <c r="K14775">
        <f t="shared" si="460"/>
        <v>1</v>
      </c>
    </row>
    <row r="14776" spans="1:11" x14ac:dyDescent="0.25">
      <c r="A14776" s="5" t="str">
        <f t="shared" si="461"/>
        <v>SubLAPSCE NorthMonthly Peak DayMay15</v>
      </c>
      <c r="B14776" t="s">
        <v>2237</v>
      </c>
      <c r="C14776" t="s">
        <v>2265</v>
      </c>
      <c r="D14776" t="s">
        <v>2886</v>
      </c>
      <c r="E14776" t="s">
        <v>3328</v>
      </c>
      <c r="F14776" s="6">
        <v>15</v>
      </c>
      <c r="G14776" s="6"/>
      <c r="H14776" s="6"/>
      <c r="I14776" s="6"/>
      <c r="J14776" s="6">
        <v>92.164285714285711</v>
      </c>
      <c r="K14776">
        <f t="shared" si="460"/>
        <v>1</v>
      </c>
    </row>
    <row r="14777" spans="1:11" x14ac:dyDescent="0.25">
      <c r="A14777" s="5" t="str">
        <f t="shared" si="461"/>
        <v>SubLAPSCE NorthMonthly Peak DayMay16</v>
      </c>
      <c r="B14777" t="s">
        <v>2237</v>
      </c>
      <c r="C14777" t="s">
        <v>2265</v>
      </c>
      <c r="D14777" t="s">
        <v>2886</v>
      </c>
      <c r="E14777" t="s">
        <v>3328</v>
      </c>
      <c r="F14777" s="6">
        <v>16</v>
      </c>
      <c r="G14777" s="6"/>
      <c r="H14777" s="6"/>
      <c r="I14777" s="6"/>
      <c r="J14777" s="6">
        <v>93.657142857142844</v>
      </c>
      <c r="K14777">
        <f t="shared" si="460"/>
        <v>1</v>
      </c>
    </row>
    <row r="14778" spans="1:11" x14ac:dyDescent="0.25">
      <c r="A14778" s="5" t="str">
        <f t="shared" si="461"/>
        <v>SubLAPSCE NorthMonthly Peak DayMay17</v>
      </c>
      <c r="B14778" t="s">
        <v>2237</v>
      </c>
      <c r="C14778" t="s">
        <v>2265</v>
      </c>
      <c r="D14778" t="s">
        <v>2886</v>
      </c>
      <c r="E14778" t="s">
        <v>3328</v>
      </c>
      <c r="F14778" s="6">
        <v>17</v>
      </c>
      <c r="G14778" s="6"/>
      <c r="H14778" s="6"/>
      <c r="I14778" s="6"/>
      <c r="J14778" s="6">
        <v>94.492857142857147</v>
      </c>
      <c r="K14778">
        <f t="shared" si="460"/>
        <v>1</v>
      </c>
    </row>
    <row r="14779" spans="1:11" x14ac:dyDescent="0.25">
      <c r="A14779" s="5" t="str">
        <f t="shared" si="461"/>
        <v>SubLAPSCE NorthMonthly Peak DayMay18</v>
      </c>
      <c r="B14779" t="s">
        <v>2237</v>
      </c>
      <c r="C14779" t="s">
        <v>2265</v>
      </c>
      <c r="D14779" t="s">
        <v>2886</v>
      </c>
      <c r="E14779" t="s">
        <v>3328</v>
      </c>
      <c r="F14779" s="6">
        <v>18</v>
      </c>
      <c r="G14779" s="6"/>
      <c r="H14779" s="6"/>
      <c r="I14779" s="6"/>
      <c r="J14779" s="6">
        <v>93.771428571428572</v>
      </c>
      <c r="K14779">
        <f t="shared" si="460"/>
        <v>1</v>
      </c>
    </row>
    <row r="14780" spans="1:11" x14ac:dyDescent="0.25">
      <c r="A14780" s="5" t="str">
        <f t="shared" si="461"/>
        <v>SubLAPSCE NorthMonthly Peak DayMay19</v>
      </c>
      <c r="B14780" t="s">
        <v>2237</v>
      </c>
      <c r="C14780" t="s">
        <v>2265</v>
      </c>
      <c r="D14780" t="s">
        <v>2886</v>
      </c>
      <c r="E14780" t="s">
        <v>3328</v>
      </c>
      <c r="F14780" s="6">
        <v>19</v>
      </c>
      <c r="G14780" s="6"/>
      <c r="H14780" s="6"/>
      <c r="I14780" s="6"/>
      <c r="J14780" s="6">
        <v>91.314285714285717</v>
      </c>
      <c r="K14780">
        <f t="shared" si="460"/>
        <v>1</v>
      </c>
    </row>
    <row r="14781" spans="1:11" x14ac:dyDescent="0.25">
      <c r="A14781" s="5" t="str">
        <f t="shared" si="461"/>
        <v>SubLAPSCE NorthMonthly Peak DayMay20</v>
      </c>
      <c r="B14781" t="s">
        <v>2237</v>
      </c>
      <c r="C14781" t="s">
        <v>2265</v>
      </c>
      <c r="D14781" t="s">
        <v>2886</v>
      </c>
      <c r="E14781" t="s">
        <v>3328</v>
      </c>
      <c r="F14781" s="6">
        <v>20</v>
      </c>
      <c r="G14781" s="6"/>
      <c r="H14781" s="6"/>
      <c r="I14781" s="6"/>
      <c r="J14781" s="6">
        <v>88.100000000000009</v>
      </c>
      <c r="K14781">
        <f t="shared" si="460"/>
        <v>1</v>
      </c>
    </row>
    <row r="14782" spans="1:11" x14ac:dyDescent="0.25">
      <c r="A14782" s="5" t="str">
        <f t="shared" si="461"/>
        <v>SubLAPSCE NorthMonthly Peak DayMay21</v>
      </c>
      <c r="B14782" t="s">
        <v>2237</v>
      </c>
      <c r="C14782" t="s">
        <v>2265</v>
      </c>
      <c r="D14782" t="s">
        <v>2886</v>
      </c>
      <c r="E14782" t="s">
        <v>3328</v>
      </c>
      <c r="F14782" s="6">
        <v>21</v>
      </c>
      <c r="G14782" s="6"/>
      <c r="H14782" s="6"/>
      <c r="I14782" s="6"/>
      <c r="J14782" s="6">
        <v>84.635714285714286</v>
      </c>
      <c r="K14782">
        <f t="shared" si="460"/>
        <v>1</v>
      </c>
    </row>
    <row r="14783" spans="1:11" x14ac:dyDescent="0.25">
      <c r="A14783" s="5" t="str">
        <f t="shared" si="461"/>
        <v>SubLAPSCE NorthMonthly Peak DayMay22</v>
      </c>
      <c r="B14783" t="s">
        <v>2237</v>
      </c>
      <c r="C14783" t="s">
        <v>2265</v>
      </c>
      <c r="D14783" t="s">
        <v>2886</v>
      </c>
      <c r="E14783" t="s">
        <v>3328</v>
      </c>
      <c r="F14783" s="6">
        <v>22</v>
      </c>
      <c r="G14783" s="6"/>
      <c r="H14783" s="6"/>
      <c r="I14783" s="6"/>
      <c r="J14783" s="6">
        <v>82.377857142857138</v>
      </c>
      <c r="K14783">
        <f t="shared" si="460"/>
        <v>1</v>
      </c>
    </row>
    <row r="14784" spans="1:11" x14ac:dyDescent="0.25">
      <c r="A14784" s="5" t="str">
        <f t="shared" si="461"/>
        <v>SubLAPSCE NorthMonthly Peak DayMay23</v>
      </c>
      <c r="B14784" t="s">
        <v>2237</v>
      </c>
      <c r="C14784" t="s">
        <v>2265</v>
      </c>
      <c r="D14784" t="s">
        <v>2886</v>
      </c>
      <c r="E14784" t="s">
        <v>3328</v>
      </c>
      <c r="F14784" s="6">
        <v>23</v>
      </c>
      <c r="G14784" s="6"/>
      <c r="H14784" s="6"/>
      <c r="I14784" s="6"/>
      <c r="J14784" s="6">
        <v>80.58142857142856</v>
      </c>
      <c r="K14784">
        <f t="shared" si="460"/>
        <v>1</v>
      </c>
    </row>
    <row r="14785" spans="1:11" x14ac:dyDescent="0.25">
      <c r="A14785" s="5" t="str">
        <f t="shared" si="461"/>
        <v>SubLAPSCE NorthMonthly Peak DayMay24</v>
      </c>
      <c r="B14785" t="s">
        <v>2237</v>
      </c>
      <c r="C14785" t="s">
        <v>2265</v>
      </c>
      <c r="D14785" t="s">
        <v>2886</v>
      </c>
      <c r="E14785" t="s">
        <v>3328</v>
      </c>
      <c r="F14785" s="6">
        <v>24</v>
      </c>
      <c r="G14785" s="6"/>
      <c r="H14785" s="6"/>
      <c r="I14785" s="6"/>
      <c r="J14785" s="6">
        <v>78.757857142857162</v>
      </c>
      <c r="K14785">
        <f t="shared" si="460"/>
        <v>1</v>
      </c>
    </row>
    <row r="14786" spans="1:11" x14ac:dyDescent="0.25">
      <c r="A14786" s="5" t="str">
        <f t="shared" si="461"/>
        <v>SubLAPSCE NorthAverage WeekdayJune1</v>
      </c>
      <c r="B14786" t="s">
        <v>2237</v>
      </c>
      <c r="C14786" t="s">
        <v>2265</v>
      </c>
      <c r="D14786" t="s">
        <v>2887</v>
      </c>
      <c r="E14786" t="s">
        <v>3329</v>
      </c>
      <c r="F14786" s="6">
        <v>1</v>
      </c>
      <c r="G14786" s="6"/>
      <c r="H14786" s="6"/>
      <c r="I14786" s="6"/>
      <c r="J14786" s="6">
        <v>77.097142857142856</v>
      </c>
      <c r="K14786">
        <f t="shared" ref="K14786:K14849" si="462">INDEX(events, MATCH(CONCATENATE(B14786, C14786, D14786, E14786), events_y, 0), MATCH("Confidential", events_x, 0))</f>
        <v>1</v>
      </c>
    </row>
    <row r="14787" spans="1:11" x14ac:dyDescent="0.25">
      <c r="A14787" s="5" t="str">
        <f t="shared" ref="A14787:A14850" si="463">CONCATENATE(B14787, C14787, D14787, E14787, F14787)</f>
        <v>SubLAPSCE NorthAverage WeekdayJune2</v>
      </c>
      <c r="B14787" t="s">
        <v>2237</v>
      </c>
      <c r="C14787" t="s">
        <v>2265</v>
      </c>
      <c r="D14787" t="s">
        <v>2887</v>
      </c>
      <c r="E14787" t="s">
        <v>3329</v>
      </c>
      <c r="F14787" s="6">
        <v>2</v>
      </c>
      <c r="G14787" s="6"/>
      <c r="H14787" s="6"/>
      <c r="I14787" s="6"/>
      <c r="J14787" s="6">
        <v>75.747142143249491</v>
      </c>
      <c r="K14787">
        <f t="shared" si="462"/>
        <v>1</v>
      </c>
    </row>
    <row r="14788" spans="1:11" x14ac:dyDescent="0.25">
      <c r="A14788" s="5" t="str">
        <f t="shared" si="463"/>
        <v>SubLAPSCE NorthAverage WeekdayJune3</v>
      </c>
      <c r="B14788" t="s">
        <v>2237</v>
      </c>
      <c r="C14788" t="s">
        <v>2265</v>
      </c>
      <c r="D14788" t="s">
        <v>2887</v>
      </c>
      <c r="E14788" t="s">
        <v>3329</v>
      </c>
      <c r="F14788" s="6">
        <v>3</v>
      </c>
      <c r="G14788" s="6"/>
      <c r="H14788" s="6"/>
      <c r="I14788" s="6"/>
      <c r="J14788" s="6">
        <v>74.617859431675498</v>
      </c>
      <c r="K14788">
        <f t="shared" si="462"/>
        <v>1</v>
      </c>
    </row>
    <row r="14789" spans="1:11" x14ac:dyDescent="0.25">
      <c r="A14789" s="5" t="str">
        <f t="shared" si="463"/>
        <v>SubLAPSCE NorthAverage WeekdayJune4</v>
      </c>
      <c r="B14789" t="s">
        <v>2237</v>
      </c>
      <c r="C14789" t="s">
        <v>2265</v>
      </c>
      <c r="D14789" t="s">
        <v>2887</v>
      </c>
      <c r="E14789" t="s">
        <v>3329</v>
      </c>
      <c r="F14789" s="6">
        <v>4</v>
      </c>
      <c r="G14789" s="6"/>
      <c r="H14789" s="6"/>
      <c r="I14789" s="6"/>
      <c r="J14789" s="6">
        <v>73.623568671090268</v>
      </c>
      <c r="K14789">
        <f t="shared" si="462"/>
        <v>1</v>
      </c>
    </row>
    <row r="14790" spans="1:11" x14ac:dyDescent="0.25">
      <c r="A14790" s="5" t="str">
        <f t="shared" si="463"/>
        <v>SubLAPSCE NorthAverage WeekdayJune5</v>
      </c>
      <c r="B14790" t="s">
        <v>2237</v>
      </c>
      <c r="C14790" t="s">
        <v>2265</v>
      </c>
      <c r="D14790" t="s">
        <v>2887</v>
      </c>
      <c r="E14790" t="s">
        <v>3329</v>
      </c>
      <c r="F14790" s="6">
        <v>5</v>
      </c>
      <c r="G14790" s="6"/>
      <c r="H14790" s="6"/>
      <c r="I14790" s="6"/>
      <c r="J14790" s="6">
        <v>72.547856194632388</v>
      </c>
      <c r="K14790">
        <f t="shared" si="462"/>
        <v>1</v>
      </c>
    </row>
    <row r="14791" spans="1:11" x14ac:dyDescent="0.25">
      <c r="A14791" s="5" t="str">
        <f t="shared" si="463"/>
        <v>SubLAPSCE NorthAverage WeekdayJune6</v>
      </c>
      <c r="B14791" t="s">
        <v>2237</v>
      </c>
      <c r="C14791" t="s">
        <v>2265</v>
      </c>
      <c r="D14791" t="s">
        <v>2887</v>
      </c>
      <c r="E14791" t="s">
        <v>3329</v>
      </c>
      <c r="F14791" s="6">
        <v>6</v>
      </c>
      <c r="G14791" s="6"/>
      <c r="H14791" s="6"/>
      <c r="I14791" s="6"/>
      <c r="J14791" s="6">
        <v>70.97714097159249</v>
      </c>
      <c r="K14791">
        <f t="shared" si="462"/>
        <v>1</v>
      </c>
    </row>
    <row r="14792" spans="1:11" x14ac:dyDescent="0.25">
      <c r="A14792" s="5" t="str">
        <f t="shared" si="463"/>
        <v>SubLAPSCE NorthAverage WeekdayJune7</v>
      </c>
      <c r="B14792" t="s">
        <v>2237</v>
      </c>
      <c r="C14792" t="s">
        <v>2265</v>
      </c>
      <c r="D14792" t="s">
        <v>2887</v>
      </c>
      <c r="E14792" t="s">
        <v>3329</v>
      </c>
      <c r="F14792" s="6">
        <v>7</v>
      </c>
      <c r="G14792" s="6"/>
      <c r="H14792" s="6"/>
      <c r="I14792" s="6"/>
      <c r="J14792" s="6">
        <v>70.396428789411274</v>
      </c>
      <c r="K14792">
        <f t="shared" si="462"/>
        <v>1</v>
      </c>
    </row>
    <row r="14793" spans="1:11" x14ac:dyDescent="0.25">
      <c r="A14793" s="5" t="str">
        <f t="shared" si="463"/>
        <v>SubLAPSCE NorthAverage WeekdayJune8</v>
      </c>
      <c r="B14793" t="s">
        <v>2237</v>
      </c>
      <c r="C14793" t="s">
        <v>2265</v>
      </c>
      <c r="D14793" t="s">
        <v>2887</v>
      </c>
      <c r="E14793" t="s">
        <v>3329</v>
      </c>
      <c r="F14793" s="6">
        <v>8</v>
      </c>
      <c r="G14793" s="6"/>
      <c r="H14793" s="6"/>
      <c r="I14793" s="6"/>
      <c r="J14793" s="6">
        <v>72.509284973144531</v>
      </c>
      <c r="K14793">
        <f t="shared" si="462"/>
        <v>1</v>
      </c>
    </row>
    <row r="14794" spans="1:11" x14ac:dyDescent="0.25">
      <c r="A14794" s="5" t="str">
        <f t="shared" si="463"/>
        <v>SubLAPSCE NorthAverage WeekdayJune9</v>
      </c>
      <c r="B14794" t="s">
        <v>2237</v>
      </c>
      <c r="C14794" t="s">
        <v>2265</v>
      </c>
      <c r="D14794" t="s">
        <v>2887</v>
      </c>
      <c r="E14794" t="s">
        <v>3329</v>
      </c>
      <c r="F14794" s="6">
        <v>9</v>
      </c>
      <c r="G14794" s="6"/>
      <c r="H14794" s="6"/>
      <c r="I14794" s="6"/>
      <c r="J14794" s="6">
        <v>76.269998550415039</v>
      </c>
      <c r="K14794">
        <f t="shared" si="462"/>
        <v>1</v>
      </c>
    </row>
    <row r="14795" spans="1:11" x14ac:dyDescent="0.25">
      <c r="A14795" s="5" t="str">
        <f t="shared" si="463"/>
        <v>SubLAPSCE NorthAverage WeekdayJune10</v>
      </c>
      <c r="B14795" t="s">
        <v>2237</v>
      </c>
      <c r="C14795" t="s">
        <v>2265</v>
      </c>
      <c r="D14795" t="s">
        <v>2887</v>
      </c>
      <c r="E14795" t="s">
        <v>3329</v>
      </c>
      <c r="F14795" s="6">
        <v>10</v>
      </c>
      <c r="G14795" s="6"/>
      <c r="H14795" s="6"/>
      <c r="I14795" s="6"/>
      <c r="J14795" s="6">
        <v>78.619287218366352</v>
      </c>
      <c r="K14795">
        <f t="shared" si="462"/>
        <v>1</v>
      </c>
    </row>
    <row r="14796" spans="1:11" x14ac:dyDescent="0.25">
      <c r="A14796" s="5" t="str">
        <f t="shared" si="463"/>
        <v>SubLAPSCE NorthAverage WeekdayJune11</v>
      </c>
      <c r="B14796" t="s">
        <v>2237</v>
      </c>
      <c r="C14796" t="s">
        <v>2265</v>
      </c>
      <c r="D14796" t="s">
        <v>2887</v>
      </c>
      <c r="E14796" t="s">
        <v>3329</v>
      </c>
      <c r="F14796" s="6">
        <v>11</v>
      </c>
      <c r="G14796" s="6"/>
      <c r="H14796" s="6"/>
      <c r="I14796" s="6"/>
      <c r="J14796" s="6">
        <v>83.164285932268413</v>
      </c>
      <c r="K14796">
        <f t="shared" si="462"/>
        <v>1</v>
      </c>
    </row>
    <row r="14797" spans="1:11" x14ac:dyDescent="0.25">
      <c r="A14797" s="5" t="str">
        <f t="shared" si="463"/>
        <v>SubLAPSCE NorthAverage WeekdayJune12</v>
      </c>
      <c r="B14797" t="s">
        <v>2237</v>
      </c>
      <c r="C14797" t="s">
        <v>2265</v>
      </c>
      <c r="D14797" t="s">
        <v>2887</v>
      </c>
      <c r="E14797" t="s">
        <v>3329</v>
      </c>
      <c r="F14797" s="6">
        <v>12</v>
      </c>
      <c r="G14797" s="6"/>
      <c r="H14797" s="6"/>
      <c r="I14797" s="6"/>
      <c r="J14797" s="6">
        <v>87.528573172433042</v>
      </c>
      <c r="K14797">
        <f t="shared" si="462"/>
        <v>1</v>
      </c>
    </row>
    <row r="14798" spans="1:11" x14ac:dyDescent="0.25">
      <c r="A14798" s="5" t="str">
        <f t="shared" si="463"/>
        <v>SubLAPSCE NorthAverage WeekdayJune13</v>
      </c>
      <c r="B14798" t="s">
        <v>2237</v>
      </c>
      <c r="C14798" t="s">
        <v>2265</v>
      </c>
      <c r="D14798" t="s">
        <v>2887</v>
      </c>
      <c r="E14798" t="s">
        <v>3329</v>
      </c>
      <c r="F14798" s="6">
        <v>13</v>
      </c>
      <c r="G14798" s="6"/>
      <c r="H14798" s="6"/>
      <c r="I14798" s="6"/>
      <c r="J14798" s="6">
        <v>90.871426173618858</v>
      </c>
      <c r="K14798">
        <f t="shared" si="462"/>
        <v>1</v>
      </c>
    </row>
    <row r="14799" spans="1:11" x14ac:dyDescent="0.25">
      <c r="A14799" s="5" t="str">
        <f t="shared" si="463"/>
        <v>SubLAPSCE NorthAverage WeekdayJune14</v>
      </c>
      <c r="B14799" t="s">
        <v>2237</v>
      </c>
      <c r="C14799" t="s">
        <v>2265</v>
      </c>
      <c r="D14799" t="s">
        <v>2887</v>
      </c>
      <c r="E14799" t="s">
        <v>3329</v>
      </c>
      <c r="F14799" s="6">
        <v>14</v>
      </c>
      <c r="G14799" s="6"/>
      <c r="H14799" s="6"/>
      <c r="I14799" s="6"/>
      <c r="J14799" s="6">
        <v>93.392854963030132</v>
      </c>
      <c r="K14799">
        <f t="shared" si="462"/>
        <v>1</v>
      </c>
    </row>
    <row r="14800" spans="1:11" x14ac:dyDescent="0.25">
      <c r="A14800" s="5" t="str">
        <f t="shared" si="463"/>
        <v>SubLAPSCE NorthAverage WeekdayJune15</v>
      </c>
      <c r="B14800" t="s">
        <v>2237</v>
      </c>
      <c r="C14800" t="s">
        <v>2265</v>
      </c>
      <c r="D14800" t="s">
        <v>2887</v>
      </c>
      <c r="E14800" t="s">
        <v>3329</v>
      </c>
      <c r="F14800" s="6">
        <v>15</v>
      </c>
      <c r="G14800" s="6"/>
      <c r="H14800" s="6"/>
      <c r="I14800" s="6"/>
      <c r="J14800" s="6">
        <v>95.421427045549663</v>
      </c>
      <c r="K14800">
        <f t="shared" si="462"/>
        <v>1</v>
      </c>
    </row>
    <row r="14801" spans="1:11" x14ac:dyDescent="0.25">
      <c r="A14801" s="5" t="str">
        <f t="shared" si="463"/>
        <v>SubLAPSCE NorthAverage WeekdayJune16</v>
      </c>
      <c r="B14801" t="s">
        <v>2237</v>
      </c>
      <c r="C14801" t="s">
        <v>2265</v>
      </c>
      <c r="D14801" t="s">
        <v>2887</v>
      </c>
      <c r="E14801" t="s">
        <v>3329</v>
      </c>
      <c r="F14801" s="6">
        <v>16</v>
      </c>
      <c r="G14801" s="6"/>
      <c r="H14801" s="6"/>
      <c r="I14801" s="6"/>
      <c r="J14801" s="6">
        <v>96.021427699497764</v>
      </c>
      <c r="K14801">
        <f t="shared" si="462"/>
        <v>1</v>
      </c>
    </row>
    <row r="14802" spans="1:11" x14ac:dyDescent="0.25">
      <c r="A14802" s="5" t="str">
        <f t="shared" si="463"/>
        <v>SubLAPSCE NorthAverage WeekdayJune17</v>
      </c>
      <c r="B14802" t="s">
        <v>2237</v>
      </c>
      <c r="C14802" t="s">
        <v>2265</v>
      </c>
      <c r="D14802" t="s">
        <v>2887</v>
      </c>
      <c r="E14802" t="s">
        <v>3329</v>
      </c>
      <c r="F14802" s="6">
        <v>17</v>
      </c>
      <c r="G14802" s="6"/>
      <c r="H14802" s="6"/>
      <c r="I14802" s="6"/>
      <c r="J14802" s="6">
        <v>94.778568812779014</v>
      </c>
      <c r="K14802">
        <f t="shared" si="462"/>
        <v>1</v>
      </c>
    </row>
    <row r="14803" spans="1:11" x14ac:dyDescent="0.25">
      <c r="A14803" s="5" t="str">
        <f t="shared" si="463"/>
        <v>SubLAPSCE NorthAverage WeekdayJune18</v>
      </c>
      <c r="B14803" t="s">
        <v>2237</v>
      </c>
      <c r="C14803" t="s">
        <v>2265</v>
      </c>
      <c r="D14803" t="s">
        <v>2887</v>
      </c>
      <c r="E14803" t="s">
        <v>3329</v>
      </c>
      <c r="F14803" s="6">
        <v>18</v>
      </c>
      <c r="G14803" s="6"/>
      <c r="H14803" s="6"/>
      <c r="I14803" s="6"/>
      <c r="J14803" s="6">
        <v>94.185712541852681</v>
      </c>
      <c r="K14803">
        <f t="shared" si="462"/>
        <v>1</v>
      </c>
    </row>
    <row r="14804" spans="1:11" x14ac:dyDescent="0.25">
      <c r="A14804" s="5" t="str">
        <f t="shared" si="463"/>
        <v>SubLAPSCE NorthAverage WeekdayJune19</v>
      </c>
      <c r="B14804" t="s">
        <v>2237</v>
      </c>
      <c r="C14804" t="s">
        <v>2265</v>
      </c>
      <c r="D14804" t="s">
        <v>2887</v>
      </c>
      <c r="E14804" t="s">
        <v>3329</v>
      </c>
      <c r="F14804" s="6">
        <v>19</v>
      </c>
      <c r="G14804" s="6"/>
      <c r="H14804" s="6"/>
      <c r="I14804" s="6"/>
      <c r="J14804" s="6">
        <v>92.264287676130024</v>
      </c>
      <c r="K14804">
        <f t="shared" si="462"/>
        <v>1</v>
      </c>
    </row>
    <row r="14805" spans="1:11" x14ac:dyDescent="0.25">
      <c r="A14805" s="5" t="str">
        <f t="shared" si="463"/>
        <v>SubLAPSCE NorthAverage WeekdayJune20</v>
      </c>
      <c r="B14805" t="s">
        <v>2237</v>
      </c>
      <c r="C14805" t="s">
        <v>2265</v>
      </c>
      <c r="D14805" t="s">
        <v>2887</v>
      </c>
      <c r="E14805" t="s">
        <v>3329</v>
      </c>
      <c r="F14805" s="6">
        <v>20</v>
      </c>
      <c r="G14805" s="6"/>
      <c r="H14805" s="6"/>
      <c r="I14805" s="6"/>
      <c r="J14805" s="6">
        <v>89.450001852852964</v>
      </c>
      <c r="K14805">
        <f t="shared" si="462"/>
        <v>1</v>
      </c>
    </row>
    <row r="14806" spans="1:11" x14ac:dyDescent="0.25">
      <c r="A14806" s="5" t="str">
        <f t="shared" si="463"/>
        <v>SubLAPSCE NorthAverage WeekdayJune21</v>
      </c>
      <c r="B14806" t="s">
        <v>2237</v>
      </c>
      <c r="C14806" t="s">
        <v>2265</v>
      </c>
      <c r="D14806" t="s">
        <v>2887</v>
      </c>
      <c r="E14806" t="s">
        <v>3329</v>
      </c>
      <c r="F14806" s="6">
        <v>21</v>
      </c>
      <c r="G14806" s="6"/>
      <c r="H14806" s="6"/>
      <c r="I14806" s="6"/>
      <c r="J14806" s="6">
        <v>85.921429770333432</v>
      </c>
      <c r="K14806">
        <f t="shared" si="462"/>
        <v>1</v>
      </c>
    </row>
    <row r="14807" spans="1:11" x14ac:dyDescent="0.25">
      <c r="A14807" s="5" t="str">
        <f t="shared" si="463"/>
        <v>SubLAPSCE NorthAverage WeekdayJune22</v>
      </c>
      <c r="B14807" t="s">
        <v>2237</v>
      </c>
      <c r="C14807" t="s">
        <v>2265</v>
      </c>
      <c r="D14807" t="s">
        <v>2887</v>
      </c>
      <c r="E14807" t="s">
        <v>3329</v>
      </c>
      <c r="F14807" s="6">
        <v>22</v>
      </c>
      <c r="G14807" s="6"/>
      <c r="H14807" s="6"/>
      <c r="I14807" s="6"/>
      <c r="J14807" s="6">
        <v>83.064285823277061</v>
      </c>
      <c r="K14807">
        <f t="shared" si="462"/>
        <v>1</v>
      </c>
    </row>
    <row r="14808" spans="1:11" x14ac:dyDescent="0.25">
      <c r="A14808" s="5" t="str">
        <f t="shared" si="463"/>
        <v>SubLAPSCE NorthAverage WeekdayJune23</v>
      </c>
      <c r="B14808" t="s">
        <v>2237</v>
      </c>
      <c r="C14808" t="s">
        <v>2265</v>
      </c>
      <c r="D14808" t="s">
        <v>2887</v>
      </c>
      <c r="E14808" t="s">
        <v>3329</v>
      </c>
      <c r="F14808" s="6">
        <v>23</v>
      </c>
      <c r="G14808" s="6"/>
      <c r="H14808" s="6"/>
      <c r="I14808" s="6"/>
      <c r="J14808" s="6">
        <v>81.024286542619976</v>
      </c>
      <c r="K14808">
        <f t="shared" si="462"/>
        <v>1</v>
      </c>
    </row>
    <row r="14809" spans="1:11" x14ac:dyDescent="0.25">
      <c r="A14809" s="5" t="str">
        <f t="shared" si="463"/>
        <v>SubLAPSCE NorthAverage WeekdayJune24</v>
      </c>
      <c r="B14809" t="s">
        <v>2237</v>
      </c>
      <c r="C14809" t="s">
        <v>2265</v>
      </c>
      <c r="D14809" t="s">
        <v>2887</v>
      </c>
      <c r="E14809" t="s">
        <v>3329</v>
      </c>
      <c r="F14809" s="6">
        <v>24</v>
      </c>
      <c r="G14809" s="6"/>
      <c r="H14809" s="6"/>
      <c r="I14809" s="6"/>
      <c r="J14809" s="6">
        <v>79.432854788643979</v>
      </c>
      <c r="K14809">
        <f t="shared" si="462"/>
        <v>1</v>
      </c>
    </row>
    <row r="14810" spans="1:11" x14ac:dyDescent="0.25">
      <c r="A14810" s="5" t="str">
        <f t="shared" si="463"/>
        <v>SubLAPSCE NorthMonthly Peak DayJune1</v>
      </c>
      <c r="B14810" t="s">
        <v>2237</v>
      </c>
      <c r="C14810" t="s">
        <v>2265</v>
      </c>
      <c r="D14810" t="s">
        <v>2888</v>
      </c>
      <c r="E14810" t="s">
        <v>3329</v>
      </c>
      <c r="F14810" s="6">
        <v>1</v>
      </c>
      <c r="G14810" s="6"/>
      <c r="H14810" s="6"/>
      <c r="I14810" s="6"/>
      <c r="J14810" s="6">
        <v>85.971427372523721</v>
      </c>
      <c r="K14810">
        <f t="shared" si="462"/>
        <v>1</v>
      </c>
    </row>
    <row r="14811" spans="1:11" x14ac:dyDescent="0.25">
      <c r="A14811" s="5" t="str">
        <f t="shared" si="463"/>
        <v>SubLAPSCE NorthMonthly Peak DayJune2</v>
      </c>
      <c r="B14811" t="s">
        <v>2237</v>
      </c>
      <c r="C14811" t="s">
        <v>2265</v>
      </c>
      <c r="D14811" t="s">
        <v>2888</v>
      </c>
      <c r="E14811" t="s">
        <v>3329</v>
      </c>
      <c r="F14811" s="6">
        <v>2</v>
      </c>
      <c r="G14811" s="6"/>
      <c r="H14811" s="6"/>
      <c r="I14811" s="6"/>
      <c r="J14811" s="6">
        <v>83.333571842738564</v>
      </c>
      <c r="K14811">
        <f t="shared" si="462"/>
        <v>1</v>
      </c>
    </row>
    <row r="14812" spans="1:11" x14ac:dyDescent="0.25">
      <c r="A14812" s="5" t="str">
        <f t="shared" si="463"/>
        <v>SubLAPSCE NorthMonthly Peak DayJune3</v>
      </c>
      <c r="B14812" t="s">
        <v>2237</v>
      </c>
      <c r="C14812" t="s">
        <v>2265</v>
      </c>
      <c r="D14812" t="s">
        <v>2888</v>
      </c>
      <c r="E14812" t="s">
        <v>3329</v>
      </c>
      <c r="F14812" s="6">
        <v>3</v>
      </c>
      <c r="G14812" s="6"/>
      <c r="H14812" s="6"/>
      <c r="I14812" s="6"/>
      <c r="J14812" s="6">
        <v>81.20357077462333</v>
      </c>
      <c r="K14812">
        <f t="shared" si="462"/>
        <v>1</v>
      </c>
    </row>
    <row r="14813" spans="1:11" x14ac:dyDescent="0.25">
      <c r="A14813" s="5" t="str">
        <f t="shared" si="463"/>
        <v>SubLAPSCE NorthMonthly Peak DayJune4</v>
      </c>
      <c r="B14813" t="s">
        <v>2237</v>
      </c>
      <c r="C14813" t="s">
        <v>2265</v>
      </c>
      <c r="D14813" t="s">
        <v>2888</v>
      </c>
      <c r="E14813" t="s">
        <v>3329</v>
      </c>
      <c r="F14813" s="6">
        <v>4</v>
      </c>
      <c r="G14813" s="6"/>
      <c r="H14813" s="6"/>
      <c r="I14813" s="6"/>
      <c r="J14813" s="6">
        <v>79.549998692103799</v>
      </c>
      <c r="K14813">
        <f t="shared" si="462"/>
        <v>1</v>
      </c>
    </row>
    <row r="14814" spans="1:11" x14ac:dyDescent="0.25">
      <c r="A14814" s="5" t="str">
        <f t="shared" si="463"/>
        <v>SubLAPSCE NorthMonthly Peak DayJune5</v>
      </c>
      <c r="B14814" t="s">
        <v>2237</v>
      </c>
      <c r="C14814" t="s">
        <v>2265</v>
      </c>
      <c r="D14814" t="s">
        <v>2888</v>
      </c>
      <c r="E14814" t="s">
        <v>3329</v>
      </c>
      <c r="F14814" s="6">
        <v>5</v>
      </c>
      <c r="G14814" s="6"/>
      <c r="H14814" s="6"/>
      <c r="I14814" s="6"/>
      <c r="J14814" s="6">
        <v>78.912143162318642</v>
      </c>
      <c r="K14814">
        <f t="shared" si="462"/>
        <v>1</v>
      </c>
    </row>
    <row r="14815" spans="1:11" x14ac:dyDescent="0.25">
      <c r="A14815" s="5" t="str">
        <f t="shared" si="463"/>
        <v>SubLAPSCE NorthMonthly Peak DayJune6</v>
      </c>
      <c r="B14815" t="s">
        <v>2237</v>
      </c>
      <c r="C14815" t="s">
        <v>2265</v>
      </c>
      <c r="D14815" t="s">
        <v>2888</v>
      </c>
      <c r="E14815" t="s">
        <v>3329</v>
      </c>
      <c r="F14815" s="6">
        <v>6</v>
      </c>
      <c r="G14815" s="6"/>
      <c r="H14815" s="6"/>
      <c r="I14815" s="6"/>
      <c r="J14815" s="6">
        <v>78.577855791364399</v>
      </c>
      <c r="K14815">
        <f t="shared" si="462"/>
        <v>1</v>
      </c>
    </row>
    <row r="14816" spans="1:11" x14ac:dyDescent="0.25">
      <c r="A14816" s="5" t="str">
        <f t="shared" si="463"/>
        <v>SubLAPSCE NorthMonthly Peak DayJune7</v>
      </c>
      <c r="B14816" t="s">
        <v>2237</v>
      </c>
      <c r="C14816" t="s">
        <v>2265</v>
      </c>
      <c r="D14816" t="s">
        <v>2888</v>
      </c>
      <c r="E14816" t="s">
        <v>3329</v>
      </c>
      <c r="F14816" s="6">
        <v>7</v>
      </c>
      <c r="G14816" s="6"/>
      <c r="H14816" s="6"/>
      <c r="I14816" s="6"/>
      <c r="J14816" s="6">
        <v>76.730000632149839</v>
      </c>
      <c r="K14816">
        <f t="shared" si="462"/>
        <v>1</v>
      </c>
    </row>
    <row r="14817" spans="1:11" x14ac:dyDescent="0.25">
      <c r="A14817" s="5" t="str">
        <f t="shared" si="463"/>
        <v>SubLAPSCE NorthMonthly Peak DayJune8</v>
      </c>
      <c r="B14817" t="s">
        <v>2237</v>
      </c>
      <c r="C14817" t="s">
        <v>2265</v>
      </c>
      <c r="D14817" t="s">
        <v>2888</v>
      </c>
      <c r="E14817" t="s">
        <v>3329</v>
      </c>
      <c r="F14817" s="6">
        <v>8</v>
      </c>
      <c r="G14817" s="6"/>
      <c r="H14817" s="6"/>
      <c r="I14817" s="6"/>
      <c r="J14817" s="6">
        <v>75.914284297398154</v>
      </c>
      <c r="K14817">
        <f t="shared" si="462"/>
        <v>1</v>
      </c>
    </row>
    <row r="14818" spans="1:11" x14ac:dyDescent="0.25">
      <c r="A14818" s="5" t="str">
        <f t="shared" si="463"/>
        <v>SubLAPSCE NorthMonthly Peak DayJune9</v>
      </c>
      <c r="B14818" t="s">
        <v>2237</v>
      </c>
      <c r="C14818" t="s">
        <v>2265</v>
      </c>
      <c r="D14818" t="s">
        <v>2888</v>
      </c>
      <c r="E14818" t="s">
        <v>3329</v>
      </c>
      <c r="F14818" s="6">
        <v>9</v>
      </c>
      <c r="G14818" s="6"/>
      <c r="H14818" s="6"/>
      <c r="I14818" s="6"/>
      <c r="J14818" s="6">
        <v>78.121428353445864</v>
      </c>
      <c r="K14818">
        <f t="shared" si="462"/>
        <v>1</v>
      </c>
    </row>
    <row r="14819" spans="1:11" x14ac:dyDescent="0.25">
      <c r="A14819" s="5" t="str">
        <f t="shared" si="463"/>
        <v>SubLAPSCE NorthMonthly Peak DayJune10</v>
      </c>
      <c r="B14819" t="s">
        <v>2237</v>
      </c>
      <c r="C14819" t="s">
        <v>2265</v>
      </c>
      <c r="D14819" t="s">
        <v>2888</v>
      </c>
      <c r="E14819" t="s">
        <v>3329</v>
      </c>
      <c r="F14819" s="6">
        <v>10</v>
      </c>
      <c r="G14819" s="6"/>
      <c r="H14819" s="6"/>
      <c r="I14819" s="6"/>
      <c r="J14819" s="6">
        <v>83.542856488909038</v>
      </c>
      <c r="K14819">
        <f t="shared" si="462"/>
        <v>1</v>
      </c>
    </row>
    <row r="14820" spans="1:11" x14ac:dyDescent="0.25">
      <c r="A14820" s="5" t="str">
        <f t="shared" si="463"/>
        <v>SubLAPSCE NorthMonthly Peak DayJune11</v>
      </c>
      <c r="B14820" t="s">
        <v>2237</v>
      </c>
      <c r="C14820" t="s">
        <v>2265</v>
      </c>
      <c r="D14820" t="s">
        <v>2888</v>
      </c>
      <c r="E14820" t="s">
        <v>3329</v>
      </c>
      <c r="F14820" s="6">
        <v>11</v>
      </c>
      <c r="G14820" s="6"/>
      <c r="H14820" s="6"/>
      <c r="I14820" s="6"/>
      <c r="J14820" s="6">
        <v>88.450001852852964</v>
      </c>
      <c r="K14820">
        <f t="shared" si="462"/>
        <v>1</v>
      </c>
    </row>
    <row r="14821" spans="1:11" x14ac:dyDescent="0.25">
      <c r="A14821" s="5" t="str">
        <f t="shared" si="463"/>
        <v>SubLAPSCE NorthMonthly Peak DayJune12</v>
      </c>
      <c r="B14821" t="s">
        <v>2237</v>
      </c>
      <c r="C14821" t="s">
        <v>2265</v>
      </c>
      <c r="D14821" t="s">
        <v>2888</v>
      </c>
      <c r="E14821" t="s">
        <v>3329</v>
      </c>
      <c r="F14821" s="6">
        <v>12</v>
      </c>
      <c r="G14821" s="6"/>
      <c r="H14821" s="6"/>
      <c r="I14821" s="6"/>
      <c r="J14821" s="6">
        <v>93.221426827566958</v>
      </c>
      <c r="K14821">
        <f t="shared" si="462"/>
        <v>1</v>
      </c>
    </row>
    <row r="14822" spans="1:11" x14ac:dyDescent="0.25">
      <c r="A14822" s="5" t="str">
        <f t="shared" si="463"/>
        <v>SubLAPSCE NorthMonthly Peak DayJune13</v>
      </c>
      <c r="B14822" t="s">
        <v>2237</v>
      </c>
      <c r="C14822" t="s">
        <v>2265</v>
      </c>
      <c r="D14822" t="s">
        <v>2888</v>
      </c>
      <c r="E14822" t="s">
        <v>3329</v>
      </c>
      <c r="F14822" s="6">
        <v>13</v>
      </c>
      <c r="G14822" s="6"/>
      <c r="H14822" s="6"/>
      <c r="I14822" s="6"/>
      <c r="J14822" s="6">
        <v>96.757143838065005</v>
      </c>
      <c r="K14822">
        <f t="shared" si="462"/>
        <v>1</v>
      </c>
    </row>
    <row r="14823" spans="1:11" x14ac:dyDescent="0.25">
      <c r="A14823" s="5" t="str">
        <f t="shared" si="463"/>
        <v>SubLAPSCE NorthMonthly Peak DayJune14</v>
      </c>
      <c r="B14823" t="s">
        <v>2237</v>
      </c>
      <c r="C14823" t="s">
        <v>2265</v>
      </c>
      <c r="D14823" t="s">
        <v>2888</v>
      </c>
      <c r="E14823" t="s">
        <v>3329</v>
      </c>
      <c r="F14823" s="6">
        <v>14</v>
      </c>
      <c r="G14823" s="6"/>
      <c r="H14823" s="6"/>
      <c r="I14823" s="6"/>
      <c r="J14823" s="6">
        <v>100.60714013235909</v>
      </c>
      <c r="K14823">
        <f t="shared" si="462"/>
        <v>1</v>
      </c>
    </row>
    <row r="14824" spans="1:11" x14ac:dyDescent="0.25">
      <c r="A14824" s="5" t="str">
        <f t="shared" si="463"/>
        <v>SubLAPSCE NorthMonthly Peak DayJune15</v>
      </c>
      <c r="B14824" t="s">
        <v>2237</v>
      </c>
      <c r="C14824" t="s">
        <v>2265</v>
      </c>
      <c r="D14824" t="s">
        <v>2888</v>
      </c>
      <c r="E14824" t="s">
        <v>3329</v>
      </c>
      <c r="F14824" s="6">
        <v>15</v>
      </c>
      <c r="G14824" s="6"/>
      <c r="H14824" s="6"/>
      <c r="I14824" s="6"/>
      <c r="J14824" s="6">
        <v>103.74285452706474</v>
      </c>
      <c r="K14824">
        <f t="shared" si="462"/>
        <v>1</v>
      </c>
    </row>
    <row r="14825" spans="1:11" x14ac:dyDescent="0.25">
      <c r="A14825" s="5" t="str">
        <f t="shared" si="463"/>
        <v>SubLAPSCE NorthMonthly Peak DayJune16</v>
      </c>
      <c r="B14825" t="s">
        <v>2237</v>
      </c>
      <c r="C14825" t="s">
        <v>2265</v>
      </c>
      <c r="D14825" t="s">
        <v>2888</v>
      </c>
      <c r="E14825" t="s">
        <v>3329</v>
      </c>
      <c r="F14825" s="6">
        <v>16</v>
      </c>
      <c r="G14825" s="6"/>
      <c r="H14825" s="6"/>
      <c r="I14825" s="6"/>
      <c r="J14825" s="6">
        <v>104.30714307512555</v>
      </c>
      <c r="K14825">
        <f t="shared" si="462"/>
        <v>1</v>
      </c>
    </row>
    <row r="14826" spans="1:11" x14ac:dyDescent="0.25">
      <c r="A14826" s="5" t="str">
        <f t="shared" si="463"/>
        <v>SubLAPSCE NorthMonthly Peak DayJune17</v>
      </c>
      <c r="B14826" t="s">
        <v>2237</v>
      </c>
      <c r="C14826" t="s">
        <v>2265</v>
      </c>
      <c r="D14826" t="s">
        <v>2888</v>
      </c>
      <c r="E14826" t="s">
        <v>3329</v>
      </c>
      <c r="F14826" s="6">
        <v>17</v>
      </c>
      <c r="G14826" s="6"/>
      <c r="H14826" s="6"/>
      <c r="I14826" s="6"/>
      <c r="J14826" s="6">
        <v>104.00000163487026</v>
      </c>
      <c r="K14826">
        <f t="shared" si="462"/>
        <v>1</v>
      </c>
    </row>
    <row r="14827" spans="1:11" x14ac:dyDescent="0.25">
      <c r="A14827" s="5" t="str">
        <f t="shared" si="463"/>
        <v>SubLAPSCE NorthMonthly Peak DayJune18</v>
      </c>
      <c r="B14827" t="s">
        <v>2237</v>
      </c>
      <c r="C14827" t="s">
        <v>2265</v>
      </c>
      <c r="D14827" t="s">
        <v>2888</v>
      </c>
      <c r="E14827" t="s">
        <v>3329</v>
      </c>
      <c r="F14827" s="6">
        <v>18</v>
      </c>
      <c r="G14827" s="6"/>
      <c r="H14827" s="6"/>
      <c r="I14827" s="6"/>
      <c r="J14827" s="6">
        <v>102.70714133126395</v>
      </c>
      <c r="K14827">
        <f t="shared" si="462"/>
        <v>1</v>
      </c>
    </row>
    <row r="14828" spans="1:11" x14ac:dyDescent="0.25">
      <c r="A14828" s="5" t="str">
        <f t="shared" si="463"/>
        <v>SubLAPSCE NorthMonthly Peak DayJune19</v>
      </c>
      <c r="B14828" t="s">
        <v>2237</v>
      </c>
      <c r="C14828" t="s">
        <v>2265</v>
      </c>
      <c r="D14828" t="s">
        <v>2888</v>
      </c>
      <c r="E14828" t="s">
        <v>3329</v>
      </c>
      <c r="F14828" s="6">
        <v>19</v>
      </c>
      <c r="G14828" s="6"/>
      <c r="H14828" s="6"/>
      <c r="I14828" s="6"/>
      <c r="J14828" s="6">
        <v>100.51428331647601</v>
      </c>
      <c r="K14828">
        <f t="shared" si="462"/>
        <v>1</v>
      </c>
    </row>
    <row r="14829" spans="1:11" x14ac:dyDescent="0.25">
      <c r="A14829" s="5" t="str">
        <f t="shared" si="463"/>
        <v>SubLAPSCE NorthMonthly Peak DayJune20</v>
      </c>
      <c r="B14829" t="s">
        <v>2237</v>
      </c>
      <c r="C14829" t="s">
        <v>2265</v>
      </c>
      <c r="D14829" t="s">
        <v>2888</v>
      </c>
      <c r="E14829" t="s">
        <v>3329</v>
      </c>
      <c r="F14829" s="6">
        <v>20</v>
      </c>
      <c r="G14829" s="6"/>
      <c r="H14829" s="6"/>
      <c r="I14829" s="6"/>
      <c r="J14829" s="6">
        <v>97.392856597900391</v>
      </c>
      <c r="K14829">
        <f t="shared" si="462"/>
        <v>1</v>
      </c>
    </row>
    <row r="14830" spans="1:11" x14ac:dyDescent="0.25">
      <c r="A14830" s="5" t="str">
        <f t="shared" si="463"/>
        <v>SubLAPSCE NorthMonthly Peak DayJune21</v>
      </c>
      <c r="B14830" t="s">
        <v>2237</v>
      </c>
      <c r="C14830" t="s">
        <v>2265</v>
      </c>
      <c r="D14830" t="s">
        <v>2888</v>
      </c>
      <c r="E14830" t="s">
        <v>3329</v>
      </c>
      <c r="F14830" s="6">
        <v>21</v>
      </c>
      <c r="G14830" s="6"/>
      <c r="H14830" s="6"/>
      <c r="I14830" s="6"/>
      <c r="J14830" s="6">
        <v>94.442856924874448</v>
      </c>
      <c r="K14830">
        <f t="shared" si="462"/>
        <v>1</v>
      </c>
    </row>
    <row r="14831" spans="1:11" x14ac:dyDescent="0.25">
      <c r="A14831" s="5" t="str">
        <f t="shared" si="463"/>
        <v>SubLAPSCE NorthMonthly Peak DayJune22</v>
      </c>
      <c r="B14831" t="s">
        <v>2237</v>
      </c>
      <c r="C14831" t="s">
        <v>2265</v>
      </c>
      <c r="D14831" t="s">
        <v>2888</v>
      </c>
      <c r="E14831" t="s">
        <v>3329</v>
      </c>
      <c r="F14831" s="6">
        <v>22</v>
      </c>
      <c r="G14831" s="6"/>
      <c r="H14831" s="6"/>
      <c r="I14831" s="6"/>
      <c r="J14831" s="6">
        <v>91.29285594395229</v>
      </c>
      <c r="K14831">
        <f t="shared" si="462"/>
        <v>1</v>
      </c>
    </row>
    <row r="14832" spans="1:11" x14ac:dyDescent="0.25">
      <c r="A14832" s="5" t="str">
        <f t="shared" si="463"/>
        <v>SubLAPSCE NorthMonthly Peak DayJune23</v>
      </c>
      <c r="B14832" t="s">
        <v>2237</v>
      </c>
      <c r="C14832" t="s">
        <v>2265</v>
      </c>
      <c r="D14832" t="s">
        <v>2888</v>
      </c>
      <c r="E14832" t="s">
        <v>3329</v>
      </c>
      <c r="F14832" s="6">
        <v>23</v>
      </c>
      <c r="G14832" s="6"/>
      <c r="H14832" s="6"/>
      <c r="I14832" s="6"/>
      <c r="J14832" s="6">
        <v>89.099997929164346</v>
      </c>
      <c r="K14832">
        <f t="shared" si="462"/>
        <v>1</v>
      </c>
    </row>
    <row r="14833" spans="1:11" x14ac:dyDescent="0.25">
      <c r="A14833" s="5" t="str">
        <f t="shared" si="463"/>
        <v>SubLAPSCE NorthMonthly Peak DayJune24</v>
      </c>
      <c r="B14833" t="s">
        <v>2237</v>
      </c>
      <c r="C14833" t="s">
        <v>2265</v>
      </c>
      <c r="D14833" t="s">
        <v>2888</v>
      </c>
      <c r="E14833" t="s">
        <v>3329</v>
      </c>
      <c r="F14833" s="6">
        <v>24</v>
      </c>
      <c r="G14833" s="6"/>
      <c r="H14833" s="6"/>
      <c r="I14833" s="6"/>
      <c r="J14833" s="6">
        <v>86.757144927978516</v>
      </c>
      <c r="K14833">
        <f t="shared" si="462"/>
        <v>1</v>
      </c>
    </row>
    <row r="14834" spans="1:11" x14ac:dyDescent="0.25">
      <c r="A14834" s="5" t="str">
        <f t="shared" si="463"/>
        <v>SubLAPSCE NorthAverage WeekdayJuly1</v>
      </c>
      <c r="B14834" t="s">
        <v>2237</v>
      </c>
      <c r="C14834" t="s">
        <v>2265</v>
      </c>
      <c r="D14834" t="s">
        <v>2889</v>
      </c>
      <c r="E14834" t="s">
        <v>3330</v>
      </c>
      <c r="F14834" s="6">
        <v>1</v>
      </c>
      <c r="G14834" s="6"/>
      <c r="H14834" s="6"/>
      <c r="I14834" s="6"/>
      <c r="J14834" s="6">
        <v>80.064285714285703</v>
      </c>
      <c r="K14834">
        <f t="shared" si="462"/>
        <v>1</v>
      </c>
    </row>
    <row r="14835" spans="1:11" x14ac:dyDescent="0.25">
      <c r="A14835" s="5" t="str">
        <f t="shared" si="463"/>
        <v>SubLAPSCE NorthAverage WeekdayJuly2</v>
      </c>
      <c r="B14835" t="s">
        <v>2237</v>
      </c>
      <c r="C14835" t="s">
        <v>2265</v>
      </c>
      <c r="D14835" t="s">
        <v>2889</v>
      </c>
      <c r="E14835" t="s">
        <v>3330</v>
      </c>
      <c r="F14835" s="6">
        <v>2</v>
      </c>
      <c r="G14835" s="6"/>
      <c r="H14835" s="6"/>
      <c r="I14835" s="6"/>
      <c r="J14835" s="6">
        <v>79.175714285714292</v>
      </c>
      <c r="K14835">
        <f t="shared" si="462"/>
        <v>1</v>
      </c>
    </row>
    <row r="14836" spans="1:11" x14ac:dyDescent="0.25">
      <c r="A14836" s="5" t="str">
        <f t="shared" si="463"/>
        <v>SubLAPSCE NorthAverage WeekdayJuly3</v>
      </c>
      <c r="B14836" t="s">
        <v>2237</v>
      </c>
      <c r="C14836" t="s">
        <v>2265</v>
      </c>
      <c r="D14836" t="s">
        <v>2889</v>
      </c>
      <c r="E14836" t="s">
        <v>3330</v>
      </c>
      <c r="F14836" s="6">
        <v>3</v>
      </c>
      <c r="G14836" s="6"/>
      <c r="H14836" s="6"/>
      <c r="I14836" s="6"/>
      <c r="J14836" s="6">
        <v>78.30285714285715</v>
      </c>
      <c r="K14836">
        <f t="shared" si="462"/>
        <v>1</v>
      </c>
    </row>
    <row r="14837" spans="1:11" x14ac:dyDescent="0.25">
      <c r="A14837" s="5" t="str">
        <f t="shared" si="463"/>
        <v>SubLAPSCE NorthAverage WeekdayJuly4</v>
      </c>
      <c r="B14837" t="s">
        <v>2237</v>
      </c>
      <c r="C14837" t="s">
        <v>2265</v>
      </c>
      <c r="D14837" t="s">
        <v>2889</v>
      </c>
      <c r="E14837" t="s">
        <v>3330</v>
      </c>
      <c r="F14837" s="6">
        <v>4</v>
      </c>
      <c r="G14837" s="6"/>
      <c r="H14837" s="6"/>
      <c r="I14837" s="6"/>
      <c r="J14837" s="6">
        <v>77.560714285714269</v>
      </c>
      <c r="K14837">
        <f t="shared" si="462"/>
        <v>1</v>
      </c>
    </row>
    <row r="14838" spans="1:11" x14ac:dyDescent="0.25">
      <c r="A14838" s="5" t="str">
        <f t="shared" si="463"/>
        <v>SubLAPSCE NorthAverage WeekdayJuly5</v>
      </c>
      <c r="B14838" t="s">
        <v>2237</v>
      </c>
      <c r="C14838" t="s">
        <v>2265</v>
      </c>
      <c r="D14838" t="s">
        <v>2889</v>
      </c>
      <c r="E14838" t="s">
        <v>3330</v>
      </c>
      <c r="F14838" s="6">
        <v>5</v>
      </c>
      <c r="G14838" s="6"/>
      <c r="H14838" s="6"/>
      <c r="I14838" s="6"/>
      <c r="J14838" s="6">
        <v>76.568571428571431</v>
      </c>
      <c r="K14838">
        <f t="shared" si="462"/>
        <v>1</v>
      </c>
    </row>
    <row r="14839" spans="1:11" x14ac:dyDescent="0.25">
      <c r="A14839" s="5" t="str">
        <f t="shared" si="463"/>
        <v>SubLAPSCE NorthAverage WeekdayJuly6</v>
      </c>
      <c r="B14839" t="s">
        <v>2237</v>
      </c>
      <c r="C14839" t="s">
        <v>2265</v>
      </c>
      <c r="D14839" t="s">
        <v>2889</v>
      </c>
      <c r="E14839" t="s">
        <v>3330</v>
      </c>
      <c r="F14839" s="6">
        <v>6</v>
      </c>
      <c r="G14839" s="6"/>
      <c r="H14839" s="6"/>
      <c r="I14839" s="6"/>
      <c r="J14839" s="6">
        <v>76.587142857142879</v>
      </c>
      <c r="K14839">
        <f t="shared" si="462"/>
        <v>1</v>
      </c>
    </row>
    <row r="14840" spans="1:11" x14ac:dyDescent="0.25">
      <c r="A14840" s="5" t="str">
        <f t="shared" si="463"/>
        <v>SubLAPSCE NorthAverage WeekdayJuly7</v>
      </c>
      <c r="B14840" t="s">
        <v>2237</v>
      </c>
      <c r="C14840" t="s">
        <v>2265</v>
      </c>
      <c r="D14840" t="s">
        <v>2889</v>
      </c>
      <c r="E14840" t="s">
        <v>3330</v>
      </c>
      <c r="F14840" s="6">
        <v>7</v>
      </c>
      <c r="G14840" s="6"/>
      <c r="H14840" s="6"/>
      <c r="I14840" s="6"/>
      <c r="J14840" s="6">
        <v>76.594285714285704</v>
      </c>
      <c r="K14840">
        <f t="shared" si="462"/>
        <v>1</v>
      </c>
    </row>
    <row r="14841" spans="1:11" x14ac:dyDescent="0.25">
      <c r="A14841" s="5" t="str">
        <f t="shared" si="463"/>
        <v>SubLAPSCE NorthAverage WeekdayJuly8</v>
      </c>
      <c r="B14841" t="s">
        <v>2237</v>
      </c>
      <c r="C14841" t="s">
        <v>2265</v>
      </c>
      <c r="D14841" t="s">
        <v>2889</v>
      </c>
      <c r="E14841" t="s">
        <v>3330</v>
      </c>
      <c r="F14841" s="6">
        <v>8</v>
      </c>
      <c r="G14841" s="6"/>
      <c r="H14841" s="6"/>
      <c r="I14841" s="6"/>
      <c r="J14841" s="6">
        <v>76.477142857142866</v>
      </c>
      <c r="K14841">
        <f t="shared" si="462"/>
        <v>1</v>
      </c>
    </row>
    <row r="14842" spans="1:11" x14ac:dyDescent="0.25">
      <c r="A14842" s="5" t="str">
        <f t="shared" si="463"/>
        <v>SubLAPSCE NorthAverage WeekdayJuly9</v>
      </c>
      <c r="B14842" t="s">
        <v>2237</v>
      </c>
      <c r="C14842" t="s">
        <v>2265</v>
      </c>
      <c r="D14842" t="s">
        <v>2889</v>
      </c>
      <c r="E14842" t="s">
        <v>3330</v>
      </c>
      <c r="F14842" s="6">
        <v>9</v>
      </c>
      <c r="G14842" s="6"/>
      <c r="H14842" s="6"/>
      <c r="I14842" s="6"/>
      <c r="J14842" s="6">
        <v>78.594285714285704</v>
      </c>
      <c r="K14842">
        <f t="shared" si="462"/>
        <v>1</v>
      </c>
    </row>
    <row r="14843" spans="1:11" x14ac:dyDescent="0.25">
      <c r="A14843" s="5" t="str">
        <f t="shared" si="463"/>
        <v>SubLAPSCE NorthAverage WeekdayJuly10</v>
      </c>
      <c r="B14843" t="s">
        <v>2237</v>
      </c>
      <c r="C14843" t="s">
        <v>2265</v>
      </c>
      <c r="D14843" t="s">
        <v>2889</v>
      </c>
      <c r="E14843" t="s">
        <v>3330</v>
      </c>
      <c r="F14843" s="6">
        <v>10</v>
      </c>
      <c r="G14843" s="6"/>
      <c r="H14843" s="6"/>
      <c r="I14843" s="6"/>
      <c r="J14843" s="6">
        <v>82.021428571428572</v>
      </c>
      <c r="K14843">
        <f t="shared" si="462"/>
        <v>1</v>
      </c>
    </row>
    <row r="14844" spans="1:11" x14ac:dyDescent="0.25">
      <c r="A14844" s="5" t="str">
        <f t="shared" si="463"/>
        <v>SubLAPSCE NorthAverage WeekdayJuly11</v>
      </c>
      <c r="B14844" t="s">
        <v>2237</v>
      </c>
      <c r="C14844" t="s">
        <v>2265</v>
      </c>
      <c r="D14844" t="s">
        <v>2889</v>
      </c>
      <c r="E14844" t="s">
        <v>3330</v>
      </c>
      <c r="F14844" s="6">
        <v>11</v>
      </c>
      <c r="G14844" s="6"/>
      <c r="H14844" s="6"/>
      <c r="I14844" s="6"/>
      <c r="J14844" s="6">
        <v>85.26428571428572</v>
      </c>
      <c r="K14844">
        <f t="shared" si="462"/>
        <v>1</v>
      </c>
    </row>
    <row r="14845" spans="1:11" x14ac:dyDescent="0.25">
      <c r="A14845" s="5" t="str">
        <f t="shared" si="463"/>
        <v>SubLAPSCE NorthAverage WeekdayJuly12</v>
      </c>
      <c r="B14845" t="s">
        <v>2237</v>
      </c>
      <c r="C14845" t="s">
        <v>2265</v>
      </c>
      <c r="D14845" t="s">
        <v>2889</v>
      </c>
      <c r="E14845" t="s">
        <v>3330</v>
      </c>
      <c r="F14845" s="6">
        <v>12</v>
      </c>
      <c r="G14845" s="6"/>
      <c r="H14845" s="6"/>
      <c r="I14845" s="6"/>
      <c r="J14845" s="6">
        <v>88.042857142857159</v>
      </c>
      <c r="K14845">
        <f t="shared" si="462"/>
        <v>1</v>
      </c>
    </row>
    <row r="14846" spans="1:11" x14ac:dyDescent="0.25">
      <c r="A14846" s="5" t="str">
        <f t="shared" si="463"/>
        <v>SubLAPSCE NorthAverage WeekdayJuly13</v>
      </c>
      <c r="B14846" t="s">
        <v>2237</v>
      </c>
      <c r="C14846" t="s">
        <v>2265</v>
      </c>
      <c r="D14846" t="s">
        <v>2889</v>
      </c>
      <c r="E14846" t="s">
        <v>3330</v>
      </c>
      <c r="F14846" s="6">
        <v>13</v>
      </c>
      <c r="G14846" s="6"/>
      <c r="H14846" s="6"/>
      <c r="I14846" s="6"/>
      <c r="J14846" s="6">
        <v>90.757142857142867</v>
      </c>
      <c r="K14846">
        <f t="shared" si="462"/>
        <v>1</v>
      </c>
    </row>
    <row r="14847" spans="1:11" x14ac:dyDescent="0.25">
      <c r="A14847" s="5" t="str">
        <f t="shared" si="463"/>
        <v>SubLAPSCE NorthAverage WeekdayJuly14</v>
      </c>
      <c r="B14847" t="s">
        <v>2237</v>
      </c>
      <c r="C14847" t="s">
        <v>2265</v>
      </c>
      <c r="D14847" t="s">
        <v>2889</v>
      </c>
      <c r="E14847" t="s">
        <v>3330</v>
      </c>
      <c r="F14847" s="6">
        <v>14</v>
      </c>
      <c r="G14847" s="6"/>
      <c r="H14847" s="6"/>
      <c r="I14847" s="6"/>
      <c r="J14847" s="6">
        <v>92.80714285714285</v>
      </c>
      <c r="K14847">
        <f t="shared" si="462"/>
        <v>1</v>
      </c>
    </row>
    <row r="14848" spans="1:11" x14ac:dyDescent="0.25">
      <c r="A14848" s="5" t="str">
        <f t="shared" si="463"/>
        <v>SubLAPSCE NorthAverage WeekdayJuly15</v>
      </c>
      <c r="B14848" t="s">
        <v>2237</v>
      </c>
      <c r="C14848" t="s">
        <v>2265</v>
      </c>
      <c r="D14848" t="s">
        <v>2889</v>
      </c>
      <c r="E14848" t="s">
        <v>3330</v>
      </c>
      <c r="F14848" s="6">
        <v>15</v>
      </c>
      <c r="G14848" s="6"/>
      <c r="H14848" s="6"/>
      <c r="I14848" s="6"/>
      <c r="J14848" s="6">
        <v>93.878571428571448</v>
      </c>
      <c r="K14848">
        <f t="shared" si="462"/>
        <v>1</v>
      </c>
    </row>
    <row r="14849" spans="1:11" x14ac:dyDescent="0.25">
      <c r="A14849" s="5" t="str">
        <f t="shared" si="463"/>
        <v>SubLAPSCE NorthAverage WeekdayJuly16</v>
      </c>
      <c r="B14849" t="s">
        <v>2237</v>
      </c>
      <c r="C14849" t="s">
        <v>2265</v>
      </c>
      <c r="D14849" t="s">
        <v>2889</v>
      </c>
      <c r="E14849" t="s">
        <v>3330</v>
      </c>
      <c r="F14849" s="6">
        <v>16</v>
      </c>
      <c r="G14849" s="6"/>
      <c r="H14849" s="6"/>
      <c r="I14849" s="6"/>
      <c r="J14849" s="6">
        <v>95.364285714285714</v>
      </c>
      <c r="K14849">
        <f t="shared" si="462"/>
        <v>1</v>
      </c>
    </row>
    <row r="14850" spans="1:11" x14ac:dyDescent="0.25">
      <c r="A14850" s="5" t="str">
        <f t="shared" si="463"/>
        <v>SubLAPSCE NorthAverage WeekdayJuly17</v>
      </c>
      <c r="B14850" t="s">
        <v>2237</v>
      </c>
      <c r="C14850" t="s">
        <v>2265</v>
      </c>
      <c r="D14850" t="s">
        <v>2889</v>
      </c>
      <c r="E14850" t="s">
        <v>3330</v>
      </c>
      <c r="F14850" s="6">
        <v>17</v>
      </c>
      <c r="G14850" s="6"/>
      <c r="H14850" s="6"/>
      <c r="I14850" s="6"/>
      <c r="J14850" s="6">
        <v>95.021428571428601</v>
      </c>
      <c r="K14850">
        <f t="shared" ref="K14850:K14913" si="464">INDEX(events, MATCH(CONCATENATE(B14850, C14850, D14850, E14850), events_y, 0), MATCH("Confidential", events_x, 0))</f>
        <v>1</v>
      </c>
    </row>
    <row r="14851" spans="1:11" x14ac:dyDescent="0.25">
      <c r="A14851" s="5" t="str">
        <f t="shared" ref="A14851:A14914" si="465">CONCATENATE(B14851, C14851, D14851, E14851, F14851)</f>
        <v>SubLAPSCE NorthAverage WeekdayJuly18</v>
      </c>
      <c r="B14851" t="s">
        <v>2237</v>
      </c>
      <c r="C14851" t="s">
        <v>2265</v>
      </c>
      <c r="D14851" t="s">
        <v>2889</v>
      </c>
      <c r="E14851" t="s">
        <v>3330</v>
      </c>
      <c r="F14851" s="6">
        <v>18</v>
      </c>
      <c r="G14851" s="6"/>
      <c r="H14851" s="6"/>
      <c r="I14851" s="6"/>
      <c r="J14851" s="6">
        <v>94.521428571428572</v>
      </c>
      <c r="K14851">
        <f t="shared" si="464"/>
        <v>1</v>
      </c>
    </row>
    <row r="14852" spans="1:11" x14ac:dyDescent="0.25">
      <c r="A14852" s="5" t="str">
        <f t="shared" si="465"/>
        <v>SubLAPSCE NorthAverage WeekdayJuly19</v>
      </c>
      <c r="B14852" t="s">
        <v>2237</v>
      </c>
      <c r="C14852" t="s">
        <v>2265</v>
      </c>
      <c r="D14852" t="s">
        <v>2889</v>
      </c>
      <c r="E14852" t="s">
        <v>3330</v>
      </c>
      <c r="F14852" s="6">
        <v>19</v>
      </c>
      <c r="G14852" s="6"/>
      <c r="H14852" s="6"/>
      <c r="I14852" s="6"/>
      <c r="J14852" s="6">
        <v>92.607142857142875</v>
      </c>
      <c r="K14852">
        <f t="shared" si="464"/>
        <v>1</v>
      </c>
    </row>
    <row r="14853" spans="1:11" x14ac:dyDescent="0.25">
      <c r="A14853" s="5" t="str">
        <f t="shared" si="465"/>
        <v>SubLAPSCE NorthAverage WeekdayJuly20</v>
      </c>
      <c r="B14853" t="s">
        <v>2237</v>
      </c>
      <c r="C14853" t="s">
        <v>2265</v>
      </c>
      <c r="D14853" t="s">
        <v>2889</v>
      </c>
      <c r="E14853" t="s">
        <v>3330</v>
      </c>
      <c r="F14853" s="6">
        <v>20</v>
      </c>
      <c r="G14853" s="6"/>
      <c r="H14853" s="6"/>
      <c r="I14853" s="6"/>
      <c r="J14853" s="6">
        <v>89.814285714285717</v>
      </c>
      <c r="K14853">
        <f t="shared" si="464"/>
        <v>1</v>
      </c>
    </row>
    <row r="14854" spans="1:11" x14ac:dyDescent="0.25">
      <c r="A14854" s="5" t="str">
        <f t="shared" si="465"/>
        <v>SubLAPSCE NorthAverage WeekdayJuly21</v>
      </c>
      <c r="B14854" t="s">
        <v>2237</v>
      </c>
      <c r="C14854" t="s">
        <v>2265</v>
      </c>
      <c r="D14854" t="s">
        <v>2889</v>
      </c>
      <c r="E14854" t="s">
        <v>3330</v>
      </c>
      <c r="F14854" s="6">
        <v>21</v>
      </c>
      <c r="G14854" s="6"/>
      <c r="H14854" s="6"/>
      <c r="I14854" s="6"/>
      <c r="J14854" s="6">
        <v>87.485714285714295</v>
      </c>
      <c r="K14854">
        <f t="shared" si="464"/>
        <v>1</v>
      </c>
    </row>
    <row r="14855" spans="1:11" x14ac:dyDescent="0.25">
      <c r="A14855" s="5" t="str">
        <f t="shared" si="465"/>
        <v>SubLAPSCE NorthAverage WeekdayJuly22</v>
      </c>
      <c r="B14855" t="s">
        <v>2237</v>
      </c>
      <c r="C14855" t="s">
        <v>2265</v>
      </c>
      <c r="D14855" t="s">
        <v>2889</v>
      </c>
      <c r="E14855" t="s">
        <v>3330</v>
      </c>
      <c r="F14855" s="6">
        <v>22</v>
      </c>
      <c r="G14855" s="6"/>
      <c r="H14855" s="6"/>
      <c r="I14855" s="6"/>
      <c r="J14855" s="6">
        <v>83.48571428571428</v>
      </c>
      <c r="K14855">
        <f t="shared" si="464"/>
        <v>1</v>
      </c>
    </row>
    <row r="14856" spans="1:11" x14ac:dyDescent="0.25">
      <c r="A14856" s="5" t="str">
        <f t="shared" si="465"/>
        <v>SubLAPSCE NorthAverage WeekdayJuly23</v>
      </c>
      <c r="B14856" t="s">
        <v>2237</v>
      </c>
      <c r="C14856" t="s">
        <v>2265</v>
      </c>
      <c r="D14856" t="s">
        <v>2889</v>
      </c>
      <c r="E14856" t="s">
        <v>3330</v>
      </c>
      <c r="F14856" s="6">
        <v>23</v>
      </c>
      <c r="G14856" s="6"/>
      <c r="H14856" s="6"/>
      <c r="I14856" s="6"/>
      <c r="J14856" s="6">
        <v>81.235714285714295</v>
      </c>
      <c r="K14856">
        <f t="shared" si="464"/>
        <v>1</v>
      </c>
    </row>
    <row r="14857" spans="1:11" x14ac:dyDescent="0.25">
      <c r="A14857" s="5" t="str">
        <f t="shared" si="465"/>
        <v>SubLAPSCE NorthAverage WeekdayJuly24</v>
      </c>
      <c r="B14857" t="s">
        <v>2237</v>
      </c>
      <c r="C14857" t="s">
        <v>2265</v>
      </c>
      <c r="D14857" t="s">
        <v>2889</v>
      </c>
      <c r="E14857" t="s">
        <v>3330</v>
      </c>
      <c r="F14857" s="6">
        <v>24</v>
      </c>
      <c r="G14857" s="6"/>
      <c r="H14857" s="6"/>
      <c r="I14857" s="6"/>
      <c r="J14857" s="6">
        <v>79.682857142857145</v>
      </c>
      <c r="K14857">
        <f t="shared" si="464"/>
        <v>1</v>
      </c>
    </row>
    <row r="14858" spans="1:11" x14ac:dyDescent="0.25">
      <c r="A14858" s="5" t="str">
        <f t="shared" si="465"/>
        <v>SubLAPSCE NorthMonthly Peak DayJuly1</v>
      </c>
      <c r="B14858" t="s">
        <v>2237</v>
      </c>
      <c r="C14858" t="s">
        <v>2265</v>
      </c>
      <c r="D14858" t="s">
        <v>2890</v>
      </c>
      <c r="E14858" t="s">
        <v>3330</v>
      </c>
      <c r="F14858" s="6">
        <v>1</v>
      </c>
      <c r="G14858" s="6"/>
      <c r="H14858" s="6"/>
      <c r="I14858" s="6"/>
      <c r="J14858" s="6">
        <v>85.464285714285694</v>
      </c>
      <c r="K14858">
        <f t="shared" si="464"/>
        <v>1</v>
      </c>
    </row>
    <row r="14859" spans="1:11" x14ac:dyDescent="0.25">
      <c r="A14859" s="5" t="str">
        <f t="shared" si="465"/>
        <v>SubLAPSCE NorthMonthly Peak DayJuly2</v>
      </c>
      <c r="B14859" t="s">
        <v>2237</v>
      </c>
      <c r="C14859" t="s">
        <v>2265</v>
      </c>
      <c r="D14859" t="s">
        <v>2890</v>
      </c>
      <c r="E14859" t="s">
        <v>3330</v>
      </c>
      <c r="F14859" s="6">
        <v>2</v>
      </c>
      <c r="G14859" s="6"/>
      <c r="H14859" s="6"/>
      <c r="I14859" s="6"/>
      <c r="J14859" s="6">
        <v>84.378571428571419</v>
      </c>
      <c r="K14859">
        <f t="shared" si="464"/>
        <v>1</v>
      </c>
    </row>
    <row r="14860" spans="1:11" x14ac:dyDescent="0.25">
      <c r="A14860" s="5" t="str">
        <f t="shared" si="465"/>
        <v>SubLAPSCE NorthMonthly Peak DayJuly3</v>
      </c>
      <c r="B14860" t="s">
        <v>2237</v>
      </c>
      <c r="C14860" t="s">
        <v>2265</v>
      </c>
      <c r="D14860" t="s">
        <v>2890</v>
      </c>
      <c r="E14860" t="s">
        <v>3330</v>
      </c>
      <c r="F14860" s="6">
        <v>3</v>
      </c>
      <c r="G14860" s="6"/>
      <c r="H14860" s="6"/>
      <c r="I14860" s="6"/>
      <c r="J14860" s="6">
        <v>82.385714285714272</v>
      </c>
      <c r="K14860">
        <f t="shared" si="464"/>
        <v>1</v>
      </c>
    </row>
    <row r="14861" spans="1:11" x14ac:dyDescent="0.25">
      <c r="A14861" s="5" t="str">
        <f t="shared" si="465"/>
        <v>SubLAPSCE NorthMonthly Peak DayJuly4</v>
      </c>
      <c r="B14861" t="s">
        <v>2237</v>
      </c>
      <c r="C14861" t="s">
        <v>2265</v>
      </c>
      <c r="D14861" t="s">
        <v>2890</v>
      </c>
      <c r="E14861" t="s">
        <v>3330</v>
      </c>
      <c r="F14861" s="6">
        <v>4</v>
      </c>
      <c r="G14861" s="6"/>
      <c r="H14861" s="6"/>
      <c r="I14861" s="6"/>
      <c r="J14861" s="6">
        <v>81.282142857142844</v>
      </c>
      <c r="K14861">
        <f t="shared" si="464"/>
        <v>1</v>
      </c>
    </row>
    <row r="14862" spans="1:11" x14ac:dyDescent="0.25">
      <c r="A14862" s="5" t="str">
        <f t="shared" si="465"/>
        <v>SubLAPSCE NorthMonthly Peak DayJuly5</v>
      </c>
      <c r="B14862" t="s">
        <v>2237</v>
      </c>
      <c r="C14862" t="s">
        <v>2265</v>
      </c>
      <c r="D14862" t="s">
        <v>2890</v>
      </c>
      <c r="E14862" t="s">
        <v>3330</v>
      </c>
      <c r="F14862" s="6">
        <v>5</v>
      </c>
      <c r="G14862" s="6"/>
      <c r="H14862" s="6"/>
      <c r="I14862" s="6"/>
      <c r="J14862" s="6">
        <v>80.897857142857177</v>
      </c>
      <c r="K14862">
        <f t="shared" si="464"/>
        <v>1</v>
      </c>
    </row>
    <row r="14863" spans="1:11" x14ac:dyDescent="0.25">
      <c r="A14863" s="5" t="str">
        <f t="shared" si="465"/>
        <v>SubLAPSCE NorthMonthly Peak DayJuly6</v>
      </c>
      <c r="B14863" t="s">
        <v>2237</v>
      </c>
      <c r="C14863" t="s">
        <v>2265</v>
      </c>
      <c r="D14863" t="s">
        <v>2890</v>
      </c>
      <c r="E14863" t="s">
        <v>3330</v>
      </c>
      <c r="F14863" s="6">
        <v>6</v>
      </c>
      <c r="G14863" s="6"/>
      <c r="H14863" s="6"/>
      <c r="I14863" s="6"/>
      <c r="J14863" s="6">
        <v>80.784999999999982</v>
      </c>
      <c r="K14863">
        <f t="shared" si="464"/>
        <v>1</v>
      </c>
    </row>
    <row r="14864" spans="1:11" x14ac:dyDescent="0.25">
      <c r="A14864" s="5" t="str">
        <f t="shared" si="465"/>
        <v>SubLAPSCE NorthMonthly Peak DayJuly7</v>
      </c>
      <c r="B14864" t="s">
        <v>2237</v>
      </c>
      <c r="C14864" t="s">
        <v>2265</v>
      </c>
      <c r="D14864" t="s">
        <v>2890</v>
      </c>
      <c r="E14864" t="s">
        <v>3330</v>
      </c>
      <c r="F14864" s="6">
        <v>7</v>
      </c>
      <c r="G14864" s="6"/>
      <c r="H14864" s="6"/>
      <c r="I14864" s="6"/>
      <c r="J14864" s="6">
        <v>79.55714285714285</v>
      </c>
      <c r="K14864">
        <f t="shared" si="464"/>
        <v>1</v>
      </c>
    </row>
    <row r="14865" spans="1:11" x14ac:dyDescent="0.25">
      <c r="A14865" s="5" t="str">
        <f t="shared" si="465"/>
        <v>SubLAPSCE NorthMonthly Peak DayJuly8</v>
      </c>
      <c r="B14865" t="s">
        <v>2237</v>
      </c>
      <c r="C14865" t="s">
        <v>2265</v>
      </c>
      <c r="D14865" t="s">
        <v>2890</v>
      </c>
      <c r="E14865" t="s">
        <v>3330</v>
      </c>
      <c r="F14865" s="6">
        <v>8</v>
      </c>
      <c r="G14865" s="6"/>
      <c r="H14865" s="6"/>
      <c r="I14865" s="6"/>
      <c r="J14865" s="6">
        <v>80.601428571428571</v>
      </c>
      <c r="K14865">
        <f t="shared" si="464"/>
        <v>1</v>
      </c>
    </row>
    <row r="14866" spans="1:11" x14ac:dyDescent="0.25">
      <c r="A14866" s="5" t="str">
        <f t="shared" si="465"/>
        <v>SubLAPSCE NorthMonthly Peak DayJuly9</v>
      </c>
      <c r="B14866" t="s">
        <v>2237</v>
      </c>
      <c r="C14866" t="s">
        <v>2265</v>
      </c>
      <c r="D14866" t="s">
        <v>2890</v>
      </c>
      <c r="E14866" t="s">
        <v>3330</v>
      </c>
      <c r="F14866" s="6">
        <v>9</v>
      </c>
      <c r="G14866" s="6"/>
      <c r="H14866" s="6"/>
      <c r="I14866" s="6"/>
      <c r="J14866" s="6">
        <v>84.007142857142881</v>
      </c>
      <c r="K14866">
        <f t="shared" si="464"/>
        <v>1</v>
      </c>
    </row>
    <row r="14867" spans="1:11" x14ac:dyDescent="0.25">
      <c r="A14867" s="5" t="str">
        <f t="shared" si="465"/>
        <v>SubLAPSCE NorthMonthly Peak DayJuly10</v>
      </c>
      <c r="B14867" t="s">
        <v>2237</v>
      </c>
      <c r="C14867" t="s">
        <v>2265</v>
      </c>
      <c r="D14867" t="s">
        <v>2890</v>
      </c>
      <c r="E14867" t="s">
        <v>3330</v>
      </c>
      <c r="F14867" s="6">
        <v>10</v>
      </c>
      <c r="G14867" s="6"/>
      <c r="H14867" s="6"/>
      <c r="I14867" s="6"/>
      <c r="J14867" s="6">
        <v>87.55714285714285</v>
      </c>
      <c r="K14867">
        <f t="shared" si="464"/>
        <v>1</v>
      </c>
    </row>
    <row r="14868" spans="1:11" x14ac:dyDescent="0.25">
      <c r="A14868" s="5" t="str">
        <f t="shared" si="465"/>
        <v>SubLAPSCE NorthMonthly Peak DayJuly11</v>
      </c>
      <c r="B14868" t="s">
        <v>2237</v>
      </c>
      <c r="C14868" t="s">
        <v>2265</v>
      </c>
      <c r="D14868" t="s">
        <v>2890</v>
      </c>
      <c r="E14868" t="s">
        <v>3330</v>
      </c>
      <c r="F14868" s="6">
        <v>11</v>
      </c>
      <c r="G14868" s="6"/>
      <c r="H14868" s="6"/>
      <c r="I14868" s="6"/>
      <c r="J14868" s="6">
        <v>91.764285714285734</v>
      </c>
      <c r="K14868">
        <f t="shared" si="464"/>
        <v>1</v>
      </c>
    </row>
    <row r="14869" spans="1:11" x14ac:dyDescent="0.25">
      <c r="A14869" s="5" t="str">
        <f t="shared" si="465"/>
        <v>SubLAPSCE NorthMonthly Peak DayJuly12</v>
      </c>
      <c r="B14869" t="s">
        <v>2237</v>
      </c>
      <c r="C14869" t="s">
        <v>2265</v>
      </c>
      <c r="D14869" t="s">
        <v>2890</v>
      </c>
      <c r="E14869" t="s">
        <v>3330</v>
      </c>
      <c r="F14869" s="6">
        <v>12</v>
      </c>
      <c r="G14869" s="6"/>
      <c r="H14869" s="6"/>
      <c r="I14869" s="6"/>
      <c r="J14869" s="6">
        <v>96.035714285714306</v>
      </c>
      <c r="K14869">
        <f t="shared" si="464"/>
        <v>1</v>
      </c>
    </row>
    <row r="14870" spans="1:11" x14ac:dyDescent="0.25">
      <c r="A14870" s="5" t="str">
        <f t="shared" si="465"/>
        <v>SubLAPSCE NorthMonthly Peak DayJuly13</v>
      </c>
      <c r="B14870" t="s">
        <v>2237</v>
      </c>
      <c r="C14870" t="s">
        <v>2265</v>
      </c>
      <c r="D14870" t="s">
        <v>2890</v>
      </c>
      <c r="E14870" t="s">
        <v>3330</v>
      </c>
      <c r="F14870" s="6">
        <v>13</v>
      </c>
      <c r="G14870" s="6"/>
      <c r="H14870" s="6"/>
      <c r="I14870" s="6"/>
      <c r="J14870" s="6">
        <v>100.20714285714283</v>
      </c>
      <c r="K14870">
        <f t="shared" si="464"/>
        <v>1</v>
      </c>
    </row>
    <row r="14871" spans="1:11" x14ac:dyDescent="0.25">
      <c r="A14871" s="5" t="str">
        <f t="shared" si="465"/>
        <v>SubLAPSCE NorthMonthly Peak DayJuly14</v>
      </c>
      <c r="B14871" t="s">
        <v>2237</v>
      </c>
      <c r="C14871" t="s">
        <v>2265</v>
      </c>
      <c r="D14871" t="s">
        <v>2890</v>
      </c>
      <c r="E14871" t="s">
        <v>3330</v>
      </c>
      <c r="F14871" s="6">
        <v>14</v>
      </c>
      <c r="G14871" s="6"/>
      <c r="H14871" s="6"/>
      <c r="I14871" s="6"/>
      <c r="J14871" s="6">
        <v>101.97142857142858</v>
      </c>
      <c r="K14871">
        <f t="shared" si="464"/>
        <v>1</v>
      </c>
    </row>
    <row r="14872" spans="1:11" x14ac:dyDescent="0.25">
      <c r="A14872" s="5" t="str">
        <f t="shared" si="465"/>
        <v>SubLAPSCE NorthMonthly Peak DayJuly15</v>
      </c>
      <c r="B14872" t="s">
        <v>2237</v>
      </c>
      <c r="C14872" t="s">
        <v>2265</v>
      </c>
      <c r="D14872" t="s">
        <v>2890</v>
      </c>
      <c r="E14872" t="s">
        <v>3330</v>
      </c>
      <c r="F14872" s="6">
        <v>15</v>
      </c>
      <c r="G14872" s="6"/>
      <c r="H14872" s="6"/>
      <c r="I14872" s="6"/>
      <c r="J14872" s="6">
        <v>102.4714285714286</v>
      </c>
      <c r="K14872">
        <f t="shared" si="464"/>
        <v>1</v>
      </c>
    </row>
    <row r="14873" spans="1:11" x14ac:dyDescent="0.25">
      <c r="A14873" s="5" t="str">
        <f t="shared" si="465"/>
        <v>SubLAPSCE NorthMonthly Peak DayJuly16</v>
      </c>
      <c r="B14873" t="s">
        <v>2237</v>
      </c>
      <c r="C14873" t="s">
        <v>2265</v>
      </c>
      <c r="D14873" t="s">
        <v>2890</v>
      </c>
      <c r="E14873" t="s">
        <v>3330</v>
      </c>
      <c r="F14873" s="6">
        <v>16</v>
      </c>
      <c r="G14873" s="6"/>
      <c r="H14873" s="6"/>
      <c r="I14873" s="6"/>
      <c r="J14873" s="6">
        <v>102.64285714285715</v>
      </c>
      <c r="K14873">
        <f t="shared" si="464"/>
        <v>1</v>
      </c>
    </row>
    <row r="14874" spans="1:11" x14ac:dyDescent="0.25">
      <c r="A14874" s="5" t="str">
        <f t="shared" si="465"/>
        <v>SubLAPSCE NorthMonthly Peak DayJuly17</v>
      </c>
      <c r="B14874" t="s">
        <v>2237</v>
      </c>
      <c r="C14874" t="s">
        <v>2265</v>
      </c>
      <c r="D14874" t="s">
        <v>2890</v>
      </c>
      <c r="E14874" t="s">
        <v>3330</v>
      </c>
      <c r="F14874" s="6">
        <v>17</v>
      </c>
      <c r="G14874" s="6"/>
      <c r="H14874" s="6"/>
      <c r="I14874" s="6"/>
      <c r="J14874" s="6">
        <v>103.52857142857142</v>
      </c>
      <c r="K14874">
        <f t="shared" si="464"/>
        <v>1</v>
      </c>
    </row>
    <row r="14875" spans="1:11" x14ac:dyDescent="0.25">
      <c r="A14875" s="5" t="str">
        <f t="shared" si="465"/>
        <v>SubLAPSCE NorthMonthly Peak DayJuly18</v>
      </c>
      <c r="B14875" t="s">
        <v>2237</v>
      </c>
      <c r="C14875" t="s">
        <v>2265</v>
      </c>
      <c r="D14875" t="s">
        <v>2890</v>
      </c>
      <c r="E14875" t="s">
        <v>3330</v>
      </c>
      <c r="F14875" s="6">
        <v>18</v>
      </c>
      <c r="G14875" s="6"/>
      <c r="H14875" s="6"/>
      <c r="I14875" s="6"/>
      <c r="J14875" s="6">
        <v>102.15</v>
      </c>
      <c r="K14875">
        <f t="shared" si="464"/>
        <v>1</v>
      </c>
    </row>
    <row r="14876" spans="1:11" x14ac:dyDescent="0.25">
      <c r="A14876" s="5" t="str">
        <f t="shared" si="465"/>
        <v>SubLAPSCE NorthMonthly Peak DayJuly19</v>
      </c>
      <c r="B14876" t="s">
        <v>2237</v>
      </c>
      <c r="C14876" t="s">
        <v>2265</v>
      </c>
      <c r="D14876" t="s">
        <v>2890</v>
      </c>
      <c r="E14876" t="s">
        <v>3330</v>
      </c>
      <c r="F14876" s="6">
        <v>19</v>
      </c>
      <c r="G14876" s="6"/>
      <c r="H14876" s="6"/>
      <c r="I14876" s="6"/>
      <c r="J14876" s="6">
        <v>100.51428571428573</v>
      </c>
      <c r="K14876">
        <f t="shared" si="464"/>
        <v>1</v>
      </c>
    </row>
    <row r="14877" spans="1:11" x14ac:dyDescent="0.25">
      <c r="A14877" s="5" t="str">
        <f t="shared" si="465"/>
        <v>SubLAPSCE NorthMonthly Peak DayJuly20</v>
      </c>
      <c r="B14877" t="s">
        <v>2237</v>
      </c>
      <c r="C14877" t="s">
        <v>2265</v>
      </c>
      <c r="D14877" t="s">
        <v>2890</v>
      </c>
      <c r="E14877" t="s">
        <v>3330</v>
      </c>
      <c r="F14877" s="6">
        <v>20</v>
      </c>
      <c r="G14877" s="6"/>
      <c r="H14877" s="6"/>
      <c r="I14877" s="6"/>
      <c r="J14877" s="6">
        <v>98.79285714285713</v>
      </c>
      <c r="K14877">
        <f t="shared" si="464"/>
        <v>1</v>
      </c>
    </row>
    <row r="14878" spans="1:11" x14ac:dyDescent="0.25">
      <c r="A14878" s="5" t="str">
        <f t="shared" si="465"/>
        <v>SubLAPSCE NorthMonthly Peak DayJuly21</v>
      </c>
      <c r="B14878" t="s">
        <v>2237</v>
      </c>
      <c r="C14878" t="s">
        <v>2265</v>
      </c>
      <c r="D14878" t="s">
        <v>2890</v>
      </c>
      <c r="E14878" t="s">
        <v>3330</v>
      </c>
      <c r="F14878" s="6">
        <v>21</v>
      </c>
      <c r="G14878" s="6"/>
      <c r="H14878" s="6"/>
      <c r="I14878" s="6"/>
      <c r="J14878" s="6">
        <v>95.892857142857153</v>
      </c>
      <c r="K14878">
        <f t="shared" si="464"/>
        <v>1</v>
      </c>
    </row>
    <row r="14879" spans="1:11" x14ac:dyDescent="0.25">
      <c r="A14879" s="5" t="str">
        <f t="shared" si="465"/>
        <v>SubLAPSCE NorthMonthly Peak DayJuly22</v>
      </c>
      <c r="B14879" t="s">
        <v>2237</v>
      </c>
      <c r="C14879" t="s">
        <v>2265</v>
      </c>
      <c r="D14879" t="s">
        <v>2890</v>
      </c>
      <c r="E14879" t="s">
        <v>3330</v>
      </c>
      <c r="F14879" s="6">
        <v>22</v>
      </c>
      <c r="G14879" s="6"/>
      <c r="H14879" s="6"/>
      <c r="I14879" s="6"/>
      <c r="J14879" s="6">
        <v>91.992857142857133</v>
      </c>
      <c r="K14879">
        <f t="shared" si="464"/>
        <v>1</v>
      </c>
    </row>
    <row r="14880" spans="1:11" x14ac:dyDescent="0.25">
      <c r="A14880" s="5" t="str">
        <f t="shared" si="465"/>
        <v>SubLAPSCE NorthMonthly Peak DayJuly23</v>
      </c>
      <c r="B14880" t="s">
        <v>2237</v>
      </c>
      <c r="C14880" t="s">
        <v>2265</v>
      </c>
      <c r="D14880" t="s">
        <v>2890</v>
      </c>
      <c r="E14880" t="s">
        <v>3330</v>
      </c>
      <c r="F14880" s="6">
        <v>23</v>
      </c>
      <c r="G14880" s="6"/>
      <c r="H14880" s="6"/>
      <c r="I14880" s="6"/>
      <c r="J14880" s="6">
        <v>90.48571428571428</v>
      </c>
      <c r="K14880">
        <f t="shared" si="464"/>
        <v>1</v>
      </c>
    </row>
    <row r="14881" spans="1:11" x14ac:dyDescent="0.25">
      <c r="A14881" s="5" t="str">
        <f t="shared" si="465"/>
        <v>SubLAPSCE NorthMonthly Peak DayJuly24</v>
      </c>
      <c r="B14881" t="s">
        <v>2237</v>
      </c>
      <c r="C14881" t="s">
        <v>2265</v>
      </c>
      <c r="D14881" t="s">
        <v>2890</v>
      </c>
      <c r="E14881" t="s">
        <v>3330</v>
      </c>
      <c r="F14881" s="6">
        <v>24</v>
      </c>
      <c r="G14881" s="6"/>
      <c r="H14881" s="6"/>
      <c r="I14881" s="6"/>
      <c r="J14881" s="6">
        <v>88.428571428571445</v>
      </c>
      <c r="K14881">
        <f t="shared" si="464"/>
        <v>1</v>
      </c>
    </row>
    <row r="14882" spans="1:11" x14ac:dyDescent="0.25">
      <c r="A14882" s="5" t="str">
        <f t="shared" si="465"/>
        <v>SubLAPSCE NorthAverage WeekdayAugust1</v>
      </c>
      <c r="B14882" t="s">
        <v>2237</v>
      </c>
      <c r="C14882" t="s">
        <v>2265</v>
      </c>
      <c r="D14882" t="s">
        <v>2891</v>
      </c>
      <c r="E14882" t="s">
        <v>3331</v>
      </c>
      <c r="F14882" s="6">
        <v>1</v>
      </c>
      <c r="G14882" s="6"/>
      <c r="H14882" s="6"/>
      <c r="I14882" s="6"/>
      <c r="J14882" s="6">
        <v>85.835714285714289</v>
      </c>
      <c r="K14882">
        <f t="shared" si="464"/>
        <v>1</v>
      </c>
    </row>
    <row r="14883" spans="1:11" x14ac:dyDescent="0.25">
      <c r="A14883" s="5" t="str">
        <f t="shared" si="465"/>
        <v>SubLAPSCE NorthAverage WeekdayAugust2</v>
      </c>
      <c r="B14883" t="s">
        <v>2237</v>
      </c>
      <c r="C14883" t="s">
        <v>2265</v>
      </c>
      <c r="D14883" t="s">
        <v>2891</v>
      </c>
      <c r="E14883" t="s">
        <v>3331</v>
      </c>
      <c r="F14883" s="6">
        <v>2</v>
      </c>
      <c r="G14883" s="6"/>
      <c r="H14883" s="6"/>
      <c r="I14883" s="6"/>
      <c r="J14883" s="6">
        <v>85.264285714285691</v>
      </c>
      <c r="K14883">
        <f t="shared" si="464"/>
        <v>1</v>
      </c>
    </row>
    <row r="14884" spans="1:11" x14ac:dyDescent="0.25">
      <c r="A14884" s="5" t="str">
        <f t="shared" si="465"/>
        <v>SubLAPSCE NorthAverage WeekdayAugust3</v>
      </c>
      <c r="B14884" t="s">
        <v>2237</v>
      </c>
      <c r="C14884" t="s">
        <v>2265</v>
      </c>
      <c r="D14884" t="s">
        <v>2891</v>
      </c>
      <c r="E14884" t="s">
        <v>3331</v>
      </c>
      <c r="F14884" s="6">
        <v>3</v>
      </c>
      <c r="G14884" s="6"/>
      <c r="H14884" s="6"/>
      <c r="I14884" s="6"/>
      <c r="J14884" s="6">
        <v>83.742857142857133</v>
      </c>
      <c r="K14884">
        <f t="shared" si="464"/>
        <v>1</v>
      </c>
    </row>
    <row r="14885" spans="1:11" x14ac:dyDescent="0.25">
      <c r="A14885" s="5" t="str">
        <f t="shared" si="465"/>
        <v>SubLAPSCE NorthAverage WeekdayAugust4</v>
      </c>
      <c r="B14885" t="s">
        <v>2237</v>
      </c>
      <c r="C14885" t="s">
        <v>2265</v>
      </c>
      <c r="D14885" t="s">
        <v>2891</v>
      </c>
      <c r="E14885" t="s">
        <v>3331</v>
      </c>
      <c r="F14885" s="6">
        <v>4</v>
      </c>
      <c r="G14885" s="6"/>
      <c r="H14885" s="6"/>
      <c r="I14885" s="6"/>
      <c r="J14885" s="6">
        <v>80.614285714285728</v>
      </c>
      <c r="K14885">
        <f t="shared" si="464"/>
        <v>1</v>
      </c>
    </row>
    <row r="14886" spans="1:11" x14ac:dyDescent="0.25">
      <c r="A14886" s="5" t="str">
        <f t="shared" si="465"/>
        <v>SubLAPSCE NorthAverage WeekdayAugust5</v>
      </c>
      <c r="B14886" t="s">
        <v>2237</v>
      </c>
      <c r="C14886" t="s">
        <v>2265</v>
      </c>
      <c r="D14886" t="s">
        <v>2891</v>
      </c>
      <c r="E14886" t="s">
        <v>3331</v>
      </c>
      <c r="F14886" s="6">
        <v>5</v>
      </c>
      <c r="G14886" s="6"/>
      <c r="H14886" s="6"/>
      <c r="I14886" s="6"/>
      <c r="J14886" s="6">
        <v>78.738571428571461</v>
      </c>
      <c r="K14886">
        <f t="shared" si="464"/>
        <v>1</v>
      </c>
    </row>
    <row r="14887" spans="1:11" x14ac:dyDescent="0.25">
      <c r="A14887" s="5" t="str">
        <f t="shared" si="465"/>
        <v>SubLAPSCE NorthAverage WeekdayAugust6</v>
      </c>
      <c r="B14887" t="s">
        <v>2237</v>
      </c>
      <c r="C14887" t="s">
        <v>2265</v>
      </c>
      <c r="D14887" t="s">
        <v>2891</v>
      </c>
      <c r="E14887" t="s">
        <v>3331</v>
      </c>
      <c r="F14887" s="6">
        <v>6</v>
      </c>
      <c r="G14887" s="6"/>
      <c r="H14887" s="6"/>
      <c r="I14887" s="6"/>
      <c r="J14887" s="6">
        <v>76.231428571428566</v>
      </c>
      <c r="K14887">
        <f t="shared" si="464"/>
        <v>1</v>
      </c>
    </row>
    <row r="14888" spans="1:11" x14ac:dyDescent="0.25">
      <c r="A14888" s="5" t="str">
        <f t="shared" si="465"/>
        <v>SubLAPSCE NorthAverage WeekdayAugust7</v>
      </c>
      <c r="B14888" t="s">
        <v>2237</v>
      </c>
      <c r="C14888" t="s">
        <v>2265</v>
      </c>
      <c r="D14888" t="s">
        <v>2891</v>
      </c>
      <c r="E14888" t="s">
        <v>3331</v>
      </c>
      <c r="F14888" s="6">
        <v>7</v>
      </c>
      <c r="G14888" s="6"/>
      <c r="H14888" s="6"/>
      <c r="I14888" s="6"/>
      <c r="J14888" s="6">
        <v>77.656428571428577</v>
      </c>
      <c r="K14888">
        <f t="shared" si="464"/>
        <v>1</v>
      </c>
    </row>
    <row r="14889" spans="1:11" x14ac:dyDescent="0.25">
      <c r="A14889" s="5" t="str">
        <f t="shared" si="465"/>
        <v>SubLAPSCE NorthAverage WeekdayAugust8</v>
      </c>
      <c r="B14889" t="s">
        <v>2237</v>
      </c>
      <c r="C14889" t="s">
        <v>2265</v>
      </c>
      <c r="D14889" t="s">
        <v>2891</v>
      </c>
      <c r="E14889" t="s">
        <v>3331</v>
      </c>
      <c r="F14889" s="6">
        <v>8</v>
      </c>
      <c r="G14889" s="6"/>
      <c r="H14889" s="6"/>
      <c r="I14889" s="6"/>
      <c r="J14889" s="6">
        <v>77.382142857142867</v>
      </c>
      <c r="K14889">
        <f t="shared" si="464"/>
        <v>1</v>
      </c>
    </row>
    <row r="14890" spans="1:11" x14ac:dyDescent="0.25">
      <c r="A14890" s="5" t="str">
        <f t="shared" si="465"/>
        <v>SubLAPSCE NorthAverage WeekdayAugust9</v>
      </c>
      <c r="B14890" t="s">
        <v>2237</v>
      </c>
      <c r="C14890" t="s">
        <v>2265</v>
      </c>
      <c r="D14890" t="s">
        <v>2891</v>
      </c>
      <c r="E14890" t="s">
        <v>3331</v>
      </c>
      <c r="F14890" s="6">
        <v>9</v>
      </c>
      <c r="G14890" s="6"/>
      <c r="H14890" s="6"/>
      <c r="I14890" s="6"/>
      <c r="J14890" s="6">
        <v>79.02</v>
      </c>
      <c r="K14890">
        <f t="shared" si="464"/>
        <v>1</v>
      </c>
    </row>
    <row r="14891" spans="1:11" x14ac:dyDescent="0.25">
      <c r="A14891" s="5" t="str">
        <f t="shared" si="465"/>
        <v>SubLAPSCE NorthAverage WeekdayAugust10</v>
      </c>
      <c r="B14891" t="s">
        <v>2237</v>
      </c>
      <c r="C14891" t="s">
        <v>2265</v>
      </c>
      <c r="D14891" t="s">
        <v>2891</v>
      </c>
      <c r="E14891" t="s">
        <v>3331</v>
      </c>
      <c r="F14891" s="6">
        <v>10</v>
      </c>
      <c r="G14891" s="6"/>
      <c r="H14891" s="6"/>
      <c r="I14891" s="6"/>
      <c r="J14891" s="6">
        <v>84.19285714285715</v>
      </c>
      <c r="K14891">
        <f t="shared" si="464"/>
        <v>1</v>
      </c>
    </row>
    <row r="14892" spans="1:11" x14ac:dyDescent="0.25">
      <c r="A14892" s="5" t="str">
        <f t="shared" si="465"/>
        <v>SubLAPSCE NorthAverage WeekdayAugust11</v>
      </c>
      <c r="B14892" t="s">
        <v>2237</v>
      </c>
      <c r="C14892" t="s">
        <v>2265</v>
      </c>
      <c r="D14892" t="s">
        <v>2891</v>
      </c>
      <c r="E14892" t="s">
        <v>3331</v>
      </c>
      <c r="F14892" s="6">
        <v>11</v>
      </c>
      <c r="G14892" s="6"/>
      <c r="H14892" s="6"/>
      <c r="I14892" s="6"/>
      <c r="J14892" s="6">
        <v>90.185714285714283</v>
      </c>
      <c r="K14892">
        <f t="shared" si="464"/>
        <v>1</v>
      </c>
    </row>
    <row r="14893" spans="1:11" x14ac:dyDescent="0.25">
      <c r="A14893" s="5" t="str">
        <f t="shared" si="465"/>
        <v>SubLAPSCE NorthAverage WeekdayAugust12</v>
      </c>
      <c r="B14893" t="s">
        <v>2237</v>
      </c>
      <c r="C14893" t="s">
        <v>2265</v>
      </c>
      <c r="D14893" t="s">
        <v>2891</v>
      </c>
      <c r="E14893" t="s">
        <v>3331</v>
      </c>
      <c r="F14893" s="6">
        <v>12</v>
      </c>
      <c r="G14893" s="6"/>
      <c r="H14893" s="6"/>
      <c r="I14893" s="6"/>
      <c r="J14893" s="6">
        <v>94.121428571428552</v>
      </c>
      <c r="K14893">
        <f t="shared" si="464"/>
        <v>1</v>
      </c>
    </row>
    <row r="14894" spans="1:11" x14ac:dyDescent="0.25">
      <c r="A14894" s="5" t="str">
        <f t="shared" si="465"/>
        <v>SubLAPSCE NorthAverage WeekdayAugust13</v>
      </c>
      <c r="B14894" t="s">
        <v>2237</v>
      </c>
      <c r="C14894" t="s">
        <v>2265</v>
      </c>
      <c r="D14894" t="s">
        <v>2891</v>
      </c>
      <c r="E14894" t="s">
        <v>3331</v>
      </c>
      <c r="F14894" s="6">
        <v>13</v>
      </c>
      <c r="G14894" s="6"/>
      <c r="H14894" s="6"/>
      <c r="I14894" s="6"/>
      <c r="J14894" s="6">
        <v>96.521428571428572</v>
      </c>
      <c r="K14894">
        <f t="shared" si="464"/>
        <v>1</v>
      </c>
    </row>
    <row r="14895" spans="1:11" x14ac:dyDescent="0.25">
      <c r="A14895" s="5" t="str">
        <f t="shared" si="465"/>
        <v>SubLAPSCE NorthAverage WeekdayAugust14</v>
      </c>
      <c r="B14895" t="s">
        <v>2237</v>
      </c>
      <c r="C14895" t="s">
        <v>2265</v>
      </c>
      <c r="D14895" t="s">
        <v>2891</v>
      </c>
      <c r="E14895" t="s">
        <v>3331</v>
      </c>
      <c r="F14895" s="6">
        <v>14</v>
      </c>
      <c r="G14895" s="6"/>
      <c r="H14895" s="6"/>
      <c r="I14895" s="6"/>
      <c r="J14895" s="6">
        <v>98.521428571428586</v>
      </c>
      <c r="K14895">
        <f t="shared" si="464"/>
        <v>1</v>
      </c>
    </row>
    <row r="14896" spans="1:11" x14ac:dyDescent="0.25">
      <c r="A14896" s="5" t="str">
        <f t="shared" si="465"/>
        <v>SubLAPSCE NorthAverage WeekdayAugust15</v>
      </c>
      <c r="B14896" t="s">
        <v>2237</v>
      </c>
      <c r="C14896" t="s">
        <v>2265</v>
      </c>
      <c r="D14896" t="s">
        <v>2891</v>
      </c>
      <c r="E14896" t="s">
        <v>3331</v>
      </c>
      <c r="F14896" s="6">
        <v>15</v>
      </c>
      <c r="G14896" s="6"/>
      <c r="H14896" s="6"/>
      <c r="I14896" s="6"/>
      <c r="J14896" s="6">
        <v>100.21428571428571</v>
      </c>
      <c r="K14896">
        <f t="shared" si="464"/>
        <v>1</v>
      </c>
    </row>
    <row r="14897" spans="1:11" x14ac:dyDescent="0.25">
      <c r="A14897" s="5" t="str">
        <f t="shared" si="465"/>
        <v>SubLAPSCE NorthAverage WeekdayAugust16</v>
      </c>
      <c r="B14897" t="s">
        <v>2237</v>
      </c>
      <c r="C14897" t="s">
        <v>2265</v>
      </c>
      <c r="D14897" t="s">
        <v>2891</v>
      </c>
      <c r="E14897" t="s">
        <v>3331</v>
      </c>
      <c r="F14897" s="6">
        <v>16</v>
      </c>
      <c r="G14897" s="6"/>
      <c r="H14897" s="6"/>
      <c r="I14897" s="6"/>
      <c r="J14897" s="6">
        <v>101.7785714285714</v>
      </c>
      <c r="K14897">
        <f t="shared" si="464"/>
        <v>1</v>
      </c>
    </row>
    <row r="14898" spans="1:11" x14ac:dyDescent="0.25">
      <c r="A14898" s="5" t="str">
        <f t="shared" si="465"/>
        <v>SubLAPSCE NorthAverage WeekdayAugust17</v>
      </c>
      <c r="B14898" t="s">
        <v>2237</v>
      </c>
      <c r="C14898" t="s">
        <v>2265</v>
      </c>
      <c r="D14898" t="s">
        <v>2891</v>
      </c>
      <c r="E14898" t="s">
        <v>3331</v>
      </c>
      <c r="F14898" s="6">
        <v>17</v>
      </c>
      <c r="G14898" s="6"/>
      <c r="H14898" s="6"/>
      <c r="I14898" s="6"/>
      <c r="J14898" s="6">
        <v>101.75000000000001</v>
      </c>
      <c r="K14898">
        <f t="shared" si="464"/>
        <v>1</v>
      </c>
    </row>
    <row r="14899" spans="1:11" x14ac:dyDescent="0.25">
      <c r="A14899" s="5" t="str">
        <f t="shared" si="465"/>
        <v>SubLAPSCE NorthAverage WeekdayAugust18</v>
      </c>
      <c r="B14899" t="s">
        <v>2237</v>
      </c>
      <c r="C14899" t="s">
        <v>2265</v>
      </c>
      <c r="D14899" t="s">
        <v>2891</v>
      </c>
      <c r="E14899" t="s">
        <v>3331</v>
      </c>
      <c r="F14899" s="6">
        <v>18</v>
      </c>
      <c r="G14899" s="6"/>
      <c r="H14899" s="6"/>
      <c r="I14899" s="6"/>
      <c r="J14899" s="6">
        <v>100.14999999999998</v>
      </c>
      <c r="K14899">
        <f t="shared" si="464"/>
        <v>1</v>
      </c>
    </row>
    <row r="14900" spans="1:11" x14ac:dyDescent="0.25">
      <c r="A14900" s="5" t="str">
        <f t="shared" si="465"/>
        <v>SubLAPSCE NorthAverage WeekdayAugust19</v>
      </c>
      <c r="B14900" t="s">
        <v>2237</v>
      </c>
      <c r="C14900" t="s">
        <v>2265</v>
      </c>
      <c r="D14900" t="s">
        <v>2891</v>
      </c>
      <c r="E14900" t="s">
        <v>3331</v>
      </c>
      <c r="F14900" s="6">
        <v>19</v>
      </c>
      <c r="G14900" s="6"/>
      <c r="H14900" s="6"/>
      <c r="I14900" s="6"/>
      <c r="J14900" s="6">
        <v>97.885714285714286</v>
      </c>
      <c r="K14900">
        <f t="shared" si="464"/>
        <v>1</v>
      </c>
    </row>
    <row r="14901" spans="1:11" x14ac:dyDescent="0.25">
      <c r="A14901" s="5" t="str">
        <f t="shared" si="465"/>
        <v>SubLAPSCE NorthAverage WeekdayAugust20</v>
      </c>
      <c r="B14901" t="s">
        <v>2237</v>
      </c>
      <c r="C14901" t="s">
        <v>2265</v>
      </c>
      <c r="D14901" t="s">
        <v>2891</v>
      </c>
      <c r="E14901" t="s">
        <v>3331</v>
      </c>
      <c r="F14901" s="6">
        <v>20</v>
      </c>
      <c r="G14901" s="6"/>
      <c r="H14901" s="6"/>
      <c r="I14901" s="6"/>
      <c r="J14901" s="6">
        <v>94.121428571428581</v>
      </c>
      <c r="K14901">
        <f t="shared" si="464"/>
        <v>1</v>
      </c>
    </row>
    <row r="14902" spans="1:11" x14ac:dyDescent="0.25">
      <c r="A14902" s="5" t="str">
        <f t="shared" si="465"/>
        <v>SubLAPSCE NorthAverage WeekdayAugust21</v>
      </c>
      <c r="B14902" t="s">
        <v>2237</v>
      </c>
      <c r="C14902" t="s">
        <v>2265</v>
      </c>
      <c r="D14902" t="s">
        <v>2891</v>
      </c>
      <c r="E14902" t="s">
        <v>3331</v>
      </c>
      <c r="F14902" s="6">
        <v>21</v>
      </c>
      <c r="G14902" s="6"/>
      <c r="H14902" s="6"/>
      <c r="I14902" s="6"/>
      <c r="J14902" s="6">
        <v>89.878571428571405</v>
      </c>
      <c r="K14902">
        <f t="shared" si="464"/>
        <v>1</v>
      </c>
    </row>
    <row r="14903" spans="1:11" x14ac:dyDescent="0.25">
      <c r="A14903" s="5" t="str">
        <f t="shared" si="465"/>
        <v>SubLAPSCE NorthAverage WeekdayAugust22</v>
      </c>
      <c r="B14903" t="s">
        <v>2237</v>
      </c>
      <c r="C14903" t="s">
        <v>2265</v>
      </c>
      <c r="D14903" t="s">
        <v>2891</v>
      </c>
      <c r="E14903" t="s">
        <v>3331</v>
      </c>
      <c r="F14903" s="6">
        <v>22</v>
      </c>
      <c r="G14903" s="6"/>
      <c r="H14903" s="6"/>
      <c r="I14903" s="6"/>
      <c r="J14903" s="6">
        <v>86.592857142857142</v>
      </c>
      <c r="K14903">
        <f t="shared" si="464"/>
        <v>1</v>
      </c>
    </row>
    <row r="14904" spans="1:11" x14ac:dyDescent="0.25">
      <c r="A14904" s="5" t="str">
        <f t="shared" si="465"/>
        <v>SubLAPSCE NorthAverage WeekdayAugust23</v>
      </c>
      <c r="B14904" t="s">
        <v>2237</v>
      </c>
      <c r="C14904" t="s">
        <v>2265</v>
      </c>
      <c r="D14904" t="s">
        <v>2891</v>
      </c>
      <c r="E14904" t="s">
        <v>3331</v>
      </c>
      <c r="F14904" s="6">
        <v>23</v>
      </c>
      <c r="G14904" s="6"/>
      <c r="H14904" s="6"/>
      <c r="I14904" s="6"/>
      <c r="J14904" s="6">
        <v>84.314285714285731</v>
      </c>
      <c r="K14904">
        <f t="shared" si="464"/>
        <v>1</v>
      </c>
    </row>
    <row r="14905" spans="1:11" x14ac:dyDescent="0.25">
      <c r="A14905" s="5" t="str">
        <f t="shared" si="465"/>
        <v>SubLAPSCE NorthAverage WeekdayAugust24</v>
      </c>
      <c r="B14905" t="s">
        <v>2237</v>
      </c>
      <c r="C14905" t="s">
        <v>2265</v>
      </c>
      <c r="D14905" t="s">
        <v>2891</v>
      </c>
      <c r="E14905" t="s">
        <v>3331</v>
      </c>
      <c r="F14905" s="6">
        <v>24</v>
      </c>
      <c r="G14905" s="6"/>
      <c r="H14905" s="6"/>
      <c r="I14905" s="6"/>
      <c r="J14905" s="6">
        <v>82.292857142857159</v>
      </c>
      <c r="K14905">
        <f t="shared" si="464"/>
        <v>1</v>
      </c>
    </row>
    <row r="14906" spans="1:11" x14ac:dyDescent="0.25">
      <c r="A14906" s="5" t="str">
        <f t="shared" si="465"/>
        <v>SubLAPSCE NorthMonthly Peak DayAugust1</v>
      </c>
      <c r="B14906" t="s">
        <v>2237</v>
      </c>
      <c r="C14906" t="s">
        <v>2265</v>
      </c>
      <c r="D14906" t="s">
        <v>2892</v>
      </c>
      <c r="E14906" t="s">
        <v>3331</v>
      </c>
      <c r="F14906" s="6">
        <v>1</v>
      </c>
      <c r="G14906" s="6"/>
      <c r="H14906" s="6"/>
      <c r="I14906" s="6"/>
      <c r="J14906" s="6">
        <v>86.814285714285703</v>
      </c>
      <c r="K14906">
        <f t="shared" si="464"/>
        <v>1</v>
      </c>
    </row>
    <row r="14907" spans="1:11" x14ac:dyDescent="0.25">
      <c r="A14907" s="5" t="str">
        <f t="shared" si="465"/>
        <v>SubLAPSCE NorthMonthly Peak DayAugust2</v>
      </c>
      <c r="B14907" t="s">
        <v>2237</v>
      </c>
      <c r="C14907" t="s">
        <v>2265</v>
      </c>
      <c r="D14907" t="s">
        <v>2892</v>
      </c>
      <c r="E14907" t="s">
        <v>3331</v>
      </c>
      <c r="F14907" s="6">
        <v>2</v>
      </c>
      <c r="G14907" s="6"/>
      <c r="H14907" s="6"/>
      <c r="I14907" s="6"/>
      <c r="J14907" s="6">
        <v>84.98571428571428</v>
      </c>
      <c r="K14907">
        <f t="shared" si="464"/>
        <v>1</v>
      </c>
    </row>
    <row r="14908" spans="1:11" x14ac:dyDescent="0.25">
      <c r="A14908" s="5" t="str">
        <f t="shared" si="465"/>
        <v>SubLAPSCE NorthMonthly Peak DayAugust3</v>
      </c>
      <c r="B14908" t="s">
        <v>2237</v>
      </c>
      <c r="C14908" t="s">
        <v>2265</v>
      </c>
      <c r="D14908" t="s">
        <v>2892</v>
      </c>
      <c r="E14908" t="s">
        <v>3331</v>
      </c>
      <c r="F14908" s="6">
        <v>3</v>
      </c>
      <c r="G14908" s="6"/>
      <c r="H14908" s="6"/>
      <c r="I14908" s="6"/>
      <c r="J14908" s="6">
        <v>83.392857142857139</v>
      </c>
      <c r="K14908">
        <f t="shared" si="464"/>
        <v>1</v>
      </c>
    </row>
    <row r="14909" spans="1:11" x14ac:dyDescent="0.25">
      <c r="A14909" s="5" t="str">
        <f t="shared" si="465"/>
        <v>SubLAPSCE NorthMonthly Peak DayAugust4</v>
      </c>
      <c r="B14909" t="s">
        <v>2237</v>
      </c>
      <c r="C14909" t="s">
        <v>2265</v>
      </c>
      <c r="D14909" t="s">
        <v>2892</v>
      </c>
      <c r="E14909" t="s">
        <v>3331</v>
      </c>
      <c r="F14909" s="6">
        <v>4</v>
      </c>
      <c r="G14909" s="6"/>
      <c r="H14909" s="6"/>
      <c r="I14909" s="6"/>
      <c r="J14909" s="6">
        <v>83.050000000000026</v>
      </c>
      <c r="K14909">
        <f t="shared" si="464"/>
        <v>1</v>
      </c>
    </row>
    <row r="14910" spans="1:11" x14ac:dyDescent="0.25">
      <c r="A14910" s="5" t="str">
        <f t="shared" si="465"/>
        <v>SubLAPSCE NorthMonthly Peak DayAugust5</v>
      </c>
      <c r="B14910" t="s">
        <v>2237</v>
      </c>
      <c r="C14910" t="s">
        <v>2265</v>
      </c>
      <c r="D14910" t="s">
        <v>2892</v>
      </c>
      <c r="E14910" t="s">
        <v>3331</v>
      </c>
      <c r="F14910" s="6">
        <v>5</v>
      </c>
      <c r="G14910" s="6"/>
      <c r="H14910" s="6"/>
      <c r="I14910" s="6"/>
      <c r="J14910" s="6">
        <v>81.201428571428565</v>
      </c>
      <c r="K14910">
        <f t="shared" si="464"/>
        <v>1</v>
      </c>
    </row>
    <row r="14911" spans="1:11" x14ac:dyDescent="0.25">
      <c r="A14911" s="5" t="str">
        <f t="shared" si="465"/>
        <v>SubLAPSCE NorthMonthly Peak DayAugust6</v>
      </c>
      <c r="B14911" t="s">
        <v>2237</v>
      </c>
      <c r="C14911" t="s">
        <v>2265</v>
      </c>
      <c r="D14911" t="s">
        <v>2892</v>
      </c>
      <c r="E14911" t="s">
        <v>3331</v>
      </c>
      <c r="F14911" s="6">
        <v>6</v>
      </c>
      <c r="G14911" s="6"/>
      <c r="H14911" s="6"/>
      <c r="I14911" s="6"/>
      <c r="J14911" s="6">
        <v>79.548571428571435</v>
      </c>
      <c r="K14911">
        <f t="shared" si="464"/>
        <v>1</v>
      </c>
    </row>
    <row r="14912" spans="1:11" x14ac:dyDescent="0.25">
      <c r="A14912" s="5" t="str">
        <f t="shared" si="465"/>
        <v>SubLAPSCE NorthMonthly Peak DayAugust7</v>
      </c>
      <c r="B14912" t="s">
        <v>2237</v>
      </c>
      <c r="C14912" t="s">
        <v>2265</v>
      </c>
      <c r="D14912" t="s">
        <v>2892</v>
      </c>
      <c r="E14912" t="s">
        <v>3331</v>
      </c>
      <c r="F14912" s="6">
        <v>7</v>
      </c>
      <c r="G14912" s="6"/>
      <c r="H14912" s="6"/>
      <c r="I14912" s="6"/>
      <c r="J14912" s="6">
        <v>78.566428571428588</v>
      </c>
      <c r="K14912">
        <f t="shared" si="464"/>
        <v>1</v>
      </c>
    </row>
    <row r="14913" spans="1:11" x14ac:dyDescent="0.25">
      <c r="A14913" s="5" t="str">
        <f t="shared" si="465"/>
        <v>SubLAPSCE NorthMonthly Peak DayAugust8</v>
      </c>
      <c r="B14913" t="s">
        <v>2237</v>
      </c>
      <c r="C14913" t="s">
        <v>2265</v>
      </c>
      <c r="D14913" t="s">
        <v>2892</v>
      </c>
      <c r="E14913" t="s">
        <v>3331</v>
      </c>
      <c r="F14913" s="6">
        <v>8</v>
      </c>
      <c r="G14913" s="6"/>
      <c r="H14913" s="6"/>
      <c r="I14913" s="6"/>
      <c r="J14913" s="6">
        <v>78.276428571428596</v>
      </c>
      <c r="K14913">
        <f t="shared" si="464"/>
        <v>1</v>
      </c>
    </row>
    <row r="14914" spans="1:11" x14ac:dyDescent="0.25">
      <c r="A14914" s="5" t="str">
        <f t="shared" si="465"/>
        <v>SubLAPSCE NorthMonthly Peak DayAugust9</v>
      </c>
      <c r="B14914" t="s">
        <v>2237</v>
      </c>
      <c r="C14914" t="s">
        <v>2265</v>
      </c>
      <c r="D14914" t="s">
        <v>2892</v>
      </c>
      <c r="E14914" t="s">
        <v>3331</v>
      </c>
      <c r="F14914" s="6">
        <v>9</v>
      </c>
      <c r="G14914" s="6"/>
      <c r="H14914" s="6"/>
      <c r="I14914" s="6"/>
      <c r="J14914" s="6">
        <v>80.428571428571431</v>
      </c>
      <c r="K14914">
        <f t="shared" ref="K14914:K14977" si="466">INDEX(events, MATCH(CONCATENATE(B14914, C14914, D14914, E14914), events_y, 0), MATCH("Confidential", events_x, 0))</f>
        <v>1</v>
      </c>
    </row>
    <row r="14915" spans="1:11" x14ac:dyDescent="0.25">
      <c r="A14915" s="5" t="str">
        <f t="shared" ref="A14915:A14978" si="467">CONCATENATE(B14915, C14915, D14915, E14915, F14915)</f>
        <v>SubLAPSCE NorthMonthly Peak DayAugust10</v>
      </c>
      <c r="B14915" t="s">
        <v>2237</v>
      </c>
      <c r="C14915" t="s">
        <v>2265</v>
      </c>
      <c r="D14915" t="s">
        <v>2892</v>
      </c>
      <c r="E14915" t="s">
        <v>3331</v>
      </c>
      <c r="F14915" s="6">
        <v>10</v>
      </c>
      <c r="G14915" s="6"/>
      <c r="H14915" s="6"/>
      <c r="I14915" s="6"/>
      <c r="J14915" s="6">
        <v>84.771428571428586</v>
      </c>
      <c r="K14915">
        <f t="shared" si="466"/>
        <v>1</v>
      </c>
    </row>
    <row r="14916" spans="1:11" x14ac:dyDescent="0.25">
      <c r="A14916" s="5" t="str">
        <f t="shared" si="467"/>
        <v>SubLAPSCE NorthMonthly Peak DayAugust11</v>
      </c>
      <c r="B14916" t="s">
        <v>2237</v>
      </c>
      <c r="C14916" t="s">
        <v>2265</v>
      </c>
      <c r="D14916" t="s">
        <v>2892</v>
      </c>
      <c r="E14916" t="s">
        <v>3331</v>
      </c>
      <c r="F14916" s="6">
        <v>11</v>
      </c>
      <c r="G14916" s="6"/>
      <c r="H14916" s="6"/>
      <c r="I14916" s="6"/>
      <c r="J14916" s="6">
        <v>88.392857142857125</v>
      </c>
      <c r="K14916">
        <f t="shared" si="466"/>
        <v>1</v>
      </c>
    </row>
    <row r="14917" spans="1:11" x14ac:dyDescent="0.25">
      <c r="A14917" s="5" t="str">
        <f t="shared" si="467"/>
        <v>SubLAPSCE NorthMonthly Peak DayAugust12</v>
      </c>
      <c r="B14917" t="s">
        <v>2237</v>
      </c>
      <c r="C14917" t="s">
        <v>2265</v>
      </c>
      <c r="D14917" t="s">
        <v>2892</v>
      </c>
      <c r="E14917" t="s">
        <v>3331</v>
      </c>
      <c r="F14917" s="6">
        <v>12</v>
      </c>
      <c r="G14917" s="6"/>
      <c r="H14917" s="6"/>
      <c r="I14917" s="6"/>
      <c r="J14917" s="6">
        <v>91.799999999999983</v>
      </c>
      <c r="K14917">
        <f t="shared" si="466"/>
        <v>1</v>
      </c>
    </row>
    <row r="14918" spans="1:11" x14ac:dyDescent="0.25">
      <c r="A14918" s="5" t="str">
        <f t="shared" si="467"/>
        <v>SubLAPSCE NorthMonthly Peak DayAugust13</v>
      </c>
      <c r="B14918" t="s">
        <v>2237</v>
      </c>
      <c r="C14918" t="s">
        <v>2265</v>
      </c>
      <c r="D14918" t="s">
        <v>2892</v>
      </c>
      <c r="E14918" t="s">
        <v>3331</v>
      </c>
      <c r="F14918" s="6">
        <v>13</v>
      </c>
      <c r="G14918" s="6"/>
      <c r="H14918" s="6"/>
      <c r="I14918" s="6"/>
      <c r="J14918" s="6">
        <v>95.15</v>
      </c>
      <c r="K14918">
        <f t="shared" si="466"/>
        <v>1</v>
      </c>
    </row>
    <row r="14919" spans="1:11" x14ac:dyDescent="0.25">
      <c r="A14919" s="5" t="str">
        <f t="shared" si="467"/>
        <v>SubLAPSCE NorthMonthly Peak DayAugust14</v>
      </c>
      <c r="B14919" t="s">
        <v>2237</v>
      </c>
      <c r="C14919" t="s">
        <v>2265</v>
      </c>
      <c r="D14919" t="s">
        <v>2892</v>
      </c>
      <c r="E14919" t="s">
        <v>3331</v>
      </c>
      <c r="F14919" s="6">
        <v>14</v>
      </c>
      <c r="G14919" s="6"/>
      <c r="H14919" s="6"/>
      <c r="I14919" s="6"/>
      <c r="J14919" s="6">
        <v>97.771428571428586</v>
      </c>
      <c r="K14919">
        <f t="shared" si="466"/>
        <v>1</v>
      </c>
    </row>
    <row r="14920" spans="1:11" x14ac:dyDescent="0.25">
      <c r="A14920" s="5" t="str">
        <f t="shared" si="467"/>
        <v>SubLAPSCE NorthMonthly Peak DayAugust15</v>
      </c>
      <c r="B14920" t="s">
        <v>2237</v>
      </c>
      <c r="C14920" t="s">
        <v>2265</v>
      </c>
      <c r="D14920" t="s">
        <v>2892</v>
      </c>
      <c r="E14920" t="s">
        <v>3331</v>
      </c>
      <c r="F14920" s="6">
        <v>15</v>
      </c>
      <c r="G14920" s="6"/>
      <c r="H14920" s="6"/>
      <c r="I14920" s="6"/>
      <c r="J14920" s="6">
        <v>99.471428571428561</v>
      </c>
      <c r="K14920">
        <f t="shared" si="466"/>
        <v>1</v>
      </c>
    </row>
    <row r="14921" spans="1:11" x14ac:dyDescent="0.25">
      <c r="A14921" s="5" t="str">
        <f t="shared" si="467"/>
        <v>SubLAPSCE NorthMonthly Peak DayAugust16</v>
      </c>
      <c r="B14921" t="s">
        <v>2237</v>
      </c>
      <c r="C14921" t="s">
        <v>2265</v>
      </c>
      <c r="D14921" t="s">
        <v>2892</v>
      </c>
      <c r="E14921" t="s">
        <v>3331</v>
      </c>
      <c r="F14921" s="6">
        <v>16</v>
      </c>
      <c r="G14921" s="6"/>
      <c r="H14921" s="6"/>
      <c r="I14921" s="6"/>
      <c r="J14921" s="6">
        <v>99.692857142857136</v>
      </c>
      <c r="K14921">
        <f t="shared" si="466"/>
        <v>1</v>
      </c>
    </row>
    <row r="14922" spans="1:11" x14ac:dyDescent="0.25">
      <c r="A14922" s="5" t="str">
        <f t="shared" si="467"/>
        <v>SubLAPSCE NorthMonthly Peak DayAugust17</v>
      </c>
      <c r="B14922" t="s">
        <v>2237</v>
      </c>
      <c r="C14922" t="s">
        <v>2265</v>
      </c>
      <c r="D14922" t="s">
        <v>2892</v>
      </c>
      <c r="E14922" t="s">
        <v>3331</v>
      </c>
      <c r="F14922" s="6">
        <v>17</v>
      </c>
      <c r="G14922" s="6"/>
      <c r="H14922" s="6"/>
      <c r="I14922" s="6"/>
      <c r="J14922" s="6">
        <v>98.714285714285737</v>
      </c>
      <c r="K14922">
        <f t="shared" si="466"/>
        <v>1</v>
      </c>
    </row>
    <row r="14923" spans="1:11" x14ac:dyDescent="0.25">
      <c r="A14923" s="5" t="str">
        <f t="shared" si="467"/>
        <v>SubLAPSCE NorthMonthly Peak DayAugust18</v>
      </c>
      <c r="B14923" t="s">
        <v>2237</v>
      </c>
      <c r="C14923" t="s">
        <v>2265</v>
      </c>
      <c r="D14923" t="s">
        <v>2892</v>
      </c>
      <c r="E14923" t="s">
        <v>3331</v>
      </c>
      <c r="F14923" s="6">
        <v>18</v>
      </c>
      <c r="G14923" s="6"/>
      <c r="H14923" s="6"/>
      <c r="I14923" s="6"/>
      <c r="J14923" s="6">
        <v>96.828571428571436</v>
      </c>
      <c r="K14923">
        <f t="shared" si="466"/>
        <v>1</v>
      </c>
    </row>
    <row r="14924" spans="1:11" x14ac:dyDescent="0.25">
      <c r="A14924" s="5" t="str">
        <f t="shared" si="467"/>
        <v>SubLAPSCE NorthMonthly Peak DayAugust19</v>
      </c>
      <c r="B14924" t="s">
        <v>2237</v>
      </c>
      <c r="C14924" t="s">
        <v>2265</v>
      </c>
      <c r="D14924" t="s">
        <v>2892</v>
      </c>
      <c r="E14924" t="s">
        <v>3331</v>
      </c>
      <c r="F14924" s="6">
        <v>19</v>
      </c>
      <c r="G14924" s="6"/>
      <c r="H14924" s="6"/>
      <c r="I14924" s="6"/>
      <c r="J14924" s="6">
        <v>93.921428571428564</v>
      </c>
      <c r="K14924">
        <f t="shared" si="466"/>
        <v>1</v>
      </c>
    </row>
    <row r="14925" spans="1:11" x14ac:dyDescent="0.25">
      <c r="A14925" s="5" t="str">
        <f t="shared" si="467"/>
        <v>SubLAPSCE NorthMonthly Peak DayAugust20</v>
      </c>
      <c r="B14925" t="s">
        <v>2237</v>
      </c>
      <c r="C14925" t="s">
        <v>2265</v>
      </c>
      <c r="D14925" t="s">
        <v>2892</v>
      </c>
      <c r="E14925" t="s">
        <v>3331</v>
      </c>
      <c r="F14925" s="6">
        <v>20</v>
      </c>
      <c r="G14925" s="6"/>
      <c r="H14925" s="6"/>
      <c r="I14925" s="6"/>
      <c r="J14925" s="6">
        <v>90.95714285714287</v>
      </c>
      <c r="K14925">
        <f t="shared" si="466"/>
        <v>1</v>
      </c>
    </row>
    <row r="14926" spans="1:11" x14ac:dyDescent="0.25">
      <c r="A14926" s="5" t="str">
        <f t="shared" si="467"/>
        <v>SubLAPSCE NorthMonthly Peak DayAugust21</v>
      </c>
      <c r="B14926" t="s">
        <v>2237</v>
      </c>
      <c r="C14926" t="s">
        <v>2265</v>
      </c>
      <c r="D14926" t="s">
        <v>2892</v>
      </c>
      <c r="E14926" t="s">
        <v>3331</v>
      </c>
      <c r="F14926" s="6">
        <v>21</v>
      </c>
      <c r="G14926" s="6"/>
      <c r="H14926" s="6"/>
      <c r="I14926" s="6"/>
      <c r="J14926" s="6">
        <v>87.964285714285694</v>
      </c>
      <c r="K14926">
        <f t="shared" si="466"/>
        <v>1</v>
      </c>
    </row>
    <row r="14927" spans="1:11" x14ac:dyDescent="0.25">
      <c r="A14927" s="5" t="str">
        <f t="shared" si="467"/>
        <v>SubLAPSCE NorthMonthly Peak DayAugust22</v>
      </c>
      <c r="B14927" t="s">
        <v>2237</v>
      </c>
      <c r="C14927" t="s">
        <v>2265</v>
      </c>
      <c r="D14927" t="s">
        <v>2892</v>
      </c>
      <c r="E14927" t="s">
        <v>3331</v>
      </c>
      <c r="F14927" s="6">
        <v>22</v>
      </c>
      <c r="G14927" s="6"/>
      <c r="H14927" s="6"/>
      <c r="I14927" s="6"/>
      <c r="J14927" s="6">
        <v>85.478571428571428</v>
      </c>
      <c r="K14927">
        <f t="shared" si="466"/>
        <v>1</v>
      </c>
    </row>
    <row r="14928" spans="1:11" x14ac:dyDescent="0.25">
      <c r="A14928" s="5" t="str">
        <f t="shared" si="467"/>
        <v>SubLAPSCE NorthMonthly Peak DayAugust23</v>
      </c>
      <c r="B14928" t="s">
        <v>2237</v>
      </c>
      <c r="C14928" t="s">
        <v>2265</v>
      </c>
      <c r="D14928" t="s">
        <v>2892</v>
      </c>
      <c r="E14928" t="s">
        <v>3331</v>
      </c>
      <c r="F14928" s="6">
        <v>23</v>
      </c>
      <c r="G14928" s="6"/>
      <c r="H14928" s="6"/>
      <c r="I14928" s="6"/>
      <c r="J14928" s="6">
        <v>83.521428571428586</v>
      </c>
      <c r="K14928">
        <f t="shared" si="466"/>
        <v>1</v>
      </c>
    </row>
    <row r="14929" spans="1:11" x14ac:dyDescent="0.25">
      <c r="A14929" s="5" t="str">
        <f t="shared" si="467"/>
        <v>SubLAPSCE NorthMonthly Peak DayAugust24</v>
      </c>
      <c r="B14929" t="s">
        <v>2237</v>
      </c>
      <c r="C14929" t="s">
        <v>2265</v>
      </c>
      <c r="D14929" t="s">
        <v>2892</v>
      </c>
      <c r="E14929" t="s">
        <v>3331</v>
      </c>
      <c r="F14929" s="6">
        <v>24</v>
      </c>
      <c r="G14929" s="6"/>
      <c r="H14929" s="6"/>
      <c r="I14929" s="6"/>
      <c r="J14929" s="6">
        <v>82.571428571428584</v>
      </c>
      <c r="K14929">
        <f t="shared" si="466"/>
        <v>1</v>
      </c>
    </row>
    <row r="14930" spans="1:11" x14ac:dyDescent="0.25">
      <c r="A14930" s="5" t="str">
        <f t="shared" si="467"/>
        <v>SubLAPSCE NorthAverage WeekdaySeptember1</v>
      </c>
      <c r="B14930" t="s">
        <v>2237</v>
      </c>
      <c r="C14930" t="s">
        <v>2265</v>
      </c>
      <c r="D14930" t="s">
        <v>2893</v>
      </c>
      <c r="E14930" t="s">
        <v>3332</v>
      </c>
      <c r="F14930" s="6">
        <v>1</v>
      </c>
      <c r="G14930" s="6"/>
      <c r="H14930" s="6"/>
      <c r="I14930" s="6"/>
      <c r="J14930" s="6">
        <v>77.664285714285697</v>
      </c>
      <c r="K14930">
        <f t="shared" si="466"/>
        <v>1</v>
      </c>
    </row>
    <row r="14931" spans="1:11" x14ac:dyDescent="0.25">
      <c r="A14931" s="5" t="str">
        <f t="shared" si="467"/>
        <v>SubLAPSCE NorthAverage WeekdaySeptember2</v>
      </c>
      <c r="B14931" t="s">
        <v>2237</v>
      </c>
      <c r="C14931" t="s">
        <v>2265</v>
      </c>
      <c r="D14931" t="s">
        <v>2893</v>
      </c>
      <c r="E14931" t="s">
        <v>3332</v>
      </c>
      <c r="F14931" s="6">
        <v>2</v>
      </c>
      <c r="G14931" s="6"/>
      <c r="H14931" s="6"/>
      <c r="I14931" s="6"/>
      <c r="J14931" s="6">
        <v>76.478571428571414</v>
      </c>
      <c r="K14931">
        <f t="shared" si="466"/>
        <v>1</v>
      </c>
    </row>
    <row r="14932" spans="1:11" x14ac:dyDescent="0.25">
      <c r="A14932" s="5" t="str">
        <f t="shared" si="467"/>
        <v>SubLAPSCE NorthAverage WeekdaySeptember3</v>
      </c>
      <c r="B14932" t="s">
        <v>2237</v>
      </c>
      <c r="C14932" t="s">
        <v>2265</v>
      </c>
      <c r="D14932" t="s">
        <v>2893</v>
      </c>
      <c r="E14932" t="s">
        <v>3332</v>
      </c>
      <c r="F14932" s="6">
        <v>3</v>
      </c>
      <c r="G14932" s="6"/>
      <c r="H14932" s="6"/>
      <c r="I14932" s="6"/>
      <c r="J14932" s="6">
        <v>77.471428571428561</v>
      </c>
      <c r="K14932">
        <f t="shared" si="466"/>
        <v>1</v>
      </c>
    </row>
    <row r="14933" spans="1:11" x14ac:dyDescent="0.25">
      <c r="A14933" s="5" t="str">
        <f t="shared" si="467"/>
        <v>SubLAPSCE NorthAverage WeekdaySeptember4</v>
      </c>
      <c r="B14933" t="s">
        <v>2237</v>
      </c>
      <c r="C14933" t="s">
        <v>2265</v>
      </c>
      <c r="D14933" t="s">
        <v>2893</v>
      </c>
      <c r="E14933" t="s">
        <v>3332</v>
      </c>
      <c r="F14933" s="6">
        <v>4</v>
      </c>
      <c r="G14933" s="6"/>
      <c r="H14933" s="6"/>
      <c r="I14933" s="6"/>
      <c r="J14933" s="6">
        <v>77.271428571428558</v>
      </c>
      <c r="K14933">
        <f t="shared" si="466"/>
        <v>1</v>
      </c>
    </row>
    <row r="14934" spans="1:11" x14ac:dyDescent="0.25">
      <c r="A14934" s="5" t="str">
        <f t="shared" si="467"/>
        <v>SubLAPSCE NorthAverage WeekdaySeptember5</v>
      </c>
      <c r="B14934" t="s">
        <v>2237</v>
      </c>
      <c r="C14934" t="s">
        <v>2265</v>
      </c>
      <c r="D14934" t="s">
        <v>2893</v>
      </c>
      <c r="E14934" t="s">
        <v>3332</v>
      </c>
      <c r="F14934" s="6">
        <v>5</v>
      </c>
      <c r="G14934" s="6"/>
      <c r="H14934" s="6"/>
      <c r="I14934" s="6"/>
      <c r="J14934" s="6">
        <v>75.834285714285713</v>
      </c>
      <c r="K14934">
        <f t="shared" si="466"/>
        <v>1</v>
      </c>
    </row>
    <row r="14935" spans="1:11" x14ac:dyDescent="0.25">
      <c r="A14935" s="5" t="str">
        <f t="shared" si="467"/>
        <v>SubLAPSCE NorthAverage WeekdaySeptember6</v>
      </c>
      <c r="B14935" t="s">
        <v>2237</v>
      </c>
      <c r="C14935" t="s">
        <v>2265</v>
      </c>
      <c r="D14935" t="s">
        <v>2893</v>
      </c>
      <c r="E14935" t="s">
        <v>3332</v>
      </c>
      <c r="F14935" s="6">
        <v>6</v>
      </c>
      <c r="G14935" s="6"/>
      <c r="H14935" s="6"/>
      <c r="I14935" s="6"/>
      <c r="J14935" s="6">
        <v>73.36571428571429</v>
      </c>
      <c r="K14935">
        <f t="shared" si="466"/>
        <v>1</v>
      </c>
    </row>
    <row r="14936" spans="1:11" x14ac:dyDescent="0.25">
      <c r="A14936" s="5" t="str">
        <f t="shared" si="467"/>
        <v>SubLAPSCE NorthAverage WeekdaySeptember7</v>
      </c>
      <c r="B14936" t="s">
        <v>2237</v>
      </c>
      <c r="C14936" t="s">
        <v>2265</v>
      </c>
      <c r="D14936" t="s">
        <v>2893</v>
      </c>
      <c r="E14936" t="s">
        <v>3332</v>
      </c>
      <c r="F14936" s="6">
        <v>7</v>
      </c>
      <c r="G14936" s="6"/>
      <c r="H14936" s="6"/>
      <c r="I14936" s="6"/>
      <c r="J14936" s="6">
        <v>72.057857142857117</v>
      </c>
      <c r="K14936">
        <f t="shared" si="466"/>
        <v>1</v>
      </c>
    </row>
    <row r="14937" spans="1:11" x14ac:dyDescent="0.25">
      <c r="A14937" s="5" t="str">
        <f t="shared" si="467"/>
        <v>SubLAPSCE NorthAverage WeekdaySeptember8</v>
      </c>
      <c r="B14937" t="s">
        <v>2237</v>
      </c>
      <c r="C14937" t="s">
        <v>2265</v>
      </c>
      <c r="D14937" t="s">
        <v>2893</v>
      </c>
      <c r="E14937" t="s">
        <v>3332</v>
      </c>
      <c r="F14937" s="6">
        <v>8</v>
      </c>
      <c r="G14937" s="6"/>
      <c r="H14937" s="6"/>
      <c r="I14937" s="6"/>
      <c r="J14937" s="6">
        <v>70.931428571428583</v>
      </c>
      <c r="K14937">
        <f t="shared" si="466"/>
        <v>1</v>
      </c>
    </row>
    <row r="14938" spans="1:11" x14ac:dyDescent="0.25">
      <c r="A14938" s="5" t="str">
        <f t="shared" si="467"/>
        <v>SubLAPSCE NorthAverage WeekdaySeptember9</v>
      </c>
      <c r="B14938" t="s">
        <v>2237</v>
      </c>
      <c r="C14938" t="s">
        <v>2265</v>
      </c>
      <c r="D14938" t="s">
        <v>2893</v>
      </c>
      <c r="E14938" t="s">
        <v>3332</v>
      </c>
      <c r="F14938" s="6">
        <v>9</v>
      </c>
      <c r="G14938" s="6"/>
      <c r="H14938" s="6"/>
      <c r="I14938" s="6"/>
      <c r="J14938" s="6">
        <v>71.561428571428578</v>
      </c>
      <c r="K14938">
        <f t="shared" si="466"/>
        <v>1</v>
      </c>
    </row>
    <row r="14939" spans="1:11" x14ac:dyDescent="0.25">
      <c r="A14939" s="5" t="str">
        <f t="shared" si="467"/>
        <v>SubLAPSCE NorthAverage WeekdaySeptember10</v>
      </c>
      <c r="B14939" t="s">
        <v>2237</v>
      </c>
      <c r="C14939" t="s">
        <v>2265</v>
      </c>
      <c r="D14939" t="s">
        <v>2893</v>
      </c>
      <c r="E14939" t="s">
        <v>3332</v>
      </c>
      <c r="F14939" s="6">
        <v>10</v>
      </c>
      <c r="G14939" s="6"/>
      <c r="H14939" s="6"/>
      <c r="I14939" s="6"/>
      <c r="J14939" s="6">
        <v>74.190714285714307</v>
      </c>
      <c r="K14939">
        <f t="shared" si="466"/>
        <v>1</v>
      </c>
    </row>
    <row r="14940" spans="1:11" x14ac:dyDescent="0.25">
      <c r="A14940" s="5" t="str">
        <f t="shared" si="467"/>
        <v>SubLAPSCE NorthAverage WeekdaySeptember11</v>
      </c>
      <c r="B14940" t="s">
        <v>2237</v>
      </c>
      <c r="C14940" t="s">
        <v>2265</v>
      </c>
      <c r="D14940" t="s">
        <v>2893</v>
      </c>
      <c r="E14940" t="s">
        <v>3332</v>
      </c>
      <c r="F14940" s="6">
        <v>11</v>
      </c>
      <c r="G14940" s="6"/>
      <c r="H14940" s="6"/>
      <c r="I14940" s="6"/>
      <c r="J14940" s="6">
        <v>77.878571428571419</v>
      </c>
      <c r="K14940">
        <f t="shared" si="466"/>
        <v>1</v>
      </c>
    </row>
    <row r="14941" spans="1:11" x14ac:dyDescent="0.25">
      <c r="A14941" s="5" t="str">
        <f t="shared" si="467"/>
        <v>SubLAPSCE NorthAverage WeekdaySeptember12</v>
      </c>
      <c r="B14941" t="s">
        <v>2237</v>
      </c>
      <c r="C14941" t="s">
        <v>2265</v>
      </c>
      <c r="D14941" t="s">
        <v>2893</v>
      </c>
      <c r="E14941" t="s">
        <v>3332</v>
      </c>
      <c r="F14941" s="6">
        <v>12</v>
      </c>
      <c r="G14941" s="6"/>
      <c r="H14941" s="6"/>
      <c r="I14941" s="6"/>
      <c r="J14941" s="6">
        <v>82.20714285714287</v>
      </c>
      <c r="K14941">
        <f t="shared" si="466"/>
        <v>1</v>
      </c>
    </row>
    <row r="14942" spans="1:11" x14ac:dyDescent="0.25">
      <c r="A14942" s="5" t="str">
        <f t="shared" si="467"/>
        <v>SubLAPSCE NorthAverage WeekdaySeptember13</v>
      </c>
      <c r="B14942" t="s">
        <v>2237</v>
      </c>
      <c r="C14942" t="s">
        <v>2265</v>
      </c>
      <c r="D14942" t="s">
        <v>2893</v>
      </c>
      <c r="E14942" t="s">
        <v>3332</v>
      </c>
      <c r="F14942" s="6">
        <v>13</v>
      </c>
      <c r="G14942" s="6"/>
      <c r="H14942" s="6"/>
      <c r="I14942" s="6"/>
      <c r="J14942" s="6">
        <v>85.221428571428561</v>
      </c>
      <c r="K14942">
        <f t="shared" si="466"/>
        <v>1</v>
      </c>
    </row>
    <row r="14943" spans="1:11" x14ac:dyDescent="0.25">
      <c r="A14943" s="5" t="str">
        <f t="shared" si="467"/>
        <v>SubLAPSCE NorthAverage WeekdaySeptember14</v>
      </c>
      <c r="B14943" t="s">
        <v>2237</v>
      </c>
      <c r="C14943" t="s">
        <v>2265</v>
      </c>
      <c r="D14943" t="s">
        <v>2893</v>
      </c>
      <c r="E14943" t="s">
        <v>3332</v>
      </c>
      <c r="F14943" s="6">
        <v>14</v>
      </c>
      <c r="G14943" s="6"/>
      <c r="H14943" s="6"/>
      <c r="I14943" s="6"/>
      <c r="J14943" s="6">
        <v>86.721428571428575</v>
      </c>
      <c r="K14943">
        <f t="shared" si="466"/>
        <v>1</v>
      </c>
    </row>
    <row r="14944" spans="1:11" x14ac:dyDescent="0.25">
      <c r="A14944" s="5" t="str">
        <f t="shared" si="467"/>
        <v>SubLAPSCE NorthAverage WeekdaySeptember15</v>
      </c>
      <c r="B14944" t="s">
        <v>2237</v>
      </c>
      <c r="C14944" t="s">
        <v>2265</v>
      </c>
      <c r="D14944" t="s">
        <v>2893</v>
      </c>
      <c r="E14944" t="s">
        <v>3332</v>
      </c>
      <c r="F14944" s="6">
        <v>15</v>
      </c>
      <c r="G14944" s="6"/>
      <c r="H14944" s="6"/>
      <c r="I14944" s="6"/>
      <c r="J14944" s="6">
        <v>87.778571428571439</v>
      </c>
      <c r="K14944">
        <f t="shared" si="466"/>
        <v>1</v>
      </c>
    </row>
    <row r="14945" spans="1:11" x14ac:dyDescent="0.25">
      <c r="A14945" s="5" t="str">
        <f t="shared" si="467"/>
        <v>SubLAPSCE NorthAverage WeekdaySeptember16</v>
      </c>
      <c r="B14945" t="s">
        <v>2237</v>
      </c>
      <c r="C14945" t="s">
        <v>2265</v>
      </c>
      <c r="D14945" t="s">
        <v>2893</v>
      </c>
      <c r="E14945" t="s">
        <v>3332</v>
      </c>
      <c r="F14945" s="6">
        <v>16</v>
      </c>
      <c r="G14945" s="6"/>
      <c r="H14945" s="6"/>
      <c r="I14945" s="6"/>
      <c r="J14945" s="6">
        <v>88.114285714285714</v>
      </c>
      <c r="K14945">
        <f t="shared" si="466"/>
        <v>1</v>
      </c>
    </row>
    <row r="14946" spans="1:11" x14ac:dyDescent="0.25">
      <c r="A14946" s="5" t="str">
        <f t="shared" si="467"/>
        <v>SubLAPSCE NorthAverage WeekdaySeptember17</v>
      </c>
      <c r="B14946" t="s">
        <v>2237</v>
      </c>
      <c r="C14946" t="s">
        <v>2265</v>
      </c>
      <c r="D14946" t="s">
        <v>2893</v>
      </c>
      <c r="E14946" t="s">
        <v>3332</v>
      </c>
      <c r="F14946" s="6">
        <v>17</v>
      </c>
      <c r="G14946" s="6"/>
      <c r="H14946" s="6"/>
      <c r="I14946" s="6"/>
      <c r="J14946" s="6">
        <v>87.9</v>
      </c>
      <c r="K14946">
        <f t="shared" si="466"/>
        <v>1</v>
      </c>
    </row>
    <row r="14947" spans="1:11" x14ac:dyDescent="0.25">
      <c r="A14947" s="5" t="str">
        <f t="shared" si="467"/>
        <v>SubLAPSCE NorthAverage WeekdaySeptember18</v>
      </c>
      <c r="B14947" t="s">
        <v>2237</v>
      </c>
      <c r="C14947" t="s">
        <v>2265</v>
      </c>
      <c r="D14947" t="s">
        <v>2893</v>
      </c>
      <c r="E14947" t="s">
        <v>3332</v>
      </c>
      <c r="F14947" s="6">
        <v>18</v>
      </c>
      <c r="G14947" s="6"/>
      <c r="H14947" s="6"/>
      <c r="I14947" s="6"/>
      <c r="J14947" s="6">
        <v>87.757142857142853</v>
      </c>
      <c r="K14947">
        <f t="shared" si="466"/>
        <v>1</v>
      </c>
    </row>
    <row r="14948" spans="1:11" x14ac:dyDescent="0.25">
      <c r="A14948" s="5" t="str">
        <f t="shared" si="467"/>
        <v>SubLAPSCE NorthAverage WeekdaySeptember19</v>
      </c>
      <c r="B14948" t="s">
        <v>2237</v>
      </c>
      <c r="C14948" t="s">
        <v>2265</v>
      </c>
      <c r="D14948" t="s">
        <v>2893</v>
      </c>
      <c r="E14948" t="s">
        <v>3332</v>
      </c>
      <c r="F14948" s="6">
        <v>19</v>
      </c>
      <c r="G14948" s="6"/>
      <c r="H14948" s="6"/>
      <c r="I14948" s="6"/>
      <c r="J14948" s="6">
        <v>86.314285714285717</v>
      </c>
      <c r="K14948">
        <f t="shared" si="466"/>
        <v>1</v>
      </c>
    </row>
    <row r="14949" spans="1:11" x14ac:dyDescent="0.25">
      <c r="A14949" s="5" t="str">
        <f t="shared" si="467"/>
        <v>SubLAPSCE NorthAverage WeekdaySeptember20</v>
      </c>
      <c r="B14949" t="s">
        <v>2237</v>
      </c>
      <c r="C14949" t="s">
        <v>2265</v>
      </c>
      <c r="D14949" t="s">
        <v>2893</v>
      </c>
      <c r="E14949" t="s">
        <v>3332</v>
      </c>
      <c r="F14949" s="6">
        <v>20</v>
      </c>
      <c r="G14949" s="6"/>
      <c r="H14949" s="6"/>
      <c r="I14949" s="6"/>
      <c r="J14949" s="6">
        <v>82.021428571428572</v>
      </c>
      <c r="K14949">
        <f t="shared" si="466"/>
        <v>1</v>
      </c>
    </row>
    <row r="14950" spans="1:11" x14ac:dyDescent="0.25">
      <c r="A14950" s="5" t="str">
        <f t="shared" si="467"/>
        <v>SubLAPSCE NorthAverage WeekdaySeptember21</v>
      </c>
      <c r="B14950" t="s">
        <v>2237</v>
      </c>
      <c r="C14950" t="s">
        <v>2265</v>
      </c>
      <c r="D14950" t="s">
        <v>2893</v>
      </c>
      <c r="E14950" t="s">
        <v>3332</v>
      </c>
      <c r="F14950" s="6">
        <v>21</v>
      </c>
      <c r="G14950" s="6"/>
      <c r="H14950" s="6"/>
      <c r="I14950" s="6"/>
      <c r="J14950" s="6">
        <v>78.878571428571448</v>
      </c>
      <c r="K14950">
        <f t="shared" si="466"/>
        <v>1</v>
      </c>
    </row>
    <row r="14951" spans="1:11" x14ac:dyDescent="0.25">
      <c r="A14951" s="5" t="str">
        <f t="shared" si="467"/>
        <v>SubLAPSCE NorthAverage WeekdaySeptember22</v>
      </c>
      <c r="B14951" t="s">
        <v>2237</v>
      </c>
      <c r="C14951" t="s">
        <v>2265</v>
      </c>
      <c r="D14951" t="s">
        <v>2893</v>
      </c>
      <c r="E14951" t="s">
        <v>3332</v>
      </c>
      <c r="F14951" s="6">
        <v>22</v>
      </c>
      <c r="G14951" s="6"/>
      <c r="H14951" s="6"/>
      <c r="I14951" s="6"/>
      <c r="J14951" s="6">
        <v>76.302142857142854</v>
      </c>
      <c r="K14951">
        <f t="shared" si="466"/>
        <v>1</v>
      </c>
    </row>
    <row r="14952" spans="1:11" x14ac:dyDescent="0.25">
      <c r="A14952" s="5" t="str">
        <f t="shared" si="467"/>
        <v>SubLAPSCE NorthAverage WeekdaySeptember23</v>
      </c>
      <c r="B14952" t="s">
        <v>2237</v>
      </c>
      <c r="C14952" t="s">
        <v>2265</v>
      </c>
      <c r="D14952" t="s">
        <v>2893</v>
      </c>
      <c r="E14952" t="s">
        <v>3332</v>
      </c>
      <c r="F14952" s="6">
        <v>23</v>
      </c>
      <c r="G14952" s="6"/>
      <c r="H14952" s="6"/>
      <c r="I14952" s="6"/>
      <c r="J14952" s="6">
        <v>74.564999999999984</v>
      </c>
      <c r="K14952">
        <f t="shared" si="466"/>
        <v>1</v>
      </c>
    </row>
    <row r="14953" spans="1:11" x14ac:dyDescent="0.25">
      <c r="A14953" s="5" t="str">
        <f t="shared" si="467"/>
        <v>SubLAPSCE NorthAverage WeekdaySeptember24</v>
      </c>
      <c r="B14953" t="s">
        <v>2237</v>
      </c>
      <c r="C14953" t="s">
        <v>2265</v>
      </c>
      <c r="D14953" t="s">
        <v>2893</v>
      </c>
      <c r="E14953" t="s">
        <v>3332</v>
      </c>
      <c r="F14953" s="6">
        <v>24</v>
      </c>
      <c r="G14953" s="6"/>
      <c r="H14953" s="6"/>
      <c r="I14953" s="6"/>
      <c r="J14953" s="6">
        <v>74.016428571428577</v>
      </c>
      <c r="K14953">
        <f t="shared" si="466"/>
        <v>1</v>
      </c>
    </row>
    <row r="14954" spans="1:11" x14ac:dyDescent="0.25">
      <c r="A14954" s="5" t="str">
        <f t="shared" si="467"/>
        <v>SubLAPSCE NorthMonthly Peak DaySeptember1</v>
      </c>
      <c r="B14954" t="s">
        <v>2237</v>
      </c>
      <c r="C14954" t="s">
        <v>2265</v>
      </c>
      <c r="D14954" t="s">
        <v>2894</v>
      </c>
      <c r="E14954" t="s">
        <v>3332</v>
      </c>
      <c r="F14954" s="6">
        <v>1</v>
      </c>
      <c r="G14954" s="6"/>
      <c r="H14954" s="6"/>
      <c r="I14954" s="6"/>
      <c r="J14954" s="6">
        <v>83.217857142857142</v>
      </c>
      <c r="K14954">
        <f t="shared" si="466"/>
        <v>1</v>
      </c>
    </row>
    <row r="14955" spans="1:11" x14ac:dyDescent="0.25">
      <c r="A14955" s="5" t="str">
        <f t="shared" si="467"/>
        <v>SubLAPSCE NorthMonthly Peak DaySeptember2</v>
      </c>
      <c r="B14955" t="s">
        <v>2237</v>
      </c>
      <c r="C14955" t="s">
        <v>2265</v>
      </c>
      <c r="D14955" t="s">
        <v>2894</v>
      </c>
      <c r="E14955" t="s">
        <v>3332</v>
      </c>
      <c r="F14955" s="6">
        <v>2</v>
      </c>
      <c r="G14955" s="6"/>
      <c r="H14955" s="6"/>
      <c r="I14955" s="6"/>
      <c r="J14955" s="6">
        <v>81.707857142857137</v>
      </c>
      <c r="K14955">
        <f t="shared" si="466"/>
        <v>1</v>
      </c>
    </row>
    <row r="14956" spans="1:11" x14ac:dyDescent="0.25">
      <c r="A14956" s="5" t="str">
        <f t="shared" si="467"/>
        <v>SubLAPSCE NorthMonthly Peak DaySeptember3</v>
      </c>
      <c r="B14956" t="s">
        <v>2237</v>
      </c>
      <c r="C14956" t="s">
        <v>2265</v>
      </c>
      <c r="D14956" t="s">
        <v>2894</v>
      </c>
      <c r="E14956" t="s">
        <v>3332</v>
      </c>
      <c r="F14956" s="6">
        <v>3</v>
      </c>
      <c r="G14956" s="6"/>
      <c r="H14956" s="6"/>
      <c r="I14956" s="6"/>
      <c r="J14956" s="6">
        <v>80.209285714285713</v>
      </c>
      <c r="K14956">
        <f t="shared" si="466"/>
        <v>1</v>
      </c>
    </row>
    <row r="14957" spans="1:11" x14ac:dyDescent="0.25">
      <c r="A14957" s="5" t="str">
        <f t="shared" si="467"/>
        <v>SubLAPSCE NorthMonthly Peak DaySeptember4</v>
      </c>
      <c r="B14957" t="s">
        <v>2237</v>
      </c>
      <c r="C14957" t="s">
        <v>2265</v>
      </c>
      <c r="D14957" t="s">
        <v>2894</v>
      </c>
      <c r="E14957" t="s">
        <v>3332</v>
      </c>
      <c r="F14957" s="6">
        <v>4</v>
      </c>
      <c r="G14957" s="6"/>
      <c r="H14957" s="6"/>
      <c r="I14957" s="6"/>
      <c r="J14957" s="6">
        <v>79.224999999999994</v>
      </c>
      <c r="K14957">
        <f t="shared" si="466"/>
        <v>1</v>
      </c>
    </row>
    <row r="14958" spans="1:11" x14ac:dyDescent="0.25">
      <c r="A14958" s="5" t="str">
        <f t="shared" si="467"/>
        <v>SubLAPSCE NorthMonthly Peak DaySeptember5</v>
      </c>
      <c r="B14958" t="s">
        <v>2237</v>
      </c>
      <c r="C14958" t="s">
        <v>2265</v>
      </c>
      <c r="D14958" t="s">
        <v>2894</v>
      </c>
      <c r="E14958" t="s">
        <v>3332</v>
      </c>
      <c r="F14958" s="6">
        <v>5</v>
      </c>
      <c r="G14958" s="6"/>
      <c r="H14958" s="6"/>
      <c r="I14958" s="6"/>
      <c r="J14958" s="6">
        <v>79.100000000000009</v>
      </c>
      <c r="K14958">
        <f t="shared" si="466"/>
        <v>1</v>
      </c>
    </row>
    <row r="14959" spans="1:11" x14ac:dyDescent="0.25">
      <c r="A14959" s="5" t="str">
        <f t="shared" si="467"/>
        <v>SubLAPSCE NorthMonthly Peak DaySeptember6</v>
      </c>
      <c r="B14959" t="s">
        <v>2237</v>
      </c>
      <c r="C14959" t="s">
        <v>2265</v>
      </c>
      <c r="D14959" t="s">
        <v>2894</v>
      </c>
      <c r="E14959" t="s">
        <v>3332</v>
      </c>
      <c r="F14959" s="6">
        <v>6</v>
      </c>
      <c r="G14959" s="6"/>
      <c r="H14959" s="6"/>
      <c r="I14959" s="6"/>
      <c r="J14959" s="6">
        <v>79.45</v>
      </c>
      <c r="K14959">
        <f t="shared" si="466"/>
        <v>1</v>
      </c>
    </row>
    <row r="14960" spans="1:11" x14ac:dyDescent="0.25">
      <c r="A14960" s="5" t="str">
        <f t="shared" si="467"/>
        <v>SubLAPSCE NorthMonthly Peak DaySeptember7</v>
      </c>
      <c r="B14960" t="s">
        <v>2237</v>
      </c>
      <c r="C14960" t="s">
        <v>2265</v>
      </c>
      <c r="D14960" t="s">
        <v>2894</v>
      </c>
      <c r="E14960" t="s">
        <v>3332</v>
      </c>
      <c r="F14960" s="6">
        <v>7</v>
      </c>
      <c r="G14960" s="6"/>
      <c r="H14960" s="6"/>
      <c r="I14960" s="6"/>
      <c r="J14960" s="6">
        <v>78.107142857142861</v>
      </c>
      <c r="K14960">
        <f t="shared" si="466"/>
        <v>1</v>
      </c>
    </row>
    <row r="14961" spans="1:11" x14ac:dyDescent="0.25">
      <c r="A14961" s="5" t="str">
        <f t="shared" si="467"/>
        <v>SubLAPSCE NorthMonthly Peak DaySeptember8</v>
      </c>
      <c r="B14961" t="s">
        <v>2237</v>
      </c>
      <c r="C14961" t="s">
        <v>2265</v>
      </c>
      <c r="D14961" t="s">
        <v>2894</v>
      </c>
      <c r="E14961" t="s">
        <v>3332</v>
      </c>
      <c r="F14961" s="6">
        <v>8</v>
      </c>
      <c r="G14961" s="6"/>
      <c r="H14961" s="6"/>
      <c r="I14961" s="6"/>
      <c r="J14961" s="6">
        <v>75.992857142857147</v>
      </c>
      <c r="K14961">
        <f t="shared" si="466"/>
        <v>1</v>
      </c>
    </row>
    <row r="14962" spans="1:11" x14ac:dyDescent="0.25">
      <c r="A14962" s="5" t="str">
        <f t="shared" si="467"/>
        <v>SubLAPSCE NorthMonthly Peak DaySeptember9</v>
      </c>
      <c r="B14962" t="s">
        <v>2237</v>
      </c>
      <c r="C14962" t="s">
        <v>2265</v>
      </c>
      <c r="D14962" t="s">
        <v>2894</v>
      </c>
      <c r="E14962" t="s">
        <v>3332</v>
      </c>
      <c r="F14962" s="6">
        <v>9</v>
      </c>
      <c r="G14962" s="6"/>
      <c r="H14962" s="6"/>
      <c r="I14962" s="6"/>
      <c r="J14962" s="6">
        <v>78.564285714285717</v>
      </c>
      <c r="K14962">
        <f t="shared" si="466"/>
        <v>1</v>
      </c>
    </row>
    <row r="14963" spans="1:11" x14ac:dyDescent="0.25">
      <c r="A14963" s="5" t="str">
        <f t="shared" si="467"/>
        <v>SubLAPSCE NorthMonthly Peak DaySeptember10</v>
      </c>
      <c r="B14963" t="s">
        <v>2237</v>
      </c>
      <c r="C14963" t="s">
        <v>2265</v>
      </c>
      <c r="D14963" t="s">
        <v>2894</v>
      </c>
      <c r="E14963" t="s">
        <v>3332</v>
      </c>
      <c r="F14963" s="6">
        <v>10</v>
      </c>
      <c r="G14963" s="6"/>
      <c r="H14963" s="6"/>
      <c r="I14963" s="6"/>
      <c r="J14963" s="6">
        <v>82.628571428571448</v>
      </c>
      <c r="K14963">
        <f t="shared" si="466"/>
        <v>1</v>
      </c>
    </row>
    <row r="14964" spans="1:11" x14ac:dyDescent="0.25">
      <c r="A14964" s="5" t="str">
        <f t="shared" si="467"/>
        <v>SubLAPSCE NorthMonthly Peak DaySeptember11</v>
      </c>
      <c r="B14964" t="s">
        <v>2237</v>
      </c>
      <c r="C14964" t="s">
        <v>2265</v>
      </c>
      <c r="D14964" t="s">
        <v>2894</v>
      </c>
      <c r="E14964" t="s">
        <v>3332</v>
      </c>
      <c r="F14964" s="6">
        <v>11</v>
      </c>
      <c r="G14964" s="6"/>
      <c r="H14964" s="6"/>
      <c r="I14964" s="6"/>
      <c r="J14964" s="6">
        <v>86.657142857142858</v>
      </c>
      <c r="K14964">
        <f t="shared" si="466"/>
        <v>1</v>
      </c>
    </row>
    <row r="14965" spans="1:11" x14ac:dyDescent="0.25">
      <c r="A14965" s="5" t="str">
        <f t="shared" si="467"/>
        <v>SubLAPSCE NorthMonthly Peak DaySeptember12</v>
      </c>
      <c r="B14965" t="s">
        <v>2237</v>
      </c>
      <c r="C14965" t="s">
        <v>2265</v>
      </c>
      <c r="D14965" t="s">
        <v>2894</v>
      </c>
      <c r="E14965" t="s">
        <v>3332</v>
      </c>
      <c r="F14965" s="6">
        <v>12</v>
      </c>
      <c r="G14965" s="6"/>
      <c r="H14965" s="6"/>
      <c r="I14965" s="6"/>
      <c r="J14965" s="6">
        <v>90.935714285714283</v>
      </c>
      <c r="K14965">
        <f t="shared" si="466"/>
        <v>1</v>
      </c>
    </row>
    <row r="14966" spans="1:11" x14ac:dyDescent="0.25">
      <c r="A14966" s="5" t="str">
        <f t="shared" si="467"/>
        <v>SubLAPSCE NorthMonthly Peak DaySeptember13</v>
      </c>
      <c r="B14966" t="s">
        <v>2237</v>
      </c>
      <c r="C14966" t="s">
        <v>2265</v>
      </c>
      <c r="D14966" t="s">
        <v>2894</v>
      </c>
      <c r="E14966" t="s">
        <v>3332</v>
      </c>
      <c r="F14966" s="6">
        <v>13</v>
      </c>
      <c r="G14966" s="6"/>
      <c r="H14966" s="6"/>
      <c r="I14966" s="6"/>
      <c r="J14966" s="6">
        <v>94.778571428571439</v>
      </c>
      <c r="K14966">
        <f t="shared" si="466"/>
        <v>1</v>
      </c>
    </row>
    <row r="14967" spans="1:11" x14ac:dyDescent="0.25">
      <c r="A14967" s="5" t="str">
        <f t="shared" si="467"/>
        <v>SubLAPSCE NorthMonthly Peak DaySeptember14</v>
      </c>
      <c r="B14967" t="s">
        <v>2237</v>
      </c>
      <c r="C14967" t="s">
        <v>2265</v>
      </c>
      <c r="D14967" t="s">
        <v>2894</v>
      </c>
      <c r="E14967" t="s">
        <v>3332</v>
      </c>
      <c r="F14967" s="6">
        <v>14</v>
      </c>
      <c r="G14967" s="6"/>
      <c r="H14967" s="6"/>
      <c r="I14967" s="6"/>
      <c r="J14967" s="6">
        <v>97.935714285714283</v>
      </c>
      <c r="K14967">
        <f t="shared" si="466"/>
        <v>1</v>
      </c>
    </row>
    <row r="14968" spans="1:11" x14ac:dyDescent="0.25">
      <c r="A14968" s="5" t="str">
        <f t="shared" si="467"/>
        <v>SubLAPSCE NorthMonthly Peak DaySeptember15</v>
      </c>
      <c r="B14968" t="s">
        <v>2237</v>
      </c>
      <c r="C14968" t="s">
        <v>2265</v>
      </c>
      <c r="D14968" t="s">
        <v>2894</v>
      </c>
      <c r="E14968" t="s">
        <v>3332</v>
      </c>
      <c r="F14968" s="6">
        <v>15</v>
      </c>
      <c r="G14968" s="6"/>
      <c r="H14968" s="6"/>
      <c r="I14968" s="6"/>
      <c r="J14968" s="6">
        <v>98.785714285714292</v>
      </c>
      <c r="K14968">
        <f t="shared" si="466"/>
        <v>1</v>
      </c>
    </row>
    <row r="14969" spans="1:11" x14ac:dyDescent="0.25">
      <c r="A14969" s="5" t="str">
        <f t="shared" si="467"/>
        <v>SubLAPSCE NorthMonthly Peak DaySeptember16</v>
      </c>
      <c r="B14969" t="s">
        <v>2237</v>
      </c>
      <c r="C14969" t="s">
        <v>2265</v>
      </c>
      <c r="D14969" t="s">
        <v>2894</v>
      </c>
      <c r="E14969" t="s">
        <v>3332</v>
      </c>
      <c r="F14969" s="6">
        <v>16</v>
      </c>
      <c r="G14969" s="6"/>
      <c r="H14969" s="6"/>
      <c r="I14969" s="6"/>
      <c r="J14969" s="6">
        <v>99.078571428571408</v>
      </c>
      <c r="K14969">
        <f t="shared" si="466"/>
        <v>1</v>
      </c>
    </row>
    <row r="14970" spans="1:11" x14ac:dyDescent="0.25">
      <c r="A14970" s="5" t="str">
        <f t="shared" si="467"/>
        <v>SubLAPSCE NorthMonthly Peak DaySeptember17</v>
      </c>
      <c r="B14970" t="s">
        <v>2237</v>
      </c>
      <c r="C14970" t="s">
        <v>2265</v>
      </c>
      <c r="D14970" t="s">
        <v>2894</v>
      </c>
      <c r="E14970" t="s">
        <v>3332</v>
      </c>
      <c r="F14970" s="6">
        <v>17</v>
      </c>
      <c r="G14970" s="6"/>
      <c r="H14970" s="6"/>
      <c r="I14970" s="6"/>
      <c r="J14970" s="6">
        <v>99.321428571428569</v>
      </c>
      <c r="K14970">
        <f t="shared" si="466"/>
        <v>1</v>
      </c>
    </row>
    <row r="14971" spans="1:11" x14ac:dyDescent="0.25">
      <c r="A14971" s="5" t="str">
        <f t="shared" si="467"/>
        <v>SubLAPSCE NorthMonthly Peak DaySeptember18</v>
      </c>
      <c r="B14971" t="s">
        <v>2237</v>
      </c>
      <c r="C14971" t="s">
        <v>2265</v>
      </c>
      <c r="D14971" t="s">
        <v>2894</v>
      </c>
      <c r="E14971" t="s">
        <v>3332</v>
      </c>
      <c r="F14971" s="6">
        <v>18</v>
      </c>
      <c r="G14971" s="6"/>
      <c r="H14971" s="6"/>
      <c r="I14971" s="6"/>
      <c r="J14971" s="6">
        <v>98.54285714285713</v>
      </c>
      <c r="K14971">
        <f t="shared" si="466"/>
        <v>1</v>
      </c>
    </row>
    <row r="14972" spans="1:11" x14ac:dyDescent="0.25">
      <c r="A14972" s="5" t="str">
        <f t="shared" si="467"/>
        <v>SubLAPSCE NorthMonthly Peak DaySeptember19</v>
      </c>
      <c r="B14972" t="s">
        <v>2237</v>
      </c>
      <c r="C14972" t="s">
        <v>2265</v>
      </c>
      <c r="D14972" t="s">
        <v>2894</v>
      </c>
      <c r="E14972" t="s">
        <v>3332</v>
      </c>
      <c r="F14972" s="6">
        <v>19</v>
      </c>
      <c r="G14972" s="6"/>
      <c r="H14972" s="6"/>
      <c r="I14972" s="6"/>
      <c r="J14972" s="6">
        <v>96.95</v>
      </c>
      <c r="K14972">
        <f t="shared" si="466"/>
        <v>1</v>
      </c>
    </row>
    <row r="14973" spans="1:11" x14ac:dyDescent="0.25">
      <c r="A14973" s="5" t="str">
        <f t="shared" si="467"/>
        <v>SubLAPSCE NorthMonthly Peak DaySeptember20</v>
      </c>
      <c r="B14973" t="s">
        <v>2237</v>
      </c>
      <c r="C14973" t="s">
        <v>2265</v>
      </c>
      <c r="D14973" t="s">
        <v>2894</v>
      </c>
      <c r="E14973" t="s">
        <v>3332</v>
      </c>
      <c r="F14973" s="6">
        <v>20</v>
      </c>
      <c r="G14973" s="6"/>
      <c r="H14973" s="6"/>
      <c r="I14973" s="6"/>
      <c r="J14973" s="6">
        <v>94.05</v>
      </c>
      <c r="K14973">
        <f t="shared" si="466"/>
        <v>1</v>
      </c>
    </row>
    <row r="14974" spans="1:11" x14ac:dyDescent="0.25">
      <c r="A14974" s="5" t="str">
        <f t="shared" si="467"/>
        <v>SubLAPSCE NorthMonthly Peak DaySeptember21</v>
      </c>
      <c r="B14974" t="s">
        <v>2237</v>
      </c>
      <c r="C14974" t="s">
        <v>2265</v>
      </c>
      <c r="D14974" t="s">
        <v>2894</v>
      </c>
      <c r="E14974" t="s">
        <v>3332</v>
      </c>
      <c r="F14974" s="6">
        <v>21</v>
      </c>
      <c r="G14974" s="6"/>
      <c r="H14974" s="6"/>
      <c r="I14974" s="6"/>
      <c r="J14974" s="6">
        <v>91.092857142857127</v>
      </c>
      <c r="K14974">
        <f t="shared" si="466"/>
        <v>1</v>
      </c>
    </row>
    <row r="14975" spans="1:11" x14ac:dyDescent="0.25">
      <c r="A14975" s="5" t="str">
        <f t="shared" si="467"/>
        <v>SubLAPSCE NorthMonthly Peak DaySeptember22</v>
      </c>
      <c r="B14975" t="s">
        <v>2237</v>
      </c>
      <c r="C14975" t="s">
        <v>2265</v>
      </c>
      <c r="D14975" t="s">
        <v>2894</v>
      </c>
      <c r="E14975" t="s">
        <v>3332</v>
      </c>
      <c r="F14975" s="6">
        <v>22</v>
      </c>
      <c r="G14975" s="6"/>
      <c r="H14975" s="6"/>
      <c r="I14975" s="6"/>
      <c r="J14975" s="6">
        <v>87.714285714285694</v>
      </c>
      <c r="K14975">
        <f t="shared" si="466"/>
        <v>1</v>
      </c>
    </row>
    <row r="14976" spans="1:11" x14ac:dyDescent="0.25">
      <c r="A14976" s="5" t="str">
        <f t="shared" si="467"/>
        <v>SubLAPSCE NorthMonthly Peak DaySeptember23</v>
      </c>
      <c r="B14976" t="s">
        <v>2237</v>
      </c>
      <c r="C14976" t="s">
        <v>2265</v>
      </c>
      <c r="D14976" t="s">
        <v>2894</v>
      </c>
      <c r="E14976" t="s">
        <v>3332</v>
      </c>
      <c r="F14976" s="6">
        <v>23</v>
      </c>
      <c r="G14976" s="6"/>
      <c r="H14976" s="6"/>
      <c r="I14976" s="6"/>
      <c r="J14976" s="6">
        <v>84.278571428571425</v>
      </c>
      <c r="K14976">
        <f t="shared" si="466"/>
        <v>1</v>
      </c>
    </row>
    <row r="14977" spans="1:11" x14ac:dyDescent="0.25">
      <c r="A14977" s="5" t="str">
        <f t="shared" si="467"/>
        <v>SubLAPSCE NorthMonthly Peak DaySeptember24</v>
      </c>
      <c r="B14977" t="s">
        <v>2237</v>
      </c>
      <c r="C14977" t="s">
        <v>2265</v>
      </c>
      <c r="D14977" t="s">
        <v>2894</v>
      </c>
      <c r="E14977" t="s">
        <v>3332</v>
      </c>
      <c r="F14977" s="6">
        <v>24</v>
      </c>
      <c r="G14977" s="6"/>
      <c r="H14977" s="6"/>
      <c r="I14977" s="6"/>
      <c r="J14977" s="6">
        <v>83.178571428571431</v>
      </c>
      <c r="K14977">
        <f t="shared" si="466"/>
        <v>1</v>
      </c>
    </row>
    <row r="14978" spans="1:11" x14ac:dyDescent="0.25">
      <c r="A14978" s="5" t="str">
        <f t="shared" si="467"/>
        <v>SubLAPSCE NorthAverage WeekdayOctober1</v>
      </c>
      <c r="B14978" t="s">
        <v>2237</v>
      </c>
      <c r="C14978" t="s">
        <v>2265</v>
      </c>
      <c r="D14978" t="s">
        <v>2895</v>
      </c>
      <c r="E14978" t="s">
        <v>3333</v>
      </c>
      <c r="F14978" s="6">
        <v>1</v>
      </c>
      <c r="G14978" s="6"/>
      <c r="H14978" s="6"/>
      <c r="I14978" s="6"/>
      <c r="J14978" s="6">
        <v>69.676428571428573</v>
      </c>
      <c r="K14978">
        <f t="shared" ref="K14978:K15041" si="468">INDEX(events, MATCH(CONCATENATE(B14978, C14978, D14978, E14978), events_y, 0), MATCH("Confidential", events_x, 0))</f>
        <v>1</v>
      </c>
    </row>
    <row r="14979" spans="1:11" x14ac:dyDescent="0.25">
      <c r="A14979" s="5" t="str">
        <f t="shared" ref="A14979:A15042" si="469">CONCATENATE(B14979, C14979, D14979, E14979, F14979)</f>
        <v>SubLAPSCE NorthAverage WeekdayOctober2</v>
      </c>
      <c r="B14979" t="s">
        <v>2237</v>
      </c>
      <c r="C14979" t="s">
        <v>2265</v>
      </c>
      <c r="D14979" t="s">
        <v>2895</v>
      </c>
      <c r="E14979" t="s">
        <v>3333</v>
      </c>
      <c r="F14979" s="6">
        <v>2</v>
      </c>
      <c r="G14979" s="6"/>
      <c r="H14979" s="6"/>
      <c r="I14979" s="6"/>
      <c r="J14979" s="6">
        <v>68.496428571428552</v>
      </c>
      <c r="K14979">
        <f t="shared" si="468"/>
        <v>1</v>
      </c>
    </row>
    <row r="14980" spans="1:11" x14ac:dyDescent="0.25">
      <c r="A14980" s="5" t="str">
        <f t="shared" si="469"/>
        <v>SubLAPSCE NorthAverage WeekdayOctober3</v>
      </c>
      <c r="B14980" t="s">
        <v>2237</v>
      </c>
      <c r="C14980" t="s">
        <v>2265</v>
      </c>
      <c r="D14980" t="s">
        <v>2895</v>
      </c>
      <c r="E14980" t="s">
        <v>3333</v>
      </c>
      <c r="F14980" s="6">
        <v>3</v>
      </c>
      <c r="G14980" s="6"/>
      <c r="H14980" s="6"/>
      <c r="I14980" s="6"/>
      <c r="J14980" s="6">
        <v>66.48571428571428</v>
      </c>
      <c r="K14980">
        <f t="shared" si="468"/>
        <v>1</v>
      </c>
    </row>
    <row r="14981" spans="1:11" x14ac:dyDescent="0.25">
      <c r="A14981" s="5" t="str">
        <f t="shared" si="469"/>
        <v>SubLAPSCE NorthAverage WeekdayOctober4</v>
      </c>
      <c r="B14981" t="s">
        <v>2237</v>
      </c>
      <c r="C14981" t="s">
        <v>2265</v>
      </c>
      <c r="D14981" t="s">
        <v>2895</v>
      </c>
      <c r="E14981" t="s">
        <v>3333</v>
      </c>
      <c r="F14981" s="6">
        <v>4</v>
      </c>
      <c r="G14981" s="6"/>
      <c r="H14981" s="6"/>
      <c r="I14981" s="6"/>
      <c r="J14981" s="6">
        <v>66.234999999999985</v>
      </c>
      <c r="K14981">
        <f t="shared" si="468"/>
        <v>1</v>
      </c>
    </row>
    <row r="14982" spans="1:11" x14ac:dyDescent="0.25">
      <c r="A14982" s="5" t="str">
        <f t="shared" si="469"/>
        <v>SubLAPSCE NorthAverage WeekdayOctober5</v>
      </c>
      <c r="B14982" t="s">
        <v>2237</v>
      </c>
      <c r="C14982" t="s">
        <v>2265</v>
      </c>
      <c r="D14982" t="s">
        <v>2895</v>
      </c>
      <c r="E14982" t="s">
        <v>3333</v>
      </c>
      <c r="F14982" s="6">
        <v>5</v>
      </c>
      <c r="G14982" s="6"/>
      <c r="H14982" s="6"/>
      <c r="I14982" s="6"/>
      <c r="J14982" s="6">
        <v>65.928571428571431</v>
      </c>
      <c r="K14982">
        <f t="shared" si="468"/>
        <v>1</v>
      </c>
    </row>
    <row r="14983" spans="1:11" x14ac:dyDescent="0.25">
      <c r="A14983" s="5" t="str">
        <f t="shared" si="469"/>
        <v>SubLAPSCE NorthAverage WeekdayOctober6</v>
      </c>
      <c r="B14983" t="s">
        <v>2237</v>
      </c>
      <c r="C14983" t="s">
        <v>2265</v>
      </c>
      <c r="D14983" t="s">
        <v>2895</v>
      </c>
      <c r="E14983" t="s">
        <v>3333</v>
      </c>
      <c r="F14983" s="6">
        <v>6</v>
      </c>
      <c r="G14983" s="6"/>
      <c r="H14983" s="6"/>
      <c r="I14983" s="6"/>
      <c r="J14983" s="6">
        <v>64.948571428571441</v>
      </c>
      <c r="K14983">
        <f t="shared" si="468"/>
        <v>1</v>
      </c>
    </row>
    <row r="14984" spans="1:11" x14ac:dyDescent="0.25">
      <c r="A14984" s="5" t="str">
        <f t="shared" si="469"/>
        <v>SubLAPSCE NorthAverage WeekdayOctober7</v>
      </c>
      <c r="B14984" t="s">
        <v>2237</v>
      </c>
      <c r="C14984" t="s">
        <v>2265</v>
      </c>
      <c r="D14984" t="s">
        <v>2895</v>
      </c>
      <c r="E14984" t="s">
        <v>3333</v>
      </c>
      <c r="F14984" s="6">
        <v>7</v>
      </c>
      <c r="G14984" s="6"/>
      <c r="H14984" s="6"/>
      <c r="I14984" s="6"/>
      <c r="J14984" s="6">
        <v>62.827142857142874</v>
      </c>
      <c r="K14984">
        <f t="shared" si="468"/>
        <v>1</v>
      </c>
    </row>
    <row r="14985" spans="1:11" x14ac:dyDescent="0.25">
      <c r="A14985" s="5" t="str">
        <f t="shared" si="469"/>
        <v>SubLAPSCE NorthAverage WeekdayOctober8</v>
      </c>
      <c r="B14985" t="s">
        <v>2237</v>
      </c>
      <c r="C14985" t="s">
        <v>2265</v>
      </c>
      <c r="D14985" t="s">
        <v>2895</v>
      </c>
      <c r="E14985" t="s">
        <v>3333</v>
      </c>
      <c r="F14985" s="6">
        <v>8</v>
      </c>
      <c r="G14985" s="6"/>
      <c r="H14985" s="6"/>
      <c r="I14985" s="6"/>
      <c r="J14985" s="6">
        <v>61.779285714285727</v>
      </c>
      <c r="K14985">
        <f t="shared" si="468"/>
        <v>1</v>
      </c>
    </row>
    <row r="14986" spans="1:11" x14ac:dyDescent="0.25">
      <c r="A14986" s="5" t="str">
        <f t="shared" si="469"/>
        <v>SubLAPSCE NorthAverage WeekdayOctober9</v>
      </c>
      <c r="B14986" t="s">
        <v>2237</v>
      </c>
      <c r="C14986" t="s">
        <v>2265</v>
      </c>
      <c r="D14986" t="s">
        <v>2895</v>
      </c>
      <c r="E14986" t="s">
        <v>3333</v>
      </c>
      <c r="F14986" s="6">
        <v>9</v>
      </c>
      <c r="G14986" s="6"/>
      <c r="H14986" s="6"/>
      <c r="I14986" s="6"/>
      <c r="J14986" s="6">
        <v>61.33857142857142</v>
      </c>
      <c r="K14986">
        <f t="shared" si="468"/>
        <v>1</v>
      </c>
    </row>
    <row r="14987" spans="1:11" x14ac:dyDescent="0.25">
      <c r="A14987" s="5" t="str">
        <f t="shared" si="469"/>
        <v>SubLAPSCE NorthAverage WeekdayOctober10</v>
      </c>
      <c r="B14987" t="s">
        <v>2237</v>
      </c>
      <c r="C14987" t="s">
        <v>2265</v>
      </c>
      <c r="D14987" t="s">
        <v>2895</v>
      </c>
      <c r="E14987" t="s">
        <v>3333</v>
      </c>
      <c r="F14987" s="6">
        <v>10</v>
      </c>
      <c r="G14987" s="6"/>
      <c r="H14987" s="6"/>
      <c r="I14987" s="6"/>
      <c r="J14987" s="6">
        <v>67.780714285714296</v>
      </c>
      <c r="K14987">
        <f t="shared" si="468"/>
        <v>1</v>
      </c>
    </row>
    <row r="14988" spans="1:11" x14ac:dyDescent="0.25">
      <c r="A14988" s="5" t="str">
        <f t="shared" si="469"/>
        <v>SubLAPSCE NorthAverage WeekdayOctober11</v>
      </c>
      <c r="B14988" t="s">
        <v>2237</v>
      </c>
      <c r="C14988" t="s">
        <v>2265</v>
      </c>
      <c r="D14988" t="s">
        <v>2895</v>
      </c>
      <c r="E14988" t="s">
        <v>3333</v>
      </c>
      <c r="F14988" s="6">
        <v>11</v>
      </c>
      <c r="G14988" s="6"/>
      <c r="H14988" s="6"/>
      <c r="I14988" s="6"/>
      <c r="J14988" s="6">
        <v>75.637142857142862</v>
      </c>
      <c r="K14988">
        <f t="shared" si="468"/>
        <v>1</v>
      </c>
    </row>
    <row r="14989" spans="1:11" x14ac:dyDescent="0.25">
      <c r="A14989" s="5" t="str">
        <f t="shared" si="469"/>
        <v>SubLAPSCE NorthAverage WeekdayOctober12</v>
      </c>
      <c r="B14989" t="s">
        <v>2237</v>
      </c>
      <c r="C14989" t="s">
        <v>2265</v>
      </c>
      <c r="D14989" t="s">
        <v>2895</v>
      </c>
      <c r="E14989" t="s">
        <v>3333</v>
      </c>
      <c r="F14989" s="6">
        <v>12</v>
      </c>
      <c r="G14989" s="6"/>
      <c r="H14989" s="6"/>
      <c r="I14989" s="6"/>
      <c r="J14989" s="6">
        <v>80.364285714285728</v>
      </c>
      <c r="K14989">
        <f t="shared" si="468"/>
        <v>1</v>
      </c>
    </row>
    <row r="14990" spans="1:11" x14ac:dyDescent="0.25">
      <c r="A14990" s="5" t="str">
        <f t="shared" si="469"/>
        <v>SubLAPSCE NorthAverage WeekdayOctober13</v>
      </c>
      <c r="B14990" t="s">
        <v>2237</v>
      </c>
      <c r="C14990" t="s">
        <v>2265</v>
      </c>
      <c r="D14990" t="s">
        <v>2895</v>
      </c>
      <c r="E14990" t="s">
        <v>3333</v>
      </c>
      <c r="F14990" s="6">
        <v>13</v>
      </c>
      <c r="G14990" s="6"/>
      <c r="H14990" s="6"/>
      <c r="I14990" s="6"/>
      <c r="J14990" s="6">
        <v>85.342857142857142</v>
      </c>
      <c r="K14990">
        <f t="shared" si="468"/>
        <v>1</v>
      </c>
    </row>
    <row r="14991" spans="1:11" x14ac:dyDescent="0.25">
      <c r="A14991" s="5" t="str">
        <f t="shared" si="469"/>
        <v>SubLAPSCE NorthAverage WeekdayOctober14</v>
      </c>
      <c r="B14991" t="s">
        <v>2237</v>
      </c>
      <c r="C14991" t="s">
        <v>2265</v>
      </c>
      <c r="D14991" t="s">
        <v>2895</v>
      </c>
      <c r="E14991" t="s">
        <v>3333</v>
      </c>
      <c r="F14991" s="6">
        <v>14</v>
      </c>
      <c r="G14991" s="6"/>
      <c r="H14991" s="6"/>
      <c r="I14991" s="6"/>
      <c r="J14991" s="6">
        <v>88.264285714285691</v>
      </c>
      <c r="K14991">
        <f t="shared" si="468"/>
        <v>1</v>
      </c>
    </row>
    <row r="14992" spans="1:11" x14ac:dyDescent="0.25">
      <c r="A14992" s="5" t="str">
        <f t="shared" si="469"/>
        <v>SubLAPSCE NorthAverage WeekdayOctober15</v>
      </c>
      <c r="B14992" t="s">
        <v>2237</v>
      </c>
      <c r="C14992" t="s">
        <v>2265</v>
      </c>
      <c r="D14992" t="s">
        <v>2895</v>
      </c>
      <c r="E14992" t="s">
        <v>3333</v>
      </c>
      <c r="F14992" s="6">
        <v>15</v>
      </c>
      <c r="G14992" s="6"/>
      <c r="H14992" s="6"/>
      <c r="I14992" s="6"/>
      <c r="J14992" s="6">
        <v>89.807142857142864</v>
      </c>
      <c r="K14992">
        <f t="shared" si="468"/>
        <v>1</v>
      </c>
    </row>
    <row r="14993" spans="1:11" x14ac:dyDescent="0.25">
      <c r="A14993" s="5" t="str">
        <f t="shared" si="469"/>
        <v>SubLAPSCE NorthAverage WeekdayOctober16</v>
      </c>
      <c r="B14993" t="s">
        <v>2237</v>
      </c>
      <c r="C14993" t="s">
        <v>2265</v>
      </c>
      <c r="D14993" t="s">
        <v>2895</v>
      </c>
      <c r="E14993" t="s">
        <v>3333</v>
      </c>
      <c r="F14993" s="6">
        <v>16</v>
      </c>
      <c r="G14993" s="6"/>
      <c r="H14993" s="6"/>
      <c r="I14993" s="6"/>
      <c r="J14993" s="6">
        <v>91.035714285714263</v>
      </c>
      <c r="K14993">
        <f t="shared" si="468"/>
        <v>1</v>
      </c>
    </row>
    <row r="14994" spans="1:11" x14ac:dyDescent="0.25">
      <c r="A14994" s="5" t="str">
        <f t="shared" si="469"/>
        <v>SubLAPSCE NorthAverage WeekdayOctober17</v>
      </c>
      <c r="B14994" t="s">
        <v>2237</v>
      </c>
      <c r="C14994" t="s">
        <v>2265</v>
      </c>
      <c r="D14994" t="s">
        <v>2895</v>
      </c>
      <c r="E14994" t="s">
        <v>3333</v>
      </c>
      <c r="F14994" s="6">
        <v>17</v>
      </c>
      <c r="G14994" s="6"/>
      <c r="H14994" s="6"/>
      <c r="I14994" s="6"/>
      <c r="J14994" s="6">
        <v>90.914285714285711</v>
      </c>
      <c r="K14994">
        <f t="shared" si="468"/>
        <v>1</v>
      </c>
    </row>
    <row r="14995" spans="1:11" x14ac:dyDescent="0.25">
      <c r="A14995" s="5" t="str">
        <f t="shared" si="469"/>
        <v>SubLAPSCE NorthAverage WeekdayOctober18</v>
      </c>
      <c r="B14995" t="s">
        <v>2237</v>
      </c>
      <c r="C14995" t="s">
        <v>2265</v>
      </c>
      <c r="D14995" t="s">
        <v>2895</v>
      </c>
      <c r="E14995" t="s">
        <v>3333</v>
      </c>
      <c r="F14995" s="6">
        <v>18</v>
      </c>
      <c r="G14995" s="6"/>
      <c r="H14995" s="6"/>
      <c r="I14995" s="6"/>
      <c r="J14995" s="6">
        <v>90.014285714285691</v>
      </c>
      <c r="K14995">
        <f t="shared" si="468"/>
        <v>1</v>
      </c>
    </row>
    <row r="14996" spans="1:11" x14ac:dyDescent="0.25">
      <c r="A14996" s="5" t="str">
        <f t="shared" si="469"/>
        <v>SubLAPSCE NorthAverage WeekdayOctober19</v>
      </c>
      <c r="B14996" t="s">
        <v>2237</v>
      </c>
      <c r="C14996" t="s">
        <v>2265</v>
      </c>
      <c r="D14996" t="s">
        <v>2895</v>
      </c>
      <c r="E14996" t="s">
        <v>3333</v>
      </c>
      <c r="F14996" s="6">
        <v>19</v>
      </c>
      <c r="G14996" s="6"/>
      <c r="H14996" s="6"/>
      <c r="I14996" s="6"/>
      <c r="J14996" s="6">
        <v>87.971428571428604</v>
      </c>
      <c r="K14996">
        <f t="shared" si="468"/>
        <v>1</v>
      </c>
    </row>
    <row r="14997" spans="1:11" x14ac:dyDescent="0.25">
      <c r="A14997" s="5" t="str">
        <f t="shared" si="469"/>
        <v>SubLAPSCE NorthAverage WeekdayOctober20</v>
      </c>
      <c r="B14997" t="s">
        <v>2237</v>
      </c>
      <c r="C14997" t="s">
        <v>2265</v>
      </c>
      <c r="D14997" t="s">
        <v>2895</v>
      </c>
      <c r="E14997" t="s">
        <v>3333</v>
      </c>
      <c r="F14997" s="6">
        <v>20</v>
      </c>
      <c r="G14997" s="6"/>
      <c r="H14997" s="6"/>
      <c r="I14997" s="6"/>
      <c r="J14997" s="6">
        <v>81.328571428571422</v>
      </c>
      <c r="K14997">
        <f t="shared" si="468"/>
        <v>1</v>
      </c>
    </row>
    <row r="14998" spans="1:11" x14ac:dyDescent="0.25">
      <c r="A14998" s="5" t="str">
        <f t="shared" si="469"/>
        <v>SubLAPSCE NorthAverage WeekdayOctober21</v>
      </c>
      <c r="B14998" t="s">
        <v>2237</v>
      </c>
      <c r="C14998" t="s">
        <v>2265</v>
      </c>
      <c r="D14998" t="s">
        <v>2895</v>
      </c>
      <c r="E14998" t="s">
        <v>3333</v>
      </c>
      <c r="F14998" s="6">
        <v>21</v>
      </c>
      <c r="G14998" s="6"/>
      <c r="H14998" s="6"/>
      <c r="I14998" s="6"/>
      <c r="J14998" s="6">
        <v>77.107142857142861</v>
      </c>
      <c r="K14998">
        <f t="shared" si="468"/>
        <v>1</v>
      </c>
    </row>
    <row r="14999" spans="1:11" x14ac:dyDescent="0.25">
      <c r="A14999" s="5" t="str">
        <f t="shared" si="469"/>
        <v>SubLAPSCE NorthAverage WeekdayOctober22</v>
      </c>
      <c r="B14999" t="s">
        <v>2237</v>
      </c>
      <c r="C14999" t="s">
        <v>2265</v>
      </c>
      <c r="D14999" t="s">
        <v>2895</v>
      </c>
      <c r="E14999" t="s">
        <v>3333</v>
      </c>
      <c r="F14999" s="6">
        <v>22</v>
      </c>
      <c r="G14999" s="6"/>
      <c r="H14999" s="6"/>
      <c r="I14999" s="6"/>
      <c r="J14999" s="6">
        <v>73.370714285714286</v>
      </c>
      <c r="K14999">
        <f t="shared" si="468"/>
        <v>1</v>
      </c>
    </row>
    <row r="15000" spans="1:11" x14ac:dyDescent="0.25">
      <c r="A15000" s="5" t="str">
        <f t="shared" si="469"/>
        <v>SubLAPSCE NorthAverage WeekdayOctober23</v>
      </c>
      <c r="B15000" t="s">
        <v>2237</v>
      </c>
      <c r="C15000" t="s">
        <v>2265</v>
      </c>
      <c r="D15000" t="s">
        <v>2895</v>
      </c>
      <c r="E15000" t="s">
        <v>3333</v>
      </c>
      <c r="F15000" s="6">
        <v>23</v>
      </c>
      <c r="G15000" s="6"/>
      <c r="H15000" s="6"/>
      <c r="I15000" s="6"/>
      <c r="J15000" s="6">
        <v>70.388571428571453</v>
      </c>
      <c r="K15000">
        <f t="shared" si="468"/>
        <v>1</v>
      </c>
    </row>
    <row r="15001" spans="1:11" x14ac:dyDescent="0.25">
      <c r="A15001" s="5" t="str">
        <f t="shared" si="469"/>
        <v>SubLAPSCE NorthAverage WeekdayOctober24</v>
      </c>
      <c r="B15001" t="s">
        <v>2237</v>
      </c>
      <c r="C15001" t="s">
        <v>2265</v>
      </c>
      <c r="D15001" t="s">
        <v>2895</v>
      </c>
      <c r="E15001" t="s">
        <v>3333</v>
      </c>
      <c r="F15001" s="6">
        <v>24</v>
      </c>
      <c r="G15001" s="6"/>
      <c r="H15001" s="6"/>
      <c r="I15001" s="6"/>
      <c r="J15001" s="6">
        <v>65.797142857142859</v>
      </c>
      <c r="K15001">
        <f t="shared" si="468"/>
        <v>1</v>
      </c>
    </row>
    <row r="15002" spans="1:11" x14ac:dyDescent="0.25">
      <c r="A15002" s="5" t="str">
        <f t="shared" si="469"/>
        <v>SubLAPSCE NorthMonthly Peak DayOctober1</v>
      </c>
      <c r="B15002" t="s">
        <v>2237</v>
      </c>
      <c r="C15002" t="s">
        <v>2265</v>
      </c>
      <c r="D15002" t="s">
        <v>2896</v>
      </c>
      <c r="E15002" t="s">
        <v>3333</v>
      </c>
      <c r="F15002" s="6">
        <v>1</v>
      </c>
      <c r="G15002" s="6"/>
      <c r="H15002" s="6"/>
      <c r="I15002" s="6"/>
      <c r="J15002" s="6">
        <v>72.15000000000002</v>
      </c>
      <c r="K15002">
        <f t="shared" si="468"/>
        <v>1</v>
      </c>
    </row>
    <row r="15003" spans="1:11" x14ac:dyDescent="0.25">
      <c r="A15003" s="5" t="str">
        <f t="shared" si="469"/>
        <v>SubLAPSCE NorthMonthly Peak DayOctober2</v>
      </c>
      <c r="B15003" t="s">
        <v>2237</v>
      </c>
      <c r="C15003" t="s">
        <v>2265</v>
      </c>
      <c r="D15003" t="s">
        <v>2896</v>
      </c>
      <c r="E15003" t="s">
        <v>3333</v>
      </c>
      <c r="F15003" s="6">
        <v>2</v>
      </c>
      <c r="G15003" s="6"/>
      <c r="H15003" s="6"/>
      <c r="I15003" s="6"/>
      <c r="J15003" s="6">
        <v>71.150000000000006</v>
      </c>
      <c r="K15003">
        <f t="shared" si="468"/>
        <v>1</v>
      </c>
    </row>
    <row r="15004" spans="1:11" x14ac:dyDescent="0.25">
      <c r="A15004" s="5" t="str">
        <f t="shared" si="469"/>
        <v>SubLAPSCE NorthMonthly Peak DayOctober3</v>
      </c>
      <c r="B15004" t="s">
        <v>2237</v>
      </c>
      <c r="C15004" t="s">
        <v>2265</v>
      </c>
      <c r="D15004" t="s">
        <v>2896</v>
      </c>
      <c r="E15004" t="s">
        <v>3333</v>
      </c>
      <c r="F15004" s="6">
        <v>3</v>
      </c>
      <c r="G15004" s="6"/>
      <c r="H15004" s="6"/>
      <c r="I15004" s="6"/>
      <c r="J15004" s="6">
        <v>69.138571428571424</v>
      </c>
      <c r="K15004">
        <f t="shared" si="468"/>
        <v>1</v>
      </c>
    </row>
    <row r="15005" spans="1:11" x14ac:dyDescent="0.25">
      <c r="A15005" s="5" t="str">
        <f t="shared" si="469"/>
        <v>SubLAPSCE NorthMonthly Peak DayOctober4</v>
      </c>
      <c r="B15005" t="s">
        <v>2237</v>
      </c>
      <c r="C15005" t="s">
        <v>2265</v>
      </c>
      <c r="D15005" t="s">
        <v>2896</v>
      </c>
      <c r="E15005" t="s">
        <v>3333</v>
      </c>
      <c r="F15005" s="6">
        <v>4</v>
      </c>
      <c r="G15005" s="6"/>
      <c r="H15005" s="6"/>
      <c r="I15005" s="6"/>
      <c r="J15005" s="6">
        <v>68.240714285714304</v>
      </c>
      <c r="K15005">
        <f t="shared" si="468"/>
        <v>1</v>
      </c>
    </row>
    <row r="15006" spans="1:11" x14ac:dyDescent="0.25">
      <c r="A15006" s="5" t="str">
        <f t="shared" si="469"/>
        <v>SubLAPSCE NorthMonthly Peak DayOctober5</v>
      </c>
      <c r="B15006" t="s">
        <v>2237</v>
      </c>
      <c r="C15006" t="s">
        <v>2265</v>
      </c>
      <c r="D15006" t="s">
        <v>2896</v>
      </c>
      <c r="E15006" t="s">
        <v>3333</v>
      </c>
      <c r="F15006" s="6">
        <v>5</v>
      </c>
      <c r="G15006" s="6"/>
      <c r="H15006" s="6"/>
      <c r="I15006" s="6"/>
      <c r="J15006" s="6">
        <v>65.280000000000015</v>
      </c>
      <c r="K15006">
        <f t="shared" si="468"/>
        <v>1</v>
      </c>
    </row>
    <row r="15007" spans="1:11" x14ac:dyDescent="0.25">
      <c r="A15007" s="5" t="str">
        <f t="shared" si="469"/>
        <v>SubLAPSCE NorthMonthly Peak DayOctober6</v>
      </c>
      <c r="B15007" t="s">
        <v>2237</v>
      </c>
      <c r="C15007" t="s">
        <v>2265</v>
      </c>
      <c r="D15007" t="s">
        <v>2896</v>
      </c>
      <c r="E15007" t="s">
        <v>3333</v>
      </c>
      <c r="F15007" s="6">
        <v>6</v>
      </c>
      <c r="G15007" s="6"/>
      <c r="H15007" s="6"/>
      <c r="I15007" s="6"/>
      <c r="J15007" s="6">
        <v>64.587142857142865</v>
      </c>
      <c r="K15007">
        <f t="shared" si="468"/>
        <v>1</v>
      </c>
    </row>
    <row r="15008" spans="1:11" x14ac:dyDescent="0.25">
      <c r="A15008" s="5" t="str">
        <f t="shared" si="469"/>
        <v>SubLAPSCE NorthMonthly Peak DayOctober7</v>
      </c>
      <c r="B15008" t="s">
        <v>2237</v>
      </c>
      <c r="C15008" t="s">
        <v>2265</v>
      </c>
      <c r="D15008" t="s">
        <v>2896</v>
      </c>
      <c r="E15008" t="s">
        <v>3333</v>
      </c>
      <c r="F15008" s="6">
        <v>7</v>
      </c>
      <c r="G15008" s="6"/>
      <c r="H15008" s="6"/>
      <c r="I15008" s="6"/>
      <c r="J15008" s="6">
        <v>65.524999999999991</v>
      </c>
      <c r="K15008">
        <f t="shared" si="468"/>
        <v>1</v>
      </c>
    </row>
    <row r="15009" spans="1:11" x14ac:dyDescent="0.25">
      <c r="A15009" s="5" t="str">
        <f t="shared" si="469"/>
        <v>SubLAPSCE NorthMonthly Peak DayOctober8</v>
      </c>
      <c r="B15009" t="s">
        <v>2237</v>
      </c>
      <c r="C15009" t="s">
        <v>2265</v>
      </c>
      <c r="D15009" t="s">
        <v>2896</v>
      </c>
      <c r="E15009" t="s">
        <v>3333</v>
      </c>
      <c r="F15009" s="6">
        <v>8</v>
      </c>
      <c r="G15009" s="6"/>
      <c r="H15009" s="6"/>
      <c r="I15009" s="6"/>
      <c r="J15009" s="6">
        <v>63.740000000000009</v>
      </c>
      <c r="K15009">
        <f t="shared" si="468"/>
        <v>1</v>
      </c>
    </row>
    <row r="15010" spans="1:11" x14ac:dyDescent="0.25">
      <c r="A15010" s="5" t="str">
        <f t="shared" si="469"/>
        <v>SubLAPSCE NorthMonthly Peak DayOctober9</v>
      </c>
      <c r="B15010" t="s">
        <v>2237</v>
      </c>
      <c r="C15010" t="s">
        <v>2265</v>
      </c>
      <c r="D15010" t="s">
        <v>2896</v>
      </c>
      <c r="E15010" t="s">
        <v>3333</v>
      </c>
      <c r="F15010" s="6">
        <v>9</v>
      </c>
      <c r="G15010" s="6"/>
      <c r="H15010" s="6"/>
      <c r="I15010" s="6"/>
      <c r="J15010" s="6">
        <v>65.77785714285713</v>
      </c>
      <c r="K15010">
        <f t="shared" si="468"/>
        <v>1</v>
      </c>
    </row>
    <row r="15011" spans="1:11" x14ac:dyDescent="0.25">
      <c r="A15011" s="5" t="str">
        <f t="shared" si="469"/>
        <v>SubLAPSCE NorthMonthly Peak DayOctober10</v>
      </c>
      <c r="B15011" t="s">
        <v>2237</v>
      </c>
      <c r="C15011" t="s">
        <v>2265</v>
      </c>
      <c r="D15011" t="s">
        <v>2896</v>
      </c>
      <c r="E15011" t="s">
        <v>3333</v>
      </c>
      <c r="F15011" s="6">
        <v>10</v>
      </c>
      <c r="G15011" s="6"/>
      <c r="H15011" s="6"/>
      <c r="I15011" s="6"/>
      <c r="J15011" s="6">
        <v>71.182857142857131</v>
      </c>
      <c r="K15011">
        <f t="shared" si="468"/>
        <v>1</v>
      </c>
    </row>
    <row r="15012" spans="1:11" x14ac:dyDescent="0.25">
      <c r="A15012" s="5" t="str">
        <f t="shared" si="469"/>
        <v>SubLAPSCE NorthMonthly Peak DayOctober11</v>
      </c>
      <c r="B15012" t="s">
        <v>2237</v>
      </c>
      <c r="C15012" t="s">
        <v>2265</v>
      </c>
      <c r="D15012" t="s">
        <v>2896</v>
      </c>
      <c r="E15012" t="s">
        <v>3333</v>
      </c>
      <c r="F15012" s="6">
        <v>11</v>
      </c>
      <c r="G15012" s="6"/>
      <c r="H15012" s="6"/>
      <c r="I15012" s="6"/>
      <c r="J15012" s="6">
        <v>76.742857142857119</v>
      </c>
      <c r="K15012">
        <f t="shared" si="468"/>
        <v>1</v>
      </c>
    </row>
    <row r="15013" spans="1:11" x14ac:dyDescent="0.25">
      <c r="A15013" s="5" t="str">
        <f t="shared" si="469"/>
        <v>SubLAPSCE NorthMonthly Peak DayOctober12</v>
      </c>
      <c r="B15013" t="s">
        <v>2237</v>
      </c>
      <c r="C15013" t="s">
        <v>2265</v>
      </c>
      <c r="D15013" t="s">
        <v>2896</v>
      </c>
      <c r="E15013" t="s">
        <v>3333</v>
      </c>
      <c r="F15013" s="6">
        <v>12</v>
      </c>
      <c r="G15013" s="6"/>
      <c r="H15013" s="6"/>
      <c r="I15013" s="6"/>
      <c r="J15013" s="6">
        <v>85.864285714285714</v>
      </c>
      <c r="K15013">
        <f t="shared" si="468"/>
        <v>1</v>
      </c>
    </row>
    <row r="15014" spans="1:11" x14ac:dyDescent="0.25">
      <c r="A15014" s="5" t="str">
        <f t="shared" si="469"/>
        <v>SubLAPSCE NorthMonthly Peak DayOctober13</v>
      </c>
      <c r="B15014" t="s">
        <v>2237</v>
      </c>
      <c r="C15014" t="s">
        <v>2265</v>
      </c>
      <c r="D15014" t="s">
        <v>2896</v>
      </c>
      <c r="E15014" t="s">
        <v>3333</v>
      </c>
      <c r="F15014" s="6">
        <v>13</v>
      </c>
      <c r="G15014" s="6"/>
      <c r="H15014" s="6"/>
      <c r="I15014" s="6"/>
      <c r="J15014" s="6">
        <v>91.971428571428547</v>
      </c>
      <c r="K15014">
        <f t="shared" si="468"/>
        <v>1</v>
      </c>
    </row>
    <row r="15015" spans="1:11" x14ac:dyDescent="0.25">
      <c r="A15015" s="5" t="str">
        <f t="shared" si="469"/>
        <v>SubLAPSCE NorthMonthly Peak DayOctober14</v>
      </c>
      <c r="B15015" t="s">
        <v>2237</v>
      </c>
      <c r="C15015" t="s">
        <v>2265</v>
      </c>
      <c r="D15015" t="s">
        <v>2896</v>
      </c>
      <c r="E15015" t="s">
        <v>3333</v>
      </c>
      <c r="F15015" s="6">
        <v>14</v>
      </c>
      <c r="G15015" s="6"/>
      <c r="H15015" s="6"/>
      <c r="I15015" s="6"/>
      <c r="J15015" s="6">
        <v>95.071428571428555</v>
      </c>
      <c r="K15015">
        <f t="shared" si="468"/>
        <v>1</v>
      </c>
    </row>
    <row r="15016" spans="1:11" x14ac:dyDescent="0.25">
      <c r="A15016" s="5" t="str">
        <f t="shared" si="469"/>
        <v>SubLAPSCE NorthMonthly Peak DayOctober15</v>
      </c>
      <c r="B15016" t="s">
        <v>2237</v>
      </c>
      <c r="C15016" t="s">
        <v>2265</v>
      </c>
      <c r="D15016" t="s">
        <v>2896</v>
      </c>
      <c r="E15016" t="s">
        <v>3333</v>
      </c>
      <c r="F15016" s="6">
        <v>15</v>
      </c>
      <c r="G15016" s="6"/>
      <c r="H15016" s="6"/>
      <c r="I15016" s="6"/>
      <c r="J15016" s="6">
        <v>97.321428571428569</v>
      </c>
      <c r="K15016">
        <f t="shared" si="468"/>
        <v>1</v>
      </c>
    </row>
    <row r="15017" spans="1:11" x14ac:dyDescent="0.25">
      <c r="A15017" s="5" t="str">
        <f t="shared" si="469"/>
        <v>SubLAPSCE NorthMonthly Peak DayOctober16</v>
      </c>
      <c r="B15017" t="s">
        <v>2237</v>
      </c>
      <c r="C15017" t="s">
        <v>2265</v>
      </c>
      <c r="D15017" t="s">
        <v>2896</v>
      </c>
      <c r="E15017" t="s">
        <v>3333</v>
      </c>
      <c r="F15017" s="6">
        <v>16</v>
      </c>
      <c r="G15017" s="6"/>
      <c r="H15017" s="6"/>
      <c r="I15017" s="6"/>
      <c r="J15017" s="6">
        <v>98.742857142857147</v>
      </c>
      <c r="K15017">
        <f t="shared" si="468"/>
        <v>1</v>
      </c>
    </row>
    <row r="15018" spans="1:11" x14ac:dyDescent="0.25">
      <c r="A15018" s="5" t="str">
        <f t="shared" si="469"/>
        <v>SubLAPSCE NorthMonthly Peak DayOctober17</v>
      </c>
      <c r="B15018" t="s">
        <v>2237</v>
      </c>
      <c r="C15018" t="s">
        <v>2265</v>
      </c>
      <c r="D15018" t="s">
        <v>2896</v>
      </c>
      <c r="E15018" t="s">
        <v>3333</v>
      </c>
      <c r="F15018" s="6">
        <v>17</v>
      </c>
      <c r="G15018" s="6"/>
      <c r="H15018" s="6"/>
      <c r="I15018" s="6"/>
      <c r="J15018" s="6">
        <v>99.492857142857147</v>
      </c>
      <c r="K15018">
        <f t="shared" si="468"/>
        <v>1</v>
      </c>
    </row>
    <row r="15019" spans="1:11" x14ac:dyDescent="0.25">
      <c r="A15019" s="5" t="str">
        <f t="shared" si="469"/>
        <v>SubLAPSCE NorthMonthly Peak DayOctober18</v>
      </c>
      <c r="B15019" t="s">
        <v>2237</v>
      </c>
      <c r="C15019" t="s">
        <v>2265</v>
      </c>
      <c r="D15019" t="s">
        <v>2896</v>
      </c>
      <c r="E15019" t="s">
        <v>3333</v>
      </c>
      <c r="F15019" s="6">
        <v>18</v>
      </c>
      <c r="G15019" s="6"/>
      <c r="H15019" s="6"/>
      <c r="I15019" s="6"/>
      <c r="J15019" s="6">
        <v>98.864285714285714</v>
      </c>
      <c r="K15019">
        <f t="shared" si="468"/>
        <v>1</v>
      </c>
    </row>
    <row r="15020" spans="1:11" x14ac:dyDescent="0.25">
      <c r="A15020" s="5" t="str">
        <f t="shared" si="469"/>
        <v>SubLAPSCE NorthMonthly Peak DayOctober19</v>
      </c>
      <c r="B15020" t="s">
        <v>2237</v>
      </c>
      <c r="C15020" t="s">
        <v>2265</v>
      </c>
      <c r="D15020" t="s">
        <v>2896</v>
      </c>
      <c r="E15020" t="s">
        <v>3333</v>
      </c>
      <c r="F15020" s="6">
        <v>19</v>
      </c>
      <c r="G15020" s="6"/>
      <c r="H15020" s="6"/>
      <c r="I15020" s="6"/>
      <c r="J15020" s="6">
        <v>97.271428571428572</v>
      </c>
      <c r="K15020">
        <f t="shared" si="468"/>
        <v>1</v>
      </c>
    </row>
    <row r="15021" spans="1:11" x14ac:dyDescent="0.25">
      <c r="A15021" s="5" t="str">
        <f t="shared" si="469"/>
        <v>SubLAPSCE NorthMonthly Peak DayOctober20</v>
      </c>
      <c r="B15021" t="s">
        <v>2237</v>
      </c>
      <c r="C15021" t="s">
        <v>2265</v>
      </c>
      <c r="D15021" t="s">
        <v>2896</v>
      </c>
      <c r="E15021" t="s">
        <v>3333</v>
      </c>
      <c r="F15021" s="6">
        <v>20</v>
      </c>
      <c r="G15021" s="6"/>
      <c r="H15021" s="6"/>
      <c r="I15021" s="6"/>
      <c r="J15021" s="6">
        <v>92.76428571428572</v>
      </c>
      <c r="K15021">
        <f t="shared" si="468"/>
        <v>1</v>
      </c>
    </row>
    <row r="15022" spans="1:11" x14ac:dyDescent="0.25">
      <c r="A15022" s="5" t="str">
        <f t="shared" si="469"/>
        <v>SubLAPSCE NorthMonthly Peak DayOctober21</v>
      </c>
      <c r="B15022" t="s">
        <v>2237</v>
      </c>
      <c r="C15022" t="s">
        <v>2265</v>
      </c>
      <c r="D15022" t="s">
        <v>2896</v>
      </c>
      <c r="E15022" t="s">
        <v>3333</v>
      </c>
      <c r="F15022" s="6">
        <v>21</v>
      </c>
      <c r="G15022" s="6"/>
      <c r="H15022" s="6"/>
      <c r="I15022" s="6"/>
      <c r="J15022" s="6">
        <v>85.907142857142844</v>
      </c>
      <c r="K15022">
        <f t="shared" si="468"/>
        <v>1</v>
      </c>
    </row>
    <row r="15023" spans="1:11" x14ac:dyDescent="0.25">
      <c r="A15023" s="5" t="str">
        <f t="shared" si="469"/>
        <v>SubLAPSCE NorthMonthly Peak DayOctober22</v>
      </c>
      <c r="B15023" t="s">
        <v>2237</v>
      </c>
      <c r="C15023" t="s">
        <v>2265</v>
      </c>
      <c r="D15023" t="s">
        <v>2896</v>
      </c>
      <c r="E15023" t="s">
        <v>3333</v>
      </c>
      <c r="F15023" s="6">
        <v>22</v>
      </c>
      <c r="G15023" s="6"/>
      <c r="H15023" s="6"/>
      <c r="I15023" s="6"/>
      <c r="J15023" s="6">
        <v>82.371428571428552</v>
      </c>
      <c r="K15023">
        <f t="shared" si="468"/>
        <v>1</v>
      </c>
    </row>
    <row r="15024" spans="1:11" x14ac:dyDescent="0.25">
      <c r="A15024" s="5" t="str">
        <f t="shared" si="469"/>
        <v>SubLAPSCE NorthMonthly Peak DayOctober23</v>
      </c>
      <c r="B15024" t="s">
        <v>2237</v>
      </c>
      <c r="C15024" t="s">
        <v>2265</v>
      </c>
      <c r="D15024" t="s">
        <v>2896</v>
      </c>
      <c r="E15024" t="s">
        <v>3333</v>
      </c>
      <c r="F15024" s="6">
        <v>23</v>
      </c>
      <c r="G15024" s="6"/>
      <c r="H15024" s="6"/>
      <c r="I15024" s="6"/>
      <c r="J15024" s="6">
        <v>78.54285714285713</v>
      </c>
      <c r="K15024">
        <f t="shared" si="468"/>
        <v>1</v>
      </c>
    </row>
    <row r="15025" spans="1:11" x14ac:dyDescent="0.25">
      <c r="A15025" s="5" t="str">
        <f t="shared" si="469"/>
        <v>SubLAPSCE NorthMonthly Peak DayOctober24</v>
      </c>
      <c r="B15025" t="s">
        <v>2237</v>
      </c>
      <c r="C15025" t="s">
        <v>2265</v>
      </c>
      <c r="D15025" t="s">
        <v>2896</v>
      </c>
      <c r="E15025" t="s">
        <v>3333</v>
      </c>
      <c r="F15025" s="6">
        <v>24</v>
      </c>
      <c r="G15025" s="6"/>
      <c r="H15025" s="6"/>
      <c r="I15025" s="6"/>
      <c r="J15025" s="6">
        <v>74.428571428571416</v>
      </c>
      <c r="K15025">
        <f t="shared" si="468"/>
        <v>1</v>
      </c>
    </row>
    <row r="15026" spans="1:11" x14ac:dyDescent="0.25">
      <c r="A15026" s="5" t="str">
        <f t="shared" si="469"/>
        <v>SubLAPSCE NorthAverage WeekdayNovember1</v>
      </c>
      <c r="B15026" t="s">
        <v>2237</v>
      </c>
      <c r="C15026" t="s">
        <v>2265</v>
      </c>
      <c r="D15026" t="s">
        <v>2897</v>
      </c>
      <c r="E15026" t="s">
        <v>3334</v>
      </c>
      <c r="F15026" s="6">
        <v>1</v>
      </c>
      <c r="G15026" s="6"/>
      <c r="H15026" s="6"/>
      <c r="I15026" s="6"/>
      <c r="J15026" s="6">
        <v>43.660000000000004</v>
      </c>
      <c r="K15026">
        <f t="shared" si="468"/>
        <v>1</v>
      </c>
    </row>
    <row r="15027" spans="1:11" x14ac:dyDescent="0.25">
      <c r="A15027" s="5" t="str">
        <f t="shared" si="469"/>
        <v>SubLAPSCE NorthAverage WeekdayNovember2</v>
      </c>
      <c r="B15027" t="s">
        <v>2237</v>
      </c>
      <c r="C15027" t="s">
        <v>2265</v>
      </c>
      <c r="D15027" t="s">
        <v>2897</v>
      </c>
      <c r="E15027" t="s">
        <v>3334</v>
      </c>
      <c r="F15027" s="6">
        <v>2</v>
      </c>
      <c r="G15027" s="6"/>
      <c r="H15027" s="6"/>
      <c r="I15027" s="6"/>
      <c r="J15027" s="6">
        <v>41.467857142857142</v>
      </c>
      <c r="K15027">
        <f t="shared" si="468"/>
        <v>1</v>
      </c>
    </row>
    <row r="15028" spans="1:11" x14ac:dyDescent="0.25">
      <c r="A15028" s="5" t="str">
        <f t="shared" si="469"/>
        <v>SubLAPSCE NorthAverage WeekdayNovember3</v>
      </c>
      <c r="B15028" t="s">
        <v>2237</v>
      </c>
      <c r="C15028" t="s">
        <v>2265</v>
      </c>
      <c r="D15028" t="s">
        <v>2897</v>
      </c>
      <c r="E15028" t="s">
        <v>3334</v>
      </c>
      <c r="F15028" s="6">
        <v>3</v>
      </c>
      <c r="G15028" s="6"/>
      <c r="H15028" s="6"/>
      <c r="I15028" s="6"/>
      <c r="J15028" s="6">
        <v>42.29</v>
      </c>
      <c r="K15028">
        <f t="shared" si="468"/>
        <v>1</v>
      </c>
    </row>
    <row r="15029" spans="1:11" x14ac:dyDescent="0.25">
      <c r="A15029" s="5" t="str">
        <f t="shared" si="469"/>
        <v>SubLAPSCE NorthAverage WeekdayNovember4</v>
      </c>
      <c r="B15029" t="s">
        <v>2237</v>
      </c>
      <c r="C15029" t="s">
        <v>2265</v>
      </c>
      <c r="D15029" t="s">
        <v>2897</v>
      </c>
      <c r="E15029" t="s">
        <v>3334</v>
      </c>
      <c r="F15029" s="6">
        <v>4</v>
      </c>
      <c r="G15029" s="6"/>
      <c r="H15029" s="6"/>
      <c r="I15029" s="6"/>
      <c r="J15029" s="6">
        <v>40.564285714285724</v>
      </c>
      <c r="K15029">
        <f t="shared" si="468"/>
        <v>1</v>
      </c>
    </row>
    <row r="15030" spans="1:11" x14ac:dyDescent="0.25">
      <c r="A15030" s="5" t="str">
        <f t="shared" si="469"/>
        <v>SubLAPSCE NorthAverage WeekdayNovember5</v>
      </c>
      <c r="B15030" t="s">
        <v>2237</v>
      </c>
      <c r="C15030" t="s">
        <v>2265</v>
      </c>
      <c r="D15030" t="s">
        <v>2897</v>
      </c>
      <c r="E15030" t="s">
        <v>3334</v>
      </c>
      <c r="F15030" s="6">
        <v>5</v>
      </c>
      <c r="G15030" s="6"/>
      <c r="H15030" s="6"/>
      <c r="I15030" s="6"/>
      <c r="J15030" s="6">
        <v>40.721428571428582</v>
      </c>
      <c r="K15030">
        <f t="shared" si="468"/>
        <v>1</v>
      </c>
    </row>
    <row r="15031" spans="1:11" x14ac:dyDescent="0.25">
      <c r="A15031" s="5" t="str">
        <f t="shared" si="469"/>
        <v>SubLAPSCE NorthAverage WeekdayNovember6</v>
      </c>
      <c r="B15031" t="s">
        <v>2237</v>
      </c>
      <c r="C15031" t="s">
        <v>2265</v>
      </c>
      <c r="D15031" t="s">
        <v>2897</v>
      </c>
      <c r="E15031" t="s">
        <v>3334</v>
      </c>
      <c r="F15031" s="6">
        <v>6</v>
      </c>
      <c r="G15031" s="6"/>
      <c r="H15031" s="6"/>
      <c r="I15031" s="6"/>
      <c r="J15031" s="6">
        <v>39.863571428571433</v>
      </c>
      <c r="K15031">
        <f t="shared" si="468"/>
        <v>1</v>
      </c>
    </row>
    <row r="15032" spans="1:11" x14ac:dyDescent="0.25">
      <c r="A15032" s="5" t="str">
        <f t="shared" si="469"/>
        <v>SubLAPSCE NorthAverage WeekdayNovember7</v>
      </c>
      <c r="B15032" t="s">
        <v>2237</v>
      </c>
      <c r="C15032" t="s">
        <v>2265</v>
      </c>
      <c r="D15032" t="s">
        <v>2897</v>
      </c>
      <c r="E15032" t="s">
        <v>3334</v>
      </c>
      <c r="F15032" s="6">
        <v>7</v>
      </c>
      <c r="G15032" s="6"/>
      <c r="H15032" s="6"/>
      <c r="I15032" s="6"/>
      <c r="J15032" s="6">
        <v>38.471428571428568</v>
      </c>
      <c r="K15032">
        <f t="shared" si="468"/>
        <v>1</v>
      </c>
    </row>
    <row r="15033" spans="1:11" x14ac:dyDescent="0.25">
      <c r="A15033" s="5" t="str">
        <f t="shared" si="469"/>
        <v>SubLAPSCE NorthAverage WeekdayNovember8</v>
      </c>
      <c r="B15033" t="s">
        <v>2237</v>
      </c>
      <c r="C15033" t="s">
        <v>2265</v>
      </c>
      <c r="D15033" t="s">
        <v>2897</v>
      </c>
      <c r="E15033" t="s">
        <v>3334</v>
      </c>
      <c r="F15033" s="6">
        <v>8</v>
      </c>
      <c r="G15033" s="6"/>
      <c r="H15033" s="6"/>
      <c r="I15033" s="6"/>
      <c r="J15033" s="6">
        <v>37.207142857142863</v>
      </c>
      <c r="K15033">
        <f t="shared" si="468"/>
        <v>1</v>
      </c>
    </row>
    <row r="15034" spans="1:11" x14ac:dyDescent="0.25">
      <c r="A15034" s="5" t="str">
        <f t="shared" si="469"/>
        <v>SubLAPSCE NorthAverage WeekdayNovember9</v>
      </c>
      <c r="B15034" t="s">
        <v>2237</v>
      </c>
      <c r="C15034" t="s">
        <v>2265</v>
      </c>
      <c r="D15034" t="s">
        <v>2897</v>
      </c>
      <c r="E15034" t="s">
        <v>3334</v>
      </c>
      <c r="F15034" s="6">
        <v>9</v>
      </c>
      <c r="G15034" s="6"/>
      <c r="H15034" s="6"/>
      <c r="I15034" s="6"/>
      <c r="J15034" s="6">
        <v>41.255714285714291</v>
      </c>
      <c r="K15034">
        <f t="shared" si="468"/>
        <v>1</v>
      </c>
    </row>
    <row r="15035" spans="1:11" x14ac:dyDescent="0.25">
      <c r="A15035" s="5" t="str">
        <f t="shared" si="469"/>
        <v>SubLAPSCE NorthAverage WeekdayNovember10</v>
      </c>
      <c r="B15035" t="s">
        <v>2237</v>
      </c>
      <c r="C15035" t="s">
        <v>2265</v>
      </c>
      <c r="D15035" t="s">
        <v>2897</v>
      </c>
      <c r="E15035" t="s">
        <v>3334</v>
      </c>
      <c r="F15035" s="6">
        <v>10</v>
      </c>
      <c r="G15035" s="6"/>
      <c r="H15035" s="6"/>
      <c r="I15035" s="6"/>
      <c r="J15035" s="6">
        <v>48.274999999999999</v>
      </c>
      <c r="K15035">
        <f t="shared" si="468"/>
        <v>1</v>
      </c>
    </row>
    <row r="15036" spans="1:11" x14ac:dyDescent="0.25">
      <c r="A15036" s="5" t="str">
        <f t="shared" si="469"/>
        <v>SubLAPSCE NorthAverage WeekdayNovember11</v>
      </c>
      <c r="B15036" t="s">
        <v>2237</v>
      </c>
      <c r="C15036" t="s">
        <v>2265</v>
      </c>
      <c r="D15036" t="s">
        <v>2897</v>
      </c>
      <c r="E15036" t="s">
        <v>3334</v>
      </c>
      <c r="F15036" s="6">
        <v>11</v>
      </c>
      <c r="G15036" s="6"/>
      <c r="H15036" s="6"/>
      <c r="I15036" s="6"/>
      <c r="J15036" s="6">
        <v>57.57928571428571</v>
      </c>
      <c r="K15036">
        <f t="shared" si="468"/>
        <v>1</v>
      </c>
    </row>
    <row r="15037" spans="1:11" x14ac:dyDescent="0.25">
      <c r="A15037" s="5" t="str">
        <f t="shared" si="469"/>
        <v>SubLAPSCE NorthAverage WeekdayNovember12</v>
      </c>
      <c r="B15037" t="s">
        <v>2237</v>
      </c>
      <c r="C15037" t="s">
        <v>2265</v>
      </c>
      <c r="D15037" t="s">
        <v>2897</v>
      </c>
      <c r="E15037" t="s">
        <v>3334</v>
      </c>
      <c r="F15037" s="6">
        <v>12</v>
      </c>
      <c r="G15037" s="6"/>
      <c r="H15037" s="6"/>
      <c r="I15037" s="6"/>
      <c r="J15037" s="6">
        <v>64.627142857142843</v>
      </c>
      <c r="K15037">
        <f t="shared" si="468"/>
        <v>1</v>
      </c>
    </row>
    <row r="15038" spans="1:11" x14ac:dyDescent="0.25">
      <c r="A15038" s="5" t="str">
        <f t="shared" si="469"/>
        <v>SubLAPSCE NorthAverage WeekdayNovember13</v>
      </c>
      <c r="B15038" t="s">
        <v>2237</v>
      </c>
      <c r="C15038" t="s">
        <v>2265</v>
      </c>
      <c r="D15038" t="s">
        <v>2897</v>
      </c>
      <c r="E15038" t="s">
        <v>3334</v>
      </c>
      <c r="F15038" s="6">
        <v>13</v>
      </c>
      <c r="G15038" s="6"/>
      <c r="H15038" s="6"/>
      <c r="I15038" s="6"/>
      <c r="J15038" s="6">
        <v>66.765000000000001</v>
      </c>
      <c r="K15038">
        <f t="shared" si="468"/>
        <v>1</v>
      </c>
    </row>
    <row r="15039" spans="1:11" x14ac:dyDescent="0.25">
      <c r="A15039" s="5" t="str">
        <f t="shared" si="469"/>
        <v>SubLAPSCE NorthAverage WeekdayNovember14</v>
      </c>
      <c r="B15039" t="s">
        <v>2237</v>
      </c>
      <c r="C15039" t="s">
        <v>2265</v>
      </c>
      <c r="D15039" t="s">
        <v>2897</v>
      </c>
      <c r="E15039" t="s">
        <v>3334</v>
      </c>
      <c r="F15039" s="6">
        <v>14</v>
      </c>
      <c r="G15039" s="6"/>
      <c r="H15039" s="6"/>
      <c r="I15039" s="6"/>
      <c r="J15039" s="6">
        <v>67.809999999999988</v>
      </c>
      <c r="K15039">
        <f t="shared" si="468"/>
        <v>1</v>
      </c>
    </row>
    <row r="15040" spans="1:11" x14ac:dyDescent="0.25">
      <c r="A15040" s="5" t="str">
        <f t="shared" si="469"/>
        <v>SubLAPSCE NorthAverage WeekdayNovember15</v>
      </c>
      <c r="B15040" t="s">
        <v>2237</v>
      </c>
      <c r="C15040" t="s">
        <v>2265</v>
      </c>
      <c r="D15040" t="s">
        <v>2897</v>
      </c>
      <c r="E15040" t="s">
        <v>3334</v>
      </c>
      <c r="F15040" s="6">
        <v>15</v>
      </c>
      <c r="G15040" s="6"/>
      <c r="H15040" s="6"/>
      <c r="I15040" s="6"/>
      <c r="J15040" s="6">
        <v>67.750714285714267</v>
      </c>
      <c r="K15040">
        <f t="shared" si="468"/>
        <v>1</v>
      </c>
    </row>
    <row r="15041" spans="1:11" x14ac:dyDescent="0.25">
      <c r="A15041" s="5" t="str">
        <f t="shared" si="469"/>
        <v>SubLAPSCE NorthAverage WeekdayNovember16</v>
      </c>
      <c r="B15041" t="s">
        <v>2237</v>
      </c>
      <c r="C15041" t="s">
        <v>2265</v>
      </c>
      <c r="D15041" t="s">
        <v>2897</v>
      </c>
      <c r="E15041" t="s">
        <v>3334</v>
      </c>
      <c r="F15041" s="6">
        <v>16</v>
      </c>
      <c r="G15041" s="6"/>
      <c r="H15041" s="6"/>
      <c r="I15041" s="6"/>
      <c r="J15041" s="6">
        <v>67.347857142857137</v>
      </c>
      <c r="K15041">
        <f t="shared" si="468"/>
        <v>1</v>
      </c>
    </row>
    <row r="15042" spans="1:11" x14ac:dyDescent="0.25">
      <c r="A15042" s="5" t="str">
        <f t="shared" si="469"/>
        <v>SubLAPSCE NorthAverage WeekdayNovember17</v>
      </c>
      <c r="B15042" t="s">
        <v>2237</v>
      </c>
      <c r="C15042" t="s">
        <v>2265</v>
      </c>
      <c r="D15042" t="s">
        <v>2897</v>
      </c>
      <c r="E15042" t="s">
        <v>3334</v>
      </c>
      <c r="F15042" s="6">
        <v>17</v>
      </c>
      <c r="G15042" s="6"/>
      <c r="H15042" s="6"/>
      <c r="I15042" s="6"/>
      <c r="J15042" s="6">
        <v>64.599999999999994</v>
      </c>
      <c r="K15042">
        <f t="shared" ref="K15042:K15105" si="470">INDEX(events, MATCH(CONCATENATE(B15042, C15042, D15042, E15042), events_y, 0), MATCH("Confidential", events_x, 0))</f>
        <v>1</v>
      </c>
    </row>
    <row r="15043" spans="1:11" x14ac:dyDescent="0.25">
      <c r="A15043" s="5" t="str">
        <f t="shared" ref="A15043:A15106" si="471">CONCATENATE(B15043, C15043, D15043, E15043, F15043)</f>
        <v>SubLAPSCE NorthAverage WeekdayNovember18</v>
      </c>
      <c r="B15043" t="s">
        <v>2237</v>
      </c>
      <c r="C15043" t="s">
        <v>2265</v>
      </c>
      <c r="D15043" t="s">
        <v>2897</v>
      </c>
      <c r="E15043" t="s">
        <v>3334</v>
      </c>
      <c r="F15043" s="6">
        <v>18</v>
      </c>
      <c r="G15043" s="6"/>
      <c r="H15043" s="6"/>
      <c r="I15043" s="6"/>
      <c r="J15043" s="6">
        <v>60.467142857142839</v>
      </c>
      <c r="K15043">
        <f t="shared" si="470"/>
        <v>1</v>
      </c>
    </row>
    <row r="15044" spans="1:11" x14ac:dyDescent="0.25">
      <c r="A15044" s="5" t="str">
        <f t="shared" si="471"/>
        <v>SubLAPSCE NorthAverage WeekdayNovember19</v>
      </c>
      <c r="B15044" t="s">
        <v>2237</v>
      </c>
      <c r="C15044" t="s">
        <v>2265</v>
      </c>
      <c r="D15044" t="s">
        <v>2897</v>
      </c>
      <c r="E15044" t="s">
        <v>3334</v>
      </c>
      <c r="F15044" s="6">
        <v>19</v>
      </c>
      <c r="G15044" s="6"/>
      <c r="H15044" s="6"/>
      <c r="I15044" s="6"/>
      <c r="J15044" s="6">
        <v>57.028571428571425</v>
      </c>
      <c r="K15044">
        <f t="shared" si="470"/>
        <v>1</v>
      </c>
    </row>
    <row r="15045" spans="1:11" x14ac:dyDescent="0.25">
      <c r="A15045" s="5" t="str">
        <f t="shared" si="471"/>
        <v>SubLAPSCE NorthAverage WeekdayNovember20</v>
      </c>
      <c r="B15045" t="s">
        <v>2237</v>
      </c>
      <c r="C15045" t="s">
        <v>2265</v>
      </c>
      <c r="D15045" t="s">
        <v>2897</v>
      </c>
      <c r="E15045" t="s">
        <v>3334</v>
      </c>
      <c r="F15045" s="6">
        <v>20</v>
      </c>
      <c r="G15045" s="6"/>
      <c r="H15045" s="6"/>
      <c r="I15045" s="6"/>
      <c r="J15045" s="6">
        <v>55.018571428571427</v>
      </c>
      <c r="K15045">
        <f t="shared" si="470"/>
        <v>1</v>
      </c>
    </row>
    <row r="15046" spans="1:11" x14ac:dyDescent="0.25">
      <c r="A15046" s="5" t="str">
        <f t="shared" si="471"/>
        <v>SubLAPSCE NorthAverage WeekdayNovember21</v>
      </c>
      <c r="B15046" t="s">
        <v>2237</v>
      </c>
      <c r="C15046" t="s">
        <v>2265</v>
      </c>
      <c r="D15046" t="s">
        <v>2897</v>
      </c>
      <c r="E15046" t="s">
        <v>3334</v>
      </c>
      <c r="F15046" s="6">
        <v>21</v>
      </c>
      <c r="G15046" s="6"/>
      <c r="H15046" s="6"/>
      <c r="I15046" s="6"/>
      <c r="J15046" s="6">
        <v>52.421428571428564</v>
      </c>
      <c r="K15046">
        <f t="shared" si="470"/>
        <v>1</v>
      </c>
    </row>
    <row r="15047" spans="1:11" x14ac:dyDescent="0.25">
      <c r="A15047" s="5" t="str">
        <f t="shared" si="471"/>
        <v>SubLAPSCE NorthAverage WeekdayNovember22</v>
      </c>
      <c r="B15047" t="s">
        <v>2237</v>
      </c>
      <c r="C15047" t="s">
        <v>2265</v>
      </c>
      <c r="D15047" t="s">
        <v>2897</v>
      </c>
      <c r="E15047" t="s">
        <v>3334</v>
      </c>
      <c r="F15047" s="6">
        <v>22</v>
      </c>
      <c r="G15047" s="6"/>
      <c r="H15047" s="6"/>
      <c r="I15047" s="6"/>
      <c r="J15047" s="6">
        <v>51.942857142857136</v>
      </c>
      <c r="K15047">
        <f t="shared" si="470"/>
        <v>1</v>
      </c>
    </row>
    <row r="15048" spans="1:11" x14ac:dyDescent="0.25">
      <c r="A15048" s="5" t="str">
        <f t="shared" si="471"/>
        <v>SubLAPSCE NorthAverage WeekdayNovember23</v>
      </c>
      <c r="B15048" t="s">
        <v>2237</v>
      </c>
      <c r="C15048" t="s">
        <v>2265</v>
      </c>
      <c r="D15048" t="s">
        <v>2897</v>
      </c>
      <c r="E15048" t="s">
        <v>3334</v>
      </c>
      <c r="F15048" s="6">
        <v>23</v>
      </c>
      <c r="G15048" s="6"/>
      <c r="H15048" s="6"/>
      <c r="I15048" s="6"/>
      <c r="J15048" s="6">
        <v>51.599999999999987</v>
      </c>
      <c r="K15048">
        <f t="shared" si="470"/>
        <v>1</v>
      </c>
    </row>
    <row r="15049" spans="1:11" x14ac:dyDescent="0.25">
      <c r="A15049" s="5" t="str">
        <f t="shared" si="471"/>
        <v>SubLAPSCE NorthAverage WeekdayNovember24</v>
      </c>
      <c r="B15049" t="s">
        <v>2237</v>
      </c>
      <c r="C15049" t="s">
        <v>2265</v>
      </c>
      <c r="D15049" t="s">
        <v>2897</v>
      </c>
      <c r="E15049" t="s">
        <v>3334</v>
      </c>
      <c r="F15049" s="6">
        <v>24</v>
      </c>
      <c r="G15049" s="6"/>
      <c r="H15049" s="6"/>
      <c r="I15049" s="6"/>
      <c r="J15049" s="6">
        <v>50.520714285714277</v>
      </c>
      <c r="K15049">
        <f t="shared" si="470"/>
        <v>1</v>
      </c>
    </row>
    <row r="15050" spans="1:11" x14ac:dyDescent="0.25">
      <c r="A15050" s="5" t="str">
        <f t="shared" si="471"/>
        <v>SubLAPSCE NorthMonthly Peak DayNovember1</v>
      </c>
      <c r="B15050" t="s">
        <v>2237</v>
      </c>
      <c r="C15050" t="s">
        <v>2265</v>
      </c>
      <c r="D15050" t="s">
        <v>2898</v>
      </c>
      <c r="E15050" t="s">
        <v>3334</v>
      </c>
      <c r="F15050" s="6">
        <v>1</v>
      </c>
      <c r="G15050" s="6"/>
      <c r="H15050" s="6"/>
      <c r="I15050" s="6"/>
      <c r="J15050" s="6">
        <v>58.828571428571422</v>
      </c>
      <c r="K15050">
        <f t="shared" si="470"/>
        <v>1</v>
      </c>
    </row>
    <row r="15051" spans="1:11" x14ac:dyDescent="0.25">
      <c r="A15051" s="5" t="str">
        <f t="shared" si="471"/>
        <v>SubLAPSCE NorthMonthly Peak DayNovember2</v>
      </c>
      <c r="B15051" t="s">
        <v>2237</v>
      </c>
      <c r="C15051" t="s">
        <v>2265</v>
      </c>
      <c r="D15051" t="s">
        <v>2898</v>
      </c>
      <c r="E15051" t="s">
        <v>3334</v>
      </c>
      <c r="F15051" s="6">
        <v>2</v>
      </c>
      <c r="G15051" s="6"/>
      <c r="H15051" s="6"/>
      <c r="I15051" s="6"/>
      <c r="J15051" s="6">
        <v>57.684285714285728</v>
      </c>
      <c r="K15051">
        <f t="shared" si="470"/>
        <v>1</v>
      </c>
    </row>
    <row r="15052" spans="1:11" x14ac:dyDescent="0.25">
      <c r="A15052" s="5" t="str">
        <f t="shared" si="471"/>
        <v>SubLAPSCE NorthMonthly Peak DayNovember3</v>
      </c>
      <c r="B15052" t="s">
        <v>2237</v>
      </c>
      <c r="C15052" t="s">
        <v>2265</v>
      </c>
      <c r="D15052" t="s">
        <v>2898</v>
      </c>
      <c r="E15052" t="s">
        <v>3334</v>
      </c>
      <c r="F15052" s="6">
        <v>3</v>
      </c>
      <c r="G15052" s="6"/>
      <c r="H15052" s="6"/>
      <c r="I15052" s="6"/>
      <c r="J15052" s="6">
        <v>55.79357142857144</v>
      </c>
      <c r="K15052">
        <f t="shared" si="470"/>
        <v>1</v>
      </c>
    </row>
    <row r="15053" spans="1:11" x14ac:dyDescent="0.25">
      <c r="A15053" s="5" t="str">
        <f t="shared" si="471"/>
        <v>SubLAPSCE NorthMonthly Peak DayNovember4</v>
      </c>
      <c r="B15053" t="s">
        <v>2237</v>
      </c>
      <c r="C15053" t="s">
        <v>2265</v>
      </c>
      <c r="D15053" t="s">
        <v>2898</v>
      </c>
      <c r="E15053" t="s">
        <v>3334</v>
      </c>
      <c r="F15053" s="6">
        <v>4</v>
      </c>
      <c r="G15053" s="6"/>
      <c r="H15053" s="6"/>
      <c r="I15053" s="6"/>
      <c r="J15053" s="6">
        <v>54.969285714285711</v>
      </c>
      <c r="K15053">
        <f t="shared" si="470"/>
        <v>1</v>
      </c>
    </row>
    <row r="15054" spans="1:11" x14ac:dyDescent="0.25">
      <c r="A15054" s="5" t="str">
        <f t="shared" si="471"/>
        <v>SubLAPSCE NorthMonthly Peak DayNovember5</v>
      </c>
      <c r="B15054" t="s">
        <v>2237</v>
      </c>
      <c r="C15054" t="s">
        <v>2265</v>
      </c>
      <c r="D15054" t="s">
        <v>2898</v>
      </c>
      <c r="E15054" t="s">
        <v>3334</v>
      </c>
      <c r="F15054" s="6">
        <v>5</v>
      </c>
      <c r="G15054" s="6"/>
      <c r="H15054" s="6"/>
      <c r="I15054" s="6"/>
      <c r="J15054" s="6">
        <v>53.29</v>
      </c>
      <c r="K15054">
        <f t="shared" si="470"/>
        <v>1</v>
      </c>
    </row>
    <row r="15055" spans="1:11" x14ac:dyDescent="0.25">
      <c r="A15055" s="5" t="str">
        <f t="shared" si="471"/>
        <v>SubLAPSCE NorthMonthly Peak DayNovember6</v>
      </c>
      <c r="B15055" t="s">
        <v>2237</v>
      </c>
      <c r="C15055" t="s">
        <v>2265</v>
      </c>
      <c r="D15055" t="s">
        <v>2898</v>
      </c>
      <c r="E15055" t="s">
        <v>3334</v>
      </c>
      <c r="F15055" s="6">
        <v>6</v>
      </c>
      <c r="G15055" s="6"/>
      <c r="H15055" s="6"/>
      <c r="I15055" s="6"/>
      <c r="J15055" s="6">
        <v>52.491428571428557</v>
      </c>
      <c r="K15055">
        <f t="shared" si="470"/>
        <v>1</v>
      </c>
    </row>
    <row r="15056" spans="1:11" x14ac:dyDescent="0.25">
      <c r="A15056" s="5" t="str">
        <f t="shared" si="471"/>
        <v>SubLAPSCE NorthMonthly Peak DayNovember7</v>
      </c>
      <c r="B15056" t="s">
        <v>2237</v>
      </c>
      <c r="C15056" t="s">
        <v>2265</v>
      </c>
      <c r="D15056" t="s">
        <v>2898</v>
      </c>
      <c r="E15056" t="s">
        <v>3334</v>
      </c>
      <c r="F15056" s="6">
        <v>7</v>
      </c>
      <c r="G15056" s="6"/>
      <c r="H15056" s="6"/>
      <c r="I15056" s="6"/>
      <c r="J15056" s="6">
        <v>52.186428571428578</v>
      </c>
      <c r="K15056">
        <f t="shared" si="470"/>
        <v>1</v>
      </c>
    </row>
    <row r="15057" spans="1:11" x14ac:dyDescent="0.25">
      <c r="A15057" s="5" t="str">
        <f t="shared" si="471"/>
        <v>SubLAPSCE NorthMonthly Peak DayNovember8</v>
      </c>
      <c r="B15057" t="s">
        <v>2237</v>
      </c>
      <c r="C15057" t="s">
        <v>2265</v>
      </c>
      <c r="D15057" t="s">
        <v>2898</v>
      </c>
      <c r="E15057" t="s">
        <v>3334</v>
      </c>
      <c r="F15057" s="6">
        <v>8</v>
      </c>
      <c r="G15057" s="6"/>
      <c r="H15057" s="6"/>
      <c r="I15057" s="6"/>
      <c r="J15057" s="6">
        <v>52.270714285714284</v>
      </c>
      <c r="K15057">
        <f t="shared" si="470"/>
        <v>1</v>
      </c>
    </row>
    <row r="15058" spans="1:11" x14ac:dyDescent="0.25">
      <c r="A15058" s="5" t="str">
        <f t="shared" si="471"/>
        <v>SubLAPSCE NorthMonthly Peak DayNovember9</v>
      </c>
      <c r="B15058" t="s">
        <v>2237</v>
      </c>
      <c r="C15058" t="s">
        <v>2265</v>
      </c>
      <c r="D15058" t="s">
        <v>2898</v>
      </c>
      <c r="E15058" t="s">
        <v>3334</v>
      </c>
      <c r="F15058" s="6">
        <v>9</v>
      </c>
      <c r="G15058" s="6"/>
      <c r="H15058" s="6"/>
      <c r="I15058" s="6"/>
      <c r="J15058" s="6">
        <v>55.419285714285699</v>
      </c>
      <c r="K15058">
        <f t="shared" si="470"/>
        <v>1</v>
      </c>
    </row>
    <row r="15059" spans="1:11" x14ac:dyDescent="0.25">
      <c r="A15059" s="5" t="str">
        <f t="shared" si="471"/>
        <v>SubLAPSCE NorthMonthly Peak DayNovember10</v>
      </c>
      <c r="B15059" t="s">
        <v>2237</v>
      </c>
      <c r="C15059" t="s">
        <v>2265</v>
      </c>
      <c r="D15059" t="s">
        <v>2898</v>
      </c>
      <c r="E15059" t="s">
        <v>3334</v>
      </c>
      <c r="F15059" s="6">
        <v>10</v>
      </c>
      <c r="G15059" s="6"/>
      <c r="H15059" s="6"/>
      <c r="I15059" s="6"/>
      <c r="J15059" s="6">
        <v>62.42</v>
      </c>
      <c r="K15059">
        <f t="shared" si="470"/>
        <v>1</v>
      </c>
    </row>
    <row r="15060" spans="1:11" x14ac:dyDescent="0.25">
      <c r="A15060" s="5" t="str">
        <f t="shared" si="471"/>
        <v>SubLAPSCE NorthMonthly Peak DayNovember11</v>
      </c>
      <c r="B15060" t="s">
        <v>2237</v>
      </c>
      <c r="C15060" t="s">
        <v>2265</v>
      </c>
      <c r="D15060" t="s">
        <v>2898</v>
      </c>
      <c r="E15060" t="s">
        <v>3334</v>
      </c>
      <c r="F15060" s="6">
        <v>11</v>
      </c>
      <c r="G15060" s="6"/>
      <c r="H15060" s="6"/>
      <c r="I15060" s="6"/>
      <c r="J15060" s="6">
        <v>69.648571428571429</v>
      </c>
      <c r="K15060">
        <f t="shared" si="470"/>
        <v>1</v>
      </c>
    </row>
    <row r="15061" spans="1:11" x14ac:dyDescent="0.25">
      <c r="A15061" s="5" t="str">
        <f t="shared" si="471"/>
        <v>SubLAPSCE NorthMonthly Peak DayNovember12</v>
      </c>
      <c r="B15061" t="s">
        <v>2237</v>
      </c>
      <c r="C15061" t="s">
        <v>2265</v>
      </c>
      <c r="D15061" t="s">
        <v>2898</v>
      </c>
      <c r="E15061" t="s">
        <v>3334</v>
      </c>
      <c r="F15061" s="6">
        <v>12</v>
      </c>
      <c r="G15061" s="6"/>
      <c r="H15061" s="6"/>
      <c r="I15061" s="6"/>
      <c r="J15061" s="6">
        <v>74.740000000000009</v>
      </c>
      <c r="K15061">
        <f t="shared" si="470"/>
        <v>1</v>
      </c>
    </row>
    <row r="15062" spans="1:11" x14ac:dyDescent="0.25">
      <c r="A15062" s="5" t="str">
        <f t="shared" si="471"/>
        <v>SubLAPSCE NorthMonthly Peak DayNovember13</v>
      </c>
      <c r="B15062" t="s">
        <v>2237</v>
      </c>
      <c r="C15062" t="s">
        <v>2265</v>
      </c>
      <c r="D15062" t="s">
        <v>2898</v>
      </c>
      <c r="E15062" t="s">
        <v>3334</v>
      </c>
      <c r="F15062" s="6">
        <v>13</v>
      </c>
      <c r="G15062" s="6"/>
      <c r="H15062" s="6"/>
      <c r="I15062" s="6"/>
      <c r="J15062" s="6">
        <v>77.799999999999983</v>
      </c>
      <c r="K15062">
        <f t="shared" si="470"/>
        <v>1</v>
      </c>
    </row>
    <row r="15063" spans="1:11" x14ac:dyDescent="0.25">
      <c r="A15063" s="5" t="str">
        <f t="shared" si="471"/>
        <v>SubLAPSCE NorthMonthly Peak DayNovember14</v>
      </c>
      <c r="B15063" t="s">
        <v>2237</v>
      </c>
      <c r="C15063" t="s">
        <v>2265</v>
      </c>
      <c r="D15063" t="s">
        <v>2898</v>
      </c>
      <c r="E15063" t="s">
        <v>3334</v>
      </c>
      <c r="F15063" s="6">
        <v>14</v>
      </c>
      <c r="G15063" s="6"/>
      <c r="H15063" s="6"/>
      <c r="I15063" s="6"/>
      <c r="J15063" s="6">
        <v>78.907142857142858</v>
      </c>
      <c r="K15063">
        <f t="shared" si="470"/>
        <v>1</v>
      </c>
    </row>
    <row r="15064" spans="1:11" x14ac:dyDescent="0.25">
      <c r="A15064" s="5" t="str">
        <f t="shared" si="471"/>
        <v>SubLAPSCE NorthMonthly Peak DayNovember15</v>
      </c>
      <c r="B15064" t="s">
        <v>2237</v>
      </c>
      <c r="C15064" t="s">
        <v>2265</v>
      </c>
      <c r="D15064" t="s">
        <v>2898</v>
      </c>
      <c r="E15064" t="s">
        <v>3334</v>
      </c>
      <c r="F15064" s="6">
        <v>15</v>
      </c>
      <c r="G15064" s="6"/>
      <c r="H15064" s="6"/>
      <c r="I15064" s="6"/>
      <c r="J15064" s="6">
        <v>79.94285714285715</v>
      </c>
      <c r="K15064">
        <f t="shared" si="470"/>
        <v>1</v>
      </c>
    </row>
    <row r="15065" spans="1:11" x14ac:dyDescent="0.25">
      <c r="A15065" s="5" t="str">
        <f t="shared" si="471"/>
        <v>SubLAPSCE NorthMonthly Peak DayNovember16</v>
      </c>
      <c r="B15065" t="s">
        <v>2237</v>
      </c>
      <c r="C15065" t="s">
        <v>2265</v>
      </c>
      <c r="D15065" t="s">
        <v>2898</v>
      </c>
      <c r="E15065" t="s">
        <v>3334</v>
      </c>
      <c r="F15065" s="6">
        <v>16</v>
      </c>
      <c r="G15065" s="6"/>
      <c r="H15065" s="6"/>
      <c r="I15065" s="6"/>
      <c r="J15065" s="6">
        <v>80.885714285714286</v>
      </c>
      <c r="K15065">
        <f t="shared" si="470"/>
        <v>1</v>
      </c>
    </row>
    <row r="15066" spans="1:11" x14ac:dyDescent="0.25">
      <c r="A15066" s="5" t="str">
        <f t="shared" si="471"/>
        <v>SubLAPSCE NorthMonthly Peak DayNovember17</v>
      </c>
      <c r="B15066" t="s">
        <v>2237</v>
      </c>
      <c r="C15066" t="s">
        <v>2265</v>
      </c>
      <c r="D15066" t="s">
        <v>2898</v>
      </c>
      <c r="E15066" t="s">
        <v>3334</v>
      </c>
      <c r="F15066" s="6">
        <v>17</v>
      </c>
      <c r="G15066" s="6"/>
      <c r="H15066" s="6"/>
      <c r="I15066" s="6"/>
      <c r="J15066" s="6">
        <v>80.335714285714303</v>
      </c>
      <c r="K15066">
        <f t="shared" si="470"/>
        <v>1</v>
      </c>
    </row>
    <row r="15067" spans="1:11" x14ac:dyDescent="0.25">
      <c r="A15067" s="5" t="str">
        <f t="shared" si="471"/>
        <v>SubLAPSCE NorthMonthly Peak DayNovember18</v>
      </c>
      <c r="B15067" t="s">
        <v>2237</v>
      </c>
      <c r="C15067" t="s">
        <v>2265</v>
      </c>
      <c r="D15067" t="s">
        <v>2898</v>
      </c>
      <c r="E15067" t="s">
        <v>3334</v>
      </c>
      <c r="F15067" s="6">
        <v>18</v>
      </c>
      <c r="G15067" s="6"/>
      <c r="H15067" s="6"/>
      <c r="I15067" s="6"/>
      <c r="J15067" s="6">
        <v>77.771428571428586</v>
      </c>
      <c r="K15067">
        <f t="shared" si="470"/>
        <v>1</v>
      </c>
    </row>
    <row r="15068" spans="1:11" x14ac:dyDescent="0.25">
      <c r="A15068" s="5" t="str">
        <f t="shared" si="471"/>
        <v>SubLAPSCE NorthMonthly Peak DayNovember19</v>
      </c>
      <c r="B15068" t="s">
        <v>2237</v>
      </c>
      <c r="C15068" t="s">
        <v>2265</v>
      </c>
      <c r="D15068" t="s">
        <v>2898</v>
      </c>
      <c r="E15068" t="s">
        <v>3334</v>
      </c>
      <c r="F15068" s="6">
        <v>19</v>
      </c>
      <c r="G15068" s="6"/>
      <c r="H15068" s="6"/>
      <c r="I15068" s="6"/>
      <c r="J15068" s="6">
        <v>74.26428571428572</v>
      </c>
      <c r="K15068">
        <f t="shared" si="470"/>
        <v>1</v>
      </c>
    </row>
    <row r="15069" spans="1:11" x14ac:dyDescent="0.25">
      <c r="A15069" s="5" t="str">
        <f t="shared" si="471"/>
        <v>SubLAPSCE NorthMonthly Peak DayNovember20</v>
      </c>
      <c r="B15069" t="s">
        <v>2237</v>
      </c>
      <c r="C15069" t="s">
        <v>2265</v>
      </c>
      <c r="D15069" t="s">
        <v>2898</v>
      </c>
      <c r="E15069" t="s">
        <v>3334</v>
      </c>
      <c r="F15069" s="6">
        <v>20</v>
      </c>
      <c r="G15069" s="6"/>
      <c r="H15069" s="6"/>
      <c r="I15069" s="6"/>
      <c r="J15069" s="6">
        <v>71.156428571428577</v>
      </c>
      <c r="K15069">
        <f t="shared" si="470"/>
        <v>1</v>
      </c>
    </row>
    <row r="15070" spans="1:11" x14ac:dyDescent="0.25">
      <c r="A15070" s="5" t="str">
        <f t="shared" si="471"/>
        <v>SubLAPSCE NorthMonthly Peak DayNovember21</v>
      </c>
      <c r="B15070" t="s">
        <v>2237</v>
      </c>
      <c r="C15070" t="s">
        <v>2265</v>
      </c>
      <c r="D15070" t="s">
        <v>2898</v>
      </c>
      <c r="E15070" t="s">
        <v>3334</v>
      </c>
      <c r="F15070" s="6">
        <v>21</v>
      </c>
      <c r="G15070" s="6"/>
      <c r="H15070" s="6"/>
      <c r="I15070" s="6"/>
      <c r="J15070" s="6">
        <v>68.820714285714288</v>
      </c>
      <c r="K15070">
        <f t="shared" si="470"/>
        <v>1</v>
      </c>
    </row>
    <row r="15071" spans="1:11" x14ac:dyDescent="0.25">
      <c r="A15071" s="5" t="str">
        <f t="shared" si="471"/>
        <v>SubLAPSCE NorthMonthly Peak DayNovember22</v>
      </c>
      <c r="B15071" t="s">
        <v>2237</v>
      </c>
      <c r="C15071" t="s">
        <v>2265</v>
      </c>
      <c r="D15071" t="s">
        <v>2898</v>
      </c>
      <c r="E15071" t="s">
        <v>3334</v>
      </c>
      <c r="F15071" s="6">
        <v>22</v>
      </c>
      <c r="G15071" s="6"/>
      <c r="H15071" s="6"/>
      <c r="I15071" s="6"/>
      <c r="J15071" s="6">
        <v>66.110714285714295</v>
      </c>
      <c r="K15071">
        <f t="shared" si="470"/>
        <v>1</v>
      </c>
    </row>
    <row r="15072" spans="1:11" x14ac:dyDescent="0.25">
      <c r="A15072" s="5" t="str">
        <f t="shared" si="471"/>
        <v>SubLAPSCE NorthMonthly Peak DayNovember23</v>
      </c>
      <c r="B15072" t="s">
        <v>2237</v>
      </c>
      <c r="C15072" t="s">
        <v>2265</v>
      </c>
      <c r="D15072" t="s">
        <v>2898</v>
      </c>
      <c r="E15072" t="s">
        <v>3334</v>
      </c>
      <c r="F15072" s="6">
        <v>23</v>
      </c>
      <c r="G15072" s="6"/>
      <c r="H15072" s="6"/>
      <c r="I15072" s="6"/>
      <c r="J15072" s="6">
        <v>64.183571428571412</v>
      </c>
      <c r="K15072">
        <f t="shared" si="470"/>
        <v>1</v>
      </c>
    </row>
    <row r="15073" spans="1:11" x14ac:dyDescent="0.25">
      <c r="A15073" s="5" t="str">
        <f t="shared" si="471"/>
        <v>SubLAPSCE NorthMonthly Peak DayNovember24</v>
      </c>
      <c r="B15073" t="s">
        <v>2237</v>
      </c>
      <c r="C15073" t="s">
        <v>2265</v>
      </c>
      <c r="D15073" t="s">
        <v>2898</v>
      </c>
      <c r="E15073" t="s">
        <v>3334</v>
      </c>
      <c r="F15073" s="6">
        <v>24</v>
      </c>
      <c r="G15073" s="6"/>
      <c r="H15073" s="6"/>
      <c r="I15073" s="6"/>
      <c r="J15073" s="6">
        <v>64.735714285714295</v>
      </c>
      <c r="K15073">
        <f t="shared" si="470"/>
        <v>1</v>
      </c>
    </row>
    <row r="15074" spans="1:11" x14ac:dyDescent="0.25">
      <c r="A15074" s="5" t="str">
        <f t="shared" si="471"/>
        <v>SubLAPSCE NorthAverage WeekdayDecember1</v>
      </c>
      <c r="B15074" t="s">
        <v>2237</v>
      </c>
      <c r="C15074" t="s">
        <v>2265</v>
      </c>
      <c r="D15074" t="s">
        <v>2899</v>
      </c>
      <c r="E15074" t="s">
        <v>3335</v>
      </c>
      <c r="F15074" s="6">
        <v>1</v>
      </c>
      <c r="G15074" s="6"/>
      <c r="H15074" s="6"/>
      <c r="I15074" s="6"/>
      <c r="J15074" s="6">
        <v>44.304285714285733</v>
      </c>
      <c r="K15074">
        <f t="shared" si="470"/>
        <v>1</v>
      </c>
    </row>
    <row r="15075" spans="1:11" x14ac:dyDescent="0.25">
      <c r="A15075" s="5" t="str">
        <f t="shared" si="471"/>
        <v>SubLAPSCE NorthAverage WeekdayDecember2</v>
      </c>
      <c r="B15075" t="s">
        <v>2237</v>
      </c>
      <c r="C15075" t="s">
        <v>2265</v>
      </c>
      <c r="D15075" t="s">
        <v>2899</v>
      </c>
      <c r="E15075" t="s">
        <v>3335</v>
      </c>
      <c r="F15075" s="6">
        <v>2</v>
      </c>
      <c r="G15075" s="6"/>
      <c r="H15075" s="6"/>
      <c r="I15075" s="6"/>
      <c r="J15075" s="6">
        <v>41.908571428571427</v>
      </c>
      <c r="K15075">
        <f t="shared" si="470"/>
        <v>1</v>
      </c>
    </row>
    <row r="15076" spans="1:11" x14ac:dyDescent="0.25">
      <c r="A15076" s="5" t="str">
        <f t="shared" si="471"/>
        <v>SubLAPSCE NorthAverage WeekdayDecember3</v>
      </c>
      <c r="B15076" t="s">
        <v>2237</v>
      </c>
      <c r="C15076" t="s">
        <v>2265</v>
      </c>
      <c r="D15076" t="s">
        <v>2899</v>
      </c>
      <c r="E15076" t="s">
        <v>3335</v>
      </c>
      <c r="F15076" s="6">
        <v>3</v>
      </c>
      <c r="G15076" s="6"/>
      <c r="H15076" s="6"/>
      <c r="I15076" s="6"/>
      <c r="J15076" s="6">
        <v>40.777142857142863</v>
      </c>
      <c r="K15076">
        <f t="shared" si="470"/>
        <v>1</v>
      </c>
    </row>
    <row r="15077" spans="1:11" x14ac:dyDescent="0.25">
      <c r="A15077" s="5" t="str">
        <f t="shared" si="471"/>
        <v>SubLAPSCE NorthAverage WeekdayDecember4</v>
      </c>
      <c r="B15077" t="s">
        <v>2237</v>
      </c>
      <c r="C15077" t="s">
        <v>2265</v>
      </c>
      <c r="D15077" t="s">
        <v>2899</v>
      </c>
      <c r="E15077" t="s">
        <v>3335</v>
      </c>
      <c r="F15077" s="6">
        <v>4</v>
      </c>
      <c r="G15077" s="6"/>
      <c r="H15077" s="6"/>
      <c r="I15077" s="6"/>
      <c r="J15077" s="6">
        <v>39.592142857142861</v>
      </c>
      <c r="K15077">
        <f t="shared" si="470"/>
        <v>1</v>
      </c>
    </row>
    <row r="15078" spans="1:11" x14ac:dyDescent="0.25">
      <c r="A15078" s="5" t="str">
        <f t="shared" si="471"/>
        <v>SubLAPSCE NorthAverage WeekdayDecember5</v>
      </c>
      <c r="B15078" t="s">
        <v>2237</v>
      </c>
      <c r="C15078" t="s">
        <v>2265</v>
      </c>
      <c r="D15078" t="s">
        <v>2899</v>
      </c>
      <c r="E15078" t="s">
        <v>3335</v>
      </c>
      <c r="F15078" s="6">
        <v>5</v>
      </c>
      <c r="G15078" s="6"/>
      <c r="H15078" s="6"/>
      <c r="I15078" s="6"/>
      <c r="J15078" s="6">
        <v>40.398571428571429</v>
      </c>
      <c r="K15078">
        <f t="shared" si="470"/>
        <v>1</v>
      </c>
    </row>
    <row r="15079" spans="1:11" x14ac:dyDescent="0.25">
      <c r="A15079" s="5" t="str">
        <f t="shared" si="471"/>
        <v>SubLAPSCE NorthAverage WeekdayDecember6</v>
      </c>
      <c r="B15079" t="s">
        <v>2237</v>
      </c>
      <c r="C15079" t="s">
        <v>2265</v>
      </c>
      <c r="D15079" t="s">
        <v>2899</v>
      </c>
      <c r="E15079" t="s">
        <v>3335</v>
      </c>
      <c r="F15079" s="6">
        <v>6</v>
      </c>
      <c r="G15079" s="6"/>
      <c r="H15079" s="6"/>
      <c r="I15079" s="6"/>
      <c r="J15079" s="6">
        <v>38.567142857142862</v>
      </c>
      <c r="K15079">
        <f t="shared" si="470"/>
        <v>1</v>
      </c>
    </row>
    <row r="15080" spans="1:11" x14ac:dyDescent="0.25">
      <c r="A15080" s="5" t="str">
        <f t="shared" si="471"/>
        <v>SubLAPSCE NorthAverage WeekdayDecember7</v>
      </c>
      <c r="B15080" t="s">
        <v>2237</v>
      </c>
      <c r="C15080" t="s">
        <v>2265</v>
      </c>
      <c r="D15080" t="s">
        <v>2899</v>
      </c>
      <c r="E15080" t="s">
        <v>3335</v>
      </c>
      <c r="F15080" s="6">
        <v>7</v>
      </c>
      <c r="G15080" s="6"/>
      <c r="H15080" s="6"/>
      <c r="I15080" s="6"/>
      <c r="J15080" s="6">
        <v>36.620000000000005</v>
      </c>
      <c r="K15080">
        <f t="shared" si="470"/>
        <v>1</v>
      </c>
    </row>
    <row r="15081" spans="1:11" x14ac:dyDescent="0.25">
      <c r="A15081" s="5" t="str">
        <f t="shared" si="471"/>
        <v>SubLAPSCE NorthAverage WeekdayDecember8</v>
      </c>
      <c r="B15081" t="s">
        <v>2237</v>
      </c>
      <c r="C15081" t="s">
        <v>2265</v>
      </c>
      <c r="D15081" t="s">
        <v>2899</v>
      </c>
      <c r="E15081" t="s">
        <v>3335</v>
      </c>
      <c r="F15081" s="6">
        <v>8</v>
      </c>
      <c r="G15081" s="6"/>
      <c r="H15081" s="6"/>
      <c r="I15081" s="6"/>
      <c r="J15081" s="6">
        <v>36.101428571428571</v>
      </c>
      <c r="K15081">
        <f t="shared" si="470"/>
        <v>1</v>
      </c>
    </row>
    <row r="15082" spans="1:11" x14ac:dyDescent="0.25">
      <c r="A15082" s="5" t="str">
        <f t="shared" si="471"/>
        <v>SubLAPSCE NorthAverage WeekdayDecember9</v>
      </c>
      <c r="B15082" t="s">
        <v>2237</v>
      </c>
      <c r="C15082" t="s">
        <v>2265</v>
      </c>
      <c r="D15082" t="s">
        <v>2899</v>
      </c>
      <c r="E15082" t="s">
        <v>3335</v>
      </c>
      <c r="F15082" s="6">
        <v>9</v>
      </c>
      <c r="G15082" s="6"/>
      <c r="H15082" s="6"/>
      <c r="I15082" s="6"/>
      <c r="J15082" s="6">
        <v>39.430714285714295</v>
      </c>
      <c r="K15082">
        <f t="shared" si="470"/>
        <v>1</v>
      </c>
    </row>
    <row r="15083" spans="1:11" x14ac:dyDescent="0.25">
      <c r="A15083" s="5" t="str">
        <f t="shared" si="471"/>
        <v>SubLAPSCE NorthAverage WeekdayDecember10</v>
      </c>
      <c r="B15083" t="s">
        <v>2237</v>
      </c>
      <c r="C15083" t="s">
        <v>2265</v>
      </c>
      <c r="D15083" t="s">
        <v>2899</v>
      </c>
      <c r="E15083" t="s">
        <v>3335</v>
      </c>
      <c r="F15083" s="6">
        <v>10</v>
      </c>
      <c r="G15083" s="6"/>
      <c r="H15083" s="6"/>
      <c r="I15083" s="6"/>
      <c r="J15083" s="6">
        <v>44.513571428571424</v>
      </c>
      <c r="K15083">
        <f t="shared" si="470"/>
        <v>1</v>
      </c>
    </row>
    <row r="15084" spans="1:11" x14ac:dyDescent="0.25">
      <c r="A15084" s="5" t="str">
        <f t="shared" si="471"/>
        <v>SubLAPSCE NorthAverage WeekdayDecember11</v>
      </c>
      <c r="B15084" t="s">
        <v>2237</v>
      </c>
      <c r="C15084" t="s">
        <v>2265</v>
      </c>
      <c r="D15084" t="s">
        <v>2899</v>
      </c>
      <c r="E15084" t="s">
        <v>3335</v>
      </c>
      <c r="F15084" s="6">
        <v>11</v>
      </c>
      <c r="G15084" s="6"/>
      <c r="H15084" s="6"/>
      <c r="I15084" s="6"/>
      <c r="J15084" s="6">
        <v>48.547142857142866</v>
      </c>
      <c r="K15084">
        <f t="shared" si="470"/>
        <v>1</v>
      </c>
    </row>
    <row r="15085" spans="1:11" x14ac:dyDescent="0.25">
      <c r="A15085" s="5" t="str">
        <f t="shared" si="471"/>
        <v>SubLAPSCE NorthAverage WeekdayDecember12</v>
      </c>
      <c r="B15085" t="s">
        <v>2237</v>
      </c>
      <c r="C15085" t="s">
        <v>2265</v>
      </c>
      <c r="D15085" t="s">
        <v>2899</v>
      </c>
      <c r="E15085" t="s">
        <v>3335</v>
      </c>
      <c r="F15085" s="6">
        <v>12</v>
      </c>
      <c r="G15085" s="6"/>
      <c r="H15085" s="6"/>
      <c r="I15085" s="6"/>
      <c r="J15085" s="6">
        <v>51.312142857142867</v>
      </c>
      <c r="K15085">
        <f t="shared" si="470"/>
        <v>1</v>
      </c>
    </row>
    <row r="15086" spans="1:11" x14ac:dyDescent="0.25">
      <c r="A15086" s="5" t="str">
        <f t="shared" si="471"/>
        <v>SubLAPSCE NorthAverage WeekdayDecember13</v>
      </c>
      <c r="B15086" t="s">
        <v>2237</v>
      </c>
      <c r="C15086" t="s">
        <v>2265</v>
      </c>
      <c r="D15086" t="s">
        <v>2899</v>
      </c>
      <c r="E15086" t="s">
        <v>3335</v>
      </c>
      <c r="F15086" s="6">
        <v>13</v>
      </c>
      <c r="G15086" s="6"/>
      <c r="H15086" s="6"/>
      <c r="I15086" s="6"/>
      <c r="J15086" s="6">
        <v>54.554285714285712</v>
      </c>
      <c r="K15086">
        <f t="shared" si="470"/>
        <v>1</v>
      </c>
    </row>
    <row r="15087" spans="1:11" x14ac:dyDescent="0.25">
      <c r="A15087" s="5" t="str">
        <f t="shared" si="471"/>
        <v>SubLAPSCE NorthAverage WeekdayDecember14</v>
      </c>
      <c r="B15087" t="s">
        <v>2237</v>
      </c>
      <c r="C15087" t="s">
        <v>2265</v>
      </c>
      <c r="D15087" t="s">
        <v>2899</v>
      </c>
      <c r="E15087" t="s">
        <v>3335</v>
      </c>
      <c r="F15087" s="6">
        <v>14</v>
      </c>
      <c r="G15087" s="6"/>
      <c r="H15087" s="6"/>
      <c r="I15087" s="6"/>
      <c r="J15087" s="6">
        <v>55.898571428571429</v>
      </c>
      <c r="K15087">
        <f t="shared" si="470"/>
        <v>1</v>
      </c>
    </row>
    <row r="15088" spans="1:11" x14ac:dyDescent="0.25">
      <c r="A15088" s="5" t="str">
        <f t="shared" si="471"/>
        <v>SubLAPSCE NorthAverage WeekdayDecember15</v>
      </c>
      <c r="B15088" t="s">
        <v>2237</v>
      </c>
      <c r="C15088" t="s">
        <v>2265</v>
      </c>
      <c r="D15088" t="s">
        <v>2899</v>
      </c>
      <c r="E15088" t="s">
        <v>3335</v>
      </c>
      <c r="F15088" s="6">
        <v>15</v>
      </c>
      <c r="G15088" s="6"/>
      <c r="H15088" s="6"/>
      <c r="I15088" s="6"/>
      <c r="J15088" s="6">
        <v>57.477142857142852</v>
      </c>
      <c r="K15088">
        <f t="shared" si="470"/>
        <v>1</v>
      </c>
    </row>
    <row r="15089" spans="1:11" x14ac:dyDescent="0.25">
      <c r="A15089" s="5" t="str">
        <f t="shared" si="471"/>
        <v>SubLAPSCE NorthAverage WeekdayDecember16</v>
      </c>
      <c r="B15089" t="s">
        <v>2237</v>
      </c>
      <c r="C15089" t="s">
        <v>2265</v>
      </c>
      <c r="D15089" t="s">
        <v>2899</v>
      </c>
      <c r="E15089" t="s">
        <v>3335</v>
      </c>
      <c r="F15089" s="6">
        <v>16</v>
      </c>
      <c r="G15089" s="6"/>
      <c r="H15089" s="6"/>
      <c r="I15089" s="6"/>
      <c r="J15089" s="6">
        <v>58.577857142857134</v>
      </c>
      <c r="K15089">
        <f t="shared" si="470"/>
        <v>1</v>
      </c>
    </row>
    <row r="15090" spans="1:11" x14ac:dyDescent="0.25">
      <c r="A15090" s="5" t="str">
        <f t="shared" si="471"/>
        <v>SubLAPSCE NorthAverage WeekdayDecember17</v>
      </c>
      <c r="B15090" t="s">
        <v>2237</v>
      </c>
      <c r="C15090" t="s">
        <v>2265</v>
      </c>
      <c r="D15090" t="s">
        <v>2899</v>
      </c>
      <c r="E15090" t="s">
        <v>3335</v>
      </c>
      <c r="F15090" s="6">
        <v>17</v>
      </c>
      <c r="G15090" s="6"/>
      <c r="H15090" s="6"/>
      <c r="I15090" s="6"/>
      <c r="J15090" s="6">
        <v>58.861428571428583</v>
      </c>
      <c r="K15090">
        <f t="shared" si="470"/>
        <v>1</v>
      </c>
    </row>
    <row r="15091" spans="1:11" x14ac:dyDescent="0.25">
      <c r="A15091" s="5" t="str">
        <f t="shared" si="471"/>
        <v>SubLAPSCE NorthAverage WeekdayDecember18</v>
      </c>
      <c r="B15091" t="s">
        <v>2237</v>
      </c>
      <c r="C15091" t="s">
        <v>2265</v>
      </c>
      <c r="D15091" t="s">
        <v>2899</v>
      </c>
      <c r="E15091" t="s">
        <v>3335</v>
      </c>
      <c r="F15091" s="6">
        <v>18</v>
      </c>
      <c r="G15091" s="6"/>
      <c r="H15091" s="6"/>
      <c r="I15091" s="6"/>
      <c r="J15091" s="6">
        <v>57.535000000000004</v>
      </c>
      <c r="K15091">
        <f t="shared" si="470"/>
        <v>1</v>
      </c>
    </row>
    <row r="15092" spans="1:11" x14ac:dyDescent="0.25">
      <c r="A15092" s="5" t="str">
        <f t="shared" si="471"/>
        <v>SubLAPSCE NorthAverage WeekdayDecember19</v>
      </c>
      <c r="B15092" t="s">
        <v>2237</v>
      </c>
      <c r="C15092" t="s">
        <v>2265</v>
      </c>
      <c r="D15092" t="s">
        <v>2899</v>
      </c>
      <c r="E15092" t="s">
        <v>3335</v>
      </c>
      <c r="F15092" s="6">
        <v>19</v>
      </c>
      <c r="G15092" s="6"/>
      <c r="H15092" s="6"/>
      <c r="I15092" s="6"/>
      <c r="J15092" s="6">
        <v>54.514999999999986</v>
      </c>
      <c r="K15092">
        <f t="shared" si="470"/>
        <v>1</v>
      </c>
    </row>
    <row r="15093" spans="1:11" x14ac:dyDescent="0.25">
      <c r="A15093" s="5" t="str">
        <f t="shared" si="471"/>
        <v>SubLAPSCE NorthAverage WeekdayDecember20</v>
      </c>
      <c r="B15093" t="s">
        <v>2237</v>
      </c>
      <c r="C15093" t="s">
        <v>2265</v>
      </c>
      <c r="D15093" t="s">
        <v>2899</v>
      </c>
      <c r="E15093" t="s">
        <v>3335</v>
      </c>
      <c r="F15093" s="6">
        <v>20</v>
      </c>
      <c r="G15093" s="6"/>
      <c r="H15093" s="6"/>
      <c r="I15093" s="6"/>
      <c r="J15093" s="6">
        <v>50.944285714285698</v>
      </c>
      <c r="K15093">
        <f t="shared" si="470"/>
        <v>1</v>
      </c>
    </row>
    <row r="15094" spans="1:11" x14ac:dyDescent="0.25">
      <c r="A15094" s="5" t="str">
        <f t="shared" si="471"/>
        <v>SubLAPSCE NorthAverage WeekdayDecember21</v>
      </c>
      <c r="B15094" t="s">
        <v>2237</v>
      </c>
      <c r="C15094" t="s">
        <v>2265</v>
      </c>
      <c r="D15094" t="s">
        <v>2899</v>
      </c>
      <c r="E15094" t="s">
        <v>3335</v>
      </c>
      <c r="F15094" s="6">
        <v>21</v>
      </c>
      <c r="G15094" s="6"/>
      <c r="H15094" s="6"/>
      <c r="I15094" s="6"/>
      <c r="J15094" s="6">
        <v>48.691428571428567</v>
      </c>
      <c r="K15094">
        <f t="shared" si="470"/>
        <v>1</v>
      </c>
    </row>
    <row r="15095" spans="1:11" x14ac:dyDescent="0.25">
      <c r="A15095" s="5" t="str">
        <f t="shared" si="471"/>
        <v>SubLAPSCE NorthAverage WeekdayDecember22</v>
      </c>
      <c r="B15095" t="s">
        <v>2237</v>
      </c>
      <c r="C15095" t="s">
        <v>2265</v>
      </c>
      <c r="D15095" t="s">
        <v>2899</v>
      </c>
      <c r="E15095" t="s">
        <v>3335</v>
      </c>
      <c r="F15095" s="6">
        <v>22</v>
      </c>
      <c r="G15095" s="6"/>
      <c r="H15095" s="6"/>
      <c r="I15095" s="6"/>
      <c r="J15095" s="6">
        <v>44.910000000000004</v>
      </c>
      <c r="K15095">
        <f t="shared" si="470"/>
        <v>1</v>
      </c>
    </row>
    <row r="15096" spans="1:11" x14ac:dyDescent="0.25">
      <c r="A15096" s="5" t="str">
        <f t="shared" si="471"/>
        <v>SubLAPSCE NorthAverage WeekdayDecember23</v>
      </c>
      <c r="B15096" t="s">
        <v>2237</v>
      </c>
      <c r="C15096" t="s">
        <v>2265</v>
      </c>
      <c r="D15096" t="s">
        <v>2899</v>
      </c>
      <c r="E15096" t="s">
        <v>3335</v>
      </c>
      <c r="F15096" s="6">
        <v>23</v>
      </c>
      <c r="G15096" s="6"/>
      <c r="H15096" s="6"/>
      <c r="I15096" s="6"/>
      <c r="J15096" s="6">
        <v>44.410714285714285</v>
      </c>
      <c r="K15096">
        <f t="shared" si="470"/>
        <v>1</v>
      </c>
    </row>
    <row r="15097" spans="1:11" x14ac:dyDescent="0.25">
      <c r="A15097" s="5" t="str">
        <f t="shared" si="471"/>
        <v>SubLAPSCE NorthAverage WeekdayDecember24</v>
      </c>
      <c r="B15097" t="s">
        <v>2237</v>
      </c>
      <c r="C15097" t="s">
        <v>2265</v>
      </c>
      <c r="D15097" t="s">
        <v>2899</v>
      </c>
      <c r="E15097" t="s">
        <v>3335</v>
      </c>
      <c r="F15097" s="6">
        <v>24</v>
      </c>
      <c r="G15097" s="6"/>
      <c r="H15097" s="6"/>
      <c r="I15097" s="6"/>
      <c r="J15097" s="6">
        <v>43.092142857142861</v>
      </c>
      <c r="K15097">
        <f t="shared" si="470"/>
        <v>1</v>
      </c>
    </row>
    <row r="15098" spans="1:11" x14ac:dyDescent="0.25">
      <c r="A15098" s="5" t="str">
        <f t="shared" si="471"/>
        <v>SubLAPSCE NorthMonthly Peak DayDecember1</v>
      </c>
      <c r="B15098" t="s">
        <v>2237</v>
      </c>
      <c r="C15098" t="s">
        <v>2265</v>
      </c>
      <c r="D15098" t="s">
        <v>2900</v>
      </c>
      <c r="E15098" t="s">
        <v>3335</v>
      </c>
      <c r="F15098" s="6">
        <v>1</v>
      </c>
      <c r="G15098" s="6"/>
      <c r="H15098" s="6"/>
      <c r="I15098" s="6"/>
      <c r="J15098" s="6">
        <v>38.868571428571421</v>
      </c>
      <c r="K15098">
        <f t="shared" si="470"/>
        <v>1</v>
      </c>
    </row>
    <row r="15099" spans="1:11" x14ac:dyDescent="0.25">
      <c r="A15099" s="5" t="str">
        <f t="shared" si="471"/>
        <v>SubLAPSCE NorthMonthly Peak DayDecember2</v>
      </c>
      <c r="B15099" t="s">
        <v>2237</v>
      </c>
      <c r="C15099" t="s">
        <v>2265</v>
      </c>
      <c r="D15099" t="s">
        <v>2900</v>
      </c>
      <c r="E15099" t="s">
        <v>3335</v>
      </c>
      <c r="F15099" s="6">
        <v>2</v>
      </c>
      <c r="G15099" s="6"/>
      <c r="H15099" s="6"/>
      <c r="I15099" s="6"/>
      <c r="J15099" s="6">
        <v>37.542142857142871</v>
      </c>
      <c r="K15099">
        <f t="shared" si="470"/>
        <v>1</v>
      </c>
    </row>
    <row r="15100" spans="1:11" x14ac:dyDescent="0.25">
      <c r="A15100" s="5" t="str">
        <f t="shared" si="471"/>
        <v>SubLAPSCE NorthMonthly Peak DayDecember3</v>
      </c>
      <c r="B15100" t="s">
        <v>2237</v>
      </c>
      <c r="C15100" t="s">
        <v>2265</v>
      </c>
      <c r="D15100" t="s">
        <v>2900</v>
      </c>
      <c r="E15100" t="s">
        <v>3335</v>
      </c>
      <c r="F15100" s="6">
        <v>3</v>
      </c>
      <c r="G15100" s="6"/>
      <c r="H15100" s="6"/>
      <c r="I15100" s="6"/>
      <c r="J15100" s="6">
        <v>36.664285714285718</v>
      </c>
      <c r="K15100">
        <f t="shared" si="470"/>
        <v>1</v>
      </c>
    </row>
    <row r="15101" spans="1:11" x14ac:dyDescent="0.25">
      <c r="A15101" s="5" t="str">
        <f t="shared" si="471"/>
        <v>SubLAPSCE NorthMonthly Peak DayDecember4</v>
      </c>
      <c r="B15101" t="s">
        <v>2237</v>
      </c>
      <c r="C15101" t="s">
        <v>2265</v>
      </c>
      <c r="D15101" t="s">
        <v>2900</v>
      </c>
      <c r="E15101" t="s">
        <v>3335</v>
      </c>
      <c r="F15101" s="6">
        <v>4</v>
      </c>
      <c r="G15101" s="6"/>
      <c r="H15101" s="6"/>
      <c r="I15101" s="6"/>
      <c r="J15101" s="6">
        <v>35.979285714285723</v>
      </c>
      <c r="K15101">
        <f t="shared" si="470"/>
        <v>1</v>
      </c>
    </row>
    <row r="15102" spans="1:11" x14ac:dyDescent="0.25">
      <c r="A15102" s="5" t="str">
        <f t="shared" si="471"/>
        <v>SubLAPSCE NorthMonthly Peak DayDecember5</v>
      </c>
      <c r="B15102" t="s">
        <v>2237</v>
      </c>
      <c r="C15102" t="s">
        <v>2265</v>
      </c>
      <c r="D15102" t="s">
        <v>2900</v>
      </c>
      <c r="E15102" t="s">
        <v>3335</v>
      </c>
      <c r="F15102" s="6">
        <v>5</v>
      </c>
      <c r="G15102" s="6"/>
      <c r="H15102" s="6"/>
      <c r="I15102" s="6"/>
      <c r="J15102" s="6">
        <v>35.237142857142864</v>
      </c>
      <c r="K15102">
        <f t="shared" si="470"/>
        <v>1</v>
      </c>
    </row>
    <row r="15103" spans="1:11" x14ac:dyDescent="0.25">
      <c r="A15103" s="5" t="str">
        <f t="shared" si="471"/>
        <v>SubLAPSCE NorthMonthly Peak DayDecember6</v>
      </c>
      <c r="B15103" t="s">
        <v>2237</v>
      </c>
      <c r="C15103" t="s">
        <v>2265</v>
      </c>
      <c r="D15103" t="s">
        <v>2900</v>
      </c>
      <c r="E15103" t="s">
        <v>3335</v>
      </c>
      <c r="F15103" s="6">
        <v>6</v>
      </c>
      <c r="G15103" s="6"/>
      <c r="H15103" s="6"/>
      <c r="I15103" s="6"/>
      <c r="J15103" s="6">
        <v>35.531428571428563</v>
      </c>
      <c r="K15103">
        <f t="shared" si="470"/>
        <v>1</v>
      </c>
    </row>
    <row r="15104" spans="1:11" x14ac:dyDescent="0.25">
      <c r="A15104" s="5" t="str">
        <f t="shared" si="471"/>
        <v>SubLAPSCE NorthMonthly Peak DayDecember7</v>
      </c>
      <c r="B15104" t="s">
        <v>2237</v>
      </c>
      <c r="C15104" t="s">
        <v>2265</v>
      </c>
      <c r="D15104" t="s">
        <v>2900</v>
      </c>
      <c r="E15104" t="s">
        <v>3335</v>
      </c>
      <c r="F15104" s="6">
        <v>7</v>
      </c>
      <c r="G15104" s="6"/>
      <c r="H15104" s="6"/>
      <c r="I15104" s="6"/>
      <c r="J15104" s="6">
        <v>35.431428571428576</v>
      </c>
      <c r="K15104">
        <f t="shared" si="470"/>
        <v>1</v>
      </c>
    </row>
    <row r="15105" spans="1:11" x14ac:dyDescent="0.25">
      <c r="A15105" s="5" t="str">
        <f t="shared" si="471"/>
        <v>SubLAPSCE NorthMonthly Peak DayDecember8</v>
      </c>
      <c r="B15105" t="s">
        <v>2237</v>
      </c>
      <c r="C15105" t="s">
        <v>2265</v>
      </c>
      <c r="D15105" t="s">
        <v>2900</v>
      </c>
      <c r="E15105" t="s">
        <v>3335</v>
      </c>
      <c r="F15105" s="6">
        <v>8</v>
      </c>
      <c r="G15105" s="6"/>
      <c r="H15105" s="6"/>
      <c r="I15105" s="6"/>
      <c r="J15105" s="6">
        <v>34.606428571428566</v>
      </c>
      <c r="K15105">
        <f t="shared" si="470"/>
        <v>1</v>
      </c>
    </row>
    <row r="15106" spans="1:11" x14ac:dyDescent="0.25">
      <c r="A15106" s="5" t="str">
        <f t="shared" si="471"/>
        <v>SubLAPSCE NorthMonthly Peak DayDecember9</v>
      </c>
      <c r="B15106" t="s">
        <v>2237</v>
      </c>
      <c r="C15106" t="s">
        <v>2265</v>
      </c>
      <c r="D15106" t="s">
        <v>2900</v>
      </c>
      <c r="E15106" t="s">
        <v>3335</v>
      </c>
      <c r="F15106" s="6">
        <v>9</v>
      </c>
      <c r="G15106" s="6"/>
      <c r="H15106" s="6"/>
      <c r="I15106" s="6"/>
      <c r="J15106" s="6">
        <v>34.67</v>
      </c>
      <c r="K15106">
        <f t="shared" ref="K15106:K15169" si="472">INDEX(events, MATCH(CONCATENATE(B15106, C15106, D15106, E15106), events_y, 0), MATCH("Confidential", events_x, 0))</f>
        <v>1</v>
      </c>
    </row>
    <row r="15107" spans="1:11" x14ac:dyDescent="0.25">
      <c r="A15107" s="5" t="str">
        <f t="shared" ref="A15107:A15170" si="473">CONCATENATE(B15107, C15107, D15107, E15107, F15107)</f>
        <v>SubLAPSCE NorthMonthly Peak DayDecember10</v>
      </c>
      <c r="B15107" t="s">
        <v>2237</v>
      </c>
      <c r="C15107" t="s">
        <v>2265</v>
      </c>
      <c r="D15107" t="s">
        <v>2900</v>
      </c>
      <c r="E15107" t="s">
        <v>3335</v>
      </c>
      <c r="F15107" s="6">
        <v>10</v>
      </c>
      <c r="G15107" s="6"/>
      <c r="H15107" s="6"/>
      <c r="I15107" s="6"/>
      <c r="J15107" s="6">
        <v>39.120000000000005</v>
      </c>
      <c r="K15107">
        <f t="shared" si="472"/>
        <v>1</v>
      </c>
    </row>
    <row r="15108" spans="1:11" x14ac:dyDescent="0.25">
      <c r="A15108" s="5" t="str">
        <f t="shared" si="473"/>
        <v>SubLAPSCE NorthMonthly Peak DayDecember11</v>
      </c>
      <c r="B15108" t="s">
        <v>2237</v>
      </c>
      <c r="C15108" t="s">
        <v>2265</v>
      </c>
      <c r="D15108" t="s">
        <v>2900</v>
      </c>
      <c r="E15108" t="s">
        <v>3335</v>
      </c>
      <c r="F15108" s="6">
        <v>11</v>
      </c>
      <c r="G15108" s="6"/>
      <c r="H15108" s="6"/>
      <c r="I15108" s="6"/>
      <c r="J15108" s="6">
        <v>42.87714285714285</v>
      </c>
      <c r="K15108">
        <f t="shared" si="472"/>
        <v>1</v>
      </c>
    </row>
    <row r="15109" spans="1:11" x14ac:dyDescent="0.25">
      <c r="A15109" s="5" t="str">
        <f t="shared" si="473"/>
        <v>SubLAPSCE NorthMonthly Peak DayDecember12</v>
      </c>
      <c r="B15109" t="s">
        <v>2237</v>
      </c>
      <c r="C15109" t="s">
        <v>2265</v>
      </c>
      <c r="D15109" t="s">
        <v>2900</v>
      </c>
      <c r="E15109" t="s">
        <v>3335</v>
      </c>
      <c r="F15109" s="6">
        <v>12</v>
      </c>
      <c r="G15109" s="6"/>
      <c r="H15109" s="6"/>
      <c r="I15109" s="6"/>
      <c r="J15109" s="6">
        <v>47.122857142857136</v>
      </c>
      <c r="K15109">
        <f t="shared" si="472"/>
        <v>1</v>
      </c>
    </row>
    <row r="15110" spans="1:11" x14ac:dyDescent="0.25">
      <c r="A15110" s="5" t="str">
        <f t="shared" si="473"/>
        <v>SubLAPSCE NorthMonthly Peak DayDecember13</v>
      </c>
      <c r="B15110" t="s">
        <v>2237</v>
      </c>
      <c r="C15110" t="s">
        <v>2265</v>
      </c>
      <c r="D15110" t="s">
        <v>2900</v>
      </c>
      <c r="E15110" t="s">
        <v>3335</v>
      </c>
      <c r="F15110" s="6">
        <v>13</v>
      </c>
      <c r="G15110" s="6"/>
      <c r="H15110" s="6"/>
      <c r="I15110" s="6"/>
      <c r="J15110" s="6">
        <v>51.949285714285722</v>
      </c>
      <c r="K15110">
        <f t="shared" si="472"/>
        <v>1</v>
      </c>
    </row>
    <row r="15111" spans="1:11" x14ac:dyDescent="0.25">
      <c r="A15111" s="5" t="str">
        <f t="shared" si="473"/>
        <v>SubLAPSCE NorthMonthly Peak DayDecember14</v>
      </c>
      <c r="B15111" t="s">
        <v>2237</v>
      </c>
      <c r="C15111" t="s">
        <v>2265</v>
      </c>
      <c r="D15111" t="s">
        <v>2900</v>
      </c>
      <c r="E15111" t="s">
        <v>3335</v>
      </c>
      <c r="F15111" s="6">
        <v>14</v>
      </c>
      <c r="G15111" s="6"/>
      <c r="H15111" s="6"/>
      <c r="I15111" s="6"/>
      <c r="J15111" s="6">
        <v>54.612857142857138</v>
      </c>
      <c r="K15111">
        <f t="shared" si="472"/>
        <v>1</v>
      </c>
    </row>
    <row r="15112" spans="1:11" x14ac:dyDescent="0.25">
      <c r="A15112" s="5" t="str">
        <f t="shared" si="473"/>
        <v>SubLAPSCE NorthMonthly Peak DayDecember15</v>
      </c>
      <c r="B15112" t="s">
        <v>2237</v>
      </c>
      <c r="C15112" t="s">
        <v>2265</v>
      </c>
      <c r="D15112" t="s">
        <v>2900</v>
      </c>
      <c r="E15112" t="s">
        <v>3335</v>
      </c>
      <c r="F15112" s="6">
        <v>15</v>
      </c>
      <c r="G15112" s="6"/>
      <c r="H15112" s="6"/>
      <c r="I15112" s="6"/>
      <c r="J15112" s="6">
        <v>55.630714285714284</v>
      </c>
      <c r="K15112">
        <f t="shared" si="472"/>
        <v>1</v>
      </c>
    </row>
    <row r="15113" spans="1:11" x14ac:dyDescent="0.25">
      <c r="A15113" s="5" t="str">
        <f t="shared" si="473"/>
        <v>SubLAPSCE NorthMonthly Peak DayDecember16</v>
      </c>
      <c r="B15113" t="s">
        <v>2237</v>
      </c>
      <c r="C15113" t="s">
        <v>2265</v>
      </c>
      <c r="D15113" t="s">
        <v>2900</v>
      </c>
      <c r="E15113" t="s">
        <v>3335</v>
      </c>
      <c r="F15113" s="6">
        <v>16</v>
      </c>
      <c r="G15113" s="6"/>
      <c r="H15113" s="6"/>
      <c r="I15113" s="6"/>
      <c r="J15113" s="6">
        <v>57.354285714285716</v>
      </c>
      <c r="K15113">
        <f t="shared" si="472"/>
        <v>1</v>
      </c>
    </row>
    <row r="15114" spans="1:11" x14ac:dyDescent="0.25">
      <c r="A15114" s="5" t="str">
        <f t="shared" si="473"/>
        <v>SubLAPSCE NorthMonthly Peak DayDecember17</v>
      </c>
      <c r="B15114" t="s">
        <v>2237</v>
      </c>
      <c r="C15114" t="s">
        <v>2265</v>
      </c>
      <c r="D15114" t="s">
        <v>2900</v>
      </c>
      <c r="E15114" t="s">
        <v>3335</v>
      </c>
      <c r="F15114" s="6">
        <v>17</v>
      </c>
      <c r="G15114" s="6"/>
      <c r="H15114" s="6"/>
      <c r="I15114" s="6"/>
      <c r="J15114" s="6">
        <v>57.445714285714267</v>
      </c>
      <c r="K15114">
        <f t="shared" si="472"/>
        <v>1</v>
      </c>
    </row>
    <row r="15115" spans="1:11" x14ac:dyDescent="0.25">
      <c r="A15115" s="5" t="str">
        <f t="shared" si="473"/>
        <v>SubLAPSCE NorthMonthly Peak DayDecember18</v>
      </c>
      <c r="B15115" t="s">
        <v>2237</v>
      </c>
      <c r="C15115" t="s">
        <v>2265</v>
      </c>
      <c r="D15115" t="s">
        <v>2900</v>
      </c>
      <c r="E15115" t="s">
        <v>3335</v>
      </c>
      <c r="F15115" s="6">
        <v>18</v>
      </c>
      <c r="G15115" s="6"/>
      <c r="H15115" s="6"/>
      <c r="I15115" s="6"/>
      <c r="J15115" s="6">
        <v>54.789285714285704</v>
      </c>
      <c r="K15115">
        <f t="shared" si="472"/>
        <v>1</v>
      </c>
    </row>
    <row r="15116" spans="1:11" x14ac:dyDescent="0.25">
      <c r="A15116" s="5" t="str">
        <f t="shared" si="473"/>
        <v>SubLAPSCE NorthMonthly Peak DayDecember19</v>
      </c>
      <c r="B15116" t="s">
        <v>2237</v>
      </c>
      <c r="C15116" t="s">
        <v>2265</v>
      </c>
      <c r="D15116" t="s">
        <v>2900</v>
      </c>
      <c r="E15116" t="s">
        <v>3335</v>
      </c>
      <c r="F15116" s="6">
        <v>19</v>
      </c>
      <c r="G15116" s="6"/>
      <c r="H15116" s="6"/>
      <c r="I15116" s="6"/>
      <c r="J15116" s="6">
        <v>52.231428571428573</v>
      </c>
      <c r="K15116">
        <f t="shared" si="472"/>
        <v>1</v>
      </c>
    </row>
    <row r="15117" spans="1:11" x14ac:dyDescent="0.25">
      <c r="A15117" s="5" t="str">
        <f t="shared" si="473"/>
        <v>SubLAPSCE NorthMonthly Peak DayDecember20</v>
      </c>
      <c r="B15117" t="s">
        <v>2237</v>
      </c>
      <c r="C15117" t="s">
        <v>2265</v>
      </c>
      <c r="D15117" t="s">
        <v>2900</v>
      </c>
      <c r="E15117" t="s">
        <v>3335</v>
      </c>
      <c r="F15117" s="6">
        <v>20</v>
      </c>
      <c r="G15117" s="6"/>
      <c r="H15117" s="6"/>
      <c r="I15117" s="6"/>
      <c r="J15117" s="6">
        <v>50.52428571428571</v>
      </c>
      <c r="K15117">
        <f t="shared" si="472"/>
        <v>1</v>
      </c>
    </row>
    <row r="15118" spans="1:11" x14ac:dyDescent="0.25">
      <c r="A15118" s="5" t="str">
        <f t="shared" si="473"/>
        <v>SubLAPSCE NorthMonthly Peak DayDecember21</v>
      </c>
      <c r="B15118" t="s">
        <v>2237</v>
      </c>
      <c r="C15118" t="s">
        <v>2265</v>
      </c>
      <c r="D15118" t="s">
        <v>2900</v>
      </c>
      <c r="E15118" t="s">
        <v>3335</v>
      </c>
      <c r="F15118" s="6">
        <v>21</v>
      </c>
      <c r="G15118" s="6"/>
      <c r="H15118" s="6"/>
      <c r="I15118" s="6"/>
      <c r="J15118" s="6">
        <v>46.26</v>
      </c>
      <c r="K15118">
        <f t="shared" si="472"/>
        <v>1</v>
      </c>
    </row>
    <row r="15119" spans="1:11" x14ac:dyDescent="0.25">
      <c r="A15119" s="5" t="str">
        <f t="shared" si="473"/>
        <v>SubLAPSCE NorthMonthly Peak DayDecember22</v>
      </c>
      <c r="B15119" t="s">
        <v>2237</v>
      </c>
      <c r="C15119" t="s">
        <v>2265</v>
      </c>
      <c r="D15119" t="s">
        <v>2900</v>
      </c>
      <c r="E15119" t="s">
        <v>3335</v>
      </c>
      <c r="F15119" s="6">
        <v>22</v>
      </c>
      <c r="G15119" s="6"/>
      <c r="H15119" s="6"/>
      <c r="I15119" s="6"/>
      <c r="J15119" s="6">
        <v>45.601428571428563</v>
      </c>
      <c r="K15119">
        <f t="shared" si="472"/>
        <v>1</v>
      </c>
    </row>
    <row r="15120" spans="1:11" x14ac:dyDescent="0.25">
      <c r="A15120" s="5" t="str">
        <f t="shared" si="473"/>
        <v>SubLAPSCE NorthMonthly Peak DayDecember23</v>
      </c>
      <c r="B15120" t="s">
        <v>2237</v>
      </c>
      <c r="C15120" t="s">
        <v>2265</v>
      </c>
      <c r="D15120" t="s">
        <v>2900</v>
      </c>
      <c r="E15120" t="s">
        <v>3335</v>
      </c>
      <c r="F15120" s="6">
        <v>23</v>
      </c>
      <c r="G15120" s="6"/>
      <c r="H15120" s="6"/>
      <c r="I15120" s="6"/>
      <c r="J15120" s="6">
        <v>43.642857142857132</v>
      </c>
      <c r="K15120">
        <f t="shared" si="472"/>
        <v>1</v>
      </c>
    </row>
    <row r="15121" spans="1:11" x14ac:dyDescent="0.25">
      <c r="A15121" s="5" t="str">
        <f t="shared" si="473"/>
        <v>SubLAPSCE NorthMonthly Peak DayDecember24</v>
      </c>
      <c r="B15121" t="s">
        <v>2237</v>
      </c>
      <c r="C15121" t="s">
        <v>2265</v>
      </c>
      <c r="D15121" t="s">
        <v>2900</v>
      </c>
      <c r="E15121" t="s">
        <v>3335</v>
      </c>
      <c r="F15121" s="6">
        <v>24</v>
      </c>
      <c r="G15121" s="6"/>
      <c r="H15121" s="6"/>
      <c r="I15121" s="6"/>
      <c r="J15121" s="6">
        <v>41.562857142857133</v>
      </c>
      <c r="K15121">
        <f t="shared" si="472"/>
        <v>1</v>
      </c>
    </row>
    <row r="15122" spans="1:11" x14ac:dyDescent="0.25">
      <c r="A15122" s="5" t="str">
        <f t="shared" si="473"/>
        <v>SubLAPSCE NorthwestAverage WeekdayJanuary1</v>
      </c>
      <c r="B15122" t="s">
        <v>2237</v>
      </c>
      <c r="C15122" t="s">
        <v>2266</v>
      </c>
      <c r="D15122" t="s">
        <v>2901</v>
      </c>
      <c r="E15122" t="s">
        <v>3336</v>
      </c>
      <c r="F15122" s="6">
        <v>1</v>
      </c>
      <c r="G15122" s="6"/>
      <c r="H15122" s="6"/>
      <c r="I15122" s="6"/>
      <c r="J15122" s="6">
        <v>47.28</v>
      </c>
      <c r="K15122">
        <f t="shared" si="472"/>
        <v>1</v>
      </c>
    </row>
    <row r="15123" spans="1:11" x14ac:dyDescent="0.25">
      <c r="A15123" s="5" t="str">
        <f t="shared" si="473"/>
        <v>SubLAPSCE NorthwestAverage WeekdayJanuary2</v>
      </c>
      <c r="B15123" t="s">
        <v>2237</v>
      </c>
      <c r="C15123" t="s">
        <v>2266</v>
      </c>
      <c r="D15123" t="s">
        <v>2901</v>
      </c>
      <c r="E15123" t="s">
        <v>3336</v>
      </c>
      <c r="F15123" s="6">
        <v>2</v>
      </c>
      <c r="G15123" s="6"/>
      <c r="H15123" s="6"/>
      <c r="I15123" s="6"/>
      <c r="J15123" s="6">
        <v>47.50333333333333</v>
      </c>
      <c r="K15123">
        <f t="shared" si="472"/>
        <v>1</v>
      </c>
    </row>
    <row r="15124" spans="1:11" x14ac:dyDescent="0.25">
      <c r="A15124" s="5" t="str">
        <f t="shared" si="473"/>
        <v>SubLAPSCE NorthwestAverage WeekdayJanuary3</v>
      </c>
      <c r="B15124" t="s">
        <v>2237</v>
      </c>
      <c r="C15124" t="s">
        <v>2266</v>
      </c>
      <c r="D15124" t="s">
        <v>2901</v>
      </c>
      <c r="E15124" t="s">
        <v>3336</v>
      </c>
      <c r="F15124" s="6">
        <v>3</v>
      </c>
      <c r="G15124" s="6"/>
      <c r="H15124" s="6"/>
      <c r="I15124" s="6"/>
      <c r="J15124" s="6">
        <v>47.553333333333335</v>
      </c>
      <c r="K15124">
        <f t="shared" si="472"/>
        <v>1</v>
      </c>
    </row>
    <row r="15125" spans="1:11" x14ac:dyDescent="0.25">
      <c r="A15125" s="5" t="str">
        <f t="shared" si="473"/>
        <v>SubLAPSCE NorthwestAverage WeekdayJanuary4</v>
      </c>
      <c r="B15125" t="s">
        <v>2237</v>
      </c>
      <c r="C15125" t="s">
        <v>2266</v>
      </c>
      <c r="D15125" t="s">
        <v>2901</v>
      </c>
      <c r="E15125" t="s">
        <v>3336</v>
      </c>
      <c r="F15125" s="6">
        <v>4</v>
      </c>
      <c r="G15125" s="6"/>
      <c r="H15125" s="6"/>
      <c r="I15125" s="6"/>
      <c r="J15125" s="6">
        <v>47.173333333333325</v>
      </c>
      <c r="K15125">
        <f t="shared" si="472"/>
        <v>1</v>
      </c>
    </row>
    <row r="15126" spans="1:11" x14ac:dyDescent="0.25">
      <c r="A15126" s="5" t="str">
        <f t="shared" si="473"/>
        <v>SubLAPSCE NorthwestAverage WeekdayJanuary5</v>
      </c>
      <c r="B15126" t="s">
        <v>2237</v>
      </c>
      <c r="C15126" t="s">
        <v>2266</v>
      </c>
      <c r="D15126" t="s">
        <v>2901</v>
      </c>
      <c r="E15126" t="s">
        <v>3336</v>
      </c>
      <c r="F15126" s="6">
        <v>5</v>
      </c>
      <c r="G15126" s="6"/>
      <c r="H15126" s="6"/>
      <c r="I15126" s="6"/>
      <c r="J15126" s="6">
        <v>46.99666666666667</v>
      </c>
      <c r="K15126">
        <f t="shared" si="472"/>
        <v>1</v>
      </c>
    </row>
    <row r="15127" spans="1:11" x14ac:dyDescent="0.25">
      <c r="A15127" s="5" t="str">
        <f t="shared" si="473"/>
        <v>SubLAPSCE NorthwestAverage WeekdayJanuary6</v>
      </c>
      <c r="B15127" t="s">
        <v>2237</v>
      </c>
      <c r="C15127" t="s">
        <v>2266</v>
      </c>
      <c r="D15127" t="s">
        <v>2901</v>
      </c>
      <c r="E15127" t="s">
        <v>3336</v>
      </c>
      <c r="F15127" s="6">
        <v>6</v>
      </c>
      <c r="G15127" s="6"/>
      <c r="H15127" s="6"/>
      <c r="I15127" s="6"/>
      <c r="J15127" s="6">
        <v>46.723333333333329</v>
      </c>
      <c r="K15127">
        <f t="shared" si="472"/>
        <v>1</v>
      </c>
    </row>
    <row r="15128" spans="1:11" x14ac:dyDescent="0.25">
      <c r="A15128" s="5" t="str">
        <f t="shared" si="473"/>
        <v>SubLAPSCE NorthwestAverage WeekdayJanuary7</v>
      </c>
      <c r="B15128" t="s">
        <v>2237</v>
      </c>
      <c r="C15128" t="s">
        <v>2266</v>
      </c>
      <c r="D15128" t="s">
        <v>2901</v>
      </c>
      <c r="E15128" t="s">
        <v>3336</v>
      </c>
      <c r="F15128" s="6">
        <v>7</v>
      </c>
      <c r="G15128" s="6"/>
      <c r="H15128" s="6"/>
      <c r="I15128" s="6"/>
      <c r="J15128" s="6">
        <v>46.610000000000007</v>
      </c>
      <c r="K15128">
        <f t="shared" si="472"/>
        <v>1</v>
      </c>
    </row>
    <row r="15129" spans="1:11" x14ac:dyDescent="0.25">
      <c r="A15129" s="5" t="str">
        <f t="shared" si="473"/>
        <v>SubLAPSCE NorthwestAverage WeekdayJanuary8</v>
      </c>
      <c r="B15129" t="s">
        <v>2237</v>
      </c>
      <c r="C15129" t="s">
        <v>2266</v>
      </c>
      <c r="D15129" t="s">
        <v>2901</v>
      </c>
      <c r="E15129" t="s">
        <v>3336</v>
      </c>
      <c r="F15129" s="6">
        <v>8</v>
      </c>
      <c r="G15129" s="6"/>
      <c r="H15129" s="6"/>
      <c r="I15129" s="6"/>
      <c r="J15129" s="6">
        <v>45.886666666666663</v>
      </c>
      <c r="K15129">
        <f t="shared" si="472"/>
        <v>1</v>
      </c>
    </row>
    <row r="15130" spans="1:11" x14ac:dyDescent="0.25">
      <c r="A15130" s="5" t="str">
        <f t="shared" si="473"/>
        <v>SubLAPSCE NorthwestAverage WeekdayJanuary9</v>
      </c>
      <c r="B15130" t="s">
        <v>2237</v>
      </c>
      <c r="C15130" t="s">
        <v>2266</v>
      </c>
      <c r="D15130" t="s">
        <v>2901</v>
      </c>
      <c r="E15130" t="s">
        <v>3336</v>
      </c>
      <c r="F15130" s="6">
        <v>9</v>
      </c>
      <c r="G15130" s="6"/>
      <c r="H15130" s="6"/>
      <c r="I15130" s="6"/>
      <c r="J15130" s="6">
        <v>45.563333333333333</v>
      </c>
      <c r="K15130">
        <f t="shared" si="472"/>
        <v>1</v>
      </c>
    </row>
    <row r="15131" spans="1:11" x14ac:dyDescent="0.25">
      <c r="A15131" s="5" t="str">
        <f t="shared" si="473"/>
        <v>SubLAPSCE NorthwestAverage WeekdayJanuary10</v>
      </c>
      <c r="B15131" t="s">
        <v>2237</v>
      </c>
      <c r="C15131" t="s">
        <v>2266</v>
      </c>
      <c r="D15131" t="s">
        <v>2901</v>
      </c>
      <c r="E15131" t="s">
        <v>3336</v>
      </c>
      <c r="F15131" s="6">
        <v>10</v>
      </c>
      <c r="G15131" s="6"/>
      <c r="H15131" s="6"/>
      <c r="I15131" s="6"/>
      <c r="J15131" s="6">
        <v>47.366666666666667</v>
      </c>
      <c r="K15131">
        <f t="shared" si="472"/>
        <v>1</v>
      </c>
    </row>
    <row r="15132" spans="1:11" x14ac:dyDescent="0.25">
      <c r="A15132" s="5" t="str">
        <f t="shared" si="473"/>
        <v>SubLAPSCE NorthwestAverage WeekdayJanuary11</v>
      </c>
      <c r="B15132" t="s">
        <v>2237</v>
      </c>
      <c r="C15132" t="s">
        <v>2266</v>
      </c>
      <c r="D15132" t="s">
        <v>2901</v>
      </c>
      <c r="E15132" t="s">
        <v>3336</v>
      </c>
      <c r="F15132" s="6">
        <v>11</v>
      </c>
      <c r="G15132" s="6"/>
      <c r="H15132" s="6"/>
      <c r="I15132" s="6"/>
      <c r="J15132" s="6">
        <v>48.25333333333333</v>
      </c>
      <c r="K15132">
        <f t="shared" si="472"/>
        <v>1</v>
      </c>
    </row>
    <row r="15133" spans="1:11" x14ac:dyDescent="0.25">
      <c r="A15133" s="5" t="str">
        <f t="shared" si="473"/>
        <v>SubLAPSCE NorthwestAverage WeekdayJanuary12</v>
      </c>
      <c r="B15133" t="s">
        <v>2237</v>
      </c>
      <c r="C15133" t="s">
        <v>2266</v>
      </c>
      <c r="D15133" t="s">
        <v>2901</v>
      </c>
      <c r="E15133" t="s">
        <v>3336</v>
      </c>
      <c r="F15133" s="6">
        <v>12</v>
      </c>
      <c r="G15133" s="6"/>
      <c r="H15133" s="6"/>
      <c r="I15133" s="6"/>
      <c r="J15133" s="6">
        <v>50.323333333333331</v>
      </c>
      <c r="K15133">
        <f t="shared" si="472"/>
        <v>1</v>
      </c>
    </row>
    <row r="15134" spans="1:11" x14ac:dyDescent="0.25">
      <c r="A15134" s="5" t="str">
        <f t="shared" si="473"/>
        <v>SubLAPSCE NorthwestAverage WeekdayJanuary13</v>
      </c>
      <c r="B15134" t="s">
        <v>2237</v>
      </c>
      <c r="C15134" t="s">
        <v>2266</v>
      </c>
      <c r="D15134" t="s">
        <v>2901</v>
      </c>
      <c r="E15134" t="s">
        <v>3336</v>
      </c>
      <c r="F15134" s="6">
        <v>13</v>
      </c>
      <c r="G15134" s="6"/>
      <c r="H15134" s="6"/>
      <c r="I15134" s="6"/>
      <c r="J15134" s="6">
        <v>51.036666666666662</v>
      </c>
      <c r="K15134">
        <f t="shared" si="472"/>
        <v>1</v>
      </c>
    </row>
    <row r="15135" spans="1:11" x14ac:dyDescent="0.25">
      <c r="A15135" s="5" t="str">
        <f t="shared" si="473"/>
        <v>SubLAPSCE NorthwestAverage WeekdayJanuary14</v>
      </c>
      <c r="B15135" t="s">
        <v>2237</v>
      </c>
      <c r="C15135" t="s">
        <v>2266</v>
      </c>
      <c r="D15135" t="s">
        <v>2901</v>
      </c>
      <c r="E15135" t="s">
        <v>3336</v>
      </c>
      <c r="F15135" s="6">
        <v>14</v>
      </c>
      <c r="G15135" s="6"/>
      <c r="H15135" s="6"/>
      <c r="I15135" s="6"/>
      <c r="J15135" s="6">
        <v>51.853333333333332</v>
      </c>
      <c r="K15135">
        <f t="shared" si="472"/>
        <v>1</v>
      </c>
    </row>
    <row r="15136" spans="1:11" x14ac:dyDescent="0.25">
      <c r="A15136" s="5" t="str">
        <f t="shared" si="473"/>
        <v>SubLAPSCE NorthwestAverage WeekdayJanuary15</v>
      </c>
      <c r="B15136" t="s">
        <v>2237</v>
      </c>
      <c r="C15136" t="s">
        <v>2266</v>
      </c>
      <c r="D15136" t="s">
        <v>2901</v>
      </c>
      <c r="E15136" t="s">
        <v>3336</v>
      </c>
      <c r="F15136" s="6">
        <v>15</v>
      </c>
      <c r="G15136" s="6"/>
      <c r="H15136" s="6"/>
      <c r="I15136" s="6"/>
      <c r="J15136" s="6">
        <v>52.4</v>
      </c>
      <c r="K15136">
        <f t="shared" si="472"/>
        <v>1</v>
      </c>
    </row>
    <row r="15137" spans="1:11" x14ac:dyDescent="0.25">
      <c r="A15137" s="5" t="str">
        <f t="shared" si="473"/>
        <v>SubLAPSCE NorthwestAverage WeekdayJanuary16</v>
      </c>
      <c r="B15137" t="s">
        <v>2237</v>
      </c>
      <c r="C15137" t="s">
        <v>2266</v>
      </c>
      <c r="D15137" t="s">
        <v>2901</v>
      </c>
      <c r="E15137" t="s">
        <v>3336</v>
      </c>
      <c r="F15137" s="6">
        <v>16</v>
      </c>
      <c r="G15137" s="6"/>
      <c r="H15137" s="6"/>
      <c r="I15137" s="6"/>
      <c r="J15137" s="6">
        <v>52.926666666666655</v>
      </c>
      <c r="K15137">
        <f t="shared" si="472"/>
        <v>1</v>
      </c>
    </row>
    <row r="15138" spans="1:11" x14ac:dyDescent="0.25">
      <c r="A15138" s="5" t="str">
        <f t="shared" si="473"/>
        <v>SubLAPSCE NorthwestAverage WeekdayJanuary17</v>
      </c>
      <c r="B15138" t="s">
        <v>2237</v>
      </c>
      <c r="C15138" t="s">
        <v>2266</v>
      </c>
      <c r="D15138" t="s">
        <v>2901</v>
      </c>
      <c r="E15138" t="s">
        <v>3336</v>
      </c>
      <c r="F15138" s="6">
        <v>17</v>
      </c>
      <c r="G15138" s="6"/>
      <c r="H15138" s="6"/>
      <c r="I15138" s="6"/>
      <c r="J15138" s="6">
        <v>52.96</v>
      </c>
      <c r="K15138">
        <f t="shared" si="472"/>
        <v>1</v>
      </c>
    </row>
    <row r="15139" spans="1:11" x14ac:dyDescent="0.25">
      <c r="A15139" s="5" t="str">
        <f t="shared" si="473"/>
        <v>SubLAPSCE NorthwestAverage WeekdayJanuary18</v>
      </c>
      <c r="B15139" t="s">
        <v>2237</v>
      </c>
      <c r="C15139" t="s">
        <v>2266</v>
      </c>
      <c r="D15139" t="s">
        <v>2901</v>
      </c>
      <c r="E15139" t="s">
        <v>3336</v>
      </c>
      <c r="F15139" s="6">
        <v>18</v>
      </c>
      <c r="G15139" s="6"/>
      <c r="H15139" s="6"/>
      <c r="I15139" s="6"/>
      <c r="J15139" s="6">
        <v>52.793333333333329</v>
      </c>
      <c r="K15139">
        <f t="shared" si="472"/>
        <v>1</v>
      </c>
    </row>
    <row r="15140" spans="1:11" x14ac:dyDescent="0.25">
      <c r="A15140" s="5" t="str">
        <f t="shared" si="473"/>
        <v>SubLAPSCE NorthwestAverage WeekdayJanuary19</v>
      </c>
      <c r="B15140" t="s">
        <v>2237</v>
      </c>
      <c r="C15140" t="s">
        <v>2266</v>
      </c>
      <c r="D15140" t="s">
        <v>2901</v>
      </c>
      <c r="E15140" t="s">
        <v>3336</v>
      </c>
      <c r="F15140" s="6">
        <v>19</v>
      </c>
      <c r="G15140" s="6"/>
      <c r="H15140" s="6"/>
      <c r="I15140" s="6"/>
      <c r="J15140" s="6">
        <v>51.086666666666666</v>
      </c>
      <c r="K15140">
        <f t="shared" si="472"/>
        <v>1</v>
      </c>
    </row>
    <row r="15141" spans="1:11" x14ac:dyDescent="0.25">
      <c r="A15141" s="5" t="str">
        <f t="shared" si="473"/>
        <v>SubLAPSCE NorthwestAverage WeekdayJanuary20</v>
      </c>
      <c r="B15141" t="s">
        <v>2237</v>
      </c>
      <c r="C15141" t="s">
        <v>2266</v>
      </c>
      <c r="D15141" t="s">
        <v>2901</v>
      </c>
      <c r="E15141" t="s">
        <v>3336</v>
      </c>
      <c r="F15141" s="6">
        <v>20</v>
      </c>
      <c r="G15141" s="6"/>
      <c r="H15141" s="6"/>
      <c r="I15141" s="6"/>
      <c r="J15141" s="6">
        <v>48.726666666666667</v>
      </c>
      <c r="K15141">
        <f t="shared" si="472"/>
        <v>1</v>
      </c>
    </row>
    <row r="15142" spans="1:11" x14ac:dyDescent="0.25">
      <c r="A15142" s="5" t="str">
        <f t="shared" si="473"/>
        <v>SubLAPSCE NorthwestAverage WeekdayJanuary21</v>
      </c>
      <c r="B15142" t="s">
        <v>2237</v>
      </c>
      <c r="C15142" t="s">
        <v>2266</v>
      </c>
      <c r="D15142" t="s">
        <v>2901</v>
      </c>
      <c r="E15142" t="s">
        <v>3336</v>
      </c>
      <c r="F15142" s="6">
        <v>21</v>
      </c>
      <c r="G15142" s="6"/>
      <c r="H15142" s="6"/>
      <c r="I15142" s="6"/>
      <c r="J15142" s="6">
        <v>46.513333333333328</v>
      </c>
      <c r="K15142">
        <f t="shared" si="472"/>
        <v>1</v>
      </c>
    </row>
    <row r="15143" spans="1:11" x14ac:dyDescent="0.25">
      <c r="A15143" s="5" t="str">
        <f t="shared" si="473"/>
        <v>SubLAPSCE NorthwestAverage WeekdayJanuary22</v>
      </c>
      <c r="B15143" t="s">
        <v>2237</v>
      </c>
      <c r="C15143" t="s">
        <v>2266</v>
      </c>
      <c r="D15143" t="s">
        <v>2901</v>
      </c>
      <c r="E15143" t="s">
        <v>3336</v>
      </c>
      <c r="F15143" s="6">
        <v>22</v>
      </c>
      <c r="G15143" s="6"/>
      <c r="H15143" s="6"/>
      <c r="I15143" s="6"/>
      <c r="J15143" s="6">
        <v>45.99666666666667</v>
      </c>
      <c r="K15143">
        <f t="shared" si="472"/>
        <v>1</v>
      </c>
    </row>
    <row r="15144" spans="1:11" x14ac:dyDescent="0.25">
      <c r="A15144" s="5" t="str">
        <f t="shared" si="473"/>
        <v>SubLAPSCE NorthwestAverage WeekdayJanuary23</v>
      </c>
      <c r="B15144" t="s">
        <v>2237</v>
      </c>
      <c r="C15144" t="s">
        <v>2266</v>
      </c>
      <c r="D15144" t="s">
        <v>2901</v>
      </c>
      <c r="E15144" t="s">
        <v>3336</v>
      </c>
      <c r="F15144" s="6">
        <v>23</v>
      </c>
      <c r="G15144" s="6"/>
      <c r="H15144" s="6"/>
      <c r="I15144" s="6"/>
      <c r="J15144" s="6">
        <v>45.300000000000004</v>
      </c>
      <c r="K15144">
        <f t="shared" si="472"/>
        <v>1</v>
      </c>
    </row>
    <row r="15145" spans="1:11" x14ac:dyDescent="0.25">
      <c r="A15145" s="5" t="str">
        <f t="shared" si="473"/>
        <v>SubLAPSCE NorthwestAverage WeekdayJanuary24</v>
      </c>
      <c r="B15145" t="s">
        <v>2237</v>
      </c>
      <c r="C15145" t="s">
        <v>2266</v>
      </c>
      <c r="D15145" t="s">
        <v>2901</v>
      </c>
      <c r="E15145" t="s">
        <v>3336</v>
      </c>
      <c r="F15145" s="6">
        <v>24</v>
      </c>
      <c r="G15145" s="6"/>
      <c r="H15145" s="6"/>
      <c r="I15145" s="6"/>
      <c r="J15145" s="6">
        <v>44.373333333333335</v>
      </c>
      <c r="K15145">
        <f t="shared" si="472"/>
        <v>1</v>
      </c>
    </row>
    <row r="15146" spans="1:11" x14ac:dyDescent="0.25">
      <c r="A15146" s="5" t="str">
        <f t="shared" si="473"/>
        <v>SubLAPSCE NorthwestMonthly Peak DayJanuary1</v>
      </c>
      <c r="B15146" t="s">
        <v>2237</v>
      </c>
      <c r="C15146" t="s">
        <v>2266</v>
      </c>
      <c r="D15146" t="s">
        <v>2902</v>
      </c>
      <c r="E15146" t="s">
        <v>3336</v>
      </c>
      <c r="F15146" s="6">
        <v>1</v>
      </c>
      <c r="G15146" s="6"/>
      <c r="H15146" s="6"/>
      <c r="I15146" s="6"/>
      <c r="J15146" s="6">
        <v>49.199999999999996</v>
      </c>
      <c r="K15146">
        <f t="shared" si="472"/>
        <v>1</v>
      </c>
    </row>
    <row r="15147" spans="1:11" x14ac:dyDescent="0.25">
      <c r="A15147" s="5" t="str">
        <f t="shared" si="473"/>
        <v>SubLAPSCE NorthwestMonthly Peak DayJanuary2</v>
      </c>
      <c r="B15147" t="s">
        <v>2237</v>
      </c>
      <c r="C15147" t="s">
        <v>2266</v>
      </c>
      <c r="D15147" t="s">
        <v>2902</v>
      </c>
      <c r="E15147" t="s">
        <v>3336</v>
      </c>
      <c r="F15147" s="6">
        <v>2</v>
      </c>
      <c r="G15147" s="6"/>
      <c r="H15147" s="6"/>
      <c r="I15147" s="6"/>
      <c r="J15147" s="6">
        <v>48.323333333333331</v>
      </c>
      <c r="K15147">
        <f t="shared" si="472"/>
        <v>1</v>
      </c>
    </row>
    <row r="15148" spans="1:11" x14ac:dyDescent="0.25">
      <c r="A15148" s="5" t="str">
        <f t="shared" si="473"/>
        <v>SubLAPSCE NorthwestMonthly Peak DayJanuary3</v>
      </c>
      <c r="B15148" t="s">
        <v>2237</v>
      </c>
      <c r="C15148" t="s">
        <v>2266</v>
      </c>
      <c r="D15148" t="s">
        <v>2902</v>
      </c>
      <c r="E15148" t="s">
        <v>3336</v>
      </c>
      <c r="F15148" s="6">
        <v>3</v>
      </c>
      <c r="G15148" s="6"/>
      <c r="H15148" s="6"/>
      <c r="I15148" s="6"/>
      <c r="J15148" s="6">
        <v>47.199999999999996</v>
      </c>
      <c r="K15148">
        <f t="shared" si="472"/>
        <v>1</v>
      </c>
    </row>
    <row r="15149" spans="1:11" x14ac:dyDescent="0.25">
      <c r="A15149" s="5" t="str">
        <f t="shared" si="473"/>
        <v>SubLAPSCE NorthwestMonthly Peak DayJanuary4</v>
      </c>
      <c r="B15149" t="s">
        <v>2237</v>
      </c>
      <c r="C15149" t="s">
        <v>2266</v>
      </c>
      <c r="D15149" t="s">
        <v>2902</v>
      </c>
      <c r="E15149" t="s">
        <v>3336</v>
      </c>
      <c r="F15149" s="6">
        <v>4</v>
      </c>
      <c r="G15149" s="6"/>
      <c r="H15149" s="6"/>
      <c r="I15149" s="6"/>
      <c r="J15149" s="6">
        <v>47.29</v>
      </c>
      <c r="K15149">
        <f t="shared" si="472"/>
        <v>1</v>
      </c>
    </row>
    <row r="15150" spans="1:11" x14ac:dyDescent="0.25">
      <c r="A15150" s="5" t="str">
        <f t="shared" si="473"/>
        <v>SubLAPSCE NorthwestMonthly Peak DayJanuary5</v>
      </c>
      <c r="B15150" t="s">
        <v>2237</v>
      </c>
      <c r="C15150" t="s">
        <v>2266</v>
      </c>
      <c r="D15150" t="s">
        <v>2902</v>
      </c>
      <c r="E15150" t="s">
        <v>3336</v>
      </c>
      <c r="F15150" s="6">
        <v>5</v>
      </c>
      <c r="G15150" s="6"/>
      <c r="H15150" s="6"/>
      <c r="I15150" s="6"/>
      <c r="J15150" s="6">
        <v>47.333333333333336</v>
      </c>
      <c r="K15150">
        <f t="shared" si="472"/>
        <v>1</v>
      </c>
    </row>
    <row r="15151" spans="1:11" x14ac:dyDescent="0.25">
      <c r="A15151" s="5" t="str">
        <f t="shared" si="473"/>
        <v>SubLAPSCE NorthwestMonthly Peak DayJanuary6</v>
      </c>
      <c r="B15151" t="s">
        <v>2237</v>
      </c>
      <c r="C15151" t="s">
        <v>2266</v>
      </c>
      <c r="D15151" t="s">
        <v>2902</v>
      </c>
      <c r="E15151" t="s">
        <v>3336</v>
      </c>
      <c r="F15151" s="6">
        <v>6</v>
      </c>
      <c r="G15151" s="6"/>
      <c r="H15151" s="6"/>
      <c r="I15151" s="6"/>
      <c r="J15151" s="6">
        <v>47.306666666666672</v>
      </c>
      <c r="K15151">
        <f t="shared" si="472"/>
        <v>1</v>
      </c>
    </row>
    <row r="15152" spans="1:11" x14ac:dyDescent="0.25">
      <c r="A15152" s="5" t="str">
        <f t="shared" si="473"/>
        <v>SubLAPSCE NorthwestMonthly Peak DayJanuary7</v>
      </c>
      <c r="B15152" t="s">
        <v>2237</v>
      </c>
      <c r="C15152" t="s">
        <v>2266</v>
      </c>
      <c r="D15152" t="s">
        <v>2902</v>
      </c>
      <c r="E15152" t="s">
        <v>3336</v>
      </c>
      <c r="F15152" s="6">
        <v>7</v>
      </c>
      <c r="G15152" s="6"/>
      <c r="H15152" s="6"/>
      <c r="I15152" s="6"/>
      <c r="J15152" s="6">
        <v>46.35</v>
      </c>
      <c r="K15152">
        <f t="shared" si="472"/>
        <v>1</v>
      </c>
    </row>
    <row r="15153" spans="1:11" x14ac:dyDescent="0.25">
      <c r="A15153" s="5" t="str">
        <f t="shared" si="473"/>
        <v>SubLAPSCE NorthwestMonthly Peak DayJanuary8</v>
      </c>
      <c r="B15153" t="s">
        <v>2237</v>
      </c>
      <c r="C15153" t="s">
        <v>2266</v>
      </c>
      <c r="D15153" t="s">
        <v>2902</v>
      </c>
      <c r="E15153" t="s">
        <v>3336</v>
      </c>
      <c r="F15153" s="6">
        <v>8</v>
      </c>
      <c r="G15153" s="6"/>
      <c r="H15153" s="6"/>
      <c r="I15153" s="6"/>
      <c r="J15153" s="6">
        <v>45.713333333333331</v>
      </c>
      <c r="K15153">
        <f t="shared" si="472"/>
        <v>1</v>
      </c>
    </row>
    <row r="15154" spans="1:11" x14ac:dyDescent="0.25">
      <c r="A15154" s="5" t="str">
        <f t="shared" si="473"/>
        <v>SubLAPSCE NorthwestMonthly Peak DayJanuary9</v>
      </c>
      <c r="B15154" t="s">
        <v>2237</v>
      </c>
      <c r="C15154" t="s">
        <v>2266</v>
      </c>
      <c r="D15154" t="s">
        <v>2902</v>
      </c>
      <c r="E15154" t="s">
        <v>3336</v>
      </c>
      <c r="F15154" s="6">
        <v>9</v>
      </c>
      <c r="G15154" s="6"/>
      <c r="H15154" s="6"/>
      <c r="I15154" s="6"/>
      <c r="J15154" s="6">
        <v>46.866666666666667</v>
      </c>
      <c r="K15154">
        <f t="shared" si="472"/>
        <v>1</v>
      </c>
    </row>
    <row r="15155" spans="1:11" x14ac:dyDescent="0.25">
      <c r="A15155" s="5" t="str">
        <f t="shared" si="473"/>
        <v>SubLAPSCE NorthwestMonthly Peak DayJanuary10</v>
      </c>
      <c r="B15155" t="s">
        <v>2237</v>
      </c>
      <c r="C15155" t="s">
        <v>2266</v>
      </c>
      <c r="D15155" t="s">
        <v>2902</v>
      </c>
      <c r="E15155" t="s">
        <v>3336</v>
      </c>
      <c r="F15155" s="6">
        <v>10</v>
      </c>
      <c r="G15155" s="6"/>
      <c r="H15155" s="6"/>
      <c r="I15155" s="6"/>
      <c r="J15155" s="6">
        <v>47.573333333333331</v>
      </c>
      <c r="K15155">
        <f t="shared" si="472"/>
        <v>1</v>
      </c>
    </row>
    <row r="15156" spans="1:11" x14ac:dyDescent="0.25">
      <c r="A15156" s="5" t="str">
        <f t="shared" si="473"/>
        <v>SubLAPSCE NorthwestMonthly Peak DayJanuary11</v>
      </c>
      <c r="B15156" t="s">
        <v>2237</v>
      </c>
      <c r="C15156" t="s">
        <v>2266</v>
      </c>
      <c r="D15156" t="s">
        <v>2902</v>
      </c>
      <c r="E15156" t="s">
        <v>3336</v>
      </c>
      <c r="F15156" s="6">
        <v>11</v>
      </c>
      <c r="G15156" s="6"/>
      <c r="H15156" s="6"/>
      <c r="I15156" s="6"/>
      <c r="J15156" s="6">
        <v>48.06</v>
      </c>
      <c r="K15156">
        <f t="shared" si="472"/>
        <v>1</v>
      </c>
    </row>
    <row r="15157" spans="1:11" x14ac:dyDescent="0.25">
      <c r="A15157" s="5" t="str">
        <f t="shared" si="473"/>
        <v>SubLAPSCE NorthwestMonthly Peak DayJanuary12</v>
      </c>
      <c r="B15157" t="s">
        <v>2237</v>
      </c>
      <c r="C15157" t="s">
        <v>2266</v>
      </c>
      <c r="D15157" t="s">
        <v>2902</v>
      </c>
      <c r="E15157" t="s">
        <v>3336</v>
      </c>
      <c r="F15157" s="6">
        <v>12</v>
      </c>
      <c r="G15157" s="6"/>
      <c r="H15157" s="6"/>
      <c r="I15157" s="6"/>
      <c r="J15157" s="6">
        <v>49.156666666666666</v>
      </c>
      <c r="K15157">
        <f t="shared" si="472"/>
        <v>1</v>
      </c>
    </row>
    <row r="15158" spans="1:11" x14ac:dyDescent="0.25">
      <c r="A15158" s="5" t="str">
        <f t="shared" si="473"/>
        <v>SubLAPSCE NorthwestMonthly Peak DayJanuary13</v>
      </c>
      <c r="B15158" t="s">
        <v>2237</v>
      </c>
      <c r="C15158" t="s">
        <v>2266</v>
      </c>
      <c r="D15158" t="s">
        <v>2902</v>
      </c>
      <c r="E15158" t="s">
        <v>3336</v>
      </c>
      <c r="F15158" s="6">
        <v>13</v>
      </c>
      <c r="G15158" s="6"/>
      <c r="H15158" s="6"/>
      <c r="I15158" s="6"/>
      <c r="J15158" s="6">
        <v>50.573333333333331</v>
      </c>
      <c r="K15158">
        <f t="shared" si="472"/>
        <v>1</v>
      </c>
    </row>
    <row r="15159" spans="1:11" x14ac:dyDescent="0.25">
      <c r="A15159" s="5" t="str">
        <f t="shared" si="473"/>
        <v>SubLAPSCE NorthwestMonthly Peak DayJanuary14</v>
      </c>
      <c r="B15159" t="s">
        <v>2237</v>
      </c>
      <c r="C15159" t="s">
        <v>2266</v>
      </c>
      <c r="D15159" t="s">
        <v>2902</v>
      </c>
      <c r="E15159" t="s">
        <v>3336</v>
      </c>
      <c r="F15159" s="6">
        <v>14</v>
      </c>
      <c r="G15159" s="6"/>
      <c r="H15159" s="6"/>
      <c r="I15159" s="6"/>
      <c r="J15159" s="6">
        <v>51.04</v>
      </c>
      <c r="K15159">
        <f t="shared" si="472"/>
        <v>1</v>
      </c>
    </row>
    <row r="15160" spans="1:11" x14ac:dyDescent="0.25">
      <c r="A15160" s="5" t="str">
        <f t="shared" si="473"/>
        <v>SubLAPSCE NorthwestMonthly Peak DayJanuary15</v>
      </c>
      <c r="B15160" t="s">
        <v>2237</v>
      </c>
      <c r="C15160" t="s">
        <v>2266</v>
      </c>
      <c r="D15160" t="s">
        <v>2902</v>
      </c>
      <c r="E15160" t="s">
        <v>3336</v>
      </c>
      <c r="F15160" s="6">
        <v>15</v>
      </c>
      <c r="G15160" s="6"/>
      <c r="H15160" s="6"/>
      <c r="I15160" s="6"/>
      <c r="J15160" s="6">
        <v>51.343333333333334</v>
      </c>
      <c r="K15160">
        <f t="shared" si="472"/>
        <v>1</v>
      </c>
    </row>
    <row r="15161" spans="1:11" x14ac:dyDescent="0.25">
      <c r="A15161" s="5" t="str">
        <f t="shared" si="473"/>
        <v>SubLAPSCE NorthwestMonthly Peak DayJanuary16</v>
      </c>
      <c r="B15161" t="s">
        <v>2237</v>
      </c>
      <c r="C15161" t="s">
        <v>2266</v>
      </c>
      <c r="D15161" t="s">
        <v>2902</v>
      </c>
      <c r="E15161" t="s">
        <v>3336</v>
      </c>
      <c r="F15161" s="6">
        <v>16</v>
      </c>
      <c r="G15161" s="6"/>
      <c r="H15161" s="6"/>
      <c r="I15161" s="6"/>
      <c r="J15161" s="6">
        <v>50.853333333333332</v>
      </c>
      <c r="K15161">
        <f t="shared" si="472"/>
        <v>1</v>
      </c>
    </row>
    <row r="15162" spans="1:11" x14ac:dyDescent="0.25">
      <c r="A15162" s="5" t="str">
        <f t="shared" si="473"/>
        <v>SubLAPSCE NorthwestMonthly Peak DayJanuary17</v>
      </c>
      <c r="B15162" t="s">
        <v>2237</v>
      </c>
      <c r="C15162" t="s">
        <v>2266</v>
      </c>
      <c r="D15162" t="s">
        <v>2902</v>
      </c>
      <c r="E15162" t="s">
        <v>3336</v>
      </c>
      <c r="F15162" s="6">
        <v>17</v>
      </c>
      <c r="G15162" s="6"/>
      <c r="H15162" s="6"/>
      <c r="I15162" s="6"/>
      <c r="J15162" s="6">
        <v>50.20333333333334</v>
      </c>
      <c r="K15162">
        <f t="shared" si="472"/>
        <v>1</v>
      </c>
    </row>
    <row r="15163" spans="1:11" x14ac:dyDescent="0.25">
      <c r="A15163" s="5" t="str">
        <f t="shared" si="473"/>
        <v>SubLAPSCE NorthwestMonthly Peak DayJanuary18</v>
      </c>
      <c r="B15163" t="s">
        <v>2237</v>
      </c>
      <c r="C15163" t="s">
        <v>2266</v>
      </c>
      <c r="D15163" t="s">
        <v>2902</v>
      </c>
      <c r="E15163" t="s">
        <v>3336</v>
      </c>
      <c r="F15163" s="6">
        <v>18</v>
      </c>
      <c r="G15163" s="6"/>
      <c r="H15163" s="6"/>
      <c r="I15163" s="6"/>
      <c r="J15163" s="6">
        <v>49.20333333333334</v>
      </c>
      <c r="K15163">
        <f t="shared" si="472"/>
        <v>1</v>
      </c>
    </row>
    <row r="15164" spans="1:11" x14ac:dyDescent="0.25">
      <c r="A15164" s="5" t="str">
        <f t="shared" si="473"/>
        <v>SubLAPSCE NorthwestMonthly Peak DayJanuary19</v>
      </c>
      <c r="B15164" t="s">
        <v>2237</v>
      </c>
      <c r="C15164" t="s">
        <v>2266</v>
      </c>
      <c r="D15164" t="s">
        <v>2902</v>
      </c>
      <c r="E15164" t="s">
        <v>3336</v>
      </c>
      <c r="F15164" s="6">
        <v>19</v>
      </c>
      <c r="G15164" s="6"/>
      <c r="H15164" s="6"/>
      <c r="I15164" s="6"/>
      <c r="J15164" s="6">
        <v>48.393333333333338</v>
      </c>
      <c r="K15164">
        <f t="shared" si="472"/>
        <v>1</v>
      </c>
    </row>
    <row r="15165" spans="1:11" x14ac:dyDescent="0.25">
      <c r="A15165" s="5" t="str">
        <f t="shared" si="473"/>
        <v>SubLAPSCE NorthwestMonthly Peak DayJanuary20</v>
      </c>
      <c r="B15165" t="s">
        <v>2237</v>
      </c>
      <c r="C15165" t="s">
        <v>2266</v>
      </c>
      <c r="D15165" t="s">
        <v>2902</v>
      </c>
      <c r="E15165" t="s">
        <v>3336</v>
      </c>
      <c r="F15165" s="6">
        <v>20</v>
      </c>
      <c r="G15165" s="6"/>
      <c r="H15165" s="6"/>
      <c r="I15165" s="6"/>
      <c r="J15165" s="6">
        <v>47.943333333333328</v>
      </c>
      <c r="K15165">
        <f t="shared" si="472"/>
        <v>1</v>
      </c>
    </row>
    <row r="15166" spans="1:11" x14ac:dyDescent="0.25">
      <c r="A15166" s="5" t="str">
        <f t="shared" si="473"/>
        <v>SubLAPSCE NorthwestMonthly Peak DayJanuary21</v>
      </c>
      <c r="B15166" t="s">
        <v>2237</v>
      </c>
      <c r="C15166" t="s">
        <v>2266</v>
      </c>
      <c r="D15166" t="s">
        <v>2902</v>
      </c>
      <c r="E15166" t="s">
        <v>3336</v>
      </c>
      <c r="F15166" s="6">
        <v>21</v>
      </c>
      <c r="G15166" s="6"/>
      <c r="H15166" s="6"/>
      <c r="I15166" s="6"/>
      <c r="J15166" s="6">
        <v>47.656666666666666</v>
      </c>
      <c r="K15166">
        <f t="shared" si="472"/>
        <v>1</v>
      </c>
    </row>
    <row r="15167" spans="1:11" x14ac:dyDescent="0.25">
      <c r="A15167" s="5" t="str">
        <f t="shared" si="473"/>
        <v>SubLAPSCE NorthwestMonthly Peak DayJanuary22</v>
      </c>
      <c r="B15167" t="s">
        <v>2237</v>
      </c>
      <c r="C15167" t="s">
        <v>2266</v>
      </c>
      <c r="D15167" t="s">
        <v>2902</v>
      </c>
      <c r="E15167" t="s">
        <v>3336</v>
      </c>
      <c r="F15167" s="6">
        <v>22</v>
      </c>
      <c r="G15167" s="6"/>
      <c r="H15167" s="6"/>
      <c r="I15167" s="6"/>
      <c r="J15167" s="6">
        <v>47.073333333333331</v>
      </c>
      <c r="K15167">
        <f t="shared" si="472"/>
        <v>1</v>
      </c>
    </row>
    <row r="15168" spans="1:11" x14ac:dyDescent="0.25">
      <c r="A15168" s="5" t="str">
        <f t="shared" si="473"/>
        <v>SubLAPSCE NorthwestMonthly Peak DayJanuary23</v>
      </c>
      <c r="B15168" t="s">
        <v>2237</v>
      </c>
      <c r="C15168" t="s">
        <v>2266</v>
      </c>
      <c r="D15168" t="s">
        <v>2902</v>
      </c>
      <c r="E15168" t="s">
        <v>3336</v>
      </c>
      <c r="F15168" s="6">
        <v>23</v>
      </c>
      <c r="G15168" s="6"/>
      <c r="H15168" s="6"/>
      <c r="I15168" s="6"/>
      <c r="J15168" s="6">
        <v>46.693333333333328</v>
      </c>
      <c r="K15168">
        <f t="shared" si="472"/>
        <v>1</v>
      </c>
    </row>
    <row r="15169" spans="1:11" x14ac:dyDescent="0.25">
      <c r="A15169" s="5" t="str">
        <f t="shared" si="473"/>
        <v>SubLAPSCE NorthwestMonthly Peak DayJanuary24</v>
      </c>
      <c r="B15169" t="s">
        <v>2237</v>
      </c>
      <c r="C15169" t="s">
        <v>2266</v>
      </c>
      <c r="D15169" t="s">
        <v>2902</v>
      </c>
      <c r="E15169" t="s">
        <v>3336</v>
      </c>
      <c r="F15169" s="6">
        <v>24</v>
      </c>
      <c r="G15169" s="6"/>
      <c r="H15169" s="6"/>
      <c r="I15169" s="6"/>
      <c r="J15169" s="6">
        <v>45.923333333333325</v>
      </c>
      <c r="K15169">
        <f t="shared" si="472"/>
        <v>1</v>
      </c>
    </row>
    <row r="15170" spans="1:11" x14ac:dyDescent="0.25">
      <c r="A15170" s="5" t="str">
        <f t="shared" si="473"/>
        <v>SubLAPSCE NorthwestAverage WeekdayFebruary1</v>
      </c>
      <c r="B15170" t="s">
        <v>2237</v>
      </c>
      <c r="C15170" t="s">
        <v>2266</v>
      </c>
      <c r="D15170" t="s">
        <v>2903</v>
      </c>
      <c r="E15170" t="s">
        <v>3337</v>
      </c>
      <c r="F15170" s="6">
        <v>1</v>
      </c>
      <c r="G15170" s="6"/>
      <c r="H15170" s="6"/>
      <c r="I15170" s="6"/>
      <c r="J15170" s="6">
        <v>50.680000000000007</v>
      </c>
      <c r="K15170">
        <f t="shared" ref="K15170:K15233" si="474">INDEX(events, MATCH(CONCATENATE(B15170, C15170, D15170, E15170), events_y, 0), MATCH("Confidential", events_x, 0))</f>
        <v>1</v>
      </c>
    </row>
    <row r="15171" spans="1:11" x14ac:dyDescent="0.25">
      <c r="A15171" s="5" t="str">
        <f t="shared" ref="A15171:A15234" si="475">CONCATENATE(B15171, C15171, D15171, E15171, F15171)</f>
        <v>SubLAPSCE NorthwestAverage WeekdayFebruary2</v>
      </c>
      <c r="B15171" t="s">
        <v>2237</v>
      </c>
      <c r="C15171" t="s">
        <v>2266</v>
      </c>
      <c r="D15171" t="s">
        <v>2903</v>
      </c>
      <c r="E15171" t="s">
        <v>3337</v>
      </c>
      <c r="F15171" s="6">
        <v>2</v>
      </c>
      <c r="G15171" s="6"/>
      <c r="H15171" s="6"/>
      <c r="I15171" s="6"/>
      <c r="J15171" s="6">
        <v>50.78</v>
      </c>
      <c r="K15171">
        <f t="shared" si="474"/>
        <v>1</v>
      </c>
    </row>
    <row r="15172" spans="1:11" x14ac:dyDescent="0.25">
      <c r="A15172" s="5" t="str">
        <f t="shared" si="475"/>
        <v>SubLAPSCE NorthwestAverage WeekdayFebruary3</v>
      </c>
      <c r="B15172" t="s">
        <v>2237</v>
      </c>
      <c r="C15172" t="s">
        <v>2266</v>
      </c>
      <c r="D15172" t="s">
        <v>2903</v>
      </c>
      <c r="E15172" t="s">
        <v>3337</v>
      </c>
      <c r="F15172" s="6">
        <v>3</v>
      </c>
      <c r="G15172" s="6"/>
      <c r="H15172" s="6"/>
      <c r="I15172" s="6"/>
      <c r="J15172" s="6">
        <v>49.536666666666662</v>
      </c>
      <c r="K15172">
        <f t="shared" si="474"/>
        <v>1</v>
      </c>
    </row>
    <row r="15173" spans="1:11" x14ac:dyDescent="0.25">
      <c r="A15173" s="5" t="str">
        <f t="shared" si="475"/>
        <v>SubLAPSCE NorthwestAverage WeekdayFebruary4</v>
      </c>
      <c r="B15173" t="s">
        <v>2237</v>
      </c>
      <c r="C15173" t="s">
        <v>2266</v>
      </c>
      <c r="D15173" t="s">
        <v>2903</v>
      </c>
      <c r="E15173" t="s">
        <v>3337</v>
      </c>
      <c r="F15173" s="6">
        <v>4</v>
      </c>
      <c r="G15173" s="6"/>
      <c r="H15173" s="6"/>
      <c r="I15173" s="6"/>
      <c r="J15173" s="6">
        <v>49.25333333333333</v>
      </c>
      <c r="K15173">
        <f t="shared" si="474"/>
        <v>1</v>
      </c>
    </row>
    <row r="15174" spans="1:11" x14ac:dyDescent="0.25">
      <c r="A15174" s="5" t="str">
        <f t="shared" si="475"/>
        <v>SubLAPSCE NorthwestAverage WeekdayFebruary5</v>
      </c>
      <c r="B15174" t="s">
        <v>2237</v>
      </c>
      <c r="C15174" t="s">
        <v>2266</v>
      </c>
      <c r="D15174" t="s">
        <v>2903</v>
      </c>
      <c r="E15174" t="s">
        <v>3337</v>
      </c>
      <c r="F15174" s="6">
        <v>5</v>
      </c>
      <c r="G15174" s="6"/>
      <c r="H15174" s="6"/>
      <c r="I15174" s="6"/>
      <c r="J15174" s="6">
        <v>50.243333333333332</v>
      </c>
      <c r="K15174">
        <f t="shared" si="474"/>
        <v>1</v>
      </c>
    </row>
    <row r="15175" spans="1:11" x14ac:dyDescent="0.25">
      <c r="A15175" s="5" t="str">
        <f t="shared" si="475"/>
        <v>SubLAPSCE NorthwestAverage WeekdayFebruary6</v>
      </c>
      <c r="B15175" t="s">
        <v>2237</v>
      </c>
      <c r="C15175" t="s">
        <v>2266</v>
      </c>
      <c r="D15175" t="s">
        <v>2903</v>
      </c>
      <c r="E15175" t="s">
        <v>3337</v>
      </c>
      <c r="F15175" s="6">
        <v>6</v>
      </c>
      <c r="G15175" s="6"/>
      <c r="H15175" s="6"/>
      <c r="I15175" s="6"/>
      <c r="J15175" s="6">
        <v>49.073333333333331</v>
      </c>
      <c r="K15175">
        <f t="shared" si="474"/>
        <v>1</v>
      </c>
    </row>
    <row r="15176" spans="1:11" x14ac:dyDescent="0.25">
      <c r="A15176" s="5" t="str">
        <f t="shared" si="475"/>
        <v>SubLAPSCE NorthwestAverage WeekdayFebruary7</v>
      </c>
      <c r="B15176" t="s">
        <v>2237</v>
      </c>
      <c r="C15176" t="s">
        <v>2266</v>
      </c>
      <c r="D15176" t="s">
        <v>2903</v>
      </c>
      <c r="E15176" t="s">
        <v>3337</v>
      </c>
      <c r="F15176" s="6">
        <v>7</v>
      </c>
      <c r="G15176" s="6"/>
      <c r="H15176" s="6"/>
      <c r="I15176" s="6"/>
      <c r="J15176" s="6">
        <v>48.676666666666669</v>
      </c>
      <c r="K15176">
        <f t="shared" si="474"/>
        <v>1</v>
      </c>
    </row>
    <row r="15177" spans="1:11" x14ac:dyDescent="0.25">
      <c r="A15177" s="5" t="str">
        <f t="shared" si="475"/>
        <v>SubLAPSCE NorthwestAverage WeekdayFebruary8</v>
      </c>
      <c r="B15177" t="s">
        <v>2237</v>
      </c>
      <c r="C15177" t="s">
        <v>2266</v>
      </c>
      <c r="D15177" t="s">
        <v>2903</v>
      </c>
      <c r="E15177" t="s">
        <v>3337</v>
      </c>
      <c r="F15177" s="6">
        <v>8</v>
      </c>
      <c r="G15177" s="6"/>
      <c r="H15177" s="6"/>
      <c r="I15177" s="6"/>
      <c r="J15177" s="6">
        <v>48</v>
      </c>
      <c r="K15177">
        <f t="shared" si="474"/>
        <v>1</v>
      </c>
    </row>
    <row r="15178" spans="1:11" x14ac:dyDescent="0.25">
      <c r="A15178" s="5" t="str">
        <f t="shared" si="475"/>
        <v>SubLAPSCE NorthwestAverage WeekdayFebruary9</v>
      </c>
      <c r="B15178" t="s">
        <v>2237</v>
      </c>
      <c r="C15178" t="s">
        <v>2266</v>
      </c>
      <c r="D15178" t="s">
        <v>2903</v>
      </c>
      <c r="E15178" t="s">
        <v>3337</v>
      </c>
      <c r="F15178" s="6">
        <v>9</v>
      </c>
      <c r="G15178" s="6"/>
      <c r="H15178" s="6"/>
      <c r="I15178" s="6"/>
      <c r="J15178" s="6">
        <v>50.173333333333339</v>
      </c>
      <c r="K15178">
        <f t="shared" si="474"/>
        <v>1</v>
      </c>
    </row>
    <row r="15179" spans="1:11" x14ac:dyDescent="0.25">
      <c r="A15179" s="5" t="str">
        <f t="shared" si="475"/>
        <v>SubLAPSCE NorthwestAverage WeekdayFebruary10</v>
      </c>
      <c r="B15179" t="s">
        <v>2237</v>
      </c>
      <c r="C15179" t="s">
        <v>2266</v>
      </c>
      <c r="D15179" t="s">
        <v>2903</v>
      </c>
      <c r="E15179" t="s">
        <v>3337</v>
      </c>
      <c r="F15179" s="6">
        <v>10</v>
      </c>
      <c r="G15179" s="6"/>
      <c r="H15179" s="6"/>
      <c r="I15179" s="6"/>
      <c r="J15179" s="6">
        <v>52.98</v>
      </c>
      <c r="K15179">
        <f t="shared" si="474"/>
        <v>1</v>
      </c>
    </row>
    <row r="15180" spans="1:11" x14ac:dyDescent="0.25">
      <c r="A15180" s="5" t="str">
        <f t="shared" si="475"/>
        <v>SubLAPSCE NorthwestAverage WeekdayFebruary11</v>
      </c>
      <c r="B15180" t="s">
        <v>2237</v>
      </c>
      <c r="C15180" t="s">
        <v>2266</v>
      </c>
      <c r="D15180" t="s">
        <v>2903</v>
      </c>
      <c r="E15180" t="s">
        <v>3337</v>
      </c>
      <c r="F15180" s="6">
        <v>11</v>
      </c>
      <c r="G15180" s="6"/>
      <c r="H15180" s="6"/>
      <c r="I15180" s="6"/>
      <c r="J15180" s="6">
        <v>57.94</v>
      </c>
      <c r="K15180">
        <f t="shared" si="474"/>
        <v>1</v>
      </c>
    </row>
    <row r="15181" spans="1:11" x14ac:dyDescent="0.25">
      <c r="A15181" s="5" t="str">
        <f t="shared" si="475"/>
        <v>SubLAPSCE NorthwestAverage WeekdayFebruary12</v>
      </c>
      <c r="B15181" t="s">
        <v>2237</v>
      </c>
      <c r="C15181" t="s">
        <v>2266</v>
      </c>
      <c r="D15181" t="s">
        <v>2903</v>
      </c>
      <c r="E15181" t="s">
        <v>3337</v>
      </c>
      <c r="F15181" s="6">
        <v>12</v>
      </c>
      <c r="G15181" s="6"/>
      <c r="H15181" s="6"/>
      <c r="I15181" s="6"/>
      <c r="J15181" s="6">
        <v>60.09</v>
      </c>
      <c r="K15181">
        <f t="shared" si="474"/>
        <v>1</v>
      </c>
    </row>
    <row r="15182" spans="1:11" x14ac:dyDescent="0.25">
      <c r="A15182" s="5" t="str">
        <f t="shared" si="475"/>
        <v>SubLAPSCE NorthwestAverage WeekdayFebruary13</v>
      </c>
      <c r="B15182" t="s">
        <v>2237</v>
      </c>
      <c r="C15182" t="s">
        <v>2266</v>
      </c>
      <c r="D15182" t="s">
        <v>2903</v>
      </c>
      <c r="E15182" t="s">
        <v>3337</v>
      </c>
      <c r="F15182" s="6">
        <v>13</v>
      </c>
      <c r="G15182" s="6"/>
      <c r="H15182" s="6"/>
      <c r="I15182" s="6"/>
      <c r="J15182" s="6">
        <v>61.113333333333337</v>
      </c>
      <c r="K15182">
        <f t="shared" si="474"/>
        <v>1</v>
      </c>
    </row>
    <row r="15183" spans="1:11" x14ac:dyDescent="0.25">
      <c r="A15183" s="5" t="str">
        <f t="shared" si="475"/>
        <v>SubLAPSCE NorthwestAverage WeekdayFebruary14</v>
      </c>
      <c r="B15183" t="s">
        <v>2237</v>
      </c>
      <c r="C15183" t="s">
        <v>2266</v>
      </c>
      <c r="D15183" t="s">
        <v>2903</v>
      </c>
      <c r="E15183" t="s">
        <v>3337</v>
      </c>
      <c r="F15183" s="6">
        <v>14</v>
      </c>
      <c r="G15183" s="6"/>
      <c r="H15183" s="6"/>
      <c r="I15183" s="6"/>
      <c r="J15183" s="6">
        <v>62.84</v>
      </c>
      <c r="K15183">
        <f t="shared" si="474"/>
        <v>1</v>
      </c>
    </row>
    <row r="15184" spans="1:11" x14ac:dyDescent="0.25">
      <c r="A15184" s="5" t="str">
        <f t="shared" si="475"/>
        <v>SubLAPSCE NorthwestAverage WeekdayFebruary15</v>
      </c>
      <c r="B15184" t="s">
        <v>2237</v>
      </c>
      <c r="C15184" t="s">
        <v>2266</v>
      </c>
      <c r="D15184" t="s">
        <v>2903</v>
      </c>
      <c r="E15184" t="s">
        <v>3337</v>
      </c>
      <c r="F15184" s="6">
        <v>15</v>
      </c>
      <c r="G15184" s="6"/>
      <c r="H15184" s="6"/>
      <c r="I15184" s="6"/>
      <c r="J15184" s="6">
        <v>62.99666666666667</v>
      </c>
      <c r="K15184">
        <f t="shared" si="474"/>
        <v>1</v>
      </c>
    </row>
    <row r="15185" spans="1:11" x14ac:dyDescent="0.25">
      <c r="A15185" s="5" t="str">
        <f t="shared" si="475"/>
        <v>SubLAPSCE NorthwestAverage WeekdayFebruary16</v>
      </c>
      <c r="B15185" t="s">
        <v>2237</v>
      </c>
      <c r="C15185" t="s">
        <v>2266</v>
      </c>
      <c r="D15185" t="s">
        <v>2903</v>
      </c>
      <c r="E15185" t="s">
        <v>3337</v>
      </c>
      <c r="F15185" s="6">
        <v>16</v>
      </c>
      <c r="G15185" s="6"/>
      <c r="H15185" s="6"/>
      <c r="I15185" s="6"/>
      <c r="J15185" s="6">
        <v>63.74</v>
      </c>
      <c r="K15185">
        <f t="shared" si="474"/>
        <v>1</v>
      </c>
    </row>
    <row r="15186" spans="1:11" x14ac:dyDescent="0.25">
      <c r="A15186" s="5" t="str">
        <f t="shared" si="475"/>
        <v>SubLAPSCE NorthwestAverage WeekdayFebruary17</v>
      </c>
      <c r="B15186" t="s">
        <v>2237</v>
      </c>
      <c r="C15186" t="s">
        <v>2266</v>
      </c>
      <c r="D15186" t="s">
        <v>2903</v>
      </c>
      <c r="E15186" t="s">
        <v>3337</v>
      </c>
      <c r="F15186" s="6">
        <v>17</v>
      </c>
      <c r="G15186" s="6"/>
      <c r="H15186" s="6"/>
      <c r="I15186" s="6"/>
      <c r="J15186" s="6">
        <v>63.686666666666667</v>
      </c>
      <c r="K15186">
        <f t="shared" si="474"/>
        <v>1</v>
      </c>
    </row>
    <row r="15187" spans="1:11" x14ac:dyDescent="0.25">
      <c r="A15187" s="5" t="str">
        <f t="shared" si="475"/>
        <v>SubLAPSCE NorthwestAverage WeekdayFebruary18</v>
      </c>
      <c r="B15187" t="s">
        <v>2237</v>
      </c>
      <c r="C15187" t="s">
        <v>2266</v>
      </c>
      <c r="D15187" t="s">
        <v>2903</v>
      </c>
      <c r="E15187" t="s">
        <v>3337</v>
      </c>
      <c r="F15187" s="6">
        <v>18</v>
      </c>
      <c r="G15187" s="6"/>
      <c r="H15187" s="6"/>
      <c r="I15187" s="6"/>
      <c r="J15187" s="6">
        <v>61.836666666666666</v>
      </c>
      <c r="K15187">
        <f t="shared" si="474"/>
        <v>1</v>
      </c>
    </row>
    <row r="15188" spans="1:11" x14ac:dyDescent="0.25">
      <c r="A15188" s="5" t="str">
        <f t="shared" si="475"/>
        <v>SubLAPSCE NorthwestAverage WeekdayFebruary19</v>
      </c>
      <c r="B15188" t="s">
        <v>2237</v>
      </c>
      <c r="C15188" t="s">
        <v>2266</v>
      </c>
      <c r="D15188" t="s">
        <v>2903</v>
      </c>
      <c r="E15188" t="s">
        <v>3337</v>
      </c>
      <c r="F15188" s="6">
        <v>19</v>
      </c>
      <c r="G15188" s="6"/>
      <c r="H15188" s="6"/>
      <c r="I15188" s="6"/>
      <c r="J15188" s="6">
        <v>59.043333333333329</v>
      </c>
      <c r="K15188">
        <f t="shared" si="474"/>
        <v>1</v>
      </c>
    </row>
    <row r="15189" spans="1:11" x14ac:dyDescent="0.25">
      <c r="A15189" s="5" t="str">
        <f t="shared" si="475"/>
        <v>SubLAPSCE NorthwestAverage WeekdayFebruary20</v>
      </c>
      <c r="B15189" t="s">
        <v>2237</v>
      </c>
      <c r="C15189" t="s">
        <v>2266</v>
      </c>
      <c r="D15189" t="s">
        <v>2903</v>
      </c>
      <c r="E15189" t="s">
        <v>3337</v>
      </c>
      <c r="F15189" s="6">
        <v>20</v>
      </c>
      <c r="G15189" s="6"/>
      <c r="H15189" s="6"/>
      <c r="I15189" s="6"/>
      <c r="J15189" s="6">
        <v>57.396666666666668</v>
      </c>
      <c r="K15189">
        <f t="shared" si="474"/>
        <v>1</v>
      </c>
    </row>
    <row r="15190" spans="1:11" x14ac:dyDescent="0.25">
      <c r="A15190" s="5" t="str">
        <f t="shared" si="475"/>
        <v>SubLAPSCE NorthwestAverage WeekdayFebruary21</v>
      </c>
      <c r="B15190" t="s">
        <v>2237</v>
      </c>
      <c r="C15190" t="s">
        <v>2266</v>
      </c>
      <c r="D15190" t="s">
        <v>2903</v>
      </c>
      <c r="E15190" t="s">
        <v>3337</v>
      </c>
      <c r="F15190" s="6">
        <v>21</v>
      </c>
      <c r="G15190" s="6"/>
      <c r="H15190" s="6"/>
      <c r="I15190" s="6"/>
      <c r="J15190" s="6">
        <v>55.800000000000004</v>
      </c>
      <c r="K15190">
        <f t="shared" si="474"/>
        <v>1</v>
      </c>
    </row>
    <row r="15191" spans="1:11" x14ac:dyDescent="0.25">
      <c r="A15191" s="5" t="str">
        <f t="shared" si="475"/>
        <v>SubLAPSCE NorthwestAverage WeekdayFebruary22</v>
      </c>
      <c r="B15191" t="s">
        <v>2237</v>
      </c>
      <c r="C15191" t="s">
        <v>2266</v>
      </c>
      <c r="D15191" t="s">
        <v>2903</v>
      </c>
      <c r="E15191" t="s">
        <v>3337</v>
      </c>
      <c r="F15191" s="6">
        <v>22</v>
      </c>
      <c r="G15191" s="6"/>
      <c r="H15191" s="6"/>
      <c r="I15191" s="6"/>
      <c r="J15191" s="6">
        <v>55.303333333333335</v>
      </c>
      <c r="K15191">
        <f t="shared" si="474"/>
        <v>1</v>
      </c>
    </row>
    <row r="15192" spans="1:11" x14ac:dyDescent="0.25">
      <c r="A15192" s="5" t="str">
        <f t="shared" si="475"/>
        <v>SubLAPSCE NorthwestAverage WeekdayFebruary23</v>
      </c>
      <c r="B15192" t="s">
        <v>2237</v>
      </c>
      <c r="C15192" t="s">
        <v>2266</v>
      </c>
      <c r="D15192" t="s">
        <v>2903</v>
      </c>
      <c r="E15192" t="s">
        <v>3337</v>
      </c>
      <c r="F15192" s="6">
        <v>23</v>
      </c>
      <c r="G15192" s="6"/>
      <c r="H15192" s="6"/>
      <c r="I15192" s="6"/>
      <c r="J15192" s="6">
        <v>54.513333333333328</v>
      </c>
      <c r="K15192">
        <f t="shared" si="474"/>
        <v>1</v>
      </c>
    </row>
    <row r="15193" spans="1:11" x14ac:dyDescent="0.25">
      <c r="A15193" s="5" t="str">
        <f t="shared" si="475"/>
        <v>SubLAPSCE NorthwestAverage WeekdayFebruary24</v>
      </c>
      <c r="B15193" t="s">
        <v>2237</v>
      </c>
      <c r="C15193" t="s">
        <v>2266</v>
      </c>
      <c r="D15193" t="s">
        <v>2903</v>
      </c>
      <c r="E15193" t="s">
        <v>3337</v>
      </c>
      <c r="F15193" s="6">
        <v>24</v>
      </c>
      <c r="G15193" s="6"/>
      <c r="H15193" s="6"/>
      <c r="I15193" s="6"/>
      <c r="J15193" s="6">
        <v>54.803333333333335</v>
      </c>
      <c r="K15193">
        <f t="shared" si="474"/>
        <v>1</v>
      </c>
    </row>
    <row r="15194" spans="1:11" x14ac:dyDescent="0.25">
      <c r="A15194" s="5" t="str">
        <f t="shared" si="475"/>
        <v>SubLAPSCE NorthwestMonthly Peak DayFebruary1</v>
      </c>
      <c r="B15194" t="s">
        <v>2237</v>
      </c>
      <c r="C15194" t="s">
        <v>2266</v>
      </c>
      <c r="D15194" t="s">
        <v>2904</v>
      </c>
      <c r="E15194" t="s">
        <v>3337</v>
      </c>
      <c r="F15194" s="6">
        <v>1</v>
      </c>
      <c r="G15194" s="6"/>
      <c r="H15194" s="6"/>
      <c r="I15194" s="6"/>
      <c r="J15194" s="6">
        <v>49.876666666666665</v>
      </c>
      <c r="K15194">
        <f t="shared" si="474"/>
        <v>1</v>
      </c>
    </row>
    <row r="15195" spans="1:11" x14ac:dyDescent="0.25">
      <c r="A15195" s="5" t="str">
        <f t="shared" si="475"/>
        <v>SubLAPSCE NorthwestMonthly Peak DayFebruary2</v>
      </c>
      <c r="B15195" t="s">
        <v>2237</v>
      </c>
      <c r="C15195" t="s">
        <v>2266</v>
      </c>
      <c r="D15195" t="s">
        <v>2904</v>
      </c>
      <c r="E15195" t="s">
        <v>3337</v>
      </c>
      <c r="F15195" s="6">
        <v>2</v>
      </c>
      <c r="G15195" s="6"/>
      <c r="H15195" s="6"/>
      <c r="I15195" s="6"/>
      <c r="J15195" s="6">
        <v>50.00333333333333</v>
      </c>
      <c r="K15195">
        <f t="shared" si="474"/>
        <v>1</v>
      </c>
    </row>
    <row r="15196" spans="1:11" x14ac:dyDescent="0.25">
      <c r="A15196" s="5" t="str">
        <f t="shared" si="475"/>
        <v>SubLAPSCE NorthwestMonthly Peak DayFebruary3</v>
      </c>
      <c r="B15196" t="s">
        <v>2237</v>
      </c>
      <c r="C15196" t="s">
        <v>2266</v>
      </c>
      <c r="D15196" t="s">
        <v>2904</v>
      </c>
      <c r="E15196" t="s">
        <v>3337</v>
      </c>
      <c r="F15196" s="6">
        <v>3</v>
      </c>
      <c r="G15196" s="6"/>
      <c r="H15196" s="6"/>
      <c r="I15196" s="6"/>
      <c r="J15196" s="6">
        <v>49.896666666666668</v>
      </c>
      <c r="K15196">
        <f t="shared" si="474"/>
        <v>1</v>
      </c>
    </row>
    <row r="15197" spans="1:11" x14ac:dyDescent="0.25">
      <c r="A15197" s="5" t="str">
        <f t="shared" si="475"/>
        <v>SubLAPSCE NorthwestMonthly Peak DayFebruary4</v>
      </c>
      <c r="B15197" t="s">
        <v>2237</v>
      </c>
      <c r="C15197" t="s">
        <v>2266</v>
      </c>
      <c r="D15197" t="s">
        <v>2904</v>
      </c>
      <c r="E15197" t="s">
        <v>3337</v>
      </c>
      <c r="F15197" s="6">
        <v>4</v>
      </c>
      <c r="G15197" s="6"/>
      <c r="H15197" s="6"/>
      <c r="I15197" s="6"/>
      <c r="J15197" s="6">
        <v>49.903333333333336</v>
      </c>
      <c r="K15197">
        <f t="shared" si="474"/>
        <v>1</v>
      </c>
    </row>
    <row r="15198" spans="1:11" x14ac:dyDescent="0.25">
      <c r="A15198" s="5" t="str">
        <f t="shared" si="475"/>
        <v>SubLAPSCE NorthwestMonthly Peak DayFebruary5</v>
      </c>
      <c r="B15198" t="s">
        <v>2237</v>
      </c>
      <c r="C15198" t="s">
        <v>2266</v>
      </c>
      <c r="D15198" t="s">
        <v>2904</v>
      </c>
      <c r="E15198" t="s">
        <v>3337</v>
      </c>
      <c r="F15198" s="6">
        <v>5</v>
      </c>
      <c r="G15198" s="6"/>
      <c r="H15198" s="6"/>
      <c r="I15198" s="6"/>
      <c r="J15198" s="6">
        <v>50.01</v>
      </c>
      <c r="K15198">
        <f t="shared" si="474"/>
        <v>1</v>
      </c>
    </row>
    <row r="15199" spans="1:11" x14ac:dyDescent="0.25">
      <c r="A15199" s="5" t="str">
        <f t="shared" si="475"/>
        <v>SubLAPSCE NorthwestMonthly Peak DayFebruary6</v>
      </c>
      <c r="B15199" t="s">
        <v>2237</v>
      </c>
      <c r="C15199" t="s">
        <v>2266</v>
      </c>
      <c r="D15199" t="s">
        <v>2904</v>
      </c>
      <c r="E15199" t="s">
        <v>3337</v>
      </c>
      <c r="F15199" s="6">
        <v>6</v>
      </c>
      <c r="G15199" s="6"/>
      <c r="H15199" s="6"/>
      <c r="I15199" s="6"/>
      <c r="J15199" s="6">
        <v>49.65</v>
      </c>
      <c r="K15199">
        <f t="shared" si="474"/>
        <v>1</v>
      </c>
    </row>
    <row r="15200" spans="1:11" x14ac:dyDescent="0.25">
      <c r="A15200" s="5" t="str">
        <f t="shared" si="475"/>
        <v>SubLAPSCE NorthwestMonthly Peak DayFebruary7</v>
      </c>
      <c r="B15200" t="s">
        <v>2237</v>
      </c>
      <c r="C15200" t="s">
        <v>2266</v>
      </c>
      <c r="D15200" t="s">
        <v>2904</v>
      </c>
      <c r="E15200" t="s">
        <v>3337</v>
      </c>
      <c r="F15200" s="6">
        <v>7</v>
      </c>
      <c r="G15200" s="6"/>
      <c r="H15200" s="6"/>
      <c r="I15200" s="6"/>
      <c r="J15200" s="6">
        <v>49.196666666666665</v>
      </c>
      <c r="K15200">
        <f t="shared" si="474"/>
        <v>1</v>
      </c>
    </row>
    <row r="15201" spans="1:11" x14ac:dyDescent="0.25">
      <c r="A15201" s="5" t="str">
        <f t="shared" si="475"/>
        <v>SubLAPSCE NorthwestMonthly Peak DayFebruary8</v>
      </c>
      <c r="B15201" t="s">
        <v>2237</v>
      </c>
      <c r="C15201" t="s">
        <v>2266</v>
      </c>
      <c r="D15201" t="s">
        <v>2904</v>
      </c>
      <c r="E15201" t="s">
        <v>3337</v>
      </c>
      <c r="F15201" s="6">
        <v>8</v>
      </c>
      <c r="G15201" s="6"/>
      <c r="H15201" s="6"/>
      <c r="I15201" s="6"/>
      <c r="J15201" s="6">
        <v>49.413333333333334</v>
      </c>
      <c r="K15201">
        <f t="shared" si="474"/>
        <v>1</v>
      </c>
    </row>
    <row r="15202" spans="1:11" x14ac:dyDescent="0.25">
      <c r="A15202" s="5" t="str">
        <f t="shared" si="475"/>
        <v>SubLAPSCE NorthwestMonthly Peak DayFebruary9</v>
      </c>
      <c r="B15202" t="s">
        <v>2237</v>
      </c>
      <c r="C15202" t="s">
        <v>2266</v>
      </c>
      <c r="D15202" t="s">
        <v>2904</v>
      </c>
      <c r="E15202" t="s">
        <v>3337</v>
      </c>
      <c r="F15202" s="6">
        <v>9</v>
      </c>
      <c r="G15202" s="6"/>
      <c r="H15202" s="6"/>
      <c r="I15202" s="6"/>
      <c r="J15202" s="6">
        <v>49.923333333333339</v>
      </c>
      <c r="K15202">
        <f t="shared" si="474"/>
        <v>1</v>
      </c>
    </row>
    <row r="15203" spans="1:11" x14ac:dyDescent="0.25">
      <c r="A15203" s="5" t="str">
        <f t="shared" si="475"/>
        <v>SubLAPSCE NorthwestMonthly Peak DayFebruary10</v>
      </c>
      <c r="B15203" t="s">
        <v>2237</v>
      </c>
      <c r="C15203" t="s">
        <v>2266</v>
      </c>
      <c r="D15203" t="s">
        <v>2904</v>
      </c>
      <c r="E15203" t="s">
        <v>3337</v>
      </c>
      <c r="F15203" s="6">
        <v>10</v>
      </c>
      <c r="G15203" s="6"/>
      <c r="H15203" s="6"/>
      <c r="I15203" s="6"/>
      <c r="J15203" s="6">
        <v>51.26</v>
      </c>
      <c r="K15203">
        <f t="shared" si="474"/>
        <v>1</v>
      </c>
    </row>
    <row r="15204" spans="1:11" x14ac:dyDescent="0.25">
      <c r="A15204" s="5" t="str">
        <f t="shared" si="475"/>
        <v>SubLAPSCE NorthwestMonthly Peak DayFebruary11</v>
      </c>
      <c r="B15204" t="s">
        <v>2237</v>
      </c>
      <c r="C15204" t="s">
        <v>2266</v>
      </c>
      <c r="D15204" t="s">
        <v>2904</v>
      </c>
      <c r="E15204" t="s">
        <v>3337</v>
      </c>
      <c r="F15204" s="6">
        <v>11</v>
      </c>
      <c r="G15204" s="6"/>
      <c r="H15204" s="6"/>
      <c r="I15204" s="6"/>
      <c r="J15204" s="6">
        <v>52.74</v>
      </c>
      <c r="K15204">
        <f t="shared" si="474"/>
        <v>1</v>
      </c>
    </row>
    <row r="15205" spans="1:11" x14ac:dyDescent="0.25">
      <c r="A15205" s="5" t="str">
        <f t="shared" si="475"/>
        <v>SubLAPSCE NorthwestMonthly Peak DayFebruary12</v>
      </c>
      <c r="B15205" t="s">
        <v>2237</v>
      </c>
      <c r="C15205" t="s">
        <v>2266</v>
      </c>
      <c r="D15205" t="s">
        <v>2904</v>
      </c>
      <c r="E15205" t="s">
        <v>3337</v>
      </c>
      <c r="F15205" s="6">
        <v>12</v>
      </c>
      <c r="G15205" s="6"/>
      <c r="H15205" s="6"/>
      <c r="I15205" s="6"/>
      <c r="J15205" s="6">
        <v>54.873333333333335</v>
      </c>
      <c r="K15205">
        <f t="shared" si="474"/>
        <v>1</v>
      </c>
    </row>
    <row r="15206" spans="1:11" x14ac:dyDescent="0.25">
      <c r="A15206" s="5" t="str">
        <f t="shared" si="475"/>
        <v>SubLAPSCE NorthwestMonthly Peak DayFebruary13</v>
      </c>
      <c r="B15206" t="s">
        <v>2237</v>
      </c>
      <c r="C15206" t="s">
        <v>2266</v>
      </c>
      <c r="D15206" t="s">
        <v>2904</v>
      </c>
      <c r="E15206" t="s">
        <v>3337</v>
      </c>
      <c r="F15206" s="6">
        <v>13</v>
      </c>
      <c r="G15206" s="6"/>
      <c r="H15206" s="6"/>
      <c r="I15206" s="6"/>
      <c r="J15206" s="6">
        <v>56.383333333333333</v>
      </c>
      <c r="K15206">
        <f t="shared" si="474"/>
        <v>1</v>
      </c>
    </row>
    <row r="15207" spans="1:11" x14ac:dyDescent="0.25">
      <c r="A15207" s="5" t="str">
        <f t="shared" si="475"/>
        <v>SubLAPSCE NorthwestMonthly Peak DayFebruary14</v>
      </c>
      <c r="B15207" t="s">
        <v>2237</v>
      </c>
      <c r="C15207" t="s">
        <v>2266</v>
      </c>
      <c r="D15207" t="s">
        <v>2904</v>
      </c>
      <c r="E15207" t="s">
        <v>3337</v>
      </c>
      <c r="F15207" s="6">
        <v>14</v>
      </c>
      <c r="G15207" s="6"/>
      <c r="H15207" s="6"/>
      <c r="I15207" s="6"/>
      <c r="J15207" s="6">
        <v>56.726666666666667</v>
      </c>
      <c r="K15207">
        <f t="shared" si="474"/>
        <v>1</v>
      </c>
    </row>
    <row r="15208" spans="1:11" x14ac:dyDescent="0.25">
      <c r="A15208" s="5" t="str">
        <f t="shared" si="475"/>
        <v>SubLAPSCE NorthwestMonthly Peak DayFebruary15</v>
      </c>
      <c r="B15208" t="s">
        <v>2237</v>
      </c>
      <c r="C15208" t="s">
        <v>2266</v>
      </c>
      <c r="D15208" t="s">
        <v>2904</v>
      </c>
      <c r="E15208" t="s">
        <v>3337</v>
      </c>
      <c r="F15208" s="6">
        <v>15</v>
      </c>
      <c r="G15208" s="6"/>
      <c r="H15208" s="6"/>
      <c r="I15208" s="6"/>
      <c r="J15208" s="6">
        <v>57.573333333333331</v>
      </c>
      <c r="K15208">
        <f t="shared" si="474"/>
        <v>1</v>
      </c>
    </row>
    <row r="15209" spans="1:11" x14ac:dyDescent="0.25">
      <c r="A15209" s="5" t="str">
        <f t="shared" si="475"/>
        <v>SubLAPSCE NorthwestMonthly Peak DayFebruary16</v>
      </c>
      <c r="B15209" t="s">
        <v>2237</v>
      </c>
      <c r="C15209" t="s">
        <v>2266</v>
      </c>
      <c r="D15209" t="s">
        <v>2904</v>
      </c>
      <c r="E15209" t="s">
        <v>3337</v>
      </c>
      <c r="F15209" s="6">
        <v>16</v>
      </c>
      <c r="G15209" s="6"/>
      <c r="H15209" s="6"/>
      <c r="I15209" s="6"/>
      <c r="J15209" s="6">
        <v>57.9</v>
      </c>
      <c r="K15209">
        <f t="shared" si="474"/>
        <v>1</v>
      </c>
    </row>
    <row r="15210" spans="1:11" x14ac:dyDescent="0.25">
      <c r="A15210" s="5" t="str">
        <f t="shared" si="475"/>
        <v>SubLAPSCE NorthwestMonthly Peak DayFebruary17</v>
      </c>
      <c r="B15210" t="s">
        <v>2237</v>
      </c>
      <c r="C15210" t="s">
        <v>2266</v>
      </c>
      <c r="D15210" t="s">
        <v>2904</v>
      </c>
      <c r="E15210" t="s">
        <v>3337</v>
      </c>
      <c r="F15210" s="6">
        <v>17</v>
      </c>
      <c r="G15210" s="6"/>
      <c r="H15210" s="6"/>
      <c r="I15210" s="6"/>
      <c r="J15210" s="6">
        <v>56.21</v>
      </c>
      <c r="K15210">
        <f t="shared" si="474"/>
        <v>1</v>
      </c>
    </row>
    <row r="15211" spans="1:11" x14ac:dyDescent="0.25">
      <c r="A15211" s="5" t="str">
        <f t="shared" si="475"/>
        <v>SubLAPSCE NorthwestMonthly Peak DayFebruary18</v>
      </c>
      <c r="B15211" t="s">
        <v>2237</v>
      </c>
      <c r="C15211" t="s">
        <v>2266</v>
      </c>
      <c r="D15211" t="s">
        <v>2904</v>
      </c>
      <c r="E15211" t="s">
        <v>3337</v>
      </c>
      <c r="F15211" s="6">
        <v>18</v>
      </c>
      <c r="G15211" s="6"/>
      <c r="H15211" s="6"/>
      <c r="I15211" s="6"/>
      <c r="J15211" s="6">
        <v>55.326666666666675</v>
      </c>
      <c r="K15211">
        <f t="shared" si="474"/>
        <v>1</v>
      </c>
    </row>
    <row r="15212" spans="1:11" x14ac:dyDescent="0.25">
      <c r="A15212" s="5" t="str">
        <f t="shared" si="475"/>
        <v>SubLAPSCE NorthwestMonthly Peak DayFebruary19</v>
      </c>
      <c r="B15212" t="s">
        <v>2237</v>
      </c>
      <c r="C15212" t="s">
        <v>2266</v>
      </c>
      <c r="D15212" t="s">
        <v>2904</v>
      </c>
      <c r="E15212" t="s">
        <v>3337</v>
      </c>
      <c r="F15212" s="6">
        <v>19</v>
      </c>
      <c r="G15212" s="6"/>
      <c r="H15212" s="6"/>
      <c r="I15212" s="6"/>
      <c r="J15212" s="6">
        <v>54.050000000000004</v>
      </c>
      <c r="K15212">
        <f t="shared" si="474"/>
        <v>1</v>
      </c>
    </row>
    <row r="15213" spans="1:11" x14ac:dyDescent="0.25">
      <c r="A15213" s="5" t="str">
        <f t="shared" si="475"/>
        <v>SubLAPSCE NorthwestMonthly Peak DayFebruary20</v>
      </c>
      <c r="B15213" t="s">
        <v>2237</v>
      </c>
      <c r="C15213" t="s">
        <v>2266</v>
      </c>
      <c r="D15213" t="s">
        <v>2904</v>
      </c>
      <c r="E15213" t="s">
        <v>3337</v>
      </c>
      <c r="F15213" s="6">
        <v>20</v>
      </c>
      <c r="G15213" s="6"/>
      <c r="H15213" s="6"/>
      <c r="I15213" s="6"/>
      <c r="J15213" s="6">
        <v>53.656666666666666</v>
      </c>
      <c r="K15213">
        <f t="shared" si="474"/>
        <v>1</v>
      </c>
    </row>
    <row r="15214" spans="1:11" x14ac:dyDescent="0.25">
      <c r="A15214" s="5" t="str">
        <f t="shared" si="475"/>
        <v>SubLAPSCE NorthwestMonthly Peak DayFebruary21</v>
      </c>
      <c r="B15214" t="s">
        <v>2237</v>
      </c>
      <c r="C15214" t="s">
        <v>2266</v>
      </c>
      <c r="D15214" t="s">
        <v>2904</v>
      </c>
      <c r="E15214" t="s">
        <v>3337</v>
      </c>
      <c r="F15214" s="6">
        <v>21</v>
      </c>
      <c r="G15214" s="6"/>
      <c r="H15214" s="6"/>
      <c r="I15214" s="6"/>
      <c r="J15214" s="6">
        <v>53.620000000000005</v>
      </c>
      <c r="K15214">
        <f t="shared" si="474"/>
        <v>1</v>
      </c>
    </row>
    <row r="15215" spans="1:11" x14ac:dyDescent="0.25">
      <c r="A15215" s="5" t="str">
        <f t="shared" si="475"/>
        <v>SubLAPSCE NorthwestMonthly Peak DayFebruary22</v>
      </c>
      <c r="B15215" t="s">
        <v>2237</v>
      </c>
      <c r="C15215" t="s">
        <v>2266</v>
      </c>
      <c r="D15215" t="s">
        <v>2904</v>
      </c>
      <c r="E15215" t="s">
        <v>3337</v>
      </c>
      <c r="F15215" s="6">
        <v>22</v>
      </c>
      <c r="G15215" s="6"/>
      <c r="H15215" s="6"/>
      <c r="I15215" s="6"/>
      <c r="J15215" s="6">
        <v>53.31</v>
      </c>
      <c r="K15215">
        <f t="shared" si="474"/>
        <v>1</v>
      </c>
    </row>
    <row r="15216" spans="1:11" x14ac:dyDescent="0.25">
      <c r="A15216" s="5" t="str">
        <f t="shared" si="475"/>
        <v>SubLAPSCE NorthwestMonthly Peak DayFebruary23</v>
      </c>
      <c r="B15216" t="s">
        <v>2237</v>
      </c>
      <c r="C15216" t="s">
        <v>2266</v>
      </c>
      <c r="D15216" t="s">
        <v>2904</v>
      </c>
      <c r="E15216" t="s">
        <v>3337</v>
      </c>
      <c r="F15216" s="6">
        <v>23</v>
      </c>
      <c r="G15216" s="6"/>
      <c r="H15216" s="6"/>
      <c r="I15216" s="6"/>
      <c r="J15216" s="6">
        <v>52.596666666666664</v>
      </c>
      <c r="K15216">
        <f t="shared" si="474"/>
        <v>1</v>
      </c>
    </row>
    <row r="15217" spans="1:11" x14ac:dyDescent="0.25">
      <c r="A15217" s="5" t="str">
        <f t="shared" si="475"/>
        <v>SubLAPSCE NorthwestMonthly Peak DayFebruary24</v>
      </c>
      <c r="B15217" t="s">
        <v>2237</v>
      </c>
      <c r="C15217" t="s">
        <v>2266</v>
      </c>
      <c r="D15217" t="s">
        <v>2904</v>
      </c>
      <c r="E15217" t="s">
        <v>3337</v>
      </c>
      <c r="F15217" s="6">
        <v>24</v>
      </c>
      <c r="G15217" s="6"/>
      <c r="H15217" s="6"/>
      <c r="I15217" s="6"/>
      <c r="J15217" s="6">
        <v>52.426666666666669</v>
      </c>
      <c r="K15217">
        <f t="shared" si="474"/>
        <v>1</v>
      </c>
    </row>
    <row r="15218" spans="1:11" x14ac:dyDescent="0.25">
      <c r="A15218" s="5" t="str">
        <f t="shared" si="475"/>
        <v>SubLAPSCE NorthwestAverage WeekdayMarch1</v>
      </c>
      <c r="B15218" t="s">
        <v>2237</v>
      </c>
      <c r="C15218" t="s">
        <v>2266</v>
      </c>
      <c r="D15218" t="s">
        <v>2905</v>
      </c>
      <c r="E15218" t="s">
        <v>3338</v>
      </c>
      <c r="F15218" s="6">
        <v>1</v>
      </c>
      <c r="G15218" s="6"/>
      <c r="H15218" s="6"/>
      <c r="I15218" s="6"/>
      <c r="J15218" s="6">
        <v>45.963333333333331</v>
      </c>
      <c r="K15218">
        <f t="shared" si="474"/>
        <v>1</v>
      </c>
    </row>
    <row r="15219" spans="1:11" x14ac:dyDescent="0.25">
      <c r="A15219" s="5" t="str">
        <f t="shared" si="475"/>
        <v>SubLAPSCE NorthwestAverage WeekdayMarch2</v>
      </c>
      <c r="B15219" t="s">
        <v>2237</v>
      </c>
      <c r="C15219" t="s">
        <v>2266</v>
      </c>
      <c r="D15219" t="s">
        <v>2905</v>
      </c>
      <c r="E15219" t="s">
        <v>3338</v>
      </c>
      <c r="F15219" s="6">
        <v>2</v>
      </c>
      <c r="G15219" s="6"/>
      <c r="H15219" s="6"/>
      <c r="I15219" s="6"/>
      <c r="J15219" s="6">
        <v>44.85</v>
      </c>
      <c r="K15219">
        <f t="shared" si="474"/>
        <v>1</v>
      </c>
    </row>
    <row r="15220" spans="1:11" x14ac:dyDescent="0.25">
      <c r="A15220" s="5" t="str">
        <f t="shared" si="475"/>
        <v>SubLAPSCE NorthwestAverage WeekdayMarch3</v>
      </c>
      <c r="B15220" t="s">
        <v>2237</v>
      </c>
      <c r="C15220" t="s">
        <v>2266</v>
      </c>
      <c r="D15220" t="s">
        <v>2905</v>
      </c>
      <c r="E15220" t="s">
        <v>3338</v>
      </c>
      <c r="F15220" s="6">
        <v>3</v>
      </c>
      <c r="G15220" s="6"/>
      <c r="H15220" s="6"/>
      <c r="I15220" s="6"/>
      <c r="J15220" s="6">
        <v>43.406666666666673</v>
      </c>
      <c r="K15220">
        <f t="shared" si="474"/>
        <v>1</v>
      </c>
    </row>
    <row r="15221" spans="1:11" x14ac:dyDescent="0.25">
      <c r="A15221" s="5" t="str">
        <f t="shared" si="475"/>
        <v>SubLAPSCE NorthwestAverage WeekdayMarch4</v>
      </c>
      <c r="B15221" t="s">
        <v>2237</v>
      </c>
      <c r="C15221" t="s">
        <v>2266</v>
      </c>
      <c r="D15221" t="s">
        <v>2905</v>
      </c>
      <c r="E15221" t="s">
        <v>3338</v>
      </c>
      <c r="F15221" s="6">
        <v>4</v>
      </c>
      <c r="G15221" s="6"/>
      <c r="H15221" s="6"/>
      <c r="I15221" s="6"/>
      <c r="J15221" s="6">
        <v>42.720000000000006</v>
      </c>
      <c r="K15221">
        <f t="shared" si="474"/>
        <v>1</v>
      </c>
    </row>
    <row r="15222" spans="1:11" x14ac:dyDescent="0.25">
      <c r="A15222" s="5" t="str">
        <f t="shared" si="475"/>
        <v>SubLAPSCE NorthwestAverage WeekdayMarch5</v>
      </c>
      <c r="B15222" t="s">
        <v>2237</v>
      </c>
      <c r="C15222" t="s">
        <v>2266</v>
      </c>
      <c r="D15222" t="s">
        <v>2905</v>
      </c>
      <c r="E15222" t="s">
        <v>3338</v>
      </c>
      <c r="F15222" s="6">
        <v>5</v>
      </c>
      <c r="G15222" s="6"/>
      <c r="H15222" s="6"/>
      <c r="I15222" s="6"/>
      <c r="J15222" s="6">
        <v>43.613333333333337</v>
      </c>
      <c r="K15222">
        <f t="shared" si="474"/>
        <v>1</v>
      </c>
    </row>
    <row r="15223" spans="1:11" x14ac:dyDescent="0.25">
      <c r="A15223" s="5" t="str">
        <f t="shared" si="475"/>
        <v>SubLAPSCE NorthwestAverage WeekdayMarch6</v>
      </c>
      <c r="B15223" t="s">
        <v>2237</v>
      </c>
      <c r="C15223" t="s">
        <v>2266</v>
      </c>
      <c r="D15223" t="s">
        <v>2905</v>
      </c>
      <c r="E15223" t="s">
        <v>3338</v>
      </c>
      <c r="F15223" s="6">
        <v>6</v>
      </c>
      <c r="G15223" s="6"/>
      <c r="H15223" s="6"/>
      <c r="I15223" s="6"/>
      <c r="J15223" s="6">
        <v>43.57</v>
      </c>
      <c r="K15223">
        <f t="shared" si="474"/>
        <v>1</v>
      </c>
    </row>
    <row r="15224" spans="1:11" x14ac:dyDescent="0.25">
      <c r="A15224" s="5" t="str">
        <f t="shared" si="475"/>
        <v>SubLAPSCE NorthwestAverage WeekdayMarch7</v>
      </c>
      <c r="B15224" t="s">
        <v>2237</v>
      </c>
      <c r="C15224" t="s">
        <v>2266</v>
      </c>
      <c r="D15224" t="s">
        <v>2905</v>
      </c>
      <c r="E15224" t="s">
        <v>3338</v>
      </c>
      <c r="F15224" s="6">
        <v>7</v>
      </c>
      <c r="G15224" s="6"/>
      <c r="H15224" s="6"/>
      <c r="I15224" s="6"/>
      <c r="J15224" s="6">
        <v>43.546666666666674</v>
      </c>
      <c r="K15224">
        <f t="shared" si="474"/>
        <v>1</v>
      </c>
    </row>
    <row r="15225" spans="1:11" x14ac:dyDescent="0.25">
      <c r="A15225" s="5" t="str">
        <f t="shared" si="475"/>
        <v>SubLAPSCE NorthwestAverage WeekdayMarch8</v>
      </c>
      <c r="B15225" t="s">
        <v>2237</v>
      </c>
      <c r="C15225" t="s">
        <v>2266</v>
      </c>
      <c r="D15225" t="s">
        <v>2905</v>
      </c>
      <c r="E15225" t="s">
        <v>3338</v>
      </c>
      <c r="F15225" s="6">
        <v>8</v>
      </c>
      <c r="G15225" s="6"/>
      <c r="H15225" s="6"/>
      <c r="I15225" s="6"/>
      <c r="J15225" s="6">
        <v>43.70333333333334</v>
      </c>
      <c r="K15225">
        <f t="shared" si="474"/>
        <v>1</v>
      </c>
    </row>
    <row r="15226" spans="1:11" x14ac:dyDescent="0.25">
      <c r="A15226" s="5" t="str">
        <f t="shared" si="475"/>
        <v>SubLAPSCE NorthwestAverage WeekdayMarch9</v>
      </c>
      <c r="B15226" t="s">
        <v>2237</v>
      </c>
      <c r="C15226" t="s">
        <v>2266</v>
      </c>
      <c r="D15226" t="s">
        <v>2905</v>
      </c>
      <c r="E15226" t="s">
        <v>3338</v>
      </c>
      <c r="F15226" s="6">
        <v>9</v>
      </c>
      <c r="G15226" s="6"/>
      <c r="H15226" s="6"/>
      <c r="I15226" s="6"/>
      <c r="J15226" s="6">
        <v>43.213333333333338</v>
      </c>
      <c r="K15226">
        <f t="shared" si="474"/>
        <v>1</v>
      </c>
    </row>
    <row r="15227" spans="1:11" x14ac:dyDescent="0.25">
      <c r="A15227" s="5" t="str">
        <f t="shared" si="475"/>
        <v>SubLAPSCE NorthwestAverage WeekdayMarch10</v>
      </c>
      <c r="B15227" t="s">
        <v>2237</v>
      </c>
      <c r="C15227" t="s">
        <v>2266</v>
      </c>
      <c r="D15227" t="s">
        <v>2905</v>
      </c>
      <c r="E15227" t="s">
        <v>3338</v>
      </c>
      <c r="F15227" s="6">
        <v>10</v>
      </c>
      <c r="G15227" s="6"/>
      <c r="H15227" s="6"/>
      <c r="I15227" s="6"/>
      <c r="J15227" s="6">
        <v>47.56</v>
      </c>
      <c r="K15227">
        <f t="shared" si="474"/>
        <v>1</v>
      </c>
    </row>
    <row r="15228" spans="1:11" x14ac:dyDescent="0.25">
      <c r="A15228" s="5" t="str">
        <f t="shared" si="475"/>
        <v>SubLAPSCE NorthwestAverage WeekdayMarch11</v>
      </c>
      <c r="B15228" t="s">
        <v>2237</v>
      </c>
      <c r="C15228" t="s">
        <v>2266</v>
      </c>
      <c r="D15228" t="s">
        <v>2905</v>
      </c>
      <c r="E15228" t="s">
        <v>3338</v>
      </c>
      <c r="F15228" s="6">
        <v>11</v>
      </c>
      <c r="G15228" s="6"/>
      <c r="H15228" s="6"/>
      <c r="I15228" s="6"/>
      <c r="J15228" s="6">
        <v>51.533333333333331</v>
      </c>
      <c r="K15228">
        <f t="shared" si="474"/>
        <v>1</v>
      </c>
    </row>
    <row r="15229" spans="1:11" x14ac:dyDescent="0.25">
      <c r="A15229" s="5" t="str">
        <f t="shared" si="475"/>
        <v>SubLAPSCE NorthwestAverage WeekdayMarch12</v>
      </c>
      <c r="B15229" t="s">
        <v>2237</v>
      </c>
      <c r="C15229" t="s">
        <v>2266</v>
      </c>
      <c r="D15229" t="s">
        <v>2905</v>
      </c>
      <c r="E15229" t="s">
        <v>3338</v>
      </c>
      <c r="F15229" s="6">
        <v>12</v>
      </c>
      <c r="G15229" s="6"/>
      <c r="H15229" s="6"/>
      <c r="I15229" s="6"/>
      <c r="J15229" s="6">
        <v>55.06</v>
      </c>
      <c r="K15229">
        <f t="shared" si="474"/>
        <v>1</v>
      </c>
    </row>
    <row r="15230" spans="1:11" x14ac:dyDescent="0.25">
      <c r="A15230" s="5" t="str">
        <f t="shared" si="475"/>
        <v>SubLAPSCE NorthwestAverage WeekdayMarch13</v>
      </c>
      <c r="B15230" t="s">
        <v>2237</v>
      </c>
      <c r="C15230" t="s">
        <v>2266</v>
      </c>
      <c r="D15230" t="s">
        <v>2905</v>
      </c>
      <c r="E15230" t="s">
        <v>3338</v>
      </c>
      <c r="F15230" s="6">
        <v>13</v>
      </c>
      <c r="G15230" s="6"/>
      <c r="H15230" s="6"/>
      <c r="I15230" s="6"/>
      <c r="J15230" s="6">
        <v>57.466666666666669</v>
      </c>
      <c r="K15230">
        <f t="shared" si="474"/>
        <v>1</v>
      </c>
    </row>
    <row r="15231" spans="1:11" x14ac:dyDescent="0.25">
      <c r="A15231" s="5" t="str">
        <f t="shared" si="475"/>
        <v>SubLAPSCE NorthwestAverage WeekdayMarch14</v>
      </c>
      <c r="B15231" t="s">
        <v>2237</v>
      </c>
      <c r="C15231" t="s">
        <v>2266</v>
      </c>
      <c r="D15231" t="s">
        <v>2905</v>
      </c>
      <c r="E15231" t="s">
        <v>3338</v>
      </c>
      <c r="F15231" s="6">
        <v>14</v>
      </c>
      <c r="G15231" s="6"/>
      <c r="H15231" s="6"/>
      <c r="I15231" s="6"/>
      <c r="J15231" s="6">
        <v>59.25</v>
      </c>
      <c r="K15231">
        <f t="shared" si="474"/>
        <v>1</v>
      </c>
    </row>
    <row r="15232" spans="1:11" x14ac:dyDescent="0.25">
      <c r="A15232" s="5" t="str">
        <f t="shared" si="475"/>
        <v>SubLAPSCE NorthwestAverage WeekdayMarch15</v>
      </c>
      <c r="B15232" t="s">
        <v>2237</v>
      </c>
      <c r="C15232" t="s">
        <v>2266</v>
      </c>
      <c r="D15232" t="s">
        <v>2905</v>
      </c>
      <c r="E15232" t="s">
        <v>3338</v>
      </c>
      <c r="F15232" s="6">
        <v>15</v>
      </c>
      <c r="G15232" s="6"/>
      <c r="H15232" s="6"/>
      <c r="I15232" s="6"/>
      <c r="J15232" s="6">
        <v>59.486666666666672</v>
      </c>
      <c r="K15232">
        <f t="shared" si="474"/>
        <v>1</v>
      </c>
    </row>
    <row r="15233" spans="1:11" x14ac:dyDescent="0.25">
      <c r="A15233" s="5" t="str">
        <f t="shared" si="475"/>
        <v>SubLAPSCE NorthwestAverage WeekdayMarch16</v>
      </c>
      <c r="B15233" t="s">
        <v>2237</v>
      </c>
      <c r="C15233" t="s">
        <v>2266</v>
      </c>
      <c r="D15233" t="s">
        <v>2905</v>
      </c>
      <c r="E15233" t="s">
        <v>3338</v>
      </c>
      <c r="F15233" s="6">
        <v>16</v>
      </c>
      <c r="G15233" s="6"/>
      <c r="H15233" s="6"/>
      <c r="I15233" s="6"/>
      <c r="J15233" s="6">
        <v>57.95333333333334</v>
      </c>
      <c r="K15233">
        <f t="shared" si="474"/>
        <v>1</v>
      </c>
    </row>
    <row r="15234" spans="1:11" x14ac:dyDescent="0.25">
      <c r="A15234" s="5" t="str">
        <f t="shared" si="475"/>
        <v>SubLAPSCE NorthwestAverage WeekdayMarch17</v>
      </c>
      <c r="B15234" t="s">
        <v>2237</v>
      </c>
      <c r="C15234" t="s">
        <v>2266</v>
      </c>
      <c r="D15234" t="s">
        <v>2905</v>
      </c>
      <c r="E15234" t="s">
        <v>3338</v>
      </c>
      <c r="F15234" s="6">
        <v>17</v>
      </c>
      <c r="G15234" s="6"/>
      <c r="H15234" s="6"/>
      <c r="I15234" s="6"/>
      <c r="J15234" s="6">
        <v>58.02</v>
      </c>
      <c r="K15234">
        <f t="shared" ref="K15234:K15297" si="476">INDEX(events, MATCH(CONCATENATE(B15234, C15234, D15234, E15234), events_y, 0), MATCH("Confidential", events_x, 0))</f>
        <v>1</v>
      </c>
    </row>
    <row r="15235" spans="1:11" x14ac:dyDescent="0.25">
      <c r="A15235" s="5" t="str">
        <f t="shared" ref="A15235:A15298" si="477">CONCATENATE(B15235, C15235, D15235, E15235, F15235)</f>
        <v>SubLAPSCE NorthwestAverage WeekdayMarch18</v>
      </c>
      <c r="B15235" t="s">
        <v>2237</v>
      </c>
      <c r="C15235" t="s">
        <v>2266</v>
      </c>
      <c r="D15235" t="s">
        <v>2905</v>
      </c>
      <c r="E15235" t="s">
        <v>3338</v>
      </c>
      <c r="F15235" s="6">
        <v>18</v>
      </c>
      <c r="G15235" s="6"/>
      <c r="H15235" s="6"/>
      <c r="I15235" s="6"/>
      <c r="J15235" s="6">
        <v>57.379999999999995</v>
      </c>
      <c r="K15235">
        <f t="shared" si="476"/>
        <v>1</v>
      </c>
    </row>
    <row r="15236" spans="1:11" x14ac:dyDescent="0.25">
      <c r="A15236" s="5" t="str">
        <f t="shared" si="477"/>
        <v>SubLAPSCE NorthwestAverage WeekdayMarch19</v>
      </c>
      <c r="B15236" t="s">
        <v>2237</v>
      </c>
      <c r="C15236" t="s">
        <v>2266</v>
      </c>
      <c r="D15236" t="s">
        <v>2905</v>
      </c>
      <c r="E15236" t="s">
        <v>3338</v>
      </c>
      <c r="F15236" s="6">
        <v>19</v>
      </c>
      <c r="G15236" s="6"/>
      <c r="H15236" s="6"/>
      <c r="I15236" s="6"/>
      <c r="J15236" s="6">
        <v>55.786666666666662</v>
      </c>
      <c r="K15236">
        <f t="shared" si="476"/>
        <v>1</v>
      </c>
    </row>
    <row r="15237" spans="1:11" x14ac:dyDescent="0.25">
      <c r="A15237" s="5" t="str">
        <f t="shared" si="477"/>
        <v>SubLAPSCE NorthwestAverage WeekdayMarch20</v>
      </c>
      <c r="B15237" t="s">
        <v>2237</v>
      </c>
      <c r="C15237" t="s">
        <v>2266</v>
      </c>
      <c r="D15237" t="s">
        <v>2905</v>
      </c>
      <c r="E15237" t="s">
        <v>3338</v>
      </c>
      <c r="F15237" s="6">
        <v>20</v>
      </c>
      <c r="G15237" s="6"/>
      <c r="H15237" s="6"/>
      <c r="I15237" s="6"/>
      <c r="J15237" s="6">
        <v>53.876666666666665</v>
      </c>
      <c r="K15237">
        <f t="shared" si="476"/>
        <v>1</v>
      </c>
    </row>
    <row r="15238" spans="1:11" x14ac:dyDescent="0.25">
      <c r="A15238" s="5" t="str">
        <f t="shared" si="477"/>
        <v>SubLAPSCE NorthwestAverage WeekdayMarch21</v>
      </c>
      <c r="B15238" t="s">
        <v>2237</v>
      </c>
      <c r="C15238" t="s">
        <v>2266</v>
      </c>
      <c r="D15238" t="s">
        <v>2905</v>
      </c>
      <c r="E15238" t="s">
        <v>3338</v>
      </c>
      <c r="F15238" s="6">
        <v>21</v>
      </c>
      <c r="G15238" s="6"/>
      <c r="H15238" s="6"/>
      <c r="I15238" s="6"/>
      <c r="J15238" s="6">
        <v>52.006666666666661</v>
      </c>
      <c r="K15238">
        <f t="shared" si="476"/>
        <v>1</v>
      </c>
    </row>
    <row r="15239" spans="1:11" x14ac:dyDescent="0.25">
      <c r="A15239" s="5" t="str">
        <f t="shared" si="477"/>
        <v>SubLAPSCE NorthwestAverage WeekdayMarch22</v>
      </c>
      <c r="B15239" t="s">
        <v>2237</v>
      </c>
      <c r="C15239" t="s">
        <v>2266</v>
      </c>
      <c r="D15239" t="s">
        <v>2905</v>
      </c>
      <c r="E15239" t="s">
        <v>3338</v>
      </c>
      <c r="F15239" s="6">
        <v>22</v>
      </c>
      <c r="G15239" s="6"/>
      <c r="H15239" s="6"/>
      <c r="I15239" s="6"/>
      <c r="J15239" s="6">
        <v>50.773333333333333</v>
      </c>
      <c r="K15239">
        <f t="shared" si="476"/>
        <v>1</v>
      </c>
    </row>
    <row r="15240" spans="1:11" x14ac:dyDescent="0.25">
      <c r="A15240" s="5" t="str">
        <f t="shared" si="477"/>
        <v>SubLAPSCE NorthwestAverage WeekdayMarch23</v>
      </c>
      <c r="B15240" t="s">
        <v>2237</v>
      </c>
      <c r="C15240" t="s">
        <v>2266</v>
      </c>
      <c r="D15240" t="s">
        <v>2905</v>
      </c>
      <c r="E15240" t="s">
        <v>3338</v>
      </c>
      <c r="F15240" s="6">
        <v>23</v>
      </c>
      <c r="G15240" s="6"/>
      <c r="H15240" s="6"/>
      <c r="I15240" s="6"/>
      <c r="J15240" s="6">
        <v>49.836666666666666</v>
      </c>
      <c r="K15240">
        <f t="shared" si="476"/>
        <v>1</v>
      </c>
    </row>
    <row r="15241" spans="1:11" x14ac:dyDescent="0.25">
      <c r="A15241" s="5" t="str">
        <f t="shared" si="477"/>
        <v>SubLAPSCE NorthwestAverage WeekdayMarch24</v>
      </c>
      <c r="B15241" t="s">
        <v>2237</v>
      </c>
      <c r="C15241" t="s">
        <v>2266</v>
      </c>
      <c r="D15241" t="s">
        <v>2905</v>
      </c>
      <c r="E15241" t="s">
        <v>3338</v>
      </c>
      <c r="F15241" s="6">
        <v>24</v>
      </c>
      <c r="G15241" s="6"/>
      <c r="H15241" s="6"/>
      <c r="I15241" s="6"/>
      <c r="J15241" s="6">
        <v>48.123333333333335</v>
      </c>
      <c r="K15241">
        <f t="shared" si="476"/>
        <v>1</v>
      </c>
    </row>
    <row r="15242" spans="1:11" x14ac:dyDescent="0.25">
      <c r="A15242" s="5" t="str">
        <f t="shared" si="477"/>
        <v>SubLAPSCE NorthwestMonthly Peak DayMarch1</v>
      </c>
      <c r="B15242" t="s">
        <v>2237</v>
      </c>
      <c r="C15242" t="s">
        <v>2266</v>
      </c>
      <c r="D15242" t="s">
        <v>2906</v>
      </c>
      <c r="E15242" t="s">
        <v>3338</v>
      </c>
      <c r="F15242" s="6">
        <v>1</v>
      </c>
      <c r="G15242" s="6"/>
      <c r="H15242" s="6"/>
      <c r="I15242" s="6"/>
      <c r="J15242" s="6">
        <v>49.843333333333334</v>
      </c>
      <c r="K15242">
        <f t="shared" si="476"/>
        <v>1</v>
      </c>
    </row>
    <row r="15243" spans="1:11" x14ac:dyDescent="0.25">
      <c r="A15243" s="5" t="str">
        <f t="shared" si="477"/>
        <v>SubLAPSCE NorthwestMonthly Peak DayMarch2</v>
      </c>
      <c r="B15243" t="s">
        <v>2237</v>
      </c>
      <c r="C15243" t="s">
        <v>2266</v>
      </c>
      <c r="D15243" t="s">
        <v>2906</v>
      </c>
      <c r="E15243" t="s">
        <v>3338</v>
      </c>
      <c r="F15243" s="6">
        <v>2</v>
      </c>
      <c r="G15243" s="6"/>
      <c r="H15243" s="6"/>
      <c r="I15243" s="6"/>
      <c r="J15243" s="6">
        <v>47.5</v>
      </c>
      <c r="K15243">
        <f t="shared" si="476"/>
        <v>1</v>
      </c>
    </row>
    <row r="15244" spans="1:11" x14ac:dyDescent="0.25">
      <c r="A15244" s="5" t="str">
        <f t="shared" si="477"/>
        <v>SubLAPSCE NorthwestMonthly Peak DayMarch3</v>
      </c>
      <c r="B15244" t="s">
        <v>2237</v>
      </c>
      <c r="C15244" t="s">
        <v>2266</v>
      </c>
      <c r="D15244" t="s">
        <v>2906</v>
      </c>
      <c r="E15244" t="s">
        <v>3338</v>
      </c>
      <c r="F15244" s="6">
        <v>3</v>
      </c>
      <c r="G15244" s="6"/>
      <c r="H15244" s="6"/>
      <c r="I15244" s="6"/>
      <c r="J15244" s="6">
        <v>46.826666666666675</v>
      </c>
      <c r="K15244">
        <f t="shared" si="476"/>
        <v>1</v>
      </c>
    </row>
    <row r="15245" spans="1:11" x14ac:dyDescent="0.25">
      <c r="A15245" s="5" t="str">
        <f t="shared" si="477"/>
        <v>SubLAPSCE NorthwestMonthly Peak DayMarch4</v>
      </c>
      <c r="B15245" t="s">
        <v>2237</v>
      </c>
      <c r="C15245" t="s">
        <v>2266</v>
      </c>
      <c r="D15245" t="s">
        <v>2906</v>
      </c>
      <c r="E15245" t="s">
        <v>3338</v>
      </c>
      <c r="F15245" s="6">
        <v>4</v>
      </c>
      <c r="G15245" s="6"/>
      <c r="H15245" s="6"/>
      <c r="I15245" s="6"/>
      <c r="J15245" s="6">
        <v>46.576666666666675</v>
      </c>
      <c r="K15245">
        <f t="shared" si="476"/>
        <v>1</v>
      </c>
    </row>
    <row r="15246" spans="1:11" x14ac:dyDescent="0.25">
      <c r="A15246" s="5" t="str">
        <f t="shared" si="477"/>
        <v>SubLAPSCE NorthwestMonthly Peak DayMarch5</v>
      </c>
      <c r="B15246" t="s">
        <v>2237</v>
      </c>
      <c r="C15246" t="s">
        <v>2266</v>
      </c>
      <c r="D15246" t="s">
        <v>2906</v>
      </c>
      <c r="E15246" t="s">
        <v>3338</v>
      </c>
      <c r="F15246" s="6">
        <v>5</v>
      </c>
      <c r="G15246" s="6"/>
      <c r="H15246" s="6"/>
      <c r="I15246" s="6"/>
      <c r="J15246" s="6">
        <v>46.446666666666665</v>
      </c>
      <c r="K15246">
        <f t="shared" si="476"/>
        <v>1</v>
      </c>
    </row>
    <row r="15247" spans="1:11" x14ac:dyDescent="0.25">
      <c r="A15247" s="5" t="str">
        <f t="shared" si="477"/>
        <v>SubLAPSCE NorthwestMonthly Peak DayMarch6</v>
      </c>
      <c r="B15247" t="s">
        <v>2237</v>
      </c>
      <c r="C15247" t="s">
        <v>2266</v>
      </c>
      <c r="D15247" t="s">
        <v>2906</v>
      </c>
      <c r="E15247" t="s">
        <v>3338</v>
      </c>
      <c r="F15247" s="6">
        <v>6</v>
      </c>
      <c r="G15247" s="6"/>
      <c r="H15247" s="6"/>
      <c r="I15247" s="6"/>
      <c r="J15247" s="6">
        <v>46.026666666666671</v>
      </c>
      <c r="K15247">
        <f t="shared" si="476"/>
        <v>1</v>
      </c>
    </row>
    <row r="15248" spans="1:11" x14ac:dyDescent="0.25">
      <c r="A15248" s="5" t="str">
        <f t="shared" si="477"/>
        <v>SubLAPSCE NorthwestMonthly Peak DayMarch7</v>
      </c>
      <c r="B15248" t="s">
        <v>2237</v>
      </c>
      <c r="C15248" t="s">
        <v>2266</v>
      </c>
      <c r="D15248" t="s">
        <v>2906</v>
      </c>
      <c r="E15248" t="s">
        <v>3338</v>
      </c>
      <c r="F15248" s="6">
        <v>7</v>
      </c>
      <c r="G15248" s="6"/>
      <c r="H15248" s="6"/>
      <c r="I15248" s="6"/>
      <c r="J15248" s="6">
        <v>45.353333333333332</v>
      </c>
      <c r="K15248">
        <f t="shared" si="476"/>
        <v>1</v>
      </c>
    </row>
    <row r="15249" spans="1:11" x14ac:dyDescent="0.25">
      <c r="A15249" s="5" t="str">
        <f t="shared" si="477"/>
        <v>SubLAPSCE NorthwestMonthly Peak DayMarch8</v>
      </c>
      <c r="B15249" t="s">
        <v>2237</v>
      </c>
      <c r="C15249" t="s">
        <v>2266</v>
      </c>
      <c r="D15249" t="s">
        <v>2906</v>
      </c>
      <c r="E15249" t="s">
        <v>3338</v>
      </c>
      <c r="F15249" s="6">
        <v>8</v>
      </c>
      <c r="G15249" s="6"/>
      <c r="H15249" s="6"/>
      <c r="I15249" s="6"/>
      <c r="J15249" s="6">
        <v>44.370000000000005</v>
      </c>
      <c r="K15249">
        <f t="shared" si="476"/>
        <v>1</v>
      </c>
    </row>
    <row r="15250" spans="1:11" x14ac:dyDescent="0.25">
      <c r="A15250" s="5" t="str">
        <f t="shared" si="477"/>
        <v>SubLAPSCE NorthwestMonthly Peak DayMarch9</v>
      </c>
      <c r="B15250" t="s">
        <v>2237</v>
      </c>
      <c r="C15250" t="s">
        <v>2266</v>
      </c>
      <c r="D15250" t="s">
        <v>2906</v>
      </c>
      <c r="E15250" t="s">
        <v>3338</v>
      </c>
      <c r="F15250" s="6">
        <v>9</v>
      </c>
      <c r="G15250" s="6"/>
      <c r="H15250" s="6"/>
      <c r="I15250" s="6"/>
      <c r="J15250" s="6">
        <v>46.283333333333331</v>
      </c>
      <c r="K15250">
        <f t="shared" si="476"/>
        <v>1</v>
      </c>
    </row>
    <row r="15251" spans="1:11" x14ac:dyDescent="0.25">
      <c r="A15251" s="5" t="str">
        <f t="shared" si="477"/>
        <v>SubLAPSCE NorthwestMonthly Peak DayMarch10</v>
      </c>
      <c r="B15251" t="s">
        <v>2237</v>
      </c>
      <c r="C15251" t="s">
        <v>2266</v>
      </c>
      <c r="D15251" t="s">
        <v>2906</v>
      </c>
      <c r="E15251" t="s">
        <v>3338</v>
      </c>
      <c r="F15251" s="6">
        <v>10</v>
      </c>
      <c r="G15251" s="6"/>
      <c r="H15251" s="6"/>
      <c r="I15251" s="6"/>
      <c r="J15251" s="6">
        <v>49.256666666666668</v>
      </c>
      <c r="K15251">
        <f t="shared" si="476"/>
        <v>1</v>
      </c>
    </row>
    <row r="15252" spans="1:11" x14ac:dyDescent="0.25">
      <c r="A15252" s="5" t="str">
        <f t="shared" si="477"/>
        <v>SubLAPSCE NorthwestMonthly Peak DayMarch11</v>
      </c>
      <c r="B15252" t="s">
        <v>2237</v>
      </c>
      <c r="C15252" t="s">
        <v>2266</v>
      </c>
      <c r="D15252" t="s">
        <v>2906</v>
      </c>
      <c r="E15252" t="s">
        <v>3338</v>
      </c>
      <c r="F15252" s="6">
        <v>11</v>
      </c>
      <c r="G15252" s="6"/>
      <c r="H15252" s="6"/>
      <c r="I15252" s="6"/>
      <c r="J15252" s="6">
        <v>49.99666666666667</v>
      </c>
      <c r="K15252">
        <f t="shared" si="476"/>
        <v>1</v>
      </c>
    </row>
    <row r="15253" spans="1:11" x14ac:dyDescent="0.25">
      <c r="A15253" s="5" t="str">
        <f t="shared" si="477"/>
        <v>SubLAPSCE NorthwestMonthly Peak DayMarch12</v>
      </c>
      <c r="B15253" t="s">
        <v>2237</v>
      </c>
      <c r="C15253" t="s">
        <v>2266</v>
      </c>
      <c r="D15253" t="s">
        <v>2906</v>
      </c>
      <c r="E15253" t="s">
        <v>3338</v>
      </c>
      <c r="F15253" s="6">
        <v>12</v>
      </c>
      <c r="G15253" s="6"/>
      <c r="H15253" s="6"/>
      <c r="I15253" s="6"/>
      <c r="J15253" s="6">
        <v>53.033333333333339</v>
      </c>
      <c r="K15253">
        <f t="shared" si="476"/>
        <v>1</v>
      </c>
    </row>
    <row r="15254" spans="1:11" x14ac:dyDescent="0.25">
      <c r="A15254" s="5" t="str">
        <f t="shared" si="477"/>
        <v>SubLAPSCE NorthwestMonthly Peak DayMarch13</v>
      </c>
      <c r="B15254" t="s">
        <v>2237</v>
      </c>
      <c r="C15254" t="s">
        <v>2266</v>
      </c>
      <c r="D15254" t="s">
        <v>2906</v>
      </c>
      <c r="E15254" t="s">
        <v>3338</v>
      </c>
      <c r="F15254" s="6">
        <v>13</v>
      </c>
      <c r="G15254" s="6"/>
      <c r="H15254" s="6"/>
      <c r="I15254" s="6"/>
      <c r="J15254" s="6">
        <v>54.596666666666671</v>
      </c>
      <c r="K15254">
        <f t="shared" si="476"/>
        <v>1</v>
      </c>
    </row>
    <row r="15255" spans="1:11" x14ac:dyDescent="0.25">
      <c r="A15255" s="5" t="str">
        <f t="shared" si="477"/>
        <v>SubLAPSCE NorthwestMonthly Peak DayMarch14</v>
      </c>
      <c r="B15255" t="s">
        <v>2237</v>
      </c>
      <c r="C15255" t="s">
        <v>2266</v>
      </c>
      <c r="D15255" t="s">
        <v>2906</v>
      </c>
      <c r="E15255" t="s">
        <v>3338</v>
      </c>
      <c r="F15255" s="6">
        <v>14</v>
      </c>
      <c r="G15255" s="6"/>
      <c r="H15255" s="6"/>
      <c r="I15255" s="6"/>
      <c r="J15255" s="6">
        <v>54.806666666666672</v>
      </c>
      <c r="K15255">
        <f t="shared" si="476"/>
        <v>1</v>
      </c>
    </row>
    <row r="15256" spans="1:11" x14ac:dyDescent="0.25">
      <c r="A15256" s="5" t="str">
        <f t="shared" si="477"/>
        <v>SubLAPSCE NorthwestMonthly Peak DayMarch15</v>
      </c>
      <c r="B15256" t="s">
        <v>2237</v>
      </c>
      <c r="C15256" t="s">
        <v>2266</v>
      </c>
      <c r="D15256" t="s">
        <v>2906</v>
      </c>
      <c r="E15256" t="s">
        <v>3338</v>
      </c>
      <c r="F15256" s="6">
        <v>15</v>
      </c>
      <c r="G15256" s="6"/>
      <c r="H15256" s="6"/>
      <c r="I15256" s="6"/>
      <c r="J15256" s="6">
        <v>54.966666666666669</v>
      </c>
      <c r="K15256">
        <f t="shared" si="476"/>
        <v>1</v>
      </c>
    </row>
    <row r="15257" spans="1:11" x14ac:dyDescent="0.25">
      <c r="A15257" s="5" t="str">
        <f t="shared" si="477"/>
        <v>SubLAPSCE NorthwestMonthly Peak DayMarch16</v>
      </c>
      <c r="B15257" t="s">
        <v>2237</v>
      </c>
      <c r="C15257" t="s">
        <v>2266</v>
      </c>
      <c r="D15257" t="s">
        <v>2906</v>
      </c>
      <c r="E15257" t="s">
        <v>3338</v>
      </c>
      <c r="F15257" s="6">
        <v>16</v>
      </c>
      <c r="G15257" s="6"/>
      <c r="H15257" s="6"/>
      <c r="I15257" s="6"/>
      <c r="J15257" s="6">
        <v>54.34</v>
      </c>
      <c r="K15257">
        <f t="shared" si="476"/>
        <v>1</v>
      </c>
    </row>
    <row r="15258" spans="1:11" x14ac:dyDescent="0.25">
      <c r="A15258" s="5" t="str">
        <f t="shared" si="477"/>
        <v>SubLAPSCE NorthwestMonthly Peak DayMarch17</v>
      </c>
      <c r="B15258" t="s">
        <v>2237</v>
      </c>
      <c r="C15258" t="s">
        <v>2266</v>
      </c>
      <c r="D15258" t="s">
        <v>2906</v>
      </c>
      <c r="E15258" t="s">
        <v>3338</v>
      </c>
      <c r="F15258" s="6">
        <v>17</v>
      </c>
      <c r="G15258" s="6"/>
      <c r="H15258" s="6"/>
      <c r="I15258" s="6"/>
      <c r="J15258" s="6">
        <v>53.906666666666666</v>
      </c>
      <c r="K15258">
        <f t="shared" si="476"/>
        <v>1</v>
      </c>
    </row>
    <row r="15259" spans="1:11" x14ac:dyDescent="0.25">
      <c r="A15259" s="5" t="str">
        <f t="shared" si="477"/>
        <v>SubLAPSCE NorthwestMonthly Peak DayMarch18</v>
      </c>
      <c r="B15259" t="s">
        <v>2237</v>
      </c>
      <c r="C15259" t="s">
        <v>2266</v>
      </c>
      <c r="D15259" t="s">
        <v>2906</v>
      </c>
      <c r="E15259" t="s">
        <v>3338</v>
      </c>
      <c r="F15259" s="6">
        <v>18</v>
      </c>
      <c r="G15259" s="6"/>
      <c r="H15259" s="6"/>
      <c r="I15259" s="6"/>
      <c r="J15259" s="6">
        <v>52.686666666666667</v>
      </c>
      <c r="K15259">
        <f t="shared" si="476"/>
        <v>1</v>
      </c>
    </row>
    <row r="15260" spans="1:11" x14ac:dyDescent="0.25">
      <c r="A15260" s="5" t="str">
        <f t="shared" si="477"/>
        <v>SubLAPSCE NorthwestMonthly Peak DayMarch19</v>
      </c>
      <c r="B15260" t="s">
        <v>2237</v>
      </c>
      <c r="C15260" t="s">
        <v>2266</v>
      </c>
      <c r="D15260" t="s">
        <v>2906</v>
      </c>
      <c r="E15260" t="s">
        <v>3338</v>
      </c>
      <c r="F15260" s="6">
        <v>19</v>
      </c>
      <c r="G15260" s="6"/>
      <c r="H15260" s="6"/>
      <c r="I15260" s="6"/>
      <c r="J15260" s="6">
        <v>50.853333333333332</v>
      </c>
      <c r="K15260">
        <f t="shared" si="476"/>
        <v>1</v>
      </c>
    </row>
    <row r="15261" spans="1:11" x14ac:dyDescent="0.25">
      <c r="A15261" s="5" t="str">
        <f t="shared" si="477"/>
        <v>SubLAPSCE NorthwestMonthly Peak DayMarch20</v>
      </c>
      <c r="B15261" t="s">
        <v>2237</v>
      </c>
      <c r="C15261" t="s">
        <v>2266</v>
      </c>
      <c r="D15261" t="s">
        <v>2906</v>
      </c>
      <c r="E15261" t="s">
        <v>3338</v>
      </c>
      <c r="F15261" s="6">
        <v>20</v>
      </c>
      <c r="G15261" s="6"/>
      <c r="H15261" s="6"/>
      <c r="I15261" s="6"/>
      <c r="J15261" s="6">
        <v>49.696666666666665</v>
      </c>
      <c r="K15261">
        <f t="shared" si="476"/>
        <v>1</v>
      </c>
    </row>
    <row r="15262" spans="1:11" x14ac:dyDescent="0.25">
      <c r="A15262" s="5" t="str">
        <f t="shared" si="477"/>
        <v>SubLAPSCE NorthwestMonthly Peak DayMarch21</v>
      </c>
      <c r="B15262" t="s">
        <v>2237</v>
      </c>
      <c r="C15262" t="s">
        <v>2266</v>
      </c>
      <c r="D15262" t="s">
        <v>2906</v>
      </c>
      <c r="E15262" t="s">
        <v>3338</v>
      </c>
      <c r="F15262" s="6">
        <v>21</v>
      </c>
      <c r="G15262" s="6"/>
      <c r="H15262" s="6"/>
      <c r="I15262" s="6"/>
      <c r="J15262" s="6">
        <v>48.389999999999993</v>
      </c>
      <c r="K15262">
        <f t="shared" si="476"/>
        <v>1</v>
      </c>
    </row>
    <row r="15263" spans="1:11" x14ac:dyDescent="0.25">
      <c r="A15263" s="5" t="str">
        <f t="shared" si="477"/>
        <v>SubLAPSCE NorthwestMonthly Peak DayMarch22</v>
      </c>
      <c r="B15263" t="s">
        <v>2237</v>
      </c>
      <c r="C15263" t="s">
        <v>2266</v>
      </c>
      <c r="D15263" t="s">
        <v>2906</v>
      </c>
      <c r="E15263" t="s">
        <v>3338</v>
      </c>
      <c r="F15263" s="6">
        <v>22</v>
      </c>
      <c r="G15263" s="6"/>
      <c r="H15263" s="6"/>
      <c r="I15263" s="6"/>
      <c r="J15263" s="6">
        <v>46.866666666666674</v>
      </c>
      <c r="K15263">
        <f t="shared" si="476"/>
        <v>1</v>
      </c>
    </row>
    <row r="15264" spans="1:11" x14ac:dyDescent="0.25">
      <c r="A15264" s="5" t="str">
        <f t="shared" si="477"/>
        <v>SubLAPSCE NorthwestMonthly Peak DayMarch23</v>
      </c>
      <c r="B15264" t="s">
        <v>2237</v>
      </c>
      <c r="C15264" t="s">
        <v>2266</v>
      </c>
      <c r="D15264" t="s">
        <v>2906</v>
      </c>
      <c r="E15264" t="s">
        <v>3338</v>
      </c>
      <c r="F15264" s="6">
        <v>23</v>
      </c>
      <c r="G15264" s="6"/>
      <c r="H15264" s="6"/>
      <c r="I15264" s="6"/>
      <c r="J15264" s="6">
        <v>45.339999999999996</v>
      </c>
      <c r="K15264">
        <f t="shared" si="476"/>
        <v>1</v>
      </c>
    </row>
    <row r="15265" spans="1:11" x14ac:dyDescent="0.25">
      <c r="A15265" s="5" t="str">
        <f t="shared" si="477"/>
        <v>SubLAPSCE NorthwestMonthly Peak DayMarch24</v>
      </c>
      <c r="B15265" t="s">
        <v>2237</v>
      </c>
      <c r="C15265" t="s">
        <v>2266</v>
      </c>
      <c r="D15265" t="s">
        <v>2906</v>
      </c>
      <c r="E15265" t="s">
        <v>3338</v>
      </c>
      <c r="F15265" s="6">
        <v>24</v>
      </c>
      <c r="G15265" s="6"/>
      <c r="H15265" s="6"/>
      <c r="I15265" s="6"/>
      <c r="J15265" s="6">
        <v>44.823333333333331</v>
      </c>
      <c r="K15265">
        <f t="shared" si="476"/>
        <v>1</v>
      </c>
    </row>
    <row r="15266" spans="1:11" x14ac:dyDescent="0.25">
      <c r="A15266" s="5" t="str">
        <f t="shared" si="477"/>
        <v>SubLAPSCE NorthwestAverage WeekdayApril1</v>
      </c>
      <c r="B15266" t="s">
        <v>2237</v>
      </c>
      <c r="C15266" t="s">
        <v>2266</v>
      </c>
      <c r="D15266" t="s">
        <v>2907</v>
      </c>
      <c r="E15266" t="s">
        <v>3339</v>
      </c>
      <c r="F15266" s="6">
        <v>1</v>
      </c>
      <c r="G15266" s="6"/>
      <c r="H15266" s="6"/>
      <c r="I15266" s="6"/>
      <c r="J15266" s="6">
        <v>53.1</v>
      </c>
      <c r="K15266">
        <f t="shared" si="476"/>
        <v>1</v>
      </c>
    </row>
    <row r="15267" spans="1:11" x14ac:dyDescent="0.25">
      <c r="A15267" s="5" t="str">
        <f t="shared" si="477"/>
        <v>SubLAPSCE NorthwestAverage WeekdayApril2</v>
      </c>
      <c r="B15267" t="s">
        <v>2237</v>
      </c>
      <c r="C15267" t="s">
        <v>2266</v>
      </c>
      <c r="D15267" t="s">
        <v>2907</v>
      </c>
      <c r="E15267" t="s">
        <v>3339</v>
      </c>
      <c r="F15267" s="6">
        <v>2</v>
      </c>
      <c r="G15267" s="6"/>
      <c r="H15267" s="6"/>
      <c r="I15267" s="6"/>
      <c r="J15267" s="6">
        <v>52.550000000000004</v>
      </c>
      <c r="K15267">
        <f t="shared" si="476"/>
        <v>1</v>
      </c>
    </row>
    <row r="15268" spans="1:11" x14ac:dyDescent="0.25">
      <c r="A15268" s="5" t="str">
        <f t="shared" si="477"/>
        <v>SubLAPSCE NorthwestAverage WeekdayApril3</v>
      </c>
      <c r="B15268" t="s">
        <v>2237</v>
      </c>
      <c r="C15268" t="s">
        <v>2266</v>
      </c>
      <c r="D15268" t="s">
        <v>2907</v>
      </c>
      <c r="E15268" t="s">
        <v>3339</v>
      </c>
      <c r="F15268" s="6">
        <v>3</v>
      </c>
      <c r="G15268" s="6"/>
      <c r="H15268" s="6"/>
      <c r="I15268" s="6"/>
      <c r="J15268" s="6">
        <v>51.636666666666663</v>
      </c>
      <c r="K15268">
        <f t="shared" si="476"/>
        <v>1</v>
      </c>
    </row>
    <row r="15269" spans="1:11" x14ac:dyDescent="0.25">
      <c r="A15269" s="5" t="str">
        <f t="shared" si="477"/>
        <v>SubLAPSCE NorthwestAverage WeekdayApril4</v>
      </c>
      <c r="B15269" t="s">
        <v>2237</v>
      </c>
      <c r="C15269" t="s">
        <v>2266</v>
      </c>
      <c r="D15269" t="s">
        <v>2907</v>
      </c>
      <c r="E15269" t="s">
        <v>3339</v>
      </c>
      <c r="F15269" s="6">
        <v>4</v>
      </c>
      <c r="G15269" s="6"/>
      <c r="H15269" s="6"/>
      <c r="I15269" s="6"/>
      <c r="J15269" s="6">
        <v>50.870000000000005</v>
      </c>
      <c r="K15269">
        <f t="shared" si="476"/>
        <v>1</v>
      </c>
    </row>
    <row r="15270" spans="1:11" x14ac:dyDescent="0.25">
      <c r="A15270" s="5" t="str">
        <f t="shared" si="477"/>
        <v>SubLAPSCE NorthwestAverage WeekdayApril5</v>
      </c>
      <c r="B15270" t="s">
        <v>2237</v>
      </c>
      <c r="C15270" t="s">
        <v>2266</v>
      </c>
      <c r="D15270" t="s">
        <v>2907</v>
      </c>
      <c r="E15270" t="s">
        <v>3339</v>
      </c>
      <c r="F15270" s="6">
        <v>5</v>
      </c>
      <c r="G15270" s="6"/>
      <c r="H15270" s="6"/>
      <c r="I15270" s="6"/>
      <c r="J15270" s="6">
        <v>49.986666666666657</v>
      </c>
      <c r="K15270">
        <f t="shared" si="476"/>
        <v>1</v>
      </c>
    </row>
    <row r="15271" spans="1:11" x14ac:dyDescent="0.25">
      <c r="A15271" s="5" t="str">
        <f t="shared" si="477"/>
        <v>SubLAPSCE NorthwestAverage WeekdayApril6</v>
      </c>
      <c r="B15271" t="s">
        <v>2237</v>
      </c>
      <c r="C15271" t="s">
        <v>2266</v>
      </c>
      <c r="D15271" t="s">
        <v>2907</v>
      </c>
      <c r="E15271" t="s">
        <v>3339</v>
      </c>
      <c r="F15271" s="6">
        <v>6</v>
      </c>
      <c r="G15271" s="6"/>
      <c r="H15271" s="6"/>
      <c r="I15271" s="6"/>
      <c r="J15271" s="6">
        <v>49.71</v>
      </c>
      <c r="K15271">
        <f t="shared" si="476"/>
        <v>1</v>
      </c>
    </row>
    <row r="15272" spans="1:11" x14ac:dyDescent="0.25">
      <c r="A15272" s="5" t="str">
        <f t="shared" si="477"/>
        <v>SubLAPSCE NorthwestAverage WeekdayApril7</v>
      </c>
      <c r="B15272" t="s">
        <v>2237</v>
      </c>
      <c r="C15272" t="s">
        <v>2266</v>
      </c>
      <c r="D15272" t="s">
        <v>2907</v>
      </c>
      <c r="E15272" t="s">
        <v>3339</v>
      </c>
      <c r="F15272" s="6">
        <v>7</v>
      </c>
      <c r="G15272" s="6"/>
      <c r="H15272" s="6"/>
      <c r="I15272" s="6"/>
      <c r="J15272" s="6">
        <v>50.29666666666666</v>
      </c>
      <c r="K15272">
        <f t="shared" si="476"/>
        <v>1</v>
      </c>
    </row>
    <row r="15273" spans="1:11" x14ac:dyDescent="0.25">
      <c r="A15273" s="5" t="str">
        <f t="shared" si="477"/>
        <v>SubLAPSCE NorthwestAverage WeekdayApril8</v>
      </c>
      <c r="B15273" t="s">
        <v>2237</v>
      </c>
      <c r="C15273" t="s">
        <v>2266</v>
      </c>
      <c r="D15273" t="s">
        <v>2907</v>
      </c>
      <c r="E15273" t="s">
        <v>3339</v>
      </c>
      <c r="F15273" s="6">
        <v>8</v>
      </c>
      <c r="G15273" s="6"/>
      <c r="H15273" s="6"/>
      <c r="I15273" s="6"/>
      <c r="J15273" s="6">
        <v>50.193333333333328</v>
      </c>
      <c r="K15273">
        <f t="shared" si="476"/>
        <v>1</v>
      </c>
    </row>
    <row r="15274" spans="1:11" x14ac:dyDescent="0.25">
      <c r="A15274" s="5" t="str">
        <f t="shared" si="477"/>
        <v>SubLAPSCE NorthwestAverage WeekdayApril9</v>
      </c>
      <c r="B15274" t="s">
        <v>2237</v>
      </c>
      <c r="C15274" t="s">
        <v>2266</v>
      </c>
      <c r="D15274" t="s">
        <v>2907</v>
      </c>
      <c r="E15274" t="s">
        <v>3339</v>
      </c>
      <c r="F15274" s="6">
        <v>9</v>
      </c>
      <c r="G15274" s="6"/>
      <c r="H15274" s="6"/>
      <c r="I15274" s="6"/>
      <c r="J15274" s="6">
        <v>51.013333333333328</v>
      </c>
      <c r="K15274">
        <f t="shared" si="476"/>
        <v>1</v>
      </c>
    </row>
    <row r="15275" spans="1:11" x14ac:dyDescent="0.25">
      <c r="A15275" s="5" t="str">
        <f t="shared" si="477"/>
        <v>SubLAPSCE NorthwestAverage WeekdayApril10</v>
      </c>
      <c r="B15275" t="s">
        <v>2237</v>
      </c>
      <c r="C15275" t="s">
        <v>2266</v>
      </c>
      <c r="D15275" t="s">
        <v>2907</v>
      </c>
      <c r="E15275" t="s">
        <v>3339</v>
      </c>
      <c r="F15275" s="6">
        <v>10</v>
      </c>
      <c r="G15275" s="6"/>
      <c r="H15275" s="6"/>
      <c r="I15275" s="6"/>
      <c r="J15275" s="6">
        <v>54.316666666666663</v>
      </c>
      <c r="K15275">
        <f t="shared" si="476"/>
        <v>1</v>
      </c>
    </row>
    <row r="15276" spans="1:11" x14ac:dyDescent="0.25">
      <c r="A15276" s="5" t="str">
        <f t="shared" si="477"/>
        <v>SubLAPSCE NorthwestAverage WeekdayApril11</v>
      </c>
      <c r="B15276" t="s">
        <v>2237</v>
      </c>
      <c r="C15276" t="s">
        <v>2266</v>
      </c>
      <c r="D15276" t="s">
        <v>2907</v>
      </c>
      <c r="E15276" t="s">
        <v>3339</v>
      </c>
      <c r="F15276" s="6">
        <v>11</v>
      </c>
      <c r="G15276" s="6"/>
      <c r="H15276" s="6"/>
      <c r="I15276" s="6"/>
      <c r="J15276" s="6">
        <v>58.386666666666663</v>
      </c>
      <c r="K15276">
        <f t="shared" si="476"/>
        <v>1</v>
      </c>
    </row>
    <row r="15277" spans="1:11" x14ac:dyDescent="0.25">
      <c r="A15277" s="5" t="str">
        <f t="shared" si="477"/>
        <v>SubLAPSCE NorthwestAverage WeekdayApril12</v>
      </c>
      <c r="B15277" t="s">
        <v>2237</v>
      </c>
      <c r="C15277" t="s">
        <v>2266</v>
      </c>
      <c r="D15277" t="s">
        <v>2907</v>
      </c>
      <c r="E15277" t="s">
        <v>3339</v>
      </c>
      <c r="F15277" s="6">
        <v>12</v>
      </c>
      <c r="G15277" s="6"/>
      <c r="H15277" s="6"/>
      <c r="I15277" s="6"/>
      <c r="J15277" s="6">
        <v>60.20000000000001</v>
      </c>
      <c r="K15277">
        <f t="shared" si="476"/>
        <v>1</v>
      </c>
    </row>
    <row r="15278" spans="1:11" x14ac:dyDescent="0.25">
      <c r="A15278" s="5" t="str">
        <f t="shared" si="477"/>
        <v>SubLAPSCE NorthwestAverage WeekdayApril13</v>
      </c>
      <c r="B15278" t="s">
        <v>2237</v>
      </c>
      <c r="C15278" t="s">
        <v>2266</v>
      </c>
      <c r="D15278" t="s">
        <v>2907</v>
      </c>
      <c r="E15278" t="s">
        <v>3339</v>
      </c>
      <c r="F15278" s="6">
        <v>13</v>
      </c>
      <c r="G15278" s="6"/>
      <c r="H15278" s="6"/>
      <c r="I15278" s="6"/>
      <c r="J15278" s="6">
        <v>61.146666666666668</v>
      </c>
      <c r="K15278">
        <f t="shared" si="476"/>
        <v>1</v>
      </c>
    </row>
    <row r="15279" spans="1:11" x14ac:dyDescent="0.25">
      <c r="A15279" s="5" t="str">
        <f t="shared" si="477"/>
        <v>SubLAPSCE NorthwestAverage WeekdayApril14</v>
      </c>
      <c r="B15279" t="s">
        <v>2237</v>
      </c>
      <c r="C15279" t="s">
        <v>2266</v>
      </c>
      <c r="D15279" t="s">
        <v>2907</v>
      </c>
      <c r="E15279" t="s">
        <v>3339</v>
      </c>
      <c r="F15279" s="6">
        <v>14</v>
      </c>
      <c r="G15279" s="6"/>
      <c r="H15279" s="6"/>
      <c r="I15279" s="6"/>
      <c r="J15279" s="6">
        <v>62.006666666666661</v>
      </c>
      <c r="K15279">
        <f t="shared" si="476"/>
        <v>1</v>
      </c>
    </row>
    <row r="15280" spans="1:11" x14ac:dyDescent="0.25">
      <c r="A15280" s="5" t="str">
        <f t="shared" si="477"/>
        <v>SubLAPSCE NorthwestAverage WeekdayApril15</v>
      </c>
      <c r="B15280" t="s">
        <v>2237</v>
      </c>
      <c r="C15280" t="s">
        <v>2266</v>
      </c>
      <c r="D15280" t="s">
        <v>2907</v>
      </c>
      <c r="E15280" t="s">
        <v>3339</v>
      </c>
      <c r="F15280" s="6">
        <v>15</v>
      </c>
      <c r="G15280" s="6"/>
      <c r="H15280" s="6"/>
      <c r="I15280" s="6"/>
      <c r="J15280" s="6">
        <v>62.59</v>
      </c>
      <c r="K15280">
        <f t="shared" si="476"/>
        <v>1</v>
      </c>
    </row>
    <row r="15281" spans="1:11" x14ac:dyDescent="0.25">
      <c r="A15281" s="5" t="str">
        <f t="shared" si="477"/>
        <v>SubLAPSCE NorthwestAverage WeekdayApril16</v>
      </c>
      <c r="B15281" t="s">
        <v>2237</v>
      </c>
      <c r="C15281" t="s">
        <v>2266</v>
      </c>
      <c r="D15281" t="s">
        <v>2907</v>
      </c>
      <c r="E15281" t="s">
        <v>3339</v>
      </c>
      <c r="F15281" s="6">
        <v>16</v>
      </c>
      <c r="G15281" s="6"/>
      <c r="H15281" s="6"/>
      <c r="I15281" s="6"/>
      <c r="J15281" s="6">
        <v>62.346666666666671</v>
      </c>
      <c r="K15281">
        <f t="shared" si="476"/>
        <v>1</v>
      </c>
    </row>
    <row r="15282" spans="1:11" x14ac:dyDescent="0.25">
      <c r="A15282" s="5" t="str">
        <f t="shared" si="477"/>
        <v>SubLAPSCE NorthwestAverage WeekdayApril17</v>
      </c>
      <c r="B15282" t="s">
        <v>2237</v>
      </c>
      <c r="C15282" t="s">
        <v>2266</v>
      </c>
      <c r="D15282" t="s">
        <v>2907</v>
      </c>
      <c r="E15282" t="s">
        <v>3339</v>
      </c>
      <c r="F15282" s="6">
        <v>17</v>
      </c>
      <c r="G15282" s="6"/>
      <c r="H15282" s="6"/>
      <c r="I15282" s="6"/>
      <c r="J15282" s="6">
        <v>62.636666666666663</v>
      </c>
      <c r="K15282">
        <f t="shared" si="476"/>
        <v>1</v>
      </c>
    </row>
    <row r="15283" spans="1:11" x14ac:dyDescent="0.25">
      <c r="A15283" s="5" t="str">
        <f t="shared" si="477"/>
        <v>SubLAPSCE NorthwestAverage WeekdayApril18</v>
      </c>
      <c r="B15283" t="s">
        <v>2237</v>
      </c>
      <c r="C15283" t="s">
        <v>2266</v>
      </c>
      <c r="D15283" t="s">
        <v>2907</v>
      </c>
      <c r="E15283" t="s">
        <v>3339</v>
      </c>
      <c r="F15283" s="6">
        <v>18</v>
      </c>
      <c r="G15283" s="6"/>
      <c r="H15283" s="6"/>
      <c r="I15283" s="6"/>
      <c r="J15283" s="6">
        <v>62.093333333333334</v>
      </c>
      <c r="K15283">
        <f t="shared" si="476"/>
        <v>1</v>
      </c>
    </row>
    <row r="15284" spans="1:11" x14ac:dyDescent="0.25">
      <c r="A15284" s="5" t="str">
        <f t="shared" si="477"/>
        <v>SubLAPSCE NorthwestAverage WeekdayApril19</v>
      </c>
      <c r="B15284" t="s">
        <v>2237</v>
      </c>
      <c r="C15284" t="s">
        <v>2266</v>
      </c>
      <c r="D15284" t="s">
        <v>2907</v>
      </c>
      <c r="E15284" t="s">
        <v>3339</v>
      </c>
      <c r="F15284" s="6">
        <v>19</v>
      </c>
      <c r="G15284" s="6"/>
      <c r="H15284" s="6"/>
      <c r="I15284" s="6"/>
      <c r="J15284" s="6">
        <v>61.580000000000005</v>
      </c>
      <c r="K15284">
        <f t="shared" si="476"/>
        <v>1</v>
      </c>
    </row>
    <row r="15285" spans="1:11" x14ac:dyDescent="0.25">
      <c r="A15285" s="5" t="str">
        <f t="shared" si="477"/>
        <v>SubLAPSCE NorthwestAverage WeekdayApril20</v>
      </c>
      <c r="B15285" t="s">
        <v>2237</v>
      </c>
      <c r="C15285" t="s">
        <v>2266</v>
      </c>
      <c r="D15285" t="s">
        <v>2907</v>
      </c>
      <c r="E15285" t="s">
        <v>3339</v>
      </c>
      <c r="F15285" s="6">
        <v>20</v>
      </c>
      <c r="G15285" s="6"/>
      <c r="H15285" s="6"/>
      <c r="I15285" s="6"/>
      <c r="J15285" s="6">
        <v>60.726666666666667</v>
      </c>
      <c r="K15285">
        <f t="shared" si="476"/>
        <v>1</v>
      </c>
    </row>
    <row r="15286" spans="1:11" x14ac:dyDescent="0.25">
      <c r="A15286" s="5" t="str">
        <f t="shared" si="477"/>
        <v>SubLAPSCE NorthwestAverage WeekdayApril21</v>
      </c>
      <c r="B15286" t="s">
        <v>2237</v>
      </c>
      <c r="C15286" t="s">
        <v>2266</v>
      </c>
      <c r="D15286" t="s">
        <v>2907</v>
      </c>
      <c r="E15286" t="s">
        <v>3339</v>
      </c>
      <c r="F15286" s="6">
        <v>21</v>
      </c>
      <c r="G15286" s="6"/>
      <c r="H15286" s="6"/>
      <c r="I15286" s="6"/>
      <c r="J15286" s="6">
        <v>57.013333333333328</v>
      </c>
      <c r="K15286">
        <f t="shared" si="476"/>
        <v>1</v>
      </c>
    </row>
    <row r="15287" spans="1:11" x14ac:dyDescent="0.25">
      <c r="A15287" s="5" t="str">
        <f t="shared" si="477"/>
        <v>SubLAPSCE NorthwestAverage WeekdayApril22</v>
      </c>
      <c r="B15287" t="s">
        <v>2237</v>
      </c>
      <c r="C15287" t="s">
        <v>2266</v>
      </c>
      <c r="D15287" t="s">
        <v>2907</v>
      </c>
      <c r="E15287" t="s">
        <v>3339</v>
      </c>
      <c r="F15287" s="6">
        <v>22</v>
      </c>
      <c r="G15287" s="6"/>
      <c r="H15287" s="6"/>
      <c r="I15287" s="6"/>
      <c r="J15287" s="6">
        <v>55.46</v>
      </c>
      <c r="K15287">
        <f t="shared" si="476"/>
        <v>1</v>
      </c>
    </row>
    <row r="15288" spans="1:11" x14ac:dyDescent="0.25">
      <c r="A15288" s="5" t="str">
        <f t="shared" si="477"/>
        <v>SubLAPSCE NorthwestAverage WeekdayApril23</v>
      </c>
      <c r="B15288" t="s">
        <v>2237</v>
      </c>
      <c r="C15288" t="s">
        <v>2266</v>
      </c>
      <c r="D15288" t="s">
        <v>2907</v>
      </c>
      <c r="E15288" t="s">
        <v>3339</v>
      </c>
      <c r="F15288" s="6">
        <v>23</v>
      </c>
      <c r="G15288" s="6"/>
      <c r="H15288" s="6"/>
      <c r="I15288" s="6"/>
      <c r="J15288" s="6">
        <v>54.676666666666669</v>
      </c>
      <c r="K15288">
        <f t="shared" si="476"/>
        <v>1</v>
      </c>
    </row>
    <row r="15289" spans="1:11" x14ac:dyDescent="0.25">
      <c r="A15289" s="5" t="str">
        <f t="shared" si="477"/>
        <v>SubLAPSCE NorthwestAverage WeekdayApril24</v>
      </c>
      <c r="B15289" t="s">
        <v>2237</v>
      </c>
      <c r="C15289" t="s">
        <v>2266</v>
      </c>
      <c r="D15289" t="s">
        <v>2907</v>
      </c>
      <c r="E15289" t="s">
        <v>3339</v>
      </c>
      <c r="F15289" s="6">
        <v>24</v>
      </c>
      <c r="G15289" s="6"/>
      <c r="H15289" s="6"/>
      <c r="I15289" s="6"/>
      <c r="J15289" s="6">
        <v>54.156666666666666</v>
      </c>
      <c r="K15289">
        <f t="shared" si="476"/>
        <v>1</v>
      </c>
    </row>
    <row r="15290" spans="1:11" x14ac:dyDescent="0.25">
      <c r="A15290" s="5" t="str">
        <f t="shared" si="477"/>
        <v>SubLAPSCE NorthwestMonthly Peak DayApril1</v>
      </c>
      <c r="B15290" t="s">
        <v>2237</v>
      </c>
      <c r="C15290" t="s">
        <v>2266</v>
      </c>
      <c r="D15290" t="s">
        <v>2908</v>
      </c>
      <c r="E15290" t="s">
        <v>3339</v>
      </c>
      <c r="F15290" s="6">
        <v>1</v>
      </c>
      <c r="G15290" s="6"/>
      <c r="H15290" s="6"/>
      <c r="I15290" s="6"/>
      <c r="J15290" s="6">
        <v>59.053333333333335</v>
      </c>
      <c r="K15290">
        <f t="shared" si="476"/>
        <v>1</v>
      </c>
    </row>
    <row r="15291" spans="1:11" x14ac:dyDescent="0.25">
      <c r="A15291" s="5" t="str">
        <f t="shared" si="477"/>
        <v>SubLAPSCE NorthwestMonthly Peak DayApril2</v>
      </c>
      <c r="B15291" t="s">
        <v>2237</v>
      </c>
      <c r="C15291" t="s">
        <v>2266</v>
      </c>
      <c r="D15291" t="s">
        <v>2908</v>
      </c>
      <c r="E15291" t="s">
        <v>3339</v>
      </c>
      <c r="F15291" s="6">
        <v>2</v>
      </c>
      <c r="G15291" s="6"/>
      <c r="H15291" s="6"/>
      <c r="I15291" s="6"/>
      <c r="J15291" s="6">
        <v>60.006666666666661</v>
      </c>
      <c r="K15291">
        <f t="shared" si="476"/>
        <v>1</v>
      </c>
    </row>
    <row r="15292" spans="1:11" x14ac:dyDescent="0.25">
      <c r="A15292" s="5" t="str">
        <f t="shared" si="477"/>
        <v>SubLAPSCE NorthwestMonthly Peak DayApril3</v>
      </c>
      <c r="B15292" t="s">
        <v>2237</v>
      </c>
      <c r="C15292" t="s">
        <v>2266</v>
      </c>
      <c r="D15292" t="s">
        <v>2908</v>
      </c>
      <c r="E15292" t="s">
        <v>3339</v>
      </c>
      <c r="F15292" s="6">
        <v>3</v>
      </c>
      <c r="G15292" s="6"/>
      <c r="H15292" s="6"/>
      <c r="I15292" s="6"/>
      <c r="J15292" s="6">
        <v>58.726666666666667</v>
      </c>
      <c r="K15292">
        <f t="shared" si="476"/>
        <v>1</v>
      </c>
    </row>
    <row r="15293" spans="1:11" x14ac:dyDescent="0.25">
      <c r="A15293" s="5" t="str">
        <f t="shared" si="477"/>
        <v>SubLAPSCE NorthwestMonthly Peak DayApril4</v>
      </c>
      <c r="B15293" t="s">
        <v>2237</v>
      </c>
      <c r="C15293" t="s">
        <v>2266</v>
      </c>
      <c r="D15293" t="s">
        <v>2908</v>
      </c>
      <c r="E15293" t="s">
        <v>3339</v>
      </c>
      <c r="F15293" s="6">
        <v>4</v>
      </c>
      <c r="G15293" s="6"/>
      <c r="H15293" s="6"/>
      <c r="I15293" s="6"/>
      <c r="J15293" s="6">
        <v>55.986666666666672</v>
      </c>
      <c r="K15293">
        <f t="shared" si="476"/>
        <v>1</v>
      </c>
    </row>
    <row r="15294" spans="1:11" x14ac:dyDescent="0.25">
      <c r="A15294" s="5" t="str">
        <f t="shared" si="477"/>
        <v>SubLAPSCE NorthwestMonthly Peak DayApril5</v>
      </c>
      <c r="B15294" t="s">
        <v>2237</v>
      </c>
      <c r="C15294" t="s">
        <v>2266</v>
      </c>
      <c r="D15294" t="s">
        <v>2908</v>
      </c>
      <c r="E15294" t="s">
        <v>3339</v>
      </c>
      <c r="F15294" s="6">
        <v>5</v>
      </c>
      <c r="G15294" s="6"/>
      <c r="H15294" s="6"/>
      <c r="I15294" s="6"/>
      <c r="J15294" s="6">
        <v>56.03</v>
      </c>
      <c r="K15294">
        <f t="shared" si="476"/>
        <v>1</v>
      </c>
    </row>
    <row r="15295" spans="1:11" x14ac:dyDescent="0.25">
      <c r="A15295" s="5" t="str">
        <f t="shared" si="477"/>
        <v>SubLAPSCE NorthwestMonthly Peak DayApril6</v>
      </c>
      <c r="B15295" t="s">
        <v>2237</v>
      </c>
      <c r="C15295" t="s">
        <v>2266</v>
      </c>
      <c r="D15295" t="s">
        <v>2908</v>
      </c>
      <c r="E15295" t="s">
        <v>3339</v>
      </c>
      <c r="F15295" s="6">
        <v>6</v>
      </c>
      <c r="G15295" s="6"/>
      <c r="H15295" s="6"/>
      <c r="I15295" s="6"/>
      <c r="J15295" s="6">
        <v>56.18</v>
      </c>
      <c r="K15295">
        <f t="shared" si="476"/>
        <v>1</v>
      </c>
    </row>
    <row r="15296" spans="1:11" x14ac:dyDescent="0.25">
      <c r="A15296" s="5" t="str">
        <f t="shared" si="477"/>
        <v>SubLAPSCE NorthwestMonthly Peak DayApril7</v>
      </c>
      <c r="B15296" t="s">
        <v>2237</v>
      </c>
      <c r="C15296" t="s">
        <v>2266</v>
      </c>
      <c r="D15296" t="s">
        <v>2908</v>
      </c>
      <c r="E15296" t="s">
        <v>3339</v>
      </c>
      <c r="F15296" s="6">
        <v>7</v>
      </c>
      <c r="G15296" s="6"/>
      <c r="H15296" s="6"/>
      <c r="I15296" s="6"/>
      <c r="J15296" s="6">
        <v>56.056666666666672</v>
      </c>
      <c r="K15296">
        <f t="shared" si="476"/>
        <v>1</v>
      </c>
    </row>
    <row r="15297" spans="1:11" x14ac:dyDescent="0.25">
      <c r="A15297" s="5" t="str">
        <f t="shared" si="477"/>
        <v>SubLAPSCE NorthwestMonthly Peak DayApril8</v>
      </c>
      <c r="B15297" t="s">
        <v>2237</v>
      </c>
      <c r="C15297" t="s">
        <v>2266</v>
      </c>
      <c r="D15297" t="s">
        <v>2908</v>
      </c>
      <c r="E15297" t="s">
        <v>3339</v>
      </c>
      <c r="F15297" s="6">
        <v>8</v>
      </c>
      <c r="G15297" s="6"/>
      <c r="H15297" s="6"/>
      <c r="I15297" s="6"/>
      <c r="J15297" s="6">
        <v>57.800000000000004</v>
      </c>
      <c r="K15297">
        <f t="shared" si="476"/>
        <v>1</v>
      </c>
    </row>
    <row r="15298" spans="1:11" x14ac:dyDescent="0.25">
      <c r="A15298" s="5" t="str">
        <f t="shared" si="477"/>
        <v>SubLAPSCE NorthwestMonthly Peak DayApril9</v>
      </c>
      <c r="B15298" t="s">
        <v>2237</v>
      </c>
      <c r="C15298" t="s">
        <v>2266</v>
      </c>
      <c r="D15298" t="s">
        <v>2908</v>
      </c>
      <c r="E15298" t="s">
        <v>3339</v>
      </c>
      <c r="F15298" s="6">
        <v>9</v>
      </c>
      <c r="G15298" s="6"/>
      <c r="H15298" s="6"/>
      <c r="I15298" s="6"/>
      <c r="J15298" s="6">
        <v>61.426666666666669</v>
      </c>
      <c r="K15298">
        <f t="shared" ref="K15298:K15361" si="478">INDEX(events, MATCH(CONCATENATE(B15298, C15298, D15298, E15298), events_y, 0), MATCH("Confidential", events_x, 0))</f>
        <v>1</v>
      </c>
    </row>
    <row r="15299" spans="1:11" x14ac:dyDescent="0.25">
      <c r="A15299" s="5" t="str">
        <f t="shared" ref="A15299:A15362" si="479">CONCATENATE(B15299, C15299, D15299, E15299, F15299)</f>
        <v>SubLAPSCE NorthwestMonthly Peak DayApril10</v>
      </c>
      <c r="B15299" t="s">
        <v>2237</v>
      </c>
      <c r="C15299" t="s">
        <v>2266</v>
      </c>
      <c r="D15299" t="s">
        <v>2908</v>
      </c>
      <c r="E15299" t="s">
        <v>3339</v>
      </c>
      <c r="F15299" s="6">
        <v>10</v>
      </c>
      <c r="G15299" s="6"/>
      <c r="H15299" s="6"/>
      <c r="I15299" s="6"/>
      <c r="J15299" s="6">
        <v>68.146666666666661</v>
      </c>
      <c r="K15299">
        <f t="shared" si="478"/>
        <v>1</v>
      </c>
    </row>
    <row r="15300" spans="1:11" x14ac:dyDescent="0.25">
      <c r="A15300" s="5" t="str">
        <f t="shared" si="479"/>
        <v>SubLAPSCE NorthwestMonthly Peak DayApril11</v>
      </c>
      <c r="B15300" t="s">
        <v>2237</v>
      </c>
      <c r="C15300" t="s">
        <v>2266</v>
      </c>
      <c r="D15300" t="s">
        <v>2908</v>
      </c>
      <c r="E15300" t="s">
        <v>3339</v>
      </c>
      <c r="F15300" s="6">
        <v>11</v>
      </c>
      <c r="G15300" s="6"/>
      <c r="H15300" s="6"/>
      <c r="I15300" s="6"/>
      <c r="J15300" s="6">
        <v>72.976666666666659</v>
      </c>
      <c r="K15300">
        <f t="shared" si="478"/>
        <v>1</v>
      </c>
    </row>
    <row r="15301" spans="1:11" x14ac:dyDescent="0.25">
      <c r="A15301" s="5" t="str">
        <f t="shared" si="479"/>
        <v>SubLAPSCE NorthwestMonthly Peak DayApril12</v>
      </c>
      <c r="B15301" t="s">
        <v>2237</v>
      </c>
      <c r="C15301" t="s">
        <v>2266</v>
      </c>
      <c r="D15301" t="s">
        <v>2908</v>
      </c>
      <c r="E15301" t="s">
        <v>3339</v>
      </c>
      <c r="F15301" s="6">
        <v>12</v>
      </c>
      <c r="G15301" s="6"/>
      <c r="H15301" s="6"/>
      <c r="I15301" s="6"/>
      <c r="J15301" s="6">
        <v>73.306666666666658</v>
      </c>
      <c r="K15301">
        <f t="shared" si="478"/>
        <v>1</v>
      </c>
    </row>
    <row r="15302" spans="1:11" x14ac:dyDescent="0.25">
      <c r="A15302" s="5" t="str">
        <f t="shared" si="479"/>
        <v>SubLAPSCE NorthwestMonthly Peak DayApril13</v>
      </c>
      <c r="B15302" t="s">
        <v>2237</v>
      </c>
      <c r="C15302" t="s">
        <v>2266</v>
      </c>
      <c r="D15302" t="s">
        <v>2908</v>
      </c>
      <c r="E15302" t="s">
        <v>3339</v>
      </c>
      <c r="F15302" s="6">
        <v>13</v>
      </c>
      <c r="G15302" s="6"/>
      <c r="H15302" s="6"/>
      <c r="I15302" s="6"/>
      <c r="J15302" s="6">
        <v>74.5</v>
      </c>
      <c r="K15302">
        <f t="shared" si="478"/>
        <v>1</v>
      </c>
    </row>
    <row r="15303" spans="1:11" x14ac:dyDescent="0.25">
      <c r="A15303" s="5" t="str">
        <f t="shared" si="479"/>
        <v>SubLAPSCE NorthwestMonthly Peak DayApril14</v>
      </c>
      <c r="B15303" t="s">
        <v>2237</v>
      </c>
      <c r="C15303" t="s">
        <v>2266</v>
      </c>
      <c r="D15303" t="s">
        <v>2908</v>
      </c>
      <c r="E15303" t="s">
        <v>3339</v>
      </c>
      <c r="F15303" s="6">
        <v>14</v>
      </c>
      <c r="G15303" s="6"/>
      <c r="H15303" s="6"/>
      <c r="I15303" s="6"/>
      <c r="J15303" s="6">
        <v>73.8</v>
      </c>
      <c r="K15303">
        <f t="shared" si="478"/>
        <v>1</v>
      </c>
    </row>
    <row r="15304" spans="1:11" x14ac:dyDescent="0.25">
      <c r="A15304" s="5" t="str">
        <f t="shared" si="479"/>
        <v>SubLAPSCE NorthwestMonthly Peak DayApril15</v>
      </c>
      <c r="B15304" t="s">
        <v>2237</v>
      </c>
      <c r="C15304" t="s">
        <v>2266</v>
      </c>
      <c r="D15304" t="s">
        <v>2908</v>
      </c>
      <c r="E15304" t="s">
        <v>3339</v>
      </c>
      <c r="F15304" s="6">
        <v>15</v>
      </c>
      <c r="G15304" s="6"/>
      <c r="H15304" s="6"/>
      <c r="I15304" s="6"/>
      <c r="J15304" s="6">
        <v>75.7</v>
      </c>
      <c r="K15304">
        <f t="shared" si="478"/>
        <v>1</v>
      </c>
    </row>
    <row r="15305" spans="1:11" x14ac:dyDescent="0.25">
      <c r="A15305" s="5" t="str">
        <f t="shared" si="479"/>
        <v>SubLAPSCE NorthwestMonthly Peak DayApril16</v>
      </c>
      <c r="B15305" t="s">
        <v>2237</v>
      </c>
      <c r="C15305" t="s">
        <v>2266</v>
      </c>
      <c r="D15305" t="s">
        <v>2908</v>
      </c>
      <c r="E15305" t="s">
        <v>3339</v>
      </c>
      <c r="F15305" s="6">
        <v>16</v>
      </c>
      <c r="G15305" s="6"/>
      <c r="H15305" s="6"/>
      <c r="I15305" s="6"/>
      <c r="J15305" s="6">
        <v>75</v>
      </c>
      <c r="K15305">
        <f t="shared" si="478"/>
        <v>1</v>
      </c>
    </row>
    <row r="15306" spans="1:11" x14ac:dyDescent="0.25">
      <c r="A15306" s="5" t="str">
        <f t="shared" si="479"/>
        <v>SubLAPSCE NorthwestMonthly Peak DayApril17</v>
      </c>
      <c r="B15306" t="s">
        <v>2237</v>
      </c>
      <c r="C15306" t="s">
        <v>2266</v>
      </c>
      <c r="D15306" t="s">
        <v>2908</v>
      </c>
      <c r="E15306" t="s">
        <v>3339</v>
      </c>
      <c r="F15306" s="6">
        <v>17</v>
      </c>
      <c r="G15306" s="6"/>
      <c r="H15306" s="6"/>
      <c r="I15306" s="6"/>
      <c r="J15306" s="6">
        <v>76.066666666666663</v>
      </c>
      <c r="K15306">
        <f t="shared" si="478"/>
        <v>1</v>
      </c>
    </row>
    <row r="15307" spans="1:11" x14ac:dyDescent="0.25">
      <c r="A15307" s="5" t="str">
        <f t="shared" si="479"/>
        <v>SubLAPSCE NorthwestMonthly Peak DayApril18</v>
      </c>
      <c r="B15307" t="s">
        <v>2237</v>
      </c>
      <c r="C15307" t="s">
        <v>2266</v>
      </c>
      <c r="D15307" t="s">
        <v>2908</v>
      </c>
      <c r="E15307" t="s">
        <v>3339</v>
      </c>
      <c r="F15307" s="6">
        <v>18</v>
      </c>
      <c r="G15307" s="6"/>
      <c r="H15307" s="6"/>
      <c r="I15307" s="6"/>
      <c r="J15307" s="6">
        <v>74.166666666666657</v>
      </c>
      <c r="K15307">
        <f t="shared" si="478"/>
        <v>1</v>
      </c>
    </row>
    <row r="15308" spans="1:11" x14ac:dyDescent="0.25">
      <c r="A15308" s="5" t="str">
        <f t="shared" si="479"/>
        <v>SubLAPSCE NorthwestMonthly Peak DayApril19</v>
      </c>
      <c r="B15308" t="s">
        <v>2237</v>
      </c>
      <c r="C15308" t="s">
        <v>2266</v>
      </c>
      <c r="D15308" t="s">
        <v>2908</v>
      </c>
      <c r="E15308" t="s">
        <v>3339</v>
      </c>
      <c r="F15308" s="6">
        <v>19</v>
      </c>
      <c r="G15308" s="6"/>
      <c r="H15308" s="6"/>
      <c r="I15308" s="6"/>
      <c r="J15308" s="6">
        <v>69.963333333333338</v>
      </c>
      <c r="K15308">
        <f t="shared" si="478"/>
        <v>1</v>
      </c>
    </row>
    <row r="15309" spans="1:11" x14ac:dyDescent="0.25">
      <c r="A15309" s="5" t="str">
        <f t="shared" si="479"/>
        <v>SubLAPSCE NorthwestMonthly Peak DayApril20</v>
      </c>
      <c r="B15309" t="s">
        <v>2237</v>
      </c>
      <c r="C15309" t="s">
        <v>2266</v>
      </c>
      <c r="D15309" t="s">
        <v>2908</v>
      </c>
      <c r="E15309" t="s">
        <v>3339</v>
      </c>
      <c r="F15309" s="6">
        <v>20</v>
      </c>
      <c r="G15309" s="6"/>
      <c r="H15309" s="6"/>
      <c r="I15309" s="6"/>
      <c r="J15309" s="6">
        <v>64.760000000000005</v>
      </c>
      <c r="K15309">
        <f t="shared" si="478"/>
        <v>1</v>
      </c>
    </row>
    <row r="15310" spans="1:11" x14ac:dyDescent="0.25">
      <c r="A15310" s="5" t="str">
        <f t="shared" si="479"/>
        <v>SubLAPSCE NorthwestMonthly Peak DayApril21</v>
      </c>
      <c r="B15310" t="s">
        <v>2237</v>
      </c>
      <c r="C15310" t="s">
        <v>2266</v>
      </c>
      <c r="D15310" t="s">
        <v>2908</v>
      </c>
      <c r="E15310" t="s">
        <v>3339</v>
      </c>
      <c r="F15310" s="6">
        <v>21</v>
      </c>
      <c r="G15310" s="6"/>
      <c r="H15310" s="6"/>
      <c r="I15310" s="6"/>
      <c r="J15310" s="6">
        <v>59.59</v>
      </c>
      <c r="K15310">
        <f t="shared" si="478"/>
        <v>1</v>
      </c>
    </row>
    <row r="15311" spans="1:11" x14ac:dyDescent="0.25">
      <c r="A15311" s="5" t="str">
        <f t="shared" si="479"/>
        <v>SubLAPSCE NorthwestMonthly Peak DayApril22</v>
      </c>
      <c r="B15311" t="s">
        <v>2237</v>
      </c>
      <c r="C15311" t="s">
        <v>2266</v>
      </c>
      <c r="D15311" t="s">
        <v>2908</v>
      </c>
      <c r="E15311" t="s">
        <v>3339</v>
      </c>
      <c r="F15311" s="6">
        <v>22</v>
      </c>
      <c r="G15311" s="6"/>
      <c r="H15311" s="6"/>
      <c r="I15311" s="6"/>
      <c r="J15311" s="6">
        <v>57.986666666666672</v>
      </c>
      <c r="K15311">
        <f t="shared" si="478"/>
        <v>1</v>
      </c>
    </row>
    <row r="15312" spans="1:11" x14ac:dyDescent="0.25">
      <c r="A15312" s="5" t="str">
        <f t="shared" si="479"/>
        <v>SubLAPSCE NorthwestMonthly Peak DayApril23</v>
      </c>
      <c r="B15312" t="s">
        <v>2237</v>
      </c>
      <c r="C15312" t="s">
        <v>2266</v>
      </c>
      <c r="D15312" t="s">
        <v>2908</v>
      </c>
      <c r="E15312" t="s">
        <v>3339</v>
      </c>
      <c r="F15312" s="6">
        <v>23</v>
      </c>
      <c r="G15312" s="6"/>
      <c r="H15312" s="6"/>
      <c r="I15312" s="6"/>
      <c r="J15312" s="6">
        <v>57.52</v>
      </c>
      <c r="K15312">
        <f t="shared" si="478"/>
        <v>1</v>
      </c>
    </row>
    <row r="15313" spans="1:11" x14ac:dyDescent="0.25">
      <c r="A15313" s="5" t="str">
        <f t="shared" si="479"/>
        <v>SubLAPSCE NorthwestMonthly Peak DayApril24</v>
      </c>
      <c r="B15313" t="s">
        <v>2237</v>
      </c>
      <c r="C15313" t="s">
        <v>2266</v>
      </c>
      <c r="D15313" t="s">
        <v>2908</v>
      </c>
      <c r="E15313" t="s">
        <v>3339</v>
      </c>
      <c r="F15313" s="6">
        <v>24</v>
      </c>
      <c r="G15313" s="6"/>
      <c r="H15313" s="6"/>
      <c r="I15313" s="6"/>
      <c r="J15313" s="6">
        <v>57.166666666666664</v>
      </c>
      <c r="K15313">
        <f t="shared" si="478"/>
        <v>1</v>
      </c>
    </row>
    <row r="15314" spans="1:11" x14ac:dyDescent="0.25">
      <c r="A15314" s="5" t="str">
        <f t="shared" si="479"/>
        <v>SubLAPSCE NorthwestAverage WeekdayMay1</v>
      </c>
      <c r="B15314" t="s">
        <v>2237</v>
      </c>
      <c r="C15314" t="s">
        <v>2266</v>
      </c>
      <c r="D15314" t="s">
        <v>2909</v>
      </c>
      <c r="E15314" t="s">
        <v>3340</v>
      </c>
      <c r="F15314" s="6">
        <v>1</v>
      </c>
      <c r="G15314" s="6"/>
      <c r="H15314" s="6"/>
      <c r="I15314" s="6"/>
      <c r="J15314" s="6">
        <v>54.669999999999995</v>
      </c>
      <c r="K15314">
        <f t="shared" si="478"/>
        <v>1</v>
      </c>
    </row>
    <row r="15315" spans="1:11" x14ac:dyDescent="0.25">
      <c r="A15315" s="5" t="str">
        <f t="shared" si="479"/>
        <v>SubLAPSCE NorthwestAverage WeekdayMay2</v>
      </c>
      <c r="B15315" t="s">
        <v>2237</v>
      </c>
      <c r="C15315" t="s">
        <v>2266</v>
      </c>
      <c r="D15315" t="s">
        <v>2909</v>
      </c>
      <c r="E15315" t="s">
        <v>3340</v>
      </c>
      <c r="F15315" s="6">
        <v>2</v>
      </c>
      <c r="G15315" s="6"/>
      <c r="H15315" s="6"/>
      <c r="I15315" s="6"/>
      <c r="J15315" s="6">
        <v>54.206666666666671</v>
      </c>
      <c r="K15315">
        <f t="shared" si="478"/>
        <v>1</v>
      </c>
    </row>
    <row r="15316" spans="1:11" x14ac:dyDescent="0.25">
      <c r="A15316" s="5" t="str">
        <f t="shared" si="479"/>
        <v>SubLAPSCE NorthwestAverage WeekdayMay3</v>
      </c>
      <c r="B15316" t="s">
        <v>2237</v>
      </c>
      <c r="C15316" t="s">
        <v>2266</v>
      </c>
      <c r="D15316" t="s">
        <v>2909</v>
      </c>
      <c r="E15316" t="s">
        <v>3340</v>
      </c>
      <c r="F15316" s="6">
        <v>3</v>
      </c>
      <c r="G15316" s="6"/>
      <c r="H15316" s="6"/>
      <c r="I15316" s="6"/>
      <c r="J15316" s="6">
        <v>53.343333333333334</v>
      </c>
      <c r="K15316">
        <f t="shared" si="478"/>
        <v>1</v>
      </c>
    </row>
    <row r="15317" spans="1:11" x14ac:dyDescent="0.25">
      <c r="A15317" s="5" t="str">
        <f t="shared" si="479"/>
        <v>SubLAPSCE NorthwestAverage WeekdayMay4</v>
      </c>
      <c r="B15317" t="s">
        <v>2237</v>
      </c>
      <c r="C15317" t="s">
        <v>2266</v>
      </c>
      <c r="D15317" t="s">
        <v>2909</v>
      </c>
      <c r="E15317" t="s">
        <v>3340</v>
      </c>
      <c r="F15317" s="6">
        <v>4</v>
      </c>
      <c r="G15317" s="6"/>
      <c r="H15317" s="6"/>
      <c r="I15317" s="6"/>
      <c r="J15317" s="6">
        <v>52.743333333333332</v>
      </c>
      <c r="K15317">
        <f t="shared" si="478"/>
        <v>1</v>
      </c>
    </row>
    <row r="15318" spans="1:11" x14ac:dyDescent="0.25">
      <c r="A15318" s="5" t="str">
        <f t="shared" si="479"/>
        <v>SubLAPSCE NorthwestAverage WeekdayMay5</v>
      </c>
      <c r="B15318" t="s">
        <v>2237</v>
      </c>
      <c r="C15318" t="s">
        <v>2266</v>
      </c>
      <c r="D15318" t="s">
        <v>2909</v>
      </c>
      <c r="E15318" t="s">
        <v>3340</v>
      </c>
      <c r="F15318" s="6">
        <v>5</v>
      </c>
      <c r="G15318" s="6"/>
      <c r="H15318" s="6"/>
      <c r="I15318" s="6"/>
      <c r="J15318" s="6">
        <v>51.543333333333329</v>
      </c>
      <c r="K15318">
        <f t="shared" si="478"/>
        <v>1</v>
      </c>
    </row>
    <row r="15319" spans="1:11" x14ac:dyDescent="0.25">
      <c r="A15319" s="5" t="str">
        <f t="shared" si="479"/>
        <v>SubLAPSCE NorthwestAverage WeekdayMay6</v>
      </c>
      <c r="B15319" t="s">
        <v>2237</v>
      </c>
      <c r="C15319" t="s">
        <v>2266</v>
      </c>
      <c r="D15319" t="s">
        <v>2909</v>
      </c>
      <c r="E15319" t="s">
        <v>3340</v>
      </c>
      <c r="F15319" s="6">
        <v>6</v>
      </c>
      <c r="G15319" s="6"/>
      <c r="H15319" s="6"/>
      <c r="I15319" s="6"/>
      <c r="J15319" s="6">
        <v>52.50333333333333</v>
      </c>
      <c r="K15319">
        <f t="shared" si="478"/>
        <v>1</v>
      </c>
    </row>
    <row r="15320" spans="1:11" x14ac:dyDescent="0.25">
      <c r="A15320" s="5" t="str">
        <f t="shared" si="479"/>
        <v>SubLAPSCE NorthwestAverage WeekdayMay7</v>
      </c>
      <c r="B15320" t="s">
        <v>2237</v>
      </c>
      <c r="C15320" t="s">
        <v>2266</v>
      </c>
      <c r="D15320" t="s">
        <v>2909</v>
      </c>
      <c r="E15320" t="s">
        <v>3340</v>
      </c>
      <c r="F15320" s="6">
        <v>7</v>
      </c>
      <c r="G15320" s="6"/>
      <c r="H15320" s="6"/>
      <c r="I15320" s="6"/>
      <c r="J15320" s="6">
        <v>53.123333333333335</v>
      </c>
      <c r="K15320">
        <f t="shared" si="478"/>
        <v>1</v>
      </c>
    </row>
    <row r="15321" spans="1:11" x14ac:dyDescent="0.25">
      <c r="A15321" s="5" t="str">
        <f t="shared" si="479"/>
        <v>SubLAPSCE NorthwestAverage WeekdayMay8</v>
      </c>
      <c r="B15321" t="s">
        <v>2237</v>
      </c>
      <c r="C15321" t="s">
        <v>2266</v>
      </c>
      <c r="D15321" t="s">
        <v>2909</v>
      </c>
      <c r="E15321" t="s">
        <v>3340</v>
      </c>
      <c r="F15321" s="6">
        <v>8</v>
      </c>
      <c r="G15321" s="6"/>
      <c r="H15321" s="6"/>
      <c r="I15321" s="6"/>
      <c r="J15321" s="6">
        <v>53.830000000000005</v>
      </c>
      <c r="K15321">
        <f t="shared" si="478"/>
        <v>1</v>
      </c>
    </row>
    <row r="15322" spans="1:11" x14ac:dyDescent="0.25">
      <c r="A15322" s="5" t="str">
        <f t="shared" si="479"/>
        <v>SubLAPSCE NorthwestAverage WeekdayMay9</v>
      </c>
      <c r="B15322" t="s">
        <v>2237</v>
      </c>
      <c r="C15322" t="s">
        <v>2266</v>
      </c>
      <c r="D15322" t="s">
        <v>2909</v>
      </c>
      <c r="E15322" t="s">
        <v>3340</v>
      </c>
      <c r="F15322" s="6">
        <v>9</v>
      </c>
      <c r="G15322" s="6"/>
      <c r="H15322" s="6"/>
      <c r="I15322" s="6"/>
      <c r="J15322" s="6">
        <v>55.653333333333329</v>
      </c>
      <c r="K15322">
        <f t="shared" si="478"/>
        <v>1</v>
      </c>
    </row>
    <row r="15323" spans="1:11" x14ac:dyDescent="0.25">
      <c r="A15323" s="5" t="str">
        <f t="shared" si="479"/>
        <v>SubLAPSCE NorthwestAverage WeekdayMay10</v>
      </c>
      <c r="B15323" t="s">
        <v>2237</v>
      </c>
      <c r="C15323" t="s">
        <v>2266</v>
      </c>
      <c r="D15323" t="s">
        <v>2909</v>
      </c>
      <c r="E15323" t="s">
        <v>3340</v>
      </c>
      <c r="F15323" s="6">
        <v>10</v>
      </c>
      <c r="G15323" s="6"/>
      <c r="H15323" s="6"/>
      <c r="I15323" s="6"/>
      <c r="J15323" s="6">
        <v>58.550000000000004</v>
      </c>
      <c r="K15323">
        <f t="shared" si="478"/>
        <v>1</v>
      </c>
    </row>
    <row r="15324" spans="1:11" x14ac:dyDescent="0.25">
      <c r="A15324" s="5" t="str">
        <f t="shared" si="479"/>
        <v>SubLAPSCE NorthwestAverage WeekdayMay11</v>
      </c>
      <c r="B15324" t="s">
        <v>2237</v>
      </c>
      <c r="C15324" t="s">
        <v>2266</v>
      </c>
      <c r="D15324" t="s">
        <v>2909</v>
      </c>
      <c r="E15324" t="s">
        <v>3340</v>
      </c>
      <c r="F15324" s="6">
        <v>11</v>
      </c>
      <c r="G15324" s="6"/>
      <c r="H15324" s="6"/>
      <c r="I15324" s="6"/>
      <c r="J15324" s="6">
        <v>61.736666666666657</v>
      </c>
      <c r="K15324">
        <f t="shared" si="478"/>
        <v>1</v>
      </c>
    </row>
    <row r="15325" spans="1:11" x14ac:dyDescent="0.25">
      <c r="A15325" s="5" t="str">
        <f t="shared" si="479"/>
        <v>SubLAPSCE NorthwestAverage WeekdayMay12</v>
      </c>
      <c r="B15325" t="s">
        <v>2237</v>
      </c>
      <c r="C15325" t="s">
        <v>2266</v>
      </c>
      <c r="D15325" t="s">
        <v>2909</v>
      </c>
      <c r="E15325" t="s">
        <v>3340</v>
      </c>
      <c r="F15325" s="6">
        <v>12</v>
      </c>
      <c r="G15325" s="6"/>
      <c r="H15325" s="6"/>
      <c r="I15325" s="6"/>
      <c r="J15325" s="6">
        <v>62.286666666666669</v>
      </c>
      <c r="K15325">
        <f t="shared" si="478"/>
        <v>1</v>
      </c>
    </row>
    <row r="15326" spans="1:11" x14ac:dyDescent="0.25">
      <c r="A15326" s="5" t="str">
        <f t="shared" si="479"/>
        <v>SubLAPSCE NorthwestAverage WeekdayMay13</v>
      </c>
      <c r="B15326" t="s">
        <v>2237</v>
      </c>
      <c r="C15326" t="s">
        <v>2266</v>
      </c>
      <c r="D15326" t="s">
        <v>2909</v>
      </c>
      <c r="E15326" t="s">
        <v>3340</v>
      </c>
      <c r="F15326" s="6">
        <v>13</v>
      </c>
      <c r="G15326" s="6"/>
      <c r="H15326" s="6"/>
      <c r="I15326" s="6"/>
      <c r="J15326" s="6">
        <v>63.516666666666673</v>
      </c>
      <c r="K15326">
        <f t="shared" si="478"/>
        <v>1</v>
      </c>
    </row>
    <row r="15327" spans="1:11" x14ac:dyDescent="0.25">
      <c r="A15327" s="5" t="str">
        <f t="shared" si="479"/>
        <v>SubLAPSCE NorthwestAverage WeekdayMay14</v>
      </c>
      <c r="B15327" t="s">
        <v>2237</v>
      </c>
      <c r="C15327" t="s">
        <v>2266</v>
      </c>
      <c r="D15327" t="s">
        <v>2909</v>
      </c>
      <c r="E15327" t="s">
        <v>3340</v>
      </c>
      <c r="F15327" s="6">
        <v>14</v>
      </c>
      <c r="G15327" s="6"/>
      <c r="H15327" s="6"/>
      <c r="I15327" s="6"/>
      <c r="J15327" s="6">
        <v>64.873333333333321</v>
      </c>
      <c r="K15327">
        <f t="shared" si="478"/>
        <v>1</v>
      </c>
    </row>
    <row r="15328" spans="1:11" x14ac:dyDescent="0.25">
      <c r="A15328" s="5" t="str">
        <f t="shared" si="479"/>
        <v>SubLAPSCE NorthwestAverage WeekdayMay15</v>
      </c>
      <c r="B15328" t="s">
        <v>2237</v>
      </c>
      <c r="C15328" t="s">
        <v>2266</v>
      </c>
      <c r="D15328" t="s">
        <v>2909</v>
      </c>
      <c r="E15328" t="s">
        <v>3340</v>
      </c>
      <c r="F15328" s="6">
        <v>15</v>
      </c>
      <c r="G15328" s="6"/>
      <c r="H15328" s="6"/>
      <c r="I15328" s="6"/>
      <c r="J15328" s="6">
        <v>64.963333333333338</v>
      </c>
      <c r="K15328">
        <f t="shared" si="478"/>
        <v>1</v>
      </c>
    </row>
    <row r="15329" spans="1:11" x14ac:dyDescent="0.25">
      <c r="A15329" s="5" t="str">
        <f t="shared" si="479"/>
        <v>SubLAPSCE NorthwestAverage WeekdayMay16</v>
      </c>
      <c r="B15329" t="s">
        <v>2237</v>
      </c>
      <c r="C15329" t="s">
        <v>2266</v>
      </c>
      <c r="D15329" t="s">
        <v>2909</v>
      </c>
      <c r="E15329" t="s">
        <v>3340</v>
      </c>
      <c r="F15329" s="6">
        <v>16</v>
      </c>
      <c r="G15329" s="6"/>
      <c r="H15329" s="6"/>
      <c r="I15329" s="6"/>
      <c r="J15329" s="6">
        <v>63.736666666666657</v>
      </c>
      <c r="K15329">
        <f t="shared" si="478"/>
        <v>1</v>
      </c>
    </row>
    <row r="15330" spans="1:11" x14ac:dyDescent="0.25">
      <c r="A15330" s="5" t="str">
        <f t="shared" si="479"/>
        <v>SubLAPSCE NorthwestAverage WeekdayMay17</v>
      </c>
      <c r="B15330" t="s">
        <v>2237</v>
      </c>
      <c r="C15330" t="s">
        <v>2266</v>
      </c>
      <c r="D15330" t="s">
        <v>2909</v>
      </c>
      <c r="E15330" t="s">
        <v>3340</v>
      </c>
      <c r="F15330" s="6">
        <v>17</v>
      </c>
      <c r="G15330" s="6"/>
      <c r="H15330" s="6"/>
      <c r="I15330" s="6"/>
      <c r="J15330" s="6">
        <v>64.083333333333329</v>
      </c>
      <c r="K15330">
        <f t="shared" si="478"/>
        <v>1</v>
      </c>
    </row>
    <row r="15331" spans="1:11" x14ac:dyDescent="0.25">
      <c r="A15331" s="5" t="str">
        <f t="shared" si="479"/>
        <v>SubLAPSCE NorthwestAverage WeekdayMay18</v>
      </c>
      <c r="B15331" t="s">
        <v>2237</v>
      </c>
      <c r="C15331" t="s">
        <v>2266</v>
      </c>
      <c r="D15331" t="s">
        <v>2909</v>
      </c>
      <c r="E15331" t="s">
        <v>3340</v>
      </c>
      <c r="F15331" s="6">
        <v>18</v>
      </c>
      <c r="G15331" s="6"/>
      <c r="H15331" s="6"/>
      <c r="I15331" s="6"/>
      <c r="J15331" s="6">
        <v>64.903333333333322</v>
      </c>
      <c r="K15331">
        <f t="shared" si="478"/>
        <v>1</v>
      </c>
    </row>
    <row r="15332" spans="1:11" x14ac:dyDescent="0.25">
      <c r="A15332" s="5" t="str">
        <f t="shared" si="479"/>
        <v>SubLAPSCE NorthwestAverage WeekdayMay19</v>
      </c>
      <c r="B15332" t="s">
        <v>2237</v>
      </c>
      <c r="C15332" t="s">
        <v>2266</v>
      </c>
      <c r="D15332" t="s">
        <v>2909</v>
      </c>
      <c r="E15332" t="s">
        <v>3340</v>
      </c>
      <c r="F15332" s="6">
        <v>19</v>
      </c>
      <c r="G15332" s="6"/>
      <c r="H15332" s="6"/>
      <c r="I15332" s="6"/>
      <c r="J15332" s="6">
        <v>64.073333333333338</v>
      </c>
      <c r="K15332">
        <f t="shared" si="478"/>
        <v>1</v>
      </c>
    </row>
    <row r="15333" spans="1:11" x14ac:dyDescent="0.25">
      <c r="A15333" s="5" t="str">
        <f t="shared" si="479"/>
        <v>SubLAPSCE NorthwestAverage WeekdayMay20</v>
      </c>
      <c r="B15333" t="s">
        <v>2237</v>
      </c>
      <c r="C15333" t="s">
        <v>2266</v>
      </c>
      <c r="D15333" t="s">
        <v>2909</v>
      </c>
      <c r="E15333" t="s">
        <v>3340</v>
      </c>
      <c r="F15333" s="6">
        <v>20</v>
      </c>
      <c r="G15333" s="6"/>
      <c r="H15333" s="6"/>
      <c r="I15333" s="6"/>
      <c r="J15333" s="6">
        <v>61.446666666666658</v>
      </c>
      <c r="K15333">
        <f t="shared" si="478"/>
        <v>1</v>
      </c>
    </row>
    <row r="15334" spans="1:11" x14ac:dyDescent="0.25">
      <c r="A15334" s="5" t="str">
        <f t="shared" si="479"/>
        <v>SubLAPSCE NorthwestAverage WeekdayMay21</v>
      </c>
      <c r="B15334" t="s">
        <v>2237</v>
      </c>
      <c r="C15334" t="s">
        <v>2266</v>
      </c>
      <c r="D15334" t="s">
        <v>2909</v>
      </c>
      <c r="E15334" t="s">
        <v>3340</v>
      </c>
      <c r="F15334" s="6">
        <v>21</v>
      </c>
      <c r="G15334" s="6"/>
      <c r="H15334" s="6"/>
      <c r="I15334" s="6"/>
      <c r="J15334" s="6">
        <v>60.036666666666669</v>
      </c>
      <c r="K15334">
        <f t="shared" si="478"/>
        <v>1</v>
      </c>
    </row>
    <row r="15335" spans="1:11" x14ac:dyDescent="0.25">
      <c r="A15335" s="5" t="str">
        <f t="shared" si="479"/>
        <v>SubLAPSCE NorthwestAverage WeekdayMay22</v>
      </c>
      <c r="B15335" t="s">
        <v>2237</v>
      </c>
      <c r="C15335" t="s">
        <v>2266</v>
      </c>
      <c r="D15335" t="s">
        <v>2909</v>
      </c>
      <c r="E15335" t="s">
        <v>3340</v>
      </c>
      <c r="F15335" s="6">
        <v>22</v>
      </c>
      <c r="G15335" s="6"/>
      <c r="H15335" s="6"/>
      <c r="I15335" s="6"/>
      <c r="J15335" s="6">
        <v>57.87</v>
      </c>
      <c r="K15335">
        <f t="shared" si="478"/>
        <v>1</v>
      </c>
    </row>
    <row r="15336" spans="1:11" x14ac:dyDescent="0.25">
      <c r="A15336" s="5" t="str">
        <f t="shared" si="479"/>
        <v>SubLAPSCE NorthwestAverage WeekdayMay23</v>
      </c>
      <c r="B15336" t="s">
        <v>2237</v>
      </c>
      <c r="C15336" t="s">
        <v>2266</v>
      </c>
      <c r="D15336" t="s">
        <v>2909</v>
      </c>
      <c r="E15336" t="s">
        <v>3340</v>
      </c>
      <c r="F15336" s="6">
        <v>23</v>
      </c>
      <c r="G15336" s="6"/>
      <c r="H15336" s="6"/>
      <c r="I15336" s="6"/>
      <c r="J15336" s="6">
        <v>57.166666666666664</v>
      </c>
      <c r="K15336">
        <f t="shared" si="478"/>
        <v>1</v>
      </c>
    </row>
    <row r="15337" spans="1:11" x14ac:dyDescent="0.25">
      <c r="A15337" s="5" t="str">
        <f t="shared" si="479"/>
        <v>SubLAPSCE NorthwestAverage WeekdayMay24</v>
      </c>
      <c r="B15337" t="s">
        <v>2237</v>
      </c>
      <c r="C15337" t="s">
        <v>2266</v>
      </c>
      <c r="D15337" t="s">
        <v>2909</v>
      </c>
      <c r="E15337" t="s">
        <v>3340</v>
      </c>
      <c r="F15337" s="6">
        <v>24</v>
      </c>
      <c r="G15337" s="6"/>
      <c r="H15337" s="6"/>
      <c r="I15337" s="6"/>
      <c r="J15337" s="6">
        <v>56.51</v>
      </c>
      <c r="K15337">
        <f t="shared" si="478"/>
        <v>1</v>
      </c>
    </row>
    <row r="15338" spans="1:11" x14ac:dyDescent="0.25">
      <c r="A15338" s="5" t="str">
        <f t="shared" si="479"/>
        <v>SubLAPSCE NorthwestMonthly Peak DayMay1</v>
      </c>
      <c r="B15338" t="s">
        <v>2237</v>
      </c>
      <c r="C15338" t="s">
        <v>2266</v>
      </c>
      <c r="D15338" t="s">
        <v>2910</v>
      </c>
      <c r="E15338" t="s">
        <v>3340</v>
      </c>
      <c r="F15338" s="6">
        <v>1</v>
      </c>
      <c r="G15338" s="6"/>
      <c r="H15338" s="6"/>
      <c r="I15338" s="6"/>
      <c r="J15338" s="6">
        <v>54.76</v>
      </c>
      <c r="K15338">
        <f t="shared" si="478"/>
        <v>1</v>
      </c>
    </row>
    <row r="15339" spans="1:11" x14ac:dyDescent="0.25">
      <c r="A15339" s="5" t="str">
        <f t="shared" si="479"/>
        <v>SubLAPSCE NorthwestMonthly Peak DayMay2</v>
      </c>
      <c r="B15339" t="s">
        <v>2237</v>
      </c>
      <c r="C15339" t="s">
        <v>2266</v>
      </c>
      <c r="D15339" t="s">
        <v>2910</v>
      </c>
      <c r="E15339" t="s">
        <v>3340</v>
      </c>
      <c r="F15339" s="6">
        <v>2</v>
      </c>
      <c r="G15339" s="6"/>
      <c r="H15339" s="6"/>
      <c r="I15339" s="6"/>
      <c r="J15339" s="6">
        <v>54.073333333333331</v>
      </c>
      <c r="K15339">
        <f t="shared" si="478"/>
        <v>1</v>
      </c>
    </row>
    <row r="15340" spans="1:11" x14ac:dyDescent="0.25">
      <c r="A15340" s="5" t="str">
        <f t="shared" si="479"/>
        <v>SubLAPSCE NorthwestMonthly Peak DayMay3</v>
      </c>
      <c r="B15340" t="s">
        <v>2237</v>
      </c>
      <c r="C15340" t="s">
        <v>2266</v>
      </c>
      <c r="D15340" t="s">
        <v>2910</v>
      </c>
      <c r="E15340" t="s">
        <v>3340</v>
      </c>
      <c r="F15340" s="6">
        <v>3</v>
      </c>
      <c r="G15340" s="6"/>
      <c r="H15340" s="6"/>
      <c r="I15340" s="6"/>
      <c r="J15340" s="6">
        <v>53.703333333333326</v>
      </c>
      <c r="K15340">
        <f t="shared" si="478"/>
        <v>1</v>
      </c>
    </row>
    <row r="15341" spans="1:11" x14ac:dyDescent="0.25">
      <c r="A15341" s="5" t="str">
        <f t="shared" si="479"/>
        <v>SubLAPSCE NorthwestMonthly Peak DayMay4</v>
      </c>
      <c r="B15341" t="s">
        <v>2237</v>
      </c>
      <c r="C15341" t="s">
        <v>2266</v>
      </c>
      <c r="D15341" t="s">
        <v>2910</v>
      </c>
      <c r="E15341" t="s">
        <v>3340</v>
      </c>
      <c r="F15341" s="6">
        <v>4</v>
      </c>
      <c r="G15341" s="6"/>
      <c r="H15341" s="6"/>
      <c r="I15341" s="6"/>
      <c r="J15341" s="6">
        <v>53.9</v>
      </c>
      <c r="K15341">
        <f t="shared" si="478"/>
        <v>1</v>
      </c>
    </row>
    <row r="15342" spans="1:11" x14ac:dyDescent="0.25">
      <c r="A15342" s="5" t="str">
        <f t="shared" si="479"/>
        <v>SubLAPSCE NorthwestMonthly Peak DayMay5</v>
      </c>
      <c r="B15342" t="s">
        <v>2237</v>
      </c>
      <c r="C15342" t="s">
        <v>2266</v>
      </c>
      <c r="D15342" t="s">
        <v>2910</v>
      </c>
      <c r="E15342" t="s">
        <v>3340</v>
      </c>
      <c r="F15342" s="6">
        <v>5</v>
      </c>
      <c r="G15342" s="6"/>
      <c r="H15342" s="6"/>
      <c r="I15342" s="6"/>
      <c r="J15342" s="6">
        <v>53.343333333333334</v>
      </c>
      <c r="K15342">
        <f t="shared" si="478"/>
        <v>1</v>
      </c>
    </row>
    <row r="15343" spans="1:11" x14ac:dyDescent="0.25">
      <c r="A15343" s="5" t="str">
        <f t="shared" si="479"/>
        <v>SubLAPSCE NorthwestMonthly Peak DayMay6</v>
      </c>
      <c r="B15343" t="s">
        <v>2237</v>
      </c>
      <c r="C15343" t="s">
        <v>2266</v>
      </c>
      <c r="D15343" t="s">
        <v>2910</v>
      </c>
      <c r="E15343" t="s">
        <v>3340</v>
      </c>
      <c r="F15343" s="6">
        <v>6</v>
      </c>
      <c r="G15343" s="6"/>
      <c r="H15343" s="6"/>
      <c r="I15343" s="6"/>
      <c r="J15343" s="6">
        <v>54.186666666666667</v>
      </c>
      <c r="K15343">
        <f t="shared" si="478"/>
        <v>1</v>
      </c>
    </row>
    <row r="15344" spans="1:11" x14ac:dyDescent="0.25">
      <c r="A15344" s="5" t="str">
        <f t="shared" si="479"/>
        <v>SubLAPSCE NorthwestMonthly Peak DayMay7</v>
      </c>
      <c r="B15344" t="s">
        <v>2237</v>
      </c>
      <c r="C15344" t="s">
        <v>2266</v>
      </c>
      <c r="D15344" t="s">
        <v>2910</v>
      </c>
      <c r="E15344" t="s">
        <v>3340</v>
      </c>
      <c r="F15344" s="6">
        <v>7</v>
      </c>
      <c r="G15344" s="6"/>
      <c r="H15344" s="6"/>
      <c r="I15344" s="6"/>
      <c r="J15344" s="6">
        <v>54.390000000000008</v>
      </c>
      <c r="K15344">
        <f t="shared" si="478"/>
        <v>1</v>
      </c>
    </row>
    <row r="15345" spans="1:11" x14ac:dyDescent="0.25">
      <c r="A15345" s="5" t="str">
        <f t="shared" si="479"/>
        <v>SubLAPSCE NorthwestMonthly Peak DayMay8</v>
      </c>
      <c r="B15345" t="s">
        <v>2237</v>
      </c>
      <c r="C15345" t="s">
        <v>2266</v>
      </c>
      <c r="D15345" t="s">
        <v>2910</v>
      </c>
      <c r="E15345" t="s">
        <v>3340</v>
      </c>
      <c r="F15345" s="6">
        <v>8</v>
      </c>
      <c r="G15345" s="6"/>
      <c r="H15345" s="6"/>
      <c r="I15345" s="6"/>
      <c r="J15345" s="6">
        <v>55.256666666666668</v>
      </c>
      <c r="K15345">
        <f t="shared" si="478"/>
        <v>1</v>
      </c>
    </row>
    <row r="15346" spans="1:11" x14ac:dyDescent="0.25">
      <c r="A15346" s="5" t="str">
        <f t="shared" si="479"/>
        <v>SubLAPSCE NorthwestMonthly Peak DayMay9</v>
      </c>
      <c r="B15346" t="s">
        <v>2237</v>
      </c>
      <c r="C15346" t="s">
        <v>2266</v>
      </c>
      <c r="D15346" t="s">
        <v>2910</v>
      </c>
      <c r="E15346" t="s">
        <v>3340</v>
      </c>
      <c r="F15346" s="6">
        <v>9</v>
      </c>
      <c r="G15346" s="6"/>
      <c r="H15346" s="6"/>
      <c r="I15346" s="6"/>
      <c r="J15346" s="6">
        <v>56.383333333333333</v>
      </c>
      <c r="K15346">
        <f t="shared" si="478"/>
        <v>1</v>
      </c>
    </row>
    <row r="15347" spans="1:11" x14ac:dyDescent="0.25">
      <c r="A15347" s="5" t="str">
        <f t="shared" si="479"/>
        <v>SubLAPSCE NorthwestMonthly Peak DayMay10</v>
      </c>
      <c r="B15347" t="s">
        <v>2237</v>
      </c>
      <c r="C15347" t="s">
        <v>2266</v>
      </c>
      <c r="D15347" t="s">
        <v>2910</v>
      </c>
      <c r="E15347" t="s">
        <v>3340</v>
      </c>
      <c r="F15347" s="6">
        <v>10</v>
      </c>
      <c r="G15347" s="6"/>
      <c r="H15347" s="6"/>
      <c r="I15347" s="6"/>
      <c r="J15347" s="6">
        <v>57.623333333333335</v>
      </c>
      <c r="K15347">
        <f t="shared" si="478"/>
        <v>1</v>
      </c>
    </row>
    <row r="15348" spans="1:11" x14ac:dyDescent="0.25">
      <c r="A15348" s="5" t="str">
        <f t="shared" si="479"/>
        <v>SubLAPSCE NorthwestMonthly Peak DayMay11</v>
      </c>
      <c r="B15348" t="s">
        <v>2237</v>
      </c>
      <c r="C15348" t="s">
        <v>2266</v>
      </c>
      <c r="D15348" t="s">
        <v>2910</v>
      </c>
      <c r="E15348" t="s">
        <v>3340</v>
      </c>
      <c r="F15348" s="6">
        <v>11</v>
      </c>
      <c r="G15348" s="6"/>
      <c r="H15348" s="6"/>
      <c r="I15348" s="6"/>
      <c r="J15348" s="6">
        <v>59.473333333333336</v>
      </c>
      <c r="K15348">
        <f t="shared" si="478"/>
        <v>1</v>
      </c>
    </row>
    <row r="15349" spans="1:11" x14ac:dyDescent="0.25">
      <c r="A15349" s="5" t="str">
        <f t="shared" si="479"/>
        <v>SubLAPSCE NorthwestMonthly Peak DayMay12</v>
      </c>
      <c r="B15349" t="s">
        <v>2237</v>
      </c>
      <c r="C15349" t="s">
        <v>2266</v>
      </c>
      <c r="D15349" t="s">
        <v>2910</v>
      </c>
      <c r="E15349" t="s">
        <v>3340</v>
      </c>
      <c r="F15349" s="6">
        <v>12</v>
      </c>
      <c r="G15349" s="6"/>
      <c r="H15349" s="6"/>
      <c r="I15349" s="6"/>
      <c r="J15349" s="6">
        <v>63.413333333333334</v>
      </c>
      <c r="K15349">
        <f t="shared" si="478"/>
        <v>1</v>
      </c>
    </row>
    <row r="15350" spans="1:11" x14ac:dyDescent="0.25">
      <c r="A15350" s="5" t="str">
        <f t="shared" si="479"/>
        <v>SubLAPSCE NorthwestMonthly Peak DayMay13</v>
      </c>
      <c r="B15350" t="s">
        <v>2237</v>
      </c>
      <c r="C15350" t="s">
        <v>2266</v>
      </c>
      <c r="D15350" t="s">
        <v>2910</v>
      </c>
      <c r="E15350" t="s">
        <v>3340</v>
      </c>
      <c r="F15350" s="6">
        <v>13</v>
      </c>
      <c r="G15350" s="6"/>
      <c r="H15350" s="6"/>
      <c r="I15350" s="6"/>
      <c r="J15350" s="6">
        <v>65.813333333333318</v>
      </c>
      <c r="K15350">
        <f t="shared" si="478"/>
        <v>1</v>
      </c>
    </row>
    <row r="15351" spans="1:11" x14ac:dyDescent="0.25">
      <c r="A15351" s="5" t="str">
        <f t="shared" si="479"/>
        <v>SubLAPSCE NorthwestMonthly Peak DayMay14</v>
      </c>
      <c r="B15351" t="s">
        <v>2237</v>
      </c>
      <c r="C15351" t="s">
        <v>2266</v>
      </c>
      <c r="D15351" t="s">
        <v>2910</v>
      </c>
      <c r="E15351" t="s">
        <v>3340</v>
      </c>
      <c r="F15351" s="6">
        <v>14</v>
      </c>
      <c r="G15351" s="6"/>
      <c r="H15351" s="6"/>
      <c r="I15351" s="6"/>
      <c r="J15351" s="6">
        <v>65.49666666666667</v>
      </c>
      <c r="K15351">
        <f t="shared" si="478"/>
        <v>1</v>
      </c>
    </row>
    <row r="15352" spans="1:11" x14ac:dyDescent="0.25">
      <c r="A15352" s="5" t="str">
        <f t="shared" si="479"/>
        <v>SubLAPSCE NorthwestMonthly Peak DayMay15</v>
      </c>
      <c r="B15352" t="s">
        <v>2237</v>
      </c>
      <c r="C15352" t="s">
        <v>2266</v>
      </c>
      <c r="D15352" t="s">
        <v>2910</v>
      </c>
      <c r="E15352" t="s">
        <v>3340</v>
      </c>
      <c r="F15352" s="6">
        <v>15</v>
      </c>
      <c r="G15352" s="6"/>
      <c r="H15352" s="6"/>
      <c r="I15352" s="6"/>
      <c r="J15352" s="6">
        <v>66.026666666666657</v>
      </c>
      <c r="K15352">
        <f t="shared" si="478"/>
        <v>1</v>
      </c>
    </row>
    <row r="15353" spans="1:11" x14ac:dyDescent="0.25">
      <c r="A15353" s="5" t="str">
        <f t="shared" si="479"/>
        <v>SubLAPSCE NorthwestMonthly Peak DayMay16</v>
      </c>
      <c r="B15353" t="s">
        <v>2237</v>
      </c>
      <c r="C15353" t="s">
        <v>2266</v>
      </c>
      <c r="D15353" t="s">
        <v>2910</v>
      </c>
      <c r="E15353" t="s">
        <v>3340</v>
      </c>
      <c r="F15353" s="6">
        <v>16</v>
      </c>
      <c r="G15353" s="6"/>
      <c r="H15353" s="6"/>
      <c r="I15353" s="6"/>
      <c r="J15353" s="6">
        <v>65.926666666666662</v>
      </c>
      <c r="K15353">
        <f t="shared" si="478"/>
        <v>1</v>
      </c>
    </row>
    <row r="15354" spans="1:11" x14ac:dyDescent="0.25">
      <c r="A15354" s="5" t="str">
        <f t="shared" si="479"/>
        <v>SubLAPSCE NorthwestMonthly Peak DayMay17</v>
      </c>
      <c r="B15354" t="s">
        <v>2237</v>
      </c>
      <c r="C15354" t="s">
        <v>2266</v>
      </c>
      <c r="D15354" t="s">
        <v>2910</v>
      </c>
      <c r="E15354" t="s">
        <v>3340</v>
      </c>
      <c r="F15354" s="6">
        <v>17</v>
      </c>
      <c r="G15354" s="6"/>
      <c r="H15354" s="6"/>
      <c r="I15354" s="6"/>
      <c r="J15354" s="6">
        <v>66.366666666666674</v>
      </c>
      <c r="K15354">
        <f t="shared" si="478"/>
        <v>1</v>
      </c>
    </row>
    <row r="15355" spans="1:11" x14ac:dyDescent="0.25">
      <c r="A15355" s="5" t="str">
        <f t="shared" si="479"/>
        <v>SubLAPSCE NorthwestMonthly Peak DayMay18</v>
      </c>
      <c r="B15355" t="s">
        <v>2237</v>
      </c>
      <c r="C15355" t="s">
        <v>2266</v>
      </c>
      <c r="D15355" t="s">
        <v>2910</v>
      </c>
      <c r="E15355" t="s">
        <v>3340</v>
      </c>
      <c r="F15355" s="6">
        <v>18</v>
      </c>
      <c r="G15355" s="6"/>
      <c r="H15355" s="6"/>
      <c r="I15355" s="6"/>
      <c r="J15355" s="6">
        <v>65.399999999999991</v>
      </c>
      <c r="K15355">
        <f t="shared" si="478"/>
        <v>1</v>
      </c>
    </row>
    <row r="15356" spans="1:11" x14ac:dyDescent="0.25">
      <c r="A15356" s="5" t="str">
        <f t="shared" si="479"/>
        <v>SubLAPSCE NorthwestMonthly Peak DayMay19</v>
      </c>
      <c r="B15356" t="s">
        <v>2237</v>
      </c>
      <c r="C15356" t="s">
        <v>2266</v>
      </c>
      <c r="D15356" t="s">
        <v>2910</v>
      </c>
      <c r="E15356" t="s">
        <v>3340</v>
      </c>
      <c r="F15356" s="6">
        <v>19</v>
      </c>
      <c r="G15356" s="6"/>
      <c r="H15356" s="6"/>
      <c r="I15356" s="6"/>
      <c r="J15356" s="6">
        <v>64.83</v>
      </c>
      <c r="K15356">
        <f t="shared" si="478"/>
        <v>1</v>
      </c>
    </row>
    <row r="15357" spans="1:11" x14ac:dyDescent="0.25">
      <c r="A15357" s="5" t="str">
        <f t="shared" si="479"/>
        <v>SubLAPSCE NorthwestMonthly Peak DayMay20</v>
      </c>
      <c r="B15357" t="s">
        <v>2237</v>
      </c>
      <c r="C15357" t="s">
        <v>2266</v>
      </c>
      <c r="D15357" t="s">
        <v>2910</v>
      </c>
      <c r="E15357" t="s">
        <v>3340</v>
      </c>
      <c r="F15357" s="6">
        <v>20</v>
      </c>
      <c r="G15357" s="6"/>
      <c r="H15357" s="6"/>
      <c r="I15357" s="6"/>
      <c r="J15357" s="6">
        <v>63.123333333333335</v>
      </c>
      <c r="K15357">
        <f t="shared" si="478"/>
        <v>1</v>
      </c>
    </row>
    <row r="15358" spans="1:11" x14ac:dyDescent="0.25">
      <c r="A15358" s="5" t="str">
        <f t="shared" si="479"/>
        <v>SubLAPSCE NorthwestMonthly Peak DayMay21</v>
      </c>
      <c r="B15358" t="s">
        <v>2237</v>
      </c>
      <c r="C15358" t="s">
        <v>2266</v>
      </c>
      <c r="D15358" t="s">
        <v>2910</v>
      </c>
      <c r="E15358" t="s">
        <v>3340</v>
      </c>
      <c r="F15358" s="6">
        <v>21</v>
      </c>
      <c r="G15358" s="6"/>
      <c r="H15358" s="6"/>
      <c r="I15358" s="6"/>
      <c r="J15358" s="6">
        <v>60.579999999999991</v>
      </c>
      <c r="K15358">
        <f t="shared" si="478"/>
        <v>1</v>
      </c>
    </row>
    <row r="15359" spans="1:11" x14ac:dyDescent="0.25">
      <c r="A15359" s="5" t="str">
        <f t="shared" si="479"/>
        <v>SubLAPSCE NorthwestMonthly Peak DayMay22</v>
      </c>
      <c r="B15359" t="s">
        <v>2237</v>
      </c>
      <c r="C15359" t="s">
        <v>2266</v>
      </c>
      <c r="D15359" t="s">
        <v>2910</v>
      </c>
      <c r="E15359" t="s">
        <v>3340</v>
      </c>
      <c r="F15359" s="6">
        <v>22</v>
      </c>
      <c r="G15359" s="6"/>
      <c r="H15359" s="6"/>
      <c r="I15359" s="6"/>
      <c r="J15359" s="6">
        <v>58.410000000000004</v>
      </c>
      <c r="K15359">
        <f t="shared" si="478"/>
        <v>1</v>
      </c>
    </row>
    <row r="15360" spans="1:11" x14ac:dyDescent="0.25">
      <c r="A15360" s="5" t="str">
        <f t="shared" si="479"/>
        <v>SubLAPSCE NorthwestMonthly Peak DayMay23</v>
      </c>
      <c r="B15360" t="s">
        <v>2237</v>
      </c>
      <c r="C15360" t="s">
        <v>2266</v>
      </c>
      <c r="D15360" t="s">
        <v>2910</v>
      </c>
      <c r="E15360" t="s">
        <v>3340</v>
      </c>
      <c r="F15360" s="6">
        <v>23</v>
      </c>
      <c r="G15360" s="6"/>
      <c r="H15360" s="6"/>
      <c r="I15360" s="6"/>
      <c r="J15360" s="6">
        <v>57.816666666666663</v>
      </c>
      <c r="K15360">
        <f t="shared" si="478"/>
        <v>1</v>
      </c>
    </row>
    <row r="15361" spans="1:11" x14ac:dyDescent="0.25">
      <c r="A15361" s="5" t="str">
        <f t="shared" si="479"/>
        <v>SubLAPSCE NorthwestMonthly Peak DayMay24</v>
      </c>
      <c r="B15361" t="s">
        <v>2237</v>
      </c>
      <c r="C15361" t="s">
        <v>2266</v>
      </c>
      <c r="D15361" t="s">
        <v>2910</v>
      </c>
      <c r="E15361" t="s">
        <v>3340</v>
      </c>
      <c r="F15361" s="6">
        <v>24</v>
      </c>
      <c r="G15361" s="6"/>
      <c r="H15361" s="6"/>
      <c r="I15361" s="6"/>
      <c r="J15361" s="6">
        <v>57.41</v>
      </c>
      <c r="K15361">
        <f t="shared" si="478"/>
        <v>1</v>
      </c>
    </row>
    <row r="15362" spans="1:11" x14ac:dyDescent="0.25">
      <c r="A15362" s="5" t="str">
        <f t="shared" si="479"/>
        <v>SubLAPSCE NorthwestAverage WeekdayJune1</v>
      </c>
      <c r="B15362" t="s">
        <v>2237</v>
      </c>
      <c r="C15362" t="s">
        <v>2266</v>
      </c>
      <c r="D15362" t="s">
        <v>2911</v>
      </c>
      <c r="E15362" t="s">
        <v>3341</v>
      </c>
      <c r="F15362" s="6">
        <v>1</v>
      </c>
      <c r="G15362" s="6"/>
      <c r="H15362" s="6"/>
      <c r="I15362" s="6"/>
      <c r="J15362" s="6">
        <v>56.96</v>
      </c>
      <c r="K15362">
        <f t="shared" ref="K15362:K15425" si="480">INDEX(events, MATCH(CONCATENATE(B15362, C15362, D15362, E15362), events_y, 0), MATCH("Confidential", events_x, 0))</f>
        <v>1</v>
      </c>
    </row>
    <row r="15363" spans="1:11" x14ac:dyDescent="0.25">
      <c r="A15363" s="5" t="str">
        <f t="shared" ref="A15363:A15426" si="481">CONCATENATE(B15363, C15363, D15363, E15363, F15363)</f>
        <v>SubLAPSCE NorthwestAverage WeekdayJune2</v>
      </c>
      <c r="B15363" t="s">
        <v>2237</v>
      </c>
      <c r="C15363" t="s">
        <v>2266</v>
      </c>
      <c r="D15363" t="s">
        <v>2911</v>
      </c>
      <c r="E15363" t="s">
        <v>3341</v>
      </c>
      <c r="F15363" s="6">
        <v>2</v>
      </c>
      <c r="G15363" s="6"/>
      <c r="H15363" s="6"/>
      <c r="I15363" s="6"/>
      <c r="J15363" s="6">
        <v>56.673333409627276</v>
      </c>
      <c r="K15363">
        <f t="shared" si="480"/>
        <v>1</v>
      </c>
    </row>
    <row r="15364" spans="1:11" x14ac:dyDescent="0.25">
      <c r="A15364" s="5" t="str">
        <f t="shared" si="481"/>
        <v>SubLAPSCE NorthwestAverage WeekdayJune3</v>
      </c>
      <c r="B15364" t="s">
        <v>2237</v>
      </c>
      <c r="C15364" t="s">
        <v>2266</v>
      </c>
      <c r="D15364" t="s">
        <v>2911</v>
      </c>
      <c r="E15364" t="s">
        <v>3341</v>
      </c>
      <c r="F15364" s="6">
        <v>3</v>
      </c>
      <c r="G15364" s="6"/>
      <c r="H15364" s="6"/>
      <c r="I15364" s="6"/>
      <c r="J15364" s="6">
        <v>56.569999694824219</v>
      </c>
      <c r="K15364">
        <f t="shared" si="480"/>
        <v>1</v>
      </c>
    </row>
    <row r="15365" spans="1:11" x14ac:dyDescent="0.25">
      <c r="A15365" s="5" t="str">
        <f t="shared" si="481"/>
        <v>SubLAPSCE NorthwestAverage WeekdayJune4</v>
      </c>
      <c r="B15365" t="s">
        <v>2237</v>
      </c>
      <c r="C15365" t="s">
        <v>2266</v>
      </c>
      <c r="D15365" t="s">
        <v>2911</v>
      </c>
      <c r="E15365" t="s">
        <v>3341</v>
      </c>
      <c r="F15365" s="6">
        <v>4</v>
      </c>
      <c r="G15365" s="6"/>
      <c r="H15365" s="6"/>
      <c r="I15365" s="6"/>
      <c r="J15365" s="6">
        <v>56.423333485921226</v>
      </c>
      <c r="K15365">
        <f t="shared" si="480"/>
        <v>1</v>
      </c>
    </row>
    <row r="15366" spans="1:11" x14ac:dyDescent="0.25">
      <c r="A15366" s="5" t="str">
        <f t="shared" si="481"/>
        <v>SubLAPSCE NorthwestAverage WeekdayJune5</v>
      </c>
      <c r="B15366" t="s">
        <v>2237</v>
      </c>
      <c r="C15366" t="s">
        <v>2266</v>
      </c>
      <c r="D15366" t="s">
        <v>2911</v>
      </c>
      <c r="E15366" t="s">
        <v>3341</v>
      </c>
      <c r="F15366" s="6">
        <v>5</v>
      </c>
      <c r="G15366" s="6"/>
      <c r="H15366" s="6"/>
      <c r="I15366" s="6"/>
      <c r="J15366" s="6">
        <v>56.340000152587891</v>
      </c>
      <c r="K15366">
        <f t="shared" si="480"/>
        <v>1</v>
      </c>
    </row>
    <row r="15367" spans="1:11" x14ac:dyDescent="0.25">
      <c r="A15367" s="5" t="str">
        <f t="shared" si="481"/>
        <v>SubLAPSCE NorthwestAverage WeekdayJune6</v>
      </c>
      <c r="B15367" t="s">
        <v>2237</v>
      </c>
      <c r="C15367" t="s">
        <v>2266</v>
      </c>
      <c r="D15367" t="s">
        <v>2911</v>
      </c>
      <c r="E15367" t="s">
        <v>3341</v>
      </c>
      <c r="F15367" s="6">
        <v>6</v>
      </c>
      <c r="G15367" s="6"/>
      <c r="H15367" s="6"/>
      <c r="I15367" s="6"/>
      <c r="J15367" s="6">
        <v>56.259999593098961</v>
      </c>
      <c r="K15367">
        <f t="shared" si="480"/>
        <v>1</v>
      </c>
    </row>
    <row r="15368" spans="1:11" x14ac:dyDescent="0.25">
      <c r="A15368" s="5" t="str">
        <f t="shared" si="481"/>
        <v>SubLAPSCE NorthwestAverage WeekdayJune7</v>
      </c>
      <c r="B15368" t="s">
        <v>2237</v>
      </c>
      <c r="C15368" t="s">
        <v>2266</v>
      </c>
      <c r="D15368" t="s">
        <v>2911</v>
      </c>
      <c r="E15368" t="s">
        <v>3341</v>
      </c>
      <c r="F15368" s="6">
        <v>7</v>
      </c>
      <c r="G15368" s="6"/>
      <c r="H15368" s="6"/>
      <c r="I15368" s="6"/>
      <c r="J15368" s="6">
        <v>56.160001118977867</v>
      </c>
      <c r="K15368">
        <f t="shared" si="480"/>
        <v>1</v>
      </c>
    </row>
    <row r="15369" spans="1:11" x14ac:dyDescent="0.25">
      <c r="A15369" s="5" t="str">
        <f t="shared" si="481"/>
        <v>SubLAPSCE NorthwestAverage WeekdayJune8</v>
      </c>
      <c r="B15369" t="s">
        <v>2237</v>
      </c>
      <c r="C15369" t="s">
        <v>2266</v>
      </c>
      <c r="D15369" t="s">
        <v>2911</v>
      </c>
      <c r="E15369" t="s">
        <v>3341</v>
      </c>
      <c r="F15369" s="6">
        <v>8</v>
      </c>
      <c r="G15369" s="6"/>
      <c r="H15369" s="6"/>
      <c r="I15369" s="6"/>
      <c r="J15369" s="6">
        <v>56.22666803995768</v>
      </c>
      <c r="K15369">
        <f t="shared" si="480"/>
        <v>1</v>
      </c>
    </row>
    <row r="15370" spans="1:11" x14ac:dyDescent="0.25">
      <c r="A15370" s="5" t="str">
        <f t="shared" si="481"/>
        <v>SubLAPSCE NorthwestAverage WeekdayJune9</v>
      </c>
      <c r="B15370" t="s">
        <v>2237</v>
      </c>
      <c r="C15370" t="s">
        <v>2266</v>
      </c>
      <c r="D15370" t="s">
        <v>2911</v>
      </c>
      <c r="E15370" t="s">
        <v>3341</v>
      </c>
      <c r="F15370" s="6">
        <v>9</v>
      </c>
      <c r="G15370" s="6"/>
      <c r="H15370" s="6"/>
      <c r="I15370" s="6"/>
      <c r="J15370" s="6">
        <v>56.503332773844399</v>
      </c>
      <c r="K15370">
        <f t="shared" si="480"/>
        <v>1</v>
      </c>
    </row>
    <row r="15371" spans="1:11" x14ac:dyDescent="0.25">
      <c r="A15371" s="5" t="str">
        <f t="shared" si="481"/>
        <v>SubLAPSCE NorthwestAverage WeekdayJune10</v>
      </c>
      <c r="B15371" t="s">
        <v>2237</v>
      </c>
      <c r="C15371" t="s">
        <v>2266</v>
      </c>
      <c r="D15371" t="s">
        <v>2911</v>
      </c>
      <c r="E15371" t="s">
        <v>3341</v>
      </c>
      <c r="F15371" s="6">
        <v>10</v>
      </c>
      <c r="G15371" s="6"/>
      <c r="H15371" s="6"/>
      <c r="I15371" s="6"/>
      <c r="J15371" s="6">
        <v>57.163332621256508</v>
      </c>
      <c r="K15371">
        <f t="shared" si="480"/>
        <v>1</v>
      </c>
    </row>
    <row r="15372" spans="1:11" x14ac:dyDescent="0.25">
      <c r="A15372" s="5" t="str">
        <f t="shared" si="481"/>
        <v>SubLAPSCE NorthwestAverage WeekdayJune11</v>
      </c>
      <c r="B15372" t="s">
        <v>2237</v>
      </c>
      <c r="C15372" t="s">
        <v>2266</v>
      </c>
      <c r="D15372" t="s">
        <v>2911</v>
      </c>
      <c r="E15372" t="s">
        <v>3341</v>
      </c>
      <c r="F15372" s="6">
        <v>11</v>
      </c>
      <c r="G15372" s="6"/>
      <c r="H15372" s="6"/>
      <c r="I15372" s="6"/>
      <c r="J15372" s="6">
        <v>58.543332417805992</v>
      </c>
      <c r="K15372">
        <f t="shared" si="480"/>
        <v>1</v>
      </c>
    </row>
    <row r="15373" spans="1:11" x14ac:dyDescent="0.25">
      <c r="A15373" s="5" t="str">
        <f t="shared" si="481"/>
        <v>SubLAPSCE NorthwestAverage WeekdayJune12</v>
      </c>
      <c r="B15373" t="s">
        <v>2237</v>
      </c>
      <c r="C15373" t="s">
        <v>2266</v>
      </c>
      <c r="D15373" t="s">
        <v>2911</v>
      </c>
      <c r="E15373" t="s">
        <v>3341</v>
      </c>
      <c r="F15373" s="6">
        <v>12</v>
      </c>
      <c r="G15373" s="6"/>
      <c r="H15373" s="6"/>
      <c r="I15373" s="6"/>
      <c r="J15373" s="6">
        <v>63.126669565836586</v>
      </c>
      <c r="K15373">
        <f t="shared" si="480"/>
        <v>1</v>
      </c>
    </row>
    <row r="15374" spans="1:11" x14ac:dyDescent="0.25">
      <c r="A15374" s="5" t="str">
        <f t="shared" si="481"/>
        <v>SubLAPSCE NorthwestAverage WeekdayJune13</v>
      </c>
      <c r="B15374" t="s">
        <v>2237</v>
      </c>
      <c r="C15374" t="s">
        <v>2266</v>
      </c>
      <c r="D15374" t="s">
        <v>2911</v>
      </c>
      <c r="E15374" t="s">
        <v>3341</v>
      </c>
      <c r="F15374" s="6">
        <v>13</v>
      </c>
      <c r="G15374" s="6"/>
      <c r="H15374" s="6"/>
      <c r="I15374" s="6"/>
      <c r="J15374" s="6">
        <v>64.189999898274735</v>
      </c>
      <c r="K15374">
        <f t="shared" si="480"/>
        <v>1</v>
      </c>
    </row>
    <row r="15375" spans="1:11" x14ac:dyDescent="0.25">
      <c r="A15375" s="5" t="str">
        <f t="shared" si="481"/>
        <v>SubLAPSCE NorthwestAverage WeekdayJune14</v>
      </c>
      <c r="B15375" t="s">
        <v>2237</v>
      </c>
      <c r="C15375" t="s">
        <v>2266</v>
      </c>
      <c r="D15375" t="s">
        <v>2911</v>
      </c>
      <c r="E15375" t="s">
        <v>3341</v>
      </c>
      <c r="F15375" s="6">
        <v>14</v>
      </c>
      <c r="G15375" s="6"/>
      <c r="H15375" s="6"/>
      <c r="I15375" s="6"/>
      <c r="J15375" s="6">
        <v>63.513331095377602</v>
      </c>
      <c r="K15375">
        <f t="shared" si="480"/>
        <v>1</v>
      </c>
    </row>
    <row r="15376" spans="1:11" x14ac:dyDescent="0.25">
      <c r="A15376" s="5" t="str">
        <f t="shared" si="481"/>
        <v>SubLAPSCE NorthwestAverage WeekdayJune15</v>
      </c>
      <c r="B15376" t="s">
        <v>2237</v>
      </c>
      <c r="C15376" t="s">
        <v>2266</v>
      </c>
      <c r="D15376" t="s">
        <v>2911</v>
      </c>
      <c r="E15376" t="s">
        <v>3341</v>
      </c>
      <c r="F15376" s="6">
        <v>15</v>
      </c>
      <c r="G15376" s="6"/>
      <c r="H15376" s="6"/>
      <c r="I15376" s="6"/>
      <c r="J15376" s="6">
        <v>64.316668192545578</v>
      </c>
      <c r="K15376">
        <f t="shared" si="480"/>
        <v>1</v>
      </c>
    </row>
    <row r="15377" spans="1:11" x14ac:dyDescent="0.25">
      <c r="A15377" s="5" t="str">
        <f t="shared" si="481"/>
        <v>SubLAPSCE NorthwestAverage WeekdayJune16</v>
      </c>
      <c r="B15377" t="s">
        <v>2237</v>
      </c>
      <c r="C15377" t="s">
        <v>2266</v>
      </c>
      <c r="D15377" t="s">
        <v>2911</v>
      </c>
      <c r="E15377" t="s">
        <v>3341</v>
      </c>
      <c r="F15377" s="6">
        <v>16</v>
      </c>
      <c r="G15377" s="6"/>
      <c r="H15377" s="6"/>
      <c r="I15377" s="6"/>
      <c r="J15377" s="6">
        <v>64.71999867757161</v>
      </c>
      <c r="K15377">
        <f t="shared" si="480"/>
        <v>1</v>
      </c>
    </row>
    <row r="15378" spans="1:11" x14ac:dyDescent="0.25">
      <c r="A15378" s="5" t="str">
        <f t="shared" si="481"/>
        <v>SubLAPSCE NorthwestAverage WeekdayJune17</v>
      </c>
      <c r="B15378" t="s">
        <v>2237</v>
      </c>
      <c r="C15378" t="s">
        <v>2266</v>
      </c>
      <c r="D15378" t="s">
        <v>2911</v>
      </c>
      <c r="E15378" t="s">
        <v>3341</v>
      </c>
      <c r="F15378" s="6">
        <v>17</v>
      </c>
      <c r="G15378" s="6"/>
      <c r="H15378" s="6"/>
      <c r="I15378" s="6"/>
      <c r="J15378" s="6">
        <v>64.989999135335282</v>
      </c>
      <c r="K15378">
        <f t="shared" si="480"/>
        <v>1</v>
      </c>
    </row>
    <row r="15379" spans="1:11" x14ac:dyDescent="0.25">
      <c r="A15379" s="5" t="str">
        <f t="shared" si="481"/>
        <v>SubLAPSCE NorthwestAverage WeekdayJune18</v>
      </c>
      <c r="B15379" t="s">
        <v>2237</v>
      </c>
      <c r="C15379" t="s">
        <v>2266</v>
      </c>
      <c r="D15379" t="s">
        <v>2911</v>
      </c>
      <c r="E15379" t="s">
        <v>3341</v>
      </c>
      <c r="F15379" s="6">
        <v>18</v>
      </c>
      <c r="G15379" s="6"/>
      <c r="H15379" s="6"/>
      <c r="I15379" s="6"/>
      <c r="J15379" s="6">
        <v>64.133335113525391</v>
      </c>
      <c r="K15379">
        <f t="shared" si="480"/>
        <v>1</v>
      </c>
    </row>
    <row r="15380" spans="1:11" x14ac:dyDescent="0.25">
      <c r="A15380" s="5" t="str">
        <f t="shared" si="481"/>
        <v>SubLAPSCE NorthwestAverage WeekdayJune19</v>
      </c>
      <c r="B15380" t="s">
        <v>2237</v>
      </c>
      <c r="C15380" t="s">
        <v>2266</v>
      </c>
      <c r="D15380" t="s">
        <v>2911</v>
      </c>
      <c r="E15380" t="s">
        <v>3341</v>
      </c>
      <c r="F15380" s="6">
        <v>19</v>
      </c>
      <c r="G15380" s="6"/>
      <c r="H15380" s="6"/>
      <c r="I15380" s="6"/>
      <c r="J15380" s="6">
        <v>61.993331909179688</v>
      </c>
      <c r="K15380">
        <f t="shared" si="480"/>
        <v>1</v>
      </c>
    </row>
    <row r="15381" spans="1:11" x14ac:dyDescent="0.25">
      <c r="A15381" s="5" t="str">
        <f t="shared" si="481"/>
        <v>SubLAPSCE NorthwestAverage WeekdayJune20</v>
      </c>
      <c r="B15381" t="s">
        <v>2237</v>
      </c>
      <c r="C15381" t="s">
        <v>2266</v>
      </c>
      <c r="D15381" t="s">
        <v>2911</v>
      </c>
      <c r="E15381" t="s">
        <v>3341</v>
      </c>
      <c r="F15381" s="6">
        <v>20</v>
      </c>
      <c r="G15381" s="6"/>
      <c r="H15381" s="6"/>
      <c r="I15381" s="6"/>
      <c r="J15381" s="6">
        <v>59.58000055948893</v>
      </c>
      <c r="K15381">
        <f t="shared" si="480"/>
        <v>1</v>
      </c>
    </row>
    <row r="15382" spans="1:11" x14ac:dyDescent="0.25">
      <c r="A15382" s="5" t="str">
        <f t="shared" si="481"/>
        <v>SubLAPSCE NorthwestAverage WeekdayJune21</v>
      </c>
      <c r="B15382" t="s">
        <v>2237</v>
      </c>
      <c r="C15382" t="s">
        <v>2266</v>
      </c>
      <c r="D15382" t="s">
        <v>2911</v>
      </c>
      <c r="E15382" t="s">
        <v>3341</v>
      </c>
      <c r="F15382" s="6">
        <v>21</v>
      </c>
      <c r="G15382" s="6"/>
      <c r="H15382" s="6"/>
      <c r="I15382" s="6"/>
      <c r="J15382" s="6">
        <v>57.973333994547524</v>
      </c>
      <c r="K15382">
        <f t="shared" si="480"/>
        <v>1</v>
      </c>
    </row>
    <row r="15383" spans="1:11" x14ac:dyDescent="0.25">
      <c r="A15383" s="5" t="str">
        <f t="shared" si="481"/>
        <v>SubLAPSCE NorthwestAverage WeekdayJune22</v>
      </c>
      <c r="B15383" t="s">
        <v>2237</v>
      </c>
      <c r="C15383" t="s">
        <v>2266</v>
      </c>
      <c r="D15383" t="s">
        <v>2911</v>
      </c>
      <c r="E15383" t="s">
        <v>3341</v>
      </c>
      <c r="F15383" s="6">
        <v>22</v>
      </c>
      <c r="G15383" s="6"/>
      <c r="H15383" s="6"/>
      <c r="I15383" s="6"/>
      <c r="J15383" s="6">
        <v>56.969999949137367</v>
      </c>
      <c r="K15383">
        <f t="shared" si="480"/>
        <v>1</v>
      </c>
    </row>
    <row r="15384" spans="1:11" x14ac:dyDescent="0.25">
      <c r="A15384" s="5" t="str">
        <f t="shared" si="481"/>
        <v>SubLAPSCE NorthwestAverage WeekdayJune23</v>
      </c>
      <c r="B15384" t="s">
        <v>2237</v>
      </c>
      <c r="C15384" t="s">
        <v>2266</v>
      </c>
      <c r="D15384" t="s">
        <v>2911</v>
      </c>
      <c r="E15384" t="s">
        <v>3341</v>
      </c>
      <c r="F15384" s="6">
        <v>23</v>
      </c>
      <c r="G15384" s="6"/>
      <c r="H15384" s="6"/>
      <c r="I15384" s="6"/>
      <c r="J15384" s="6">
        <v>56.71333440144857</v>
      </c>
      <c r="K15384">
        <f t="shared" si="480"/>
        <v>1</v>
      </c>
    </row>
    <row r="15385" spans="1:11" x14ac:dyDescent="0.25">
      <c r="A15385" s="5" t="str">
        <f t="shared" si="481"/>
        <v>SubLAPSCE NorthwestAverage WeekdayJune24</v>
      </c>
      <c r="B15385" t="s">
        <v>2237</v>
      </c>
      <c r="C15385" t="s">
        <v>2266</v>
      </c>
      <c r="D15385" t="s">
        <v>2911</v>
      </c>
      <c r="E15385" t="s">
        <v>3341</v>
      </c>
      <c r="F15385" s="6">
        <v>24</v>
      </c>
      <c r="G15385" s="6"/>
      <c r="H15385" s="6"/>
      <c r="I15385" s="6"/>
      <c r="J15385" s="6">
        <v>56.799999237060547</v>
      </c>
      <c r="K15385">
        <f t="shared" si="480"/>
        <v>1</v>
      </c>
    </row>
    <row r="15386" spans="1:11" x14ac:dyDescent="0.25">
      <c r="A15386" s="5" t="str">
        <f t="shared" si="481"/>
        <v>SubLAPSCE NorthwestMonthly Peak DayJune1</v>
      </c>
      <c r="B15386" t="s">
        <v>2237</v>
      </c>
      <c r="C15386" t="s">
        <v>2266</v>
      </c>
      <c r="D15386" t="s">
        <v>2912</v>
      </c>
      <c r="E15386" t="s">
        <v>3341</v>
      </c>
      <c r="F15386" s="6">
        <v>1</v>
      </c>
      <c r="G15386" s="6"/>
      <c r="H15386" s="6"/>
      <c r="I15386" s="6"/>
      <c r="J15386" s="6">
        <v>64.149998982747391</v>
      </c>
      <c r="K15386">
        <f t="shared" si="480"/>
        <v>1</v>
      </c>
    </row>
    <row r="15387" spans="1:11" x14ac:dyDescent="0.25">
      <c r="A15387" s="5" t="str">
        <f t="shared" si="481"/>
        <v>SubLAPSCE NorthwestMonthly Peak DayJune2</v>
      </c>
      <c r="B15387" t="s">
        <v>2237</v>
      </c>
      <c r="C15387" t="s">
        <v>2266</v>
      </c>
      <c r="D15387" t="s">
        <v>2912</v>
      </c>
      <c r="E15387" t="s">
        <v>3341</v>
      </c>
      <c r="F15387" s="6">
        <v>2</v>
      </c>
      <c r="G15387" s="6"/>
      <c r="H15387" s="6"/>
      <c r="I15387" s="6"/>
      <c r="J15387" s="6">
        <v>63.670000712076821</v>
      </c>
      <c r="K15387">
        <f t="shared" si="480"/>
        <v>1</v>
      </c>
    </row>
    <row r="15388" spans="1:11" x14ac:dyDescent="0.25">
      <c r="A15388" s="5" t="str">
        <f t="shared" si="481"/>
        <v>SubLAPSCE NorthwestMonthly Peak DayJune3</v>
      </c>
      <c r="B15388" t="s">
        <v>2237</v>
      </c>
      <c r="C15388" t="s">
        <v>2266</v>
      </c>
      <c r="D15388" t="s">
        <v>2912</v>
      </c>
      <c r="E15388" t="s">
        <v>3341</v>
      </c>
      <c r="F15388" s="6">
        <v>3</v>
      </c>
      <c r="G15388" s="6"/>
      <c r="H15388" s="6"/>
      <c r="I15388" s="6"/>
      <c r="J15388" s="6">
        <v>62.620000203450523</v>
      </c>
      <c r="K15388">
        <f t="shared" si="480"/>
        <v>1</v>
      </c>
    </row>
    <row r="15389" spans="1:11" x14ac:dyDescent="0.25">
      <c r="A15389" s="5" t="str">
        <f t="shared" si="481"/>
        <v>SubLAPSCE NorthwestMonthly Peak DayJune4</v>
      </c>
      <c r="B15389" t="s">
        <v>2237</v>
      </c>
      <c r="C15389" t="s">
        <v>2266</v>
      </c>
      <c r="D15389" t="s">
        <v>2912</v>
      </c>
      <c r="E15389" t="s">
        <v>3341</v>
      </c>
      <c r="F15389" s="6">
        <v>4</v>
      </c>
      <c r="G15389" s="6"/>
      <c r="H15389" s="6"/>
      <c r="I15389" s="6"/>
      <c r="J15389" s="6">
        <v>62.293333689371742</v>
      </c>
      <c r="K15389">
        <f t="shared" si="480"/>
        <v>1</v>
      </c>
    </row>
    <row r="15390" spans="1:11" x14ac:dyDescent="0.25">
      <c r="A15390" s="5" t="str">
        <f t="shared" si="481"/>
        <v>SubLAPSCE NorthwestMonthly Peak DayJune5</v>
      </c>
      <c r="B15390" t="s">
        <v>2237</v>
      </c>
      <c r="C15390" t="s">
        <v>2266</v>
      </c>
      <c r="D15390" t="s">
        <v>2912</v>
      </c>
      <c r="E15390" t="s">
        <v>3341</v>
      </c>
      <c r="F15390" s="6">
        <v>5</v>
      </c>
      <c r="G15390" s="6"/>
      <c r="H15390" s="6"/>
      <c r="I15390" s="6"/>
      <c r="J15390" s="6">
        <v>62.133332570393883</v>
      </c>
      <c r="K15390">
        <f t="shared" si="480"/>
        <v>1</v>
      </c>
    </row>
    <row r="15391" spans="1:11" x14ac:dyDescent="0.25">
      <c r="A15391" s="5" t="str">
        <f t="shared" si="481"/>
        <v>SubLAPSCE NorthwestMonthly Peak DayJune6</v>
      </c>
      <c r="B15391" t="s">
        <v>2237</v>
      </c>
      <c r="C15391" t="s">
        <v>2266</v>
      </c>
      <c r="D15391" t="s">
        <v>2912</v>
      </c>
      <c r="E15391" t="s">
        <v>3341</v>
      </c>
      <c r="F15391" s="6">
        <v>6</v>
      </c>
      <c r="G15391" s="6"/>
      <c r="H15391" s="6"/>
      <c r="I15391" s="6"/>
      <c r="J15391" s="6">
        <v>62.003332773844399</v>
      </c>
      <c r="K15391">
        <f t="shared" si="480"/>
        <v>1</v>
      </c>
    </row>
    <row r="15392" spans="1:11" x14ac:dyDescent="0.25">
      <c r="A15392" s="5" t="str">
        <f t="shared" si="481"/>
        <v>SubLAPSCE NorthwestMonthly Peak DayJune7</v>
      </c>
      <c r="B15392" t="s">
        <v>2237</v>
      </c>
      <c r="C15392" t="s">
        <v>2266</v>
      </c>
      <c r="D15392" t="s">
        <v>2912</v>
      </c>
      <c r="E15392" t="s">
        <v>3341</v>
      </c>
      <c r="F15392" s="6">
        <v>7</v>
      </c>
      <c r="G15392" s="6"/>
      <c r="H15392" s="6"/>
      <c r="I15392" s="6"/>
      <c r="J15392" s="6">
        <v>61.983333587646484</v>
      </c>
      <c r="K15392">
        <f t="shared" si="480"/>
        <v>1</v>
      </c>
    </row>
    <row r="15393" spans="1:11" x14ac:dyDescent="0.25">
      <c r="A15393" s="5" t="str">
        <f t="shared" si="481"/>
        <v>SubLAPSCE NorthwestMonthly Peak DayJune8</v>
      </c>
      <c r="B15393" t="s">
        <v>2237</v>
      </c>
      <c r="C15393" t="s">
        <v>2266</v>
      </c>
      <c r="D15393" t="s">
        <v>2912</v>
      </c>
      <c r="E15393" t="s">
        <v>3341</v>
      </c>
      <c r="F15393" s="6">
        <v>8</v>
      </c>
      <c r="G15393" s="6"/>
      <c r="H15393" s="6"/>
      <c r="I15393" s="6"/>
      <c r="J15393" s="6">
        <v>62.000001271565758</v>
      </c>
      <c r="K15393">
        <f t="shared" si="480"/>
        <v>1</v>
      </c>
    </row>
    <row r="15394" spans="1:11" x14ac:dyDescent="0.25">
      <c r="A15394" s="5" t="str">
        <f t="shared" si="481"/>
        <v>SubLAPSCE NorthwestMonthly Peak DayJune9</v>
      </c>
      <c r="B15394" t="s">
        <v>2237</v>
      </c>
      <c r="C15394" t="s">
        <v>2266</v>
      </c>
      <c r="D15394" t="s">
        <v>2912</v>
      </c>
      <c r="E15394" t="s">
        <v>3341</v>
      </c>
      <c r="F15394" s="6">
        <v>9</v>
      </c>
      <c r="G15394" s="6"/>
      <c r="H15394" s="6"/>
      <c r="I15394" s="6"/>
      <c r="J15394" s="6">
        <v>65.49999872843425</v>
      </c>
      <c r="K15394">
        <f t="shared" si="480"/>
        <v>1</v>
      </c>
    </row>
    <row r="15395" spans="1:11" x14ac:dyDescent="0.25">
      <c r="A15395" s="5" t="str">
        <f t="shared" si="481"/>
        <v>SubLAPSCE NorthwestMonthly Peak DayJune10</v>
      </c>
      <c r="B15395" t="s">
        <v>2237</v>
      </c>
      <c r="C15395" t="s">
        <v>2266</v>
      </c>
      <c r="D15395" t="s">
        <v>2912</v>
      </c>
      <c r="E15395" t="s">
        <v>3341</v>
      </c>
      <c r="F15395" s="6">
        <v>10</v>
      </c>
      <c r="G15395" s="6"/>
      <c r="H15395" s="6"/>
      <c r="I15395" s="6"/>
      <c r="J15395" s="6">
        <v>67.756665547688797</v>
      </c>
      <c r="K15395">
        <f t="shared" si="480"/>
        <v>1</v>
      </c>
    </row>
    <row r="15396" spans="1:11" x14ac:dyDescent="0.25">
      <c r="A15396" s="5" t="str">
        <f t="shared" si="481"/>
        <v>SubLAPSCE NorthwestMonthly Peak DayJune11</v>
      </c>
      <c r="B15396" t="s">
        <v>2237</v>
      </c>
      <c r="C15396" t="s">
        <v>2266</v>
      </c>
      <c r="D15396" t="s">
        <v>2912</v>
      </c>
      <c r="E15396" t="s">
        <v>3341</v>
      </c>
      <c r="F15396" s="6">
        <v>11</v>
      </c>
      <c r="G15396" s="6"/>
      <c r="H15396" s="6"/>
      <c r="I15396" s="6"/>
      <c r="J15396" s="6">
        <v>69.41333134969075</v>
      </c>
      <c r="K15396">
        <f t="shared" si="480"/>
        <v>1</v>
      </c>
    </row>
    <row r="15397" spans="1:11" x14ac:dyDescent="0.25">
      <c r="A15397" s="5" t="str">
        <f t="shared" si="481"/>
        <v>SubLAPSCE NorthwestMonthly Peak DayJune12</v>
      </c>
      <c r="B15397" t="s">
        <v>2237</v>
      </c>
      <c r="C15397" t="s">
        <v>2266</v>
      </c>
      <c r="D15397" t="s">
        <v>2912</v>
      </c>
      <c r="E15397" t="s">
        <v>3341</v>
      </c>
      <c r="F15397" s="6">
        <v>12</v>
      </c>
      <c r="G15397" s="6"/>
      <c r="H15397" s="6"/>
      <c r="I15397" s="6"/>
      <c r="J15397" s="6">
        <v>69.44333140055339</v>
      </c>
      <c r="K15397">
        <f t="shared" si="480"/>
        <v>1</v>
      </c>
    </row>
    <row r="15398" spans="1:11" x14ac:dyDescent="0.25">
      <c r="A15398" s="5" t="str">
        <f t="shared" si="481"/>
        <v>SubLAPSCE NorthwestMonthly Peak DayJune13</v>
      </c>
      <c r="B15398" t="s">
        <v>2237</v>
      </c>
      <c r="C15398" t="s">
        <v>2266</v>
      </c>
      <c r="D15398" t="s">
        <v>2912</v>
      </c>
      <c r="E15398" t="s">
        <v>3341</v>
      </c>
      <c r="F15398" s="6">
        <v>13</v>
      </c>
      <c r="G15398" s="6"/>
      <c r="H15398" s="6"/>
      <c r="I15398" s="6"/>
      <c r="J15398" s="6">
        <v>69.903330485026046</v>
      </c>
      <c r="K15398">
        <f t="shared" si="480"/>
        <v>1</v>
      </c>
    </row>
    <row r="15399" spans="1:11" x14ac:dyDescent="0.25">
      <c r="A15399" s="5" t="str">
        <f t="shared" si="481"/>
        <v>SubLAPSCE NorthwestMonthly Peak DayJune14</v>
      </c>
      <c r="B15399" t="s">
        <v>2237</v>
      </c>
      <c r="C15399" t="s">
        <v>2266</v>
      </c>
      <c r="D15399" t="s">
        <v>2912</v>
      </c>
      <c r="E15399" t="s">
        <v>3341</v>
      </c>
      <c r="F15399" s="6">
        <v>14</v>
      </c>
      <c r="G15399" s="6"/>
      <c r="H15399" s="6"/>
      <c r="I15399" s="6"/>
      <c r="J15399" s="6">
        <v>71.756668090820313</v>
      </c>
      <c r="K15399">
        <f t="shared" si="480"/>
        <v>1</v>
      </c>
    </row>
    <row r="15400" spans="1:11" x14ac:dyDescent="0.25">
      <c r="A15400" s="5" t="str">
        <f t="shared" si="481"/>
        <v>SubLAPSCE NorthwestMonthly Peak DayJune15</v>
      </c>
      <c r="B15400" t="s">
        <v>2237</v>
      </c>
      <c r="C15400" t="s">
        <v>2266</v>
      </c>
      <c r="D15400" t="s">
        <v>2912</v>
      </c>
      <c r="E15400" t="s">
        <v>3341</v>
      </c>
      <c r="F15400" s="6">
        <v>15</v>
      </c>
      <c r="G15400" s="6"/>
      <c r="H15400" s="6"/>
      <c r="I15400" s="6"/>
      <c r="J15400" s="6">
        <v>72.576667785644531</v>
      </c>
      <c r="K15400">
        <f t="shared" si="480"/>
        <v>1</v>
      </c>
    </row>
    <row r="15401" spans="1:11" x14ac:dyDescent="0.25">
      <c r="A15401" s="5" t="str">
        <f t="shared" si="481"/>
        <v>SubLAPSCE NorthwestMonthly Peak DayJune16</v>
      </c>
      <c r="B15401" t="s">
        <v>2237</v>
      </c>
      <c r="C15401" t="s">
        <v>2266</v>
      </c>
      <c r="D15401" t="s">
        <v>2912</v>
      </c>
      <c r="E15401" t="s">
        <v>3341</v>
      </c>
      <c r="F15401" s="6">
        <v>16</v>
      </c>
      <c r="G15401" s="6"/>
      <c r="H15401" s="6"/>
      <c r="I15401" s="6"/>
      <c r="J15401" s="6">
        <v>70.473332722981766</v>
      </c>
      <c r="K15401">
        <f t="shared" si="480"/>
        <v>1</v>
      </c>
    </row>
    <row r="15402" spans="1:11" x14ac:dyDescent="0.25">
      <c r="A15402" s="5" t="str">
        <f t="shared" si="481"/>
        <v>SubLAPSCE NorthwestMonthly Peak DayJune17</v>
      </c>
      <c r="B15402" t="s">
        <v>2237</v>
      </c>
      <c r="C15402" t="s">
        <v>2266</v>
      </c>
      <c r="D15402" t="s">
        <v>2912</v>
      </c>
      <c r="E15402" t="s">
        <v>3341</v>
      </c>
      <c r="F15402" s="6">
        <v>17</v>
      </c>
      <c r="G15402" s="6"/>
      <c r="H15402" s="6"/>
      <c r="I15402" s="6"/>
      <c r="J15402" s="6">
        <v>69.936665852864579</v>
      </c>
      <c r="K15402">
        <f t="shared" si="480"/>
        <v>1</v>
      </c>
    </row>
    <row r="15403" spans="1:11" x14ac:dyDescent="0.25">
      <c r="A15403" s="5" t="str">
        <f t="shared" si="481"/>
        <v>SubLAPSCE NorthwestMonthly Peak DayJune18</v>
      </c>
      <c r="B15403" t="s">
        <v>2237</v>
      </c>
      <c r="C15403" t="s">
        <v>2266</v>
      </c>
      <c r="D15403" t="s">
        <v>2912</v>
      </c>
      <c r="E15403" t="s">
        <v>3341</v>
      </c>
      <c r="F15403" s="6">
        <v>18</v>
      </c>
      <c r="G15403" s="6"/>
      <c r="H15403" s="6"/>
      <c r="I15403" s="6"/>
      <c r="J15403" s="6">
        <v>68.946665445963546</v>
      </c>
      <c r="K15403">
        <f t="shared" si="480"/>
        <v>1</v>
      </c>
    </row>
    <row r="15404" spans="1:11" x14ac:dyDescent="0.25">
      <c r="A15404" s="5" t="str">
        <f t="shared" si="481"/>
        <v>SubLAPSCE NorthwestMonthly Peak DayJune19</v>
      </c>
      <c r="B15404" t="s">
        <v>2237</v>
      </c>
      <c r="C15404" t="s">
        <v>2266</v>
      </c>
      <c r="D15404" t="s">
        <v>2912</v>
      </c>
      <c r="E15404" t="s">
        <v>3341</v>
      </c>
      <c r="F15404" s="6">
        <v>19</v>
      </c>
      <c r="G15404" s="6"/>
      <c r="H15404" s="6"/>
      <c r="I15404" s="6"/>
      <c r="J15404" s="6">
        <v>68.266667683919266</v>
      </c>
      <c r="K15404">
        <f t="shared" si="480"/>
        <v>1</v>
      </c>
    </row>
    <row r="15405" spans="1:11" x14ac:dyDescent="0.25">
      <c r="A15405" s="5" t="str">
        <f t="shared" si="481"/>
        <v>SubLAPSCE NorthwestMonthly Peak DayJune20</v>
      </c>
      <c r="B15405" t="s">
        <v>2237</v>
      </c>
      <c r="C15405" t="s">
        <v>2266</v>
      </c>
      <c r="D15405" t="s">
        <v>2912</v>
      </c>
      <c r="E15405" t="s">
        <v>3341</v>
      </c>
      <c r="F15405" s="6">
        <v>20</v>
      </c>
      <c r="G15405" s="6"/>
      <c r="H15405" s="6"/>
      <c r="I15405" s="6"/>
      <c r="J15405" s="6">
        <v>68</v>
      </c>
      <c r="K15405">
        <f t="shared" si="480"/>
        <v>1</v>
      </c>
    </row>
    <row r="15406" spans="1:11" x14ac:dyDescent="0.25">
      <c r="A15406" s="5" t="str">
        <f t="shared" si="481"/>
        <v>SubLAPSCE NorthwestMonthly Peak DayJune21</v>
      </c>
      <c r="B15406" t="s">
        <v>2237</v>
      </c>
      <c r="C15406" t="s">
        <v>2266</v>
      </c>
      <c r="D15406" t="s">
        <v>2912</v>
      </c>
      <c r="E15406" t="s">
        <v>3341</v>
      </c>
      <c r="F15406" s="6">
        <v>21</v>
      </c>
      <c r="G15406" s="6"/>
      <c r="H15406" s="6"/>
      <c r="I15406" s="6"/>
      <c r="J15406" s="6">
        <v>65.19333140055339</v>
      </c>
      <c r="K15406">
        <f t="shared" si="480"/>
        <v>1</v>
      </c>
    </row>
    <row r="15407" spans="1:11" x14ac:dyDescent="0.25">
      <c r="A15407" s="5" t="str">
        <f t="shared" si="481"/>
        <v>SubLAPSCE NorthwestMonthly Peak DayJune22</v>
      </c>
      <c r="B15407" t="s">
        <v>2237</v>
      </c>
      <c r="C15407" t="s">
        <v>2266</v>
      </c>
      <c r="D15407" t="s">
        <v>2912</v>
      </c>
      <c r="E15407" t="s">
        <v>3341</v>
      </c>
      <c r="F15407" s="6">
        <v>22</v>
      </c>
      <c r="G15407" s="6"/>
      <c r="H15407" s="6"/>
      <c r="I15407" s="6"/>
      <c r="J15407" s="6">
        <v>62.81666692097982</v>
      </c>
      <c r="K15407">
        <f t="shared" si="480"/>
        <v>1</v>
      </c>
    </row>
    <row r="15408" spans="1:11" x14ac:dyDescent="0.25">
      <c r="A15408" s="5" t="str">
        <f t="shared" si="481"/>
        <v>SubLAPSCE NorthwestMonthly Peak DayJune23</v>
      </c>
      <c r="B15408" t="s">
        <v>2237</v>
      </c>
      <c r="C15408" t="s">
        <v>2266</v>
      </c>
      <c r="D15408" t="s">
        <v>2912</v>
      </c>
      <c r="E15408" t="s">
        <v>3341</v>
      </c>
      <c r="F15408" s="6">
        <v>23</v>
      </c>
      <c r="G15408" s="6"/>
      <c r="H15408" s="6"/>
      <c r="I15408" s="6"/>
      <c r="J15408" s="6">
        <v>62.019999186197914</v>
      </c>
      <c r="K15408">
        <f t="shared" si="480"/>
        <v>1</v>
      </c>
    </row>
    <row r="15409" spans="1:11" x14ac:dyDescent="0.25">
      <c r="A15409" s="5" t="str">
        <f t="shared" si="481"/>
        <v>SubLAPSCE NorthwestMonthly Peak DayJune24</v>
      </c>
      <c r="B15409" t="s">
        <v>2237</v>
      </c>
      <c r="C15409" t="s">
        <v>2266</v>
      </c>
      <c r="D15409" t="s">
        <v>2912</v>
      </c>
      <c r="E15409" t="s">
        <v>3341</v>
      </c>
      <c r="F15409" s="6">
        <v>24</v>
      </c>
      <c r="G15409" s="6"/>
      <c r="H15409" s="6"/>
      <c r="I15409" s="6"/>
      <c r="J15409" s="6">
        <v>61.846666971842446</v>
      </c>
      <c r="K15409">
        <f t="shared" si="480"/>
        <v>1</v>
      </c>
    </row>
    <row r="15410" spans="1:11" x14ac:dyDescent="0.25">
      <c r="A15410" s="5" t="str">
        <f t="shared" si="481"/>
        <v>SubLAPSCE NorthwestAverage WeekdayJuly1</v>
      </c>
      <c r="B15410" t="s">
        <v>2237</v>
      </c>
      <c r="C15410" t="s">
        <v>2266</v>
      </c>
      <c r="D15410" t="s">
        <v>2913</v>
      </c>
      <c r="E15410" t="s">
        <v>3342</v>
      </c>
      <c r="F15410" s="6">
        <v>1</v>
      </c>
      <c r="G15410" s="6"/>
      <c r="H15410" s="6"/>
      <c r="I15410" s="6"/>
      <c r="J15410" s="6">
        <v>62.196666666666665</v>
      </c>
      <c r="K15410">
        <f t="shared" si="480"/>
        <v>1</v>
      </c>
    </row>
    <row r="15411" spans="1:11" x14ac:dyDescent="0.25">
      <c r="A15411" s="5" t="str">
        <f t="shared" si="481"/>
        <v>SubLAPSCE NorthwestAverage WeekdayJuly2</v>
      </c>
      <c r="B15411" t="s">
        <v>2237</v>
      </c>
      <c r="C15411" t="s">
        <v>2266</v>
      </c>
      <c r="D15411" t="s">
        <v>2913</v>
      </c>
      <c r="E15411" t="s">
        <v>3342</v>
      </c>
      <c r="F15411" s="6">
        <v>2</v>
      </c>
      <c r="G15411" s="6"/>
      <c r="H15411" s="6"/>
      <c r="I15411" s="6"/>
      <c r="J15411" s="6">
        <v>61.5</v>
      </c>
      <c r="K15411">
        <f t="shared" si="480"/>
        <v>1</v>
      </c>
    </row>
    <row r="15412" spans="1:11" x14ac:dyDescent="0.25">
      <c r="A15412" s="5" t="str">
        <f t="shared" si="481"/>
        <v>SubLAPSCE NorthwestAverage WeekdayJuly3</v>
      </c>
      <c r="B15412" t="s">
        <v>2237</v>
      </c>
      <c r="C15412" t="s">
        <v>2266</v>
      </c>
      <c r="D15412" t="s">
        <v>2913</v>
      </c>
      <c r="E15412" t="s">
        <v>3342</v>
      </c>
      <c r="F15412" s="6">
        <v>3</v>
      </c>
      <c r="G15412" s="6"/>
      <c r="H15412" s="6"/>
      <c r="I15412" s="6"/>
      <c r="J15412" s="6">
        <v>61.03</v>
      </c>
      <c r="K15412">
        <f t="shared" si="480"/>
        <v>1</v>
      </c>
    </row>
    <row r="15413" spans="1:11" x14ac:dyDescent="0.25">
      <c r="A15413" s="5" t="str">
        <f t="shared" si="481"/>
        <v>SubLAPSCE NorthwestAverage WeekdayJuly4</v>
      </c>
      <c r="B15413" t="s">
        <v>2237</v>
      </c>
      <c r="C15413" t="s">
        <v>2266</v>
      </c>
      <c r="D15413" t="s">
        <v>2913</v>
      </c>
      <c r="E15413" t="s">
        <v>3342</v>
      </c>
      <c r="F15413" s="6">
        <v>4</v>
      </c>
      <c r="G15413" s="6"/>
      <c r="H15413" s="6"/>
      <c r="I15413" s="6"/>
      <c r="J15413" s="6">
        <v>60.676666666666669</v>
      </c>
      <c r="K15413">
        <f t="shared" si="480"/>
        <v>1</v>
      </c>
    </row>
    <row r="15414" spans="1:11" x14ac:dyDescent="0.25">
      <c r="A15414" s="5" t="str">
        <f t="shared" si="481"/>
        <v>SubLAPSCE NorthwestAverage WeekdayJuly5</v>
      </c>
      <c r="B15414" t="s">
        <v>2237</v>
      </c>
      <c r="C15414" t="s">
        <v>2266</v>
      </c>
      <c r="D15414" t="s">
        <v>2913</v>
      </c>
      <c r="E15414" t="s">
        <v>3342</v>
      </c>
      <c r="F15414" s="6">
        <v>5</v>
      </c>
      <c r="G15414" s="6"/>
      <c r="H15414" s="6"/>
      <c r="I15414" s="6"/>
      <c r="J15414" s="6">
        <v>60.016666666666673</v>
      </c>
      <c r="K15414">
        <f t="shared" si="480"/>
        <v>1</v>
      </c>
    </row>
    <row r="15415" spans="1:11" x14ac:dyDescent="0.25">
      <c r="A15415" s="5" t="str">
        <f t="shared" si="481"/>
        <v>SubLAPSCE NorthwestAverage WeekdayJuly6</v>
      </c>
      <c r="B15415" t="s">
        <v>2237</v>
      </c>
      <c r="C15415" t="s">
        <v>2266</v>
      </c>
      <c r="D15415" t="s">
        <v>2913</v>
      </c>
      <c r="E15415" t="s">
        <v>3342</v>
      </c>
      <c r="F15415" s="6">
        <v>6</v>
      </c>
      <c r="G15415" s="6"/>
      <c r="H15415" s="6"/>
      <c r="I15415" s="6"/>
      <c r="J15415" s="6">
        <v>59.56</v>
      </c>
      <c r="K15415">
        <f t="shared" si="480"/>
        <v>1</v>
      </c>
    </row>
    <row r="15416" spans="1:11" x14ac:dyDescent="0.25">
      <c r="A15416" s="5" t="str">
        <f t="shared" si="481"/>
        <v>SubLAPSCE NorthwestAverage WeekdayJuly7</v>
      </c>
      <c r="B15416" t="s">
        <v>2237</v>
      </c>
      <c r="C15416" t="s">
        <v>2266</v>
      </c>
      <c r="D15416" t="s">
        <v>2913</v>
      </c>
      <c r="E15416" t="s">
        <v>3342</v>
      </c>
      <c r="F15416" s="6">
        <v>7</v>
      </c>
      <c r="G15416" s="6"/>
      <c r="H15416" s="6"/>
      <c r="I15416" s="6"/>
      <c r="J15416" s="6">
        <v>59.493333333333332</v>
      </c>
      <c r="K15416">
        <f t="shared" si="480"/>
        <v>1</v>
      </c>
    </row>
    <row r="15417" spans="1:11" x14ac:dyDescent="0.25">
      <c r="A15417" s="5" t="str">
        <f t="shared" si="481"/>
        <v>SubLAPSCE NorthwestAverage WeekdayJuly8</v>
      </c>
      <c r="B15417" t="s">
        <v>2237</v>
      </c>
      <c r="C15417" t="s">
        <v>2266</v>
      </c>
      <c r="D15417" t="s">
        <v>2913</v>
      </c>
      <c r="E15417" t="s">
        <v>3342</v>
      </c>
      <c r="F15417" s="6">
        <v>8</v>
      </c>
      <c r="G15417" s="6"/>
      <c r="H15417" s="6"/>
      <c r="I15417" s="6"/>
      <c r="J15417" s="6">
        <v>59.20333333333334</v>
      </c>
      <c r="K15417">
        <f t="shared" si="480"/>
        <v>1</v>
      </c>
    </row>
    <row r="15418" spans="1:11" x14ac:dyDescent="0.25">
      <c r="A15418" s="5" t="str">
        <f t="shared" si="481"/>
        <v>SubLAPSCE NorthwestAverage WeekdayJuly9</v>
      </c>
      <c r="B15418" t="s">
        <v>2237</v>
      </c>
      <c r="C15418" t="s">
        <v>2266</v>
      </c>
      <c r="D15418" t="s">
        <v>2913</v>
      </c>
      <c r="E15418" t="s">
        <v>3342</v>
      </c>
      <c r="F15418" s="6">
        <v>9</v>
      </c>
      <c r="G15418" s="6"/>
      <c r="H15418" s="6"/>
      <c r="I15418" s="6"/>
      <c r="J15418" s="6">
        <v>60.94</v>
      </c>
      <c r="K15418">
        <f t="shared" si="480"/>
        <v>1</v>
      </c>
    </row>
    <row r="15419" spans="1:11" x14ac:dyDescent="0.25">
      <c r="A15419" s="5" t="str">
        <f t="shared" si="481"/>
        <v>SubLAPSCE NorthwestAverage WeekdayJuly10</v>
      </c>
      <c r="B15419" t="s">
        <v>2237</v>
      </c>
      <c r="C15419" t="s">
        <v>2266</v>
      </c>
      <c r="D15419" t="s">
        <v>2913</v>
      </c>
      <c r="E15419" t="s">
        <v>3342</v>
      </c>
      <c r="F15419" s="6">
        <v>10</v>
      </c>
      <c r="G15419" s="6"/>
      <c r="H15419" s="6"/>
      <c r="I15419" s="6"/>
      <c r="J15419" s="6">
        <v>64.279999999999987</v>
      </c>
      <c r="K15419">
        <f t="shared" si="480"/>
        <v>1</v>
      </c>
    </row>
    <row r="15420" spans="1:11" x14ac:dyDescent="0.25">
      <c r="A15420" s="5" t="str">
        <f t="shared" si="481"/>
        <v>SubLAPSCE NorthwestAverage WeekdayJuly11</v>
      </c>
      <c r="B15420" t="s">
        <v>2237</v>
      </c>
      <c r="C15420" t="s">
        <v>2266</v>
      </c>
      <c r="D15420" t="s">
        <v>2913</v>
      </c>
      <c r="E15420" t="s">
        <v>3342</v>
      </c>
      <c r="F15420" s="6">
        <v>11</v>
      </c>
      <c r="G15420" s="6"/>
      <c r="H15420" s="6"/>
      <c r="I15420" s="6"/>
      <c r="J15420" s="6">
        <v>67.516666666666666</v>
      </c>
      <c r="K15420">
        <f t="shared" si="480"/>
        <v>1</v>
      </c>
    </row>
    <row r="15421" spans="1:11" x14ac:dyDescent="0.25">
      <c r="A15421" s="5" t="str">
        <f t="shared" si="481"/>
        <v>SubLAPSCE NorthwestAverage WeekdayJuly12</v>
      </c>
      <c r="B15421" t="s">
        <v>2237</v>
      </c>
      <c r="C15421" t="s">
        <v>2266</v>
      </c>
      <c r="D15421" t="s">
        <v>2913</v>
      </c>
      <c r="E15421" t="s">
        <v>3342</v>
      </c>
      <c r="F15421" s="6">
        <v>12</v>
      </c>
      <c r="G15421" s="6"/>
      <c r="H15421" s="6"/>
      <c r="I15421" s="6"/>
      <c r="J15421" s="6">
        <v>68.336666666666659</v>
      </c>
      <c r="K15421">
        <f t="shared" si="480"/>
        <v>1</v>
      </c>
    </row>
    <row r="15422" spans="1:11" x14ac:dyDescent="0.25">
      <c r="A15422" s="5" t="str">
        <f t="shared" si="481"/>
        <v>SubLAPSCE NorthwestAverage WeekdayJuly13</v>
      </c>
      <c r="B15422" t="s">
        <v>2237</v>
      </c>
      <c r="C15422" t="s">
        <v>2266</v>
      </c>
      <c r="D15422" t="s">
        <v>2913</v>
      </c>
      <c r="E15422" t="s">
        <v>3342</v>
      </c>
      <c r="F15422" s="6">
        <v>13</v>
      </c>
      <c r="G15422" s="6"/>
      <c r="H15422" s="6"/>
      <c r="I15422" s="6"/>
      <c r="J15422" s="6">
        <v>69.686666666666653</v>
      </c>
      <c r="K15422">
        <f t="shared" si="480"/>
        <v>1</v>
      </c>
    </row>
    <row r="15423" spans="1:11" x14ac:dyDescent="0.25">
      <c r="A15423" s="5" t="str">
        <f t="shared" si="481"/>
        <v>SubLAPSCE NorthwestAverage WeekdayJuly14</v>
      </c>
      <c r="B15423" t="s">
        <v>2237</v>
      </c>
      <c r="C15423" t="s">
        <v>2266</v>
      </c>
      <c r="D15423" t="s">
        <v>2913</v>
      </c>
      <c r="E15423" t="s">
        <v>3342</v>
      </c>
      <c r="F15423" s="6">
        <v>14</v>
      </c>
      <c r="G15423" s="6"/>
      <c r="H15423" s="6"/>
      <c r="I15423" s="6"/>
      <c r="J15423" s="6">
        <v>70.476666666666659</v>
      </c>
      <c r="K15423">
        <f t="shared" si="480"/>
        <v>1</v>
      </c>
    </row>
    <row r="15424" spans="1:11" x14ac:dyDescent="0.25">
      <c r="A15424" s="5" t="str">
        <f t="shared" si="481"/>
        <v>SubLAPSCE NorthwestAverage WeekdayJuly15</v>
      </c>
      <c r="B15424" t="s">
        <v>2237</v>
      </c>
      <c r="C15424" t="s">
        <v>2266</v>
      </c>
      <c r="D15424" t="s">
        <v>2913</v>
      </c>
      <c r="E15424" t="s">
        <v>3342</v>
      </c>
      <c r="F15424" s="6">
        <v>15</v>
      </c>
      <c r="G15424" s="6"/>
      <c r="H15424" s="6"/>
      <c r="I15424" s="6"/>
      <c r="J15424" s="6">
        <v>71.64</v>
      </c>
      <c r="K15424">
        <f t="shared" si="480"/>
        <v>1</v>
      </c>
    </row>
    <row r="15425" spans="1:11" x14ac:dyDescent="0.25">
      <c r="A15425" s="5" t="str">
        <f t="shared" si="481"/>
        <v>SubLAPSCE NorthwestAverage WeekdayJuly16</v>
      </c>
      <c r="B15425" t="s">
        <v>2237</v>
      </c>
      <c r="C15425" t="s">
        <v>2266</v>
      </c>
      <c r="D15425" t="s">
        <v>2913</v>
      </c>
      <c r="E15425" t="s">
        <v>3342</v>
      </c>
      <c r="F15425" s="6">
        <v>16</v>
      </c>
      <c r="G15425" s="6"/>
      <c r="H15425" s="6"/>
      <c r="I15425" s="6"/>
      <c r="J15425" s="6">
        <v>70.75333333333333</v>
      </c>
      <c r="K15425">
        <f t="shared" si="480"/>
        <v>1</v>
      </c>
    </row>
    <row r="15426" spans="1:11" x14ac:dyDescent="0.25">
      <c r="A15426" s="5" t="str">
        <f t="shared" si="481"/>
        <v>SubLAPSCE NorthwestAverage WeekdayJuly17</v>
      </c>
      <c r="B15426" t="s">
        <v>2237</v>
      </c>
      <c r="C15426" t="s">
        <v>2266</v>
      </c>
      <c r="D15426" t="s">
        <v>2913</v>
      </c>
      <c r="E15426" t="s">
        <v>3342</v>
      </c>
      <c r="F15426" s="6">
        <v>17</v>
      </c>
      <c r="G15426" s="6"/>
      <c r="H15426" s="6"/>
      <c r="I15426" s="6"/>
      <c r="J15426" s="6">
        <v>69.956666666666663</v>
      </c>
      <c r="K15426">
        <f t="shared" ref="K15426:K15489" si="482">INDEX(events, MATCH(CONCATENATE(B15426, C15426, D15426, E15426), events_y, 0), MATCH("Confidential", events_x, 0))</f>
        <v>1</v>
      </c>
    </row>
    <row r="15427" spans="1:11" x14ac:dyDescent="0.25">
      <c r="A15427" s="5" t="str">
        <f t="shared" ref="A15427:A15490" si="483">CONCATENATE(B15427, C15427, D15427, E15427, F15427)</f>
        <v>SubLAPSCE NorthwestAverage WeekdayJuly18</v>
      </c>
      <c r="B15427" t="s">
        <v>2237</v>
      </c>
      <c r="C15427" t="s">
        <v>2266</v>
      </c>
      <c r="D15427" t="s">
        <v>2913</v>
      </c>
      <c r="E15427" t="s">
        <v>3342</v>
      </c>
      <c r="F15427" s="6">
        <v>18</v>
      </c>
      <c r="G15427" s="6"/>
      <c r="H15427" s="6"/>
      <c r="I15427" s="6"/>
      <c r="J15427" s="6">
        <v>69.19</v>
      </c>
      <c r="K15427">
        <f t="shared" si="482"/>
        <v>1</v>
      </c>
    </row>
    <row r="15428" spans="1:11" x14ac:dyDescent="0.25">
      <c r="A15428" s="5" t="str">
        <f t="shared" si="483"/>
        <v>SubLAPSCE NorthwestAverage WeekdayJuly19</v>
      </c>
      <c r="B15428" t="s">
        <v>2237</v>
      </c>
      <c r="C15428" t="s">
        <v>2266</v>
      </c>
      <c r="D15428" t="s">
        <v>2913</v>
      </c>
      <c r="E15428" t="s">
        <v>3342</v>
      </c>
      <c r="F15428" s="6">
        <v>19</v>
      </c>
      <c r="G15428" s="6"/>
      <c r="H15428" s="6"/>
      <c r="I15428" s="6"/>
      <c r="J15428" s="6">
        <v>68.486666666666665</v>
      </c>
      <c r="K15428">
        <f t="shared" si="482"/>
        <v>1</v>
      </c>
    </row>
    <row r="15429" spans="1:11" x14ac:dyDescent="0.25">
      <c r="A15429" s="5" t="str">
        <f t="shared" si="483"/>
        <v>SubLAPSCE NorthwestAverage WeekdayJuly20</v>
      </c>
      <c r="B15429" t="s">
        <v>2237</v>
      </c>
      <c r="C15429" t="s">
        <v>2266</v>
      </c>
      <c r="D15429" t="s">
        <v>2913</v>
      </c>
      <c r="E15429" t="s">
        <v>3342</v>
      </c>
      <c r="F15429" s="6">
        <v>20</v>
      </c>
      <c r="G15429" s="6"/>
      <c r="H15429" s="6"/>
      <c r="I15429" s="6"/>
      <c r="J15429" s="6">
        <v>66.653333333333322</v>
      </c>
      <c r="K15429">
        <f t="shared" si="482"/>
        <v>1</v>
      </c>
    </row>
    <row r="15430" spans="1:11" x14ac:dyDescent="0.25">
      <c r="A15430" s="5" t="str">
        <f t="shared" si="483"/>
        <v>SubLAPSCE NorthwestAverage WeekdayJuly21</v>
      </c>
      <c r="B15430" t="s">
        <v>2237</v>
      </c>
      <c r="C15430" t="s">
        <v>2266</v>
      </c>
      <c r="D15430" t="s">
        <v>2913</v>
      </c>
      <c r="E15430" t="s">
        <v>3342</v>
      </c>
      <c r="F15430" s="6">
        <v>21</v>
      </c>
      <c r="G15430" s="6"/>
      <c r="H15430" s="6"/>
      <c r="I15430" s="6"/>
      <c r="J15430" s="6">
        <v>64.553333333333327</v>
      </c>
      <c r="K15430">
        <f t="shared" si="482"/>
        <v>1</v>
      </c>
    </row>
    <row r="15431" spans="1:11" x14ac:dyDescent="0.25">
      <c r="A15431" s="5" t="str">
        <f t="shared" si="483"/>
        <v>SubLAPSCE NorthwestAverage WeekdayJuly22</v>
      </c>
      <c r="B15431" t="s">
        <v>2237</v>
      </c>
      <c r="C15431" t="s">
        <v>2266</v>
      </c>
      <c r="D15431" t="s">
        <v>2913</v>
      </c>
      <c r="E15431" t="s">
        <v>3342</v>
      </c>
      <c r="F15431" s="6">
        <v>22</v>
      </c>
      <c r="G15431" s="6"/>
      <c r="H15431" s="6"/>
      <c r="I15431" s="6"/>
      <c r="J15431" s="6">
        <v>62.266666666666673</v>
      </c>
      <c r="K15431">
        <f t="shared" si="482"/>
        <v>1</v>
      </c>
    </row>
    <row r="15432" spans="1:11" x14ac:dyDescent="0.25">
      <c r="A15432" s="5" t="str">
        <f t="shared" si="483"/>
        <v>SubLAPSCE NorthwestAverage WeekdayJuly23</v>
      </c>
      <c r="B15432" t="s">
        <v>2237</v>
      </c>
      <c r="C15432" t="s">
        <v>2266</v>
      </c>
      <c r="D15432" t="s">
        <v>2913</v>
      </c>
      <c r="E15432" t="s">
        <v>3342</v>
      </c>
      <c r="F15432" s="6">
        <v>23</v>
      </c>
      <c r="G15432" s="6"/>
      <c r="H15432" s="6"/>
      <c r="I15432" s="6"/>
      <c r="J15432" s="6">
        <v>61.403333333333336</v>
      </c>
      <c r="K15432">
        <f t="shared" si="482"/>
        <v>1</v>
      </c>
    </row>
    <row r="15433" spans="1:11" x14ac:dyDescent="0.25">
      <c r="A15433" s="5" t="str">
        <f t="shared" si="483"/>
        <v>SubLAPSCE NorthwestAverage WeekdayJuly24</v>
      </c>
      <c r="B15433" t="s">
        <v>2237</v>
      </c>
      <c r="C15433" t="s">
        <v>2266</v>
      </c>
      <c r="D15433" t="s">
        <v>2913</v>
      </c>
      <c r="E15433" t="s">
        <v>3342</v>
      </c>
      <c r="F15433" s="6">
        <v>24</v>
      </c>
      <c r="G15433" s="6"/>
      <c r="H15433" s="6"/>
      <c r="I15433" s="6"/>
      <c r="J15433" s="6">
        <v>60.330000000000005</v>
      </c>
      <c r="K15433">
        <f t="shared" si="482"/>
        <v>1</v>
      </c>
    </row>
    <row r="15434" spans="1:11" x14ac:dyDescent="0.25">
      <c r="A15434" s="5" t="str">
        <f t="shared" si="483"/>
        <v>SubLAPSCE NorthwestMonthly Peak DayJuly1</v>
      </c>
      <c r="B15434" t="s">
        <v>2237</v>
      </c>
      <c r="C15434" t="s">
        <v>2266</v>
      </c>
      <c r="D15434" t="s">
        <v>2914</v>
      </c>
      <c r="E15434" t="s">
        <v>3342</v>
      </c>
      <c r="F15434" s="6">
        <v>1</v>
      </c>
      <c r="G15434" s="6"/>
      <c r="H15434" s="6"/>
      <c r="I15434" s="6"/>
      <c r="J15434" s="6">
        <v>66.036666666666676</v>
      </c>
      <c r="K15434">
        <f t="shared" si="482"/>
        <v>1</v>
      </c>
    </row>
    <row r="15435" spans="1:11" x14ac:dyDescent="0.25">
      <c r="A15435" s="5" t="str">
        <f t="shared" si="483"/>
        <v>SubLAPSCE NorthwestMonthly Peak DayJuly2</v>
      </c>
      <c r="B15435" t="s">
        <v>2237</v>
      </c>
      <c r="C15435" t="s">
        <v>2266</v>
      </c>
      <c r="D15435" t="s">
        <v>2914</v>
      </c>
      <c r="E15435" t="s">
        <v>3342</v>
      </c>
      <c r="F15435" s="6">
        <v>2</v>
      </c>
      <c r="G15435" s="6"/>
      <c r="H15435" s="6"/>
      <c r="I15435" s="6"/>
      <c r="J15435" s="6">
        <v>66.086666666666673</v>
      </c>
      <c r="K15435">
        <f t="shared" si="482"/>
        <v>1</v>
      </c>
    </row>
    <row r="15436" spans="1:11" x14ac:dyDescent="0.25">
      <c r="A15436" s="5" t="str">
        <f t="shared" si="483"/>
        <v>SubLAPSCE NorthwestMonthly Peak DayJuly3</v>
      </c>
      <c r="B15436" t="s">
        <v>2237</v>
      </c>
      <c r="C15436" t="s">
        <v>2266</v>
      </c>
      <c r="D15436" t="s">
        <v>2914</v>
      </c>
      <c r="E15436" t="s">
        <v>3342</v>
      </c>
      <c r="F15436" s="6">
        <v>3</v>
      </c>
      <c r="G15436" s="6"/>
      <c r="H15436" s="6"/>
      <c r="I15436" s="6"/>
      <c r="J15436" s="6">
        <v>65.38</v>
      </c>
      <c r="K15436">
        <f t="shared" si="482"/>
        <v>1</v>
      </c>
    </row>
    <row r="15437" spans="1:11" x14ac:dyDescent="0.25">
      <c r="A15437" s="5" t="str">
        <f t="shared" si="483"/>
        <v>SubLAPSCE NorthwestMonthly Peak DayJuly4</v>
      </c>
      <c r="B15437" t="s">
        <v>2237</v>
      </c>
      <c r="C15437" t="s">
        <v>2266</v>
      </c>
      <c r="D15437" t="s">
        <v>2914</v>
      </c>
      <c r="E15437" t="s">
        <v>3342</v>
      </c>
      <c r="F15437" s="6">
        <v>4</v>
      </c>
      <c r="G15437" s="6"/>
      <c r="H15437" s="6"/>
      <c r="I15437" s="6"/>
      <c r="J15437" s="6">
        <v>64.686666666666667</v>
      </c>
      <c r="K15437">
        <f t="shared" si="482"/>
        <v>1</v>
      </c>
    </row>
    <row r="15438" spans="1:11" x14ac:dyDescent="0.25">
      <c r="A15438" s="5" t="str">
        <f t="shared" si="483"/>
        <v>SubLAPSCE NorthwestMonthly Peak DayJuly5</v>
      </c>
      <c r="B15438" t="s">
        <v>2237</v>
      </c>
      <c r="C15438" t="s">
        <v>2266</v>
      </c>
      <c r="D15438" t="s">
        <v>2914</v>
      </c>
      <c r="E15438" t="s">
        <v>3342</v>
      </c>
      <c r="F15438" s="6">
        <v>5</v>
      </c>
      <c r="G15438" s="6"/>
      <c r="H15438" s="6"/>
      <c r="I15438" s="6"/>
      <c r="J15438" s="6">
        <v>64.296666666666667</v>
      </c>
      <c r="K15438">
        <f t="shared" si="482"/>
        <v>1</v>
      </c>
    </row>
    <row r="15439" spans="1:11" x14ac:dyDescent="0.25">
      <c r="A15439" s="5" t="str">
        <f t="shared" si="483"/>
        <v>SubLAPSCE NorthwestMonthly Peak DayJuly6</v>
      </c>
      <c r="B15439" t="s">
        <v>2237</v>
      </c>
      <c r="C15439" t="s">
        <v>2266</v>
      </c>
      <c r="D15439" t="s">
        <v>2914</v>
      </c>
      <c r="E15439" t="s">
        <v>3342</v>
      </c>
      <c r="F15439" s="6">
        <v>6</v>
      </c>
      <c r="G15439" s="6"/>
      <c r="H15439" s="6"/>
      <c r="I15439" s="6"/>
      <c r="J15439" s="6">
        <v>63.69</v>
      </c>
      <c r="K15439">
        <f t="shared" si="482"/>
        <v>1</v>
      </c>
    </row>
    <row r="15440" spans="1:11" x14ac:dyDescent="0.25">
      <c r="A15440" s="5" t="str">
        <f t="shared" si="483"/>
        <v>SubLAPSCE NorthwestMonthly Peak DayJuly7</v>
      </c>
      <c r="B15440" t="s">
        <v>2237</v>
      </c>
      <c r="C15440" t="s">
        <v>2266</v>
      </c>
      <c r="D15440" t="s">
        <v>2914</v>
      </c>
      <c r="E15440" t="s">
        <v>3342</v>
      </c>
      <c r="F15440" s="6">
        <v>7</v>
      </c>
      <c r="G15440" s="6"/>
      <c r="H15440" s="6"/>
      <c r="I15440" s="6"/>
      <c r="J15440" s="6">
        <v>63.620000000000005</v>
      </c>
      <c r="K15440">
        <f t="shared" si="482"/>
        <v>1</v>
      </c>
    </row>
    <row r="15441" spans="1:11" x14ac:dyDescent="0.25">
      <c r="A15441" s="5" t="str">
        <f t="shared" si="483"/>
        <v>SubLAPSCE NorthwestMonthly Peak DayJuly8</v>
      </c>
      <c r="B15441" t="s">
        <v>2237</v>
      </c>
      <c r="C15441" t="s">
        <v>2266</v>
      </c>
      <c r="D15441" t="s">
        <v>2914</v>
      </c>
      <c r="E15441" t="s">
        <v>3342</v>
      </c>
      <c r="F15441" s="6">
        <v>8</v>
      </c>
      <c r="G15441" s="6"/>
      <c r="H15441" s="6"/>
      <c r="I15441" s="6"/>
      <c r="J15441" s="6">
        <v>64.453333333333333</v>
      </c>
      <c r="K15441">
        <f t="shared" si="482"/>
        <v>1</v>
      </c>
    </row>
    <row r="15442" spans="1:11" x14ac:dyDescent="0.25">
      <c r="A15442" s="5" t="str">
        <f t="shared" si="483"/>
        <v>SubLAPSCE NorthwestMonthly Peak DayJuly9</v>
      </c>
      <c r="B15442" t="s">
        <v>2237</v>
      </c>
      <c r="C15442" t="s">
        <v>2266</v>
      </c>
      <c r="D15442" t="s">
        <v>2914</v>
      </c>
      <c r="E15442" t="s">
        <v>3342</v>
      </c>
      <c r="F15442" s="6">
        <v>9</v>
      </c>
      <c r="G15442" s="6"/>
      <c r="H15442" s="6"/>
      <c r="I15442" s="6"/>
      <c r="J15442" s="6">
        <v>67.566666666666663</v>
      </c>
      <c r="K15442">
        <f t="shared" si="482"/>
        <v>1</v>
      </c>
    </row>
    <row r="15443" spans="1:11" x14ac:dyDescent="0.25">
      <c r="A15443" s="5" t="str">
        <f t="shared" si="483"/>
        <v>SubLAPSCE NorthwestMonthly Peak DayJuly10</v>
      </c>
      <c r="B15443" t="s">
        <v>2237</v>
      </c>
      <c r="C15443" t="s">
        <v>2266</v>
      </c>
      <c r="D15443" t="s">
        <v>2914</v>
      </c>
      <c r="E15443" t="s">
        <v>3342</v>
      </c>
      <c r="F15443" s="6">
        <v>10</v>
      </c>
      <c r="G15443" s="6"/>
      <c r="H15443" s="6"/>
      <c r="I15443" s="6"/>
      <c r="J15443" s="6">
        <v>70.733333333333334</v>
      </c>
      <c r="K15443">
        <f t="shared" si="482"/>
        <v>1</v>
      </c>
    </row>
    <row r="15444" spans="1:11" x14ac:dyDescent="0.25">
      <c r="A15444" s="5" t="str">
        <f t="shared" si="483"/>
        <v>SubLAPSCE NorthwestMonthly Peak DayJuly11</v>
      </c>
      <c r="B15444" t="s">
        <v>2237</v>
      </c>
      <c r="C15444" t="s">
        <v>2266</v>
      </c>
      <c r="D15444" t="s">
        <v>2914</v>
      </c>
      <c r="E15444" t="s">
        <v>3342</v>
      </c>
      <c r="F15444" s="6">
        <v>11</v>
      </c>
      <c r="G15444" s="6"/>
      <c r="H15444" s="6"/>
      <c r="I15444" s="6"/>
      <c r="J15444" s="6">
        <v>74.600000000000009</v>
      </c>
      <c r="K15444">
        <f t="shared" si="482"/>
        <v>1</v>
      </c>
    </row>
    <row r="15445" spans="1:11" x14ac:dyDescent="0.25">
      <c r="A15445" s="5" t="str">
        <f t="shared" si="483"/>
        <v>SubLAPSCE NorthwestMonthly Peak DayJuly12</v>
      </c>
      <c r="B15445" t="s">
        <v>2237</v>
      </c>
      <c r="C15445" t="s">
        <v>2266</v>
      </c>
      <c r="D15445" t="s">
        <v>2914</v>
      </c>
      <c r="E15445" t="s">
        <v>3342</v>
      </c>
      <c r="F15445" s="6">
        <v>12</v>
      </c>
      <c r="G15445" s="6"/>
      <c r="H15445" s="6"/>
      <c r="I15445" s="6"/>
      <c r="J15445" s="6">
        <v>76.133333333333326</v>
      </c>
      <c r="K15445">
        <f t="shared" si="482"/>
        <v>1</v>
      </c>
    </row>
    <row r="15446" spans="1:11" x14ac:dyDescent="0.25">
      <c r="A15446" s="5" t="str">
        <f t="shared" si="483"/>
        <v>SubLAPSCE NorthwestMonthly Peak DayJuly13</v>
      </c>
      <c r="B15446" t="s">
        <v>2237</v>
      </c>
      <c r="C15446" t="s">
        <v>2266</v>
      </c>
      <c r="D15446" t="s">
        <v>2914</v>
      </c>
      <c r="E15446" t="s">
        <v>3342</v>
      </c>
      <c r="F15446" s="6">
        <v>13</v>
      </c>
      <c r="G15446" s="6"/>
      <c r="H15446" s="6"/>
      <c r="I15446" s="6"/>
      <c r="J15446" s="6">
        <v>75.566666666666663</v>
      </c>
      <c r="K15446">
        <f t="shared" si="482"/>
        <v>1</v>
      </c>
    </row>
    <row r="15447" spans="1:11" x14ac:dyDescent="0.25">
      <c r="A15447" s="5" t="str">
        <f t="shared" si="483"/>
        <v>SubLAPSCE NorthwestMonthly Peak DayJuly14</v>
      </c>
      <c r="B15447" t="s">
        <v>2237</v>
      </c>
      <c r="C15447" t="s">
        <v>2266</v>
      </c>
      <c r="D15447" t="s">
        <v>2914</v>
      </c>
      <c r="E15447" t="s">
        <v>3342</v>
      </c>
      <c r="F15447" s="6">
        <v>14</v>
      </c>
      <c r="G15447" s="6"/>
      <c r="H15447" s="6"/>
      <c r="I15447" s="6"/>
      <c r="J15447" s="6">
        <v>75.333333333333329</v>
      </c>
      <c r="K15447">
        <f t="shared" si="482"/>
        <v>1</v>
      </c>
    </row>
    <row r="15448" spans="1:11" x14ac:dyDescent="0.25">
      <c r="A15448" s="5" t="str">
        <f t="shared" si="483"/>
        <v>SubLAPSCE NorthwestMonthly Peak DayJuly15</v>
      </c>
      <c r="B15448" t="s">
        <v>2237</v>
      </c>
      <c r="C15448" t="s">
        <v>2266</v>
      </c>
      <c r="D15448" t="s">
        <v>2914</v>
      </c>
      <c r="E15448" t="s">
        <v>3342</v>
      </c>
      <c r="F15448" s="6">
        <v>15</v>
      </c>
      <c r="G15448" s="6"/>
      <c r="H15448" s="6"/>
      <c r="I15448" s="6"/>
      <c r="J15448" s="6">
        <v>76.7</v>
      </c>
      <c r="K15448">
        <f t="shared" si="482"/>
        <v>1</v>
      </c>
    </row>
    <row r="15449" spans="1:11" x14ac:dyDescent="0.25">
      <c r="A15449" s="5" t="str">
        <f t="shared" si="483"/>
        <v>SubLAPSCE NorthwestMonthly Peak DayJuly16</v>
      </c>
      <c r="B15449" t="s">
        <v>2237</v>
      </c>
      <c r="C15449" t="s">
        <v>2266</v>
      </c>
      <c r="D15449" t="s">
        <v>2914</v>
      </c>
      <c r="E15449" t="s">
        <v>3342</v>
      </c>
      <c r="F15449" s="6">
        <v>16</v>
      </c>
      <c r="G15449" s="6"/>
      <c r="H15449" s="6"/>
      <c r="I15449" s="6"/>
      <c r="J15449" s="6">
        <v>78.3</v>
      </c>
      <c r="K15449">
        <f t="shared" si="482"/>
        <v>1</v>
      </c>
    </row>
    <row r="15450" spans="1:11" x14ac:dyDescent="0.25">
      <c r="A15450" s="5" t="str">
        <f t="shared" si="483"/>
        <v>SubLAPSCE NorthwestMonthly Peak DayJuly17</v>
      </c>
      <c r="B15450" t="s">
        <v>2237</v>
      </c>
      <c r="C15450" t="s">
        <v>2266</v>
      </c>
      <c r="D15450" t="s">
        <v>2914</v>
      </c>
      <c r="E15450" t="s">
        <v>3342</v>
      </c>
      <c r="F15450" s="6">
        <v>17</v>
      </c>
      <c r="G15450" s="6"/>
      <c r="H15450" s="6"/>
      <c r="I15450" s="6"/>
      <c r="J15450" s="6">
        <v>79</v>
      </c>
      <c r="K15450">
        <f t="shared" si="482"/>
        <v>1</v>
      </c>
    </row>
    <row r="15451" spans="1:11" x14ac:dyDescent="0.25">
      <c r="A15451" s="5" t="str">
        <f t="shared" si="483"/>
        <v>SubLAPSCE NorthwestMonthly Peak DayJuly18</v>
      </c>
      <c r="B15451" t="s">
        <v>2237</v>
      </c>
      <c r="C15451" t="s">
        <v>2266</v>
      </c>
      <c r="D15451" t="s">
        <v>2914</v>
      </c>
      <c r="E15451" t="s">
        <v>3342</v>
      </c>
      <c r="F15451" s="6">
        <v>18</v>
      </c>
      <c r="G15451" s="6"/>
      <c r="H15451" s="6"/>
      <c r="I15451" s="6"/>
      <c r="J15451" s="6">
        <v>79.000000000000014</v>
      </c>
      <c r="K15451">
        <f t="shared" si="482"/>
        <v>1</v>
      </c>
    </row>
    <row r="15452" spans="1:11" x14ac:dyDescent="0.25">
      <c r="A15452" s="5" t="str">
        <f t="shared" si="483"/>
        <v>SubLAPSCE NorthwestMonthly Peak DayJuly19</v>
      </c>
      <c r="B15452" t="s">
        <v>2237</v>
      </c>
      <c r="C15452" t="s">
        <v>2266</v>
      </c>
      <c r="D15452" t="s">
        <v>2914</v>
      </c>
      <c r="E15452" t="s">
        <v>3342</v>
      </c>
      <c r="F15452" s="6">
        <v>19</v>
      </c>
      <c r="G15452" s="6"/>
      <c r="H15452" s="6"/>
      <c r="I15452" s="6"/>
      <c r="J15452" s="6">
        <v>77.166666666666671</v>
      </c>
      <c r="K15452">
        <f t="shared" si="482"/>
        <v>1</v>
      </c>
    </row>
    <row r="15453" spans="1:11" x14ac:dyDescent="0.25">
      <c r="A15453" s="5" t="str">
        <f t="shared" si="483"/>
        <v>SubLAPSCE NorthwestMonthly Peak DayJuly20</v>
      </c>
      <c r="B15453" t="s">
        <v>2237</v>
      </c>
      <c r="C15453" t="s">
        <v>2266</v>
      </c>
      <c r="D15453" t="s">
        <v>2914</v>
      </c>
      <c r="E15453" t="s">
        <v>3342</v>
      </c>
      <c r="F15453" s="6">
        <v>20</v>
      </c>
      <c r="G15453" s="6"/>
      <c r="H15453" s="6"/>
      <c r="I15453" s="6"/>
      <c r="J15453" s="6">
        <v>73.233333333333334</v>
      </c>
      <c r="K15453">
        <f t="shared" si="482"/>
        <v>1</v>
      </c>
    </row>
    <row r="15454" spans="1:11" x14ac:dyDescent="0.25">
      <c r="A15454" s="5" t="str">
        <f t="shared" si="483"/>
        <v>SubLAPSCE NorthwestMonthly Peak DayJuly21</v>
      </c>
      <c r="B15454" t="s">
        <v>2237</v>
      </c>
      <c r="C15454" t="s">
        <v>2266</v>
      </c>
      <c r="D15454" t="s">
        <v>2914</v>
      </c>
      <c r="E15454" t="s">
        <v>3342</v>
      </c>
      <c r="F15454" s="6">
        <v>21</v>
      </c>
      <c r="G15454" s="6"/>
      <c r="H15454" s="6"/>
      <c r="I15454" s="6"/>
      <c r="J15454" s="6">
        <v>70.433333333333337</v>
      </c>
      <c r="K15454">
        <f t="shared" si="482"/>
        <v>1</v>
      </c>
    </row>
    <row r="15455" spans="1:11" x14ac:dyDescent="0.25">
      <c r="A15455" s="5" t="str">
        <f t="shared" si="483"/>
        <v>SubLAPSCE NorthwestMonthly Peak DayJuly22</v>
      </c>
      <c r="B15455" t="s">
        <v>2237</v>
      </c>
      <c r="C15455" t="s">
        <v>2266</v>
      </c>
      <c r="D15455" t="s">
        <v>2914</v>
      </c>
      <c r="E15455" t="s">
        <v>3342</v>
      </c>
      <c r="F15455" s="6">
        <v>22</v>
      </c>
      <c r="G15455" s="6"/>
      <c r="H15455" s="6"/>
      <c r="I15455" s="6"/>
      <c r="J15455" s="6">
        <v>68.163333333333341</v>
      </c>
      <c r="K15455">
        <f t="shared" si="482"/>
        <v>1</v>
      </c>
    </row>
    <row r="15456" spans="1:11" x14ac:dyDescent="0.25">
      <c r="A15456" s="5" t="str">
        <f t="shared" si="483"/>
        <v>SubLAPSCE NorthwestMonthly Peak DayJuly23</v>
      </c>
      <c r="B15456" t="s">
        <v>2237</v>
      </c>
      <c r="C15456" t="s">
        <v>2266</v>
      </c>
      <c r="D15456" t="s">
        <v>2914</v>
      </c>
      <c r="E15456" t="s">
        <v>3342</v>
      </c>
      <c r="F15456" s="6">
        <v>23</v>
      </c>
      <c r="G15456" s="6"/>
      <c r="H15456" s="6"/>
      <c r="I15456" s="6"/>
      <c r="J15456" s="6">
        <v>67.510000000000005</v>
      </c>
      <c r="K15456">
        <f t="shared" si="482"/>
        <v>1</v>
      </c>
    </row>
    <row r="15457" spans="1:11" x14ac:dyDescent="0.25">
      <c r="A15457" s="5" t="str">
        <f t="shared" si="483"/>
        <v>SubLAPSCE NorthwestMonthly Peak DayJuly24</v>
      </c>
      <c r="B15457" t="s">
        <v>2237</v>
      </c>
      <c r="C15457" t="s">
        <v>2266</v>
      </c>
      <c r="D15457" t="s">
        <v>2914</v>
      </c>
      <c r="E15457" t="s">
        <v>3342</v>
      </c>
      <c r="F15457" s="6">
        <v>24</v>
      </c>
      <c r="G15457" s="6"/>
      <c r="H15457" s="6"/>
      <c r="I15457" s="6"/>
      <c r="J15457" s="6">
        <v>67.416666666666671</v>
      </c>
      <c r="K15457">
        <f t="shared" si="482"/>
        <v>1</v>
      </c>
    </row>
    <row r="15458" spans="1:11" x14ac:dyDescent="0.25">
      <c r="A15458" s="5" t="str">
        <f t="shared" si="483"/>
        <v>SubLAPSCE NorthwestAverage WeekdayAugust1</v>
      </c>
      <c r="B15458" t="s">
        <v>2237</v>
      </c>
      <c r="C15458" t="s">
        <v>2266</v>
      </c>
      <c r="D15458" t="s">
        <v>2915</v>
      </c>
      <c r="E15458" t="s">
        <v>3343</v>
      </c>
      <c r="F15458" s="6">
        <v>1</v>
      </c>
      <c r="G15458" s="6"/>
      <c r="H15458" s="6"/>
      <c r="I15458" s="6"/>
      <c r="J15458" s="6">
        <v>62.843333333333327</v>
      </c>
      <c r="K15458">
        <f t="shared" si="482"/>
        <v>1</v>
      </c>
    </row>
    <row r="15459" spans="1:11" x14ac:dyDescent="0.25">
      <c r="A15459" s="5" t="str">
        <f t="shared" si="483"/>
        <v>SubLAPSCE NorthwestAverage WeekdayAugust2</v>
      </c>
      <c r="B15459" t="s">
        <v>2237</v>
      </c>
      <c r="C15459" t="s">
        <v>2266</v>
      </c>
      <c r="D15459" t="s">
        <v>2915</v>
      </c>
      <c r="E15459" t="s">
        <v>3343</v>
      </c>
      <c r="F15459" s="6">
        <v>2</v>
      </c>
      <c r="G15459" s="6"/>
      <c r="H15459" s="6"/>
      <c r="I15459" s="6"/>
      <c r="J15459" s="6">
        <v>62.70333333333334</v>
      </c>
      <c r="K15459">
        <f t="shared" si="482"/>
        <v>1</v>
      </c>
    </row>
    <row r="15460" spans="1:11" x14ac:dyDescent="0.25">
      <c r="A15460" s="5" t="str">
        <f t="shared" si="483"/>
        <v>SubLAPSCE NorthwestAverage WeekdayAugust3</v>
      </c>
      <c r="B15460" t="s">
        <v>2237</v>
      </c>
      <c r="C15460" t="s">
        <v>2266</v>
      </c>
      <c r="D15460" t="s">
        <v>2915</v>
      </c>
      <c r="E15460" t="s">
        <v>3343</v>
      </c>
      <c r="F15460" s="6">
        <v>3</v>
      </c>
      <c r="G15460" s="6"/>
      <c r="H15460" s="6"/>
      <c r="I15460" s="6"/>
      <c r="J15460" s="6">
        <v>62.51</v>
      </c>
      <c r="K15460">
        <f t="shared" si="482"/>
        <v>1</v>
      </c>
    </row>
    <row r="15461" spans="1:11" x14ac:dyDescent="0.25">
      <c r="A15461" s="5" t="str">
        <f t="shared" si="483"/>
        <v>SubLAPSCE NorthwestAverage WeekdayAugust4</v>
      </c>
      <c r="B15461" t="s">
        <v>2237</v>
      </c>
      <c r="C15461" t="s">
        <v>2266</v>
      </c>
      <c r="D15461" t="s">
        <v>2915</v>
      </c>
      <c r="E15461" t="s">
        <v>3343</v>
      </c>
      <c r="F15461" s="6">
        <v>4</v>
      </c>
      <c r="G15461" s="6"/>
      <c r="H15461" s="6"/>
      <c r="I15461" s="6"/>
      <c r="J15461" s="6">
        <v>62.609999999999992</v>
      </c>
      <c r="K15461">
        <f t="shared" si="482"/>
        <v>1</v>
      </c>
    </row>
    <row r="15462" spans="1:11" x14ac:dyDescent="0.25">
      <c r="A15462" s="5" t="str">
        <f t="shared" si="483"/>
        <v>SubLAPSCE NorthwestAverage WeekdayAugust5</v>
      </c>
      <c r="B15462" t="s">
        <v>2237</v>
      </c>
      <c r="C15462" t="s">
        <v>2266</v>
      </c>
      <c r="D15462" t="s">
        <v>2915</v>
      </c>
      <c r="E15462" t="s">
        <v>3343</v>
      </c>
      <c r="F15462" s="6">
        <v>5</v>
      </c>
      <c r="G15462" s="6"/>
      <c r="H15462" s="6"/>
      <c r="I15462" s="6"/>
      <c r="J15462" s="6">
        <v>61.483333333333327</v>
      </c>
      <c r="K15462">
        <f t="shared" si="482"/>
        <v>1</v>
      </c>
    </row>
    <row r="15463" spans="1:11" x14ac:dyDescent="0.25">
      <c r="A15463" s="5" t="str">
        <f t="shared" si="483"/>
        <v>SubLAPSCE NorthwestAverage WeekdayAugust6</v>
      </c>
      <c r="B15463" t="s">
        <v>2237</v>
      </c>
      <c r="C15463" t="s">
        <v>2266</v>
      </c>
      <c r="D15463" t="s">
        <v>2915</v>
      </c>
      <c r="E15463" t="s">
        <v>3343</v>
      </c>
      <c r="F15463" s="6">
        <v>6</v>
      </c>
      <c r="G15463" s="6"/>
      <c r="H15463" s="6"/>
      <c r="I15463" s="6"/>
      <c r="J15463" s="6">
        <v>60.6</v>
      </c>
      <c r="K15463">
        <f t="shared" si="482"/>
        <v>1</v>
      </c>
    </row>
    <row r="15464" spans="1:11" x14ac:dyDescent="0.25">
      <c r="A15464" s="5" t="str">
        <f t="shared" si="483"/>
        <v>SubLAPSCE NorthwestAverage WeekdayAugust7</v>
      </c>
      <c r="B15464" t="s">
        <v>2237</v>
      </c>
      <c r="C15464" t="s">
        <v>2266</v>
      </c>
      <c r="D15464" t="s">
        <v>2915</v>
      </c>
      <c r="E15464" t="s">
        <v>3343</v>
      </c>
      <c r="F15464" s="6">
        <v>7</v>
      </c>
      <c r="G15464" s="6"/>
      <c r="H15464" s="6"/>
      <c r="I15464" s="6"/>
      <c r="J15464" s="6">
        <v>60.029999999999994</v>
      </c>
      <c r="K15464">
        <f t="shared" si="482"/>
        <v>1</v>
      </c>
    </row>
    <row r="15465" spans="1:11" x14ac:dyDescent="0.25">
      <c r="A15465" s="5" t="str">
        <f t="shared" si="483"/>
        <v>SubLAPSCE NorthwestAverage WeekdayAugust8</v>
      </c>
      <c r="B15465" t="s">
        <v>2237</v>
      </c>
      <c r="C15465" t="s">
        <v>2266</v>
      </c>
      <c r="D15465" t="s">
        <v>2915</v>
      </c>
      <c r="E15465" t="s">
        <v>3343</v>
      </c>
      <c r="F15465" s="6">
        <v>8</v>
      </c>
      <c r="G15465" s="6"/>
      <c r="H15465" s="6"/>
      <c r="I15465" s="6"/>
      <c r="J15465" s="6">
        <v>59.640000000000008</v>
      </c>
      <c r="K15465">
        <f t="shared" si="482"/>
        <v>1</v>
      </c>
    </row>
    <row r="15466" spans="1:11" x14ac:dyDescent="0.25">
      <c r="A15466" s="5" t="str">
        <f t="shared" si="483"/>
        <v>SubLAPSCE NorthwestAverage WeekdayAugust9</v>
      </c>
      <c r="B15466" t="s">
        <v>2237</v>
      </c>
      <c r="C15466" t="s">
        <v>2266</v>
      </c>
      <c r="D15466" t="s">
        <v>2915</v>
      </c>
      <c r="E15466" t="s">
        <v>3343</v>
      </c>
      <c r="F15466" s="6">
        <v>9</v>
      </c>
      <c r="G15466" s="6"/>
      <c r="H15466" s="6"/>
      <c r="I15466" s="6"/>
      <c r="J15466" s="6">
        <v>63.543333333333329</v>
      </c>
      <c r="K15466">
        <f t="shared" si="482"/>
        <v>1</v>
      </c>
    </row>
    <row r="15467" spans="1:11" x14ac:dyDescent="0.25">
      <c r="A15467" s="5" t="str">
        <f t="shared" si="483"/>
        <v>SubLAPSCE NorthwestAverage WeekdayAugust10</v>
      </c>
      <c r="B15467" t="s">
        <v>2237</v>
      </c>
      <c r="C15467" t="s">
        <v>2266</v>
      </c>
      <c r="D15467" t="s">
        <v>2915</v>
      </c>
      <c r="E15467" t="s">
        <v>3343</v>
      </c>
      <c r="F15467" s="6">
        <v>10</v>
      </c>
      <c r="G15467" s="6"/>
      <c r="H15467" s="6"/>
      <c r="I15467" s="6"/>
      <c r="J15467" s="6">
        <v>68.326666666666668</v>
      </c>
      <c r="K15467">
        <f t="shared" si="482"/>
        <v>1</v>
      </c>
    </row>
    <row r="15468" spans="1:11" x14ac:dyDescent="0.25">
      <c r="A15468" s="5" t="str">
        <f t="shared" si="483"/>
        <v>SubLAPSCE NorthwestAverage WeekdayAugust11</v>
      </c>
      <c r="B15468" t="s">
        <v>2237</v>
      </c>
      <c r="C15468" t="s">
        <v>2266</v>
      </c>
      <c r="D15468" t="s">
        <v>2915</v>
      </c>
      <c r="E15468" t="s">
        <v>3343</v>
      </c>
      <c r="F15468" s="6">
        <v>11</v>
      </c>
      <c r="G15468" s="6"/>
      <c r="H15468" s="6"/>
      <c r="I15468" s="6"/>
      <c r="J15468" s="6">
        <v>72.266666666666666</v>
      </c>
      <c r="K15468">
        <f t="shared" si="482"/>
        <v>1</v>
      </c>
    </row>
    <row r="15469" spans="1:11" x14ac:dyDescent="0.25">
      <c r="A15469" s="5" t="str">
        <f t="shared" si="483"/>
        <v>SubLAPSCE NorthwestAverage WeekdayAugust12</v>
      </c>
      <c r="B15469" t="s">
        <v>2237</v>
      </c>
      <c r="C15469" t="s">
        <v>2266</v>
      </c>
      <c r="D15469" t="s">
        <v>2915</v>
      </c>
      <c r="E15469" t="s">
        <v>3343</v>
      </c>
      <c r="F15469" s="6">
        <v>12</v>
      </c>
      <c r="G15469" s="6"/>
      <c r="H15469" s="6"/>
      <c r="I15469" s="6"/>
      <c r="J15469" s="6">
        <v>72.77</v>
      </c>
      <c r="K15469">
        <f t="shared" si="482"/>
        <v>1</v>
      </c>
    </row>
    <row r="15470" spans="1:11" x14ac:dyDescent="0.25">
      <c r="A15470" s="5" t="str">
        <f t="shared" si="483"/>
        <v>SubLAPSCE NorthwestAverage WeekdayAugust13</v>
      </c>
      <c r="B15470" t="s">
        <v>2237</v>
      </c>
      <c r="C15470" t="s">
        <v>2266</v>
      </c>
      <c r="D15470" t="s">
        <v>2915</v>
      </c>
      <c r="E15470" t="s">
        <v>3343</v>
      </c>
      <c r="F15470" s="6">
        <v>13</v>
      </c>
      <c r="G15470" s="6"/>
      <c r="H15470" s="6"/>
      <c r="I15470" s="6"/>
      <c r="J15470" s="6">
        <v>73.100000000000009</v>
      </c>
      <c r="K15470">
        <f t="shared" si="482"/>
        <v>1</v>
      </c>
    </row>
    <row r="15471" spans="1:11" x14ac:dyDescent="0.25">
      <c r="A15471" s="5" t="str">
        <f t="shared" si="483"/>
        <v>SubLAPSCE NorthwestAverage WeekdayAugust14</v>
      </c>
      <c r="B15471" t="s">
        <v>2237</v>
      </c>
      <c r="C15471" t="s">
        <v>2266</v>
      </c>
      <c r="D15471" t="s">
        <v>2915</v>
      </c>
      <c r="E15471" t="s">
        <v>3343</v>
      </c>
      <c r="F15471" s="6">
        <v>14</v>
      </c>
      <c r="G15471" s="6"/>
      <c r="H15471" s="6"/>
      <c r="I15471" s="6"/>
      <c r="J15471" s="6">
        <v>75.266666666666666</v>
      </c>
      <c r="K15471">
        <f t="shared" si="482"/>
        <v>1</v>
      </c>
    </row>
    <row r="15472" spans="1:11" x14ac:dyDescent="0.25">
      <c r="A15472" s="5" t="str">
        <f t="shared" si="483"/>
        <v>SubLAPSCE NorthwestAverage WeekdayAugust15</v>
      </c>
      <c r="B15472" t="s">
        <v>2237</v>
      </c>
      <c r="C15472" t="s">
        <v>2266</v>
      </c>
      <c r="D15472" t="s">
        <v>2915</v>
      </c>
      <c r="E15472" t="s">
        <v>3343</v>
      </c>
      <c r="F15472" s="6">
        <v>15</v>
      </c>
      <c r="G15472" s="6"/>
      <c r="H15472" s="6"/>
      <c r="I15472" s="6"/>
      <c r="J15472" s="6">
        <v>76.666666666666671</v>
      </c>
      <c r="K15472">
        <f t="shared" si="482"/>
        <v>1</v>
      </c>
    </row>
    <row r="15473" spans="1:11" x14ac:dyDescent="0.25">
      <c r="A15473" s="5" t="str">
        <f t="shared" si="483"/>
        <v>SubLAPSCE NorthwestAverage WeekdayAugust16</v>
      </c>
      <c r="B15473" t="s">
        <v>2237</v>
      </c>
      <c r="C15473" t="s">
        <v>2266</v>
      </c>
      <c r="D15473" t="s">
        <v>2915</v>
      </c>
      <c r="E15473" t="s">
        <v>3343</v>
      </c>
      <c r="F15473" s="6">
        <v>16</v>
      </c>
      <c r="G15473" s="6"/>
      <c r="H15473" s="6"/>
      <c r="I15473" s="6"/>
      <c r="J15473" s="6">
        <v>76.433333333333337</v>
      </c>
      <c r="K15473">
        <f t="shared" si="482"/>
        <v>1</v>
      </c>
    </row>
    <row r="15474" spans="1:11" x14ac:dyDescent="0.25">
      <c r="A15474" s="5" t="str">
        <f t="shared" si="483"/>
        <v>SubLAPSCE NorthwestAverage WeekdayAugust17</v>
      </c>
      <c r="B15474" t="s">
        <v>2237</v>
      </c>
      <c r="C15474" t="s">
        <v>2266</v>
      </c>
      <c r="D15474" t="s">
        <v>2915</v>
      </c>
      <c r="E15474" t="s">
        <v>3343</v>
      </c>
      <c r="F15474" s="6">
        <v>17</v>
      </c>
      <c r="G15474" s="6"/>
      <c r="H15474" s="6"/>
      <c r="I15474" s="6"/>
      <c r="J15474" s="6">
        <v>76.066666666666663</v>
      </c>
      <c r="K15474">
        <f t="shared" si="482"/>
        <v>1</v>
      </c>
    </row>
    <row r="15475" spans="1:11" x14ac:dyDescent="0.25">
      <c r="A15475" s="5" t="str">
        <f t="shared" si="483"/>
        <v>SubLAPSCE NorthwestAverage WeekdayAugust18</v>
      </c>
      <c r="B15475" t="s">
        <v>2237</v>
      </c>
      <c r="C15475" t="s">
        <v>2266</v>
      </c>
      <c r="D15475" t="s">
        <v>2915</v>
      </c>
      <c r="E15475" t="s">
        <v>3343</v>
      </c>
      <c r="F15475" s="6">
        <v>18</v>
      </c>
      <c r="G15475" s="6"/>
      <c r="H15475" s="6"/>
      <c r="I15475" s="6"/>
      <c r="J15475" s="6">
        <v>75.2</v>
      </c>
      <c r="K15475">
        <f t="shared" si="482"/>
        <v>1</v>
      </c>
    </row>
    <row r="15476" spans="1:11" x14ac:dyDescent="0.25">
      <c r="A15476" s="5" t="str">
        <f t="shared" si="483"/>
        <v>SubLAPSCE NorthwestAverage WeekdayAugust19</v>
      </c>
      <c r="B15476" t="s">
        <v>2237</v>
      </c>
      <c r="C15476" t="s">
        <v>2266</v>
      </c>
      <c r="D15476" t="s">
        <v>2915</v>
      </c>
      <c r="E15476" t="s">
        <v>3343</v>
      </c>
      <c r="F15476" s="6">
        <v>19</v>
      </c>
      <c r="G15476" s="6"/>
      <c r="H15476" s="6"/>
      <c r="I15476" s="6"/>
      <c r="J15476" s="6">
        <v>72.066666666666663</v>
      </c>
      <c r="K15476">
        <f t="shared" si="482"/>
        <v>1</v>
      </c>
    </row>
    <row r="15477" spans="1:11" x14ac:dyDescent="0.25">
      <c r="A15477" s="5" t="str">
        <f t="shared" si="483"/>
        <v>SubLAPSCE NorthwestAverage WeekdayAugust20</v>
      </c>
      <c r="B15477" t="s">
        <v>2237</v>
      </c>
      <c r="C15477" t="s">
        <v>2266</v>
      </c>
      <c r="D15477" t="s">
        <v>2915</v>
      </c>
      <c r="E15477" t="s">
        <v>3343</v>
      </c>
      <c r="F15477" s="6">
        <v>20</v>
      </c>
      <c r="G15477" s="6"/>
      <c r="H15477" s="6"/>
      <c r="I15477" s="6"/>
      <c r="J15477" s="6">
        <v>70.2</v>
      </c>
      <c r="K15477">
        <f t="shared" si="482"/>
        <v>1</v>
      </c>
    </row>
    <row r="15478" spans="1:11" x14ac:dyDescent="0.25">
      <c r="A15478" s="5" t="str">
        <f t="shared" si="483"/>
        <v>SubLAPSCE NorthwestAverage WeekdayAugust21</v>
      </c>
      <c r="B15478" t="s">
        <v>2237</v>
      </c>
      <c r="C15478" t="s">
        <v>2266</v>
      </c>
      <c r="D15478" t="s">
        <v>2915</v>
      </c>
      <c r="E15478" t="s">
        <v>3343</v>
      </c>
      <c r="F15478" s="6">
        <v>21</v>
      </c>
      <c r="G15478" s="6"/>
      <c r="H15478" s="6"/>
      <c r="I15478" s="6"/>
      <c r="J15478" s="6">
        <v>68.260000000000005</v>
      </c>
      <c r="K15478">
        <f t="shared" si="482"/>
        <v>1</v>
      </c>
    </row>
    <row r="15479" spans="1:11" x14ac:dyDescent="0.25">
      <c r="A15479" s="5" t="str">
        <f t="shared" si="483"/>
        <v>SubLAPSCE NorthwestAverage WeekdayAugust22</v>
      </c>
      <c r="B15479" t="s">
        <v>2237</v>
      </c>
      <c r="C15479" t="s">
        <v>2266</v>
      </c>
      <c r="D15479" t="s">
        <v>2915</v>
      </c>
      <c r="E15479" t="s">
        <v>3343</v>
      </c>
      <c r="F15479" s="6">
        <v>22</v>
      </c>
      <c r="G15479" s="6"/>
      <c r="H15479" s="6"/>
      <c r="I15479" s="6"/>
      <c r="J15479" s="6">
        <v>65.653333333333322</v>
      </c>
      <c r="K15479">
        <f t="shared" si="482"/>
        <v>1</v>
      </c>
    </row>
    <row r="15480" spans="1:11" x14ac:dyDescent="0.25">
      <c r="A15480" s="5" t="str">
        <f t="shared" si="483"/>
        <v>SubLAPSCE NorthwestAverage WeekdayAugust23</v>
      </c>
      <c r="B15480" t="s">
        <v>2237</v>
      </c>
      <c r="C15480" t="s">
        <v>2266</v>
      </c>
      <c r="D15480" t="s">
        <v>2915</v>
      </c>
      <c r="E15480" t="s">
        <v>3343</v>
      </c>
      <c r="F15480" s="6">
        <v>23</v>
      </c>
      <c r="G15480" s="6"/>
      <c r="H15480" s="6"/>
      <c r="I15480" s="6"/>
      <c r="J15480" s="6">
        <v>65.176666666666662</v>
      </c>
      <c r="K15480">
        <f t="shared" si="482"/>
        <v>1</v>
      </c>
    </row>
    <row r="15481" spans="1:11" x14ac:dyDescent="0.25">
      <c r="A15481" s="5" t="str">
        <f t="shared" si="483"/>
        <v>SubLAPSCE NorthwestAverage WeekdayAugust24</v>
      </c>
      <c r="B15481" t="s">
        <v>2237</v>
      </c>
      <c r="C15481" t="s">
        <v>2266</v>
      </c>
      <c r="D15481" t="s">
        <v>2915</v>
      </c>
      <c r="E15481" t="s">
        <v>3343</v>
      </c>
      <c r="F15481" s="6">
        <v>24</v>
      </c>
      <c r="G15481" s="6"/>
      <c r="H15481" s="6"/>
      <c r="I15481" s="6"/>
      <c r="J15481" s="6">
        <v>64.163333333333341</v>
      </c>
      <c r="K15481">
        <f t="shared" si="482"/>
        <v>1</v>
      </c>
    </row>
    <row r="15482" spans="1:11" x14ac:dyDescent="0.25">
      <c r="A15482" s="5" t="str">
        <f t="shared" si="483"/>
        <v>SubLAPSCE NorthwestMonthly Peak DayAugust1</v>
      </c>
      <c r="B15482" t="s">
        <v>2237</v>
      </c>
      <c r="C15482" t="s">
        <v>2266</v>
      </c>
      <c r="D15482" t="s">
        <v>2916</v>
      </c>
      <c r="E15482" t="s">
        <v>3343</v>
      </c>
      <c r="F15482" s="6">
        <v>1</v>
      </c>
      <c r="G15482" s="6"/>
      <c r="H15482" s="6"/>
      <c r="I15482" s="6"/>
      <c r="J15482" s="6">
        <v>64.353333333333339</v>
      </c>
      <c r="K15482">
        <f t="shared" si="482"/>
        <v>1</v>
      </c>
    </row>
    <row r="15483" spans="1:11" x14ac:dyDescent="0.25">
      <c r="A15483" s="5" t="str">
        <f t="shared" si="483"/>
        <v>SubLAPSCE NorthwestMonthly Peak DayAugust2</v>
      </c>
      <c r="B15483" t="s">
        <v>2237</v>
      </c>
      <c r="C15483" t="s">
        <v>2266</v>
      </c>
      <c r="D15483" t="s">
        <v>2916</v>
      </c>
      <c r="E15483" t="s">
        <v>3343</v>
      </c>
      <c r="F15483" s="6">
        <v>2</v>
      </c>
      <c r="G15483" s="6"/>
      <c r="H15483" s="6"/>
      <c r="I15483" s="6"/>
      <c r="J15483" s="6">
        <v>63.776666666666664</v>
      </c>
      <c r="K15483">
        <f t="shared" si="482"/>
        <v>1</v>
      </c>
    </row>
    <row r="15484" spans="1:11" x14ac:dyDescent="0.25">
      <c r="A15484" s="5" t="str">
        <f t="shared" si="483"/>
        <v>SubLAPSCE NorthwestMonthly Peak DayAugust3</v>
      </c>
      <c r="B15484" t="s">
        <v>2237</v>
      </c>
      <c r="C15484" t="s">
        <v>2266</v>
      </c>
      <c r="D15484" t="s">
        <v>2916</v>
      </c>
      <c r="E15484" t="s">
        <v>3343</v>
      </c>
      <c r="F15484" s="6">
        <v>3</v>
      </c>
      <c r="G15484" s="6"/>
      <c r="H15484" s="6"/>
      <c r="I15484" s="6"/>
      <c r="J15484" s="6">
        <v>63.25333333333333</v>
      </c>
      <c r="K15484">
        <f t="shared" si="482"/>
        <v>1</v>
      </c>
    </row>
    <row r="15485" spans="1:11" x14ac:dyDescent="0.25">
      <c r="A15485" s="5" t="str">
        <f t="shared" si="483"/>
        <v>SubLAPSCE NorthwestMonthly Peak DayAugust4</v>
      </c>
      <c r="B15485" t="s">
        <v>2237</v>
      </c>
      <c r="C15485" t="s">
        <v>2266</v>
      </c>
      <c r="D15485" t="s">
        <v>2916</v>
      </c>
      <c r="E15485" t="s">
        <v>3343</v>
      </c>
      <c r="F15485" s="6">
        <v>4</v>
      </c>
      <c r="G15485" s="6"/>
      <c r="H15485" s="6"/>
      <c r="I15485" s="6"/>
      <c r="J15485" s="6">
        <v>63.016666666666673</v>
      </c>
      <c r="K15485">
        <f t="shared" si="482"/>
        <v>1</v>
      </c>
    </row>
    <row r="15486" spans="1:11" x14ac:dyDescent="0.25">
      <c r="A15486" s="5" t="str">
        <f t="shared" si="483"/>
        <v>SubLAPSCE NorthwestMonthly Peak DayAugust5</v>
      </c>
      <c r="B15486" t="s">
        <v>2237</v>
      </c>
      <c r="C15486" t="s">
        <v>2266</v>
      </c>
      <c r="D15486" t="s">
        <v>2916</v>
      </c>
      <c r="E15486" t="s">
        <v>3343</v>
      </c>
      <c r="F15486" s="6">
        <v>5</v>
      </c>
      <c r="G15486" s="6"/>
      <c r="H15486" s="6"/>
      <c r="I15486" s="6"/>
      <c r="J15486" s="6">
        <v>62.406666666666666</v>
      </c>
      <c r="K15486">
        <f t="shared" si="482"/>
        <v>1</v>
      </c>
    </row>
    <row r="15487" spans="1:11" x14ac:dyDescent="0.25">
      <c r="A15487" s="5" t="str">
        <f t="shared" si="483"/>
        <v>SubLAPSCE NorthwestMonthly Peak DayAugust6</v>
      </c>
      <c r="B15487" t="s">
        <v>2237</v>
      </c>
      <c r="C15487" t="s">
        <v>2266</v>
      </c>
      <c r="D15487" t="s">
        <v>2916</v>
      </c>
      <c r="E15487" t="s">
        <v>3343</v>
      </c>
      <c r="F15487" s="6">
        <v>6</v>
      </c>
      <c r="G15487" s="6"/>
      <c r="H15487" s="6"/>
      <c r="I15487" s="6"/>
      <c r="J15487" s="6">
        <v>62.196666666666665</v>
      </c>
      <c r="K15487">
        <f t="shared" si="482"/>
        <v>1</v>
      </c>
    </row>
    <row r="15488" spans="1:11" x14ac:dyDescent="0.25">
      <c r="A15488" s="5" t="str">
        <f t="shared" si="483"/>
        <v>SubLAPSCE NorthwestMonthly Peak DayAugust7</v>
      </c>
      <c r="B15488" t="s">
        <v>2237</v>
      </c>
      <c r="C15488" t="s">
        <v>2266</v>
      </c>
      <c r="D15488" t="s">
        <v>2916</v>
      </c>
      <c r="E15488" t="s">
        <v>3343</v>
      </c>
      <c r="F15488" s="6">
        <v>7</v>
      </c>
      <c r="G15488" s="6"/>
      <c r="H15488" s="6"/>
      <c r="I15488" s="6"/>
      <c r="J15488" s="6">
        <v>61.993333333333339</v>
      </c>
      <c r="K15488">
        <f t="shared" si="482"/>
        <v>1</v>
      </c>
    </row>
    <row r="15489" spans="1:11" x14ac:dyDescent="0.25">
      <c r="A15489" s="5" t="str">
        <f t="shared" si="483"/>
        <v>SubLAPSCE NorthwestMonthly Peak DayAugust8</v>
      </c>
      <c r="B15489" t="s">
        <v>2237</v>
      </c>
      <c r="C15489" t="s">
        <v>2266</v>
      </c>
      <c r="D15489" t="s">
        <v>2916</v>
      </c>
      <c r="E15489" t="s">
        <v>3343</v>
      </c>
      <c r="F15489" s="6">
        <v>8</v>
      </c>
      <c r="G15489" s="6"/>
      <c r="H15489" s="6"/>
      <c r="I15489" s="6"/>
      <c r="J15489" s="6">
        <v>61.47</v>
      </c>
      <c r="K15489">
        <f t="shared" si="482"/>
        <v>1</v>
      </c>
    </row>
    <row r="15490" spans="1:11" x14ac:dyDescent="0.25">
      <c r="A15490" s="5" t="str">
        <f t="shared" si="483"/>
        <v>SubLAPSCE NorthwestMonthly Peak DayAugust9</v>
      </c>
      <c r="B15490" t="s">
        <v>2237</v>
      </c>
      <c r="C15490" t="s">
        <v>2266</v>
      </c>
      <c r="D15490" t="s">
        <v>2916</v>
      </c>
      <c r="E15490" t="s">
        <v>3343</v>
      </c>
      <c r="F15490" s="6">
        <v>9</v>
      </c>
      <c r="G15490" s="6"/>
      <c r="H15490" s="6"/>
      <c r="I15490" s="6"/>
      <c r="J15490" s="6">
        <v>64.256666666666675</v>
      </c>
      <c r="K15490">
        <f t="shared" ref="K15490:K15553" si="484">INDEX(events, MATCH(CONCATENATE(B15490, C15490, D15490, E15490), events_y, 0), MATCH("Confidential", events_x, 0))</f>
        <v>1</v>
      </c>
    </row>
    <row r="15491" spans="1:11" x14ac:dyDescent="0.25">
      <c r="A15491" s="5" t="str">
        <f t="shared" ref="A15491:A15554" si="485">CONCATENATE(B15491, C15491, D15491, E15491, F15491)</f>
        <v>SubLAPSCE NorthwestMonthly Peak DayAugust10</v>
      </c>
      <c r="B15491" t="s">
        <v>2237</v>
      </c>
      <c r="C15491" t="s">
        <v>2266</v>
      </c>
      <c r="D15491" t="s">
        <v>2916</v>
      </c>
      <c r="E15491" t="s">
        <v>3343</v>
      </c>
      <c r="F15491" s="6">
        <v>10</v>
      </c>
      <c r="G15491" s="6"/>
      <c r="H15491" s="6"/>
      <c r="I15491" s="6"/>
      <c r="J15491" s="6">
        <v>68.44</v>
      </c>
      <c r="K15491">
        <f t="shared" si="484"/>
        <v>1</v>
      </c>
    </row>
    <row r="15492" spans="1:11" x14ac:dyDescent="0.25">
      <c r="A15492" s="5" t="str">
        <f t="shared" si="485"/>
        <v>SubLAPSCE NorthwestMonthly Peak DayAugust11</v>
      </c>
      <c r="B15492" t="s">
        <v>2237</v>
      </c>
      <c r="C15492" t="s">
        <v>2266</v>
      </c>
      <c r="D15492" t="s">
        <v>2916</v>
      </c>
      <c r="E15492" t="s">
        <v>3343</v>
      </c>
      <c r="F15492" s="6">
        <v>11</v>
      </c>
      <c r="G15492" s="6"/>
      <c r="H15492" s="6"/>
      <c r="I15492" s="6"/>
      <c r="J15492" s="6">
        <v>73.399999999999991</v>
      </c>
      <c r="K15492">
        <f t="shared" si="484"/>
        <v>1</v>
      </c>
    </row>
    <row r="15493" spans="1:11" x14ac:dyDescent="0.25">
      <c r="A15493" s="5" t="str">
        <f t="shared" si="485"/>
        <v>SubLAPSCE NorthwestMonthly Peak DayAugust12</v>
      </c>
      <c r="B15493" t="s">
        <v>2237</v>
      </c>
      <c r="C15493" t="s">
        <v>2266</v>
      </c>
      <c r="D15493" t="s">
        <v>2916</v>
      </c>
      <c r="E15493" t="s">
        <v>3343</v>
      </c>
      <c r="F15493" s="6">
        <v>12</v>
      </c>
      <c r="G15493" s="6"/>
      <c r="H15493" s="6"/>
      <c r="I15493" s="6"/>
      <c r="J15493" s="6">
        <v>76.266666666666666</v>
      </c>
      <c r="K15493">
        <f t="shared" si="484"/>
        <v>1</v>
      </c>
    </row>
    <row r="15494" spans="1:11" x14ac:dyDescent="0.25">
      <c r="A15494" s="5" t="str">
        <f t="shared" si="485"/>
        <v>SubLAPSCE NorthwestMonthly Peak DayAugust13</v>
      </c>
      <c r="B15494" t="s">
        <v>2237</v>
      </c>
      <c r="C15494" t="s">
        <v>2266</v>
      </c>
      <c r="D15494" t="s">
        <v>2916</v>
      </c>
      <c r="E15494" t="s">
        <v>3343</v>
      </c>
      <c r="F15494" s="6">
        <v>13</v>
      </c>
      <c r="G15494" s="6"/>
      <c r="H15494" s="6"/>
      <c r="I15494" s="6"/>
      <c r="J15494" s="6">
        <v>75</v>
      </c>
      <c r="K15494">
        <f t="shared" si="484"/>
        <v>1</v>
      </c>
    </row>
    <row r="15495" spans="1:11" x14ac:dyDescent="0.25">
      <c r="A15495" s="5" t="str">
        <f t="shared" si="485"/>
        <v>SubLAPSCE NorthwestMonthly Peak DayAugust14</v>
      </c>
      <c r="B15495" t="s">
        <v>2237</v>
      </c>
      <c r="C15495" t="s">
        <v>2266</v>
      </c>
      <c r="D15495" t="s">
        <v>2916</v>
      </c>
      <c r="E15495" t="s">
        <v>3343</v>
      </c>
      <c r="F15495" s="6">
        <v>14</v>
      </c>
      <c r="G15495" s="6"/>
      <c r="H15495" s="6"/>
      <c r="I15495" s="6"/>
      <c r="J15495" s="6">
        <v>74.866666666666674</v>
      </c>
      <c r="K15495">
        <f t="shared" si="484"/>
        <v>1</v>
      </c>
    </row>
    <row r="15496" spans="1:11" x14ac:dyDescent="0.25">
      <c r="A15496" s="5" t="str">
        <f t="shared" si="485"/>
        <v>SubLAPSCE NorthwestMonthly Peak DayAugust15</v>
      </c>
      <c r="B15496" t="s">
        <v>2237</v>
      </c>
      <c r="C15496" t="s">
        <v>2266</v>
      </c>
      <c r="D15496" t="s">
        <v>2916</v>
      </c>
      <c r="E15496" t="s">
        <v>3343</v>
      </c>
      <c r="F15496" s="6">
        <v>15</v>
      </c>
      <c r="G15496" s="6"/>
      <c r="H15496" s="6"/>
      <c r="I15496" s="6"/>
      <c r="J15496" s="6">
        <v>75.633333333333326</v>
      </c>
      <c r="K15496">
        <f t="shared" si="484"/>
        <v>1</v>
      </c>
    </row>
    <row r="15497" spans="1:11" x14ac:dyDescent="0.25">
      <c r="A15497" s="5" t="str">
        <f t="shared" si="485"/>
        <v>SubLAPSCE NorthwestMonthly Peak DayAugust16</v>
      </c>
      <c r="B15497" t="s">
        <v>2237</v>
      </c>
      <c r="C15497" t="s">
        <v>2266</v>
      </c>
      <c r="D15497" t="s">
        <v>2916</v>
      </c>
      <c r="E15497" t="s">
        <v>3343</v>
      </c>
      <c r="F15497" s="6">
        <v>16</v>
      </c>
      <c r="G15497" s="6"/>
      <c r="H15497" s="6"/>
      <c r="I15497" s="6"/>
      <c r="J15497" s="6">
        <v>76.233333333333334</v>
      </c>
      <c r="K15497">
        <f t="shared" si="484"/>
        <v>1</v>
      </c>
    </row>
    <row r="15498" spans="1:11" x14ac:dyDescent="0.25">
      <c r="A15498" s="5" t="str">
        <f t="shared" si="485"/>
        <v>SubLAPSCE NorthwestMonthly Peak DayAugust17</v>
      </c>
      <c r="B15498" t="s">
        <v>2237</v>
      </c>
      <c r="C15498" t="s">
        <v>2266</v>
      </c>
      <c r="D15498" t="s">
        <v>2916</v>
      </c>
      <c r="E15498" t="s">
        <v>3343</v>
      </c>
      <c r="F15498" s="6">
        <v>17</v>
      </c>
      <c r="G15498" s="6"/>
      <c r="H15498" s="6"/>
      <c r="I15498" s="6"/>
      <c r="J15498" s="6">
        <v>76.333333333333329</v>
      </c>
      <c r="K15498">
        <f t="shared" si="484"/>
        <v>1</v>
      </c>
    </row>
    <row r="15499" spans="1:11" x14ac:dyDescent="0.25">
      <c r="A15499" s="5" t="str">
        <f t="shared" si="485"/>
        <v>SubLAPSCE NorthwestMonthly Peak DayAugust18</v>
      </c>
      <c r="B15499" t="s">
        <v>2237</v>
      </c>
      <c r="C15499" t="s">
        <v>2266</v>
      </c>
      <c r="D15499" t="s">
        <v>2916</v>
      </c>
      <c r="E15499" t="s">
        <v>3343</v>
      </c>
      <c r="F15499" s="6">
        <v>18</v>
      </c>
      <c r="G15499" s="6"/>
      <c r="H15499" s="6"/>
      <c r="I15499" s="6"/>
      <c r="J15499" s="6">
        <v>74.36666666666666</v>
      </c>
      <c r="K15499">
        <f t="shared" si="484"/>
        <v>1</v>
      </c>
    </row>
    <row r="15500" spans="1:11" x14ac:dyDescent="0.25">
      <c r="A15500" s="5" t="str">
        <f t="shared" si="485"/>
        <v>SubLAPSCE NorthwestMonthly Peak DayAugust19</v>
      </c>
      <c r="B15500" t="s">
        <v>2237</v>
      </c>
      <c r="C15500" t="s">
        <v>2266</v>
      </c>
      <c r="D15500" t="s">
        <v>2916</v>
      </c>
      <c r="E15500" t="s">
        <v>3343</v>
      </c>
      <c r="F15500" s="6">
        <v>19</v>
      </c>
      <c r="G15500" s="6"/>
      <c r="H15500" s="6"/>
      <c r="I15500" s="6"/>
      <c r="J15500" s="6">
        <v>71.833333333333329</v>
      </c>
      <c r="K15500">
        <f t="shared" si="484"/>
        <v>1</v>
      </c>
    </row>
    <row r="15501" spans="1:11" x14ac:dyDescent="0.25">
      <c r="A15501" s="5" t="str">
        <f t="shared" si="485"/>
        <v>SubLAPSCE NorthwestMonthly Peak DayAugust20</v>
      </c>
      <c r="B15501" t="s">
        <v>2237</v>
      </c>
      <c r="C15501" t="s">
        <v>2266</v>
      </c>
      <c r="D15501" t="s">
        <v>2916</v>
      </c>
      <c r="E15501" t="s">
        <v>3343</v>
      </c>
      <c r="F15501" s="6">
        <v>20</v>
      </c>
      <c r="G15501" s="6"/>
      <c r="H15501" s="6"/>
      <c r="I15501" s="6"/>
      <c r="J15501" s="6">
        <v>68.626666666666665</v>
      </c>
      <c r="K15501">
        <f t="shared" si="484"/>
        <v>1</v>
      </c>
    </row>
    <row r="15502" spans="1:11" x14ac:dyDescent="0.25">
      <c r="A15502" s="5" t="str">
        <f t="shared" si="485"/>
        <v>SubLAPSCE NorthwestMonthly Peak DayAugust21</v>
      </c>
      <c r="B15502" t="s">
        <v>2237</v>
      </c>
      <c r="C15502" t="s">
        <v>2266</v>
      </c>
      <c r="D15502" t="s">
        <v>2916</v>
      </c>
      <c r="E15502" t="s">
        <v>3343</v>
      </c>
      <c r="F15502" s="6">
        <v>21</v>
      </c>
      <c r="G15502" s="6"/>
      <c r="H15502" s="6"/>
      <c r="I15502" s="6"/>
      <c r="J15502" s="6">
        <v>66.92</v>
      </c>
      <c r="K15502">
        <f t="shared" si="484"/>
        <v>1</v>
      </c>
    </row>
    <row r="15503" spans="1:11" x14ac:dyDescent="0.25">
      <c r="A15503" s="5" t="str">
        <f t="shared" si="485"/>
        <v>SubLAPSCE NorthwestMonthly Peak DayAugust22</v>
      </c>
      <c r="B15503" t="s">
        <v>2237</v>
      </c>
      <c r="C15503" t="s">
        <v>2266</v>
      </c>
      <c r="D15503" t="s">
        <v>2916</v>
      </c>
      <c r="E15503" t="s">
        <v>3343</v>
      </c>
      <c r="F15503" s="6">
        <v>22</v>
      </c>
      <c r="G15503" s="6"/>
      <c r="H15503" s="6"/>
      <c r="I15503" s="6"/>
      <c r="J15503" s="6">
        <v>65.396666666666661</v>
      </c>
      <c r="K15503">
        <f t="shared" si="484"/>
        <v>1</v>
      </c>
    </row>
    <row r="15504" spans="1:11" x14ac:dyDescent="0.25">
      <c r="A15504" s="5" t="str">
        <f t="shared" si="485"/>
        <v>SubLAPSCE NorthwestMonthly Peak DayAugust23</v>
      </c>
      <c r="B15504" t="s">
        <v>2237</v>
      </c>
      <c r="C15504" t="s">
        <v>2266</v>
      </c>
      <c r="D15504" t="s">
        <v>2916</v>
      </c>
      <c r="E15504" t="s">
        <v>3343</v>
      </c>
      <c r="F15504" s="6">
        <v>23</v>
      </c>
      <c r="G15504" s="6"/>
      <c r="H15504" s="6"/>
      <c r="I15504" s="6"/>
      <c r="J15504" s="6">
        <v>64.596666666666678</v>
      </c>
      <c r="K15504">
        <f t="shared" si="484"/>
        <v>1</v>
      </c>
    </row>
    <row r="15505" spans="1:11" x14ac:dyDescent="0.25">
      <c r="A15505" s="5" t="str">
        <f t="shared" si="485"/>
        <v>SubLAPSCE NorthwestMonthly Peak DayAugust24</v>
      </c>
      <c r="B15505" t="s">
        <v>2237</v>
      </c>
      <c r="C15505" t="s">
        <v>2266</v>
      </c>
      <c r="D15505" t="s">
        <v>2916</v>
      </c>
      <c r="E15505" t="s">
        <v>3343</v>
      </c>
      <c r="F15505" s="6">
        <v>24</v>
      </c>
      <c r="G15505" s="6"/>
      <c r="H15505" s="6"/>
      <c r="I15505" s="6"/>
      <c r="J15505" s="6">
        <v>64.306666666666672</v>
      </c>
      <c r="K15505">
        <f t="shared" si="484"/>
        <v>1</v>
      </c>
    </row>
    <row r="15506" spans="1:11" x14ac:dyDescent="0.25">
      <c r="A15506" s="5" t="str">
        <f t="shared" si="485"/>
        <v>SubLAPSCE NorthwestAverage WeekdaySeptember1</v>
      </c>
      <c r="B15506" t="s">
        <v>2237</v>
      </c>
      <c r="C15506" t="s">
        <v>2266</v>
      </c>
      <c r="D15506" t="s">
        <v>2917</v>
      </c>
      <c r="E15506" t="s">
        <v>3344</v>
      </c>
      <c r="F15506" s="6">
        <v>1</v>
      </c>
      <c r="G15506" s="6"/>
      <c r="H15506" s="6"/>
      <c r="I15506" s="6"/>
      <c r="J15506" s="6">
        <v>60.236666666666672</v>
      </c>
      <c r="K15506">
        <f t="shared" si="484"/>
        <v>1</v>
      </c>
    </row>
    <row r="15507" spans="1:11" x14ac:dyDescent="0.25">
      <c r="A15507" s="5" t="str">
        <f t="shared" si="485"/>
        <v>SubLAPSCE NorthwestAverage WeekdaySeptember2</v>
      </c>
      <c r="B15507" t="s">
        <v>2237</v>
      </c>
      <c r="C15507" t="s">
        <v>2266</v>
      </c>
      <c r="D15507" t="s">
        <v>2917</v>
      </c>
      <c r="E15507" t="s">
        <v>3344</v>
      </c>
      <c r="F15507" s="6">
        <v>2</v>
      </c>
      <c r="G15507" s="6"/>
      <c r="H15507" s="6"/>
      <c r="I15507" s="6"/>
      <c r="J15507" s="6">
        <v>59.653333333333329</v>
      </c>
      <c r="K15507">
        <f t="shared" si="484"/>
        <v>1</v>
      </c>
    </row>
    <row r="15508" spans="1:11" x14ac:dyDescent="0.25">
      <c r="A15508" s="5" t="str">
        <f t="shared" si="485"/>
        <v>SubLAPSCE NorthwestAverage WeekdaySeptember3</v>
      </c>
      <c r="B15508" t="s">
        <v>2237</v>
      </c>
      <c r="C15508" t="s">
        <v>2266</v>
      </c>
      <c r="D15508" t="s">
        <v>2917</v>
      </c>
      <c r="E15508" t="s">
        <v>3344</v>
      </c>
      <c r="F15508" s="6">
        <v>3</v>
      </c>
      <c r="G15508" s="6"/>
      <c r="H15508" s="6"/>
      <c r="I15508" s="6"/>
      <c r="J15508" s="6">
        <v>59.126666666666665</v>
      </c>
      <c r="K15508">
        <f t="shared" si="484"/>
        <v>1</v>
      </c>
    </row>
    <row r="15509" spans="1:11" x14ac:dyDescent="0.25">
      <c r="A15509" s="5" t="str">
        <f t="shared" si="485"/>
        <v>SubLAPSCE NorthwestAverage WeekdaySeptember4</v>
      </c>
      <c r="B15509" t="s">
        <v>2237</v>
      </c>
      <c r="C15509" t="s">
        <v>2266</v>
      </c>
      <c r="D15509" t="s">
        <v>2917</v>
      </c>
      <c r="E15509" t="s">
        <v>3344</v>
      </c>
      <c r="F15509" s="6">
        <v>4</v>
      </c>
      <c r="G15509" s="6"/>
      <c r="H15509" s="6"/>
      <c r="I15509" s="6"/>
      <c r="J15509" s="6">
        <v>58.393333333333338</v>
      </c>
      <c r="K15509">
        <f t="shared" si="484"/>
        <v>1</v>
      </c>
    </row>
    <row r="15510" spans="1:11" x14ac:dyDescent="0.25">
      <c r="A15510" s="5" t="str">
        <f t="shared" si="485"/>
        <v>SubLAPSCE NorthwestAverage WeekdaySeptember5</v>
      </c>
      <c r="B15510" t="s">
        <v>2237</v>
      </c>
      <c r="C15510" t="s">
        <v>2266</v>
      </c>
      <c r="D15510" t="s">
        <v>2917</v>
      </c>
      <c r="E15510" t="s">
        <v>3344</v>
      </c>
      <c r="F15510" s="6">
        <v>5</v>
      </c>
      <c r="G15510" s="6"/>
      <c r="H15510" s="6"/>
      <c r="I15510" s="6"/>
      <c r="J15510" s="6">
        <v>58.033333333333331</v>
      </c>
      <c r="K15510">
        <f t="shared" si="484"/>
        <v>1</v>
      </c>
    </row>
    <row r="15511" spans="1:11" x14ac:dyDescent="0.25">
      <c r="A15511" s="5" t="str">
        <f t="shared" si="485"/>
        <v>SubLAPSCE NorthwestAverage WeekdaySeptember6</v>
      </c>
      <c r="B15511" t="s">
        <v>2237</v>
      </c>
      <c r="C15511" t="s">
        <v>2266</v>
      </c>
      <c r="D15511" t="s">
        <v>2917</v>
      </c>
      <c r="E15511" t="s">
        <v>3344</v>
      </c>
      <c r="F15511" s="6">
        <v>6</v>
      </c>
      <c r="G15511" s="6"/>
      <c r="H15511" s="6"/>
      <c r="I15511" s="6"/>
      <c r="J15511" s="6">
        <v>57.923333333333339</v>
      </c>
      <c r="K15511">
        <f t="shared" si="484"/>
        <v>1</v>
      </c>
    </row>
    <row r="15512" spans="1:11" x14ac:dyDescent="0.25">
      <c r="A15512" s="5" t="str">
        <f t="shared" si="485"/>
        <v>SubLAPSCE NorthwestAverage WeekdaySeptember7</v>
      </c>
      <c r="B15512" t="s">
        <v>2237</v>
      </c>
      <c r="C15512" t="s">
        <v>2266</v>
      </c>
      <c r="D15512" t="s">
        <v>2917</v>
      </c>
      <c r="E15512" t="s">
        <v>3344</v>
      </c>
      <c r="F15512" s="6">
        <v>7</v>
      </c>
      <c r="G15512" s="6"/>
      <c r="H15512" s="6"/>
      <c r="I15512" s="6"/>
      <c r="J15512" s="6">
        <v>57.806666666666672</v>
      </c>
      <c r="K15512">
        <f t="shared" si="484"/>
        <v>1</v>
      </c>
    </row>
    <row r="15513" spans="1:11" x14ac:dyDescent="0.25">
      <c r="A15513" s="5" t="str">
        <f t="shared" si="485"/>
        <v>SubLAPSCE NorthwestAverage WeekdaySeptember8</v>
      </c>
      <c r="B15513" t="s">
        <v>2237</v>
      </c>
      <c r="C15513" t="s">
        <v>2266</v>
      </c>
      <c r="D15513" t="s">
        <v>2917</v>
      </c>
      <c r="E15513" t="s">
        <v>3344</v>
      </c>
      <c r="F15513" s="6">
        <v>8</v>
      </c>
      <c r="G15513" s="6"/>
      <c r="H15513" s="6"/>
      <c r="I15513" s="6"/>
      <c r="J15513" s="6">
        <v>57.690000000000005</v>
      </c>
      <c r="K15513">
        <f t="shared" si="484"/>
        <v>1</v>
      </c>
    </row>
    <row r="15514" spans="1:11" x14ac:dyDescent="0.25">
      <c r="A15514" s="5" t="str">
        <f t="shared" si="485"/>
        <v>SubLAPSCE NorthwestAverage WeekdaySeptember9</v>
      </c>
      <c r="B15514" t="s">
        <v>2237</v>
      </c>
      <c r="C15514" t="s">
        <v>2266</v>
      </c>
      <c r="D15514" t="s">
        <v>2917</v>
      </c>
      <c r="E15514" t="s">
        <v>3344</v>
      </c>
      <c r="F15514" s="6">
        <v>9</v>
      </c>
      <c r="G15514" s="6"/>
      <c r="H15514" s="6"/>
      <c r="I15514" s="6"/>
      <c r="J15514" s="6">
        <v>57.506666666666668</v>
      </c>
      <c r="K15514">
        <f t="shared" si="484"/>
        <v>1</v>
      </c>
    </row>
    <row r="15515" spans="1:11" x14ac:dyDescent="0.25">
      <c r="A15515" s="5" t="str">
        <f t="shared" si="485"/>
        <v>SubLAPSCE NorthwestAverage WeekdaySeptember10</v>
      </c>
      <c r="B15515" t="s">
        <v>2237</v>
      </c>
      <c r="C15515" t="s">
        <v>2266</v>
      </c>
      <c r="D15515" t="s">
        <v>2917</v>
      </c>
      <c r="E15515" t="s">
        <v>3344</v>
      </c>
      <c r="F15515" s="6">
        <v>10</v>
      </c>
      <c r="G15515" s="6"/>
      <c r="H15515" s="6"/>
      <c r="I15515" s="6"/>
      <c r="J15515" s="6">
        <v>58.126666666666665</v>
      </c>
      <c r="K15515">
        <f t="shared" si="484"/>
        <v>1</v>
      </c>
    </row>
    <row r="15516" spans="1:11" x14ac:dyDescent="0.25">
      <c r="A15516" s="5" t="str">
        <f t="shared" si="485"/>
        <v>SubLAPSCE NorthwestAverage WeekdaySeptember11</v>
      </c>
      <c r="B15516" t="s">
        <v>2237</v>
      </c>
      <c r="C15516" t="s">
        <v>2266</v>
      </c>
      <c r="D15516" t="s">
        <v>2917</v>
      </c>
      <c r="E15516" t="s">
        <v>3344</v>
      </c>
      <c r="F15516" s="6">
        <v>11</v>
      </c>
      <c r="G15516" s="6"/>
      <c r="H15516" s="6"/>
      <c r="I15516" s="6"/>
      <c r="J15516" s="6">
        <v>62.103333333333332</v>
      </c>
      <c r="K15516">
        <f t="shared" si="484"/>
        <v>1</v>
      </c>
    </row>
    <row r="15517" spans="1:11" x14ac:dyDescent="0.25">
      <c r="A15517" s="5" t="str">
        <f t="shared" si="485"/>
        <v>SubLAPSCE NorthwestAverage WeekdaySeptember12</v>
      </c>
      <c r="B15517" t="s">
        <v>2237</v>
      </c>
      <c r="C15517" t="s">
        <v>2266</v>
      </c>
      <c r="D15517" t="s">
        <v>2917</v>
      </c>
      <c r="E15517" t="s">
        <v>3344</v>
      </c>
      <c r="F15517" s="6">
        <v>12</v>
      </c>
      <c r="G15517" s="6"/>
      <c r="H15517" s="6"/>
      <c r="I15517" s="6"/>
      <c r="J15517" s="6">
        <v>64.319999999999993</v>
      </c>
      <c r="K15517">
        <f t="shared" si="484"/>
        <v>1</v>
      </c>
    </row>
    <row r="15518" spans="1:11" x14ac:dyDescent="0.25">
      <c r="A15518" s="5" t="str">
        <f t="shared" si="485"/>
        <v>SubLAPSCE NorthwestAverage WeekdaySeptember13</v>
      </c>
      <c r="B15518" t="s">
        <v>2237</v>
      </c>
      <c r="C15518" t="s">
        <v>2266</v>
      </c>
      <c r="D15518" t="s">
        <v>2917</v>
      </c>
      <c r="E15518" t="s">
        <v>3344</v>
      </c>
      <c r="F15518" s="6">
        <v>13</v>
      </c>
      <c r="G15518" s="6"/>
      <c r="H15518" s="6"/>
      <c r="I15518" s="6"/>
      <c r="J15518" s="6">
        <v>66.166666666666671</v>
      </c>
      <c r="K15518">
        <f t="shared" si="484"/>
        <v>1</v>
      </c>
    </row>
    <row r="15519" spans="1:11" x14ac:dyDescent="0.25">
      <c r="A15519" s="5" t="str">
        <f t="shared" si="485"/>
        <v>SubLAPSCE NorthwestAverage WeekdaySeptember14</v>
      </c>
      <c r="B15519" t="s">
        <v>2237</v>
      </c>
      <c r="C15519" t="s">
        <v>2266</v>
      </c>
      <c r="D15519" t="s">
        <v>2917</v>
      </c>
      <c r="E15519" t="s">
        <v>3344</v>
      </c>
      <c r="F15519" s="6">
        <v>14</v>
      </c>
      <c r="G15519" s="6"/>
      <c r="H15519" s="6"/>
      <c r="I15519" s="6"/>
      <c r="J15519" s="6">
        <v>68.576666666666668</v>
      </c>
      <c r="K15519">
        <f t="shared" si="484"/>
        <v>1</v>
      </c>
    </row>
    <row r="15520" spans="1:11" x14ac:dyDescent="0.25">
      <c r="A15520" s="5" t="str">
        <f t="shared" si="485"/>
        <v>SubLAPSCE NorthwestAverage WeekdaySeptember15</v>
      </c>
      <c r="B15520" t="s">
        <v>2237</v>
      </c>
      <c r="C15520" t="s">
        <v>2266</v>
      </c>
      <c r="D15520" t="s">
        <v>2917</v>
      </c>
      <c r="E15520" t="s">
        <v>3344</v>
      </c>
      <c r="F15520" s="6">
        <v>15</v>
      </c>
      <c r="G15520" s="6"/>
      <c r="H15520" s="6"/>
      <c r="I15520" s="6"/>
      <c r="J15520" s="6">
        <v>67.86999999999999</v>
      </c>
      <c r="K15520">
        <f t="shared" si="484"/>
        <v>1</v>
      </c>
    </row>
    <row r="15521" spans="1:11" x14ac:dyDescent="0.25">
      <c r="A15521" s="5" t="str">
        <f t="shared" si="485"/>
        <v>SubLAPSCE NorthwestAverage WeekdaySeptember16</v>
      </c>
      <c r="B15521" t="s">
        <v>2237</v>
      </c>
      <c r="C15521" t="s">
        <v>2266</v>
      </c>
      <c r="D15521" t="s">
        <v>2917</v>
      </c>
      <c r="E15521" t="s">
        <v>3344</v>
      </c>
      <c r="F15521" s="6">
        <v>16</v>
      </c>
      <c r="G15521" s="6"/>
      <c r="H15521" s="6"/>
      <c r="I15521" s="6"/>
      <c r="J15521" s="6">
        <v>67.393333333333331</v>
      </c>
      <c r="K15521">
        <f t="shared" si="484"/>
        <v>1</v>
      </c>
    </row>
    <row r="15522" spans="1:11" x14ac:dyDescent="0.25">
      <c r="A15522" s="5" t="str">
        <f t="shared" si="485"/>
        <v>SubLAPSCE NorthwestAverage WeekdaySeptember17</v>
      </c>
      <c r="B15522" t="s">
        <v>2237</v>
      </c>
      <c r="C15522" t="s">
        <v>2266</v>
      </c>
      <c r="D15522" t="s">
        <v>2917</v>
      </c>
      <c r="E15522" t="s">
        <v>3344</v>
      </c>
      <c r="F15522" s="6">
        <v>17</v>
      </c>
      <c r="G15522" s="6"/>
      <c r="H15522" s="6"/>
      <c r="I15522" s="6"/>
      <c r="J15522" s="6">
        <v>66</v>
      </c>
      <c r="K15522">
        <f t="shared" si="484"/>
        <v>1</v>
      </c>
    </row>
    <row r="15523" spans="1:11" x14ac:dyDescent="0.25">
      <c r="A15523" s="5" t="str">
        <f t="shared" si="485"/>
        <v>SubLAPSCE NorthwestAverage WeekdaySeptember18</v>
      </c>
      <c r="B15523" t="s">
        <v>2237</v>
      </c>
      <c r="C15523" t="s">
        <v>2266</v>
      </c>
      <c r="D15523" t="s">
        <v>2917</v>
      </c>
      <c r="E15523" t="s">
        <v>3344</v>
      </c>
      <c r="F15523" s="6">
        <v>18</v>
      </c>
      <c r="G15523" s="6"/>
      <c r="H15523" s="6"/>
      <c r="I15523" s="6"/>
      <c r="J15523" s="6">
        <v>64.596666666666664</v>
      </c>
      <c r="K15523">
        <f t="shared" si="484"/>
        <v>1</v>
      </c>
    </row>
    <row r="15524" spans="1:11" x14ac:dyDescent="0.25">
      <c r="A15524" s="5" t="str">
        <f t="shared" si="485"/>
        <v>SubLAPSCE NorthwestAverage WeekdaySeptember19</v>
      </c>
      <c r="B15524" t="s">
        <v>2237</v>
      </c>
      <c r="C15524" t="s">
        <v>2266</v>
      </c>
      <c r="D15524" t="s">
        <v>2917</v>
      </c>
      <c r="E15524" t="s">
        <v>3344</v>
      </c>
      <c r="F15524" s="6">
        <v>19</v>
      </c>
      <c r="G15524" s="6"/>
      <c r="H15524" s="6"/>
      <c r="I15524" s="6"/>
      <c r="J15524" s="6">
        <v>62.76</v>
      </c>
      <c r="K15524">
        <f t="shared" si="484"/>
        <v>1</v>
      </c>
    </row>
    <row r="15525" spans="1:11" x14ac:dyDescent="0.25">
      <c r="A15525" s="5" t="str">
        <f t="shared" si="485"/>
        <v>SubLAPSCE NorthwestAverage WeekdaySeptember20</v>
      </c>
      <c r="B15525" t="s">
        <v>2237</v>
      </c>
      <c r="C15525" t="s">
        <v>2266</v>
      </c>
      <c r="D15525" t="s">
        <v>2917</v>
      </c>
      <c r="E15525" t="s">
        <v>3344</v>
      </c>
      <c r="F15525" s="6">
        <v>20</v>
      </c>
      <c r="G15525" s="6"/>
      <c r="H15525" s="6"/>
      <c r="I15525" s="6"/>
      <c r="J15525" s="6">
        <v>60.74</v>
      </c>
      <c r="K15525">
        <f t="shared" si="484"/>
        <v>1</v>
      </c>
    </row>
    <row r="15526" spans="1:11" x14ac:dyDescent="0.25">
      <c r="A15526" s="5" t="str">
        <f t="shared" si="485"/>
        <v>SubLAPSCE NorthwestAverage WeekdaySeptember21</v>
      </c>
      <c r="B15526" t="s">
        <v>2237</v>
      </c>
      <c r="C15526" t="s">
        <v>2266</v>
      </c>
      <c r="D15526" t="s">
        <v>2917</v>
      </c>
      <c r="E15526" t="s">
        <v>3344</v>
      </c>
      <c r="F15526" s="6">
        <v>21</v>
      </c>
      <c r="G15526" s="6"/>
      <c r="H15526" s="6"/>
      <c r="I15526" s="6"/>
      <c r="J15526" s="6">
        <v>59.603333333333332</v>
      </c>
      <c r="K15526">
        <f t="shared" si="484"/>
        <v>1</v>
      </c>
    </row>
    <row r="15527" spans="1:11" x14ac:dyDescent="0.25">
      <c r="A15527" s="5" t="str">
        <f t="shared" si="485"/>
        <v>SubLAPSCE NorthwestAverage WeekdaySeptember22</v>
      </c>
      <c r="B15527" t="s">
        <v>2237</v>
      </c>
      <c r="C15527" t="s">
        <v>2266</v>
      </c>
      <c r="D15527" t="s">
        <v>2917</v>
      </c>
      <c r="E15527" t="s">
        <v>3344</v>
      </c>
      <c r="F15527" s="6">
        <v>22</v>
      </c>
      <c r="G15527" s="6"/>
      <c r="H15527" s="6"/>
      <c r="I15527" s="6"/>
      <c r="J15527" s="6">
        <v>58.956666666666671</v>
      </c>
      <c r="K15527">
        <f t="shared" si="484"/>
        <v>1</v>
      </c>
    </row>
    <row r="15528" spans="1:11" x14ac:dyDescent="0.25">
      <c r="A15528" s="5" t="str">
        <f t="shared" si="485"/>
        <v>SubLAPSCE NorthwestAverage WeekdaySeptember23</v>
      </c>
      <c r="B15528" t="s">
        <v>2237</v>
      </c>
      <c r="C15528" t="s">
        <v>2266</v>
      </c>
      <c r="D15528" t="s">
        <v>2917</v>
      </c>
      <c r="E15528" t="s">
        <v>3344</v>
      </c>
      <c r="F15528" s="6">
        <v>23</v>
      </c>
      <c r="G15528" s="6"/>
      <c r="H15528" s="6"/>
      <c r="I15528" s="6"/>
      <c r="J15528" s="6">
        <v>58.56</v>
      </c>
      <c r="K15528">
        <f t="shared" si="484"/>
        <v>1</v>
      </c>
    </row>
    <row r="15529" spans="1:11" x14ac:dyDescent="0.25">
      <c r="A15529" s="5" t="str">
        <f t="shared" si="485"/>
        <v>SubLAPSCE NorthwestAverage WeekdaySeptember24</v>
      </c>
      <c r="B15529" t="s">
        <v>2237</v>
      </c>
      <c r="C15529" t="s">
        <v>2266</v>
      </c>
      <c r="D15529" t="s">
        <v>2917</v>
      </c>
      <c r="E15529" t="s">
        <v>3344</v>
      </c>
      <c r="F15529" s="6">
        <v>24</v>
      </c>
      <c r="G15529" s="6"/>
      <c r="H15529" s="6"/>
      <c r="I15529" s="6"/>
      <c r="J15529" s="6">
        <v>57.849999999999994</v>
      </c>
      <c r="K15529">
        <f t="shared" si="484"/>
        <v>1</v>
      </c>
    </row>
    <row r="15530" spans="1:11" x14ac:dyDescent="0.25">
      <c r="A15530" s="5" t="str">
        <f t="shared" si="485"/>
        <v>SubLAPSCE NorthwestMonthly Peak DaySeptember1</v>
      </c>
      <c r="B15530" t="s">
        <v>2237</v>
      </c>
      <c r="C15530" t="s">
        <v>2266</v>
      </c>
      <c r="D15530" t="s">
        <v>2918</v>
      </c>
      <c r="E15530" t="s">
        <v>3344</v>
      </c>
      <c r="F15530" s="6">
        <v>1</v>
      </c>
      <c r="G15530" s="6"/>
      <c r="H15530" s="6"/>
      <c r="I15530" s="6"/>
      <c r="J15530" s="6">
        <v>60.456666666666671</v>
      </c>
      <c r="K15530">
        <f t="shared" si="484"/>
        <v>1</v>
      </c>
    </row>
    <row r="15531" spans="1:11" x14ac:dyDescent="0.25">
      <c r="A15531" s="5" t="str">
        <f t="shared" si="485"/>
        <v>SubLAPSCE NorthwestMonthly Peak DaySeptember2</v>
      </c>
      <c r="B15531" t="s">
        <v>2237</v>
      </c>
      <c r="C15531" t="s">
        <v>2266</v>
      </c>
      <c r="D15531" t="s">
        <v>2918</v>
      </c>
      <c r="E15531" t="s">
        <v>3344</v>
      </c>
      <c r="F15531" s="6">
        <v>2</v>
      </c>
      <c r="G15531" s="6"/>
      <c r="H15531" s="6"/>
      <c r="I15531" s="6"/>
      <c r="J15531" s="6">
        <v>60.506666666666668</v>
      </c>
      <c r="K15531">
        <f t="shared" si="484"/>
        <v>1</v>
      </c>
    </row>
    <row r="15532" spans="1:11" x14ac:dyDescent="0.25">
      <c r="A15532" s="5" t="str">
        <f t="shared" si="485"/>
        <v>SubLAPSCE NorthwestMonthly Peak DaySeptember3</v>
      </c>
      <c r="B15532" t="s">
        <v>2237</v>
      </c>
      <c r="C15532" t="s">
        <v>2266</v>
      </c>
      <c r="D15532" t="s">
        <v>2918</v>
      </c>
      <c r="E15532" t="s">
        <v>3344</v>
      </c>
      <c r="F15532" s="6">
        <v>3</v>
      </c>
      <c r="G15532" s="6"/>
      <c r="H15532" s="6"/>
      <c r="I15532" s="6"/>
      <c r="J15532" s="6">
        <v>60.483333333333327</v>
      </c>
      <c r="K15532">
        <f t="shared" si="484"/>
        <v>1</v>
      </c>
    </row>
    <row r="15533" spans="1:11" x14ac:dyDescent="0.25">
      <c r="A15533" s="5" t="str">
        <f t="shared" si="485"/>
        <v>SubLAPSCE NorthwestMonthly Peak DaySeptember4</v>
      </c>
      <c r="B15533" t="s">
        <v>2237</v>
      </c>
      <c r="C15533" t="s">
        <v>2266</v>
      </c>
      <c r="D15533" t="s">
        <v>2918</v>
      </c>
      <c r="E15533" t="s">
        <v>3344</v>
      </c>
      <c r="F15533" s="6">
        <v>4</v>
      </c>
      <c r="G15533" s="6"/>
      <c r="H15533" s="6"/>
      <c r="I15533" s="6"/>
      <c r="J15533" s="6">
        <v>60.410000000000004</v>
      </c>
      <c r="K15533">
        <f t="shared" si="484"/>
        <v>1</v>
      </c>
    </row>
    <row r="15534" spans="1:11" x14ac:dyDescent="0.25">
      <c r="A15534" s="5" t="str">
        <f t="shared" si="485"/>
        <v>SubLAPSCE NorthwestMonthly Peak DaySeptember5</v>
      </c>
      <c r="B15534" t="s">
        <v>2237</v>
      </c>
      <c r="C15534" t="s">
        <v>2266</v>
      </c>
      <c r="D15534" t="s">
        <v>2918</v>
      </c>
      <c r="E15534" t="s">
        <v>3344</v>
      </c>
      <c r="F15534" s="6">
        <v>5</v>
      </c>
      <c r="G15534" s="6"/>
      <c r="H15534" s="6"/>
      <c r="I15534" s="6"/>
      <c r="J15534" s="6">
        <v>60.603333333333332</v>
      </c>
      <c r="K15534">
        <f t="shared" si="484"/>
        <v>1</v>
      </c>
    </row>
    <row r="15535" spans="1:11" x14ac:dyDescent="0.25">
      <c r="A15535" s="5" t="str">
        <f t="shared" si="485"/>
        <v>SubLAPSCE NorthwestMonthly Peak DaySeptember6</v>
      </c>
      <c r="B15535" t="s">
        <v>2237</v>
      </c>
      <c r="C15535" t="s">
        <v>2266</v>
      </c>
      <c r="D15535" t="s">
        <v>2918</v>
      </c>
      <c r="E15535" t="s">
        <v>3344</v>
      </c>
      <c r="F15535" s="6">
        <v>6</v>
      </c>
      <c r="G15535" s="6"/>
      <c r="H15535" s="6"/>
      <c r="I15535" s="6"/>
      <c r="J15535" s="6">
        <v>61.373333333333328</v>
      </c>
      <c r="K15535">
        <f t="shared" si="484"/>
        <v>1</v>
      </c>
    </row>
    <row r="15536" spans="1:11" x14ac:dyDescent="0.25">
      <c r="A15536" s="5" t="str">
        <f t="shared" si="485"/>
        <v>SubLAPSCE NorthwestMonthly Peak DaySeptember7</v>
      </c>
      <c r="B15536" t="s">
        <v>2237</v>
      </c>
      <c r="C15536" t="s">
        <v>2266</v>
      </c>
      <c r="D15536" t="s">
        <v>2918</v>
      </c>
      <c r="E15536" t="s">
        <v>3344</v>
      </c>
      <c r="F15536" s="6">
        <v>7</v>
      </c>
      <c r="G15536" s="6"/>
      <c r="H15536" s="6"/>
      <c r="I15536" s="6"/>
      <c r="J15536" s="6">
        <v>61.503333333333337</v>
      </c>
      <c r="K15536">
        <f t="shared" si="484"/>
        <v>1</v>
      </c>
    </row>
    <row r="15537" spans="1:11" x14ac:dyDescent="0.25">
      <c r="A15537" s="5" t="str">
        <f t="shared" si="485"/>
        <v>SubLAPSCE NorthwestMonthly Peak DaySeptember8</v>
      </c>
      <c r="B15537" t="s">
        <v>2237</v>
      </c>
      <c r="C15537" t="s">
        <v>2266</v>
      </c>
      <c r="D15537" t="s">
        <v>2918</v>
      </c>
      <c r="E15537" t="s">
        <v>3344</v>
      </c>
      <c r="F15537" s="6">
        <v>8</v>
      </c>
      <c r="G15537" s="6"/>
      <c r="H15537" s="6"/>
      <c r="I15537" s="6"/>
      <c r="J15537" s="6">
        <v>60.823333333333331</v>
      </c>
      <c r="K15537">
        <f t="shared" si="484"/>
        <v>1</v>
      </c>
    </row>
    <row r="15538" spans="1:11" x14ac:dyDescent="0.25">
      <c r="A15538" s="5" t="str">
        <f t="shared" si="485"/>
        <v>SubLAPSCE NorthwestMonthly Peak DaySeptember9</v>
      </c>
      <c r="B15538" t="s">
        <v>2237</v>
      </c>
      <c r="C15538" t="s">
        <v>2266</v>
      </c>
      <c r="D15538" t="s">
        <v>2918</v>
      </c>
      <c r="E15538" t="s">
        <v>3344</v>
      </c>
      <c r="F15538" s="6">
        <v>9</v>
      </c>
      <c r="G15538" s="6"/>
      <c r="H15538" s="6"/>
      <c r="I15538" s="6"/>
      <c r="J15538" s="6">
        <v>60.27</v>
      </c>
      <c r="K15538">
        <f t="shared" si="484"/>
        <v>1</v>
      </c>
    </row>
    <row r="15539" spans="1:11" x14ac:dyDescent="0.25">
      <c r="A15539" s="5" t="str">
        <f t="shared" si="485"/>
        <v>SubLAPSCE NorthwestMonthly Peak DaySeptember10</v>
      </c>
      <c r="B15539" t="s">
        <v>2237</v>
      </c>
      <c r="C15539" t="s">
        <v>2266</v>
      </c>
      <c r="D15539" t="s">
        <v>2918</v>
      </c>
      <c r="E15539" t="s">
        <v>3344</v>
      </c>
      <c r="F15539" s="6">
        <v>10</v>
      </c>
      <c r="G15539" s="6"/>
      <c r="H15539" s="6"/>
      <c r="I15539" s="6"/>
      <c r="J15539" s="6">
        <v>61.160000000000004</v>
      </c>
      <c r="K15539">
        <f t="shared" si="484"/>
        <v>1</v>
      </c>
    </row>
    <row r="15540" spans="1:11" x14ac:dyDescent="0.25">
      <c r="A15540" s="5" t="str">
        <f t="shared" si="485"/>
        <v>SubLAPSCE NorthwestMonthly Peak DaySeptember11</v>
      </c>
      <c r="B15540" t="s">
        <v>2237</v>
      </c>
      <c r="C15540" t="s">
        <v>2266</v>
      </c>
      <c r="D15540" t="s">
        <v>2918</v>
      </c>
      <c r="E15540" t="s">
        <v>3344</v>
      </c>
      <c r="F15540" s="6">
        <v>11</v>
      </c>
      <c r="G15540" s="6"/>
      <c r="H15540" s="6"/>
      <c r="I15540" s="6"/>
      <c r="J15540" s="6">
        <v>64.663333333333341</v>
      </c>
      <c r="K15540">
        <f t="shared" si="484"/>
        <v>1</v>
      </c>
    </row>
    <row r="15541" spans="1:11" x14ac:dyDescent="0.25">
      <c r="A15541" s="5" t="str">
        <f t="shared" si="485"/>
        <v>SubLAPSCE NorthwestMonthly Peak DaySeptember12</v>
      </c>
      <c r="B15541" t="s">
        <v>2237</v>
      </c>
      <c r="C15541" t="s">
        <v>2266</v>
      </c>
      <c r="D15541" t="s">
        <v>2918</v>
      </c>
      <c r="E15541" t="s">
        <v>3344</v>
      </c>
      <c r="F15541" s="6">
        <v>12</v>
      </c>
      <c r="G15541" s="6"/>
      <c r="H15541" s="6"/>
      <c r="I15541" s="6"/>
      <c r="J15541" s="6">
        <v>68.363333333333344</v>
      </c>
      <c r="K15541">
        <f t="shared" si="484"/>
        <v>1</v>
      </c>
    </row>
    <row r="15542" spans="1:11" x14ac:dyDescent="0.25">
      <c r="A15542" s="5" t="str">
        <f t="shared" si="485"/>
        <v>SubLAPSCE NorthwestMonthly Peak DaySeptember13</v>
      </c>
      <c r="B15542" t="s">
        <v>2237</v>
      </c>
      <c r="C15542" t="s">
        <v>2266</v>
      </c>
      <c r="D15542" t="s">
        <v>2918</v>
      </c>
      <c r="E15542" t="s">
        <v>3344</v>
      </c>
      <c r="F15542" s="6">
        <v>13</v>
      </c>
      <c r="G15542" s="6"/>
      <c r="H15542" s="6"/>
      <c r="I15542" s="6"/>
      <c r="J15542" s="6">
        <v>70.42</v>
      </c>
      <c r="K15542">
        <f t="shared" si="484"/>
        <v>1</v>
      </c>
    </row>
    <row r="15543" spans="1:11" x14ac:dyDescent="0.25">
      <c r="A15543" s="5" t="str">
        <f t="shared" si="485"/>
        <v>SubLAPSCE NorthwestMonthly Peak DaySeptember14</v>
      </c>
      <c r="B15543" t="s">
        <v>2237</v>
      </c>
      <c r="C15543" t="s">
        <v>2266</v>
      </c>
      <c r="D15543" t="s">
        <v>2918</v>
      </c>
      <c r="E15543" t="s">
        <v>3344</v>
      </c>
      <c r="F15543" s="6">
        <v>14</v>
      </c>
      <c r="G15543" s="6"/>
      <c r="H15543" s="6"/>
      <c r="I15543" s="6"/>
      <c r="J15543" s="6">
        <v>74.773333333333326</v>
      </c>
      <c r="K15543">
        <f t="shared" si="484"/>
        <v>1</v>
      </c>
    </row>
    <row r="15544" spans="1:11" x14ac:dyDescent="0.25">
      <c r="A15544" s="5" t="str">
        <f t="shared" si="485"/>
        <v>SubLAPSCE NorthwestMonthly Peak DaySeptember15</v>
      </c>
      <c r="B15544" t="s">
        <v>2237</v>
      </c>
      <c r="C15544" t="s">
        <v>2266</v>
      </c>
      <c r="D15544" t="s">
        <v>2918</v>
      </c>
      <c r="E15544" t="s">
        <v>3344</v>
      </c>
      <c r="F15544" s="6">
        <v>15</v>
      </c>
      <c r="G15544" s="6"/>
      <c r="H15544" s="6"/>
      <c r="I15544" s="6"/>
      <c r="J15544" s="6">
        <v>78.5</v>
      </c>
      <c r="K15544">
        <f t="shared" si="484"/>
        <v>1</v>
      </c>
    </row>
    <row r="15545" spans="1:11" x14ac:dyDescent="0.25">
      <c r="A15545" s="5" t="str">
        <f t="shared" si="485"/>
        <v>SubLAPSCE NorthwestMonthly Peak DaySeptember16</v>
      </c>
      <c r="B15545" t="s">
        <v>2237</v>
      </c>
      <c r="C15545" t="s">
        <v>2266</v>
      </c>
      <c r="D15545" t="s">
        <v>2918</v>
      </c>
      <c r="E15545" t="s">
        <v>3344</v>
      </c>
      <c r="F15545" s="6">
        <v>16</v>
      </c>
      <c r="G15545" s="6"/>
      <c r="H15545" s="6"/>
      <c r="I15545" s="6"/>
      <c r="J15545" s="6">
        <v>79.533333333333331</v>
      </c>
      <c r="K15545">
        <f t="shared" si="484"/>
        <v>1</v>
      </c>
    </row>
    <row r="15546" spans="1:11" x14ac:dyDescent="0.25">
      <c r="A15546" s="5" t="str">
        <f t="shared" si="485"/>
        <v>SubLAPSCE NorthwestMonthly Peak DaySeptember17</v>
      </c>
      <c r="B15546" t="s">
        <v>2237</v>
      </c>
      <c r="C15546" t="s">
        <v>2266</v>
      </c>
      <c r="D15546" t="s">
        <v>2918</v>
      </c>
      <c r="E15546" t="s">
        <v>3344</v>
      </c>
      <c r="F15546" s="6">
        <v>17</v>
      </c>
      <c r="G15546" s="6"/>
      <c r="H15546" s="6"/>
      <c r="I15546" s="6"/>
      <c r="J15546" s="6">
        <v>76.643333333333331</v>
      </c>
      <c r="K15546">
        <f t="shared" si="484"/>
        <v>1</v>
      </c>
    </row>
    <row r="15547" spans="1:11" x14ac:dyDescent="0.25">
      <c r="A15547" s="5" t="str">
        <f t="shared" si="485"/>
        <v>SubLAPSCE NorthwestMonthly Peak DaySeptember18</v>
      </c>
      <c r="B15547" t="s">
        <v>2237</v>
      </c>
      <c r="C15547" t="s">
        <v>2266</v>
      </c>
      <c r="D15547" t="s">
        <v>2918</v>
      </c>
      <c r="E15547" t="s">
        <v>3344</v>
      </c>
      <c r="F15547" s="6">
        <v>18</v>
      </c>
      <c r="G15547" s="6"/>
      <c r="H15547" s="6"/>
      <c r="I15547" s="6"/>
      <c r="J15547" s="6">
        <v>75.233333333333334</v>
      </c>
      <c r="K15547">
        <f t="shared" si="484"/>
        <v>1</v>
      </c>
    </row>
    <row r="15548" spans="1:11" x14ac:dyDescent="0.25">
      <c r="A15548" s="5" t="str">
        <f t="shared" si="485"/>
        <v>SubLAPSCE NorthwestMonthly Peak DaySeptember19</v>
      </c>
      <c r="B15548" t="s">
        <v>2237</v>
      </c>
      <c r="C15548" t="s">
        <v>2266</v>
      </c>
      <c r="D15548" t="s">
        <v>2918</v>
      </c>
      <c r="E15548" t="s">
        <v>3344</v>
      </c>
      <c r="F15548" s="6">
        <v>19</v>
      </c>
      <c r="G15548" s="6"/>
      <c r="H15548" s="6"/>
      <c r="I15548" s="6"/>
      <c r="J15548" s="6">
        <v>71.833333333333329</v>
      </c>
      <c r="K15548">
        <f t="shared" si="484"/>
        <v>1</v>
      </c>
    </row>
    <row r="15549" spans="1:11" x14ac:dyDescent="0.25">
      <c r="A15549" s="5" t="str">
        <f t="shared" si="485"/>
        <v>SubLAPSCE NorthwestMonthly Peak DaySeptember20</v>
      </c>
      <c r="B15549" t="s">
        <v>2237</v>
      </c>
      <c r="C15549" t="s">
        <v>2266</v>
      </c>
      <c r="D15549" t="s">
        <v>2918</v>
      </c>
      <c r="E15549" t="s">
        <v>3344</v>
      </c>
      <c r="F15549" s="6">
        <v>20</v>
      </c>
      <c r="G15549" s="6"/>
      <c r="H15549" s="6"/>
      <c r="I15549" s="6"/>
      <c r="J15549" s="6">
        <v>67.963333333333338</v>
      </c>
      <c r="K15549">
        <f t="shared" si="484"/>
        <v>1</v>
      </c>
    </row>
    <row r="15550" spans="1:11" x14ac:dyDescent="0.25">
      <c r="A15550" s="5" t="str">
        <f t="shared" si="485"/>
        <v>SubLAPSCE NorthwestMonthly Peak DaySeptember21</v>
      </c>
      <c r="B15550" t="s">
        <v>2237</v>
      </c>
      <c r="C15550" t="s">
        <v>2266</v>
      </c>
      <c r="D15550" t="s">
        <v>2918</v>
      </c>
      <c r="E15550" t="s">
        <v>3344</v>
      </c>
      <c r="F15550" s="6">
        <v>21</v>
      </c>
      <c r="G15550" s="6"/>
      <c r="H15550" s="6"/>
      <c r="I15550" s="6"/>
      <c r="J15550" s="6">
        <v>64.38666666666667</v>
      </c>
      <c r="K15550">
        <f t="shared" si="484"/>
        <v>1</v>
      </c>
    </row>
    <row r="15551" spans="1:11" x14ac:dyDescent="0.25">
      <c r="A15551" s="5" t="str">
        <f t="shared" si="485"/>
        <v>SubLAPSCE NorthwestMonthly Peak DaySeptember22</v>
      </c>
      <c r="B15551" t="s">
        <v>2237</v>
      </c>
      <c r="C15551" t="s">
        <v>2266</v>
      </c>
      <c r="D15551" t="s">
        <v>2918</v>
      </c>
      <c r="E15551" t="s">
        <v>3344</v>
      </c>
      <c r="F15551" s="6">
        <v>22</v>
      </c>
      <c r="G15551" s="6"/>
      <c r="H15551" s="6"/>
      <c r="I15551" s="6"/>
      <c r="J15551" s="6">
        <v>63.25333333333333</v>
      </c>
      <c r="K15551">
        <f t="shared" si="484"/>
        <v>1</v>
      </c>
    </row>
    <row r="15552" spans="1:11" x14ac:dyDescent="0.25">
      <c r="A15552" s="5" t="str">
        <f t="shared" si="485"/>
        <v>SubLAPSCE NorthwestMonthly Peak DaySeptember23</v>
      </c>
      <c r="B15552" t="s">
        <v>2237</v>
      </c>
      <c r="C15552" t="s">
        <v>2266</v>
      </c>
      <c r="D15552" t="s">
        <v>2918</v>
      </c>
      <c r="E15552" t="s">
        <v>3344</v>
      </c>
      <c r="F15552" s="6">
        <v>23</v>
      </c>
      <c r="G15552" s="6"/>
      <c r="H15552" s="6"/>
      <c r="I15552" s="6"/>
      <c r="J15552" s="6">
        <v>62.763333333333328</v>
      </c>
      <c r="K15552">
        <f t="shared" si="484"/>
        <v>1</v>
      </c>
    </row>
    <row r="15553" spans="1:11" x14ac:dyDescent="0.25">
      <c r="A15553" s="5" t="str">
        <f t="shared" si="485"/>
        <v>SubLAPSCE NorthwestMonthly Peak DaySeptember24</v>
      </c>
      <c r="B15553" t="s">
        <v>2237</v>
      </c>
      <c r="C15553" t="s">
        <v>2266</v>
      </c>
      <c r="D15553" t="s">
        <v>2918</v>
      </c>
      <c r="E15553" t="s">
        <v>3344</v>
      </c>
      <c r="F15553" s="6">
        <v>24</v>
      </c>
      <c r="G15553" s="6"/>
      <c r="H15553" s="6"/>
      <c r="I15553" s="6"/>
      <c r="J15553" s="6">
        <v>62.386666666666663</v>
      </c>
      <c r="K15553">
        <f t="shared" si="484"/>
        <v>1</v>
      </c>
    </row>
    <row r="15554" spans="1:11" x14ac:dyDescent="0.25">
      <c r="A15554" s="5" t="str">
        <f t="shared" si="485"/>
        <v>SubLAPSCE NorthwestAverage WeekdayOctober1</v>
      </c>
      <c r="B15554" t="s">
        <v>2237</v>
      </c>
      <c r="C15554" t="s">
        <v>2266</v>
      </c>
      <c r="D15554" t="s">
        <v>2919</v>
      </c>
      <c r="E15554" t="s">
        <v>3345</v>
      </c>
      <c r="F15554" s="6">
        <v>1</v>
      </c>
      <c r="G15554" s="6"/>
      <c r="H15554" s="6"/>
      <c r="I15554" s="6"/>
      <c r="J15554" s="6">
        <v>61.553333333333335</v>
      </c>
      <c r="K15554">
        <f t="shared" ref="K15554:K15617" si="486">INDEX(events, MATCH(CONCATENATE(B15554, C15554, D15554, E15554), events_y, 0), MATCH("Confidential", events_x, 0))</f>
        <v>1</v>
      </c>
    </row>
    <row r="15555" spans="1:11" x14ac:dyDescent="0.25">
      <c r="A15555" s="5" t="str">
        <f t="shared" ref="A15555:A15618" si="487">CONCATENATE(B15555, C15555, D15555, E15555, F15555)</f>
        <v>SubLAPSCE NorthwestAverage WeekdayOctober2</v>
      </c>
      <c r="B15555" t="s">
        <v>2237</v>
      </c>
      <c r="C15555" t="s">
        <v>2266</v>
      </c>
      <c r="D15555" t="s">
        <v>2919</v>
      </c>
      <c r="E15555" t="s">
        <v>3345</v>
      </c>
      <c r="F15555" s="6">
        <v>2</v>
      </c>
      <c r="G15555" s="6"/>
      <c r="H15555" s="6"/>
      <c r="I15555" s="6"/>
      <c r="J15555" s="6">
        <v>61.413333333333334</v>
      </c>
      <c r="K15555">
        <f t="shared" si="486"/>
        <v>1</v>
      </c>
    </row>
    <row r="15556" spans="1:11" x14ac:dyDescent="0.25">
      <c r="A15556" s="5" t="str">
        <f t="shared" si="487"/>
        <v>SubLAPSCE NorthwestAverage WeekdayOctober3</v>
      </c>
      <c r="B15556" t="s">
        <v>2237</v>
      </c>
      <c r="C15556" t="s">
        <v>2266</v>
      </c>
      <c r="D15556" t="s">
        <v>2919</v>
      </c>
      <c r="E15556" t="s">
        <v>3345</v>
      </c>
      <c r="F15556" s="6">
        <v>3</v>
      </c>
      <c r="G15556" s="6"/>
      <c r="H15556" s="6"/>
      <c r="I15556" s="6"/>
      <c r="J15556" s="6">
        <v>60.49666666666667</v>
      </c>
      <c r="K15556">
        <f t="shared" si="486"/>
        <v>1</v>
      </c>
    </row>
    <row r="15557" spans="1:11" x14ac:dyDescent="0.25">
      <c r="A15557" s="5" t="str">
        <f t="shared" si="487"/>
        <v>SubLAPSCE NorthwestAverage WeekdayOctober4</v>
      </c>
      <c r="B15557" t="s">
        <v>2237</v>
      </c>
      <c r="C15557" t="s">
        <v>2266</v>
      </c>
      <c r="D15557" t="s">
        <v>2919</v>
      </c>
      <c r="E15557" t="s">
        <v>3345</v>
      </c>
      <c r="F15557" s="6">
        <v>4</v>
      </c>
      <c r="G15557" s="6"/>
      <c r="H15557" s="6"/>
      <c r="I15557" s="6"/>
      <c r="J15557" s="6">
        <v>59.666666666666664</v>
      </c>
      <c r="K15557">
        <f t="shared" si="486"/>
        <v>1</v>
      </c>
    </row>
    <row r="15558" spans="1:11" x14ac:dyDescent="0.25">
      <c r="A15558" s="5" t="str">
        <f t="shared" si="487"/>
        <v>SubLAPSCE NorthwestAverage WeekdayOctober5</v>
      </c>
      <c r="B15558" t="s">
        <v>2237</v>
      </c>
      <c r="C15558" t="s">
        <v>2266</v>
      </c>
      <c r="D15558" t="s">
        <v>2919</v>
      </c>
      <c r="E15558" t="s">
        <v>3345</v>
      </c>
      <c r="F15558" s="6">
        <v>5</v>
      </c>
      <c r="G15558" s="6"/>
      <c r="H15558" s="6"/>
      <c r="I15558" s="6"/>
      <c r="J15558" s="6">
        <v>59.66</v>
      </c>
      <c r="K15558">
        <f t="shared" si="486"/>
        <v>1</v>
      </c>
    </row>
    <row r="15559" spans="1:11" x14ac:dyDescent="0.25">
      <c r="A15559" s="5" t="str">
        <f t="shared" si="487"/>
        <v>SubLAPSCE NorthwestAverage WeekdayOctober6</v>
      </c>
      <c r="B15559" t="s">
        <v>2237</v>
      </c>
      <c r="C15559" t="s">
        <v>2266</v>
      </c>
      <c r="D15559" t="s">
        <v>2919</v>
      </c>
      <c r="E15559" t="s">
        <v>3345</v>
      </c>
      <c r="F15559" s="6">
        <v>6</v>
      </c>
      <c r="G15559" s="6"/>
      <c r="H15559" s="6"/>
      <c r="I15559" s="6"/>
      <c r="J15559" s="6">
        <v>59.423333333333325</v>
      </c>
      <c r="K15559">
        <f t="shared" si="486"/>
        <v>1</v>
      </c>
    </row>
    <row r="15560" spans="1:11" x14ac:dyDescent="0.25">
      <c r="A15560" s="5" t="str">
        <f t="shared" si="487"/>
        <v>SubLAPSCE NorthwestAverage WeekdayOctober7</v>
      </c>
      <c r="B15560" t="s">
        <v>2237</v>
      </c>
      <c r="C15560" t="s">
        <v>2266</v>
      </c>
      <c r="D15560" t="s">
        <v>2919</v>
      </c>
      <c r="E15560" t="s">
        <v>3345</v>
      </c>
      <c r="F15560" s="6">
        <v>7</v>
      </c>
      <c r="G15560" s="6"/>
      <c r="H15560" s="6"/>
      <c r="I15560" s="6"/>
      <c r="J15560" s="6">
        <v>58.673333333333325</v>
      </c>
      <c r="K15560">
        <f t="shared" si="486"/>
        <v>1</v>
      </c>
    </row>
    <row r="15561" spans="1:11" x14ac:dyDescent="0.25">
      <c r="A15561" s="5" t="str">
        <f t="shared" si="487"/>
        <v>SubLAPSCE NorthwestAverage WeekdayOctober8</v>
      </c>
      <c r="B15561" t="s">
        <v>2237</v>
      </c>
      <c r="C15561" t="s">
        <v>2266</v>
      </c>
      <c r="D15561" t="s">
        <v>2919</v>
      </c>
      <c r="E15561" t="s">
        <v>3345</v>
      </c>
      <c r="F15561" s="6">
        <v>8</v>
      </c>
      <c r="G15561" s="6"/>
      <c r="H15561" s="6"/>
      <c r="I15561" s="6"/>
      <c r="J15561" s="6">
        <v>58.213333333333331</v>
      </c>
      <c r="K15561">
        <f t="shared" si="486"/>
        <v>1</v>
      </c>
    </row>
    <row r="15562" spans="1:11" x14ac:dyDescent="0.25">
      <c r="A15562" s="5" t="str">
        <f t="shared" si="487"/>
        <v>SubLAPSCE NorthwestAverage WeekdayOctober9</v>
      </c>
      <c r="B15562" t="s">
        <v>2237</v>
      </c>
      <c r="C15562" t="s">
        <v>2266</v>
      </c>
      <c r="D15562" t="s">
        <v>2919</v>
      </c>
      <c r="E15562" t="s">
        <v>3345</v>
      </c>
      <c r="F15562" s="6">
        <v>9</v>
      </c>
      <c r="G15562" s="6"/>
      <c r="H15562" s="6"/>
      <c r="I15562" s="6"/>
      <c r="J15562" s="6">
        <v>58.066666666666663</v>
      </c>
      <c r="K15562">
        <f t="shared" si="486"/>
        <v>1</v>
      </c>
    </row>
    <row r="15563" spans="1:11" x14ac:dyDescent="0.25">
      <c r="A15563" s="5" t="str">
        <f t="shared" si="487"/>
        <v>SubLAPSCE NorthwestAverage WeekdayOctober10</v>
      </c>
      <c r="B15563" t="s">
        <v>2237</v>
      </c>
      <c r="C15563" t="s">
        <v>2266</v>
      </c>
      <c r="D15563" t="s">
        <v>2919</v>
      </c>
      <c r="E15563" t="s">
        <v>3345</v>
      </c>
      <c r="F15563" s="6">
        <v>10</v>
      </c>
      <c r="G15563" s="6"/>
      <c r="H15563" s="6"/>
      <c r="I15563" s="6"/>
      <c r="J15563" s="6">
        <v>59.473333333333329</v>
      </c>
      <c r="K15563">
        <f t="shared" si="486"/>
        <v>1</v>
      </c>
    </row>
    <row r="15564" spans="1:11" x14ac:dyDescent="0.25">
      <c r="A15564" s="5" t="str">
        <f t="shared" si="487"/>
        <v>SubLAPSCE NorthwestAverage WeekdayOctober11</v>
      </c>
      <c r="B15564" t="s">
        <v>2237</v>
      </c>
      <c r="C15564" t="s">
        <v>2266</v>
      </c>
      <c r="D15564" t="s">
        <v>2919</v>
      </c>
      <c r="E15564" t="s">
        <v>3345</v>
      </c>
      <c r="F15564" s="6">
        <v>11</v>
      </c>
      <c r="G15564" s="6"/>
      <c r="H15564" s="6"/>
      <c r="I15564" s="6"/>
      <c r="J15564" s="6">
        <v>60.946666666666665</v>
      </c>
      <c r="K15564">
        <f t="shared" si="486"/>
        <v>1</v>
      </c>
    </row>
    <row r="15565" spans="1:11" x14ac:dyDescent="0.25">
      <c r="A15565" s="5" t="str">
        <f t="shared" si="487"/>
        <v>SubLAPSCE NorthwestAverage WeekdayOctober12</v>
      </c>
      <c r="B15565" t="s">
        <v>2237</v>
      </c>
      <c r="C15565" t="s">
        <v>2266</v>
      </c>
      <c r="D15565" t="s">
        <v>2919</v>
      </c>
      <c r="E15565" t="s">
        <v>3345</v>
      </c>
      <c r="F15565" s="6">
        <v>12</v>
      </c>
      <c r="G15565" s="6"/>
      <c r="H15565" s="6"/>
      <c r="I15565" s="6"/>
      <c r="J15565" s="6">
        <v>62.71</v>
      </c>
      <c r="K15565">
        <f t="shared" si="486"/>
        <v>1</v>
      </c>
    </row>
    <row r="15566" spans="1:11" x14ac:dyDescent="0.25">
      <c r="A15566" s="5" t="str">
        <f t="shared" si="487"/>
        <v>SubLAPSCE NorthwestAverage WeekdayOctober13</v>
      </c>
      <c r="B15566" t="s">
        <v>2237</v>
      </c>
      <c r="C15566" t="s">
        <v>2266</v>
      </c>
      <c r="D15566" t="s">
        <v>2919</v>
      </c>
      <c r="E15566" t="s">
        <v>3345</v>
      </c>
      <c r="F15566" s="6">
        <v>13</v>
      </c>
      <c r="G15566" s="6"/>
      <c r="H15566" s="6"/>
      <c r="I15566" s="6"/>
      <c r="J15566" s="6">
        <v>67.38</v>
      </c>
      <c r="K15566">
        <f t="shared" si="486"/>
        <v>1</v>
      </c>
    </row>
    <row r="15567" spans="1:11" x14ac:dyDescent="0.25">
      <c r="A15567" s="5" t="str">
        <f t="shared" si="487"/>
        <v>SubLAPSCE NorthwestAverage WeekdayOctober14</v>
      </c>
      <c r="B15567" t="s">
        <v>2237</v>
      </c>
      <c r="C15567" t="s">
        <v>2266</v>
      </c>
      <c r="D15567" t="s">
        <v>2919</v>
      </c>
      <c r="E15567" t="s">
        <v>3345</v>
      </c>
      <c r="F15567" s="6">
        <v>14</v>
      </c>
      <c r="G15567" s="6"/>
      <c r="H15567" s="6"/>
      <c r="I15567" s="6"/>
      <c r="J15567" s="6">
        <v>67.75</v>
      </c>
      <c r="K15567">
        <f t="shared" si="486"/>
        <v>1</v>
      </c>
    </row>
    <row r="15568" spans="1:11" x14ac:dyDescent="0.25">
      <c r="A15568" s="5" t="str">
        <f t="shared" si="487"/>
        <v>SubLAPSCE NorthwestAverage WeekdayOctober15</v>
      </c>
      <c r="B15568" t="s">
        <v>2237</v>
      </c>
      <c r="C15568" t="s">
        <v>2266</v>
      </c>
      <c r="D15568" t="s">
        <v>2919</v>
      </c>
      <c r="E15568" t="s">
        <v>3345</v>
      </c>
      <c r="F15568" s="6">
        <v>15</v>
      </c>
      <c r="G15568" s="6"/>
      <c r="H15568" s="6"/>
      <c r="I15568" s="6"/>
      <c r="J15568" s="6">
        <v>66.91</v>
      </c>
      <c r="K15568">
        <f t="shared" si="486"/>
        <v>1</v>
      </c>
    </row>
    <row r="15569" spans="1:11" x14ac:dyDescent="0.25">
      <c r="A15569" s="5" t="str">
        <f t="shared" si="487"/>
        <v>SubLAPSCE NorthwestAverage WeekdayOctober16</v>
      </c>
      <c r="B15569" t="s">
        <v>2237</v>
      </c>
      <c r="C15569" t="s">
        <v>2266</v>
      </c>
      <c r="D15569" t="s">
        <v>2919</v>
      </c>
      <c r="E15569" t="s">
        <v>3345</v>
      </c>
      <c r="F15569" s="6">
        <v>16</v>
      </c>
      <c r="G15569" s="6"/>
      <c r="H15569" s="6"/>
      <c r="I15569" s="6"/>
      <c r="J15569" s="6">
        <v>66.986666666666665</v>
      </c>
      <c r="K15569">
        <f t="shared" si="486"/>
        <v>1</v>
      </c>
    </row>
    <row r="15570" spans="1:11" x14ac:dyDescent="0.25">
      <c r="A15570" s="5" t="str">
        <f t="shared" si="487"/>
        <v>SubLAPSCE NorthwestAverage WeekdayOctober17</v>
      </c>
      <c r="B15570" t="s">
        <v>2237</v>
      </c>
      <c r="C15570" t="s">
        <v>2266</v>
      </c>
      <c r="D15570" t="s">
        <v>2919</v>
      </c>
      <c r="E15570" t="s">
        <v>3345</v>
      </c>
      <c r="F15570" s="6">
        <v>17</v>
      </c>
      <c r="G15570" s="6"/>
      <c r="H15570" s="6"/>
      <c r="I15570" s="6"/>
      <c r="J15570" s="6">
        <v>66.316666666666663</v>
      </c>
      <c r="K15570">
        <f t="shared" si="486"/>
        <v>1</v>
      </c>
    </row>
    <row r="15571" spans="1:11" x14ac:dyDescent="0.25">
      <c r="A15571" s="5" t="str">
        <f t="shared" si="487"/>
        <v>SubLAPSCE NorthwestAverage WeekdayOctober18</v>
      </c>
      <c r="B15571" t="s">
        <v>2237</v>
      </c>
      <c r="C15571" t="s">
        <v>2266</v>
      </c>
      <c r="D15571" t="s">
        <v>2919</v>
      </c>
      <c r="E15571" t="s">
        <v>3345</v>
      </c>
      <c r="F15571" s="6">
        <v>18</v>
      </c>
      <c r="G15571" s="6"/>
      <c r="H15571" s="6"/>
      <c r="I15571" s="6"/>
      <c r="J15571" s="6">
        <v>66.086666666666659</v>
      </c>
      <c r="K15571">
        <f t="shared" si="486"/>
        <v>1</v>
      </c>
    </row>
    <row r="15572" spans="1:11" x14ac:dyDescent="0.25">
      <c r="A15572" s="5" t="str">
        <f t="shared" si="487"/>
        <v>SubLAPSCE NorthwestAverage WeekdayOctober19</v>
      </c>
      <c r="B15572" t="s">
        <v>2237</v>
      </c>
      <c r="C15572" t="s">
        <v>2266</v>
      </c>
      <c r="D15572" t="s">
        <v>2919</v>
      </c>
      <c r="E15572" t="s">
        <v>3345</v>
      </c>
      <c r="F15572" s="6">
        <v>19</v>
      </c>
      <c r="G15572" s="6"/>
      <c r="H15572" s="6"/>
      <c r="I15572" s="6"/>
      <c r="J15572" s="6">
        <v>64.866666666666674</v>
      </c>
      <c r="K15572">
        <f t="shared" si="486"/>
        <v>1</v>
      </c>
    </row>
    <row r="15573" spans="1:11" x14ac:dyDescent="0.25">
      <c r="A15573" s="5" t="str">
        <f t="shared" si="487"/>
        <v>SubLAPSCE NorthwestAverage WeekdayOctober20</v>
      </c>
      <c r="B15573" t="s">
        <v>2237</v>
      </c>
      <c r="C15573" t="s">
        <v>2266</v>
      </c>
      <c r="D15573" t="s">
        <v>2919</v>
      </c>
      <c r="E15573" t="s">
        <v>3345</v>
      </c>
      <c r="F15573" s="6">
        <v>20</v>
      </c>
      <c r="G15573" s="6"/>
      <c r="H15573" s="6"/>
      <c r="I15573" s="6"/>
      <c r="J15573" s="6">
        <v>62.45333333333334</v>
      </c>
      <c r="K15573">
        <f t="shared" si="486"/>
        <v>1</v>
      </c>
    </row>
    <row r="15574" spans="1:11" x14ac:dyDescent="0.25">
      <c r="A15574" s="5" t="str">
        <f t="shared" si="487"/>
        <v>SubLAPSCE NorthwestAverage WeekdayOctober21</v>
      </c>
      <c r="B15574" t="s">
        <v>2237</v>
      </c>
      <c r="C15574" t="s">
        <v>2266</v>
      </c>
      <c r="D15574" t="s">
        <v>2919</v>
      </c>
      <c r="E15574" t="s">
        <v>3345</v>
      </c>
      <c r="F15574" s="6">
        <v>21</v>
      </c>
      <c r="G15574" s="6"/>
      <c r="H15574" s="6"/>
      <c r="I15574" s="6"/>
      <c r="J15574" s="6">
        <v>61.99666666666667</v>
      </c>
      <c r="K15574">
        <f t="shared" si="486"/>
        <v>1</v>
      </c>
    </row>
    <row r="15575" spans="1:11" x14ac:dyDescent="0.25">
      <c r="A15575" s="5" t="str">
        <f t="shared" si="487"/>
        <v>SubLAPSCE NorthwestAverage WeekdayOctober22</v>
      </c>
      <c r="B15575" t="s">
        <v>2237</v>
      </c>
      <c r="C15575" t="s">
        <v>2266</v>
      </c>
      <c r="D15575" t="s">
        <v>2919</v>
      </c>
      <c r="E15575" t="s">
        <v>3345</v>
      </c>
      <c r="F15575" s="6">
        <v>22</v>
      </c>
      <c r="G15575" s="6"/>
      <c r="H15575" s="6"/>
      <c r="I15575" s="6"/>
      <c r="J15575" s="6">
        <v>61.860000000000007</v>
      </c>
      <c r="K15575">
        <f t="shared" si="486"/>
        <v>1</v>
      </c>
    </row>
    <row r="15576" spans="1:11" x14ac:dyDescent="0.25">
      <c r="A15576" s="5" t="str">
        <f t="shared" si="487"/>
        <v>SubLAPSCE NorthwestAverage WeekdayOctober23</v>
      </c>
      <c r="B15576" t="s">
        <v>2237</v>
      </c>
      <c r="C15576" t="s">
        <v>2266</v>
      </c>
      <c r="D15576" t="s">
        <v>2919</v>
      </c>
      <c r="E15576" t="s">
        <v>3345</v>
      </c>
      <c r="F15576" s="6">
        <v>23</v>
      </c>
      <c r="G15576" s="6"/>
      <c r="H15576" s="6"/>
      <c r="I15576" s="6"/>
      <c r="J15576" s="6">
        <v>62.113333333333323</v>
      </c>
      <c r="K15576">
        <f t="shared" si="486"/>
        <v>1</v>
      </c>
    </row>
    <row r="15577" spans="1:11" x14ac:dyDescent="0.25">
      <c r="A15577" s="5" t="str">
        <f t="shared" si="487"/>
        <v>SubLAPSCE NorthwestAverage WeekdayOctober24</v>
      </c>
      <c r="B15577" t="s">
        <v>2237</v>
      </c>
      <c r="C15577" t="s">
        <v>2266</v>
      </c>
      <c r="D15577" t="s">
        <v>2919</v>
      </c>
      <c r="E15577" t="s">
        <v>3345</v>
      </c>
      <c r="F15577" s="6">
        <v>24</v>
      </c>
      <c r="G15577" s="6"/>
      <c r="H15577" s="6"/>
      <c r="I15577" s="6"/>
      <c r="J15577" s="6">
        <v>62.146666666666668</v>
      </c>
      <c r="K15577">
        <f t="shared" si="486"/>
        <v>1</v>
      </c>
    </row>
    <row r="15578" spans="1:11" x14ac:dyDescent="0.25">
      <c r="A15578" s="5" t="str">
        <f t="shared" si="487"/>
        <v>SubLAPSCE NorthwestMonthly Peak DayOctober1</v>
      </c>
      <c r="B15578" t="s">
        <v>2237</v>
      </c>
      <c r="C15578" t="s">
        <v>2266</v>
      </c>
      <c r="D15578" t="s">
        <v>2920</v>
      </c>
      <c r="E15578" t="s">
        <v>3345</v>
      </c>
      <c r="F15578" s="6">
        <v>1</v>
      </c>
      <c r="G15578" s="6"/>
      <c r="H15578" s="6"/>
      <c r="I15578" s="6"/>
      <c r="J15578" s="6">
        <v>72.803333333333327</v>
      </c>
      <c r="K15578">
        <f t="shared" si="486"/>
        <v>1</v>
      </c>
    </row>
    <row r="15579" spans="1:11" x14ac:dyDescent="0.25">
      <c r="A15579" s="5" t="str">
        <f t="shared" si="487"/>
        <v>SubLAPSCE NorthwestMonthly Peak DayOctober2</v>
      </c>
      <c r="B15579" t="s">
        <v>2237</v>
      </c>
      <c r="C15579" t="s">
        <v>2266</v>
      </c>
      <c r="D15579" t="s">
        <v>2920</v>
      </c>
      <c r="E15579" t="s">
        <v>3345</v>
      </c>
      <c r="F15579" s="6">
        <v>2</v>
      </c>
      <c r="G15579" s="6"/>
      <c r="H15579" s="6"/>
      <c r="I15579" s="6"/>
      <c r="J15579" s="6">
        <v>70.356666666666669</v>
      </c>
      <c r="K15579">
        <f t="shared" si="486"/>
        <v>1</v>
      </c>
    </row>
    <row r="15580" spans="1:11" x14ac:dyDescent="0.25">
      <c r="A15580" s="5" t="str">
        <f t="shared" si="487"/>
        <v>SubLAPSCE NorthwestMonthly Peak DayOctober3</v>
      </c>
      <c r="B15580" t="s">
        <v>2237</v>
      </c>
      <c r="C15580" t="s">
        <v>2266</v>
      </c>
      <c r="D15580" t="s">
        <v>2920</v>
      </c>
      <c r="E15580" t="s">
        <v>3345</v>
      </c>
      <c r="F15580" s="6">
        <v>3</v>
      </c>
      <c r="G15580" s="6"/>
      <c r="H15580" s="6"/>
      <c r="I15580" s="6"/>
      <c r="J15580" s="6">
        <v>69.833333333333329</v>
      </c>
      <c r="K15580">
        <f t="shared" si="486"/>
        <v>1</v>
      </c>
    </row>
    <row r="15581" spans="1:11" x14ac:dyDescent="0.25">
      <c r="A15581" s="5" t="str">
        <f t="shared" si="487"/>
        <v>SubLAPSCE NorthwestMonthly Peak DayOctober4</v>
      </c>
      <c r="B15581" t="s">
        <v>2237</v>
      </c>
      <c r="C15581" t="s">
        <v>2266</v>
      </c>
      <c r="D15581" t="s">
        <v>2920</v>
      </c>
      <c r="E15581" t="s">
        <v>3345</v>
      </c>
      <c r="F15581" s="6">
        <v>4</v>
      </c>
      <c r="G15581" s="6"/>
      <c r="H15581" s="6"/>
      <c r="I15581" s="6"/>
      <c r="J15581" s="6">
        <v>68.33</v>
      </c>
      <c r="K15581">
        <f t="shared" si="486"/>
        <v>1</v>
      </c>
    </row>
    <row r="15582" spans="1:11" x14ac:dyDescent="0.25">
      <c r="A15582" s="5" t="str">
        <f t="shared" si="487"/>
        <v>SubLAPSCE NorthwestMonthly Peak DayOctober5</v>
      </c>
      <c r="B15582" t="s">
        <v>2237</v>
      </c>
      <c r="C15582" t="s">
        <v>2266</v>
      </c>
      <c r="D15582" t="s">
        <v>2920</v>
      </c>
      <c r="E15582" t="s">
        <v>3345</v>
      </c>
      <c r="F15582" s="6">
        <v>5</v>
      </c>
      <c r="G15582" s="6"/>
      <c r="H15582" s="6"/>
      <c r="I15582" s="6"/>
      <c r="J15582" s="6">
        <v>69.316666666666663</v>
      </c>
      <c r="K15582">
        <f t="shared" si="486"/>
        <v>1</v>
      </c>
    </row>
    <row r="15583" spans="1:11" x14ac:dyDescent="0.25">
      <c r="A15583" s="5" t="str">
        <f t="shared" si="487"/>
        <v>SubLAPSCE NorthwestMonthly Peak DayOctober6</v>
      </c>
      <c r="B15583" t="s">
        <v>2237</v>
      </c>
      <c r="C15583" t="s">
        <v>2266</v>
      </c>
      <c r="D15583" t="s">
        <v>2920</v>
      </c>
      <c r="E15583" t="s">
        <v>3345</v>
      </c>
      <c r="F15583" s="6">
        <v>6</v>
      </c>
      <c r="G15583" s="6"/>
      <c r="H15583" s="6"/>
      <c r="I15583" s="6"/>
      <c r="J15583" s="6">
        <v>67.279999999999987</v>
      </c>
      <c r="K15583">
        <f t="shared" si="486"/>
        <v>1</v>
      </c>
    </row>
    <row r="15584" spans="1:11" x14ac:dyDescent="0.25">
      <c r="A15584" s="5" t="str">
        <f t="shared" si="487"/>
        <v>SubLAPSCE NorthwestMonthly Peak DayOctober7</v>
      </c>
      <c r="B15584" t="s">
        <v>2237</v>
      </c>
      <c r="C15584" t="s">
        <v>2266</v>
      </c>
      <c r="D15584" t="s">
        <v>2920</v>
      </c>
      <c r="E15584" t="s">
        <v>3345</v>
      </c>
      <c r="F15584" s="6">
        <v>7</v>
      </c>
      <c r="G15584" s="6"/>
      <c r="H15584" s="6"/>
      <c r="I15584" s="6"/>
      <c r="J15584" s="6">
        <v>67.209999999999994</v>
      </c>
      <c r="K15584">
        <f t="shared" si="486"/>
        <v>1</v>
      </c>
    </row>
    <row r="15585" spans="1:11" x14ac:dyDescent="0.25">
      <c r="A15585" s="5" t="str">
        <f t="shared" si="487"/>
        <v>SubLAPSCE NorthwestMonthly Peak DayOctober8</v>
      </c>
      <c r="B15585" t="s">
        <v>2237</v>
      </c>
      <c r="C15585" t="s">
        <v>2266</v>
      </c>
      <c r="D15585" t="s">
        <v>2920</v>
      </c>
      <c r="E15585" t="s">
        <v>3345</v>
      </c>
      <c r="F15585" s="6">
        <v>8</v>
      </c>
      <c r="G15585" s="6"/>
      <c r="H15585" s="6"/>
      <c r="I15585" s="6"/>
      <c r="J15585" s="6">
        <v>65.836666666666659</v>
      </c>
      <c r="K15585">
        <f t="shared" si="486"/>
        <v>1</v>
      </c>
    </row>
    <row r="15586" spans="1:11" x14ac:dyDescent="0.25">
      <c r="A15586" s="5" t="str">
        <f t="shared" si="487"/>
        <v>SubLAPSCE NorthwestMonthly Peak DayOctober9</v>
      </c>
      <c r="B15586" t="s">
        <v>2237</v>
      </c>
      <c r="C15586" t="s">
        <v>2266</v>
      </c>
      <c r="D15586" t="s">
        <v>2920</v>
      </c>
      <c r="E15586" t="s">
        <v>3345</v>
      </c>
      <c r="F15586" s="6">
        <v>9</v>
      </c>
      <c r="G15586" s="6"/>
      <c r="H15586" s="6"/>
      <c r="I15586" s="6"/>
      <c r="J15586" s="6">
        <v>66.290000000000006</v>
      </c>
      <c r="K15586">
        <f t="shared" si="486"/>
        <v>1</v>
      </c>
    </row>
    <row r="15587" spans="1:11" x14ac:dyDescent="0.25">
      <c r="A15587" s="5" t="str">
        <f t="shared" si="487"/>
        <v>SubLAPSCE NorthwestMonthly Peak DayOctober10</v>
      </c>
      <c r="B15587" t="s">
        <v>2237</v>
      </c>
      <c r="C15587" t="s">
        <v>2266</v>
      </c>
      <c r="D15587" t="s">
        <v>2920</v>
      </c>
      <c r="E15587" t="s">
        <v>3345</v>
      </c>
      <c r="F15587" s="6">
        <v>10</v>
      </c>
      <c r="G15587" s="6"/>
      <c r="H15587" s="6"/>
      <c r="I15587" s="6"/>
      <c r="J15587" s="6">
        <v>72.833333333333329</v>
      </c>
      <c r="K15587">
        <f t="shared" si="486"/>
        <v>1</v>
      </c>
    </row>
    <row r="15588" spans="1:11" x14ac:dyDescent="0.25">
      <c r="A15588" s="5" t="str">
        <f t="shared" si="487"/>
        <v>SubLAPSCE NorthwestMonthly Peak DayOctober11</v>
      </c>
      <c r="B15588" t="s">
        <v>2237</v>
      </c>
      <c r="C15588" t="s">
        <v>2266</v>
      </c>
      <c r="D15588" t="s">
        <v>2920</v>
      </c>
      <c r="E15588" t="s">
        <v>3345</v>
      </c>
      <c r="F15588" s="6">
        <v>11</v>
      </c>
      <c r="G15588" s="6"/>
      <c r="H15588" s="6"/>
      <c r="I15588" s="6"/>
      <c r="J15588" s="6">
        <v>78.833333333333329</v>
      </c>
      <c r="K15588">
        <f t="shared" si="486"/>
        <v>1</v>
      </c>
    </row>
    <row r="15589" spans="1:11" x14ac:dyDescent="0.25">
      <c r="A15589" s="5" t="str">
        <f t="shared" si="487"/>
        <v>SubLAPSCE NorthwestMonthly Peak DayOctober12</v>
      </c>
      <c r="B15589" t="s">
        <v>2237</v>
      </c>
      <c r="C15589" t="s">
        <v>2266</v>
      </c>
      <c r="D15589" t="s">
        <v>2920</v>
      </c>
      <c r="E15589" t="s">
        <v>3345</v>
      </c>
      <c r="F15589" s="6">
        <v>12</v>
      </c>
      <c r="G15589" s="6"/>
      <c r="H15589" s="6"/>
      <c r="I15589" s="6"/>
      <c r="J15589" s="6">
        <v>84.333333333333329</v>
      </c>
      <c r="K15589">
        <f t="shared" si="486"/>
        <v>1</v>
      </c>
    </row>
    <row r="15590" spans="1:11" x14ac:dyDescent="0.25">
      <c r="A15590" s="5" t="str">
        <f t="shared" si="487"/>
        <v>SubLAPSCE NorthwestMonthly Peak DayOctober13</v>
      </c>
      <c r="B15590" t="s">
        <v>2237</v>
      </c>
      <c r="C15590" t="s">
        <v>2266</v>
      </c>
      <c r="D15590" t="s">
        <v>2920</v>
      </c>
      <c r="E15590" t="s">
        <v>3345</v>
      </c>
      <c r="F15590" s="6">
        <v>13</v>
      </c>
      <c r="G15590" s="6"/>
      <c r="H15590" s="6"/>
      <c r="I15590" s="6"/>
      <c r="J15590" s="6">
        <v>86.399999999999991</v>
      </c>
      <c r="K15590">
        <f t="shared" si="486"/>
        <v>1</v>
      </c>
    </row>
    <row r="15591" spans="1:11" x14ac:dyDescent="0.25">
      <c r="A15591" s="5" t="str">
        <f t="shared" si="487"/>
        <v>SubLAPSCE NorthwestMonthly Peak DayOctober14</v>
      </c>
      <c r="B15591" t="s">
        <v>2237</v>
      </c>
      <c r="C15591" t="s">
        <v>2266</v>
      </c>
      <c r="D15591" t="s">
        <v>2920</v>
      </c>
      <c r="E15591" t="s">
        <v>3345</v>
      </c>
      <c r="F15591" s="6">
        <v>14</v>
      </c>
      <c r="G15591" s="6"/>
      <c r="H15591" s="6"/>
      <c r="I15591" s="6"/>
      <c r="J15591" s="6">
        <v>86.733333333333348</v>
      </c>
      <c r="K15591">
        <f t="shared" si="486"/>
        <v>1</v>
      </c>
    </row>
    <row r="15592" spans="1:11" x14ac:dyDescent="0.25">
      <c r="A15592" s="5" t="str">
        <f t="shared" si="487"/>
        <v>SubLAPSCE NorthwestMonthly Peak DayOctober15</v>
      </c>
      <c r="B15592" t="s">
        <v>2237</v>
      </c>
      <c r="C15592" t="s">
        <v>2266</v>
      </c>
      <c r="D15592" t="s">
        <v>2920</v>
      </c>
      <c r="E15592" t="s">
        <v>3345</v>
      </c>
      <c r="F15592" s="6">
        <v>15</v>
      </c>
      <c r="G15592" s="6"/>
      <c r="H15592" s="6"/>
      <c r="I15592" s="6"/>
      <c r="J15592" s="6">
        <v>86.2</v>
      </c>
      <c r="K15592">
        <f t="shared" si="486"/>
        <v>1</v>
      </c>
    </row>
    <row r="15593" spans="1:11" x14ac:dyDescent="0.25">
      <c r="A15593" s="5" t="str">
        <f t="shared" si="487"/>
        <v>SubLAPSCE NorthwestMonthly Peak DayOctober16</v>
      </c>
      <c r="B15593" t="s">
        <v>2237</v>
      </c>
      <c r="C15593" t="s">
        <v>2266</v>
      </c>
      <c r="D15593" t="s">
        <v>2920</v>
      </c>
      <c r="E15593" t="s">
        <v>3345</v>
      </c>
      <c r="F15593" s="6">
        <v>16</v>
      </c>
      <c r="G15593" s="6"/>
      <c r="H15593" s="6"/>
      <c r="I15593" s="6"/>
      <c r="J15593" s="6">
        <v>85.933333333333337</v>
      </c>
      <c r="K15593">
        <f t="shared" si="486"/>
        <v>1</v>
      </c>
    </row>
    <row r="15594" spans="1:11" x14ac:dyDescent="0.25">
      <c r="A15594" s="5" t="str">
        <f t="shared" si="487"/>
        <v>SubLAPSCE NorthwestMonthly Peak DayOctober17</v>
      </c>
      <c r="B15594" t="s">
        <v>2237</v>
      </c>
      <c r="C15594" t="s">
        <v>2266</v>
      </c>
      <c r="D15594" t="s">
        <v>2920</v>
      </c>
      <c r="E15594" t="s">
        <v>3345</v>
      </c>
      <c r="F15594" s="6">
        <v>17</v>
      </c>
      <c r="G15594" s="6"/>
      <c r="H15594" s="6"/>
      <c r="I15594" s="6"/>
      <c r="J15594" s="6">
        <v>85.733333333333334</v>
      </c>
      <c r="K15594">
        <f t="shared" si="486"/>
        <v>1</v>
      </c>
    </row>
    <row r="15595" spans="1:11" x14ac:dyDescent="0.25">
      <c r="A15595" s="5" t="str">
        <f t="shared" si="487"/>
        <v>SubLAPSCE NorthwestMonthly Peak DayOctober18</v>
      </c>
      <c r="B15595" t="s">
        <v>2237</v>
      </c>
      <c r="C15595" t="s">
        <v>2266</v>
      </c>
      <c r="D15595" t="s">
        <v>2920</v>
      </c>
      <c r="E15595" t="s">
        <v>3345</v>
      </c>
      <c r="F15595" s="6">
        <v>18</v>
      </c>
      <c r="G15595" s="6"/>
      <c r="H15595" s="6"/>
      <c r="I15595" s="6"/>
      <c r="J15595" s="6">
        <v>84.7</v>
      </c>
      <c r="K15595">
        <f t="shared" si="486"/>
        <v>1</v>
      </c>
    </row>
    <row r="15596" spans="1:11" x14ac:dyDescent="0.25">
      <c r="A15596" s="5" t="str">
        <f t="shared" si="487"/>
        <v>SubLAPSCE NorthwestMonthly Peak DayOctober19</v>
      </c>
      <c r="B15596" t="s">
        <v>2237</v>
      </c>
      <c r="C15596" t="s">
        <v>2266</v>
      </c>
      <c r="D15596" t="s">
        <v>2920</v>
      </c>
      <c r="E15596" t="s">
        <v>3345</v>
      </c>
      <c r="F15596" s="6">
        <v>19</v>
      </c>
      <c r="G15596" s="6"/>
      <c r="H15596" s="6"/>
      <c r="I15596" s="6"/>
      <c r="J15596" s="6">
        <v>82.266666666666666</v>
      </c>
      <c r="K15596">
        <f t="shared" si="486"/>
        <v>1</v>
      </c>
    </row>
    <row r="15597" spans="1:11" x14ac:dyDescent="0.25">
      <c r="A15597" s="5" t="str">
        <f t="shared" si="487"/>
        <v>SubLAPSCE NorthwestMonthly Peak DayOctober20</v>
      </c>
      <c r="B15597" t="s">
        <v>2237</v>
      </c>
      <c r="C15597" t="s">
        <v>2266</v>
      </c>
      <c r="D15597" t="s">
        <v>2920</v>
      </c>
      <c r="E15597" t="s">
        <v>3345</v>
      </c>
      <c r="F15597" s="6">
        <v>20</v>
      </c>
      <c r="G15597" s="6"/>
      <c r="H15597" s="6"/>
      <c r="I15597" s="6"/>
      <c r="J15597" s="6">
        <v>77.466666666666669</v>
      </c>
      <c r="K15597">
        <f t="shared" si="486"/>
        <v>1</v>
      </c>
    </row>
    <row r="15598" spans="1:11" x14ac:dyDescent="0.25">
      <c r="A15598" s="5" t="str">
        <f t="shared" si="487"/>
        <v>SubLAPSCE NorthwestMonthly Peak DayOctober21</v>
      </c>
      <c r="B15598" t="s">
        <v>2237</v>
      </c>
      <c r="C15598" t="s">
        <v>2266</v>
      </c>
      <c r="D15598" t="s">
        <v>2920</v>
      </c>
      <c r="E15598" t="s">
        <v>3345</v>
      </c>
      <c r="F15598" s="6">
        <v>21</v>
      </c>
      <c r="G15598" s="6"/>
      <c r="H15598" s="6"/>
      <c r="I15598" s="6"/>
      <c r="J15598" s="6">
        <v>73.566666666666663</v>
      </c>
      <c r="K15598">
        <f t="shared" si="486"/>
        <v>1</v>
      </c>
    </row>
    <row r="15599" spans="1:11" x14ac:dyDescent="0.25">
      <c r="A15599" s="5" t="str">
        <f t="shared" si="487"/>
        <v>SubLAPSCE NorthwestMonthly Peak DayOctober22</v>
      </c>
      <c r="B15599" t="s">
        <v>2237</v>
      </c>
      <c r="C15599" t="s">
        <v>2266</v>
      </c>
      <c r="D15599" t="s">
        <v>2920</v>
      </c>
      <c r="E15599" t="s">
        <v>3345</v>
      </c>
      <c r="F15599" s="6">
        <v>22</v>
      </c>
      <c r="G15599" s="6"/>
      <c r="H15599" s="6"/>
      <c r="I15599" s="6"/>
      <c r="J15599" s="6">
        <v>72.846666666666664</v>
      </c>
      <c r="K15599">
        <f t="shared" si="486"/>
        <v>1</v>
      </c>
    </row>
    <row r="15600" spans="1:11" x14ac:dyDescent="0.25">
      <c r="A15600" s="5" t="str">
        <f t="shared" si="487"/>
        <v>SubLAPSCE NorthwestMonthly Peak DayOctober23</v>
      </c>
      <c r="B15600" t="s">
        <v>2237</v>
      </c>
      <c r="C15600" t="s">
        <v>2266</v>
      </c>
      <c r="D15600" t="s">
        <v>2920</v>
      </c>
      <c r="E15600" t="s">
        <v>3345</v>
      </c>
      <c r="F15600" s="6">
        <v>23</v>
      </c>
      <c r="G15600" s="6"/>
      <c r="H15600" s="6"/>
      <c r="I15600" s="6"/>
      <c r="J15600" s="6">
        <v>72.760000000000005</v>
      </c>
      <c r="K15600">
        <f t="shared" si="486"/>
        <v>1</v>
      </c>
    </row>
    <row r="15601" spans="1:11" x14ac:dyDescent="0.25">
      <c r="A15601" s="5" t="str">
        <f t="shared" si="487"/>
        <v>SubLAPSCE NorthwestMonthly Peak DayOctober24</v>
      </c>
      <c r="B15601" t="s">
        <v>2237</v>
      </c>
      <c r="C15601" t="s">
        <v>2266</v>
      </c>
      <c r="D15601" t="s">
        <v>2920</v>
      </c>
      <c r="E15601" t="s">
        <v>3345</v>
      </c>
      <c r="F15601" s="6">
        <v>24</v>
      </c>
      <c r="G15601" s="6"/>
      <c r="H15601" s="6"/>
      <c r="I15601" s="6"/>
      <c r="J15601" s="6">
        <v>72.333333333333343</v>
      </c>
      <c r="K15601">
        <f t="shared" si="486"/>
        <v>1</v>
      </c>
    </row>
    <row r="15602" spans="1:11" x14ac:dyDescent="0.25">
      <c r="A15602" s="5" t="str">
        <f t="shared" si="487"/>
        <v>SubLAPSCE NorthwestAverage WeekdayNovember1</v>
      </c>
      <c r="B15602" t="s">
        <v>2237</v>
      </c>
      <c r="C15602" t="s">
        <v>2266</v>
      </c>
      <c r="D15602" t="s">
        <v>2921</v>
      </c>
      <c r="E15602" t="s">
        <v>3346</v>
      </c>
      <c r="F15602" s="6">
        <v>1</v>
      </c>
      <c r="G15602" s="6"/>
      <c r="H15602" s="6"/>
      <c r="I15602" s="6"/>
      <c r="J15602" s="6">
        <v>48.733333333333327</v>
      </c>
      <c r="K15602">
        <f t="shared" si="486"/>
        <v>1</v>
      </c>
    </row>
    <row r="15603" spans="1:11" x14ac:dyDescent="0.25">
      <c r="A15603" s="5" t="str">
        <f t="shared" si="487"/>
        <v>SubLAPSCE NorthwestAverage WeekdayNovember2</v>
      </c>
      <c r="B15603" t="s">
        <v>2237</v>
      </c>
      <c r="C15603" t="s">
        <v>2266</v>
      </c>
      <c r="D15603" t="s">
        <v>2921</v>
      </c>
      <c r="E15603" t="s">
        <v>3346</v>
      </c>
      <c r="F15603" s="6">
        <v>2</v>
      </c>
      <c r="G15603" s="6"/>
      <c r="H15603" s="6"/>
      <c r="I15603" s="6"/>
      <c r="J15603" s="6">
        <v>48.56</v>
      </c>
      <c r="K15603">
        <f t="shared" si="486"/>
        <v>1</v>
      </c>
    </row>
    <row r="15604" spans="1:11" x14ac:dyDescent="0.25">
      <c r="A15604" s="5" t="str">
        <f t="shared" si="487"/>
        <v>SubLAPSCE NorthwestAverage WeekdayNovember3</v>
      </c>
      <c r="B15604" t="s">
        <v>2237</v>
      </c>
      <c r="C15604" t="s">
        <v>2266</v>
      </c>
      <c r="D15604" t="s">
        <v>2921</v>
      </c>
      <c r="E15604" t="s">
        <v>3346</v>
      </c>
      <c r="F15604" s="6">
        <v>3</v>
      </c>
      <c r="G15604" s="6"/>
      <c r="H15604" s="6"/>
      <c r="I15604" s="6"/>
      <c r="J15604" s="6">
        <v>48.56</v>
      </c>
      <c r="K15604">
        <f t="shared" si="486"/>
        <v>1</v>
      </c>
    </row>
    <row r="15605" spans="1:11" x14ac:dyDescent="0.25">
      <c r="A15605" s="5" t="str">
        <f t="shared" si="487"/>
        <v>SubLAPSCE NorthwestAverage WeekdayNovember4</v>
      </c>
      <c r="B15605" t="s">
        <v>2237</v>
      </c>
      <c r="C15605" t="s">
        <v>2266</v>
      </c>
      <c r="D15605" t="s">
        <v>2921</v>
      </c>
      <c r="E15605" t="s">
        <v>3346</v>
      </c>
      <c r="F15605" s="6">
        <v>4</v>
      </c>
      <c r="G15605" s="6"/>
      <c r="H15605" s="6"/>
      <c r="I15605" s="6"/>
      <c r="J15605" s="6">
        <v>46.78</v>
      </c>
      <c r="K15605">
        <f t="shared" si="486"/>
        <v>1</v>
      </c>
    </row>
    <row r="15606" spans="1:11" x14ac:dyDescent="0.25">
      <c r="A15606" s="5" t="str">
        <f t="shared" si="487"/>
        <v>SubLAPSCE NorthwestAverage WeekdayNovember5</v>
      </c>
      <c r="B15606" t="s">
        <v>2237</v>
      </c>
      <c r="C15606" t="s">
        <v>2266</v>
      </c>
      <c r="D15606" t="s">
        <v>2921</v>
      </c>
      <c r="E15606" t="s">
        <v>3346</v>
      </c>
      <c r="F15606" s="6">
        <v>5</v>
      </c>
      <c r="G15606" s="6"/>
      <c r="H15606" s="6"/>
      <c r="I15606" s="6"/>
      <c r="J15606" s="6">
        <v>45.803333333333335</v>
      </c>
      <c r="K15606">
        <f t="shared" si="486"/>
        <v>1</v>
      </c>
    </row>
    <row r="15607" spans="1:11" x14ac:dyDescent="0.25">
      <c r="A15607" s="5" t="str">
        <f t="shared" si="487"/>
        <v>SubLAPSCE NorthwestAverage WeekdayNovember6</v>
      </c>
      <c r="B15607" t="s">
        <v>2237</v>
      </c>
      <c r="C15607" t="s">
        <v>2266</v>
      </c>
      <c r="D15607" t="s">
        <v>2921</v>
      </c>
      <c r="E15607" t="s">
        <v>3346</v>
      </c>
      <c r="F15607" s="6">
        <v>6</v>
      </c>
      <c r="G15607" s="6"/>
      <c r="H15607" s="6"/>
      <c r="I15607" s="6"/>
      <c r="J15607" s="6">
        <v>45.26</v>
      </c>
      <c r="K15607">
        <f t="shared" si="486"/>
        <v>1</v>
      </c>
    </row>
    <row r="15608" spans="1:11" x14ac:dyDescent="0.25">
      <c r="A15608" s="5" t="str">
        <f t="shared" si="487"/>
        <v>SubLAPSCE NorthwestAverage WeekdayNovember7</v>
      </c>
      <c r="B15608" t="s">
        <v>2237</v>
      </c>
      <c r="C15608" t="s">
        <v>2266</v>
      </c>
      <c r="D15608" t="s">
        <v>2921</v>
      </c>
      <c r="E15608" t="s">
        <v>3346</v>
      </c>
      <c r="F15608" s="6">
        <v>7</v>
      </c>
      <c r="G15608" s="6"/>
      <c r="H15608" s="6"/>
      <c r="I15608" s="6"/>
      <c r="J15608" s="6">
        <v>45.629999999999995</v>
      </c>
      <c r="K15608">
        <f t="shared" si="486"/>
        <v>1</v>
      </c>
    </row>
    <row r="15609" spans="1:11" x14ac:dyDescent="0.25">
      <c r="A15609" s="5" t="str">
        <f t="shared" si="487"/>
        <v>SubLAPSCE NorthwestAverage WeekdayNovember8</v>
      </c>
      <c r="B15609" t="s">
        <v>2237</v>
      </c>
      <c r="C15609" t="s">
        <v>2266</v>
      </c>
      <c r="D15609" t="s">
        <v>2921</v>
      </c>
      <c r="E15609" t="s">
        <v>3346</v>
      </c>
      <c r="F15609" s="6">
        <v>8</v>
      </c>
      <c r="G15609" s="6"/>
      <c r="H15609" s="6"/>
      <c r="I15609" s="6"/>
      <c r="J15609" s="6">
        <v>45.65</v>
      </c>
      <c r="K15609">
        <f t="shared" si="486"/>
        <v>1</v>
      </c>
    </row>
    <row r="15610" spans="1:11" x14ac:dyDescent="0.25">
      <c r="A15610" s="5" t="str">
        <f t="shared" si="487"/>
        <v>SubLAPSCE NorthwestAverage WeekdayNovember9</v>
      </c>
      <c r="B15610" t="s">
        <v>2237</v>
      </c>
      <c r="C15610" t="s">
        <v>2266</v>
      </c>
      <c r="D15610" t="s">
        <v>2921</v>
      </c>
      <c r="E15610" t="s">
        <v>3346</v>
      </c>
      <c r="F15610" s="6">
        <v>9</v>
      </c>
      <c r="G15610" s="6"/>
      <c r="H15610" s="6"/>
      <c r="I15610" s="6"/>
      <c r="J15610" s="6">
        <v>47.13</v>
      </c>
      <c r="K15610">
        <f t="shared" si="486"/>
        <v>1</v>
      </c>
    </row>
    <row r="15611" spans="1:11" x14ac:dyDescent="0.25">
      <c r="A15611" s="5" t="str">
        <f t="shared" si="487"/>
        <v>SubLAPSCE NorthwestAverage WeekdayNovember10</v>
      </c>
      <c r="B15611" t="s">
        <v>2237</v>
      </c>
      <c r="C15611" t="s">
        <v>2266</v>
      </c>
      <c r="D15611" t="s">
        <v>2921</v>
      </c>
      <c r="E15611" t="s">
        <v>3346</v>
      </c>
      <c r="F15611" s="6">
        <v>10</v>
      </c>
      <c r="G15611" s="6"/>
      <c r="H15611" s="6"/>
      <c r="I15611" s="6"/>
      <c r="J15611" s="6">
        <v>52.796666666666674</v>
      </c>
      <c r="K15611">
        <f t="shared" si="486"/>
        <v>1</v>
      </c>
    </row>
    <row r="15612" spans="1:11" x14ac:dyDescent="0.25">
      <c r="A15612" s="5" t="str">
        <f t="shared" si="487"/>
        <v>SubLAPSCE NorthwestAverage WeekdayNovember11</v>
      </c>
      <c r="B15612" t="s">
        <v>2237</v>
      </c>
      <c r="C15612" t="s">
        <v>2266</v>
      </c>
      <c r="D15612" t="s">
        <v>2921</v>
      </c>
      <c r="E15612" t="s">
        <v>3346</v>
      </c>
      <c r="F15612" s="6">
        <v>11</v>
      </c>
      <c r="G15612" s="6"/>
      <c r="H15612" s="6"/>
      <c r="I15612" s="6"/>
      <c r="J15612" s="6">
        <v>58.353333333333332</v>
      </c>
      <c r="K15612">
        <f t="shared" si="486"/>
        <v>1</v>
      </c>
    </row>
    <row r="15613" spans="1:11" x14ac:dyDescent="0.25">
      <c r="A15613" s="5" t="str">
        <f t="shared" si="487"/>
        <v>SubLAPSCE NorthwestAverage WeekdayNovember12</v>
      </c>
      <c r="B15613" t="s">
        <v>2237</v>
      </c>
      <c r="C15613" t="s">
        <v>2266</v>
      </c>
      <c r="D15613" t="s">
        <v>2921</v>
      </c>
      <c r="E15613" t="s">
        <v>3346</v>
      </c>
      <c r="F15613" s="6">
        <v>12</v>
      </c>
      <c r="G15613" s="6"/>
      <c r="H15613" s="6"/>
      <c r="I15613" s="6"/>
      <c r="J15613" s="6">
        <v>60.553333333333335</v>
      </c>
      <c r="K15613">
        <f t="shared" si="486"/>
        <v>1</v>
      </c>
    </row>
    <row r="15614" spans="1:11" x14ac:dyDescent="0.25">
      <c r="A15614" s="5" t="str">
        <f t="shared" si="487"/>
        <v>SubLAPSCE NorthwestAverage WeekdayNovember13</v>
      </c>
      <c r="B15614" t="s">
        <v>2237</v>
      </c>
      <c r="C15614" t="s">
        <v>2266</v>
      </c>
      <c r="D15614" t="s">
        <v>2921</v>
      </c>
      <c r="E15614" t="s">
        <v>3346</v>
      </c>
      <c r="F15614" s="6">
        <v>13</v>
      </c>
      <c r="G15614" s="6"/>
      <c r="H15614" s="6"/>
      <c r="I15614" s="6"/>
      <c r="J15614" s="6">
        <v>62.393333333333324</v>
      </c>
      <c r="K15614">
        <f t="shared" si="486"/>
        <v>1</v>
      </c>
    </row>
    <row r="15615" spans="1:11" x14ac:dyDescent="0.25">
      <c r="A15615" s="5" t="str">
        <f t="shared" si="487"/>
        <v>SubLAPSCE NorthwestAverage WeekdayNovember14</v>
      </c>
      <c r="B15615" t="s">
        <v>2237</v>
      </c>
      <c r="C15615" t="s">
        <v>2266</v>
      </c>
      <c r="D15615" t="s">
        <v>2921</v>
      </c>
      <c r="E15615" t="s">
        <v>3346</v>
      </c>
      <c r="F15615" s="6">
        <v>14</v>
      </c>
      <c r="G15615" s="6"/>
      <c r="H15615" s="6"/>
      <c r="I15615" s="6"/>
      <c r="J15615" s="6">
        <v>61.856666666666662</v>
      </c>
      <c r="K15615">
        <f t="shared" si="486"/>
        <v>1</v>
      </c>
    </row>
    <row r="15616" spans="1:11" x14ac:dyDescent="0.25">
      <c r="A15616" s="5" t="str">
        <f t="shared" si="487"/>
        <v>SubLAPSCE NorthwestAverage WeekdayNovember15</v>
      </c>
      <c r="B15616" t="s">
        <v>2237</v>
      </c>
      <c r="C15616" t="s">
        <v>2266</v>
      </c>
      <c r="D15616" t="s">
        <v>2921</v>
      </c>
      <c r="E15616" t="s">
        <v>3346</v>
      </c>
      <c r="F15616" s="6">
        <v>15</v>
      </c>
      <c r="G15616" s="6"/>
      <c r="H15616" s="6"/>
      <c r="I15616" s="6"/>
      <c r="J15616" s="6">
        <v>60.800000000000004</v>
      </c>
      <c r="K15616">
        <f t="shared" si="486"/>
        <v>1</v>
      </c>
    </row>
    <row r="15617" spans="1:11" x14ac:dyDescent="0.25">
      <c r="A15617" s="5" t="str">
        <f t="shared" si="487"/>
        <v>SubLAPSCE NorthwestAverage WeekdayNovember16</v>
      </c>
      <c r="B15617" t="s">
        <v>2237</v>
      </c>
      <c r="C15617" t="s">
        <v>2266</v>
      </c>
      <c r="D15617" t="s">
        <v>2921</v>
      </c>
      <c r="E15617" t="s">
        <v>3346</v>
      </c>
      <c r="F15617" s="6">
        <v>16</v>
      </c>
      <c r="G15617" s="6"/>
      <c r="H15617" s="6"/>
      <c r="I15617" s="6"/>
      <c r="J15617" s="6">
        <v>60.506666666666668</v>
      </c>
      <c r="K15617">
        <f t="shared" si="486"/>
        <v>1</v>
      </c>
    </row>
    <row r="15618" spans="1:11" x14ac:dyDescent="0.25">
      <c r="A15618" s="5" t="str">
        <f t="shared" si="487"/>
        <v>SubLAPSCE NorthwestAverage WeekdayNovember17</v>
      </c>
      <c r="B15618" t="s">
        <v>2237</v>
      </c>
      <c r="C15618" t="s">
        <v>2266</v>
      </c>
      <c r="D15618" t="s">
        <v>2921</v>
      </c>
      <c r="E15618" t="s">
        <v>3346</v>
      </c>
      <c r="F15618" s="6">
        <v>17</v>
      </c>
      <c r="G15618" s="6"/>
      <c r="H15618" s="6"/>
      <c r="I15618" s="6"/>
      <c r="J15618" s="6">
        <v>59.856666666666662</v>
      </c>
      <c r="K15618">
        <f t="shared" ref="K15618:K15681" si="488">INDEX(events, MATCH(CONCATENATE(B15618, C15618, D15618, E15618), events_y, 0), MATCH("Confidential", events_x, 0))</f>
        <v>1</v>
      </c>
    </row>
    <row r="15619" spans="1:11" x14ac:dyDescent="0.25">
      <c r="A15619" s="5" t="str">
        <f t="shared" ref="A15619:A15682" si="489">CONCATENATE(B15619, C15619, D15619, E15619, F15619)</f>
        <v>SubLAPSCE NorthwestAverage WeekdayNovember18</v>
      </c>
      <c r="B15619" t="s">
        <v>2237</v>
      </c>
      <c r="C15619" t="s">
        <v>2266</v>
      </c>
      <c r="D15619" t="s">
        <v>2921</v>
      </c>
      <c r="E15619" t="s">
        <v>3346</v>
      </c>
      <c r="F15619" s="6">
        <v>18</v>
      </c>
      <c r="G15619" s="6"/>
      <c r="H15619" s="6"/>
      <c r="I15619" s="6"/>
      <c r="J15619" s="6">
        <v>57.66</v>
      </c>
      <c r="K15619">
        <f t="shared" si="488"/>
        <v>1</v>
      </c>
    </row>
    <row r="15620" spans="1:11" x14ac:dyDescent="0.25">
      <c r="A15620" s="5" t="str">
        <f t="shared" si="489"/>
        <v>SubLAPSCE NorthwestAverage WeekdayNovember19</v>
      </c>
      <c r="B15620" t="s">
        <v>2237</v>
      </c>
      <c r="C15620" t="s">
        <v>2266</v>
      </c>
      <c r="D15620" t="s">
        <v>2921</v>
      </c>
      <c r="E15620" t="s">
        <v>3346</v>
      </c>
      <c r="F15620" s="6">
        <v>19</v>
      </c>
      <c r="G15620" s="6"/>
      <c r="H15620" s="6"/>
      <c r="I15620" s="6"/>
      <c r="J15620" s="6">
        <v>55.110000000000007</v>
      </c>
      <c r="K15620">
        <f t="shared" si="488"/>
        <v>1</v>
      </c>
    </row>
    <row r="15621" spans="1:11" x14ac:dyDescent="0.25">
      <c r="A15621" s="5" t="str">
        <f t="shared" si="489"/>
        <v>SubLAPSCE NorthwestAverage WeekdayNovember20</v>
      </c>
      <c r="B15621" t="s">
        <v>2237</v>
      </c>
      <c r="C15621" t="s">
        <v>2266</v>
      </c>
      <c r="D15621" t="s">
        <v>2921</v>
      </c>
      <c r="E15621" t="s">
        <v>3346</v>
      </c>
      <c r="F15621" s="6">
        <v>20</v>
      </c>
      <c r="G15621" s="6"/>
      <c r="H15621" s="6"/>
      <c r="I15621" s="6"/>
      <c r="J15621" s="6">
        <v>52.573333333333331</v>
      </c>
      <c r="K15621">
        <f t="shared" si="488"/>
        <v>1</v>
      </c>
    </row>
    <row r="15622" spans="1:11" x14ac:dyDescent="0.25">
      <c r="A15622" s="5" t="str">
        <f t="shared" si="489"/>
        <v>SubLAPSCE NorthwestAverage WeekdayNovember21</v>
      </c>
      <c r="B15622" t="s">
        <v>2237</v>
      </c>
      <c r="C15622" t="s">
        <v>2266</v>
      </c>
      <c r="D15622" t="s">
        <v>2921</v>
      </c>
      <c r="E15622" t="s">
        <v>3346</v>
      </c>
      <c r="F15622" s="6">
        <v>21</v>
      </c>
      <c r="G15622" s="6"/>
      <c r="H15622" s="6"/>
      <c r="I15622" s="6"/>
      <c r="J15622" s="6">
        <v>51.703333333333326</v>
      </c>
      <c r="K15622">
        <f t="shared" si="488"/>
        <v>1</v>
      </c>
    </row>
    <row r="15623" spans="1:11" x14ac:dyDescent="0.25">
      <c r="A15623" s="5" t="str">
        <f t="shared" si="489"/>
        <v>SubLAPSCE NorthwestAverage WeekdayNovember22</v>
      </c>
      <c r="B15623" t="s">
        <v>2237</v>
      </c>
      <c r="C15623" t="s">
        <v>2266</v>
      </c>
      <c r="D15623" t="s">
        <v>2921</v>
      </c>
      <c r="E15623" t="s">
        <v>3346</v>
      </c>
      <c r="F15623" s="6">
        <v>22</v>
      </c>
      <c r="G15623" s="6"/>
      <c r="H15623" s="6"/>
      <c r="I15623" s="6"/>
      <c r="J15623" s="6">
        <v>51.009999999999991</v>
      </c>
      <c r="K15623">
        <f t="shared" si="488"/>
        <v>1</v>
      </c>
    </row>
    <row r="15624" spans="1:11" x14ac:dyDescent="0.25">
      <c r="A15624" s="5" t="str">
        <f t="shared" si="489"/>
        <v>SubLAPSCE NorthwestAverage WeekdayNovember23</v>
      </c>
      <c r="B15624" t="s">
        <v>2237</v>
      </c>
      <c r="C15624" t="s">
        <v>2266</v>
      </c>
      <c r="D15624" t="s">
        <v>2921</v>
      </c>
      <c r="E15624" t="s">
        <v>3346</v>
      </c>
      <c r="F15624" s="6">
        <v>23</v>
      </c>
      <c r="G15624" s="6"/>
      <c r="H15624" s="6"/>
      <c r="I15624" s="6"/>
      <c r="J15624" s="6">
        <v>49.99666666666667</v>
      </c>
      <c r="K15624">
        <f t="shared" si="488"/>
        <v>1</v>
      </c>
    </row>
    <row r="15625" spans="1:11" x14ac:dyDescent="0.25">
      <c r="A15625" s="5" t="str">
        <f t="shared" si="489"/>
        <v>SubLAPSCE NorthwestAverage WeekdayNovember24</v>
      </c>
      <c r="B15625" t="s">
        <v>2237</v>
      </c>
      <c r="C15625" t="s">
        <v>2266</v>
      </c>
      <c r="D15625" t="s">
        <v>2921</v>
      </c>
      <c r="E15625" t="s">
        <v>3346</v>
      </c>
      <c r="F15625" s="6">
        <v>24</v>
      </c>
      <c r="G15625" s="6"/>
      <c r="H15625" s="6"/>
      <c r="I15625" s="6"/>
      <c r="J15625" s="6">
        <v>49.65</v>
      </c>
      <c r="K15625">
        <f t="shared" si="488"/>
        <v>1</v>
      </c>
    </row>
    <row r="15626" spans="1:11" x14ac:dyDescent="0.25">
      <c r="A15626" s="5" t="str">
        <f t="shared" si="489"/>
        <v>SubLAPSCE NorthwestMonthly Peak DayNovember1</v>
      </c>
      <c r="B15626" t="s">
        <v>2237</v>
      </c>
      <c r="C15626" t="s">
        <v>2266</v>
      </c>
      <c r="D15626" t="s">
        <v>2922</v>
      </c>
      <c r="E15626" t="s">
        <v>3346</v>
      </c>
      <c r="F15626" s="6">
        <v>1</v>
      </c>
      <c r="G15626" s="6"/>
      <c r="H15626" s="6"/>
      <c r="I15626" s="6"/>
      <c r="J15626" s="6">
        <v>65.353333333333339</v>
      </c>
      <c r="K15626">
        <f t="shared" si="488"/>
        <v>1</v>
      </c>
    </row>
    <row r="15627" spans="1:11" x14ac:dyDescent="0.25">
      <c r="A15627" s="5" t="str">
        <f t="shared" si="489"/>
        <v>SubLAPSCE NorthwestMonthly Peak DayNovember2</v>
      </c>
      <c r="B15627" t="s">
        <v>2237</v>
      </c>
      <c r="C15627" t="s">
        <v>2266</v>
      </c>
      <c r="D15627" t="s">
        <v>2922</v>
      </c>
      <c r="E15627" t="s">
        <v>3346</v>
      </c>
      <c r="F15627" s="6">
        <v>2</v>
      </c>
      <c r="G15627" s="6"/>
      <c r="H15627" s="6"/>
      <c r="I15627" s="6"/>
      <c r="J15627" s="6">
        <v>66.486666666666665</v>
      </c>
      <c r="K15627">
        <f t="shared" si="488"/>
        <v>1</v>
      </c>
    </row>
    <row r="15628" spans="1:11" x14ac:dyDescent="0.25">
      <c r="A15628" s="5" t="str">
        <f t="shared" si="489"/>
        <v>SubLAPSCE NorthwestMonthly Peak DayNovember3</v>
      </c>
      <c r="B15628" t="s">
        <v>2237</v>
      </c>
      <c r="C15628" t="s">
        <v>2266</v>
      </c>
      <c r="D15628" t="s">
        <v>2922</v>
      </c>
      <c r="E15628" t="s">
        <v>3346</v>
      </c>
      <c r="F15628" s="6">
        <v>3</v>
      </c>
      <c r="G15628" s="6"/>
      <c r="H15628" s="6"/>
      <c r="I15628" s="6"/>
      <c r="J15628" s="6">
        <v>66.2</v>
      </c>
      <c r="K15628">
        <f t="shared" si="488"/>
        <v>1</v>
      </c>
    </row>
    <row r="15629" spans="1:11" x14ac:dyDescent="0.25">
      <c r="A15629" s="5" t="str">
        <f t="shared" si="489"/>
        <v>SubLAPSCE NorthwestMonthly Peak DayNovember4</v>
      </c>
      <c r="B15629" t="s">
        <v>2237</v>
      </c>
      <c r="C15629" t="s">
        <v>2266</v>
      </c>
      <c r="D15629" t="s">
        <v>2922</v>
      </c>
      <c r="E15629" t="s">
        <v>3346</v>
      </c>
      <c r="F15629" s="6">
        <v>4</v>
      </c>
      <c r="G15629" s="6"/>
      <c r="H15629" s="6"/>
      <c r="I15629" s="6"/>
      <c r="J15629" s="6">
        <v>64.576666666666668</v>
      </c>
      <c r="K15629">
        <f t="shared" si="488"/>
        <v>1</v>
      </c>
    </row>
    <row r="15630" spans="1:11" x14ac:dyDescent="0.25">
      <c r="A15630" s="5" t="str">
        <f t="shared" si="489"/>
        <v>SubLAPSCE NorthwestMonthly Peak DayNovember5</v>
      </c>
      <c r="B15630" t="s">
        <v>2237</v>
      </c>
      <c r="C15630" t="s">
        <v>2266</v>
      </c>
      <c r="D15630" t="s">
        <v>2922</v>
      </c>
      <c r="E15630" t="s">
        <v>3346</v>
      </c>
      <c r="F15630" s="6">
        <v>5</v>
      </c>
      <c r="G15630" s="6"/>
      <c r="H15630" s="6"/>
      <c r="I15630" s="6"/>
      <c r="J15630" s="6">
        <v>67.893333333333331</v>
      </c>
      <c r="K15630">
        <f t="shared" si="488"/>
        <v>1</v>
      </c>
    </row>
    <row r="15631" spans="1:11" x14ac:dyDescent="0.25">
      <c r="A15631" s="5" t="str">
        <f t="shared" si="489"/>
        <v>SubLAPSCE NorthwestMonthly Peak DayNovember6</v>
      </c>
      <c r="B15631" t="s">
        <v>2237</v>
      </c>
      <c r="C15631" t="s">
        <v>2266</v>
      </c>
      <c r="D15631" t="s">
        <v>2922</v>
      </c>
      <c r="E15631" t="s">
        <v>3346</v>
      </c>
      <c r="F15631" s="6">
        <v>6</v>
      </c>
      <c r="G15631" s="6"/>
      <c r="H15631" s="6"/>
      <c r="I15631" s="6"/>
      <c r="J15631" s="6">
        <v>62.949999999999996</v>
      </c>
      <c r="K15631">
        <f t="shared" si="488"/>
        <v>1</v>
      </c>
    </row>
    <row r="15632" spans="1:11" x14ac:dyDescent="0.25">
      <c r="A15632" s="5" t="str">
        <f t="shared" si="489"/>
        <v>SubLAPSCE NorthwestMonthly Peak DayNovember7</v>
      </c>
      <c r="B15632" t="s">
        <v>2237</v>
      </c>
      <c r="C15632" t="s">
        <v>2266</v>
      </c>
      <c r="D15632" t="s">
        <v>2922</v>
      </c>
      <c r="E15632" t="s">
        <v>3346</v>
      </c>
      <c r="F15632" s="6">
        <v>7</v>
      </c>
      <c r="G15632" s="6"/>
      <c r="H15632" s="6"/>
      <c r="I15632" s="6"/>
      <c r="J15632" s="6">
        <v>62.163333333333327</v>
      </c>
      <c r="K15632">
        <f t="shared" si="488"/>
        <v>1</v>
      </c>
    </row>
    <row r="15633" spans="1:11" x14ac:dyDescent="0.25">
      <c r="A15633" s="5" t="str">
        <f t="shared" si="489"/>
        <v>SubLAPSCE NorthwestMonthly Peak DayNovember8</v>
      </c>
      <c r="B15633" t="s">
        <v>2237</v>
      </c>
      <c r="C15633" t="s">
        <v>2266</v>
      </c>
      <c r="D15633" t="s">
        <v>2922</v>
      </c>
      <c r="E15633" t="s">
        <v>3346</v>
      </c>
      <c r="F15633" s="6">
        <v>8</v>
      </c>
      <c r="G15633" s="6"/>
      <c r="H15633" s="6"/>
      <c r="I15633" s="6"/>
      <c r="J15633" s="6">
        <v>63.62</v>
      </c>
      <c r="K15633">
        <f t="shared" si="488"/>
        <v>1</v>
      </c>
    </row>
    <row r="15634" spans="1:11" x14ac:dyDescent="0.25">
      <c r="A15634" s="5" t="str">
        <f t="shared" si="489"/>
        <v>SubLAPSCE NorthwestMonthly Peak DayNovember9</v>
      </c>
      <c r="B15634" t="s">
        <v>2237</v>
      </c>
      <c r="C15634" t="s">
        <v>2266</v>
      </c>
      <c r="D15634" t="s">
        <v>2922</v>
      </c>
      <c r="E15634" t="s">
        <v>3346</v>
      </c>
      <c r="F15634" s="6">
        <v>9</v>
      </c>
      <c r="G15634" s="6"/>
      <c r="H15634" s="6"/>
      <c r="I15634" s="6"/>
      <c r="J15634" s="6">
        <v>67.220000000000013</v>
      </c>
      <c r="K15634">
        <f t="shared" si="488"/>
        <v>1</v>
      </c>
    </row>
    <row r="15635" spans="1:11" x14ac:dyDescent="0.25">
      <c r="A15635" s="5" t="str">
        <f t="shared" si="489"/>
        <v>SubLAPSCE NorthwestMonthly Peak DayNovember10</v>
      </c>
      <c r="B15635" t="s">
        <v>2237</v>
      </c>
      <c r="C15635" t="s">
        <v>2266</v>
      </c>
      <c r="D15635" t="s">
        <v>2922</v>
      </c>
      <c r="E15635" t="s">
        <v>3346</v>
      </c>
      <c r="F15635" s="6">
        <v>10</v>
      </c>
      <c r="G15635" s="6"/>
      <c r="H15635" s="6"/>
      <c r="I15635" s="6"/>
      <c r="J15635" s="6">
        <v>70.990000000000009</v>
      </c>
      <c r="K15635">
        <f t="shared" si="488"/>
        <v>1</v>
      </c>
    </row>
    <row r="15636" spans="1:11" x14ac:dyDescent="0.25">
      <c r="A15636" s="5" t="str">
        <f t="shared" si="489"/>
        <v>SubLAPSCE NorthwestMonthly Peak DayNovember11</v>
      </c>
      <c r="B15636" t="s">
        <v>2237</v>
      </c>
      <c r="C15636" t="s">
        <v>2266</v>
      </c>
      <c r="D15636" t="s">
        <v>2922</v>
      </c>
      <c r="E15636" t="s">
        <v>3346</v>
      </c>
      <c r="F15636" s="6">
        <v>11</v>
      </c>
      <c r="G15636" s="6"/>
      <c r="H15636" s="6"/>
      <c r="I15636" s="6"/>
      <c r="J15636" s="6">
        <v>77.266666666666666</v>
      </c>
      <c r="K15636">
        <f t="shared" si="488"/>
        <v>1</v>
      </c>
    </row>
    <row r="15637" spans="1:11" x14ac:dyDescent="0.25">
      <c r="A15637" s="5" t="str">
        <f t="shared" si="489"/>
        <v>SubLAPSCE NorthwestMonthly Peak DayNovember12</v>
      </c>
      <c r="B15637" t="s">
        <v>2237</v>
      </c>
      <c r="C15637" t="s">
        <v>2266</v>
      </c>
      <c r="D15637" t="s">
        <v>2922</v>
      </c>
      <c r="E15637" t="s">
        <v>3346</v>
      </c>
      <c r="F15637" s="6">
        <v>12</v>
      </c>
      <c r="G15637" s="6"/>
      <c r="H15637" s="6"/>
      <c r="I15637" s="6"/>
      <c r="J15637" s="6">
        <v>84.066666666666663</v>
      </c>
      <c r="K15637">
        <f t="shared" si="488"/>
        <v>1</v>
      </c>
    </row>
    <row r="15638" spans="1:11" x14ac:dyDescent="0.25">
      <c r="A15638" s="5" t="str">
        <f t="shared" si="489"/>
        <v>SubLAPSCE NorthwestMonthly Peak DayNovember13</v>
      </c>
      <c r="B15638" t="s">
        <v>2237</v>
      </c>
      <c r="C15638" t="s">
        <v>2266</v>
      </c>
      <c r="D15638" t="s">
        <v>2922</v>
      </c>
      <c r="E15638" t="s">
        <v>3346</v>
      </c>
      <c r="F15638" s="6">
        <v>13</v>
      </c>
      <c r="G15638" s="6"/>
      <c r="H15638" s="6"/>
      <c r="I15638" s="6"/>
      <c r="J15638" s="6">
        <v>87.566666666666663</v>
      </c>
      <c r="K15638">
        <f t="shared" si="488"/>
        <v>1</v>
      </c>
    </row>
    <row r="15639" spans="1:11" x14ac:dyDescent="0.25">
      <c r="A15639" s="5" t="str">
        <f t="shared" si="489"/>
        <v>SubLAPSCE NorthwestMonthly Peak DayNovember14</v>
      </c>
      <c r="B15639" t="s">
        <v>2237</v>
      </c>
      <c r="C15639" t="s">
        <v>2266</v>
      </c>
      <c r="D15639" t="s">
        <v>2922</v>
      </c>
      <c r="E15639" t="s">
        <v>3346</v>
      </c>
      <c r="F15639" s="6">
        <v>14</v>
      </c>
      <c r="G15639" s="6"/>
      <c r="H15639" s="6"/>
      <c r="I15639" s="6"/>
      <c r="J15639" s="6">
        <v>89.766666666666666</v>
      </c>
      <c r="K15639">
        <f t="shared" si="488"/>
        <v>1</v>
      </c>
    </row>
    <row r="15640" spans="1:11" x14ac:dyDescent="0.25">
      <c r="A15640" s="5" t="str">
        <f t="shared" si="489"/>
        <v>SubLAPSCE NorthwestMonthly Peak DayNovember15</v>
      </c>
      <c r="B15640" t="s">
        <v>2237</v>
      </c>
      <c r="C15640" t="s">
        <v>2266</v>
      </c>
      <c r="D15640" t="s">
        <v>2922</v>
      </c>
      <c r="E15640" t="s">
        <v>3346</v>
      </c>
      <c r="F15640" s="6">
        <v>15</v>
      </c>
      <c r="G15640" s="6"/>
      <c r="H15640" s="6"/>
      <c r="I15640" s="6"/>
      <c r="J15640" s="6">
        <v>90.2</v>
      </c>
      <c r="K15640">
        <f t="shared" si="488"/>
        <v>1</v>
      </c>
    </row>
    <row r="15641" spans="1:11" x14ac:dyDescent="0.25">
      <c r="A15641" s="5" t="str">
        <f t="shared" si="489"/>
        <v>SubLAPSCE NorthwestMonthly Peak DayNovember16</v>
      </c>
      <c r="B15641" t="s">
        <v>2237</v>
      </c>
      <c r="C15641" t="s">
        <v>2266</v>
      </c>
      <c r="D15641" t="s">
        <v>2922</v>
      </c>
      <c r="E15641" t="s">
        <v>3346</v>
      </c>
      <c r="F15641" s="6">
        <v>16</v>
      </c>
      <c r="G15641" s="6"/>
      <c r="H15641" s="6"/>
      <c r="I15641" s="6"/>
      <c r="J15641" s="6">
        <v>86.633333333333326</v>
      </c>
      <c r="K15641">
        <f t="shared" si="488"/>
        <v>1</v>
      </c>
    </row>
    <row r="15642" spans="1:11" x14ac:dyDescent="0.25">
      <c r="A15642" s="5" t="str">
        <f t="shared" si="489"/>
        <v>SubLAPSCE NorthwestMonthly Peak DayNovember17</v>
      </c>
      <c r="B15642" t="s">
        <v>2237</v>
      </c>
      <c r="C15642" t="s">
        <v>2266</v>
      </c>
      <c r="D15642" t="s">
        <v>2922</v>
      </c>
      <c r="E15642" t="s">
        <v>3346</v>
      </c>
      <c r="F15642" s="6">
        <v>17</v>
      </c>
      <c r="G15642" s="6"/>
      <c r="H15642" s="6"/>
      <c r="I15642" s="6"/>
      <c r="J15642" s="6">
        <v>82.933333333333337</v>
      </c>
      <c r="K15642">
        <f t="shared" si="488"/>
        <v>1</v>
      </c>
    </row>
    <row r="15643" spans="1:11" x14ac:dyDescent="0.25">
      <c r="A15643" s="5" t="str">
        <f t="shared" si="489"/>
        <v>SubLAPSCE NorthwestMonthly Peak DayNovember18</v>
      </c>
      <c r="B15643" t="s">
        <v>2237</v>
      </c>
      <c r="C15643" t="s">
        <v>2266</v>
      </c>
      <c r="D15643" t="s">
        <v>2922</v>
      </c>
      <c r="E15643" t="s">
        <v>3346</v>
      </c>
      <c r="F15643" s="6">
        <v>18</v>
      </c>
      <c r="G15643" s="6"/>
      <c r="H15643" s="6"/>
      <c r="I15643" s="6"/>
      <c r="J15643" s="6">
        <v>77.633333333333326</v>
      </c>
      <c r="K15643">
        <f t="shared" si="488"/>
        <v>1</v>
      </c>
    </row>
    <row r="15644" spans="1:11" x14ac:dyDescent="0.25">
      <c r="A15644" s="5" t="str">
        <f t="shared" si="489"/>
        <v>SubLAPSCE NorthwestMonthly Peak DayNovember19</v>
      </c>
      <c r="B15644" t="s">
        <v>2237</v>
      </c>
      <c r="C15644" t="s">
        <v>2266</v>
      </c>
      <c r="D15644" t="s">
        <v>2922</v>
      </c>
      <c r="E15644" t="s">
        <v>3346</v>
      </c>
      <c r="F15644" s="6">
        <v>19</v>
      </c>
      <c r="G15644" s="6"/>
      <c r="H15644" s="6"/>
      <c r="I15644" s="6"/>
      <c r="J15644" s="6">
        <v>73.400000000000006</v>
      </c>
      <c r="K15644">
        <f t="shared" si="488"/>
        <v>1</v>
      </c>
    </row>
    <row r="15645" spans="1:11" x14ac:dyDescent="0.25">
      <c r="A15645" s="5" t="str">
        <f t="shared" si="489"/>
        <v>SubLAPSCE NorthwestMonthly Peak DayNovember20</v>
      </c>
      <c r="B15645" t="s">
        <v>2237</v>
      </c>
      <c r="C15645" t="s">
        <v>2266</v>
      </c>
      <c r="D15645" t="s">
        <v>2922</v>
      </c>
      <c r="E15645" t="s">
        <v>3346</v>
      </c>
      <c r="F15645" s="6">
        <v>20</v>
      </c>
      <c r="G15645" s="6"/>
      <c r="H15645" s="6"/>
      <c r="I15645" s="6"/>
      <c r="J15645" s="6">
        <v>70.433333333333337</v>
      </c>
      <c r="K15645">
        <f t="shared" si="488"/>
        <v>1</v>
      </c>
    </row>
    <row r="15646" spans="1:11" x14ac:dyDescent="0.25">
      <c r="A15646" s="5" t="str">
        <f t="shared" si="489"/>
        <v>SubLAPSCE NorthwestMonthly Peak DayNovember21</v>
      </c>
      <c r="B15646" t="s">
        <v>2237</v>
      </c>
      <c r="C15646" t="s">
        <v>2266</v>
      </c>
      <c r="D15646" t="s">
        <v>2922</v>
      </c>
      <c r="E15646" t="s">
        <v>3346</v>
      </c>
      <c r="F15646" s="6">
        <v>21</v>
      </c>
      <c r="G15646" s="6"/>
      <c r="H15646" s="6"/>
      <c r="I15646" s="6"/>
      <c r="J15646" s="6">
        <v>68.706666666666663</v>
      </c>
      <c r="K15646">
        <f t="shared" si="488"/>
        <v>1</v>
      </c>
    </row>
    <row r="15647" spans="1:11" x14ac:dyDescent="0.25">
      <c r="A15647" s="5" t="str">
        <f t="shared" si="489"/>
        <v>SubLAPSCE NorthwestMonthly Peak DayNovember22</v>
      </c>
      <c r="B15647" t="s">
        <v>2237</v>
      </c>
      <c r="C15647" t="s">
        <v>2266</v>
      </c>
      <c r="D15647" t="s">
        <v>2922</v>
      </c>
      <c r="E15647" t="s">
        <v>3346</v>
      </c>
      <c r="F15647" s="6">
        <v>22</v>
      </c>
      <c r="G15647" s="6"/>
      <c r="H15647" s="6"/>
      <c r="I15647" s="6"/>
      <c r="J15647" s="6">
        <v>68.553333333333327</v>
      </c>
      <c r="K15647">
        <f t="shared" si="488"/>
        <v>1</v>
      </c>
    </row>
    <row r="15648" spans="1:11" x14ac:dyDescent="0.25">
      <c r="A15648" s="5" t="str">
        <f t="shared" si="489"/>
        <v>SubLAPSCE NorthwestMonthly Peak DayNovember23</v>
      </c>
      <c r="B15648" t="s">
        <v>2237</v>
      </c>
      <c r="C15648" t="s">
        <v>2266</v>
      </c>
      <c r="D15648" t="s">
        <v>2922</v>
      </c>
      <c r="E15648" t="s">
        <v>3346</v>
      </c>
      <c r="F15648" s="6">
        <v>23</v>
      </c>
      <c r="G15648" s="6"/>
      <c r="H15648" s="6"/>
      <c r="I15648" s="6"/>
      <c r="J15648" s="6">
        <v>66.86</v>
      </c>
      <c r="K15648">
        <f t="shared" si="488"/>
        <v>1</v>
      </c>
    </row>
    <row r="15649" spans="1:11" x14ac:dyDescent="0.25">
      <c r="A15649" s="5" t="str">
        <f t="shared" si="489"/>
        <v>SubLAPSCE NorthwestMonthly Peak DayNovember24</v>
      </c>
      <c r="B15649" t="s">
        <v>2237</v>
      </c>
      <c r="C15649" t="s">
        <v>2266</v>
      </c>
      <c r="D15649" t="s">
        <v>2922</v>
      </c>
      <c r="E15649" t="s">
        <v>3346</v>
      </c>
      <c r="F15649" s="6">
        <v>24</v>
      </c>
      <c r="G15649" s="6"/>
      <c r="H15649" s="6"/>
      <c r="I15649" s="6"/>
      <c r="J15649" s="6">
        <v>65.266666666666666</v>
      </c>
      <c r="K15649">
        <f t="shared" si="488"/>
        <v>1</v>
      </c>
    </row>
    <row r="15650" spans="1:11" x14ac:dyDescent="0.25">
      <c r="A15650" s="5" t="str">
        <f t="shared" si="489"/>
        <v>SubLAPSCE NorthwestAverage WeekdayDecember1</v>
      </c>
      <c r="B15650" t="s">
        <v>2237</v>
      </c>
      <c r="C15650" t="s">
        <v>2266</v>
      </c>
      <c r="D15650" t="s">
        <v>2923</v>
      </c>
      <c r="E15650" t="s">
        <v>3347</v>
      </c>
      <c r="F15650" s="6">
        <v>1</v>
      </c>
      <c r="G15650" s="6"/>
      <c r="H15650" s="6"/>
      <c r="I15650" s="6"/>
      <c r="J15650" s="6">
        <v>51.266666666666673</v>
      </c>
      <c r="K15650">
        <f t="shared" si="488"/>
        <v>1</v>
      </c>
    </row>
    <row r="15651" spans="1:11" x14ac:dyDescent="0.25">
      <c r="A15651" s="5" t="str">
        <f t="shared" si="489"/>
        <v>SubLAPSCE NorthwestAverage WeekdayDecember2</v>
      </c>
      <c r="B15651" t="s">
        <v>2237</v>
      </c>
      <c r="C15651" t="s">
        <v>2266</v>
      </c>
      <c r="D15651" t="s">
        <v>2923</v>
      </c>
      <c r="E15651" t="s">
        <v>3347</v>
      </c>
      <c r="F15651" s="6">
        <v>2</v>
      </c>
      <c r="G15651" s="6"/>
      <c r="H15651" s="6"/>
      <c r="I15651" s="6"/>
      <c r="J15651" s="6">
        <v>51.903333333333336</v>
      </c>
      <c r="K15651">
        <f t="shared" si="488"/>
        <v>1</v>
      </c>
    </row>
    <row r="15652" spans="1:11" x14ac:dyDescent="0.25">
      <c r="A15652" s="5" t="str">
        <f t="shared" si="489"/>
        <v>SubLAPSCE NorthwestAverage WeekdayDecember3</v>
      </c>
      <c r="B15652" t="s">
        <v>2237</v>
      </c>
      <c r="C15652" t="s">
        <v>2266</v>
      </c>
      <c r="D15652" t="s">
        <v>2923</v>
      </c>
      <c r="E15652" t="s">
        <v>3347</v>
      </c>
      <c r="F15652" s="6">
        <v>3</v>
      </c>
      <c r="G15652" s="6"/>
      <c r="H15652" s="6"/>
      <c r="I15652" s="6"/>
      <c r="J15652" s="6">
        <v>52.19</v>
      </c>
      <c r="K15652">
        <f t="shared" si="488"/>
        <v>1</v>
      </c>
    </row>
    <row r="15653" spans="1:11" x14ac:dyDescent="0.25">
      <c r="A15653" s="5" t="str">
        <f t="shared" si="489"/>
        <v>SubLAPSCE NorthwestAverage WeekdayDecember4</v>
      </c>
      <c r="B15653" t="s">
        <v>2237</v>
      </c>
      <c r="C15653" t="s">
        <v>2266</v>
      </c>
      <c r="D15653" t="s">
        <v>2923</v>
      </c>
      <c r="E15653" t="s">
        <v>3347</v>
      </c>
      <c r="F15653" s="6">
        <v>4</v>
      </c>
      <c r="G15653" s="6"/>
      <c r="H15653" s="6"/>
      <c r="I15653" s="6"/>
      <c r="J15653" s="6">
        <v>52.676666666666669</v>
      </c>
      <c r="K15653">
        <f t="shared" si="488"/>
        <v>1</v>
      </c>
    </row>
    <row r="15654" spans="1:11" x14ac:dyDescent="0.25">
      <c r="A15654" s="5" t="str">
        <f t="shared" si="489"/>
        <v>SubLAPSCE NorthwestAverage WeekdayDecember5</v>
      </c>
      <c r="B15654" t="s">
        <v>2237</v>
      </c>
      <c r="C15654" t="s">
        <v>2266</v>
      </c>
      <c r="D15654" t="s">
        <v>2923</v>
      </c>
      <c r="E15654" t="s">
        <v>3347</v>
      </c>
      <c r="F15654" s="6">
        <v>5</v>
      </c>
      <c r="G15654" s="6"/>
      <c r="H15654" s="6"/>
      <c r="I15654" s="6"/>
      <c r="J15654" s="6">
        <v>51.04666666666666</v>
      </c>
      <c r="K15654">
        <f t="shared" si="488"/>
        <v>1</v>
      </c>
    </row>
    <row r="15655" spans="1:11" x14ac:dyDescent="0.25">
      <c r="A15655" s="5" t="str">
        <f t="shared" si="489"/>
        <v>SubLAPSCE NorthwestAverage WeekdayDecember6</v>
      </c>
      <c r="B15655" t="s">
        <v>2237</v>
      </c>
      <c r="C15655" t="s">
        <v>2266</v>
      </c>
      <c r="D15655" t="s">
        <v>2923</v>
      </c>
      <c r="E15655" t="s">
        <v>3347</v>
      </c>
      <c r="F15655" s="6">
        <v>6</v>
      </c>
      <c r="G15655" s="6"/>
      <c r="H15655" s="6"/>
      <c r="I15655" s="6"/>
      <c r="J15655" s="6">
        <v>49.25</v>
      </c>
      <c r="K15655">
        <f t="shared" si="488"/>
        <v>1</v>
      </c>
    </row>
    <row r="15656" spans="1:11" x14ac:dyDescent="0.25">
      <c r="A15656" s="5" t="str">
        <f t="shared" si="489"/>
        <v>SubLAPSCE NorthwestAverage WeekdayDecember7</v>
      </c>
      <c r="B15656" t="s">
        <v>2237</v>
      </c>
      <c r="C15656" t="s">
        <v>2266</v>
      </c>
      <c r="D15656" t="s">
        <v>2923</v>
      </c>
      <c r="E15656" t="s">
        <v>3347</v>
      </c>
      <c r="F15656" s="6">
        <v>7</v>
      </c>
      <c r="G15656" s="6"/>
      <c r="H15656" s="6"/>
      <c r="I15656" s="6"/>
      <c r="J15656" s="6">
        <v>47.98</v>
      </c>
      <c r="K15656">
        <f t="shared" si="488"/>
        <v>1</v>
      </c>
    </row>
    <row r="15657" spans="1:11" x14ac:dyDescent="0.25">
      <c r="A15657" s="5" t="str">
        <f t="shared" si="489"/>
        <v>SubLAPSCE NorthwestAverage WeekdayDecember8</v>
      </c>
      <c r="B15657" t="s">
        <v>2237</v>
      </c>
      <c r="C15657" t="s">
        <v>2266</v>
      </c>
      <c r="D15657" t="s">
        <v>2923</v>
      </c>
      <c r="E15657" t="s">
        <v>3347</v>
      </c>
      <c r="F15657" s="6">
        <v>8</v>
      </c>
      <c r="G15657" s="6"/>
      <c r="H15657" s="6"/>
      <c r="I15657" s="6"/>
      <c r="J15657" s="6">
        <v>47.843333333333334</v>
      </c>
      <c r="K15657">
        <f t="shared" si="488"/>
        <v>1</v>
      </c>
    </row>
    <row r="15658" spans="1:11" x14ac:dyDescent="0.25">
      <c r="A15658" s="5" t="str">
        <f t="shared" si="489"/>
        <v>SubLAPSCE NorthwestAverage WeekdayDecember9</v>
      </c>
      <c r="B15658" t="s">
        <v>2237</v>
      </c>
      <c r="C15658" t="s">
        <v>2266</v>
      </c>
      <c r="D15658" t="s">
        <v>2923</v>
      </c>
      <c r="E15658" t="s">
        <v>3347</v>
      </c>
      <c r="F15658" s="6">
        <v>9</v>
      </c>
      <c r="G15658" s="6"/>
      <c r="H15658" s="6"/>
      <c r="I15658" s="6"/>
      <c r="J15658" s="6">
        <v>48.586666666666666</v>
      </c>
      <c r="K15658">
        <f t="shared" si="488"/>
        <v>1</v>
      </c>
    </row>
    <row r="15659" spans="1:11" x14ac:dyDescent="0.25">
      <c r="A15659" s="5" t="str">
        <f t="shared" si="489"/>
        <v>SubLAPSCE NorthwestAverage WeekdayDecember10</v>
      </c>
      <c r="B15659" t="s">
        <v>2237</v>
      </c>
      <c r="C15659" t="s">
        <v>2266</v>
      </c>
      <c r="D15659" t="s">
        <v>2923</v>
      </c>
      <c r="E15659" t="s">
        <v>3347</v>
      </c>
      <c r="F15659" s="6">
        <v>10</v>
      </c>
      <c r="G15659" s="6"/>
      <c r="H15659" s="6"/>
      <c r="I15659" s="6"/>
      <c r="J15659" s="6">
        <v>55.523333333333333</v>
      </c>
      <c r="K15659">
        <f t="shared" si="488"/>
        <v>1</v>
      </c>
    </row>
    <row r="15660" spans="1:11" x14ac:dyDescent="0.25">
      <c r="A15660" s="5" t="str">
        <f t="shared" si="489"/>
        <v>SubLAPSCE NorthwestAverage WeekdayDecember11</v>
      </c>
      <c r="B15660" t="s">
        <v>2237</v>
      </c>
      <c r="C15660" t="s">
        <v>2266</v>
      </c>
      <c r="D15660" t="s">
        <v>2923</v>
      </c>
      <c r="E15660" t="s">
        <v>3347</v>
      </c>
      <c r="F15660" s="6">
        <v>11</v>
      </c>
      <c r="G15660" s="6"/>
      <c r="H15660" s="6"/>
      <c r="I15660" s="6"/>
      <c r="J15660" s="6">
        <v>60.423333333333339</v>
      </c>
      <c r="K15660">
        <f t="shared" si="488"/>
        <v>1</v>
      </c>
    </row>
    <row r="15661" spans="1:11" x14ac:dyDescent="0.25">
      <c r="A15661" s="5" t="str">
        <f t="shared" si="489"/>
        <v>SubLAPSCE NorthwestAverage WeekdayDecember12</v>
      </c>
      <c r="B15661" t="s">
        <v>2237</v>
      </c>
      <c r="C15661" t="s">
        <v>2266</v>
      </c>
      <c r="D15661" t="s">
        <v>2923</v>
      </c>
      <c r="E15661" t="s">
        <v>3347</v>
      </c>
      <c r="F15661" s="6">
        <v>12</v>
      </c>
      <c r="G15661" s="6"/>
      <c r="H15661" s="6"/>
      <c r="I15661" s="6"/>
      <c r="J15661" s="6">
        <v>63.183333333333337</v>
      </c>
      <c r="K15661">
        <f t="shared" si="488"/>
        <v>1</v>
      </c>
    </row>
    <row r="15662" spans="1:11" x14ac:dyDescent="0.25">
      <c r="A15662" s="5" t="str">
        <f t="shared" si="489"/>
        <v>SubLAPSCE NorthwestAverage WeekdayDecember13</v>
      </c>
      <c r="B15662" t="s">
        <v>2237</v>
      </c>
      <c r="C15662" t="s">
        <v>2266</v>
      </c>
      <c r="D15662" t="s">
        <v>2923</v>
      </c>
      <c r="E15662" t="s">
        <v>3347</v>
      </c>
      <c r="F15662" s="6">
        <v>13</v>
      </c>
      <c r="G15662" s="6"/>
      <c r="H15662" s="6"/>
      <c r="I15662" s="6"/>
      <c r="J15662" s="6">
        <v>65.87</v>
      </c>
      <c r="K15662">
        <f t="shared" si="488"/>
        <v>1</v>
      </c>
    </row>
    <row r="15663" spans="1:11" x14ac:dyDescent="0.25">
      <c r="A15663" s="5" t="str">
        <f t="shared" si="489"/>
        <v>SubLAPSCE NorthwestAverage WeekdayDecember14</v>
      </c>
      <c r="B15663" t="s">
        <v>2237</v>
      </c>
      <c r="C15663" t="s">
        <v>2266</v>
      </c>
      <c r="D15663" t="s">
        <v>2923</v>
      </c>
      <c r="E15663" t="s">
        <v>3347</v>
      </c>
      <c r="F15663" s="6">
        <v>14</v>
      </c>
      <c r="G15663" s="6"/>
      <c r="H15663" s="6"/>
      <c r="I15663" s="6"/>
      <c r="J15663" s="6">
        <v>67.149999999999991</v>
      </c>
      <c r="K15663">
        <f t="shared" si="488"/>
        <v>1</v>
      </c>
    </row>
    <row r="15664" spans="1:11" x14ac:dyDescent="0.25">
      <c r="A15664" s="5" t="str">
        <f t="shared" si="489"/>
        <v>SubLAPSCE NorthwestAverage WeekdayDecember15</v>
      </c>
      <c r="B15664" t="s">
        <v>2237</v>
      </c>
      <c r="C15664" t="s">
        <v>2266</v>
      </c>
      <c r="D15664" t="s">
        <v>2923</v>
      </c>
      <c r="E15664" t="s">
        <v>3347</v>
      </c>
      <c r="F15664" s="6">
        <v>15</v>
      </c>
      <c r="G15664" s="6"/>
      <c r="H15664" s="6"/>
      <c r="I15664" s="6"/>
      <c r="J15664" s="6">
        <v>67.993333333333339</v>
      </c>
      <c r="K15664">
        <f t="shared" si="488"/>
        <v>1</v>
      </c>
    </row>
    <row r="15665" spans="1:11" x14ac:dyDescent="0.25">
      <c r="A15665" s="5" t="str">
        <f t="shared" si="489"/>
        <v>SubLAPSCE NorthwestAverage WeekdayDecember16</v>
      </c>
      <c r="B15665" t="s">
        <v>2237</v>
      </c>
      <c r="C15665" t="s">
        <v>2266</v>
      </c>
      <c r="D15665" t="s">
        <v>2923</v>
      </c>
      <c r="E15665" t="s">
        <v>3347</v>
      </c>
      <c r="F15665" s="6">
        <v>16</v>
      </c>
      <c r="G15665" s="6"/>
      <c r="H15665" s="6"/>
      <c r="I15665" s="6"/>
      <c r="J15665" s="6">
        <v>67.176666666666662</v>
      </c>
      <c r="K15665">
        <f t="shared" si="488"/>
        <v>1</v>
      </c>
    </row>
    <row r="15666" spans="1:11" x14ac:dyDescent="0.25">
      <c r="A15666" s="5" t="str">
        <f t="shared" si="489"/>
        <v>SubLAPSCE NorthwestAverage WeekdayDecember17</v>
      </c>
      <c r="B15666" t="s">
        <v>2237</v>
      </c>
      <c r="C15666" t="s">
        <v>2266</v>
      </c>
      <c r="D15666" t="s">
        <v>2923</v>
      </c>
      <c r="E15666" t="s">
        <v>3347</v>
      </c>
      <c r="F15666" s="6">
        <v>17</v>
      </c>
      <c r="G15666" s="6"/>
      <c r="H15666" s="6"/>
      <c r="I15666" s="6"/>
      <c r="J15666" s="6">
        <v>66.053333333333327</v>
      </c>
      <c r="K15666">
        <f t="shared" si="488"/>
        <v>1</v>
      </c>
    </row>
    <row r="15667" spans="1:11" x14ac:dyDescent="0.25">
      <c r="A15667" s="5" t="str">
        <f t="shared" si="489"/>
        <v>SubLAPSCE NorthwestAverage WeekdayDecember18</v>
      </c>
      <c r="B15667" t="s">
        <v>2237</v>
      </c>
      <c r="C15667" t="s">
        <v>2266</v>
      </c>
      <c r="D15667" t="s">
        <v>2923</v>
      </c>
      <c r="E15667" t="s">
        <v>3347</v>
      </c>
      <c r="F15667" s="6">
        <v>18</v>
      </c>
      <c r="G15667" s="6"/>
      <c r="H15667" s="6"/>
      <c r="I15667" s="6"/>
      <c r="J15667" s="6">
        <v>63.379999999999995</v>
      </c>
      <c r="K15667">
        <f t="shared" si="488"/>
        <v>1</v>
      </c>
    </row>
    <row r="15668" spans="1:11" x14ac:dyDescent="0.25">
      <c r="A15668" s="5" t="str">
        <f t="shared" si="489"/>
        <v>SubLAPSCE NorthwestAverage WeekdayDecember19</v>
      </c>
      <c r="B15668" t="s">
        <v>2237</v>
      </c>
      <c r="C15668" t="s">
        <v>2266</v>
      </c>
      <c r="D15668" t="s">
        <v>2923</v>
      </c>
      <c r="E15668" t="s">
        <v>3347</v>
      </c>
      <c r="F15668" s="6">
        <v>19</v>
      </c>
      <c r="G15668" s="6"/>
      <c r="H15668" s="6"/>
      <c r="I15668" s="6"/>
      <c r="J15668" s="6">
        <v>57.76</v>
      </c>
      <c r="K15668">
        <f t="shared" si="488"/>
        <v>1</v>
      </c>
    </row>
    <row r="15669" spans="1:11" x14ac:dyDescent="0.25">
      <c r="A15669" s="5" t="str">
        <f t="shared" si="489"/>
        <v>SubLAPSCE NorthwestAverage WeekdayDecember20</v>
      </c>
      <c r="B15669" t="s">
        <v>2237</v>
      </c>
      <c r="C15669" t="s">
        <v>2266</v>
      </c>
      <c r="D15669" t="s">
        <v>2923</v>
      </c>
      <c r="E15669" t="s">
        <v>3347</v>
      </c>
      <c r="F15669" s="6">
        <v>20</v>
      </c>
      <c r="G15669" s="6"/>
      <c r="H15669" s="6"/>
      <c r="I15669" s="6"/>
      <c r="J15669" s="6">
        <v>53.836666666666666</v>
      </c>
      <c r="K15669">
        <f t="shared" si="488"/>
        <v>1</v>
      </c>
    </row>
    <row r="15670" spans="1:11" x14ac:dyDescent="0.25">
      <c r="A15670" s="5" t="str">
        <f t="shared" si="489"/>
        <v>SubLAPSCE NorthwestAverage WeekdayDecember21</v>
      </c>
      <c r="B15670" t="s">
        <v>2237</v>
      </c>
      <c r="C15670" t="s">
        <v>2266</v>
      </c>
      <c r="D15670" t="s">
        <v>2923</v>
      </c>
      <c r="E15670" t="s">
        <v>3347</v>
      </c>
      <c r="F15670" s="6">
        <v>21</v>
      </c>
      <c r="G15670" s="6"/>
      <c r="H15670" s="6"/>
      <c r="I15670" s="6"/>
      <c r="J15670" s="6">
        <v>51.993333333333339</v>
      </c>
      <c r="K15670">
        <f t="shared" si="488"/>
        <v>1</v>
      </c>
    </row>
    <row r="15671" spans="1:11" x14ac:dyDescent="0.25">
      <c r="A15671" s="5" t="str">
        <f t="shared" si="489"/>
        <v>SubLAPSCE NorthwestAverage WeekdayDecember22</v>
      </c>
      <c r="B15671" t="s">
        <v>2237</v>
      </c>
      <c r="C15671" t="s">
        <v>2266</v>
      </c>
      <c r="D15671" t="s">
        <v>2923</v>
      </c>
      <c r="E15671" t="s">
        <v>3347</v>
      </c>
      <c r="F15671" s="6">
        <v>22</v>
      </c>
      <c r="G15671" s="6"/>
      <c r="H15671" s="6"/>
      <c r="I15671" s="6"/>
      <c r="J15671" s="6">
        <v>53.50333333333333</v>
      </c>
      <c r="K15671">
        <f t="shared" si="488"/>
        <v>1</v>
      </c>
    </row>
    <row r="15672" spans="1:11" x14ac:dyDescent="0.25">
      <c r="A15672" s="5" t="str">
        <f t="shared" si="489"/>
        <v>SubLAPSCE NorthwestAverage WeekdayDecember23</v>
      </c>
      <c r="B15672" t="s">
        <v>2237</v>
      </c>
      <c r="C15672" t="s">
        <v>2266</v>
      </c>
      <c r="D15672" t="s">
        <v>2923</v>
      </c>
      <c r="E15672" t="s">
        <v>3347</v>
      </c>
      <c r="F15672" s="6">
        <v>23</v>
      </c>
      <c r="G15672" s="6"/>
      <c r="H15672" s="6"/>
      <c r="I15672" s="6"/>
      <c r="J15672" s="6">
        <v>49.75333333333333</v>
      </c>
      <c r="K15672">
        <f t="shared" si="488"/>
        <v>1</v>
      </c>
    </row>
    <row r="15673" spans="1:11" x14ac:dyDescent="0.25">
      <c r="A15673" s="5" t="str">
        <f t="shared" si="489"/>
        <v>SubLAPSCE NorthwestAverage WeekdayDecember24</v>
      </c>
      <c r="B15673" t="s">
        <v>2237</v>
      </c>
      <c r="C15673" t="s">
        <v>2266</v>
      </c>
      <c r="D15673" t="s">
        <v>2923</v>
      </c>
      <c r="E15673" t="s">
        <v>3347</v>
      </c>
      <c r="F15673" s="6">
        <v>24</v>
      </c>
      <c r="G15673" s="6"/>
      <c r="H15673" s="6"/>
      <c r="I15673" s="6"/>
      <c r="J15673" s="6">
        <v>49.69</v>
      </c>
      <c r="K15673">
        <f t="shared" si="488"/>
        <v>1</v>
      </c>
    </row>
    <row r="15674" spans="1:11" x14ac:dyDescent="0.25">
      <c r="A15674" s="5" t="str">
        <f t="shared" si="489"/>
        <v>SubLAPSCE NorthwestMonthly Peak DayDecember1</v>
      </c>
      <c r="B15674" t="s">
        <v>2237</v>
      </c>
      <c r="C15674" t="s">
        <v>2266</v>
      </c>
      <c r="D15674" t="s">
        <v>2924</v>
      </c>
      <c r="E15674" t="s">
        <v>3347</v>
      </c>
      <c r="F15674" s="6">
        <v>1</v>
      </c>
      <c r="G15674" s="6"/>
      <c r="H15674" s="6"/>
      <c r="I15674" s="6"/>
      <c r="J15674" s="6">
        <v>53.403333333333336</v>
      </c>
      <c r="K15674">
        <f t="shared" si="488"/>
        <v>1</v>
      </c>
    </row>
    <row r="15675" spans="1:11" x14ac:dyDescent="0.25">
      <c r="A15675" s="5" t="str">
        <f t="shared" si="489"/>
        <v>SubLAPSCE NorthwestMonthly Peak DayDecember2</v>
      </c>
      <c r="B15675" t="s">
        <v>2237</v>
      </c>
      <c r="C15675" t="s">
        <v>2266</v>
      </c>
      <c r="D15675" t="s">
        <v>2924</v>
      </c>
      <c r="E15675" t="s">
        <v>3347</v>
      </c>
      <c r="F15675" s="6">
        <v>2</v>
      </c>
      <c r="G15675" s="6"/>
      <c r="H15675" s="6"/>
      <c r="I15675" s="6"/>
      <c r="J15675" s="6">
        <v>53.44</v>
      </c>
      <c r="K15675">
        <f t="shared" si="488"/>
        <v>1</v>
      </c>
    </row>
    <row r="15676" spans="1:11" x14ac:dyDescent="0.25">
      <c r="A15676" s="5" t="str">
        <f t="shared" si="489"/>
        <v>SubLAPSCE NorthwestMonthly Peak DayDecember3</v>
      </c>
      <c r="B15676" t="s">
        <v>2237</v>
      </c>
      <c r="C15676" t="s">
        <v>2266</v>
      </c>
      <c r="D15676" t="s">
        <v>2924</v>
      </c>
      <c r="E15676" t="s">
        <v>3347</v>
      </c>
      <c r="F15676" s="6">
        <v>3</v>
      </c>
      <c r="G15676" s="6"/>
      <c r="H15676" s="6"/>
      <c r="I15676" s="6"/>
      <c r="J15676" s="6">
        <v>52.089999999999996</v>
      </c>
      <c r="K15676">
        <f t="shared" si="488"/>
        <v>1</v>
      </c>
    </row>
    <row r="15677" spans="1:11" x14ac:dyDescent="0.25">
      <c r="A15677" s="5" t="str">
        <f t="shared" si="489"/>
        <v>SubLAPSCE NorthwestMonthly Peak DayDecember4</v>
      </c>
      <c r="B15677" t="s">
        <v>2237</v>
      </c>
      <c r="C15677" t="s">
        <v>2266</v>
      </c>
      <c r="D15677" t="s">
        <v>2924</v>
      </c>
      <c r="E15677" t="s">
        <v>3347</v>
      </c>
      <c r="F15677" s="6">
        <v>4</v>
      </c>
      <c r="G15677" s="6"/>
      <c r="H15677" s="6"/>
      <c r="I15677" s="6"/>
      <c r="J15677" s="6">
        <v>52.603333333333332</v>
      </c>
      <c r="K15677">
        <f t="shared" si="488"/>
        <v>1</v>
      </c>
    </row>
    <row r="15678" spans="1:11" x14ac:dyDescent="0.25">
      <c r="A15678" s="5" t="str">
        <f t="shared" si="489"/>
        <v>SubLAPSCE NorthwestMonthly Peak DayDecember5</v>
      </c>
      <c r="B15678" t="s">
        <v>2237</v>
      </c>
      <c r="C15678" t="s">
        <v>2266</v>
      </c>
      <c r="D15678" t="s">
        <v>2924</v>
      </c>
      <c r="E15678" t="s">
        <v>3347</v>
      </c>
      <c r="F15678" s="6">
        <v>5</v>
      </c>
      <c r="G15678" s="6"/>
      <c r="H15678" s="6"/>
      <c r="I15678" s="6"/>
      <c r="J15678" s="6">
        <v>51.53</v>
      </c>
      <c r="K15678">
        <f t="shared" si="488"/>
        <v>1</v>
      </c>
    </row>
    <row r="15679" spans="1:11" x14ac:dyDescent="0.25">
      <c r="A15679" s="5" t="str">
        <f t="shared" si="489"/>
        <v>SubLAPSCE NorthwestMonthly Peak DayDecember6</v>
      </c>
      <c r="B15679" t="s">
        <v>2237</v>
      </c>
      <c r="C15679" t="s">
        <v>2266</v>
      </c>
      <c r="D15679" t="s">
        <v>2924</v>
      </c>
      <c r="E15679" t="s">
        <v>3347</v>
      </c>
      <c r="F15679" s="6">
        <v>6</v>
      </c>
      <c r="G15679" s="6"/>
      <c r="H15679" s="6"/>
      <c r="I15679" s="6"/>
      <c r="J15679" s="6">
        <v>48.98</v>
      </c>
      <c r="K15679">
        <f t="shared" si="488"/>
        <v>1</v>
      </c>
    </row>
    <row r="15680" spans="1:11" x14ac:dyDescent="0.25">
      <c r="A15680" s="5" t="str">
        <f t="shared" si="489"/>
        <v>SubLAPSCE NorthwestMonthly Peak DayDecember7</v>
      </c>
      <c r="B15680" t="s">
        <v>2237</v>
      </c>
      <c r="C15680" t="s">
        <v>2266</v>
      </c>
      <c r="D15680" t="s">
        <v>2924</v>
      </c>
      <c r="E15680" t="s">
        <v>3347</v>
      </c>
      <c r="F15680" s="6">
        <v>7</v>
      </c>
      <c r="G15680" s="6"/>
      <c r="H15680" s="6"/>
      <c r="I15680" s="6"/>
      <c r="J15680" s="6">
        <v>48.936666666666667</v>
      </c>
      <c r="K15680">
        <f t="shared" si="488"/>
        <v>1</v>
      </c>
    </row>
    <row r="15681" spans="1:11" x14ac:dyDescent="0.25">
      <c r="A15681" s="5" t="str">
        <f t="shared" si="489"/>
        <v>SubLAPSCE NorthwestMonthly Peak DayDecember8</v>
      </c>
      <c r="B15681" t="s">
        <v>2237</v>
      </c>
      <c r="C15681" t="s">
        <v>2266</v>
      </c>
      <c r="D15681" t="s">
        <v>2924</v>
      </c>
      <c r="E15681" t="s">
        <v>3347</v>
      </c>
      <c r="F15681" s="6">
        <v>8</v>
      </c>
      <c r="G15681" s="6"/>
      <c r="H15681" s="6"/>
      <c r="I15681" s="6"/>
      <c r="J15681" s="6">
        <v>50.120000000000005</v>
      </c>
      <c r="K15681">
        <f t="shared" si="488"/>
        <v>1</v>
      </c>
    </row>
    <row r="15682" spans="1:11" x14ac:dyDescent="0.25">
      <c r="A15682" s="5" t="str">
        <f t="shared" si="489"/>
        <v>SubLAPSCE NorthwestMonthly Peak DayDecember9</v>
      </c>
      <c r="B15682" t="s">
        <v>2237</v>
      </c>
      <c r="C15682" t="s">
        <v>2266</v>
      </c>
      <c r="D15682" t="s">
        <v>2924</v>
      </c>
      <c r="E15682" t="s">
        <v>3347</v>
      </c>
      <c r="F15682" s="6">
        <v>9</v>
      </c>
      <c r="G15682" s="6"/>
      <c r="H15682" s="6"/>
      <c r="I15682" s="6"/>
      <c r="J15682" s="6">
        <v>52.843333333333334</v>
      </c>
      <c r="K15682">
        <f t="shared" ref="K15682:K15745" si="490">INDEX(events, MATCH(CONCATENATE(B15682, C15682, D15682, E15682), events_y, 0), MATCH("Confidential", events_x, 0))</f>
        <v>1</v>
      </c>
    </row>
    <row r="15683" spans="1:11" x14ac:dyDescent="0.25">
      <c r="A15683" s="5" t="str">
        <f t="shared" ref="A15683:A15746" si="491">CONCATENATE(B15683, C15683, D15683, E15683, F15683)</f>
        <v>SubLAPSCE NorthwestMonthly Peak DayDecember10</v>
      </c>
      <c r="B15683" t="s">
        <v>2237</v>
      </c>
      <c r="C15683" t="s">
        <v>2266</v>
      </c>
      <c r="D15683" t="s">
        <v>2924</v>
      </c>
      <c r="E15683" t="s">
        <v>3347</v>
      </c>
      <c r="F15683" s="6">
        <v>10</v>
      </c>
      <c r="G15683" s="6"/>
      <c r="H15683" s="6"/>
      <c r="I15683" s="6"/>
      <c r="J15683" s="6">
        <v>56.666666666666664</v>
      </c>
      <c r="K15683">
        <f t="shared" si="490"/>
        <v>1</v>
      </c>
    </row>
    <row r="15684" spans="1:11" x14ac:dyDescent="0.25">
      <c r="A15684" s="5" t="str">
        <f t="shared" si="491"/>
        <v>SubLAPSCE NorthwestMonthly Peak DayDecember11</v>
      </c>
      <c r="B15684" t="s">
        <v>2237</v>
      </c>
      <c r="C15684" t="s">
        <v>2266</v>
      </c>
      <c r="D15684" t="s">
        <v>2924</v>
      </c>
      <c r="E15684" t="s">
        <v>3347</v>
      </c>
      <c r="F15684" s="6">
        <v>11</v>
      </c>
      <c r="G15684" s="6"/>
      <c r="H15684" s="6"/>
      <c r="I15684" s="6"/>
      <c r="J15684" s="6">
        <v>61.843333333333334</v>
      </c>
      <c r="K15684">
        <f t="shared" si="490"/>
        <v>1</v>
      </c>
    </row>
    <row r="15685" spans="1:11" x14ac:dyDescent="0.25">
      <c r="A15685" s="5" t="str">
        <f t="shared" si="491"/>
        <v>SubLAPSCE NorthwestMonthly Peak DayDecember12</v>
      </c>
      <c r="B15685" t="s">
        <v>2237</v>
      </c>
      <c r="C15685" t="s">
        <v>2266</v>
      </c>
      <c r="D15685" t="s">
        <v>2924</v>
      </c>
      <c r="E15685" t="s">
        <v>3347</v>
      </c>
      <c r="F15685" s="6">
        <v>12</v>
      </c>
      <c r="G15685" s="6"/>
      <c r="H15685" s="6"/>
      <c r="I15685" s="6"/>
      <c r="J15685" s="6">
        <v>63.759999999999991</v>
      </c>
      <c r="K15685">
        <f t="shared" si="490"/>
        <v>1</v>
      </c>
    </row>
    <row r="15686" spans="1:11" x14ac:dyDescent="0.25">
      <c r="A15686" s="5" t="str">
        <f t="shared" si="491"/>
        <v>SubLAPSCE NorthwestMonthly Peak DayDecember13</v>
      </c>
      <c r="B15686" t="s">
        <v>2237</v>
      </c>
      <c r="C15686" t="s">
        <v>2266</v>
      </c>
      <c r="D15686" t="s">
        <v>2924</v>
      </c>
      <c r="E15686" t="s">
        <v>3347</v>
      </c>
      <c r="F15686" s="6">
        <v>13</v>
      </c>
      <c r="G15686" s="6"/>
      <c r="H15686" s="6"/>
      <c r="I15686" s="6"/>
      <c r="J15686" s="6">
        <v>65.649999999999991</v>
      </c>
      <c r="K15686">
        <f t="shared" si="490"/>
        <v>1</v>
      </c>
    </row>
    <row r="15687" spans="1:11" x14ac:dyDescent="0.25">
      <c r="A15687" s="5" t="str">
        <f t="shared" si="491"/>
        <v>SubLAPSCE NorthwestMonthly Peak DayDecember14</v>
      </c>
      <c r="B15687" t="s">
        <v>2237</v>
      </c>
      <c r="C15687" t="s">
        <v>2266</v>
      </c>
      <c r="D15687" t="s">
        <v>2924</v>
      </c>
      <c r="E15687" t="s">
        <v>3347</v>
      </c>
      <c r="F15687" s="6">
        <v>14</v>
      </c>
      <c r="G15687" s="6"/>
      <c r="H15687" s="6"/>
      <c r="I15687" s="6"/>
      <c r="J15687" s="6">
        <v>65.83</v>
      </c>
      <c r="K15687">
        <f t="shared" si="490"/>
        <v>1</v>
      </c>
    </row>
    <row r="15688" spans="1:11" x14ac:dyDescent="0.25">
      <c r="A15688" s="5" t="str">
        <f t="shared" si="491"/>
        <v>SubLAPSCE NorthwestMonthly Peak DayDecember15</v>
      </c>
      <c r="B15688" t="s">
        <v>2237</v>
      </c>
      <c r="C15688" t="s">
        <v>2266</v>
      </c>
      <c r="D15688" t="s">
        <v>2924</v>
      </c>
      <c r="E15688" t="s">
        <v>3347</v>
      </c>
      <c r="F15688" s="6">
        <v>15</v>
      </c>
      <c r="G15688" s="6"/>
      <c r="H15688" s="6"/>
      <c r="I15688" s="6"/>
      <c r="J15688" s="6">
        <v>65.893333333333331</v>
      </c>
      <c r="K15688">
        <f t="shared" si="490"/>
        <v>1</v>
      </c>
    </row>
    <row r="15689" spans="1:11" x14ac:dyDescent="0.25">
      <c r="A15689" s="5" t="str">
        <f t="shared" si="491"/>
        <v>SubLAPSCE NorthwestMonthly Peak DayDecember16</v>
      </c>
      <c r="B15689" t="s">
        <v>2237</v>
      </c>
      <c r="C15689" t="s">
        <v>2266</v>
      </c>
      <c r="D15689" t="s">
        <v>2924</v>
      </c>
      <c r="E15689" t="s">
        <v>3347</v>
      </c>
      <c r="F15689" s="6">
        <v>16</v>
      </c>
      <c r="G15689" s="6"/>
      <c r="H15689" s="6"/>
      <c r="I15689" s="6"/>
      <c r="J15689" s="6">
        <v>66.143333333333331</v>
      </c>
      <c r="K15689">
        <f t="shared" si="490"/>
        <v>1</v>
      </c>
    </row>
    <row r="15690" spans="1:11" x14ac:dyDescent="0.25">
      <c r="A15690" s="5" t="str">
        <f t="shared" si="491"/>
        <v>SubLAPSCE NorthwestMonthly Peak DayDecember17</v>
      </c>
      <c r="B15690" t="s">
        <v>2237</v>
      </c>
      <c r="C15690" t="s">
        <v>2266</v>
      </c>
      <c r="D15690" t="s">
        <v>2924</v>
      </c>
      <c r="E15690" t="s">
        <v>3347</v>
      </c>
      <c r="F15690" s="6">
        <v>17</v>
      </c>
      <c r="G15690" s="6"/>
      <c r="H15690" s="6"/>
      <c r="I15690" s="6"/>
      <c r="J15690" s="6">
        <v>65.533333333333346</v>
      </c>
      <c r="K15690">
        <f t="shared" si="490"/>
        <v>1</v>
      </c>
    </row>
    <row r="15691" spans="1:11" x14ac:dyDescent="0.25">
      <c r="A15691" s="5" t="str">
        <f t="shared" si="491"/>
        <v>SubLAPSCE NorthwestMonthly Peak DayDecember18</v>
      </c>
      <c r="B15691" t="s">
        <v>2237</v>
      </c>
      <c r="C15691" t="s">
        <v>2266</v>
      </c>
      <c r="D15691" t="s">
        <v>2924</v>
      </c>
      <c r="E15691" t="s">
        <v>3347</v>
      </c>
      <c r="F15691" s="6">
        <v>18</v>
      </c>
      <c r="G15691" s="6"/>
      <c r="H15691" s="6"/>
      <c r="I15691" s="6"/>
      <c r="J15691" s="6">
        <v>62.103333333333332</v>
      </c>
      <c r="K15691">
        <f t="shared" si="490"/>
        <v>1</v>
      </c>
    </row>
    <row r="15692" spans="1:11" x14ac:dyDescent="0.25">
      <c r="A15692" s="5" t="str">
        <f t="shared" si="491"/>
        <v>SubLAPSCE NorthwestMonthly Peak DayDecember19</v>
      </c>
      <c r="B15692" t="s">
        <v>2237</v>
      </c>
      <c r="C15692" t="s">
        <v>2266</v>
      </c>
      <c r="D15692" t="s">
        <v>2924</v>
      </c>
      <c r="E15692" t="s">
        <v>3347</v>
      </c>
      <c r="F15692" s="6">
        <v>19</v>
      </c>
      <c r="G15692" s="6"/>
      <c r="H15692" s="6"/>
      <c r="I15692" s="6"/>
      <c r="J15692" s="6">
        <v>58.793333333333329</v>
      </c>
      <c r="K15692">
        <f t="shared" si="490"/>
        <v>1</v>
      </c>
    </row>
    <row r="15693" spans="1:11" x14ac:dyDescent="0.25">
      <c r="A15693" s="5" t="str">
        <f t="shared" si="491"/>
        <v>SubLAPSCE NorthwestMonthly Peak DayDecember20</v>
      </c>
      <c r="B15693" t="s">
        <v>2237</v>
      </c>
      <c r="C15693" t="s">
        <v>2266</v>
      </c>
      <c r="D15693" t="s">
        <v>2924</v>
      </c>
      <c r="E15693" t="s">
        <v>3347</v>
      </c>
      <c r="F15693" s="6">
        <v>20</v>
      </c>
      <c r="G15693" s="6"/>
      <c r="H15693" s="6"/>
      <c r="I15693" s="6"/>
      <c r="J15693" s="6">
        <v>57.186666666666667</v>
      </c>
      <c r="K15693">
        <f t="shared" si="490"/>
        <v>1</v>
      </c>
    </row>
    <row r="15694" spans="1:11" x14ac:dyDescent="0.25">
      <c r="A15694" s="5" t="str">
        <f t="shared" si="491"/>
        <v>SubLAPSCE NorthwestMonthly Peak DayDecember21</v>
      </c>
      <c r="B15694" t="s">
        <v>2237</v>
      </c>
      <c r="C15694" t="s">
        <v>2266</v>
      </c>
      <c r="D15694" t="s">
        <v>2924</v>
      </c>
      <c r="E15694" t="s">
        <v>3347</v>
      </c>
      <c r="F15694" s="6">
        <v>21</v>
      </c>
      <c r="G15694" s="6"/>
      <c r="H15694" s="6"/>
      <c r="I15694" s="6"/>
      <c r="J15694" s="6">
        <v>56.263333333333343</v>
      </c>
      <c r="K15694">
        <f t="shared" si="490"/>
        <v>1</v>
      </c>
    </row>
    <row r="15695" spans="1:11" x14ac:dyDescent="0.25">
      <c r="A15695" s="5" t="str">
        <f t="shared" si="491"/>
        <v>SubLAPSCE NorthwestMonthly Peak DayDecember22</v>
      </c>
      <c r="B15695" t="s">
        <v>2237</v>
      </c>
      <c r="C15695" t="s">
        <v>2266</v>
      </c>
      <c r="D15695" t="s">
        <v>2924</v>
      </c>
      <c r="E15695" t="s">
        <v>3347</v>
      </c>
      <c r="F15695" s="6">
        <v>22</v>
      </c>
      <c r="G15695" s="6"/>
      <c r="H15695" s="6"/>
      <c r="I15695" s="6"/>
      <c r="J15695" s="6">
        <v>55.076666666666675</v>
      </c>
      <c r="K15695">
        <f t="shared" si="490"/>
        <v>1</v>
      </c>
    </row>
    <row r="15696" spans="1:11" x14ac:dyDescent="0.25">
      <c r="A15696" s="5" t="str">
        <f t="shared" si="491"/>
        <v>SubLAPSCE NorthwestMonthly Peak DayDecember23</v>
      </c>
      <c r="B15696" t="s">
        <v>2237</v>
      </c>
      <c r="C15696" t="s">
        <v>2266</v>
      </c>
      <c r="D15696" t="s">
        <v>2924</v>
      </c>
      <c r="E15696" t="s">
        <v>3347</v>
      </c>
      <c r="F15696" s="6">
        <v>23</v>
      </c>
      <c r="G15696" s="6"/>
      <c r="H15696" s="6"/>
      <c r="I15696" s="6"/>
      <c r="J15696" s="6">
        <v>54.919999999999995</v>
      </c>
      <c r="K15696">
        <f t="shared" si="490"/>
        <v>1</v>
      </c>
    </row>
    <row r="15697" spans="1:11" x14ac:dyDescent="0.25">
      <c r="A15697" s="5" t="str">
        <f t="shared" si="491"/>
        <v>SubLAPSCE NorthwestMonthly Peak DayDecember24</v>
      </c>
      <c r="B15697" t="s">
        <v>2237</v>
      </c>
      <c r="C15697" t="s">
        <v>2266</v>
      </c>
      <c r="D15697" t="s">
        <v>2924</v>
      </c>
      <c r="E15697" t="s">
        <v>3347</v>
      </c>
      <c r="F15697" s="6">
        <v>24</v>
      </c>
      <c r="G15697" s="6"/>
      <c r="H15697" s="6"/>
      <c r="I15697" s="6"/>
      <c r="J15697" s="6">
        <v>54.669999999999995</v>
      </c>
      <c r="K15697">
        <f t="shared" si="490"/>
        <v>1</v>
      </c>
    </row>
    <row r="15698" spans="1:11" x14ac:dyDescent="0.25">
      <c r="A15698" s="5" t="str">
        <f t="shared" si="491"/>
        <v>SubLAPSCE WestAverage WeekdayJanuary1</v>
      </c>
      <c r="B15698" t="s">
        <v>2237</v>
      </c>
      <c r="C15698" t="s">
        <v>2267</v>
      </c>
      <c r="D15698" t="s">
        <v>2925</v>
      </c>
      <c r="E15698" t="s">
        <v>3348</v>
      </c>
      <c r="F15698" s="6">
        <v>1</v>
      </c>
      <c r="G15698" s="6">
        <v>241.66511535644531</v>
      </c>
      <c r="H15698" s="6">
        <v>241.66511535644531</v>
      </c>
      <c r="I15698" s="6">
        <v>24.332052230834961</v>
      </c>
      <c r="J15698" s="6">
        <v>52.13826086956518</v>
      </c>
      <c r="K15698">
        <f t="shared" si="490"/>
        <v>0</v>
      </c>
    </row>
    <row r="15699" spans="1:11" x14ac:dyDescent="0.25">
      <c r="A15699" s="5" t="str">
        <f t="shared" si="491"/>
        <v>SubLAPSCE WestAverage WeekdayJanuary2</v>
      </c>
      <c r="B15699" t="s">
        <v>2237</v>
      </c>
      <c r="C15699" t="s">
        <v>2267</v>
      </c>
      <c r="D15699" t="s">
        <v>2925</v>
      </c>
      <c r="E15699" t="s">
        <v>3348</v>
      </c>
      <c r="F15699" s="6">
        <v>2</v>
      </c>
      <c r="G15699" s="6">
        <v>241.02803039550781</v>
      </c>
      <c r="H15699" s="6">
        <v>241.02803039550781</v>
      </c>
      <c r="I15699" s="6">
        <v>22.008852005004883</v>
      </c>
      <c r="J15699" s="6">
        <v>52.123913043478247</v>
      </c>
      <c r="K15699">
        <f t="shared" si="490"/>
        <v>0</v>
      </c>
    </row>
    <row r="15700" spans="1:11" x14ac:dyDescent="0.25">
      <c r="A15700" s="5" t="str">
        <f t="shared" si="491"/>
        <v>SubLAPSCE WestAverage WeekdayJanuary3</v>
      </c>
      <c r="B15700" t="s">
        <v>2237</v>
      </c>
      <c r="C15700" t="s">
        <v>2267</v>
      </c>
      <c r="D15700" t="s">
        <v>2925</v>
      </c>
      <c r="E15700" t="s">
        <v>3348</v>
      </c>
      <c r="F15700" s="6">
        <v>3</v>
      </c>
      <c r="G15700" s="6">
        <v>263.44607543945313</v>
      </c>
      <c r="H15700" s="6">
        <v>263.44607543945313</v>
      </c>
      <c r="I15700" s="6">
        <v>26.756340026855469</v>
      </c>
      <c r="J15700" s="6">
        <v>52.254347826086949</v>
      </c>
      <c r="K15700">
        <f t="shared" si="490"/>
        <v>0</v>
      </c>
    </row>
    <row r="15701" spans="1:11" x14ac:dyDescent="0.25">
      <c r="A15701" s="5" t="str">
        <f t="shared" si="491"/>
        <v>SubLAPSCE WestAverage WeekdayJanuary4</v>
      </c>
      <c r="B15701" t="s">
        <v>2237</v>
      </c>
      <c r="C15701" t="s">
        <v>2267</v>
      </c>
      <c r="D15701" t="s">
        <v>2925</v>
      </c>
      <c r="E15701" t="s">
        <v>3348</v>
      </c>
      <c r="F15701" s="6">
        <v>4</v>
      </c>
      <c r="G15701" s="6">
        <v>266.6470947265625</v>
      </c>
      <c r="H15701" s="6">
        <v>266.6470947265625</v>
      </c>
      <c r="I15701" s="6">
        <v>22.227815628051758</v>
      </c>
      <c r="J15701" s="6">
        <v>52.406086956521733</v>
      </c>
      <c r="K15701">
        <f t="shared" si="490"/>
        <v>0</v>
      </c>
    </row>
    <row r="15702" spans="1:11" x14ac:dyDescent="0.25">
      <c r="A15702" s="5" t="str">
        <f t="shared" si="491"/>
        <v>SubLAPSCE WestAverage WeekdayJanuary5</v>
      </c>
      <c r="B15702" t="s">
        <v>2237</v>
      </c>
      <c r="C15702" t="s">
        <v>2267</v>
      </c>
      <c r="D15702" t="s">
        <v>2925</v>
      </c>
      <c r="E15702" t="s">
        <v>3348</v>
      </c>
      <c r="F15702" s="6">
        <v>5</v>
      </c>
      <c r="G15702" s="6">
        <v>287.61456298828125</v>
      </c>
      <c r="H15702" s="6">
        <v>287.61456298828125</v>
      </c>
      <c r="I15702" s="6">
        <v>22.908370971679688</v>
      </c>
      <c r="J15702" s="6">
        <v>52.51</v>
      </c>
      <c r="K15702">
        <f t="shared" si="490"/>
        <v>0</v>
      </c>
    </row>
    <row r="15703" spans="1:11" x14ac:dyDescent="0.25">
      <c r="A15703" s="5" t="str">
        <f t="shared" si="491"/>
        <v>SubLAPSCE WestAverage WeekdayJanuary6</v>
      </c>
      <c r="B15703" t="s">
        <v>2237</v>
      </c>
      <c r="C15703" t="s">
        <v>2267</v>
      </c>
      <c r="D15703" t="s">
        <v>2925</v>
      </c>
      <c r="E15703" t="s">
        <v>3348</v>
      </c>
      <c r="F15703" s="6">
        <v>6</v>
      </c>
      <c r="G15703" s="6">
        <v>326.1573486328125</v>
      </c>
      <c r="H15703" s="6">
        <v>326.1573486328125</v>
      </c>
      <c r="I15703" s="6">
        <v>24.176433563232422</v>
      </c>
      <c r="J15703" s="6">
        <v>52.897826086956506</v>
      </c>
      <c r="K15703">
        <f t="shared" si="490"/>
        <v>0</v>
      </c>
    </row>
    <row r="15704" spans="1:11" x14ac:dyDescent="0.25">
      <c r="A15704" s="5" t="str">
        <f t="shared" si="491"/>
        <v>SubLAPSCE WestAverage WeekdayJanuary7</v>
      </c>
      <c r="B15704" t="s">
        <v>2237</v>
      </c>
      <c r="C15704" t="s">
        <v>2267</v>
      </c>
      <c r="D15704" t="s">
        <v>2925</v>
      </c>
      <c r="E15704" t="s">
        <v>3348</v>
      </c>
      <c r="F15704" s="6">
        <v>7</v>
      </c>
      <c r="G15704" s="6">
        <v>317.64059448242188</v>
      </c>
      <c r="H15704" s="6">
        <v>317.64059448242188</v>
      </c>
      <c r="I15704" s="6">
        <v>22.205478668212891</v>
      </c>
      <c r="J15704" s="6">
        <v>53.7873913043478</v>
      </c>
      <c r="K15704">
        <f t="shared" si="490"/>
        <v>0</v>
      </c>
    </row>
    <row r="15705" spans="1:11" x14ac:dyDescent="0.25">
      <c r="A15705" s="5" t="str">
        <f t="shared" si="491"/>
        <v>SubLAPSCE WestAverage WeekdayJanuary8</v>
      </c>
      <c r="B15705" t="s">
        <v>2237</v>
      </c>
      <c r="C15705" t="s">
        <v>2267</v>
      </c>
      <c r="D15705" t="s">
        <v>2925</v>
      </c>
      <c r="E15705" t="s">
        <v>3348</v>
      </c>
      <c r="F15705" s="6">
        <v>8</v>
      </c>
      <c r="G15705" s="6">
        <v>326.39553833007813</v>
      </c>
      <c r="H15705" s="6">
        <v>326.39553833007813</v>
      </c>
      <c r="I15705" s="6">
        <v>21.373823165893555</v>
      </c>
      <c r="J15705" s="6">
        <v>53.320869565217386</v>
      </c>
      <c r="K15705">
        <f t="shared" si="490"/>
        <v>0</v>
      </c>
    </row>
    <row r="15706" spans="1:11" x14ac:dyDescent="0.25">
      <c r="A15706" s="5" t="str">
        <f t="shared" si="491"/>
        <v>SubLAPSCE WestAverage WeekdayJanuary9</v>
      </c>
      <c r="B15706" t="s">
        <v>2237</v>
      </c>
      <c r="C15706" t="s">
        <v>2267</v>
      </c>
      <c r="D15706" t="s">
        <v>2925</v>
      </c>
      <c r="E15706" t="s">
        <v>3348</v>
      </c>
      <c r="F15706" s="6">
        <v>9</v>
      </c>
      <c r="G15706" s="6">
        <v>314.01181030273438</v>
      </c>
      <c r="H15706" s="6">
        <v>314.01181030273438</v>
      </c>
      <c r="I15706" s="6">
        <v>21.457983016967773</v>
      </c>
      <c r="J15706" s="6">
        <v>53.403478260869555</v>
      </c>
      <c r="K15706">
        <f t="shared" si="490"/>
        <v>0</v>
      </c>
    </row>
    <row r="15707" spans="1:11" x14ac:dyDescent="0.25">
      <c r="A15707" s="5" t="str">
        <f t="shared" si="491"/>
        <v>SubLAPSCE WestAverage WeekdayJanuary10</v>
      </c>
      <c r="B15707" t="s">
        <v>2237</v>
      </c>
      <c r="C15707" t="s">
        <v>2267</v>
      </c>
      <c r="D15707" t="s">
        <v>2925</v>
      </c>
      <c r="E15707" t="s">
        <v>3348</v>
      </c>
      <c r="F15707" s="6">
        <v>10</v>
      </c>
      <c r="G15707" s="6">
        <v>316.71768188476563</v>
      </c>
      <c r="H15707" s="6">
        <v>316.71768188476563</v>
      </c>
      <c r="I15707" s="6">
        <v>21.726516723632813</v>
      </c>
      <c r="J15707" s="6">
        <v>52.903478260869562</v>
      </c>
      <c r="K15707">
        <f t="shared" si="490"/>
        <v>0</v>
      </c>
    </row>
    <row r="15708" spans="1:11" x14ac:dyDescent="0.25">
      <c r="A15708" s="5" t="str">
        <f t="shared" si="491"/>
        <v>SubLAPSCE WestAverage WeekdayJanuary11</v>
      </c>
      <c r="B15708" t="s">
        <v>2237</v>
      </c>
      <c r="C15708" t="s">
        <v>2267</v>
      </c>
      <c r="D15708" t="s">
        <v>2925</v>
      </c>
      <c r="E15708" t="s">
        <v>3348</v>
      </c>
      <c r="F15708" s="6">
        <v>11</v>
      </c>
      <c r="G15708" s="6">
        <v>335.511474609375</v>
      </c>
      <c r="H15708" s="6">
        <v>335.511474609375</v>
      </c>
      <c r="I15708" s="6">
        <v>22.165306091308594</v>
      </c>
      <c r="J15708" s="6">
        <v>54.265652173913033</v>
      </c>
      <c r="K15708">
        <f t="shared" si="490"/>
        <v>0</v>
      </c>
    </row>
    <row r="15709" spans="1:11" x14ac:dyDescent="0.25">
      <c r="A15709" s="5" t="str">
        <f t="shared" si="491"/>
        <v>SubLAPSCE WestAverage WeekdayJanuary12</v>
      </c>
      <c r="B15709" t="s">
        <v>2237</v>
      </c>
      <c r="C15709" t="s">
        <v>2267</v>
      </c>
      <c r="D15709" t="s">
        <v>2925</v>
      </c>
      <c r="E15709" t="s">
        <v>3348</v>
      </c>
      <c r="F15709" s="6">
        <v>12</v>
      </c>
      <c r="G15709" s="6">
        <v>322.58892822265625</v>
      </c>
      <c r="H15709" s="6">
        <v>322.58892822265625</v>
      </c>
      <c r="I15709" s="6">
        <v>23.197395324707031</v>
      </c>
      <c r="J15709" s="6">
        <v>56.070869565217365</v>
      </c>
      <c r="K15709">
        <f t="shared" si="490"/>
        <v>0</v>
      </c>
    </row>
    <row r="15710" spans="1:11" x14ac:dyDescent="0.25">
      <c r="A15710" s="5" t="str">
        <f t="shared" si="491"/>
        <v>SubLAPSCE WestAverage WeekdayJanuary13</v>
      </c>
      <c r="B15710" t="s">
        <v>2237</v>
      </c>
      <c r="C15710" t="s">
        <v>2267</v>
      </c>
      <c r="D15710" t="s">
        <v>2925</v>
      </c>
      <c r="E15710" t="s">
        <v>3348</v>
      </c>
      <c r="F15710" s="6">
        <v>13</v>
      </c>
      <c r="G15710" s="6">
        <v>301.51510620117188</v>
      </c>
      <c r="H15710" s="6">
        <v>301.51510620117188</v>
      </c>
      <c r="I15710" s="6">
        <v>22.242343902587891</v>
      </c>
      <c r="J15710" s="6">
        <v>54.974347826086962</v>
      </c>
      <c r="K15710">
        <f t="shared" si="490"/>
        <v>0</v>
      </c>
    </row>
    <row r="15711" spans="1:11" x14ac:dyDescent="0.25">
      <c r="A15711" s="5" t="str">
        <f t="shared" si="491"/>
        <v>SubLAPSCE WestAverage WeekdayJanuary14</v>
      </c>
      <c r="B15711" t="s">
        <v>2237</v>
      </c>
      <c r="C15711" t="s">
        <v>2267</v>
      </c>
      <c r="D15711" t="s">
        <v>2925</v>
      </c>
      <c r="E15711" t="s">
        <v>3348</v>
      </c>
      <c r="F15711" s="6">
        <v>14</v>
      </c>
      <c r="G15711" s="6">
        <v>262.18392944335938</v>
      </c>
      <c r="H15711" s="6">
        <v>262.18392944335938</v>
      </c>
      <c r="I15711" s="6">
        <v>21.596609115600586</v>
      </c>
      <c r="J15711" s="6">
        <v>52.018260869565232</v>
      </c>
      <c r="K15711">
        <f t="shared" si="490"/>
        <v>0</v>
      </c>
    </row>
    <row r="15712" spans="1:11" x14ac:dyDescent="0.25">
      <c r="A15712" s="5" t="str">
        <f t="shared" si="491"/>
        <v>SubLAPSCE WestAverage WeekdayJanuary15</v>
      </c>
      <c r="B15712" t="s">
        <v>2237</v>
      </c>
      <c r="C15712" t="s">
        <v>2267</v>
      </c>
      <c r="D15712" t="s">
        <v>2925</v>
      </c>
      <c r="E15712" t="s">
        <v>3348</v>
      </c>
      <c r="F15712" s="6">
        <v>15</v>
      </c>
      <c r="G15712" s="6">
        <v>226.03434753417969</v>
      </c>
      <c r="H15712" s="6">
        <v>226.03434753417969</v>
      </c>
      <c r="I15712" s="6">
        <v>23.140216827392578</v>
      </c>
      <c r="J15712" s="6">
        <v>52.322608695652164</v>
      </c>
      <c r="K15712">
        <f t="shared" si="490"/>
        <v>0</v>
      </c>
    </row>
    <row r="15713" spans="1:11" x14ac:dyDescent="0.25">
      <c r="A15713" s="5" t="str">
        <f t="shared" si="491"/>
        <v>SubLAPSCE WestAverage WeekdayJanuary16</v>
      </c>
      <c r="B15713" t="s">
        <v>2237</v>
      </c>
      <c r="C15713" t="s">
        <v>2267</v>
      </c>
      <c r="D15713" t="s">
        <v>2925</v>
      </c>
      <c r="E15713" t="s">
        <v>3348</v>
      </c>
      <c r="F15713" s="6">
        <v>16</v>
      </c>
      <c r="G15713" s="6">
        <v>213.94175720214844</v>
      </c>
      <c r="H15713" s="6">
        <v>213.94175720214844</v>
      </c>
      <c r="I15713" s="6">
        <v>22.293777465820313</v>
      </c>
      <c r="J15713" s="6">
        <v>51.786086956521743</v>
      </c>
      <c r="K15713">
        <f t="shared" si="490"/>
        <v>0</v>
      </c>
    </row>
    <row r="15714" spans="1:11" x14ac:dyDescent="0.25">
      <c r="A15714" s="5" t="str">
        <f t="shared" si="491"/>
        <v>SubLAPSCE WestAverage WeekdayJanuary17</v>
      </c>
      <c r="B15714" t="s">
        <v>2237</v>
      </c>
      <c r="C15714" t="s">
        <v>2267</v>
      </c>
      <c r="D15714" t="s">
        <v>2925</v>
      </c>
      <c r="E15714" t="s">
        <v>3348</v>
      </c>
      <c r="F15714" s="6">
        <v>17</v>
      </c>
      <c r="G15714" s="6">
        <v>205.04559326171875</v>
      </c>
      <c r="H15714" s="6">
        <v>205.04559326171875</v>
      </c>
      <c r="I15714" s="6">
        <v>21.242460250854492</v>
      </c>
      <c r="J15714" s="6">
        <v>53.392173913043457</v>
      </c>
      <c r="K15714">
        <f t="shared" si="490"/>
        <v>0</v>
      </c>
    </row>
    <row r="15715" spans="1:11" x14ac:dyDescent="0.25">
      <c r="A15715" s="5" t="str">
        <f t="shared" si="491"/>
        <v>SubLAPSCE WestAverage WeekdayJanuary18</v>
      </c>
      <c r="B15715" t="s">
        <v>2237</v>
      </c>
      <c r="C15715" t="s">
        <v>2267</v>
      </c>
      <c r="D15715" t="s">
        <v>2925</v>
      </c>
      <c r="E15715" t="s">
        <v>3348</v>
      </c>
      <c r="F15715" s="6">
        <v>18</v>
      </c>
      <c r="G15715" s="6">
        <v>203.4862060546875</v>
      </c>
      <c r="H15715" s="6">
        <v>203.4862060546875</v>
      </c>
      <c r="I15715" s="6">
        <v>29.618991851806641</v>
      </c>
      <c r="J15715" s="6">
        <v>54.265217391304347</v>
      </c>
      <c r="K15715">
        <f t="shared" si="490"/>
        <v>0</v>
      </c>
    </row>
    <row r="15716" spans="1:11" x14ac:dyDescent="0.25">
      <c r="A15716" s="5" t="str">
        <f t="shared" si="491"/>
        <v>SubLAPSCE WestAverage WeekdayJanuary19</v>
      </c>
      <c r="B15716" t="s">
        <v>2237</v>
      </c>
      <c r="C15716" t="s">
        <v>2267</v>
      </c>
      <c r="D15716" t="s">
        <v>2925</v>
      </c>
      <c r="E15716" t="s">
        <v>3348</v>
      </c>
      <c r="F15716" s="6">
        <v>19</v>
      </c>
      <c r="G15716" s="6">
        <v>207.03195190429688</v>
      </c>
      <c r="H15716" s="6">
        <v>207.03195190429688</v>
      </c>
      <c r="I15716" s="6">
        <v>24.756429672241211</v>
      </c>
      <c r="J15716" s="6">
        <v>53.313478260869537</v>
      </c>
      <c r="K15716">
        <f t="shared" si="490"/>
        <v>0</v>
      </c>
    </row>
    <row r="15717" spans="1:11" x14ac:dyDescent="0.25">
      <c r="A15717" s="5" t="str">
        <f t="shared" si="491"/>
        <v>SubLAPSCE WestAverage WeekdayJanuary20</v>
      </c>
      <c r="B15717" t="s">
        <v>2237</v>
      </c>
      <c r="C15717" t="s">
        <v>2267</v>
      </c>
      <c r="D15717" t="s">
        <v>2925</v>
      </c>
      <c r="E15717" t="s">
        <v>3348</v>
      </c>
      <c r="F15717" s="6">
        <v>20</v>
      </c>
      <c r="G15717" s="6">
        <v>191.56730651855469</v>
      </c>
      <c r="H15717" s="6">
        <v>191.56730651855469</v>
      </c>
      <c r="I15717" s="6">
        <v>20.204345703125</v>
      </c>
      <c r="J15717" s="6">
        <v>52.153478260869562</v>
      </c>
      <c r="K15717">
        <f t="shared" si="490"/>
        <v>0</v>
      </c>
    </row>
    <row r="15718" spans="1:11" x14ac:dyDescent="0.25">
      <c r="A15718" s="5" t="str">
        <f t="shared" si="491"/>
        <v>SubLAPSCE WestAverage WeekdayJanuary21</v>
      </c>
      <c r="B15718" t="s">
        <v>2237</v>
      </c>
      <c r="C15718" t="s">
        <v>2267</v>
      </c>
      <c r="D15718" t="s">
        <v>2925</v>
      </c>
      <c r="E15718" t="s">
        <v>3348</v>
      </c>
      <c r="F15718" s="6">
        <v>21</v>
      </c>
      <c r="G15718" s="6">
        <v>193.01713562011719</v>
      </c>
      <c r="H15718" s="6">
        <v>193.01713562011719</v>
      </c>
      <c r="I15718" s="6">
        <v>26.709882736206055</v>
      </c>
      <c r="J15718" s="6">
        <v>52.08043478260872</v>
      </c>
      <c r="K15718">
        <f t="shared" si="490"/>
        <v>0</v>
      </c>
    </row>
    <row r="15719" spans="1:11" x14ac:dyDescent="0.25">
      <c r="A15719" s="5" t="str">
        <f t="shared" si="491"/>
        <v>SubLAPSCE WestAverage WeekdayJanuary22</v>
      </c>
      <c r="B15719" t="s">
        <v>2237</v>
      </c>
      <c r="C15719" t="s">
        <v>2267</v>
      </c>
      <c r="D15719" t="s">
        <v>2925</v>
      </c>
      <c r="E15719" t="s">
        <v>3348</v>
      </c>
      <c r="F15719" s="6">
        <v>22</v>
      </c>
      <c r="G15719" s="6">
        <v>206.70449829101563</v>
      </c>
      <c r="H15719" s="6">
        <v>206.70449829101563</v>
      </c>
      <c r="I15719" s="6">
        <v>25.219192504882813</v>
      </c>
      <c r="J15719" s="6">
        <v>51.360434782608692</v>
      </c>
      <c r="K15719">
        <f t="shared" si="490"/>
        <v>0</v>
      </c>
    </row>
    <row r="15720" spans="1:11" x14ac:dyDescent="0.25">
      <c r="A15720" s="5" t="str">
        <f t="shared" si="491"/>
        <v>SubLAPSCE WestAverage WeekdayJanuary23</v>
      </c>
      <c r="B15720" t="s">
        <v>2237</v>
      </c>
      <c r="C15720" t="s">
        <v>2267</v>
      </c>
      <c r="D15720" t="s">
        <v>2925</v>
      </c>
      <c r="E15720" t="s">
        <v>3348</v>
      </c>
      <c r="F15720" s="6">
        <v>23</v>
      </c>
      <c r="G15720" s="6">
        <v>214.1298828125</v>
      </c>
      <c r="H15720" s="6">
        <v>214.1298828125</v>
      </c>
      <c r="I15720" s="6">
        <v>32.479759216308594</v>
      </c>
      <c r="J15720" s="6">
        <v>50.62565217391306</v>
      </c>
      <c r="K15720">
        <f t="shared" si="490"/>
        <v>0</v>
      </c>
    </row>
    <row r="15721" spans="1:11" x14ac:dyDescent="0.25">
      <c r="A15721" s="5" t="str">
        <f t="shared" si="491"/>
        <v>SubLAPSCE WestAverage WeekdayJanuary24</v>
      </c>
      <c r="B15721" t="s">
        <v>2237</v>
      </c>
      <c r="C15721" t="s">
        <v>2267</v>
      </c>
      <c r="D15721" t="s">
        <v>2925</v>
      </c>
      <c r="E15721" t="s">
        <v>3348</v>
      </c>
      <c r="F15721" s="6">
        <v>24</v>
      </c>
      <c r="G15721" s="6">
        <v>205.70025634765625</v>
      </c>
      <c r="H15721" s="6">
        <v>205.70025634765625</v>
      </c>
      <c r="I15721" s="6">
        <v>29.391468048095703</v>
      </c>
      <c r="J15721" s="6">
        <v>49.784347826086993</v>
      </c>
      <c r="K15721">
        <f t="shared" si="490"/>
        <v>0</v>
      </c>
    </row>
    <row r="15722" spans="1:11" x14ac:dyDescent="0.25">
      <c r="A15722" s="5" t="str">
        <f t="shared" si="491"/>
        <v>SubLAPSCE WestMonthly Peak DayJanuary1</v>
      </c>
      <c r="B15722" t="s">
        <v>2237</v>
      </c>
      <c r="C15722" t="s">
        <v>2267</v>
      </c>
      <c r="D15722" t="s">
        <v>2926</v>
      </c>
      <c r="E15722" t="s">
        <v>3348</v>
      </c>
      <c r="F15722" s="6">
        <v>1</v>
      </c>
      <c r="G15722" s="6">
        <v>182.11386108398438</v>
      </c>
      <c r="H15722" s="6">
        <v>182.11386108398438</v>
      </c>
      <c r="I15722" s="6">
        <v>21.567869186401367</v>
      </c>
      <c r="J15722" s="6">
        <v>53.93391304347827</v>
      </c>
      <c r="K15722">
        <f t="shared" si="490"/>
        <v>0</v>
      </c>
    </row>
    <row r="15723" spans="1:11" x14ac:dyDescent="0.25">
      <c r="A15723" s="5" t="str">
        <f t="shared" si="491"/>
        <v>SubLAPSCE WestMonthly Peak DayJanuary2</v>
      </c>
      <c r="B15723" t="s">
        <v>2237</v>
      </c>
      <c r="C15723" t="s">
        <v>2267</v>
      </c>
      <c r="D15723" t="s">
        <v>2926</v>
      </c>
      <c r="E15723" t="s">
        <v>3348</v>
      </c>
      <c r="F15723" s="6">
        <v>2</v>
      </c>
      <c r="G15723" s="6">
        <v>193.478271484375</v>
      </c>
      <c r="H15723" s="6">
        <v>193.478271484375</v>
      </c>
      <c r="I15723" s="6">
        <v>22.261909484863281</v>
      </c>
      <c r="J15723" s="6">
        <v>53.252173913043478</v>
      </c>
      <c r="K15723">
        <f t="shared" si="490"/>
        <v>0</v>
      </c>
    </row>
    <row r="15724" spans="1:11" x14ac:dyDescent="0.25">
      <c r="A15724" s="5" t="str">
        <f t="shared" si="491"/>
        <v>SubLAPSCE WestMonthly Peak DayJanuary3</v>
      </c>
      <c r="B15724" t="s">
        <v>2237</v>
      </c>
      <c r="C15724" t="s">
        <v>2267</v>
      </c>
      <c r="D15724" t="s">
        <v>2926</v>
      </c>
      <c r="E15724" t="s">
        <v>3348</v>
      </c>
      <c r="F15724" s="6">
        <v>3</v>
      </c>
      <c r="G15724" s="6">
        <v>211.6343994140625</v>
      </c>
      <c r="H15724" s="6">
        <v>211.6343994140625</v>
      </c>
      <c r="I15724" s="6">
        <v>22.396045684814453</v>
      </c>
      <c r="J15724" s="6">
        <v>53.036086956521736</v>
      </c>
      <c r="K15724">
        <f t="shared" si="490"/>
        <v>0</v>
      </c>
    </row>
    <row r="15725" spans="1:11" x14ac:dyDescent="0.25">
      <c r="A15725" s="5" t="str">
        <f t="shared" si="491"/>
        <v>SubLAPSCE WestMonthly Peak DayJanuary4</v>
      </c>
      <c r="B15725" t="s">
        <v>2237</v>
      </c>
      <c r="C15725" t="s">
        <v>2267</v>
      </c>
      <c r="D15725" t="s">
        <v>2926</v>
      </c>
      <c r="E15725" t="s">
        <v>3348</v>
      </c>
      <c r="F15725" s="6">
        <v>4</v>
      </c>
      <c r="G15725" s="6">
        <v>217.09176635742188</v>
      </c>
      <c r="H15725" s="6">
        <v>217.09176635742188</v>
      </c>
      <c r="I15725" s="6">
        <v>32.186435699462891</v>
      </c>
      <c r="J15725" s="6">
        <v>50.964782608695671</v>
      </c>
      <c r="K15725">
        <f t="shared" si="490"/>
        <v>0</v>
      </c>
    </row>
    <row r="15726" spans="1:11" x14ac:dyDescent="0.25">
      <c r="A15726" s="5" t="str">
        <f t="shared" si="491"/>
        <v>SubLAPSCE WestMonthly Peak DayJanuary5</v>
      </c>
      <c r="B15726" t="s">
        <v>2237</v>
      </c>
      <c r="C15726" t="s">
        <v>2267</v>
      </c>
      <c r="D15726" t="s">
        <v>2926</v>
      </c>
      <c r="E15726" t="s">
        <v>3348</v>
      </c>
      <c r="F15726" s="6">
        <v>5</v>
      </c>
      <c r="G15726" s="6">
        <v>261.00259399414063</v>
      </c>
      <c r="H15726" s="6">
        <v>261.00259399414063</v>
      </c>
      <c r="I15726" s="6">
        <v>28.647125244140625</v>
      </c>
      <c r="J15726" s="6">
        <v>49.650869565217384</v>
      </c>
      <c r="K15726">
        <f t="shared" si="490"/>
        <v>0</v>
      </c>
    </row>
    <row r="15727" spans="1:11" x14ac:dyDescent="0.25">
      <c r="A15727" s="5" t="str">
        <f t="shared" si="491"/>
        <v>SubLAPSCE WestMonthly Peak DayJanuary6</v>
      </c>
      <c r="B15727" t="s">
        <v>2237</v>
      </c>
      <c r="C15727" t="s">
        <v>2267</v>
      </c>
      <c r="D15727" t="s">
        <v>2926</v>
      </c>
      <c r="E15727" t="s">
        <v>3348</v>
      </c>
      <c r="F15727" s="6">
        <v>6</v>
      </c>
      <c r="G15727" s="6">
        <v>292.92324829101563</v>
      </c>
      <c r="H15727" s="6">
        <v>292.92324829101563</v>
      </c>
      <c r="I15727" s="6">
        <v>31.138547897338867</v>
      </c>
      <c r="J15727" s="6">
        <v>49.701739130434774</v>
      </c>
      <c r="K15727">
        <f t="shared" si="490"/>
        <v>0</v>
      </c>
    </row>
    <row r="15728" spans="1:11" x14ac:dyDescent="0.25">
      <c r="A15728" s="5" t="str">
        <f t="shared" si="491"/>
        <v>SubLAPSCE WestMonthly Peak DayJanuary7</v>
      </c>
      <c r="B15728" t="s">
        <v>2237</v>
      </c>
      <c r="C15728" t="s">
        <v>2267</v>
      </c>
      <c r="D15728" t="s">
        <v>2926</v>
      </c>
      <c r="E15728" t="s">
        <v>3348</v>
      </c>
      <c r="F15728" s="6">
        <v>7</v>
      </c>
      <c r="G15728" s="6">
        <v>316.87396240234375</v>
      </c>
      <c r="H15728" s="6">
        <v>316.87396240234375</v>
      </c>
      <c r="I15728" s="6">
        <v>24.6412353515625</v>
      </c>
      <c r="J15728" s="6">
        <v>50.692608695652154</v>
      </c>
      <c r="K15728">
        <f t="shared" si="490"/>
        <v>0</v>
      </c>
    </row>
    <row r="15729" spans="1:11" x14ac:dyDescent="0.25">
      <c r="A15729" s="5" t="str">
        <f t="shared" si="491"/>
        <v>SubLAPSCE WestMonthly Peak DayJanuary8</v>
      </c>
      <c r="B15729" t="s">
        <v>2237</v>
      </c>
      <c r="C15729" t="s">
        <v>2267</v>
      </c>
      <c r="D15729" t="s">
        <v>2926</v>
      </c>
      <c r="E15729" t="s">
        <v>3348</v>
      </c>
      <c r="F15729" s="6">
        <v>8</v>
      </c>
      <c r="G15729" s="6">
        <v>348.9866943359375</v>
      </c>
      <c r="H15729" s="6">
        <v>348.9866943359375</v>
      </c>
      <c r="I15729" s="6">
        <v>25.280973434448242</v>
      </c>
      <c r="J15729" s="6">
        <v>50.015652173913011</v>
      </c>
      <c r="K15729">
        <f t="shared" si="490"/>
        <v>0</v>
      </c>
    </row>
    <row r="15730" spans="1:11" x14ac:dyDescent="0.25">
      <c r="A15730" s="5" t="str">
        <f t="shared" si="491"/>
        <v>SubLAPSCE WestMonthly Peak DayJanuary9</v>
      </c>
      <c r="B15730" t="s">
        <v>2237</v>
      </c>
      <c r="C15730" t="s">
        <v>2267</v>
      </c>
      <c r="D15730" t="s">
        <v>2926</v>
      </c>
      <c r="E15730" t="s">
        <v>3348</v>
      </c>
      <c r="F15730" s="6">
        <v>9</v>
      </c>
      <c r="G15730" s="6">
        <v>344.6971435546875</v>
      </c>
      <c r="H15730" s="6">
        <v>344.6971435546875</v>
      </c>
      <c r="I15730" s="6">
        <v>25.379350662231445</v>
      </c>
      <c r="J15730" s="6">
        <v>48.352608695652179</v>
      </c>
      <c r="K15730">
        <f t="shared" si="490"/>
        <v>0</v>
      </c>
    </row>
    <row r="15731" spans="1:11" x14ac:dyDescent="0.25">
      <c r="A15731" s="5" t="str">
        <f t="shared" si="491"/>
        <v>SubLAPSCE WestMonthly Peak DayJanuary10</v>
      </c>
      <c r="B15731" t="s">
        <v>2237</v>
      </c>
      <c r="C15731" t="s">
        <v>2267</v>
      </c>
      <c r="D15731" t="s">
        <v>2926</v>
      </c>
      <c r="E15731" t="s">
        <v>3348</v>
      </c>
      <c r="F15731" s="6">
        <v>10</v>
      </c>
      <c r="G15731" s="6">
        <v>345.63662719726563</v>
      </c>
      <c r="H15731" s="6">
        <v>345.63662719726563</v>
      </c>
      <c r="I15731" s="6">
        <v>26.422542572021484</v>
      </c>
      <c r="J15731" s="6">
        <v>50.399565217391299</v>
      </c>
      <c r="K15731">
        <f t="shared" si="490"/>
        <v>0</v>
      </c>
    </row>
    <row r="15732" spans="1:11" x14ac:dyDescent="0.25">
      <c r="A15732" s="5" t="str">
        <f t="shared" si="491"/>
        <v>SubLAPSCE WestMonthly Peak DayJanuary11</v>
      </c>
      <c r="B15732" t="s">
        <v>2237</v>
      </c>
      <c r="C15732" t="s">
        <v>2267</v>
      </c>
      <c r="D15732" t="s">
        <v>2926</v>
      </c>
      <c r="E15732" t="s">
        <v>3348</v>
      </c>
      <c r="F15732" s="6">
        <v>11</v>
      </c>
      <c r="G15732" s="6">
        <v>366.19580078125</v>
      </c>
      <c r="H15732" s="6">
        <v>366.19580078125</v>
      </c>
      <c r="I15732" s="6">
        <v>24.261737823486328</v>
      </c>
      <c r="J15732" s="6">
        <v>52.586086956521697</v>
      </c>
      <c r="K15732">
        <f t="shared" si="490"/>
        <v>0</v>
      </c>
    </row>
    <row r="15733" spans="1:11" x14ac:dyDescent="0.25">
      <c r="A15733" s="5" t="str">
        <f t="shared" si="491"/>
        <v>SubLAPSCE WestMonthly Peak DayJanuary12</v>
      </c>
      <c r="B15733" t="s">
        <v>2237</v>
      </c>
      <c r="C15733" t="s">
        <v>2267</v>
      </c>
      <c r="D15733" t="s">
        <v>2926</v>
      </c>
      <c r="E15733" t="s">
        <v>3348</v>
      </c>
      <c r="F15733" s="6">
        <v>12</v>
      </c>
      <c r="G15733" s="6">
        <v>355.75701904296875</v>
      </c>
      <c r="H15733" s="6">
        <v>355.75701904296875</v>
      </c>
      <c r="I15733" s="6">
        <v>23.373132705688477</v>
      </c>
      <c r="J15733" s="6">
        <v>53.536086956521714</v>
      </c>
      <c r="K15733">
        <f t="shared" si="490"/>
        <v>0</v>
      </c>
    </row>
    <row r="15734" spans="1:11" x14ac:dyDescent="0.25">
      <c r="A15734" s="5" t="str">
        <f t="shared" si="491"/>
        <v>SubLAPSCE WestMonthly Peak DayJanuary13</v>
      </c>
      <c r="B15734" t="s">
        <v>2237</v>
      </c>
      <c r="C15734" t="s">
        <v>2267</v>
      </c>
      <c r="D15734" t="s">
        <v>2926</v>
      </c>
      <c r="E15734" t="s">
        <v>3348</v>
      </c>
      <c r="F15734" s="6">
        <v>13</v>
      </c>
      <c r="G15734" s="6">
        <v>337.86050415039063</v>
      </c>
      <c r="H15734" s="6">
        <v>337.86050415039063</v>
      </c>
      <c r="I15734" s="6">
        <v>23.275857925415039</v>
      </c>
      <c r="J15734" s="6">
        <v>53.57347826086955</v>
      </c>
      <c r="K15734">
        <f t="shared" si="490"/>
        <v>0</v>
      </c>
    </row>
    <row r="15735" spans="1:11" x14ac:dyDescent="0.25">
      <c r="A15735" s="5" t="str">
        <f t="shared" si="491"/>
        <v>SubLAPSCE WestMonthly Peak DayJanuary14</v>
      </c>
      <c r="B15735" t="s">
        <v>2237</v>
      </c>
      <c r="C15735" t="s">
        <v>2267</v>
      </c>
      <c r="D15735" t="s">
        <v>2926</v>
      </c>
      <c r="E15735" t="s">
        <v>3348</v>
      </c>
      <c r="F15735" s="6">
        <v>14</v>
      </c>
      <c r="G15735" s="6">
        <v>301.60421752929688</v>
      </c>
      <c r="H15735" s="6">
        <v>301.60421752929688</v>
      </c>
      <c r="I15735" s="6">
        <v>23.570770263671875</v>
      </c>
      <c r="J15735" s="6">
        <v>54.633913043478266</v>
      </c>
      <c r="K15735">
        <f t="shared" si="490"/>
        <v>0</v>
      </c>
    </row>
    <row r="15736" spans="1:11" x14ac:dyDescent="0.25">
      <c r="A15736" s="5" t="str">
        <f t="shared" si="491"/>
        <v>SubLAPSCE WestMonthly Peak DayJanuary15</v>
      </c>
      <c r="B15736" t="s">
        <v>2237</v>
      </c>
      <c r="C15736" t="s">
        <v>2267</v>
      </c>
      <c r="D15736" t="s">
        <v>2926</v>
      </c>
      <c r="E15736" t="s">
        <v>3348</v>
      </c>
      <c r="F15736" s="6">
        <v>15</v>
      </c>
      <c r="G15736" s="6">
        <v>269.58096313476563</v>
      </c>
      <c r="H15736" s="6">
        <v>269.58096313476563</v>
      </c>
      <c r="I15736" s="6">
        <v>23.063531875610352</v>
      </c>
      <c r="J15736" s="6">
        <v>54.487391304347796</v>
      </c>
      <c r="K15736">
        <f t="shared" si="490"/>
        <v>0</v>
      </c>
    </row>
    <row r="15737" spans="1:11" x14ac:dyDescent="0.25">
      <c r="A15737" s="5" t="str">
        <f t="shared" si="491"/>
        <v>SubLAPSCE WestMonthly Peak DayJanuary16</v>
      </c>
      <c r="B15737" t="s">
        <v>2237</v>
      </c>
      <c r="C15737" t="s">
        <v>2267</v>
      </c>
      <c r="D15737" t="s">
        <v>2926</v>
      </c>
      <c r="E15737" t="s">
        <v>3348</v>
      </c>
      <c r="F15737" s="6">
        <v>16</v>
      </c>
      <c r="G15737" s="6">
        <v>253.18638610839844</v>
      </c>
      <c r="H15737" s="6">
        <v>253.18638610839844</v>
      </c>
      <c r="I15737" s="6">
        <v>23.442672729492188</v>
      </c>
      <c r="J15737" s="6">
        <v>54.500869565217393</v>
      </c>
      <c r="K15737">
        <f t="shared" si="490"/>
        <v>0</v>
      </c>
    </row>
    <row r="15738" spans="1:11" x14ac:dyDescent="0.25">
      <c r="A15738" s="5" t="str">
        <f t="shared" si="491"/>
        <v>SubLAPSCE WestMonthly Peak DayJanuary17</v>
      </c>
      <c r="B15738" t="s">
        <v>2237</v>
      </c>
      <c r="C15738" t="s">
        <v>2267</v>
      </c>
      <c r="D15738" t="s">
        <v>2926</v>
      </c>
      <c r="E15738" t="s">
        <v>3348</v>
      </c>
      <c r="F15738" s="6">
        <v>17</v>
      </c>
      <c r="G15738" s="6">
        <v>236.302001953125</v>
      </c>
      <c r="H15738" s="6">
        <v>236.302001953125</v>
      </c>
      <c r="I15738" s="6">
        <v>23.245281219482422</v>
      </c>
      <c r="J15738" s="6">
        <v>54.138695652173915</v>
      </c>
      <c r="K15738">
        <f t="shared" si="490"/>
        <v>0</v>
      </c>
    </row>
    <row r="15739" spans="1:11" x14ac:dyDescent="0.25">
      <c r="A15739" s="5" t="str">
        <f t="shared" si="491"/>
        <v>SubLAPSCE WestMonthly Peak DayJanuary18</v>
      </c>
      <c r="B15739" t="s">
        <v>2237</v>
      </c>
      <c r="C15739" t="s">
        <v>2267</v>
      </c>
      <c r="D15739" t="s">
        <v>2926</v>
      </c>
      <c r="E15739" t="s">
        <v>3348</v>
      </c>
      <c r="F15739" s="6">
        <v>18</v>
      </c>
      <c r="G15739" s="6">
        <v>219.04360961914063</v>
      </c>
      <c r="H15739" s="6">
        <v>219.04360961914063</v>
      </c>
      <c r="I15739" s="6">
        <v>25.007560729980469</v>
      </c>
      <c r="J15739" s="6">
        <v>53.334782608695662</v>
      </c>
      <c r="K15739">
        <f t="shared" si="490"/>
        <v>0</v>
      </c>
    </row>
    <row r="15740" spans="1:11" x14ac:dyDescent="0.25">
      <c r="A15740" s="5" t="str">
        <f t="shared" si="491"/>
        <v>SubLAPSCE WestMonthly Peak DayJanuary19</v>
      </c>
      <c r="B15740" t="s">
        <v>2237</v>
      </c>
      <c r="C15740" t="s">
        <v>2267</v>
      </c>
      <c r="D15740" t="s">
        <v>2926</v>
      </c>
      <c r="E15740" t="s">
        <v>3348</v>
      </c>
      <c r="F15740" s="6">
        <v>19</v>
      </c>
      <c r="G15740" s="6">
        <v>242.99266052246094</v>
      </c>
      <c r="H15740" s="6">
        <v>242.99266052246094</v>
      </c>
      <c r="I15740" s="6">
        <v>29.022045135498047</v>
      </c>
      <c r="J15740" s="6">
        <v>52.246086956521722</v>
      </c>
      <c r="K15740">
        <f t="shared" si="490"/>
        <v>0</v>
      </c>
    </row>
    <row r="15741" spans="1:11" x14ac:dyDescent="0.25">
      <c r="A15741" s="5" t="str">
        <f t="shared" si="491"/>
        <v>SubLAPSCE WestMonthly Peak DayJanuary20</v>
      </c>
      <c r="B15741" t="s">
        <v>2237</v>
      </c>
      <c r="C15741" t="s">
        <v>2267</v>
      </c>
      <c r="D15741" t="s">
        <v>2926</v>
      </c>
      <c r="E15741" t="s">
        <v>3348</v>
      </c>
      <c r="F15741" s="6">
        <v>20</v>
      </c>
      <c r="G15741" s="6">
        <v>230.78672790527344</v>
      </c>
      <c r="H15741" s="6">
        <v>230.78672790527344</v>
      </c>
      <c r="I15741" s="6">
        <v>22.774349212646484</v>
      </c>
      <c r="J15741" s="6">
        <v>51.812173913043502</v>
      </c>
      <c r="K15741">
        <f t="shared" si="490"/>
        <v>0</v>
      </c>
    </row>
    <row r="15742" spans="1:11" x14ac:dyDescent="0.25">
      <c r="A15742" s="5" t="str">
        <f t="shared" si="491"/>
        <v>SubLAPSCE WestMonthly Peak DayJanuary21</v>
      </c>
      <c r="B15742" t="s">
        <v>2237</v>
      </c>
      <c r="C15742" t="s">
        <v>2267</v>
      </c>
      <c r="D15742" t="s">
        <v>2926</v>
      </c>
      <c r="E15742" t="s">
        <v>3348</v>
      </c>
      <c r="F15742" s="6">
        <v>21</v>
      </c>
      <c r="G15742" s="6">
        <v>231.20126342773438</v>
      </c>
      <c r="H15742" s="6">
        <v>231.20126342773438</v>
      </c>
      <c r="I15742" s="6">
        <v>24.511373519897461</v>
      </c>
      <c r="J15742" s="6">
        <v>50.841739130434796</v>
      </c>
      <c r="K15742">
        <f t="shared" si="490"/>
        <v>0</v>
      </c>
    </row>
    <row r="15743" spans="1:11" x14ac:dyDescent="0.25">
      <c r="A15743" s="5" t="str">
        <f t="shared" si="491"/>
        <v>SubLAPSCE WestMonthly Peak DayJanuary22</v>
      </c>
      <c r="B15743" t="s">
        <v>2237</v>
      </c>
      <c r="C15743" t="s">
        <v>2267</v>
      </c>
      <c r="D15743" t="s">
        <v>2926</v>
      </c>
      <c r="E15743" t="s">
        <v>3348</v>
      </c>
      <c r="F15743" s="6">
        <v>22</v>
      </c>
      <c r="G15743" s="6">
        <v>246.92449951171875</v>
      </c>
      <c r="H15743" s="6">
        <v>246.92449951171875</v>
      </c>
      <c r="I15743" s="6">
        <v>24.274736404418945</v>
      </c>
      <c r="J15743" s="6">
        <v>49.223043478260834</v>
      </c>
      <c r="K15743">
        <f t="shared" si="490"/>
        <v>0</v>
      </c>
    </row>
    <row r="15744" spans="1:11" x14ac:dyDescent="0.25">
      <c r="A15744" s="5" t="str">
        <f t="shared" si="491"/>
        <v>SubLAPSCE WestMonthly Peak DayJanuary23</v>
      </c>
      <c r="B15744" t="s">
        <v>2237</v>
      </c>
      <c r="C15744" t="s">
        <v>2267</v>
      </c>
      <c r="D15744" t="s">
        <v>2926</v>
      </c>
      <c r="E15744" t="s">
        <v>3348</v>
      </c>
      <c r="F15744" s="6">
        <v>23</v>
      </c>
      <c r="G15744" s="6">
        <v>241.02493286132813</v>
      </c>
      <c r="H15744" s="6">
        <v>241.02493286132813</v>
      </c>
      <c r="I15744" s="6">
        <v>26.284511566162109</v>
      </c>
      <c r="J15744" s="6">
        <v>48.228260869565219</v>
      </c>
      <c r="K15744">
        <f t="shared" si="490"/>
        <v>0</v>
      </c>
    </row>
    <row r="15745" spans="1:11" x14ac:dyDescent="0.25">
      <c r="A15745" s="5" t="str">
        <f t="shared" si="491"/>
        <v>SubLAPSCE WestMonthly Peak DayJanuary24</v>
      </c>
      <c r="B15745" t="s">
        <v>2237</v>
      </c>
      <c r="C15745" t="s">
        <v>2267</v>
      </c>
      <c r="D15745" t="s">
        <v>2926</v>
      </c>
      <c r="E15745" t="s">
        <v>3348</v>
      </c>
      <c r="F15745" s="6">
        <v>24</v>
      </c>
      <c r="G15745" s="6">
        <v>232.51174926757813</v>
      </c>
      <c r="H15745" s="6">
        <v>232.51174926757813</v>
      </c>
      <c r="I15745" s="6">
        <v>22.473175048828125</v>
      </c>
      <c r="J15745" s="6">
        <v>47.145217391304342</v>
      </c>
      <c r="K15745">
        <f t="shared" si="490"/>
        <v>0</v>
      </c>
    </row>
    <row r="15746" spans="1:11" x14ac:dyDescent="0.25">
      <c r="A15746" s="5" t="str">
        <f t="shared" si="491"/>
        <v>SubLAPSCE WestAverage WeekdayFebruary1</v>
      </c>
      <c r="B15746" t="s">
        <v>2237</v>
      </c>
      <c r="C15746" t="s">
        <v>2267</v>
      </c>
      <c r="D15746" t="s">
        <v>2927</v>
      </c>
      <c r="E15746" t="s">
        <v>3349</v>
      </c>
      <c r="F15746" s="6">
        <v>1</v>
      </c>
      <c r="G15746" s="6">
        <v>179.4188232421875</v>
      </c>
      <c r="H15746" s="6">
        <v>179.4188232421875</v>
      </c>
      <c r="I15746" s="6">
        <v>21.30634880065918</v>
      </c>
      <c r="J15746" s="6">
        <v>55.786122448979576</v>
      </c>
      <c r="K15746">
        <f t="shared" ref="K15746:K15809" si="492">INDEX(events, MATCH(CONCATENATE(B15746, C15746, D15746, E15746), events_y, 0), MATCH("Confidential", events_x, 0))</f>
        <v>0</v>
      </c>
    </row>
    <row r="15747" spans="1:11" x14ac:dyDescent="0.25">
      <c r="A15747" s="5" t="str">
        <f t="shared" ref="A15747:A15810" si="493">CONCATENATE(B15747, C15747, D15747, E15747, F15747)</f>
        <v>SubLAPSCE WestAverage WeekdayFebruary2</v>
      </c>
      <c r="B15747" t="s">
        <v>2237</v>
      </c>
      <c r="C15747" t="s">
        <v>2267</v>
      </c>
      <c r="D15747" t="s">
        <v>2927</v>
      </c>
      <c r="E15747" t="s">
        <v>3349</v>
      </c>
      <c r="F15747" s="6">
        <v>2</v>
      </c>
      <c r="G15747" s="6">
        <v>179.98997497558594</v>
      </c>
      <c r="H15747" s="6">
        <v>179.98997497558594</v>
      </c>
      <c r="I15747" s="6">
        <v>22.477056503295898</v>
      </c>
      <c r="J15747" s="6">
        <v>54.379795918367329</v>
      </c>
      <c r="K15747">
        <f t="shared" si="492"/>
        <v>0</v>
      </c>
    </row>
    <row r="15748" spans="1:11" x14ac:dyDescent="0.25">
      <c r="A15748" s="5" t="str">
        <f t="shared" si="493"/>
        <v>SubLAPSCE WestAverage WeekdayFebruary3</v>
      </c>
      <c r="B15748" t="s">
        <v>2237</v>
      </c>
      <c r="C15748" t="s">
        <v>2267</v>
      </c>
      <c r="D15748" t="s">
        <v>2927</v>
      </c>
      <c r="E15748" t="s">
        <v>3349</v>
      </c>
      <c r="F15748" s="6">
        <v>3</v>
      </c>
      <c r="G15748" s="6">
        <v>184.45449829101563</v>
      </c>
      <c r="H15748" s="6">
        <v>184.45449829101563</v>
      </c>
      <c r="I15748" s="6">
        <v>25.949094772338867</v>
      </c>
      <c r="J15748" s="6">
        <v>53.394897959183687</v>
      </c>
      <c r="K15748">
        <f t="shared" si="492"/>
        <v>0</v>
      </c>
    </row>
    <row r="15749" spans="1:11" x14ac:dyDescent="0.25">
      <c r="A15749" s="5" t="str">
        <f t="shared" si="493"/>
        <v>SubLAPSCE WestAverage WeekdayFebruary4</v>
      </c>
      <c r="B15749" t="s">
        <v>2237</v>
      </c>
      <c r="C15749" t="s">
        <v>2267</v>
      </c>
      <c r="D15749" t="s">
        <v>2927</v>
      </c>
      <c r="E15749" t="s">
        <v>3349</v>
      </c>
      <c r="F15749" s="6">
        <v>4</v>
      </c>
      <c r="G15749" s="6">
        <v>198.57347106933594</v>
      </c>
      <c r="H15749" s="6">
        <v>198.57347106933594</v>
      </c>
      <c r="I15749" s="6">
        <v>23.734733581542969</v>
      </c>
      <c r="J15749" s="6">
        <v>52.757142857142853</v>
      </c>
      <c r="K15749">
        <f t="shared" si="492"/>
        <v>0</v>
      </c>
    </row>
    <row r="15750" spans="1:11" x14ac:dyDescent="0.25">
      <c r="A15750" s="5" t="str">
        <f t="shared" si="493"/>
        <v>SubLAPSCE WestAverage WeekdayFebruary5</v>
      </c>
      <c r="B15750" t="s">
        <v>2237</v>
      </c>
      <c r="C15750" t="s">
        <v>2267</v>
      </c>
      <c r="D15750" t="s">
        <v>2927</v>
      </c>
      <c r="E15750" t="s">
        <v>3349</v>
      </c>
      <c r="F15750" s="6">
        <v>5</v>
      </c>
      <c r="G15750" s="6">
        <v>236.18707275390625</v>
      </c>
      <c r="H15750" s="6">
        <v>236.18707275390625</v>
      </c>
      <c r="I15750" s="6">
        <v>26.672409057617188</v>
      </c>
      <c r="J15750" s="6">
        <v>52.374693877550989</v>
      </c>
      <c r="K15750">
        <f t="shared" si="492"/>
        <v>0</v>
      </c>
    </row>
    <row r="15751" spans="1:11" x14ac:dyDescent="0.25">
      <c r="A15751" s="5" t="str">
        <f t="shared" si="493"/>
        <v>SubLAPSCE WestAverage WeekdayFebruary6</v>
      </c>
      <c r="B15751" t="s">
        <v>2237</v>
      </c>
      <c r="C15751" t="s">
        <v>2267</v>
      </c>
      <c r="D15751" t="s">
        <v>2927</v>
      </c>
      <c r="E15751" t="s">
        <v>3349</v>
      </c>
      <c r="F15751" s="6">
        <v>6</v>
      </c>
      <c r="G15751" s="6">
        <v>272.07391357421875</v>
      </c>
      <c r="H15751" s="6">
        <v>272.07391357421875</v>
      </c>
      <c r="I15751" s="6">
        <v>28.441452026367188</v>
      </c>
      <c r="J15751" s="6">
        <v>51.829795918367374</v>
      </c>
      <c r="K15751">
        <f t="shared" si="492"/>
        <v>0</v>
      </c>
    </row>
    <row r="15752" spans="1:11" x14ac:dyDescent="0.25">
      <c r="A15752" s="5" t="str">
        <f t="shared" si="493"/>
        <v>SubLAPSCE WestAverage WeekdayFebruary7</v>
      </c>
      <c r="B15752" t="s">
        <v>2237</v>
      </c>
      <c r="C15752" t="s">
        <v>2267</v>
      </c>
      <c r="D15752" t="s">
        <v>2927</v>
      </c>
      <c r="E15752" t="s">
        <v>3349</v>
      </c>
      <c r="F15752" s="6">
        <v>7</v>
      </c>
      <c r="G15752" s="6">
        <v>281.02606201171875</v>
      </c>
      <c r="H15752" s="6">
        <v>281.02606201171875</v>
      </c>
      <c r="I15752" s="6">
        <v>28.419414520263672</v>
      </c>
      <c r="J15752" s="6">
        <v>51.710408163265335</v>
      </c>
      <c r="K15752">
        <f t="shared" si="492"/>
        <v>0</v>
      </c>
    </row>
    <row r="15753" spans="1:11" x14ac:dyDescent="0.25">
      <c r="A15753" s="5" t="str">
        <f t="shared" si="493"/>
        <v>SubLAPSCE WestAverage WeekdayFebruary8</v>
      </c>
      <c r="B15753" t="s">
        <v>2237</v>
      </c>
      <c r="C15753" t="s">
        <v>2267</v>
      </c>
      <c r="D15753" t="s">
        <v>2927</v>
      </c>
      <c r="E15753" t="s">
        <v>3349</v>
      </c>
      <c r="F15753" s="6">
        <v>8</v>
      </c>
      <c r="G15753" s="6">
        <v>305.953857421875</v>
      </c>
      <c r="H15753" s="6">
        <v>305.953857421875</v>
      </c>
      <c r="I15753" s="6">
        <v>29.506435394287109</v>
      </c>
      <c r="J15753" s="6">
        <v>51.774081632653065</v>
      </c>
      <c r="K15753">
        <f t="shared" si="492"/>
        <v>0</v>
      </c>
    </row>
    <row r="15754" spans="1:11" x14ac:dyDescent="0.25">
      <c r="A15754" s="5" t="str">
        <f t="shared" si="493"/>
        <v>SubLAPSCE WestAverage WeekdayFebruary9</v>
      </c>
      <c r="B15754" t="s">
        <v>2237</v>
      </c>
      <c r="C15754" t="s">
        <v>2267</v>
      </c>
      <c r="D15754" t="s">
        <v>2927</v>
      </c>
      <c r="E15754" t="s">
        <v>3349</v>
      </c>
      <c r="F15754" s="6">
        <v>9</v>
      </c>
      <c r="G15754" s="6">
        <v>297.44247436523438</v>
      </c>
      <c r="H15754" s="6">
        <v>297.44247436523438</v>
      </c>
      <c r="I15754" s="6">
        <v>28.550430297851563</v>
      </c>
      <c r="J15754" s="6">
        <v>52.295306122448991</v>
      </c>
      <c r="K15754">
        <f t="shared" si="492"/>
        <v>0</v>
      </c>
    </row>
    <row r="15755" spans="1:11" x14ac:dyDescent="0.25">
      <c r="A15755" s="5" t="str">
        <f t="shared" si="493"/>
        <v>SubLAPSCE WestAverage WeekdayFebruary10</v>
      </c>
      <c r="B15755" t="s">
        <v>2237</v>
      </c>
      <c r="C15755" t="s">
        <v>2267</v>
      </c>
      <c r="D15755" t="s">
        <v>2927</v>
      </c>
      <c r="E15755" t="s">
        <v>3349</v>
      </c>
      <c r="F15755" s="6">
        <v>10</v>
      </c>
      <c r="G15755" s="6">
        <v>293.12249755859375</v>
      </c>
      <c r="H15755" s="6">
        <v>293.12249755859375</v>
      </c>
      <c r="I15755" s="6">
        <v>26.630752563476563</v>
      </c>
      <c r="J15755" s="6">
        <v>54.379387755102009</v>
      </c>
      <c r="K15755">
        <f t="shared" si="492"/>
        <v>0</v>
      </c>
    </row>
    <row r="15756" spans="1:11" x14ac:dyDescent="0.25">
      <c r="A15756" s="5" t="str">
        <f t="shared" si="493"/>
        <v>SubLAPSCE WestAverage WeekdayFebruary11</v>
      </c>
      <c r="B15756" t="s">
        <v>2237</v>
      </c>
      <c r="C15756" t="s">
        <v>2267</v>
      </c>
      <c r="D15756" t="s">
        <v>2927</v>
      </c>
      <c r="E15756" t="s">
        <v>3349</v>
      </c>
      <c r="F15756" s="6">
        <v>11</v>
      </c>
      <c r="G15756" s="6">
        <v>301.4375</v>
      </c>
      <c r="H15756" s="6">
        <v>301.4375</v>
      </c>
      <c r="I15756" s="6">
        <v>27.72224235534668</v>
      </c>
      <c r="J15756" s="6">
        <v>57.96734693877552</v>
      </c>
      <c r="K15756">
        <f t="shared" si="492"/>
        <v>0</v>
      </c>
    </row>
    <row r="15757" spans="1:11" x14ac:dyDescent="0.25">
      <c r="A15757" s="5" t="str">
        <f t="shared" si="493"/>
        <v>SubLAPSCE WestAverage WeekdayFebruary12</v>
      </c>
      <c r="B15757" t="s">
        <v>2237</v>
      </c>
      <c r="C15757" t="s">
        <v>2267</v>
      </c>
      <c r="D15757" t="s">
        <v>2927</v>
      </c>
      <c r="E15757" t="s">
        <v>3349</v>
      </c>
      <c r="F15757" s="6">
        <v>12</v>
      </c>
      <c r="G15757" s="6">
        <v>305.26730346679688</v>
      </c>
      <c r="H15757" s="6">
        <v>305.26730346679688</v>
      </c>
      <c r="I15757" s="6">
        <v>26.596706390380859</v>
      </c>
      <c r="J15757" s="6">
        <v>60.801224489795885</v>
      </c>
      <c r="K15757">
        <f t="shared" si="492"/>
        <v>0</v>
      </c>
    </row>
    <row r="15758" spans="1:11" x14ac:dyDescent="0.25">
      <c r="A15758" s="5" t="str">
        <f t="shared" si="493"/>
        <v>SubLAPSCE WestAverage WeekdayFebruary13</v>
      </c>
      <c r="B15758" t="s">
        <v>2237</v>
      </c>
      <c r="C15758" t="s">
        <v>2267</v>
      </c>
      <c r="D15758" t="s">
        <v>2927</v>
      </c>
      <c r="E15758" t="s">
        <v>3349</v>
      </c>
      <c r="F15758" s="6">
        <v>13</v>
      </c>
      <c r="G15758" s="6">
        <v>286.70553588867188</v>
      </c>
      <c r="H15758" s="6">
        <v>286.70553588867188</v>
      </c>
      <c r="I15758" s="6">
        <v>27.306676864624023</v>
      </c>
      <c r="J15758" s="6">
        <v>61.910000000000004</v>
      </c>
      <c r="K15758">
        <f t="shared" si="492"/>
        <v>0</v>
      </c>
    </row>
    <row r="15759" spans="1:11" x14ac:dyDescent="0.25">
      <c r="A15759" s="5" t="str">
        <f t="shared" si="493"/>
        <v>SubLAPSCE WestAverage WeekdayFebruary14</v>
      </c>
      <c r="B15759" t="s">
        <v>2237</v>
      </c>
      <c r="C15759" t="s">
        <v>2267</v>
      </c>
      <c r="D15759" t="s">
        <v>2927</v>
      </c>
      <c r="E15759" t="s">
        <v>3349</v>
      </c>
      <c r="F15759" s="6">
        <v>14</v>
      </c>
      <c r="G15759" s="6">
        <v>262.87371826171875</v>
      </c>
      <c r="H15759" s="6">
        <v>262.87371826171875</v>
      </c>
      <c r="I15759" s="6">
        <v>28.100193023681641</v>
      </c>
      <c r="J15759" s="6">
        <v>61.885510204081676</v>
      </c>
      <c r="K15759">
        <f t="shared" si="492"/>
        <v>0</v>
      </c>
    </row>
    <row r="15760" spans="1:11" x14ac:dyDescent="0.25">
      <c r="A15760" s="5" t="str">
        <f t="shared" si="493"/>
        <v>SubLAPSCE WestAverage WeekdayFebruary15</v>
      </c>
      <c r="B15760" t="s">
        <v>2237</v>
      </c>
      <c r="C15760" t="s">
        <v>2267</v>
      </c>
      <c r="D15760" t="s">
        <v>2927</v>
      </c>
      <c r="E15760" t="s">
        <v>3349</v>
      </c>
      <c r="F15760" s="6">
        <v>15</v>
      </c>
      <c r="G15760" s="6">
        <v>244.73945617675781</v>
      </c>
      <c r="H15760" s="6">
        <v>244.73945617675781</v>
      </c>
      <c r="I15760" s="6">
        <v>29.113761901855469</v>
      </c>
      <c r="J15760" s="6">
        <v>61.822244897959152</v>
      </c>
      <c r="K15760">
        <f t="shared" si="492"/>
        <v>0</v>
      </c>
    </row>
    <row r="15761" spans="1:11" x14ac:dyDescent="0.25">
      <c r="A15761" s="5" t="str">
        <f t="shared" si="493"/>
        <v>SubLAPSCE WestAverage WeekdayFebruary16</v>
      </c>
      <c r="B15761" t="s">
        <v>2237</v>
      </c>
      <c r="C15761" t="s">
        <v>2267</v>
      </c>
      <c r="D15761" t="s">
        <v>2927</v>
      </c>
      <c r="E15761" t="s">
        <v>3349</v>
      </c>
      <c r="F15761" s="6">
        <v>16</v>
      </c>
      <c r="G15761" s="6">
        <v>209.11830139160156</v>
      </c>
      <c r="H15761" s="6">
        <v>209.11830139160156</v>
      </c>
      <c r="I15761" s="6">
        <v>26.0335693359375</v>
      </c>
      <c r="J15761" s="6">
        <v>61.957755102040871</v>
      </c>
      <c r="K15761">
        <f t="shared" si="492"/>
        <v>0</v>
      </c>
    </row>
    <row r="15762" spans="1:11" x14ac:dyDescent="0.25">
      <c r="A15762" s="5" t="str">
        <f t="shared" si="493"/>
        <v>SubLAPSCE WestAverage WeekdayFebruary17</v>
      </c>
      <c r="B15762" t="s">
        <v>2237</v>
      </c>
      <c r="C15762" t="s">
        <v>2267</v>
      </c>
      <c r="D15762" t="s">
        <v>2927</v>
      </c>
      <c r="E15762" t="s">
        <v>3349</v>
      </c>
      <c r="F15762" s="6">
        <v>17</v>
      </c>
      <c r="G15762" s="6">
        <v>192.61557006835938</v>
      </c>
      <c r="H15762" s="6">
        <v>192.61557006835938</v>
      </c>
      <c r="I15762" s="6">
        <v>27.224220275878906</v>
      </c>
      <c r="J15762" s="6">
        <v>61.751020408163306</v>
      </c>
      <c r="K15762">
        <f t="shared" si="492"/>
        <v>0</v>
      </c>
    </row>
    <row r="15763" spans="1:11" x14ac:dyDescent="0.25">
      <c r="A15763" s="5" t="str">
        <f t="shared" si="493"/>
        <v>SubLAPSCE WestAverage WeekdayFebruary18</v>
      </c>
      <c r="B15763" t="s">
        <v>2237</v>
      </c>
      <c r="C15763" t="s">
        <v>2267</v>
      </c>
      <c r="D15763" t="s">
        <v>2927</v>
      </c>
      <c r="E15763" t="s">
        <v>3349</v>
      </c>
      <c r="F15763" s="6">
        <v>18</v>
      </c>
      <c r="G15763" s="6">
        <v>169.59193420410156</v>
      </c>
      <c r="H15763" s="6">
        <v>169.59193420410156</v>
      </c>
      <c r="I15763" s="6">
        <v>27.923851013183594</v>
      </c>
      <c r="J15763" s="6">
        <v>61.250204081632695</v>
      </c>
      <c r="K15763">
        <f t="shared" si="492"/>
        <v>0</v>
      </c>
    </row>
    <row r="15764" spans="1:11" x14ac:dyDescent="0.25">
      <c r="A15764" s="5" t="str">
        <f t="shared" si="493"/>
        <v>SubLAPSCE WestAverage WeekdayFebruary19</v>
      </c>
      <c r="B15764" t="s">
        <v>2237</v>
      </c>
      <c r="C15764" t="s">
        <v>2267</v>
      </c>
      <c r="D15764" t="s">
        <v>2927</v>
      </c>
      <c r="E15764" t="s">
        <v>3349</v>
      </c>
      <c r="F15764" s="6">
        <v>19</v>
      </c>
      <c r="G15764" s="6">
        <v>168.8468017578125</v>
      </c>
      <c r="H15764" s="6">
        <v>168.8468017578125</v>
      </c>
      <c r="I15764" s="6">
        <v>24.659679412841797</v>
      </c>
      <c r="J15764" s="6">
        <v>59.095306122448946</v>
      </c>
      <c r="K15764">
        <f t="shared" si="492"/>
        <v>0</v>
      </c>
    </row>
    <row r="15765" spans="1:11" x14ac:dyDescent="0.25">
      <c r="A15765" s="5" t="str">
        <f t="shared" si="493"/>
        <v>SubLAPSCE WestAverage WeekdayFebruary20</v>
      </c>
      <c r="B15765" t="s">
        <v>2237</v>
      </c>
      <c r="C15765" t="s">
        <v>2267</v>
      </c>
      <c r="D15765" t="s">
        <v>2927</v>
      </c>
      <c r="E15765" t="s">
        <v>3349</v>
      </c>
      <c r="F15765" s="6">
        <v>20</v>
      </c>
      <c r="G15765" s="6">
        <v>178.07960510253906</v>
      </c>
      <c r="H15765" s="6">
        <v>178.07960510253906</v>
      </c>
      <c r="I15765" s="6">
        <v>24.037054061889648</v>
      </c>
      <c r="J15765" s="6">
        <v>57.82755102040813</v>
      </c>
      <c r="K15765">
        <f t="shared" si="492"/>
        <v>0</v>
      </c>
    </row>
    <row r="15766" spans="1:11" x14ac:dyDescent="0.25">
      <c r="A15766" s="5" t="str">
        <f t="shared" si="493"/>
        <v>SubLAPSCE WestAverage WeekdayFebruary21</v>
      </c>
      <c r="B15766" t="s">
        <v>2237</v>
      </c>
      <c r="C15766" t="s">
        <v>2267</v>
      </c>
      <c r="D15766" t="s">
        <v>2927</v>
      </c>
      <c r="E15766" t="s">
        <v>3349</v>
      </c>
      <c r="F15766" s="6">
        <v>21</v>
      </c>
      <c r="G15766" s="6">
        <v>183.00723266601563</v>
      </c>
      <c r="H15766" s="6">
        <v>183.00723266601563</v>
      </c>
      <c r="I15766" s="6">
        <v>23.517911911010742</v>
      </c>
      <c r="J15766" s="6">
        <v>57.233061224489795</v>
      </c>
      <c r="K15766">
        <f t="shared" si="492"/>
        <v>0</v>
      </c>
    </row>
    <row r="15767" spans="1:11" x14ac:dyDescent="0.25">
      <c r="A15767" s="5" t="str">
        <f t="shared" si="493"/>
        <v>SubLAPSCE WestAverage WeekdayFebruary22</v>
      </c>
      <c r="B15767" t="s">
        <v>2237</v>
      </c>
      <c r="C15767" t="s">
        <v>2267</v>
      </c>
      <c r="D15767" t="s">
        <v>2927</v>
      </c>
      <c r="E15767" t="s">
        <v>3349</v>
      </c>
      <c r="F15767" s="6">
        <v>22</v>
      </c>
      <c r="G15767" s="6">
        <v>189.25430297851563</v>
      </c>
      <c r="H15767" s="6">
        <v>189.25430297851563</v>
      </c>
      <c r="I15767" s="6">
        <v>23.067489624023438</v>
      </c>
      <c r="J15767" s="6">
        <v>56.857959183673472</v>
      </c>
      <c r="K15767">
        <f t="shared" si="492"/>
        <v>0</v>
      </c>
    </row>
    <row r="15768" spans="1:11" x14ac:dyDescent="0.25">
      <c r="A15768" s="5" t="str">
        <f t="shared" si="493"/>
        <v>SubLAPSCE WestAverage WeekdayFebruary23</v>
      </c>
      <c r="B15768" t="s">
        <v>2237</v>
      </c>
      <c r="C15768" t="s">
        <v>2267</v>
      </c>
      <c r="D15768" t="s">
        <v>2927</v>
      </c>
      <c r="E15768" t="s">
        <v>3349</v>
      </c>
      <c r="F15768" s="6">
        <v>23</v>
      </c>
      <c r="G15768" s="6">
        <v>191.41241455078125</v>
      </c>
      <c r="H15768" s="6">
        <v>191.41241455078125</v>
      </c>
      <c r="I15768" s="6">
        <v>26.074321746826172</v>
      </c>
      <c r="J15768" s="6">
        <v>56.895102040816347</v>
      </c>
      <c r="K15768">
        <f t="shared" si="492"/>
        <v>0</v>
      </c>
    </row>
    <row r="15769" spans="1:11" x14ac:dyDescent="0.25">
      <c r="A15769" s="5" t="str">
        <f t="shared" si="493"/>
        <v>SubLAPSCE WestAverage WeekdayFebruary24</v>
      </c>
      <c r="B15769" t="s">
        <v>2237</v>
      </c>
      <c r="C15769" t="s">
        <v>2267</v>
      </c>
      <c r="D15769" t="s">
        <v>2927</v>
      </c>
      <c r="E15769" t="s">
        <v>3349</v>
      </c>
      <c r="F15769" s="6">
        <v>24</v>
      </c>
      <c r="G15769" s="6">
        <v>181.68495178222656</v>
      </c>
      <c r="H15769" s="6">
        <v>181.68495178222656</v>
      </c>
      <c r="I15769" s="6">
        <v>24.217554092407227</v>
      </c>
      <c r="J15769" s="6">
        <v>56.728775510204116</v>
      </c>
      <c r="K15769">
        <f t="shared" si="492"/>
        <v>0</v>
      </c>
    </row>
    <row r="15770" spans="1:11" x14ac:dyDescent="0.25">
      <c r="A15770" s="5" t="str">
        <f t="shared" si="493"/>
        <v>SubLAPSCE WestMonthly Peak DayFebruary1</v>
      </c>
      <c r="B15770" t="s">
        <v>2237</v>
      </c>
      <c r="C15770" t="s">
        <v>2267</v>
      </c>
      <c r="D15770" t="s">
        <v>2928</v>
      </c>
      <c r="E15770" t="s">
        <v>3349</v>
      </c>
      <c r="F15770" s="6">
        <v>1</v>
      </c>
      <c r="G15770" s="6">
        <v>214.05870056152344</v>
      </c>
      <c r="H15770" s="6">
        <v>214.05870056152344</v>
      </c>
      <c r="I15770" s="6">
        <v>23.665002822875977</v>
      </c>
      <c r="J15770" s="6">
        <v>55.90612244897963</v>
      </c>
      <c r="K15770">
        <f t="shared" si="492"/>
        <v>0</v>
      </c>
    </row>
    <row r="15771" spans="1:11" x14ac:dyDescent="0.25">
      <c r="A15771" s="5" t="str">
        <f t="shared" si="493"/>
        <v>SubLAPSCE WestMonthly Peak DayFebruary2</v>
      </c>
      <c r="B15771" t="s">
        <v>2237</v>
      </c>
      <c r="C15771" t="s">
        <v>2267</v>
      </c>
      <c r="D15771" t="s">
        <v>2928</v>
      </c>
      <c r="E15771" t="s">
        <v>3349</v>
      </c>
      <c r="F15771" s="6">
        <v>2</v>
      </c>
      <c r="G15771" s="6">
        <v>210.260009765625</v>
      </c>
      <c r="H15771" s="6">
        <v>210.260009765625</v>
      </c>
      <c r="I15771" s="6">
        <v>24.311134338378906</v>
      </c>
      <c r="J15771" s="6">
        <v>55.711224489795946</v>
      </c>
      <c r="K15771">
        <f t="shared" si="492"/>
        <v>0</v>
      </c>
    </row>
    <row r="15772" spans="1:11" x14ac:dyDescent="0.25">
      <c r="A15772" s="5" t="str">
        <f t="shared" si="493"/>
        <v>SubLAPSCE WestMonthly Peak DayFebruary3</v>
      </c>
      <c r="B15772" t="s">
        <v>2237</v>
      </c>
      <c r="C15772" t="s">
        <v>2267</v>
      </c>
      <c r="D15772" t="s">
        <v>2928</v>
      </c>
      <c r="E15772" t="s">
        <v>3349</v>
      </c>
      <c r="F15772" s="6">
        <v>3</v>
      </c>
      <c r="G15772" s="6">
        <v>213.64814758300781</v>
      </c>
      <c r="H15772" s="6">
        <v>213.64814758300781</v>
      </c>
      <c r="I15772" s="6">
        <v>23.896947860717773</v>
      </c>
      <c r="J15772" s="6">
        <v>55.324081632653076</v>
      </c>
      <c r="K15772">
        <f t="shared" si="492"/>
        <v>0</v>
      </c>
    </row>
    <row r="15773" spans="1:11" x14ac:dyDescent="0.25">
      <c r="A15773" s="5" t="str">
        <f t="shared" si="493"/>
        <v>SubLAPSCE WestMonthly Peak DayFebruary4</v>
      </c>
      <c r="B15773" t="s">
        <v>2237</v>
      </c>
      <c r="C15773" t="s">
        <v>2267</v>
      </c>
      <c r="D15773" t="s">
        <v>2928</v>
      </c>
      <c r="E15773" t="s">
        <v>3349</v>
      </c>
      <c r="F15773" s="6">
        <v>4</v>
      </c>
      <c r="G15773" s="6">
        <v>221.48837280273438</v>
      </c>
      <c r="H15773" s="6">
        <v>221.48837280273438</v>
      </c>
      <c r="I15773" s="6">
        <v>21.8768310546875</v>
      </c>
      <c r="J15773" s="6">
        <v>54.989591836734725</v>
      </c>
      <c r="K15773">
        <f t="shared" si="492"/>
        <v>0</v>
      </c>
    </row>
    <row r="15774" spans="1:11" x14ac:dyDescent="0.25">
      <c r="A15774" s="5" t="str">
        <f t="shared" si="493"/>
        <v>SubLAPSCE WestMonthly Peak DayFebruary5</v>
      </c>
      <c r="B15774" t="s">
        <v>2237</v>
      </c>
      <c r="C15774" t="s">
        <v>2267</v>
      </c>
      <c r="D15774" t="s">
        <v>2928</v>
      </c>
      <c r="E15774" t="s">
        <v>3349</v>
      </c>
      <c r="F15774" s="6">
        <v>5</v>
      </c>
      <c r="G15774" s="6">
        <v>252.6907958984375</v>
      </c>
      <c r="H15774" s="6">
        <v>252.6907958984375</v>
      </c>
      <c r="I15774" s="6">
        <v>25.145248413085938</v>
      </c>
      <c r="J15774" s="6">
        <v>54.876938775510254</v>
      </c>
      <c r="K15774">
        <f t="shared" si="492"/>
        <v>0</v>
      </c>
    </row>
    <row r="15775" spans="1:11" x14ac:dyDescent="0.25">
      <c r="A15775" s="5" t="str">
        <f t="shared" si="493"/>
        <v>SubLAPSCE WestMonthly Peak DayFebruary6</v>
      </c>
      <c r="B15775" t="s">
        <v>2237</v>
      </c>
      <c r="C15775" t="s">
        <v>2267</v>
      </c>
      <c r="D15775" t="s">
        <v>2928</v>
      </c>
      <c r="E15775" t="s">
        <v>3349</v>
      </c>
      <c r="F15775" s="6">
        <v>6</v>
      </c>
      <c r="G15775" s="6">
        <v>308.271728515625</v>
      </c>
      <c r="H15775" s="6">
        <v>308.271728515625</v>
      </c>
      <c r="I15775" s="6">
        <v>25.922840118408203</v>
      </c>
      <c r="J15775" s="6">
        <v>54.837755102040845</v>
      </c>
      <c r="K15775">
        <f t="shared" si="492"/>
        <v>0</v>
      </c>
    </row>
    <row r="15776" spans="1:11" x14ac:dyDescent="0.25">
      <c r="A15776" s="5" t="str">
        <f t="shared" si="493"/>
        <v>SubLAPSCE WestMonthly Peak DayFebruary7</v>
      </c>
      <c r="B15776" t="s">
        <v>2237</v>
      </c>
      <c r="C15776" t="s">
        <v>2267</v>
      </c>
      <c r="D15776" t="s">
        <v>2928</v>
      </c>
      <c r="E15776" t="s">
        <v>3349</v>
      </c>
      <c r="F15776" s="6">
        <v>7</v>
      </c>
      <c r="G15776" s="6">
        <v>338.64688110351563</v>
      </c>
      <c r="H15776" s="6">
        <v>338.64688110351563</v>
      </c>
      <c r="I15776" s="6">
        <v>23.451900482177734</v>
      </c>
      <c r="J15776" s="6">
        <v>54.951836734693835</v>
      </c>
      <c r="K15776">
        <f t="shared" si="492"/>
        <v>0</v>
      </c>
    </row>
    <row r="15777" spans="1:11" x14ac:dyDescent="0.25">
      <c r="A15777" s="5" t="str">
        <f t="shared" si="493"/>
        <v>SubLAPSCE WestMonthly Peak DayFebruary8</v>
      </c>
      <c r="B15777" t="s">
        <v>2237</v>
      </c>
      <c r="C15777" t="s">
        <v>2267</v>
      </c>
      <c r="D15777" t="s">
        <v>2928</v>
      </c>
      <c r="E15777" t="s">
        <v>3349</v>
      </c>
      <c r="F15777" s="6">
        <v>8</v>
      </c>
      <c r="G15777" s="6">
        <v>367.09164428710938</v>
      </c>
      <c r="H15777" s="6">
        <v>367.09164428710938</v>
      </c>
      <c r="I15777" s="6">
        <v>24.701202392578125</v>
      </c>
      <c r="J15777" s="6">
        <v>55.245510204081647</v>
      </c>
      <c r="K15777">
        <f t="shared" si="492"/>
        <v>0</v>
      </c>
    </row>
    <row r="15778" spans="1:11" x14ac:dyDescent="0.25">
      <c r="A15778" s="5" t="str">
        <f t="shared" si="493"/>
        <v>SubLAPSCE WestMonthly Peak DayFebruary9</v>
      </c>
      <c r="B15778" t="s">
        <v>2237</v>
      </c>
      <c r="C15778" t="s">
        <v>2267</v>
      </c>
      <c r="D15778" t="s">
        <v>2928</v>
      </c>
      <c r="E15778" t="s">
        <v>3349</v>
      </c>
      <c r="F15778" s="6">
        <v>9</v>
      </c>
      <c r="G15778" s="6">
        <v>357.06436157226563</v>
      </c>
      <c r="H15778" s="6">
        <v>357.06436157226563</v>
      </c>
      <c r="I15778" s="6">
        <v>22.470447540283203</v>
      </c>
      <c r="J15778" s="6">
        <v>55.528775510204078</v>
      </c>
      <c r="K15778">
        <f t="shared" si="492"/>
        <v>0</v>
      </c>
    </row>
    <row r="15779" spans="1:11" x14ac:dyDescent="0.25">
      <c r="A15779" s="5" t="str">
        <f t="shared" si="493"/>
        <v>SubLAPSCE WestMonthly Peak DayFebruary10</v>
      </c>
      <c r="B15779" t="s">
        <v>2237</v>
      </c>
      <c r="C15779" t="s">
        <v>2267</v>
      </c>
      <c r="D15779" t="s">
        <v>2928</v>
      </c>
      <c r="E15779" t="s">
        <v>3349</v>
      </c>
      <c r="F15779" s="6">
        <v>10</v>
      </c>
      <c r="G15779" s="6">
        <v>376.98736572265625</v>
      </c>
      <c r="H15779" s="6">
        <v>376.98736572265625</v>
      </c>
      <c r="I15779" s="6">
        <v>23.688459396362305</v>
      </c>
      <c r="J15779" s="6">
        <v>55.860612244897936</v>
      </c>
      <c r="K15779">
        <f t="shared" si="492"/>
        <v>0</v>
      </c>
    </row>
    <row r="15780" spans="1:11" x14ac:dyDescent="0.25">
      <c r="A15780" s="5" t="str">
        <f t="shared" si="493"/>
        <v>SubLAPSCE WestMonthly Peak DayFebruary11</v>
      </c>
      <c r="B15780" t="s">
        <v>2237</v>
      </c>
      <c r="C15780" t="s">
        <v>2267</v>
      </c>
      <c r="D15780" t="s">
        <v>2928</v>
      </c>
      <c r="E15780" t="s">
        <v>3349</v>
      </c>
      <c r="F15780" s="6">
        <v>11</v>
      </c>
      <c r="G15780" s="6">
        <v>390.04043579101563</v>
      </c>
      <c r="H15780" s="6">
        <v>390.04043579101563</v>
      </c>
      <c r="I15780" s="6">
        <v>24.957809448242188</v>
      </c>
      <c r="J15780" s="6">
        <v>56.548979591836698</v>
      </c>
      <c r="K15780">
        <f t="shared" si="492"/>
        <v>0</v>
      </c>
    </row>
    <row r="15781" spans="1:11" x14ac:dyDescent="0.25">
      <c r="A15781" s="5" t="str">
        <f t="shared" si="493"/>
        <v>SubLAPSCE WestMonthly Peak DayFebruary12</v>
      </c>
      <c r="B15781" t="s">
        <v>2237</v>
      </c>
      <c r="C15781" t="s">
        <v>2267</v>
      </c>
      <c r="D15781" t="s">
        <v>2928</v>
      </c>
      <c r="E15781" t="s">
        <v>3349</v>
      </c>
      <c r="F15781" s="6">
        <v>12</v>
      </c>
      <c r="G15781" s="6">
        <v>371.82070922851563</v>
      </c>
      <c r="H15781" s="6">
        <v>371.82070922851563</v>
      </c>
      <c r="I15781" s="6">
        <v>22.141738891601563</v>
      </c>
      <c r="J15781" s="6">
        <v>57.294081632653032</v>
      </c>
      <c r="K15781">
        <f t="shared" si="492"/>
        <v>0</v>
      </c>
    </row>
    <row r="15782" spans="1:11" x14ac:dyDescent="0.25">
      <c r="A15782" s="5" t="str">
        <f t="shared" si="493"/>
        <v>SubLAPSCE WestMonthly Peak DayFebruary13</v>
      </c>
      <c r="B15782" t="s">
        <v>2237</v>
      </c>
      <c r="C15782" t="s">
        <v>2267</v>
      </c>
      <c r="D15782" t="s">
        <v>2928</v>
      </c>
      <c r="E15782" t="s">
        <v>3349</v>
      </c>
      <c r="F15782" s="6">
        <v>13</v>
      </c>
      <c r="G15782" s="6">
        <v>358.24002075195313</v>
      </c>
      <c r="H15782" s="6">
        <v>358.24002075195313</v>
      </c>
      <c r="I15782" s="6">
        <v>22.490903854370117</v>
      </c>
      <c r="J15782" s="6">
        <v>57.735510204081663</v>
      </c>
      <c r="K15782">
        <f t="shared" si="492"/>
        <v>0</v>
      </c>
    </row>
    <row r="15783" spans="1:11" x14ac:dyDescent="0.25">
      <c r="A15783" s="5" t="str">
        <f t="shared" si="493"/>
        <v>SubLAPSCE WestMonthly Peak DayFebruary14</v>
      </c>
      <c r="B15783" t="s">
        <v>2237</v>
      </c>
      <c r="C15783" t="s">
        <v>2267</v>
      </c>
      <c r="D15783" t="s">
        <v>2928</v>
      </c>
      <c r="E15783" t="s">
        <v>3349</v>
      </c>
      <c r="F15783" s="6">
        <v>14</v>
      </c>
      <c r="G15783" s="6">
        <v>319.14492797851563</v>
      </c>
      <c r="H15783" s="6">
        <v>319.14492797851563</v>
      </c>
      <c r="I15783" s="6">
        <v>22.590925216674805</v>
      </c>
      <c r="J15783" s="6">
        <v>58.52163265306126</v>
      </c>
      <c r="K15783">
        <f t="shared" si="492"/>
        <v>0</v>
      </c>
    </row>
    <row r="15784" spans="1:11" x14ac:dyDescent="0.25">
      <c r="A15784" s="5" t="str">
        <f t="shared" si="493"/>
        <v>SubLAPSCE WestMonthly Peak DayFebruary15</v>
      </c>
      <c r="B15784" t="s">
        <v>2237</v>
      </c>
      <c r="C15784" t="s">
        <v>2267</v>
      </c>
      <c r="D15784" t="s">
        <v>2928</v>
      </c>
      <c r="E15784" t="s">
        <v>3349</v>
      </c>
      <c r="F15784" s="6">
        <v>15</v>
      </c>
      <c r="G15784" s="6">
        <v>288.62017822265625</v>
      </c>
      <c r="H15784" s="6">
        <v>288.62017822265625</v>
      </c>
      <c r="I15784" s="6">
        <v>21.274433135986328</v>
      </c>
      <c r="J15784" s="6">
        <v>59.838367346938767</v>
      </c>
      <c r="K15784">
        <f t="shared" si="492"/>
        <v>0</v>
      </c>
    </row>
    <row r="15785" spans="1:11" x14ac:dyDescent="0.25">
      <c r="A15785" s="5" t="str">
        <f t="shared" si="493"/>
        <v>SubLAPSCE WestMonthly Peak DayFebruary16</v>
      </c>
      <c r="B15785" t="s">
        <v>2237</v>
      </c>
      <c r="C15785" t="s">
        <v>2267</v>
      </c>
      <c r="D15785" t="s">
        <v>2928</v>
      </c>
      <c r="E15785" t="s">
        <v>3349</v>
      </c>
      <c r="F15785" s="6">
        <v>16</v>
      </c>
      <c r="G15785" s="6">
        <v>246.33091735839844</v>
      </c>
      <c r="H15785" s="6">
        <v>246.33091735839844</v>
      </c>
      <c r="I15785" s="6">
        <v>23.515546798706055</v>
      </c>
      <c r="J15785" s="6">
        <v>60.716734693877505</v>
      </c>
      <c r="K15785">
        <f t="shared" si="492"/>
        <v>0</v>
      </c>
    </row>
    <row r="15786" spans="1:11" x14ac:dyDescent="0.25">
      <c r="A15786" s="5" t="str">
        <f t="shared" si="493"/>
        <v>SubLAPSCE WestMonthly Peak DayFebruary17</v>
      </c>
      <c r="B15786" t="s">
        <v>2237</v>
      </c>
      <c r="C15786" t="s">
        <v>2267</v>
      </c>
      <c r="D15786" t="s">
        <v>2928</v>
      </c>
      <c r="E15786" t="s">
        <v>3349</v>
      </c>
      <c r="F15786" s="6">
        <v>17</v>
      </c>
      <c r="G15786" s="6">
        <v>231.9869384765625</v>
      </c>
      <c r="H15786" s="6">
        <v>231.9869384765625</v>
      </c>
      <c r="I15786" s="6">
        <v>21.630247116088867</v>
      </c>
      <c r="J15786" s="6">
        <v>59.517755102040766</v>
      </c>
      <c r="K15786">
        <f t="shared" si="492"/>
        <v>0</v>
      </c>
    </row>
    <row r="15787" spans="1:11" x14ac:dyDescent="0.25">
      <c r="A15787" s="5" t="str">
        <f t="shared" si="493"/>
        <v>SubLAPSCE WestMonthly Peak DayFebruary18</v>
      </c>
      <c r="B15787" t="s">
        <v>2237</v>
      </c>
      <c r="C15787" t="s">
        <v>2267</v>
      </c>
      <c r="D15787" t="s">
        <v>2928</v>
      </c>
      <c r="E15787" t="s">
        <v>3349</v>
      </c>
      <c r="F15787" s="6">
        <v>18</v>
      </c>
      <c r="G15787" s="6">
        <v>220.46328735351563</v>
      </c>
      <c r="H15787" s="6">
        <v>220.46328735351563</v>
      </c>
      <c r="I15787" s="6">
        <v>28.624755859375</v>
      </c>
      <c r="J15787" s="6">
        <v>58.305306122448989</v>
      </c>
      <c r="K15787">
        <f t="shared" si="492"/>
        <v>0</v>
      </c>
    </row>
    <row r="15788" spans="1:11" x14ac:dyDescent="0.25">
      <c r="A15788" s="5" t="str">
        <f t="shared" si="493"/>
        <v>SubLAPSCE WestMonthly Peak DayFebruary19</v>
      </c>
      <c r="B15788" t="s">
        <v>2237</v>
      </c>
      <c r="C15788" t="s">
        <v>2267</v>
      </c>
      <c r="D15788" t="s">
        <v>2928</v>
      </c>
      <c r="E15788" t="s">
        <v>3349</v>
      </c>
      <c r="F15788" s="6">
        <v>19</v>
      </c>
      <c r="G15788" s="6">
        <v>222.99298095703125</v>
      </c>
      <c r="H15788" s="6">
        <v>222.99298095703125</v>
      </c>
      <c r="I15788" s="6">
        <v>21.67548942565918</v>
      </c>
      <c r="J15788" s="6">
        <v>57.456734693877529</v>
      </c>
      <c r="K15788">
        <f t="shared" si="492"/>
        <v>0</v>
      </c>
    </row>
    <row r="15789" spans="1:11" x14ac:dyDescent="0.25">
      <c r="A15789" s="5" t="str">
        <f t="shared" si="493"/>
        <v>SubLAPSCE WestMonthly Peak DayFebruary20</v>
      </c>
      <c r="B15789" t="s">
        <v>2237</v>
      </c>
      <c r="C15789" t="s">
        <v>2267</v>
      </c>
      <c r="D15789" t="s">
        <v>2928</v>
      </c>
      <c r="E15789" t="s">
        <v>3349</v>
      </c>
      <c r="F15789" s="6">
        <v>20</v>
      </c>
      <c r="G15789" s="6">
        <v>227.29803466796875</v>
      </c>
      <c r="H15789" s="6">
        <v>227.29803466796875</v>
      </c>
      <c r="I15789" s="6">
        <v>21.943126678466797</v>
      </c>
      <c r="J15789" s="6">
        <v>56.659795918367358</v>
      </c>
      <c r="K15789">
        <f t="shared" si="492"/>
        <v>0</v>
      </c>
    </row>
    <row r="15790" spans="1:11" x14ac:dyDescent="0.25">
      <c r="A15790" s="5" t="str">
        <f t="shared" si="493"/>
        <v>SubLAPSCE WestMonthly Peak DayFebruary21</v>
      </c>
      <c r="B15790" t="s">
        <v>2237</v>
      </c>
      <c r="C15790" t="s">
        <v>2267</v>
      </c>
      <c r="D15790" t="s">
        <v>2928</v>
      </c>
      <c r="E15790" t="s">
        <v>3349</v>
      </c>
      <c r="F15790" s="6">
        <v>21</v>
      </c>
      <c r="G15790" s="6">
        <v>233.35401916503906</v>
      </c>
      <c r="H15790" s="6">
        <v>233.35401916503906</v>
      </c>
      <c r="I15790" s="6">
        <v>21.242691040039063</v>
      </c>
      <c r="J15790" s="6">
        <v>56.463061224489785</v>
      </c>
      <c r="K15790">
        <f t="shared" si="492"/>
        <v>0</v>
      </c>
    </row>
    <row r="15791" spans="1:11" x14ac:dyDescent="0.25">
      <c r="A15791" s="5" t="str">
        <f t="shared" si="493"/>
        <v>SubLAPSCE WestMonthly Peak DayFebruary22</v>
      </c>
      <c r="B15791" t="s">
        <v>2237</v>
      </c>
      <c r="C15791" t="s">
        <v>2267</v>
      </c>
      <c r="D15791" t="s">
        <v>2928</v>
      </c>
      <c r="E15791" t="s">
        <v>3349</v>
      </c>
      <c r="F15791" s="6">
        <v>22</v>
      </c>
      <c r="G15791" s="6">
        <v>233.08590698242188</v>
      </c>
      <c r="H15791" s="6">
        <v>233.08590698242188</v>
      </c>
      <c r="I15791" s="6">
        <v>21.565139770507813</v>
      </c>
      <c r="J15791" s="6">
        <v>56.412653061224475</v>
      </c>
      <c r="K15791">
        <f t="shared" si="492"/>
        <v>0</v>
      </c>
    </row>
    <row r="15792" spans="1:11" x14ac:dyDescent="0.25">
      <c r="A15792" s="5" t="str">
        <f t="shared" si="493"/>
        <v>SubLAPSCE WestMonthly Peak DayFebruary23</v>
      </c>
      <c r="B15792" t="s">
        <v>2237</v>
      </c>
      <c r="C15792" t="s">
        <v>2267</v>
      </c>
      <c r="D15792" t="s">
        <v>2928</v>
      </c>
      <c r="E15792" t="s">
        <v>3349</v>
      </c>
      <c r="F15792" s="6">
        <v>23</v>
      </c>
      <c r="G15792" s="6">
        <v>230.76905822753906</v>
      </c>
      <c r="H15792" s="6">
        <v>230.76905822753906</v>
      </c>
      <c r="I15792" s="6">
        <v>23.170223236083984</v>
      </c>
      <c r="J15792" s="6">
        <v>56.433061224489798</v>
      </c>
      <c r="K15792">
        <f t="shared" si="492"/>
        <v>0</v>
      </c>
    </row>
    <row r="15793" spans="1:11" x14ac:dyDescent="0.25">
      <c r="A15793" s="5" t="str">
        <f t="shared" si="493"/>
        <v>SubLAPSCE WestMonthly Peak DayFebruary24</v>
      </c>
      <c r="B15793" t="s">
        <v>2237</v>
      </c>
      <c r="C15793" t="s">
        <v>2267</v>
      </c>
      <c r="D15793" t="s">
        <v>2928</v>
      </c>
      <c r="E15793" t="s">
        <v>3349</v>
      </c>
      <c r="F15793" s="6">
        <v>24</v>
      </c>
      <c r="G15793" s="6">
        <v>232.896484375</v>
      </c>
      <c r="H15793" s="6">
        <v>232.896484375</v>
      </c>
      <c r="I15793" s="6">
        <v>20.911918640136719</v>
      </c>
      <c r="J15793" s="6">
        <v>56.168775510204121</v>
      </c>
      <c r="K15793">
        <f t="shared" si="492"/>
        <v>0</v>
      </c>
    </row>
    <row r="15794" spans="1:11" x14ac:dyDescent="0.25">
      <c r="A15794" s="5" t="str">
        <f t="shared" si="493"/>
        <v>SubLAPSCE WestAverage WeekdayMarch1</v>
      </c>
      <c r="B15794" t="s">
        <v>2237</v>
      </c>
      <c r="C15794" t="s">
        <v>2267</v>
      </c>
      <c r="D15794" t="s">
        <v>2929</v>
      </c>
      <c r="E15794" t="s">
        <v>3350</v>
      </c>
      <c r="F15794" s="6">
        <v>1</v>
      </c>
      <c r="G15794" s="6">
        <v>219.10037231445313</v>
      </c>
      <c r="H15794" s="6">
        <v>219.10037231445313</v>
      </c>
      <c r="I15794" s="6">
        <v>23.334489822387695</v>
      </c>
      <c r="J15794" s="6">
        <v>51.440204081632658</v>
      </c>
      <c r="K15794">
        <f t="shared" si="492"/>
        <v>0</v>
      </c>
    </row>
    <row r="15795" spans="1:11" x14ac:dyDescent="0.25">
      <c r="A15795" s="5" t="str">
        <f t="shared" si="493"/>
        <v>SubLAPSCE WestAverage WeekdayMarch2</v>
      </c>
      <c r="B15795" t="s">
        <v>2237</v>
      </c>
      <c r="C15795" t="s">
        <v>2267</v>
      </c>
      <c r="D15795" t="s">
        <v>2929</v>
      </c>
      <c r="E15795" t="s">
        <v>3350</v>
      </c>
      <c r="F15795" s="6">
        <v>2</v>
      </c>
      <c r="G15795" s="6">
        <v>220.6024169921875</v>
      </c>
      <c r="H15795" s="6">
        <v>220.6024169921875</v>
      </c>
      <c r="I15795" s="6">
        <v>21.09644889831543</v>
      </c>
      <c r="J15795" s="6">
        <v>50.454081632653072</v>
      </c>
      <c r="K15795">
        <f t="shared" si="492"/>
        <v>0</v>
      </c>
    </row>
    <row r="15796" spans="1:11" x14ac:dyDescent="0.25">
      <c r="A15796" s="5" t="str">
        <f t="shared" si="493"/>
        <v>SubLAPSCE WestAverage WeekdayMarch3</v>
      </c>
      <c r="B15796" t="s">
        <v>2237</v>
      </c>
      <c r="C15796" t="s">
        <v>2267</v>
      </c>
      <c r="D15796" t="s">
        <v>2929</v>
      </c>
      <c r="E15796" t="s">
        <v>3350</v>
      </c>
      <c r="F15796" s="6">
        <v>3</v>
      </c>
      <c r="G15796" s="6">
        <v>225.5806884765625</v>
      </c>
      <c r="H15796" s="6">
        <v>225.5806884765625</v>
      </c>
      <c r="I15796" s="6">
        <v>21.978105545043945</v>
      </c>
      <c r="J15796" s="6">
        <v>49.48857142857144</v>
      </c>
      <c r="K15796">
        <f t="shared" si="492"/>
        <v>0</v>
      </c>
    </row>
    <row r="15797" spans="1:11" x14ac:dyDescent="0.25">
      <c r="A15797" s="5" t="str">
        <f t="shared" si="493"/>
        <v>SubLAPSCE WestAverage WeekdayMarch4</v>
      </c>
      <c r="B15797" t="s">
        <v>2237</v>
      </c>
      <c r="C15797" t="s">
        <v>2267</v>
      </c>
      <c r="D15797" t="s">
        <v>2929</v>
      </c>
      <c r="E15797" t="s">
        <v>3350</v>
      </c>
      <c r="F15797" s="6">
        <v>4</v>
      </c>
      <c r="G15797" s="6">
        <v>230.81053161621094</v>
      </c>
      <c r="H15797" s="6">
        <v>230.81053161621094</v>
      </c>
      <c r="I15797" s="6">
        <v>19.956441879272461</v>
      </c>
      <c r="J15797" s="6">
        <v>48.322857142857139</v>
      </c>
      <c r="K15797">
        <f t="shared" si="492"/>
        <v>0</v>
      </c>
    </row>
    <row r="15798" spans="1:11" x14ac:dyDescent="0.25">
      <c r="A15798" s="5" t="str">
        <f t="shared" si="493"/>
        <v>SubLAPSCE WestAverage WeekdayMarch5</v>
      </c>
      <c r="B15798" t="s">
        <v>2237</v>
      </c>
      <c r="C15798" t="s">
        <v>2267</v>
      </c>
      <c r="D15798" t="s">
        <v>2929</v>
      </c>
      <c r="E15798" t="s">
        <v>3350</v>
      </c>
      <c r="F15798" s="6">
        <v>5</v>
      </c>
      <c r="G15798" s="6">
        <v>269.27737426757813</v>
      </c>
      <c r="H15798" s="6">
        <v>269.27737426757813</v>
      </c>
      <c r="I15798" s="6">
        <v>23.815427780151367</v>
      </c>
      <c r="J15798" s="6">
        <v>47.611632653061221</v>
      </c>
      <c r="K15798">
        <f t="shared" si="492"/>
        <v>0</v>
      </c>
    </row>
    <row r="15799" spans="1:11" x14ac:dyDescent="0.25">
      <c r="A15799" s="5" t="str">
        <f t="shared" si="493"/>
        <v>SubLAPSCE WestAverage WeekdayMarch6</v>
      </c>
      <c r="B15799" t="s">
        <v>2237</v>
      </c>
      <c r="C15799" t="s">
        <v>2267</v>
      </c>
      <c r="D15799" t="s">
        <v>2929</v>
      </c>
      <c r="E15799" t="s">
        <v>3350</v>
      </c>
      <c r="F15799" s="6">
        <v>6</v>
      </c>
      <c r="G15799" s="6">
        <v>312.85028076171875</v>
      </c>
      <c r="H15799" s="6">
        <v>312.85028076171875</v>
      </c>
      <c r="I15799" s="6">
        <v>31.098163604736328</v>
      </c>
      <c r="J15799" s="6">
        <v>47.037346938775499</v>
      </c>
      <c r="K15799">
        <f t="shared" si="492"/>
        <v>0</v>
      </c>
    </row>
    <row r="15800" spans="1:11" x14ac:dyDescent="0.25">
      <c r="A15800" s="5" t="str">
        <f t="shared" si="493"/>
        <v>SubLAPSCE WestAverage WeekdayMarch7</v>
      </c>
      <c r="B15800" t="s">
        <v>2237</v>
      </c>
      <c r="C15800" t="s">
        <v>2267</v>
      </c>
      <c r="D15800" t="s">
        <v>2929</v>
      </c>
      <c r="E15800" t="s">
        <v>3350</v>
      </c>
      <c r="F15800" s="6">
        <v>7</v>
      </c>
      <c r="G15800" s="6">
        <v>343.96994018554688</v>
      </c>
      <c r="H15800" s="6">
        <v>343.96994018554688</v>
      </c>
      <c r="I15800" s="6">
        <v>23.944881439208984</v>
      </c>
      <c r="J15800" s="6">
        <v>46.958163265306112</v>
      </c>
      <c r="K15800">
        <f t="shared" si="492"/>
        <v>0</v>
      </c>
    </row>
    <row r="15801" spans="1:11" x14ac:dyDescent="0.25">
      <c r="A15801" s="5" t="str">
        <f t="shared" si="493"/>
        <v>SubLAPSCE WestAverage WeekdayMarch8</v>
      </c>
      <c r="B15801" t="s">
        <v>2237</v>
      </c>
      <c r="C15801" t="s">
        <v>2267</v>
      </c>
      <c r="D15801" t="s">
        <v>2929</v>
      </c>
      <c r="E15801" t="s">
        <v>3350</v>
      </c>
      <c r="F15801" s="6">
        <v>8</v>
      </c>
      <c r="G15801" s="6">
        <v>376.86856079101563</v>
      </c>
      <c r="H15801" s="6">
        <v>376.86856079101563</v>
      </c>
      <c r="I15801" s="6">
        <v>22.013023376464844</v>
      </c>
      <c r="J15801" s="6">
        <v>46.943469387755087</v>
      </c>
      <c r="K15801">
        <f t="shared" si="492"/>
        <v>0</v>
      </c>
    </row>
    <row r="15802" spans="1:11" x14ac:dyDescent="0.25">
      <c r="A15802" s="5" t="str">
        <f t="shared" si="493"/>
        <v>SubLAPSCE WestAverage WeekdayMarch9</v>
      </c>
      <c r="B15802" t="s">
        <v>2237</v>
      </c>
      <c r="C15802" t="s">
        <v>2267</v>
      </c>
      <c r="D15802" t="s">
        <v>2929</v>
      </c>
      <c r="E15802" t="s">
        <v>3350</v>
      </c>
      <c r="F15802" s="6">
        <v>9</v>
      </c>
      <c r="G15802" s="6">
        <v>351.2647705078125</v>
      </c>
      <c r="H15802" s="6">
        <v>351.2647705078125</v>
      </c>
      <c r="I15802" s="6">
        <v>22.174184799194336</v>
      </c>
      <c r="J15802" s="6">
        <v>47.70020408163267</v>
      </c>
      <c r="K15802">
        <f t="shared" si="492"/>
        <v>0</v>
      </c>
    </row>
    <row r="15803" spans="1:11" x14ac:dyDescent="0.25">
      <c r="A15803" s="5" t="str">
        <f t="shared" si="493"/>
        <v>SubLAPSCE WestAverage WeekdayMarch10</v>
      </c>
      <c r="B15803" t="s">
        <v>2237</v>
      </c>
      <c r="C15803" t="s">
        <v>2267</v>
      </c>
      <c r="D15803" t="s">
        <v>2929</v>
      </c>
      <c r="E15803" t="s">
        <v>3350</v>
      </c>
      <c r="F15803" s="6">
        <v>10</v>
      </c>
      <c r="G15803" s="6">
        <v>347.14511108398438</v>
      </c>
      <c r="H15803" s="6">
        <v>347.14511108398438</v>
      </c>
      <c r="I15803" s="6">
        <v>21.229408264160156</v>
      </c>
      <c r="J15803" s="6">
        <v>51.091632653061232</v>
      </c>
      <c r="K15803">
        <f t="shared" si="492"/>
        <v>0</v>
      </c>
    </row>
    <row r="15804" spans="1:11" x14ac:dyDescent="0.25">
      <c r="A15804" s="5" t="str">
        <f t="shared" si="493"/>
        <v>SubLAPSCE WestAverage WeekdayMarch11</v>
      </c>
      <c r="B15804" t="s">
        <v>2237</v>
      </c>
      <c r="C15804" t="s">
        <v>2267</v>
      </c>
      <c r="D15804" t="s">
        <v>2929</v>
      </c>
      <c r="E15804" t="s">
        <v>3350</v>
      </c>
      <c r="F15804" s="6">
        <v>11</v>
      </c>
      <c r="G15804" s="6">
        <v>359.84994506835938</v>
      </c>
      <c r="H15804" s="6">
        <v>359.84994506835938</v>
      </c>
      <c r="I15804" s="6">
        <v>24.474708557128906</v>
      </c>
      <c r="J15804" s="6">
        <v>54.860204081632638</v>
      </c>
      <c r="K15804">
        <f t="shared" si="492"/>
        <v>0</v>
      </c>
    </row>
    <row r="15805" spans="1:11" x14ac:dyDescent="0.25">
      <c r="A15805" s="5" t="str">
        <f t="shared" si="493"/>
        <v>SubLAPSCE WestAverage WeekdayMarch12</v>
      </c>
      <c r="B15805" t="s">
        <v>2237</v>
      </c>
      <c r="C15805" t="s">
        <v>2267</v>
      </c>
      <c r="D15805" t="s">
        <v>2929</v>
      </c>
      <c r="E15805" t="s">
        <v>3350</v>
      </c>
      <c r="F15805" s="6">
        <v>12</v>
      </c>
      <c r="G15805" s="6">
        <v>354.71075439453125</v>
      </c>
      <c r="H15805" s="6">
        <v>354.71075439453125</v>
      </c>
      <c r="I15805" s="6">
        <v>21.558797836303711</v>
      </c>
      <c r="J15805" s="6">
        <v>58.373469387755087</v>
      </c>
      <c r="K15805">
        <f t="shared" si="492"/>
        <v>0</v>
      </c>
    </row>
    <row r="15806" spans="1:11" x14ac:dyDescent="0.25">
      <c r="A15806" s="5" t="str">
        <f t="shared" si="493"/>
        <v>SubLAPSCE WestAverage WeekdayMarch13</v>
      </c>
      <c r="B15806" t="s">
        <v>2237</v>
      </c>
      <c r="C15806" t="s">
        <v>2267</v>
      </c>
      <c r="D15806" t="s">
        <v>2929</v>
      </c>
      <c r="E15806" t="s">
        <v>3350</v>
      </c>
      <c r="F15806" s="6">
        <v>13</v>
      </c>
      <c r="G15806" s="6">
        <v>361.40771484375</v>
      </c>
      <c r="H15806" s="6">
        <v>361.40771484375</v>
      </c>
      <c r="I15806" s="6">
        <v>21.049709320068359</v>
      </c>
      <c r="J15806" s="6">
        <v>60.498571428571452</v>
      </c>
      <c r="K15806">
        <f t="shared" si="492"/>
        <v>0</v>
      </c>
    </row>
    <row r="15807" spans="1:11" x14ac:dyDescent="0.25">
      <c r="A15807" s="5" t="str">
        <f t="shared" si="493"/>
        <v>SubLAPSCE WestAverage WeekdayMarch14</v>
      </c>
      <c r="B15807" t="s">
        <v>2237</v>
      </c>
      <c r="C15807" t="s">
        <v>2267</v>
      </c>
      <c r="D15807" t="s">
        <v>2929</v>
      </c>
      <c r="E15807" t="s">
        <v>3350</v>
      </c>
      <c r="F15807" s="6">
        <v>14</v>
      </c>
      <c r="G15807" s="6">
        <v>325.16220092773438</v>
      </c>
      <c r="H15807" s="6">
        <v>325.16220092773438</v>
      </c>
      <c r="I15807" s="6">
        <v>20.231048583984375</v>
      </c>
      <c r="J15807" s="6">
        <v>62.448367346938731</v>
      </c>
      <c r="K15807">
        <f t="shared" si="492"/>
        <v>0</v>
      </c>
    </row>
    <row r="15808" spans="1:11" x14ac:dyDescent="0.25">
      <c r="A15808" s="5" t="str">
        <f t="shared" si="493"/>
        <v>SubLAPSCE WestAverage WeekdayMarch15</v>
      </c>
      <c r="B15808" t="s">
        <v>2237</v>
      </c>
      <c r="C15808" t="s">
        <v>2267</v>
      </c>
      <c r="D15808" t="s">
        <v>2929</v>
      </c>
      <c r="E15808" t="s">
        <v>3350</v>
      </c>
      <c r="F15808" s="6">
        <v>15</v>
      </c>
      <c r="G15808" s="6">
        <v>278.86758422851563</v>
      </c>
      <c r="H15808" s="6">
        <v>278.86758422851563</v>
      </c>
      <c r="I15808" s="6">
        <v>19.611259460449219</v>
      </c>
      <c r="J15808" s="6">
        <v>63.775510204081648</v>
      </c>
      <c r="K15808">
        <f t="shared" si="492"/>
        <v>0</v>
      </c>
    </row>
    <row r="15809" spans="1:11" x14ac:dyDescent="0.25">
      <c r="A15809" s="5" t="str">
        <f t="shared" si="493"/>
        <v>SubLAPSCE WestAverage WeekdayMarch16</v>
      </c>
      <c r="B15809" t="s">
        <v>2237</v>
      </c>
      <c r="C15809" t="s">
        <v>2267</v>
      </c>
      <c r="D15809" t="s">
        <v>2929</v>
      </c>
      <c r="E15809" t="s">
        <v>3350</v>
      </c>
      <c r="F15809" s="6">
        <v>16</v>
      </c>
      <c r="G15809" s="6">
        <v>239.7265625</v>
      </c>
      <c r="H15809" s="6">
        <v>239.7265625</v>
      </c>
      <c r="I15809" s="6">
        <v>21.010887145996094</v>
      </c>
      <c r="J15809" s="6">
        <v>64.429387755101999</v>
      </c>
      <c r="K15809">
        <f t="shared" si="492"/>
        <v>0</v>
      </c>
    </row>
    <row r="15810" spans="1:11" x14ac:dyDescent="0.25">
      <c r="A15810" s="5" t="str">
        <f t="shared" si="493"/>
        <v>SubLAPSCE WestAverage WeekdayMarch17</v>
      </c>
      <c r="B15810" t="s">
        <v>2237</v>
      </c>
      <c r="C15810" t="s">
        <v>2267</v>
      </c>
      <c r="D15810" t="s">
        <v>2929</v>
      </c>
      <c r="E15810" t="s">
        <v>3350</v>
      </c>
      <c r="F15810" s="6">
        <v>17</v>
      </c>
      <c r="G15810" s="6">
        <v>214.92002868652344</v>
      </c>
      <c r="H15810" s="6">
        <v>214.92002868652344</v>
      </c>
      <c r="I15810" s="6">
        <v>18.627378463745117</v>
      </c>
      <c r="J15810" s="6">
        <v>65.597551020408147</v>
      </c>
      <c r="K15810">
        <f t="shared" ref="K15810:K15873" si="494">INDEX(events, MATCH(CONCATENATE(B15810, C15810, D15810, E15810), events_y, 0), MATCH("Confidential", events_x, 0))</f>
        <v>0</v>
      </c>
    </row>
    <row r="15811" spans="1:11" x14ac:dyDescent="0.25">
      <c r="A15811" s="5" t="str">
        <f t="shared" ref="A15811:A15874" si="495">CONCATENATE(B15811, C15811, D15811, E15811, F15811)</f>
        <v>SubLAPSCE WestAverage WeekdayMarch18</v>
      </c>
      <c r="B15811" t="s">
        <v>2237</v>
      </c>
      <c r="C15811" t="s">
        <v>2267</v>
      </c>
      <c r="D15811" t="s">
        <v>2929</v>
      </c>
      <c r="E15811" t="s">
        <v>3350</v>
      </c>
      <c r="F15811" s="6">
        <v>18</v>
      </c>
      <c r="G15811" s="6">
        <v>206.44195556640625</v>
      </c>
      <c r="H15811" s="6">
        <v>206.44195556640625</v>
      </c>
      <c r="I15811" s="6">
        <v>21.142425537109375</v>
      </c>
      <c r="J15811" s="6">
        <v>61.86938775510199</v>
      </c>
      <c r="K15811">
        <f t="shared" si="494"/>
        <v>0</v>
      </c>
    </row>
    <row r="15812" spans="1:11" x14ac:dyDescent="0.25">
      <c r="A15812" s="5" t="str">
        <f t="shared" si="495"/>
        <v>SubLAPSCE WestAverage WeekdayMarch19</v>
      </c>
      <c r="B15812" t="s">
        <v>2237</v>
      </c>
      <c r="C15812" t="s">
        <v>2267</v>
      </c>
      <c r="D15812" t="s">
        <v>2929</v>
      </c>
      <c r="E15812" t="s">
        <v>3350</v>
      </c>
      <c r="F15812" s="6">
        <v>19</v>
      </c>
      <c r="G15812" s="6">
        <v>209.75825500488281</v>
      </c>
      <c r="H15812" s="6">
        <v>209.75825500488281</v>
      </c>
      <c r="I15812" s="6">
        <v>24.020835876464844</v>
      </c>
      <c r="J15812" s="6">
        <v>60.708571428571375</v>
      </c>
      <c r="K15812">
        <f t="shared" si="494"/>
        <v>0</v>
      </c>
    </row>
    <row r="15813" spans="1:11" x14ac:dyDescent="0.25">
      <c r="A15813" s="5" t="str">
        <f t="shared" si="495"/>
        <v>SubLAPSCE WestAverage WeekdayMarch20</v>
      </c>
      <c r="B15813" t="s">
        <v>2237</v>
      </c>
      <c r="C15813" t="s">
        <v>2267</v>
      </c>
      <c r="D15813" t="s">
        <v>2929</v>
      </c>
      <c r="E15813" t="s">
        <v>3350</v>
      </c>
      <c r="F15813" s="6">
        <v>20</v>
      </c>
      <c r="G15813" s="6">
        <v>210.33908081054688</v>
      </c>
      <c r="H15813" s="6">
        <v>210.33908081054688</v>
      </c>
      <c r="I15813" s="6">
        <v>20.147369384765625</v>
      </c>
      <c r="J15813" s="6">
        <v>59.667346938775488</v>
      </c>
      <c r="K15813">
        <f t="shared" si="494"/>
        <v>0</v>
      </c>
    </row>
    <row r="15814" spans="1:11" x14ac:dyDescent="0.25">
      <c r="A15814" s="5" t="str">
        <f t="shared" si="495"/>
        <v>SubLAPSCE WestAverage WeekdayMarch21</v>
      </c>
      <c r="B15814" t="s">
        <v>2237</v>
      </c>
      <c r="C15814" t="s">
        <v>2267</v>
      </c>
      <c r="D15814" t="s">
        <v>2929</v>
      </c>
      <c r="E15814" t="s">
        <v>3350</v>
      </c>
      <c r="F15814" s="6">
        <v>21</v>
      </c>
      <c r="G15814" s="6">
        <v>222.52919006347656</v>
      </c>
      <c r="H15814" s="6">
        <v>222.52919006347656</v>
      </c>
      <c r="I15814" s="6">
        <v>21.331247329711914</v>
      </c>
      <c r="J15814" s="6">
        <v>56.981020408163303</v>
      </c>
      <c r="K15814">
        <f t="shared" si="494"/>
        <v>0</v>
      </c>
    </row>
    <row r="15815" spans="1:11" x14ac:dyDescent="0.25">
      <c r="A15815" s="5" t="str">
        <f t="shared" si="495"/>
        <v>SubLAPSCE WestAverage WeekdayMarch22</v>
      </c>
      <c r="B15815" t="s">
        <v>2237</v>
      </c>
      <c r="C15815" t="s">
        <v>2267</v>
      </c>
      <c r="D15815" t="s">
        <v>2929</v>
      </c>
      <c r="E15815" t="s">
        <v>3350</v>
      </c>
      <c r="F15815" s="6">
        <v>22</v>
      </c>
      <c r="G15815" s="6">
        <v>215.4876708984375</v>
      </c>
      <c r="H15815" s="6">
        <v>215.4876708984375</v>
      </c>
      <c r="I15815" s="6">
        <v>19.673833847045898</v>
      </c>
      <c r="J15815" s="6">
        <v>55.627755102040801</v>
      </c>
      <c r="K15815">
        <f t="shared" si="494"/>
        <v>0</v>
      </c>
    </row>
    <row r="15816" spans="1:11" x14ac:dyDescent="0.25">
      <c r="A15816" s="5" t="str">
        <f t="shared" si="495"/>
        <v>SubLAPSCE WestAverage WeekdayMarch23</v>
      </c>
      <c r="B15816" t="s">
        <v>2237</v>
      </c>
      <c r="C15816" t="s">
        <v>2267</v>
      </c>
      <c r="D15816" t="s">
        <v>2929</v>
      </c>
      <c r="E15816" t="s">
        <v>3350</v>
      </c>
      <c r="F15816" s="6">
        <v>23</v>
      </c>
      <c r="G15816" s="6">
        <v>211.46403503417969</v>
      </c>
      <c r="H15816" s="6">
        <v>211.46403503417969</v>
      </c>
      <c r="I15816" s="6">
        <v>19.984844207763672</v>
      </c>
      <c r="J15816" s="6">
        <v>54.931020408163292</v>
      </c>
      <c r="K15816">
        <f t="shared" si="494"/>
        <v>0</v>
      </c>
    </row>
    <row r="15817" spans="1:11" x14ac:dyDescent="0.25">
      <c r="A15817" s="5" t="str">
        <f t="shared" si="495"/>
        <v>SubLAPSCE WestAverage WeekdayMarch24</v>
      </c>
      <c r="B15817" t="s">
        <v>2237</v>
      </c>
      <c r="C15817" t="s">
        <v>2267</v>
      </c>
      <c r="D15817" t="s">
        <v>2929</v>
      </c>
      <c r="E15817" t="s">
        <v>3350</v>
      </c>
      <c r="F15817" s="6">
        <v>24</v>
      </c>
      <c r="G15817" s="6">
        <v>216.19007873535156</v>
      </c>
      <c r="H15817" s="6">
        <v>216.19007873535156</v>
      </c>
      <c r="I15817" s="6">
        <v>19.383405685424805</v>
      </c>
      <c r="J15817" s="6">
        <v>54.559999999999995</v>
      </c>
      <c r="K15817">
        <f t="shared" si="494"/>
        <v>0</v>
      </c>
    </row>
    <row r="15818" spans="1:11" x14ac:dyDescent="0.25">
      <c r="A15818" s="5" t="str">
        <f t="shared" si="495"/>
        <v>SubLAPSCE WestMonthly Peak DayMarch1</v>
      </c>
      <c r="B15818" t="s">
        <v>2237</v>
      </c>
      <c r="C15818" t="s">
        <v>2267</v>
      </c>
      <c r="D15818" t="s">
        <v>2930</v>
      </c>
      <c r="E15818" t="s">
        <v>3350</v>
      </c>
      <c r="F15818" s="6">
        <v>1</v>
      </c>
      <c r="G15818" s="6">
        <v>203.95648193359375</v>
      </c>
      <c r="H15818" s="6">
        <v>203.95648193359375</v>
      </c>
      <c r="I15818" s="6">
        <v>25.597263336181641</v>
      </c>
      <c r="J15818" s="6">
        <v>54.839795918367351</v>
      </c>
      <c r="K15818">
        <f t="shared" si="494"/>
        <v>0</v>
      </c>
    </row>
    <row r="15819" spans="1:11" x14ac:dyDescent="0.25">
      <c r="A15819" s="5" t="str">
        <f t="shared" si="495"/>
        <v>SubLAPSCE WestMonthly Peak DayMarch2</v>
      </c>
      <c r="B15819" t="s">
        <v>2237</v>
      </c>
      <c r="C15819" t="s">
        <v>2267</v>
      </c>
      <c r="D15819" t="s">
        <v>2930</v>
      </c>
      <c r="E15819" t="s">
        <v>3350</v>
      </c>
      <c r="F15819" s="6">
        <v>2</v>
      </c>
      <c r="G15819" s="6">
        <v>208.87850952148438</v>
      </c>
      <c r="H15819" s="6">
        <v>208.87850952148438</v>
      </c>
      <c r="I15819" s="6">
        <v>22.684656143188477</v>
      </c>
      <c r="J15819" s="6">
        <v>54.490204081632612</v>
      </c>
      <c r="K15819">
        <f t="shared" si="494"/>
        <v>0</v>
      </c>
    </row>
    <row r="15820" spans="1:11" x14ac:dyDescent="0.25">
      <c r="A15820" s="5" t="str">
        <f t="shared" si="495"/>
        <v>SubLAPSCE WestMonthly Peak DayMarch3</v>
      </c>
      <c r="B15820" t="s">
        <v>2237</v>
      </c>
      <c r="C15820" t="s">
        <v>2267</v>
      </c>
      <c r="D15820" t="s">
        <v>2930</v>
      </c>
      <c r="E15820" t="s">
        <v>3350</v>
      </c>
      <c r="F15820" s="6">
        <v>3</v>
      </c>
      <c r="G15820" s="6">
        <v>218.63461303710938</v>
      </c>
      <c r="H15820" s="6">
        <v>218.63461303710938</v>
      </c>
      <c r="I15820" s="6">
        <v>25.135522842407227</v>
      </c>
      <c r="J15820" s="6">
        <v>54.429591836734687</v>
      </c>
      <c r="K15820">
        <f t="shared" si="494"/>
        <v>0</v>
      </c>
    </row>
    <row r="15821" spans="1:11" x14ac:dyDescent="0.25">
      <c r="A15821" s="5" t="str">
        <f t="shared" si="495"/>
        <v>SubLAPSCE WestMonthly Peak DayMarch4</v>
      </c>
      <c r="B15821" t="s">
        <v>2237</v>
      </c>
      <c r="C15821" t="s">
        <v>2267</v>
      </c>
      <c r="D15821" t="s">
        <v>2930</v>
      </c>
      <c r="E15821" t="s">
        <v>3350</v>
      </c>
      <c r="F15821" s="6">
        <v>4</v>
      </c>
      <c r="G15821" s="6">
        <v>220.94935607910156</v>
      </c>
      <c r="H15821" s="6">
        <v>220.94935607910156</v>
      </c>
      <c r="I15821" s="6">
        <v>22.875459671020508</v>
      </c>
      <c r="J15821" s="6">
        <v>51.878775510204079</v>
      </c>
      <c r="K15821">
        <f t="shared" si="494"/>
        <v>0</v>
      </c>
    </row>
    <row r="15822" spans="1:11" x14ac:dyDescent="0.25">
      <c r="A15822" s="5" t="str">
        <f t="shared" si="495"/>
        <v>SubLAPSCE WestMonthly Peak DayMarch5</v>
      </c>
      <c r="B15822" t="s">
        <v>2237</v>
      </c>
      <c r="C15822" t="s">
        <v>2267</v>
      </c>
      <c r="D15822" t="s">
        <v>2930</v>
      </c>
      <c r="E15822" t="s">
        <v>3350</v>
      </c>
      <c r="F15822" s="6">
        <v>5</v>
      </c>
      <c r="G15822" s="6">
        <v>267.42108154296875</v>
      </c>
      <c r="H15822" s="6">
        <v>267.42108154296875</v>
      </c>
      <c r="I15822" s="6">
        <v>22.495138168334961</v>
      </c>
      <c r="J15822" s="6">
        <v>50.191428571428524</v>
      </c>
      <c r="K15822">
        <f t="shared" si="494"/>
        <v>0</v>
      </c>
    </row>
    <row r="15823" spans="1:11" x14ac:dyDescent="0.25">
      <c r="A15823" s="5" t="str">
        <f t="shared" si="495"/>
        <v>SubLAPSCE WestMonthly Peak DayMarch6</v>
      </c>
      <c r="B15823" t="s">
        <v>2237</v>
      </c>
      <c r="C15823" t="s">
        <v>2267</v>
      </c>
      <c r="D15823" t="s">
        <v>2930</v>
      </c>
      <c r="E15823" t="s">
        <v>3350</v>
      </c>
      <c r="F15823" s="6">
        <v>6</v>
      </c>
      <c r="G15823" s="6">
        <v>309.90744018554688</v>
      </c>
      <c r="H15823" s="6">
        <v>309.90744018554688</v>
      </c>
      <c r="I15823" s="6">
        <v>27.1939697265625</v>
      </c>
      <c r="J15823" s="6">
        <v>49.992448979591828</v>
      </c>
      <c r="K15823">
        <f t="shared" si="494"/>
        <v>0</v>
      </c>
    </row>
    <row r="15824" spans="1:11" x14ac:dyDescent="0.25">
      <c r="A15824" s="5" t="str">
        <f t="shared" si="495"/>
        <v>SubLAPSCE WestMonthly Peak DayMarch7</v>
      </c>
      <c r="B15824" t="s">
        <v>2237</v>
      </c>
      <c r="C15824" t="s">
        <v>2267</v>
      </c>
      <c r="D15824" t="s">
        <v>2930</v>
      </c>
      <c r="E15824" t="s">
        <v>3350</v>
      </c>
      <c r="F15824" s="6">
        <v>7</v>
      </c>
      <c r="G15824" s="6">
        <v>319.54156494140625</v>
      </c>
      <c r="H15824" s="6">
        <v>319.54156494140625</v>
      </c>
      <c r="I15824" s="6">
        <v>32.584938049316406</v>
      </c>
      <c r="J15824" s="6">
        <v>50.393469387755097</v>
      </c>
      <c r="K15824">
        <f t="shared" si="494"/>
        <v>0</v>
      </c>
    </row>
    <row r="15825" spans="1:11" x14ac:dyDescent="0.25">
      <c r="A15825" s="5" t="str">
        <f t="shared" si="495"/>
        <v>SubLAPSCE WestMonthly Peak DayMarch8</v>
      </c>
      <c r="B15825" t="s">
        <v>2237</v>
      </c>
      <c r="C15825" t="s">
        <v>2267</v>
      </c>
      <c r="D15825" t="s">
        <v>2930</v>
      </c>
      <c r="E15825" t="s">
        <v>3350</v>
      </c>
      <c r="F15825" s="6">
        <v>8</v>
      </c>
      <c r="G15825" s="6">
        <v>365.587890625</v>
      </c>
      <c r="H15825" s="6">
        <v>365.587890625</v>
      </c>
      <c r="I15825" s="6">
        <v>23.544275283813477</v>
      </c>
      <c r="J15825" s="6">
        <v>50.388367346938765</v>
      </c>
      <c r="K15825">
        <f t="shared" si="494"/>
        <v>0</v>
      </c>
    </row>
    <row r="15826" spans="1:11" x14ac:dyDescent="0.25">
      <c r="A15826" s="5" t="str">
        <f t="shared" si="495"/>
        <v>SubLAPSCE WestMonthly Peak DayMarch9</v>
      </c>
      <c r="B15826" t="s">
        <v>2237</v>
      </c>
      <c r="C15826" t="s">
        <v>2267</v>
      </c>
      <c r="D15826" t="s">
        <v>2930</v>
      </c>
      <c r="E15826" t="s">
        <v>3350</v>
      </c>
      <c r="F15826" s="6">
        <v>9</v>
      </c>
      <c r="G15826" s="6">
        <v>342.12493896484375</v>
      </c>
      <c r="H15826" s="6">
        <v>342.12493896484375</v>
      </c>
      <c r="I15826" s="6">
        <v>24.337329864501953</v>
      </c>
      <c r="J15826" s="6">
        <v>51.364489795918367</v>
      </c>
      <c r="K15826">
        <f t="shared" si="494"/>
        <v>0</v>
      </c>
    </row>
    <row r="15827" spans="1:11" x14ac:dyDescent="0.25">
      <c r="A15827" s="5" t="str">
        <f t="shared" si="495"/>
        <v>SubLAPSCE WestMonthly Peak DayMarch10</v>
      </c>
      <c r="B15827" t="s">
        <v>2237</v>
      </c>
      <c r="C15827" t="s">
        <v>2267</v>
      </c>
      <c r="D15827" t="s">
        <v>2930</v>
      </c>
      <c r="E15827" t="s">
        <v>3350</v>
      </c>
      <c r="F15827" s="6">
        <v>10</v>
      </c>
      <c r="G15827" s="6">
        <v>345.71755981445313</v>
      </c>
      <c r="H15827" s="6">
        <v>345.71755981445313</v>
      </c>
      <c r="I15827" s="6">
        <v>24.391506195068359</v>
      </c>
      <c r="J15827" s="6">
        <v>53.097755102040807</v>
      </c>
      <c r="K15827">
        <f t="shared" si="494"/>
        <v>0</v>
      </c>
    </row>
    <row r="15828" spans="1:11" x14ac:dyDescent="0.25">
      <c r="A15828" s="5" t="str">
        <f t="shared" si="495"/>
        <v>SubLAPSCE WestMonthly Peak DayMarch11</v>
      </c>
      <c r="B15828" t="s">
        <v>2237</v>
      </c>
      <c r="C15828" t="s">
        <v>2267</v>
      </c>
      <c r="D15828" t="s">
        <v>2930</v>
      </c>
      <c r="E15828" t="s">
        <v>3350</v>
      </c>
      <c r="F15828" s="6">
        <v>11</v>
      </c>
      <c r="G15828" s="6">
        <v>359.7501220703125</v>
      </c>
      <c r="H15828" s="6">
        <v>359.7501220703125</v>
      </c>
      <c r="I15828" s="6">
        <v>26.048612594604492</v>
      </c>
      <c r="J15828" s="6">
        <v>56.293265306122457</v>
      </c>
      <c r="K15828">
        <f t="shared" si="494"/>
        <v>0</v>
      </c>
    </row>
    <row r="15829" spans="1:11" x14ac:dyDescent="0.25">
      <c r="A15829" s="5" t="str">
        <f t="shared" si="495"/>
        <v>SubLAPSCE WestMonthly Peak DayMarch12</v>
      </c>
      <c r="B15829" t="s">
        <v>2237</v>
      </c>
      <c r="C15829" t="s">
        <v>2267</v>
      </c>
      <c r="D15829" t="s">
        <v>2930</v>
      </c>
      <c r="E15829" t="s">
        <v>3350</v>
      </c>
      <c r="F15829" s="6">
        <v>12</v>
      </c>
      <c r="G15829" s="6">
        <v>355.67376708984375</v>
      </c>
      <c r="H15829" s="6">
        <v>355.67376708984375</v>
      </c>
      <c r="I15829" s="6">
        <v>25.525848388671875</v>
      </c>
      <c r="J15829" s="6">
        <v>57.784693877551071</v>
      </c>
      <c r="K15829">
        <f t="shared" si="494"/>
        <v>0</v>
      </c>
    </row>
    <row r="15830" spans="1:11" x14ac:dyDescent="0.25">
      <c r="A15830" s="5" t="str">
        <f t="shared" si="495"/>
        <v>SubLAPSCE WestMonthly Peak DayMarch13</v>
      </c>
      <c r="B15830" t="s">
        <v>2237</v>
      </c>
      <c r="C15830" t="s">
        <v>2267</v>
      </c>
      <c r="D15830" t="s">
        <v>2930</v>
      </c>
      <c r="E15830" t="s">
        <v>3350</v>
      </c>
      <c r="F15830" s="6">
        <v>13</v>
      </c>
      <c r="G15830" s="6">
        <v>356.90850830078125</v>
      </c>
      <c r="H15830" s="6">
        <v>356.90850830078125</v>
      </c>
      <c r="I15830" s="6">
        <v>25.554441452026367</v>
      </c>
      <c r="J15830" s="6">
        <v>54.482857142857156</v>
      </c>
      <c r="K15830">
        <f t="shared" si="494"/>
        <v>0</v>
      </c>
    </row>
    <row r="15831" spans="1:11" x14ac:dyDescent="0.25">
      <c r="A15831" s="5" t="str">
        <f t="shared" si="495"/>
        <v>SubLAPSCE WestMonthly Peak DayMarch14</v>
      </c>
      <c r="B15831" t="s">
        <v>2237</v>
      </c>
      <c r="C15831" t="s">
        <v>2267</v>
      </c>
      <c r="D15831" t="s">
        <v>2930</v>
      </c>
      <c r="E15831" t="s">
        <v>3350</v>
      </c>
      <c r="F15831" s="6">
        <v>14</v>
      </c>
      <c r="G15831" s="6">
        <v>330.0079345703125</v>
      </c>
      <c r="H15831" s="6">
        <v>330.0079345703125</v>
      </c>
      <c r="I15831" s="6">
        <v>33.067710876464844</v>
      </c>
      <c r="J15831" s="6">
        <v>58.028367346938794</v>
      </c>
      <c r="K15831">
        <f t="shared" si="494"/>
        <v>0</v>
      </c>
    </row>
    <row r="15832" spans="1:11" x14ac:dyDescent="0.25">
      <c r="A15832" s="5" t="str">
        <f t="shared" si="495"/>
        <v>SubLAPSCE WestMonthly Peak DayMarch15</v>
      </c>
      <c r="B15832" t="s">
        <v>2237</v>
      </c>
      <c r="C15832" t="s">
        <v>2267</v>
      </c>
      <c r="D15832" t="s">
        <v>2930</v>
      </c>
      <c r="E15832" t="s">
        <v>3350</v>
      </c>
      <c r="F15832" s="6">
        <v>15</v>
      </c>
      <c r="G15832" s="6">
        <v>282.48556518554688</v>
      </c>
      <c r="H15832" s="6">
        <v>282.48556518554688</v>
      </c>
      <c r="I15832" s="6">
        <v>22.253597259521484</v>
      </c>
      <c r="J15832" s="6">
        <v>57.982244897959141</v>
      </c>
      <c r="K15832">
        <f t="shared" si="494"/>
        <v>0</v>
      </c>
    </row>
    <row r="15833" spans="1:11" x14ac:dyDescent="0.25">
      <c r="A15833" s="5" t="str">
        <f t="shared" si="495"/>
        <v>SubLAPSCE WestMonthly Peak DayMarch16</v>
      </c>
      <c r="B15833" t="s">
        <v>2237</v>
      </c>
      <c r="C15833" t="s">
        <v>2267</v>
      </c>
      <c r="D15833" t="s">
        <v>2930</v>
      </c>
      <c r="E15833" t="s">
        <v>3350</v>
      </c>
      <c r="F15833" s="6">
        <v>16</v>
      </c>
      <c r="G15833" s="6">
        <v>233.28939819335938</v>
      </c>
      <c r="H15833" s="6">
        <v>233.28939819335938</v>
      </c>
      <c r="I15833" s="6">
        <v>22.519033432006836</v>
      </c>
      <c r="J15833" s="6">
        <v>57.975510204081601</v>
      </c>
      <c r="K15833">
        <f t="shared" si="494"/>
        <v>0</v>
      </c>
    </row>
    <row r="15834" spans="1:11" x14ac:dyDescent="0.25">
      <c r="A15834" s="5" t="str">
        <f t="shared" si="495"/>
        <v>SubLAPSCE WestMonthly Peak DayMarch17</v>
      </c>
      <c r="B15834" t="s">
        <v>2237</v>
      </c>
      <c r="C15834" t="s">
        <v>2267</v>
      </c>
      <c r="D15834" t="s">
        <v>2930</v>
      </c>
      <c r="E15834" t="s">
        <v>3350</v>
      </c>
      <c r="F15834" s="6">
        <v>17</v>
      </c>
      <c r="G15834" s="6">
        <v>212.31068420410156</v>
      </c>
      <c r="H15834" s="6">
        <v>212.31068420410156</v>
      </c>
      <c r="I15834" s="6">
        <v>20.261314392089844</v>
      </c>
      <c r="J15834" s="6">
        <v>57.044285714285699</v>
      </c>
      <c r="K15834">
        <f t="shared" si="494"/>
        <v>0</v>
      </c>
    </row>
    <row r="15835" spans="1:11" x14ac:dyDescent="0.25">
      <c r="A15835" s="5" t="str">
        <f t="shared" si="495"/>
        <v>SubLAPSCE WestMonthly Peak DayMarch18</v>
      </c>
      <c r="B15835" t="s">
        <v>2237</v>
      </c>
      <c r="C15835" t="s">
        <v>2267</v>
      </c>
      <c r="D15835" t="s">
        <v>2930</v>
      </c>
      <c r="E15835" t="s">
        <v>3350</v>
      </c>
      <c r="F15835" s="6">
        <v>18</v>
      </c>
      <c r="G15835" s="6">
        <v>209.96853637695313</v>
      </c>
      <c r="H15835" s="6">
        <v>209.96853637695313</v>
      </c>
      <c r="I15835" s="6">
        <v>21.802894592285156</v>
      </c>
      <c r="J15835" s="6">
        <v>54.526122448979571</v>
      </c>
      <c r="K15835">
        <f t="shared" si="494"/>
        <v>0</v>
      </c>
    </row>
    <row r="15836" spans="1:11" x14ac:dyDescent="0.25">
      <c r="A15836" s="5" t="str">
        <f t="shared" si="495"/>
        <v>SubLAPSCE WestMonthly Peak DayMarch19</v>
      </c>
      <c r="B15836" t="s">
        <v>2237</v>
      </c>
      <c r="C15836" t="s">
        <v>2267</v>
      </c>
      <c r="D15836" t="s">
        <v>2930</v>
      </c>
      <c r="E15836" t="s">
        <v>3350</v>
      </c>
      <c r="F15836" s="6">
        <v>19</v>
      </c>
      <c r="G15836" s="6">
        <v>210.58786010742188</v>
      </c>
      <c r="H15836" s="6">
        <v>210.58786010742188</v>
      </c>
      <c r="I15836" s="6">
        <v>24.891511917114258</v>
      </c>
      <c r="J15836" s="6">
        <v>55.33693877551022</v>
      </c>
      <c r="K15836">
        <f t="shared" si="494"/>
        <v>0</v>
      </c>
    </row>
    <row r="15837" spans="1:11" x14ac:dyDescent="0.25">
      <c r="A15837" s="5" t="str">
        <f t="shared" si="495"/>
        <v>SubLAPSCE WestMonthly Peak DayMarch20</v>
      </c>
      <c r="B15837" t="s">
        <v>2237</v>
      </c>
      <c r="C15837" t="s">
        <v>2267</v>
      </c>
      <c r="D15837" t="s">
        <v>2930</v>
      </c>
      <c r="E15837" t="s">
        <v>3350</v>
      </c>
      <c r="F15837" s="6">
        <v>20</v>
      </c>
      <c r="G15837" s="6">
        <v>210.77142333984375</v>
      </c>
      <c r="H15837" s="6">
        <v>210.77142333984375</v>
      </c>
      <c r="I15837" s="6">
        <v>21.196218490600586</v>
      </c>
      <c r="J15837" s="6">
        <v>54.647755102040783</v>
      </c>
      <c r="K15837">
        <f t="shared" si="494"/>
        <v>0</v>
      </c>
    </row>
    <row r="15838" spans="1:11" x14ac:dyDescent="0.25">
      <c r="A15838" s="5" t="str">
        <f t="shared" si="495"/>
        <v>SubLAPSCE WestMonthly Peak DayMarch21</v>
      </c>
      <c r="B15838" t="s">
        <v>2237</v>
      </c>
      <c r="C15838" t="s">
        <v>2267</v>
      </c>
      <c r="D15838" t="s">
        <v>2930</v>
      </c>
      <c r="E15838" t="s">
        <v>3350</v>
      </c>
      <c r="F15838" s="6">
        <v>21</v>
      </c>
      <c r="G15838" s="6">
        <v>218.54837036132813</v>
      </c>
      <c r="H15838" s="6">
        <v>218.54837036132813</v>
      </c>
      <c r="I15838" s="6">
        <v>21.667629241943359</v>
      </c>
      <c r="J15838" s="6">
        <v>53.872653061224469</v>
      </c>
      <c r="K15838">
        <f t="shared" si="494"/>
        <v>0</v>
      </c>
    </row>
    <row r="15839" spans="1:11" x14ac:dyDescent="0.25">
      <c r="A15839" s="5" t="str">
        <f t="shared" si="495"/>
        <v>SubLAPSCE WestMonthly Peak DayMarch22</v>
      </c>
      <c r="B15839" t="s">
        <v>2237</v>
      </c>
      <c r="C15839" t="s">
        <v>2267</v>
      </c>
      <c r="D15839" t="s">
        <v>2930</v>
      </c>
      <c r="E15839" t="s">
        <v>3350</v>
      </c>
      <c r="F15839" s="6">
        <v>22</v>
      </c>
      <c r="G15839" s="6">
        <v>214.44706726074219</v>
      </c>
      <c r="H15839" s="6">
        <v>214.44706726074219</v>
      </c>
      <c r="I15839" s="6">
        <v>46.406223297119141</v>
      </c>
      <c r="J15839" s="6">
        <v>53.717346938775506</v>
      </c>
      <c r="K15839">
        <f t="shared" si="494"/>
        <v>0</v>
      </c>
    </row>
    <row r="15840" spans="1:11" x14ac:dyDescent="0.25">
      <c r="A15840" s="5" t="str">
        <f t="shared" si="495"/>
        <v>SubLAPSCE WestMonthly Peak DayMarch23</v>
      </c>
      <c r="B15840" t="s">
        <v>2237</v>
      </c>
      <c r="C15840" t="s">
        <v>2267</v>
      </c>
      <c r="D15840" t="s">
        <v>2930</v>
      </c>
      <c r="E15840" t="s">
        <v>3350</v>
      </c>
      <c r="F15840" s="6">
        <v>23</v>
      </c>
      <c r="G15840" s="6">
        <v>210.4127197265625</v>
      </c>
      <c r="H15840" s="6">
        <v>210.4127197265625</v>
      </c>
      <c r="I15840" s="6">
        <v>19.940109252929688</v>
      </c>
      <c r="J15840" s="6">
        <v>51.367755102040825</v>
      </c>
      <c r="K15840">
        <f t="shared" si="494"/>
        <v>0</v>
      </c>
    </row>
    <row r="15841" spans="1:11" x14ac:dyDescent="0.25">
      <c r="A15841" s="5" t="str">
        <f t="shared" si="495"/>
        <v>SubLAPSCE WestMonthly Peak DayMarch24</v>
      </c>
      <c r="B15841" t="s">
        <v>2237</v>
      </c>
      <c r="C15841" t="s">
        <v>2267</v>
      </c>
      <c r="D15841" t="s">
        <v>2930</v>
      </c>
      <c r="E15841" t="s">
        <v>3350</v>
      </c>
      <c r="F15841" s="6">
        <v>24</v>
      </c>
      <c r="G15841" s="6">
        <v>209.4327392578125</v>
      </c>
      <c r="H15841" s="6">
        <v>209.4327392578125</v>
      </c>
      <c r="I15841" s="6">
        <v>23.856782913208008</v>
      </c>
      <c r="J15841" s="6">
        <v>49.087551020408171</v>
      </c>
      <c r="K15841">
        <f t="shared" si="494"/>
        <v>0</v>
      </c>
    </row>
    <row r="15842" spans="1:11" x14ac:dyDescent="0.25">
      <c r="A15842" s="5" t="str">
        <f t="shared" si="495"/>
        <v>SubLAPSCE WestAverage WeekdayApril1</v>
      </c>
      <c r="B15842" t="s">
        <v>2237</v>
      </c>
      <c r="C15842" t="s">
        <v>2267</v>
      </c>
      <c r="D15842" t="s">
        <v>2931</v>
      </c>
      <c r="E15842" t="s">
        <v>3351</v>
      </c>
      <c r="F15842" s="6">
        <v>1</v>
      </c>
      <c r="G15842" s="6">
        <v>209.11463928222656</v>
      </c>
      <c r="H15842" s="6">
        <v>209.11463928222656</v>
      </c>
      <c r="I15842" s="6">
        <v>22.930013656616211</v>
      </c>
      <c r="J15842" s="6">
        <v>60.250408163265313</v>
      </c>
      <c r="K15842">
        <f t="shared" si="494"/>
        <v>0</v>
      </c>
    </row>
    <row r="15843" spans="1:11" x14ac:dyDescent="0.25">
      <c r="A15843" s="5" t="str">
        <f t="shared" si="495"/>
        <v>SubLAPSCE WestAverage WeekdayApril2</v>
      </c>
      <c r="B15843" t="s">
        <v>2237</v>
      </c>
      <c r="C15843" t="s">
        <v>2267</v>
      </c>
      <c r="D15843" t="s">
        <v>2931</v>
      </c>
      <c r="E15843" t="s">
        <v>3351</v>
      </c>
      <c r="F15843" s="6">
        <v>2</v>
      </c>
      <c r="G15843" s="6">
        <v>225.03643798828125</v>
      </c>
      <c r="H15843" s="6">
        <v>225.03643798828125</v>
      </c>
      <c r="I15843" s="6">
        <v>21.262235641479492</v>
      </c>
      <c r="J15843" s="6">
        <v>59.48836734693878</v>
      </c>
      <c r="K15843">
        <f t="shared" si="494"/>
        <v>0</v>
      </c>
    </row>
    <row r="15844" spans="1:11" x14ac:dyDescent="0.25">
      <c r="A15844" s="5" t="str">
        <f t="shared" si="495"/>
        <v>SubLAPSCE WestAverage WeekdayApril3</v>
      </c>
      <c r="B15844" t="s">
        <v>2237</v>
      </c>
      <c r="C15844" t="s">
        <v>2267</v>
      </c>
      <c r="D15844" t="s">
        <v>2931</v>
      </c>
      <c r="E15844" t="s">
        <v>3351</v>
      </c>
      <c r="F15844" s="6">
        <v>3</v>
      </c>
      <c r="G15844" s="6">
        <v>225.09078979492188</v>
      </c>
      <c r="H15844" s="6">
        <v>225.09078979492188</v>
      </c>
      <c r="I15844" s="6">
        <v>21.327699661254883</v>
      </c>
      <c r="J15844" s="6">
        <v>59.426734693877556</v>
      </c>
      <c r="K15844">
        <f t="shared" si="494"/>
        <v>0</v>
      </c>
    </row>
    <row r="15845" spans="1:11" x14ac:dyDescent="0.25">
      <c r="A15845" s="5" t="str">
        <f t="shared" si="495"/>
        <v>SubLAPSCE WestAverage WeekdayApril4</v>
      </c>
      <c r="B15845" t="s">
        <v>2237</v>
      </c>
      <c r="C15845" t="s">
        <v>2267</v>
      </c>
      <c r="D15845" t="s">
        <v>2931</v>
      </c>
      <c r="E15845" t="s">
        <v>3351</v>
      </c>
      <c r="F15845" s="6">
        <v>4</v>
      </c>
      <c r="G15845" s="6">
        <v>228.250244140625</v>
      </c>
      <c r="H15845" s="6">
        <v>228.250244140625</v>
      </c>
      <c r="I15845" s="6">
        <v>21.917978286743164</v>
      </c>
      <c r="J15845" s="6">
        <v>59.077959183673492</v>
      </c>
      <c r="K15845">
        <f t="shared" si="494"/>
        <v>0</v>
      </c>
    </row>
    <row r="15846" spans="1:11" x14ac:dyDescent="0.25">
      <c r="A15846" s="5" t="str">
        <f t="shared" si="495"/>
        <v>SubLAPSCE WestAverage WeekdayApril5</v>
      </c>
      <c r="B15846" t="s">
        <v>2237</v>
      </c>
      <c r="C15846" t="s">
        <v>2267</v>
      </c>
      <c r="D15846" t="s">
        <v>2931</v>
      </c>
      <c r="E15846" t="s">
        <v>3351</v>
      </c>
      <c r="F15846" s="6">
        <v>5</v>
      </c>
      <c r="G15846" s="6">
        <v>272.46670532226563</v>
      </c>
      <c r="H15846" s="6">
        <v>272.46670532226563</v>
      </c>
      <c r="I15846" s="6">
        <v>23.564531326293945</v>
      </c>
      <c r="J15846" s="6">
        <v>58.501224489795938</v>
      </c>
      <c r="K15846">
        <f t="shared" si="494"/>
        <v>0</v>
      </c>
    </row>
    <row r="15847" spans="1:11" x14ac:dyDescent="0.25">
      <c r="A15847" s="5" t="str">
        <f t="shared" si="495"/>
        <v>SubLAPSCE WestAverage WeekdayApril6</v>
      </c>
      <c r="B15847" t="s">
        <v>2237</v>
      </c>
      <c r="C15847" t="s">
        <v>2267</v>
      </c>
      <c r="D15847" t="s">
        <v>2931</v>
      </c>
      <c r="E15847" t="s">
        <v>3351</v>
      </c>
      <c r="F15847" s="6">
        <v>6</v>
      </c>
      <c r="G15847" s="6">
        <v>329.72048950195313</v>
      </c>
      <c r="H15847" s="6">
        <v>329.72048950195313</v>
      </c>
      <c r="I15847" s="6">
        <v>26.502298355102539</v>
      </c>
      <c r="J15847" s="6">
        <v>59.135714285714272</v>
      </c>
      <c r="K15847">
        <f t="shared" si="494"/>
        <v>0</v>
      </c>
    </row>
    <row r="15848" spans="1:11" x14ac:dyDescent="0.25">
      <c r="A15848" s="5" t="str">
        <f t="shared" si="495"/>
        <v>SubLAPSCE WestAverage WeekdayApril7</v>
      </c>
      <c r="B15848" t="s">
        <v>2237</v>
      </c>
      <c r="C15848" t="s">
        <v>2267</v>
      </c>
      <c r="D15848" t="s">
        <v>2931</v>
      </c>
      <c r="E15848" t="s">
        <v>3351</v>
      </c>
      <c r="F15848" s="6">
        <v>7</v>
      </c>
      <c r="G15848" s="6">
        <v>337.53451538085938</v>
      </c>
      <c r="H15848" s="6">
        <v>337.53451538085938</v>
      </c>
      <c r="I15848" s="6">
        <v>22.788276672363281</v>
      </c>
      <c r="J15848" s="6">
        <v>58.874285714285726</v>
      </c>
      <c r="K15848">
        <f t="shared" si="494"/>
        <v>0</v>
      </c>
    </row>
    <row r="15849" spans="1:11" x14ac:dyDescent="0.25">
      <c r="A15849" s="5" t="str">
        <f t="shared" si="495"/>
        <v>SubLAPSCE WestAverage WeekdayApril8</v>
      </c>
      <c r="B15849" t="s">
        <v>2237</v>
      </c>
      <c r="C15849" t="s">
        <v>2267</v>
      </c>
      <c r="D15849" t="s">
        <v>2931</v>
      </c>
      <c r="E15849" t="s">
        <v>3351</v>
      </c>
      <c r="F15849" s="6">
        <v>8</v>
      </c>
      <c r="G15849" s="6">
        <v>383.92068481445313</v>
      </c>
      <c r="H15849" s="6">
        <v>383.92068481445313</v>
      </c>
      <c r="I15849" s="6">
        <v>24.339271545410156</v>
      </c>
      <c r="J15849" s="6">
        <v>58.675510204081661</v>
      </c>
      <c r="K15849">
        <f t="shared" si="494"/>
        <v>0</v>
      </c>
    </row>
    <row r="15850" spans="1:11" x14ac:dyDescent="0.25">
      <c r="A15850" s="5" t="str">
        <f t="shared" si="495"/>
        <v>SubLAPSCE WestAverage WeekdayApril9</v>
      </c>
      <c r="B15850" t="s">
        <v>2237</v>
      </c>
      <c r="C15850" t="s">
        <v>2267</v>
      </c>
      <c r="D15850" t="s">
        <v>2931</v>
      </c>
      <c r="E15850" t="s">
        <v>3351</v>
      </c>
      <c r="F15850" s="6">
        <v>9</v>
      </c>
      <c r="G15850" s="6">
        <v>358.89398193359375</v>
      </c>
      <c r="H15850" s="6">
        <v>358.89398193359375</v>
      </c>
      <c r="I15850" s="6">
        <v>22.07707405090332</v>
      </c>
      <c r="J15850" s="6">
        <v>58.654081632653082</v>
      </c>
      <c r="K15850">
        <f t="shared" si="494"/>
        <v>0</v>
      </c>
    </row>
    <row r="15851" spans="1:11" x14ac:dyDescent="0.25">
      <c r="A15851" s="5" t="str">
        <f t="shared" si="495"/>
        <v>SubLAPSCE WestAverage WeekdayApril10</v>
      </c>
      <c r="B15851" t="s">
        <v>2237</v>
      </c>
      <c r="C15851" t="s">
        <v>2267</v>
      </c>
      <c r="D15851" t="s">
        <v>2931</v>
      </c>
      <c r="E15851" t="s">
        <v>3351</v>
      </c>
      <c r="F15851" s="6">
        <v>10</v>
      </c>
      <c r="G15851" s="6">
        <v>359.62240600585938</v>
      </c>
      <c r="H15851" s="6">
        <v>359.62240600585938</v>
      </c>
      <c r="I15851" s="6">
        <v>22.366216659545898</v>
      </c>
      <c r="J15851" s="6">
        <v>59.705918367346968</v>
      </c>
      <c r="K15851">
        <f t="shared" si="494"/>
        <v>0</v>
      </c>
    </row>
    <row r="15852" spans="1:11" x14ac:dyDescent="0.25">
      <c r="A15852" s="5" t="str">
        <f t="shared" si="495"/>
        <v>SubLAPSCE WestAverage WeekdayApril11</v>
      </c>
      <c r="B15852" t="s">
        <v>2237</v>
      </c>
      <c r="C15852" t="s">
        <v>2267</v>
      </c>
      <c r="D15852" t="s">
        <v>2931</v>
      </c>
      <c r="E15852" t="s">
        <v>3351</v>
      </c>
      <c r="F15852" s="6">
        <v>11</v>
      </c>
      <c r="G15852" s="6">
        <v>380.07452392578125</v>
      </c>
      <c r="H15852" s="6">
        <v>380.07452392578125</v>
      </c>
      <c r="I15852" s="6">
        <v>22.741542816162109</v>
      </c>
      <c r="J15852" s="6">
        <v>63.119183673469394</v>
      </c>
      <c r="K15852">
        <f t="shared" si="494"/>
        <v>0</v>
      </c>
    </row>
    <row r="15853" spans="1:11" x14ac:dyDescent="0.25">
      <c r="A15853" s="5" t="str">
        <f t="shared" si="495"/>
        <v>SubLAPSCE WestAverage WeekdayApril12</v>
      </c>
      <c r="B15853" t="s">
        <v>2237</v>
      </c>
      <c r="C15853" t="s">
        <v>2267</v>
      </c>
      <c r="D15853" t="s">
        <v>2931</v>
      </c>
      <c r="E15853" t="s">
        <v>3351</v>
      </c>
      <c r="F15853" s="6">
        <v>12</v>
      </c>
      <c r="G15853" s="6">
        <v>366.39364624023438</v>
      </c>
      <c r="H15853" s="6">
        <v>366.39364624023438</v>
      </c>
      <c r="I15853" s="6">
        <v>23.038825988769531</v>
      </c>
      <c r="J15853" s="6">
        <v>65.787346938775556</v>
      </c>
      <c r="K15853">
        <f t="shared" si="494"/>
        <v>0</v>
      </c>
    </row>
    <row r="15854" spans="1:11" x14ac:dyDescent="0.25">
      <c r="A15854" s="5" t="str">
        <f t="shared" si="495"/>
        <v>SubLAPSCE WestAverage WeekdayApril13</v>
      </c>
      <c r="B15854" t="s">
        <v>2237</v>
      </c>
      <c r="C15854" t="s">
        <v>2267</v>
      </c>
      <c r="D15854" t="s">
        <v>2931</v>
      </c>
      <c r="E15854" t="s">
        <v>3351</v>
      </c>
      <c r="F15854" s="6">
        <v>13</v>
      </c>
      <c r="G15854" s="6">
        <v>354.57208251953125</v>
      </c>
      <c r="H15854" s="6">
        <v>354.57208251953125</v>
      </c>
      <c r="I15854" s="6">
        <v>21.894889831542969</v>
      </c>
      <c r="J15854" s="6">
        <v>65.251428571428576</v>
      </c>
      <c r="K15854">
        <f t="shared" si="494"/>
        <v>0</v>
      </c>
    </row>
    <row r="15855" spans="1:11" x14ac:dyDescent="0.25">
      <c r="A15855" s="5" t="str">
        <f t="shared" si="495"/>
        <v>SubLAPSCE WestAverage WeekdayApril14</v>
      </c>
      <c r="B15855" t="s">
        <v>2237</v>
      </c>
      <c r="C15855" t="s">
        <v>2267</v>
      </c>
      <c r="D15855" t="s">
        <v>2931</v>
      </c>
      <c r="E15855" t="s">
        <v>3351</v>
      </c>
      <c r="F15855" s="6">
        <v>14</v>
      </c>
      <c r="G15855" s="6">
        <v>312.93637084960938</v>
      </c>
      <c r="H15855" s="6">
        <v>312.93637084960938</v>
      </c>
      <c r="I15855" s="6">
        <v>22.326120376586914</v>
      </c>
      <c r="J15855" s="6">
        <v>65.941632653061191</v>
      </c>
      <c r="K15855">
        <f t="shared" si="494"/>
        <v>0</v>
      </c>
    </row>
    <row r="15856" spans="1:11" x14ac:dyDescent="0.25">
      <c r="A15856" s="5" t="str">
        <f t="shared" si="495"/>
        <v>SubLAPSCE WestAverage WeekdayApril15</v>
      </c>
      <c r="B15856" t="s">
        <v>2237</v>
      </c>
      <c r="C15856" t="s">
        <v>2267</v>
      </c>
      <c r="D15856" t="s">
        <v>2931</v>
      </c>
      <c r="E15856" t="s">
        <v>3351</v>
      </c>
      <c r="F15856" s="6">
        <v>15</v>
      </c>
      <c r="G15856" s="6">
        <v>269.76016235351563</v>
      </c>
      <c r="H15856" s="6">
        <v>269.76016235351563</v>
      </c>
      <c r="I15856" s="6">
        <v>19.876043319702148</v>
      </c>
      <c r="J15856" s="6">
        <v>66.688979591836741</v>
      </c>
      <c r="K15856">
        <f t="shared" si="494"/>
        <v>0</v>
      </c>
    </row>
    <row r="15857" spans="1:11" x14ac:dyDescent="0.25">
      <c r="A15857" s="5" t="str">
        <f t="shared" si="495"/>
        <v>SubLAPSCE WestAverage WeekdayApril16</v>
      </c>
      <c r="B15857" t="s">
        <v>2237</v>
      </c>
      <c r="C15857" t="s">
        <v>2267</v>
      </c>
      <c r="D15857" t="s">
        <v>2931</v>
      </c>
      <c r="E15857" t="s">
        <v>3351</v>
      </c>
      <c r="F15857" s="6">
        <v>16</v>
      </c>
      <c r="G15857" s="6">
        <v>231.85169982910156</v>
      </c>
      <c r="H15857" s="6">
        <v>231.85169982910156</v>
      </c>
      <c r="I15857" s="6">
        <v>19.867284774780273</v>
      </c>
      <c r="J15857" s="6">
        <v>66.195918367346977</v>
      </c>
      <c r="K15857">
        <f t="shared" si="494"/>
        <v>0</v>
      </c>
    </row>
    <row r="15858" spans="1:11" x14ac:dyDescent="0.25">
      <c r="A15858" s="5" t="str">
        <f t="shared" si="495"/>
        <v>SubLAPSCE WestAverage WeekdayApril17</v>
      </c>
      <c r="B15858" t="s">
        <v>2237</v>
      </c>
      <c r="C15858" t="s">
        <v>2267</v>
      </c>
      <c r="D15858" t="s">
        <v>2931</v>
      </c>
      <c r="E15858" t="s">
        <v>3351</v>
      </c>
      <c r="F15858" s="6">
        <v>17</v>
      </c>
      <c r="G15858" s="6">
        <v>215.53343200683594</v>
      </c>
      <c r="H15858" s="6">
        <v>215.53343200683594</v>
      </c>
      <c r="I15858" s="6">
        <v>21.435871124267578</v>
      </c>
      <c r="J15858" s="6">
        <v>65.766530612244907</v>
      </c>
      <c r="K15858">
        <f t="shared" si="494"/>
        <v>0</v>
      </c>
    </row>
    <row r="15859" spans="1:11" x14ac:dyDescent="0.25">
      <c r="A15859" s="5" t="str">
        <f t="shared" si="495"/>
        <v>SubLAPSCE WestAverage WeekdayApril18</v>
      </c>
      <c r="B15859" t="s">
        <v>2237</v>
      </c>
      <c r="C15859" t="s">
        <v>2267</v>
      </c>
      <c r="D15859" t="s">
        <v>2931</v>
      </c>
      <c r="E15859" t="s">
        <v>3351</v>
      </c>
      <c r="F15859" s="6">
        <v>18</v>
      </c>
      <c r="G15859" s="6">
        <v>209.81962585449219</v>
      </c>
      <c r="H15859" s="6">
        <v>209.81962585449219</v>
      </c>
      <c r="I15859" s="6">
        <v>21.0716552734375</v>
      </c>
      <c r="J15859" s="6">
        <v>64.517551020408149</v>
      </c>
      <c r="K15859">
        <f t="shared" si="494"/>
        <v>0</v>
      </c>
    </row>
    <row r="15860" spans="1:11" x14ac:dyDescent="0.25">
      <c r="A15860" s="5" t="str">
        <f t="shared" si="495"/>
        <v>SubLAPSCE WestAverage WeekdayApril19</v>
      </c>
      <c r="B15860" t="s">
        <v>2237</v>
      </c>
      <c r="C15860" t="s">
        <v>2267</v>
      </c>
      <c r="D15860" t="s">
        <v>2931</v>
      </c>
      <c r="E15860" t="s">
        <v>3351</v>
      </c>
      <c r="F15860" s="6">
        <v>19</v>
      </c>
      <c r="G15860" s="6">
        <v>224.18287658691406</v>
      </c>
      <c r="H15860" s="6">
        <v>224.18287658691406</v>
      </c>
      <c r="I15860" s="6">
        <v>25.774068832397461</v>
      </c>
      <c r="J15860" s="6">
        <v>63.959591836734667</v>
      </c>
      <c r="K15860">
        <f t="shared" si="494"/>
        <v>0</v>
      </c>
    </row>
    <row r="15861" spans="1:11" x14ac:dyDescent="0.25">
      <c r="A15861" s="5" t="str">
        <f t="shared" si="495"/>
        <v>SubLAPSCE WestAverage WeekdayApril20</v>
      </c>
      <c r="B15861" t="s">
        <v>2237</v>
      </c>
      <c r="C15861" t="s">
        <v>2267</v>
      </c>
      <c r="D15861" t="s">
        <v>2931</v>
      </c>
      <c r="E15861" t="s">
        <v>3351</v>
      </c>
      <c r="F15861" s="6">
        <v>20</v>
      </c>
      <c r="G15861" s="6">
        <v>218.57670593261719</v>
      </c>
      <c r="H15861" s="6">
        <v>218.57670593261719</v>
      </c>
      <c r="I15861" s="6">
        <v>36.049575805664063</v>
      </c>
      <c r="J15861" s="6">
        <v>61.879183673469356</v>
      </c>
      <c r="K15861">
        <f t="shared" si="494"/>
        <v>0</v>
      </c>
    </row>
    <row r="15862" spans="1:11" x14ac:dyDescent="0.25">
      <c r="A15862" s="5" t="str">
        <f t="shared" si="495"/>
        <v>SubLAPSCE WestAverage WeekdayApril21</v>
      </c>
      <c r="B15862" t="s">
        <v>2237</v>
      </c>
      <c r="C15862" t="s">
        <v>2267</v>
      </c>
      <c r="D15862" t="s">
        <v>2931</v>
      </c>
      <c r="E15862" t="s">
        <v>3351</v>
      </c>
      <c r="F15862" s="6">
        <v>21</v>
      </c>
      <c r="G15862" s="6">
        <v>236.89895629882813</v>
      </c>
      <c r="H15862" s="6">
        <v>236.89895629882813</v>
      </c>
      <c r="I15862" s="6">
        <v>33.124801635742188</v>
      </c>
      <c r="J15862" s="6">
        <v>59.45999999999998</v>
      </c>
      <c r="K15862">
        <f t="shared" si="494"/>
        <v>0</v>
      </c>
    </row>
    <row r="15863" spans="1:11" x14ac:dyDescent="0.25">
      <c r="A15863" s="5" t="str">
        <f t="shared" si="495"/>
        <v>SubLAPSCE WestAverage WeekdayApril22</v>
      </c>
      <c r="B15863" t="s">
        <v>2237</v>
      </c>
      <c r="C15863" t="s">
        <v>2267</v>
      </c>
      <c r="D15863" t="s">
        <v>2931</v>
      </c>
      <c r="E15863" t="s">
        <v>3351</v>
      </c>
      <c r="F15863" s="6">
        <v>22</v>
      </c>
      <c r="G15863" s="6">
        <v>228.76666259765625</v>
      </c>
      <c r="H15863" s="6">
        <v>228.76666259765625</v>
      </c>
      <c r="I15863" s="6">
        <v>23.497476577758789</v>
      </c>
      <c r="J15863" s="6">
        <v>58.769183673469406</v>
      </c>
      <c r="K15863">
        <f t="shared" si="494"/>
        <v>0</v>
      </c>
    </row>
    <row r="15864" spans="1:11" x14ac:dyDescent="0.25">
      <c r="A15864" s="5" t="str">
        <f t="shared" si="495"/>
        <v>SubLAPSCE WestAverage WeekdayApril23</v>
      </c>
      <c r="B15864" t="s">
        <v>2237</v>
      </c>
      <c r="C15864" t="s">
        <v>2267</v>
      </c>
      <c r="D15864" t="s">
        <v>2931</v>
      </c>
      <c r="E15864" t="s">
        <v>3351</v>
      </c>
      <c r="F15864" s="6">
        <v>23</v>
      </c>
      <c r="G15864" s="6">
        <v>216.75947570800781</v>
      </c>
      <c r="H15864" s="6">
        <v>216.75947570800781</v>
      </c>
      <c r="I15864" s="6">
        <v>21.411680221557617</v>
      </c>
      <c r="J15864" s="6">
        <v>59.003877551020373</v>
      </c>
      <c r="K15864">
        <f t="shared" si="494"/>
        <v>0</v>
      </c>
    </row>
    <row r="15865" spans="1:11" x14ac:dyDescent="0.25">
      <c r="A15865" s="5" t="str">
        <f t="shared" si="495"/>
        <v>SubLAPSCE WestAverage WeekdayApril24</v>
      </c>
      <c r="B15865" t="s">
        <v>2237</v>
      </c>
      <c r="C15865" t="s">
        <v>2267</v>
      </c>
      <c r="D15865" t="s">
        <v>2931</v>
      </c>
      <c r="E15865" t="s">
        <v>3351</v>
      </c>
      <c r="F15865" s="6">
        <v>24</v>
      </c>
      <c r="G15865" s="6">
        <v>218.84469604492188</v>
      </c>
      <c r="H15865" s="6">
        <v>218.84469604492188</v>
      </c>
      <c r="I15865" s="6">
        <v>21.431629180908203</v>
      </c>
      <c r="J15865" s="6">
        <v>59.192040816326511</v>
      </c>
      <c r="K15865">
        <f t="shared" si="494"/>
        <v>0</v>
      </c>
    </row>
    <row r="15866" spans="1:11" x14ac:dyDescent="0.25">
      <c r="A15866" s="5" t="str">
        <f t="shared" si="495"/>
        <v>SubLAPSCE WestMonthly Peak DayApril1</v>
      </c>
      <c r="B15866" t="s">
        <v>2237</v>
      </c>
      <c r="C15866" t="s">
        <v>2267</v>
      </c>
      <c r="D15866" t="s">
        <v>2932</v>
      </c>
      <c r="E15866" t="s">
        <v>3351</v>
      </c>
      <c r="F15866" s="6">
        <v>1</v>
      </c>
      <c r="G15866" s="6">
        <v>211.10279846191406</v>
      </c>
      <c r="H15866" s="6">
        <v>211.10279846191406</v>
      </c>
      <c r="I15866" s="6">
        <v>21.652986526489258</v>
      </c>
      <c r="J15866" s="6">
        <v>67.705714285714308</v>
      </c>
      <c r="K15866">
        <f t="shared" si="494"/>
        <v>0</v>
      </c>
    </row>
    <row r="15867" spans="1:11" x14ac:dyDescent="0.25">
      <c r="A15867" s="5" t="str">
        <f t="shared" si="495"/>
        <v>SubLAPSCE WestMonthly Peak DayApril2</v>
      </c>
      <c r="B15867" t="s">
        <v>2237</v>
      </c>
      <c r="C15867" t="s">
        <v>2267</v>
      </c>
      <c r="D15867" t="s">
        <v>2932</v>
      </c>
      <c r="E15867" t="s">
        <v>3351</v>
      </c>
      <c r="F15867" s="6">
        <v>2</v>
      </c>
      <c r="G15867" s="6">
        <v>223.68856811523438</v>
      </c>
      <c r="H15867" s="6">
        <v>223.68856811523438</v>
      </c>
      <c r="I15867" s="6">
        <v>21.989614486694336</v>
      </c>
      <c r="J15867" s="6">
        <v>65.598571428571404</v>
      </c>
      <c r="K15867">
        <f t="shared" si="494"/>
        <v>0</v>
      </c>
    </row>
    <row r="15868" spans="1:11" x14ac:dyDescent="0.25">
      <c r="A15868" s="5" t="str">
        <f t="shared" si="495"/>
        <v>SubLAPSCE WestMonthly Peak DayApril3</v>
      </c>
      <c r="B15868" t="s">
        <v>2237</v>
      </c>
      <c r="C15868" t="s">
        <v>2267</v>
      </c>
      <c r="D15868" t="s">
        <v>2932</v>
      </c>
      <c r="E15868" t="s">
        <v>3351</v>
      </c>
      <c r="F15868" s="6">
        <v>3</v>
      </c>
      <c r="G15868" s="6">
        <v>233.41181945800781</v>
      </c>
      <c r="H15868" s="6">
        <v>233.41181945800781</v>
      </c>
      <c r="I15868" s="6">
        <v>22.404758453369141</v>
      </c>
      <c r="J15868" s="6">
        <v>63.762857142857108</v>
      </c>
      <c r="K15868">
        <f t="shared" si="494"/>
        <v>0</v>
      </c>
    </row>
    <row r="15869" spans="1:11" x14ac:dyDescent="0.25">
      <c r="A15869" s="5" t="str">
        <f t="shared" si="495"/>
        <v>SubLAPSCE WestMonthly Peak DayApril4</v>
      </c>
      <c r="B15869" t="s">
        <v>2237</v>
      </c>
      <c r="C15869" t="s">
        <v>2267</v>
      </c>
      <c r="D15869" t="s">
        <v>2932</v>
      </c>
      <c r="E15869" t="s">
        <v>3351</v>
      </c>
      <c r="F15869" s="6">
        <v>4</v>
      </c>
      <c r="G15869" s="6">
        <v>240.56019592285156</v>
      </c>
      <c r="H15869" s="6">
        <v>240.56019592285156</v>
      </c>
      <c r="I15869" s="6">
        <v>29.104101181030273</v>
      </c>
      <c r="J15869" s="6">
        <v>63.343061224489816</v>
      </c>
      <c r="K15869">
        <f t="shared" si="494"/>
        <v>0</v>
      </c>
    </row>
    <row r="15870" spans="1:11" x14ac:dyDescent="0.25">
      <c r="A15870" s="5" t="str">
        <f t="shared" si="495"/>
        <v>SubLAPSCE WestMonthly Peak DayApril5</v>
      </c>
      <c r="B15870" t="s">
        <v>2237</v>
      </c>
      <c r="C15870" t="s">
        <v>2267</v>
      </c>
      <c r="D15870" t="s">
        <v>2932</v>
      </c>
      <c r="E15870" t="s">
        <v>3351</v>
      </c>
      <c r="F15870" s="6">
        <v>5</v>
      </c>
      <c r="G15870" s="6">
        <v>268.2977294921875</v>
      </c>
      <c r="H15870" s="6">
        <v>268.2977294921875</v>
      </c>
      <c r="I15870" s="6">
        <v>30.861484527587891</v>
      </c>
      <c r="J15870" s="6">
        <v>63.002653061224521</v>
      </c>
      <c r="K15870">
        <f t="shared" si="494"/>
        <v>0</v>
      </c>
    </row>
    <row r="15871" spans="1:11" x14ac:dyDescent="0.25">
      <c r="A15871" s="5" t="str">
        <f t="shared" si="495"/>
        <v>SubLAPSCE WestMonthly Peak DayApril6</v>
      </c>
      <c r="B15871" t="s">
        <v>2237</v>
      </c>
      <c r="C15871" t="s">
        <v>2267</v>
      </c>
      <c r="D15871" t="s">
        <v>2932</v>
      </c>
      <c r="E15871" t="s">
        <v>3351</v>
      </c>
      <c r="F15871" s="6">
        <v>6</v>
      </c>
      <c r="G15871" s="6">
        <v>309.9700927734375</v>
      </c>
      <c r="H15871" s="6">
        <v>309.9700927734375</v>
      </c>
      <c r="I15871" s="6">
        <v>22.154756546020508</v>
      </c>
      <c r="J15871" s="6">
        <v>62.744693877551072</v>
      </c>
      <c r="K15871">
        <f t="shared" si="494"/>
        <v>0</v>
      </c>
    </row>
    <row r="15872" spans="1:11" x14ac:dyDescent="0.25">
      <c r="A15872" s="5" t="str">
        <f t="shared" si="495"/>
        <v>SubLAPSCE WestMonthly Peak DayApril7</v>
      </c>
      <c r="B15872" t="s">
        <v>2237</v>
      </c>
      <c r="C15872" t="s">
        <v>2267</v>
      </c>
      <c r="D15872" t="s">
        <v>2932</v>
      </c>
      <c r="E15872" t="s">
        <v>3351</v>
      </c>
      <c r="F15872" s="6">
        <v>7</v>
      </c>
      <c r="G15872" s="6">
        <v>329.73202514648438</v>
      </c>
      <c r="H15872" s="6">
        <v>329.73202514648438</v>
      </c>
      <c r="I15872" s="6">
        <v>25.869012832641602</v>
      </c>
      <c r="J15872" s="6">
        <v>62.50306122448977</v>
      </c>
      <c r="K15872">
        <f t="shared" si="494"/>
        <v>0</v>
      </c>
    </row>
    <row r="15873" spans="1:11" x14ac:dyDescent="0.25">
      <c r="A15873" s="5" t="str">
        <f t="shared" si="495"/>
        <v>SubLAPSCE WestMonthly Peak DayApril8</v>
      </c>
      <c r="B15873" t="s">
        <v>2237</v>
      </c>
      <c r="C15873" t="s">
        <v>2267</v>
      </c>
      <c r="D15873" t="s">
        <v>2932</v>
      </c>
      <c r="E15873" t="s">
        <v>3351</v>
      </c>
      <c r="F15873" s="6">
        <v>8</v>
      </c>
      <c r="G15873" s="6">
        <v>351.49945068359375</v>
      </c>
      <c r="H15873" s="6">
        <v>351.49945068359375</v>
      </c>
      <c r="I15873" s="6">
        <v>24.025026321411133</v>
      </c>
      <c r="J15873" s="6">
        <v>63.52489795918364</v>
      </c>
      <c r="K15873">
        <f t="shared" si="494"/>
        <v>0</v>
      </c>
    </row>
    <row r="15874" spans="1:11" x14ac:dyDescent="0.25">
      <c r="A15874" s="5" t="str">
        <f t="shared" si="495"/>
        <v>SubLAPSCE WestMonthly Peak DayApril9</v>
      </c>
      <c r="B15874" t="s">
        <v>2237</v>
      </c>
      <c r="C15874" t="s">
        <v>2267</v>
      </c>
      <c r="D15874" t="s">
        <v>2932</v>
      </c>
      <c r="E15874" t="s">
        <v>3351</v>
      </c>
      <c r="F15874" s="6">
        <v>9</v>
      </c>
      <c r="G15874" s="6">
        <v>325.8321533203125</v>
      </c>
      <c r="H15874" s="6">
        <v>325.8321533203125</v>
      </c>
      <c r="I15874" s="6">
        <v>24.610786437988281</v>
      </c>
      <c r="J15874" s="6">
        <v>67.231836734693914</v>
      </c>
      <c r="K15874">
        <f t="shared" ref="K15874:K15937" si="496">INDEX(events, MATCH(CONCATENATE(B15874, C15874, D15874, E15874), events_y, 0), MATCH("Confidential", events_x, 0))</f>
        <v>0</v>
      </c>
    </row>
    <row r="15875" spans="1:11" x14ac:dyDescent="0.25">
      <c r="A15875" s="5" t="str">
        <f t="shared" ref="A15875:A15938" si="497">CONCATENATE(B15875, C15875, D15875, E15875, F15875)</f>
        <v>SubLAPSCE WestMonthly Peak DayApril10</v>
      </c>
      <c r="B15875" t="s">
        <v>2237</v>
      </c>
      <c r="C15875" t="s">
        <v>2267</v>
      </c>
      <c r="D15875" t="s">
        <v>2932</v>
      </c>
      <c r="E15875" t="s">
        <v>3351</v>
      </c>
      <c r="F15875" s="6">
        <v>10</v>
      </c>
      <c r="G15875" s="6">
        <v>330.85671997070313</v>
      </c>
      <c r="H15875" s="6">
        <v>330.85671997070313</v>
      </c>
      <c r="I15875" s="6">
        <v>27.293296813964844</v>
      </c>
      <c r="J15875" s="6">
        <v>72.863265306122457</v>
      </c>
      <c r="K15875">
        <f t="shared" si="496"/>
        <v>0</v>
      </c>
    </row>
    <row r="15876" spans="1:11" x14ac:dyDescent="0.25">
      <c r="A15876" s="5" t="str">
        <f t="shared" si="497"/>
        <v>SubLAPSCE WestMonthly Peak DayApril11</v>
      </c>
      <c r="B15876" t="s">
        <v>2237</v>
      </c>
      <c r="C15876" t="s">
        <v>2267</v>
      </c>
      <c r="D15876" t="s">
        <v>2932</v>
      </c>
      <c r="E15876" t="s">
        <v>3351</v>
      </c>
      <c r="F15876" s="6">
        <v>11</v>
      </c>
      <c r="G15876" s="6">
        <v>357.17642211914063</v>
      </c>
      <c r="H15876" s="6">
        <v>357.17642211914063</v>
      </c>
      <c r="I15876" s="6">
        <v>29.355829238891602</v>
      </c>
      <c r="J15876" s="6">
        <v>78.491836734693891</v>
      </c>
      <c r="K15876">
        <f t="shared" si="496"/>
        <v>0</v>
      </c>
    </row>
    <row r="15877" spans="1:11" x14ac:dyDescent="0.25">
      <c r="A15877" s="5" t="str">
        <f t="shared" si="497"/>
        <v>SubLAPSCE WestMonthly Peak DayApril12</v>
      </c>
      <c r="B15877" t="s">
        <v>2237</v>
      </c>
      <c r="C15877" t="s">
        <v>2267</v>
      </c>
      <c r="D15877" t="s">
        <v>2932</v>
      </c>
      <c r="E15877" t="s">
        <v>3351</v>
      </c>
      <c r="F15877" s="6">
        <v>12</v>
      </c>
      <c r="G15877" s="6">
        <v>325.04937744140625</v>
      </c>
      <c r="H15877" s="6">
        <v>325.04937744140625</v>
      </c>
      <c r="I15877" s="6">
        <v>27.608224868774414</v>
      </c>
      <c r="J15877" s="6">
        <v>83.234693877550981</v>
      </c>
      <c r="K15877">
        <f t="shared" si="496"/>
        <v>0</v>
      </c>
    </row>
    <row r="15878" spans="1:11" x14ac:dyDescent="0.25">
      <c r="A15878" s="5" t="str">
        <f t="shared" si="497"/>
        <v>SubLAPSCE WestMonthly Peak DayApril13</v>
      </c>
      <c r="B15878" t="s">
        <v>2237</v>
      </c>
      <c r="C15878" t="s">
        <v>2267</v>
      </c>
      <c r="D15878" t="s">
        <v>2932</v>
      </c>
      <c r="E15878" t="s">
        <v>3351</v>
      </c>
      <c r="F15878" s="6">
        <v>13</v>
      </c>
      <c r="G15878" s="6">
        <v>317.7147216796875</v>
      </c>
      <c r="H15878" s="6">
        <v>317.7147216796875</v>
      </c>
      <c r="I15878" s="6">
        <v>27.670690536499023</v>
      </c>
      <c r="J15878" s="6">
        <v>84.538775510204147</v>
      </c>
      <c r="K15878">
        <f t="shared" si="496"/>
        <v>0</v>
      </c>
    </row>
    <row r="15879" spans="1:11" x14ac:dyDescent="0.25">
      <c r="A15879" s="5" t="str">
        <f t="shared" si="497"/>
        <v>SubLAPSCE WestMonthly Peak DayApril14</v>
      </c>
      <c r="B15879" t="s">
        <v>2237</v>
      </c>
      <c r="C15879" t="s">
        <v>2267</v>
      </c>
      <c r="D15879" t="s">
        <v>2932</v>
      </c>
      <c r="E15879" t="s">
        <v>3351</v>
      </c>
      <c r="F15879" s="6">
        <v>14</v>
      </c>
      <c r="G15879" s="6">
        <v>263.23501586914063</v>
      </c>
      <c r="H15879" s="6">
        <v>263.23501586914063</v>
      </c>
      <c r="I15879" s="6">
        <v>24.426322937011719</v>
      </c>
      <c r="J15879" s="6">
        <v>85.514285714285762</v>
      </c>
      <c r="K15879">
        <f t="shared" si="496"/>
        <v>0</v>
      </c>
    </row>
    <row r="15880" spans="1:11" x14ac:dyDescent="0.25">
      <c r="A15880" s="5" t="str">
        <f t="shared" si="497"/>
        <v>SubLAPSCE WestMonthly Peak DayApril15</v>
      </c>
      <c r="B15880" t="s">
        <v>2237</v>
      </c>
      <c r="C15880" t="s">
        <v>2267</v>
      </c>
      <c r="D15880" t="s">
        <v>2932</v>
      </c>
      <c r="E15880" t="s">
        <v>3351</v>
      </c>
      <c r="F15880" s="6">
        <v>15</v>
      </c>
      <c r="G15880" s="6">
        <v>212.24142456054688</v>
      </c>
      <c r="H15880" s="6">
        <v>212.24142456054688</v>
      </c>
      <c r="I15880" s="6">
        <v>24.422752380371094</v>
      </c>
      <c r="J15880" s="6">
        <v>85.710204081632682</v>
      </c>
      <c r="K15880">
        <f t="shared" si="496"/>
        <v>0</v>
      </c>
    </row>
    <row r="15881" spans="1:11" x14ac:dyDescent="0.25">
      <c r="A15881" s="5" t="str">
        <f t="shared" si="497"/>
        <v>SubLAPSCE WestMonthly Peak DayApril16</v>
      </c>
      <c r="B15881" t="s">
        <v>2237</v>
      </c>
      <c r="C15881" t="s">
        <v>2267</v>
      </c>
      <c r="D15881" t="s">
        <v>2932</v>
      </c>
      <c r="E15881" t="s">
        <v>3351</v>
      </c>
      <c r="F15881" s="6">
        <v>16</v>
      </c>
      <c r="G15881" s="6">
        <v>191.16596984863281</v>
      </c>
      <c r="H15881" s="6">
        <v>191.16596984863281</v>
      </c>
      <c r="I15881" s="6">
        <v>23.721052169799805</v>
      </c>
      <c r="J15881" s="6">
        <v>85.491836734693862</v>
      </c>
      <c r="K15881">
        <f t="shared" si="496"/>
        <v>0</v>
      </c>
    </row>
    <row r="15882" spans="1:11" x14ac:dyDescent="0.25">
      <c r="A15882" s="5" t="str">
        <f t="shared" si="497"/>
        <v>SubLAPSCE WestMonthly Peak DayApril17</v>
      </c>
      <c r="B15882" t="s">
        <v>2237</v>
      </c>
      <c r="C15882" t="s">
        <v>2267</v>
      </c>
      <c r="D15882" t="s">
        <v>2932</v>
      </c>
      <c r="E15882" t="s">
        <v>3351</v>
      </c>
      <c r="F15882" s="6">
        <v>17</v>
      </c>
      <c r="G15882" s="6">
        <v>184.70317077636719</v>
      </c>
      <c r="H15882" s="6">
        <v>184.70317077636719</v>
      </c>
      <c r="I15882" s="6">
        <v>24.849201202392578</v>
      </c>
      <c r="J15882" s="6">
        <v>84.687755102040782</v>
      </c>
      <c r="K15882">
        <f t="shared" si="496"/>
        <v>0</v>
      </c>
    </row>
    <row r="15883" spans="1:11" x14ac:dyDescent="0.25">
      <c r="A15883" s="5" t="str">
        <f t="shared" si="497"/>
        <v>SubLAPSCE WestMonthly Peak DayApril18</v>
      </c>
      <c r="B15883" t="s">
        <v>2237</v>
      </c>
      <c r="C15883" t="s">
        <v>2267</v>
      </c>
      <c r="D15883" t="s">
        <v>2932</v>
      </c>
      <c r="E15883" t="s">
        <v>3351</v>
      </c>
      <c r="F15883" s="6">
        <v>18</v>
      </c>
      <c r="G15883" s="6">
        <v>154.76058959960938</v>
      </c>
      <c r="H15883" s="6">
        <v>154.76058959960938</v>
      </c>
      <c r="I15883" s="6">
        <v>24.62455940246582</v>
      </c>
      <c r="J15883" s="6">
        <v>83.089795918367329</v>
      </c>
      <c r="K15883">
        <f t="shared" si="496"/>
        <v>0</v>
      </c>
    </row>
    <row r="15884" spans="1:11" x14ac:dyDescent="0.25">
      <c r="A15884" s="5" t="str">
        <f t="shared" si="497"/>
        <v>SubLAPSCE WestMonthly Peak DayApril19</v>
      </c>
      <c r="B15884" t="s">
        <v>2237</v>
      </c>
      <c r="C15884" t="s">
        <v>2267</v>
      </c>
      <c r="D15884" t="s">
        <v>2932</v>
      </c>
      <c r="E15884" t="s">
        <v>3351</v>
      </c>
      <c r="F15884" s="6">
        <v>19</v>
      </c>
      <c r="G15884" s="6">
        <v>173.1302490234375</v>
      </c>
      <c r="H15884" s="6">
        <v>173.1302490234375</v>
      </c>
      <c r="I15884" s="6">
        <v>27.922054290771484</v>
      </c>
      <c r="J15884" s="6">
        <v>79.7489795918368</v>
      </c>
      <c r="K15884">
        <f t="shared" si="496"/>
        <v>0</v>
      </c>
    </row>
    <row r="15885" spans="1:11" x14ac:dyDescent="0.25">
      <c r="A15885" s="5" t="str">
        <f t="shared" si="497"/>
        <v>SubLAPSCE WestMonthly Peak DayApril20</v>
      </c>
      <c r="B15885" t="s">
        <v>2237</v>
      </c>
      <c r="C15885" t="s">
        <v>2267</v>
      </c>
      <c r="D15885" t="s">
        <v>2932</v>
      </c>
      <c r="E15885" t="s">
        <v>3351</v>
      </c>
      <c r="F15885" s="6">
        <v>20</v>
      </c>
      <c r="G15885" s="6">
        <v>165.08476257324219</v>
      </c>
      <c r="H15885" s="6">
        <v>165.08476257324219</v>
      </c>
      <c r="I15885" s="6">
        <v>27.976718902587891</v>
      </c>
      <c r="J15885" s="6">
        <v>76.977551020408171</v>
      </c>
      <c r="K15885">
        <f t="shared" si="496"/>
        <v>0</v>
      </c>
    </row>
    <row r="15886" spans="1:11" x14ac:dyDescent="0.25">
      <c r="A15886" s="5" t="str">
        <f t="shared" si="497"/>
        <v>SubLAPSCE WestMonthly Peak DayApril21</v>
      </c>
      <c r="B15886" t="s">
        <v>2237</v>
      </c>
      <c r="C15886" t="s">
        <v>2267</v>
      </c>
      <c r="D15886" t="s">
        <v>2932</v>
      </c>
      <c r="E15886" t="s">
        <v>3351</v>
      </c>
      <c r="F15886" s="6">
        <v>21</v>
      </c>
      <c r="G15886" s="6">
        <v>166.18400573730469</v>
      </c>
      <c r="H15886" s="6">
        <v>166.18400573730469</v>
      </c>
      <c r="I15886" s="6">
        <v>25.121620178222656</v>
      </c>
      <c r="J15886" s="6">
        <v>73.506122448979525</v>
      </c>
      <c r="K15886">
        <f t="shared" si="496"/>
        <v>0</v>
      </c>
    </row>
    <row r="15887" spans="1:11" x14ac:dyDescent="0.25">
      <c r="A15887" s="5" t="str">
        <f t="shared" si="497"/>
        <v>SubLAPSCE WestMonthly Peak DayApril22</v>
      </c>
      <c r="B15887" t="s">
        <v>2237</v>
      </c>
      <c r="C15887" t="s">
        <v>2267</v>
      </c>
      <c r="D15887" t="s">
        <v>2932</v>
      </c>
      <c r="E15887" t="s">
        <v>3351</v>
      </c>
      <c r="F15887" s="6">
        <v>22</v>
      </c>
      <c r="G15887" s="6">
        <v>177.94798278808594</v>
      </c>
      <c r="H15887" s="6">
        <v>177.94798278808594</v>
      </c>
      <c r="I15887" s="6">
        <v>27.812078475952148</v>
      </c>
      <c r="J15887" s="6">
        <v>68.242857142857105</v>
      </c>
      <c r="K15887">
        <f t="shared" si="496"/>
        <v>0</v>
      </c>
    </row>
    <row r="15888" spans="1:11" x14ac:dyDescent="0.25">
      <c r="A15888" s="5" t="str">
        <f t="shared" si="497"/>
        <v>SubLAPSCE WestMonthly Peak DayApril23</v>
      </c>
      <c r="B15888" t="s">
        <v>2237</v>
      </c>
      <c r="C15888" t="s">
        <v>2267</v>
      </c>
      <c r="D15888" t="s">
        <v>2932</v>
      </c>
      <c r="E15888" t="s">
        <v>3351</v>
      </c>
      <c r="F15888" s="6">
        <v>23</v>
      </c>
      <c r="G15888" s="6">
        <v>165.38645935058594</v>
      </c>
      <c r="H15888" s="6">
        <v>165.38645935058594</v>
      </c>
      <c r="I15888" s="6">
        <v>26.571376800537109</v>
      </c>
      <c r="J15888" s="6">
        <v>65.966326530612207</v>
      </c>
      <c r="K15888">
        <f t="shared" si="496"/>
        <v>0</v>
      </c>
    </row>
    <row r="15889" spans="1:11" x14ac:dyDescent="0.25">
      <c r="A15889" s="5" t="str">
        <f t="shared" si="497"/>
        <v>SubLAPSCE WestMonthly Peak DayApril24</v>
      </c>
      <c r="B15889" t="s">
        <v>2237</v>
      </c>
      <c r="C15889" t="s">
        <v>2267</v>
      </c>
      <c r="D15889" t="s">
        <v>2932</v>
      </c>
      <c r="E15889" t="s">
        <v>3351</v>
      </c>
      <c r="F15889" s="6">
        <v>24</v>
      </c>
      <c r="G15889" s="6">
        <v>151.51889038085938</v>
      </c>
      <c r="H15889" s="6">
        <v>151.51889038085938</v>
      </c>
      <c r="I15889" s="6">
        <v>26.581815719604492</v>
      </c>
      <c r="J15889" s="6">
        <v>64.828979591836728</v>
      </c>
      <c r="K15889">
        <f t="shared" si="496"/>
        <v>0</v>
      </c>
    </row>
    <row r="15890" spans="1:11" x14ac:dyDescent="0.25">
      <c r="A15890" s="5" t="str">
        <f t="shared" si="497"/>
        <v>SubLAPSCE WestAverage WeekdayMay1</v>
      </c>
      <c r="B15890" t="s">
        <v>2237</v>
      </c>
      <c r="C15890" t="s">
        <v>2267</v>
      </c>
      <c r="D15890" t="s">
        <v>2933</v>
      </c>
      <c r="E15890" t="s">
        <v>3352</v>
      </c>
      <c r="F15890" s="6">
        <v>1</v>
      </c>
      <c r="G15890" s="6">
        <v>194.74932861328125</v>
      </c>
      <c r="H15890" s="6">
        <v>194.74932861328125</v>
      </c>
      <c r="I15890" s="6">
        <v>31.719995498657227</v>
      </c>
      <c r="J15890" s="6">
        <v>60.994081632653092</v>
      </c>
      <c r="K15890">
        <f t="shared" si="496"/>
        <v>0</v>
      </c>
    </row>
    <row r="15891" spans="1:11" x14ac:dyDescent="0.25">
      <c r="A15891" s="5" t="str">
        <f t="shared" si="497"/>
        <v>SubLAPSCE WestAverage WeekdayMay2</v>
      </c>
      <c r="B15891" t="s">
        <v>2237</v>
      </c>
      <c r="C15891" t="s">
        <v>2267</v>
      </c>
      <c r="D15891" t="s">
        <v>2933</v>
      </c>
      <c r="E15891" t="s">
        <v>3352</v>
      </c>
      <c r="F15891" s="6">
        <v>2</v>
      </c>
      <c r="G15891" s="6">
        <v>206.87248229980469</v>
      </c>
      <c r="H15891" s="6">
        <v>206.87248229980469</v>
      </c>
      <c r="I15891" s="6">
        <v>31.751811981201172</v>
      </c>
      <c r="J15891" s="6">
        <v>61.179591836734659</v>
      </c>
      <c r="K15891">
        <f t="shared" si="496"/>
        <v>0</v>
      </c>
    </row>
    <row r="15892" spans="1:11" x14ac:dyDescent="0.25">
      <c r="A15892" s="5" t="str">
        <f t="shared" si="497"/>
        <v>SubLAPSCE WestAverage WeekdayMay3</v>
      </c>
      <c r="B15892" t="s">
        <v>2237</v>
      </c>
      <c r="C15892" t="s">
        <v>2267</v>
      </c>
      <c r="D15892" t="s">
        <v>2933</v>
      </c>
      <c r="E15892" t="s">
        <v>3352</v>
      </c>
      <c r="F15892" s="6">
        <v>3</v>
      </c>
      <c r="G15892" s="6">
        <v>199.01039123535156</v>
      </c>
      <c r="H15892" s="6">
        <v>199.01039123535156</v>
      </c>
      <c r="I15892" s="6">
        <v>31.835723876953125</v>
      </c>
      <c r="J15892" s="6">
        <v>61.257142857142895</v>
      </c>
      <c r="K15892">
        <f t="shared" si="496"/>
        <v>0</v>
      </c>
    </row>
    <row r="15893" spans="1:11" x14ac:dyDescent="0.25">
      <c r="A15893" s="5" t="str">
        <f t="shared" si="497"/>
        <v>SubLAPSCE WestAverage WeekdayMay4</v>
      </c>
      <c r="B15893" t="s">
        <v>2237</v>
      </c>
      <c r="C15893" t="s">
        <v>2267</v>
      </c>
      <c r="D15893" t="s">
        <v>2933</v>
      </c>
      <c r="E15893" t="s">
        <v>3352</v>
      </c>
      <c r="F15893" s="6">
        <v>4</v>
      </c>
      <c r="G15893" s="6">
        <v>219.35369873046875</v>
      </c>
      <c r="H15893" s="6">
        <v>219.35369873046875</v>
      </c>
      <c r="I15893" s="6">
        <v>31.17608642578125</v>
      </c>
      <c r="J15893" s="6">
        <v>61.24510204081637</v>
      </c>
      <c r="K15893">
        <f t="shared" si="496"/>
        <v>0</v>
      </c>
    </row>
    <row r="15894" spans="1:11" x14ac:dyDescent="0.25">
      <c r="A15894" s="5" t="str">
        <f t="shared" si="497"/>
        <v>SubLAPSCE WestAverage WeekdayMay5</v>
      </c>
      <c r="B15894" t="s">
        <v>2237</v>
      </c>
      <c r="C15894" t="s">
        <v>2267</v>
      </c>
      <c r="D15894" t="s">
        <v>2933</v>
      </c>
      <c r="E15894" t="s">
        <v>3352</v>
      </c>
      <c r="F15894" s="6">
        <v>5</v>
      </c>
      <c r="G15894" s="6">
        <v>258.67507934570313</v>
      </c>
      <c r="H15894" s="6">
        <v>258.67507934570313</v>
      </c>
      <c r="I15894" s="6">
        <v>30.875148773193359</v>
      </c>
      <c r="J15894" s="6">
        <v>61.416734693877522</v>
      </c>
      <c r="K15894">
        <f t="shared" si="496"/>
        <v>0</v>
      </c>
    </row>
    <row r="15895" spans="1:11" x14ac:dyDescent="0.25">
      <c r="A15895" s="5" t="str">
        <f t="shared" si="497"/>
        <v>SubLAPSCE WestAverage WeekdayMay6</v>
      </c>
      <c r="B15895" t="s">
        <v>2237</v>
      </c>
      <c r="C15895" t="s">
        <v>2267</v>
      </c>
      <c r="D15895" t="s">
        <v>2933</v>
      </c>
      <c r="E15895" t="s">
        <v>3352</v>
      </c>
      <c r="F15895" s="6">
        <v>6</v>
      </c>
      <c r="G15895" s="6">
        <v>317.22039794921875</v>
      </c>
      <c r="H15895" s="6">
        <v>317.22039794921875</v>
      </c>
      <c r="I15895" s="6">
        <v>30.698282241821289</v>
      </c>
      <c r="J15895" s="6">
        <v>61.137959183673416</v>
      </c>
      <c r="K15895">
        <f t="shared" si="496"/>
        <v>0</v>
      </c>
    </row>
    <row r="15896" spans="1:11" x14ac:dyDescent="0.25">
      <c r="A15896" s="5" t="str">
        <f t="shared" si="497"/>
        <v>SubLAPSCE WestAverage WeekdayMay7</v>
      </c>
      <c r="B15896" t="s">
        <v>2237</v>
      </c>
      <c r="C15896" t="s">
        <v>2267</v>
      </c>
      <c r="D15896" t="s">
        <v>2933</v>
      </c>
      <c r="E15896" t="s">
        <v>3352</v>
      </c>
      <c r="F15896" s="6">
        <v>7</v>
      </c>
      <c r="G15896" s="6">
        <v>327.16152954101563</v>
      </c>
      <c r="H15896" s="6">
        <v>327.16152954101563</v>
      </c>
      <c r="I15896" s="6">
        <v>32.931026458740234</v>
      </c>
      <c r="J15896" s="6">
        <v>61.196122448979651</v>
      </c>
      <c r="K15896">
        <f t="shared" si="496"/>
        <v>0</v>
      </c>
    </row>
    <row r="15897" spans="1:11" x14ac:dyDescent="0.25">
      <c r="A15897" s="5" t="str">
        <f t="shared" si="497"/>
        <v>SubLAPSCE WestAverage WeekdayMay8</v>
      </c>
      <c r="B15897" t="s">
        <v>2237</v>
      </c>
      <c r="C15897" t="s">
        <v>2267</v>
      </c>
      <c r="D15897" t="s">
        <v>2933</v>
      </c>
      <c r="E15897" t="s">
        <v>3352</v>
      </c>
      <c r="F15897" s="6">
        <v>8</v>
      </c>
      <c r="G15897" s="6">
        <v>344.2132568359375</v>
      </c>
      <c r="H15897" s="6">
        <v>344.2132568359375</v>
      </c>
      <c r="I15897" s="6">
        <v>31.452314376831055</v>
      </c>
      <c r="J15897" s="6">
        <v>61.163061224489809</v>
      </c>
      <c r="K15897">
        <f t="shared" si="496"/>
        <v>0</v>
      </c>
    </row>
    <row r="15898" spans="1:11" x14ac:dyDescent="0.25">
      <c r="A15898" s="5" t="str">
        <f t="shared" si="497"/>
        <v>SubLAPSCE WestAverage WeekdayMay9</v>
      </c>
      <c r="B15898" t="s">
        <v>2237</v>
      </c>
      <c r="C15898" t="s">
        <v>2267</v>
      </c>
      <c r="D15898" t="s">
        <v>2933</v>
      </c>
      <c r="E15898" t="s">
        <v>3352</v>
      </c>
      <c r="F15898" s="6">
        <v>9</v>
      </c>
      <c r="G15898" s="6">
        <v>325.12371826171875</v>
      </c>
      <c r="H15898" s="6">
        <v>325.12371826171875</v>
      </c>
      <c r="I15898" s="6">
        <v>31.873268127441406</v>
      </c>
      <c r="J15898" s="6">
        <v>62.166938775510175</v>
      </c>
      <c r="K15898">
        <f t="shared" si="496"/>
        <v>0</v>
      </c>
    </row>
    <row r="15899" spans="1:11" x14ac:dyDescent="0.25">
      <c r="A15899" s="5" t="str">
        <f t="shared" si="497"/>
        <v>SubLAPSCE WestAverage WeekdayMay10</v>
      </c>
      <c r="B15899" t="s">
        <v>2237</v>
      </c>
      <c r="C15899" t="s">
        <v>2267</v>
      </c>
      <c r="D15899" t="s">
        <v>2933</v>
      </c>
      <c r="E15899" t="s">
        <v>3352</v>
      </c>
      <c r="F15899" s="6">
        <v>10</v>
      </c>
      <c r="G15899" s="6">
        <v>331.48593139648438</v>
      </c>
      <c r="H15899" s="6">
        <v>331.48593139648438</v>
      </c>
      <c r="I15899" s="6">
        <v>29.982406616210938</v>
      </c>
      <c r="J15899" s="6">
        <v>63.980408163265302</v>
      </c>
      <c r="K15899">
        <f t="shared" si="496"/>
        <v>0</v>
      </c>
    </row>
    <row r="15900" spans="1:11" x14ac:dyDescent="0.25">
      <c r="A15900" s="5" t="str">
        <f t="shared" si="497"/>
        <v>SubLAPSCE WestAverage WeekdayMay11</v>
      </c>
      <c r="B15900" t="s">
        <v>2237</v>
      </c>
      <c r="C15900" t="s">
        <v>2267</v>
      </c>
      <c r="D15900" t="s">
        <v>2933</v>
      </c>
      <c r="E15900" t="s">
        <v>3352</v>
      </c>
      <c r="F15900" s="6">
        <v>11</v>
      </c>
      <c r="G15900" s="6">
        <v>350.4564208984375</v>
      </c>
      <c r="H15900" s="6">
        <v>350.4564208984375</v>
      </c>
      <c r="I15900" s="6">
        <v>32.106826782226563</v>
      </c>
      <c r="J15900" s="6">
        <v>67.224897959183693</v>
      </c>
      <c r="K15900">
        <f t="shared" si="496"/>
        <v>0</v>
      </c>
    </row>
    <row r="15901" spans="1:11" x14ac:dyDescent="0.25">
      <c r="A15901" s="5" t="str">
        <f t="shared" si="497"/>
        <v>SubLAPSCE WestAverage WeekdayMay12</v>
      </c>
      <c r="B15901" t="s">
        <v>2237</v>
      </c>
      <c r="C15901" t="s">
        <v>2267</v>
      </c>
      <c r="D15901" t="s">
        <v>2933</v>
      </c>
      <c r="E15901" t="s">
        <v>3352</v>
      </c>
      <c r="F15901" s="6">
        <v>12</v>
      </c>
      <c r="G15901" s="6">
        <v>324.53839111328125</v>
      </c>
      <c r="H15901" s="6">
        <v>324.53839111328125</v>
      </c>
      <c r="I15901" s="6">
        <v>31.599094390869141</v>
      </c>
      <c r="J15901" s="6">
        <v>69.247755102040756</v>
      </c>
      <c r="K15901">
        <f t="shared" si="496"/>
        <v>0</v>
      </c>
    </row>
    <row r="15902" spans="1:11" x14ac:dyDescent="0.25">
      <c r="A15902" s="5" t="str">
        <f t="shared" si="497"/>
        <v>SubLAPSCE WestAverage WeekdayMay13</v>
      </c>
      <c r="B15902" t="s">
        <v>2237</v>
      </c>
      <c r="C15902" t="s">
        <v>2267</v>
      </c>
      <c r="D15902" t="s">
        <v>2933</v>
      </c>
      <c r="E15902" t="s">
        <v>3352</v>
      </c>
      <c r="F15902" s="6">
        <v>13</v>
      </c>
      <c r="G15902" s="6">
        <v>308.28897094726563</v>
      </c>
      <c r="H15902" s="6">
        <v>308.28897094726563</v>
      </c>
      <c r="I15902" s="6">
        <v>30.663471221923828</v>
      </c>
      <c r="J15902" s="6">
        <v>68.625306122448933</v>
      </c>
      <c r="K15902">
        <f t="shared" si="496"/>
        <v>0</v>
      </c>
    </row>
    <row r="15903" spans="1:11" x14ac:dyDescent="0.25">
      <c r="A15903" s="5" t="str">
        <f t="shared" si="497"/>
        <v>SubLAPSCE WestAverage WeekdayMay14</v>
      </c>
      <c r="B15903" t="s">
        <v>2237</v>
      </c>
      <c r="C15903" t="s">
        <v>2267</v>
      </c>
      <c r="D15903" t="s">
        <v>2933</v>
      </c>
      <c r="E15903" t="s">
        <v>3352</v>
      </c>
      <c r="F15903" s="6">
        <v>14</v>
      </c>
      <c r="G15903" s="6">
        <v>254.39913940429688</v>
      </c>
      <c r="H15903" s="6">
        <v>254.39913940429688</v>
      </c>
      <c r="I15903" s="6">
        <v>31.008459091186523</v>
      </c>
      <c r="J15903" s="6">
        <v>69.835918367346892</v>
      </c>
      <c r="K15903">
        <f t="shared" si="496"/>
        <v>0</v>
      </c>
    </row>
    <row r="15904" spans="1:11" x14ac:dyDescent="0.25">
      <c r="A15904" s="5" t="str">
        <f t="shared" si="497"/>
        <v>SubLAPSCE WestAverage WeekdayMay15</v>
      </c>
      <c r="B15904" t="s">
        <v>2237</v>
      </c>
      <c r="C15904" t="s">
        <v>2267</v>
      </c>
      <c r="D15904" t="s">
        <v>2933</v>
      </c>
      <c r="E15904" t="s">
        <v>3352</v>
      </c>
      <c r="F15904" s="6">
        <v>15</v>
      </c>
      <c r="G15904" s="6">
        <v>212.0135498046875</v>
      </c>
      <c r="H15904" s="6">
        <v>212.0135498046875</v>
      </c>
      <c r="I15904" s="6">
        <v>30.203767776489258</v>
      </c>
      <c r="J15904" s="6">
        <v>70.795918367346914</v>
      </c>
      <c r="K15904">
        <f t="shared" si="496"/>
        <v>0</v>
      </c>
    </row>
    <row r="15905" spans="1:11" x14ac:dyDescent="0.25">
      <c r="A15905" s="5" t="str">
        <f t="shared" si="497"/>
        <v>SubLAPSCE WestAverage WeekdayMay16</v>
      </c>
      <c r="B15905" t="s">
        <v>2237</v>
      </c>
      <c r="C15905" t="s">
        <v>2267</v>
      </c>
      <c r="D15905" t="s">
        <v>2933</v>
      </c>
      <c r="E15905" t="s">
        <v>3352</v>
      </c>
      <c r="F15905" s="6">
        <v>16</v>
      </c>
      <c r="G15905" s="6">
        <v>199.29368591308594</v>
      </c>
      <c r="H15905" s="6">
        <v>199.29368591308594</v>
      </c>
      <c r="I15905" s="6">
        <v>29.147468566894531</v>
      </c>
      <c r="J15905" s="6">
        <v>70.250204081632646</v>
      </c>
      <c r="K15905">
        <f t="shared" si="496"/>
        <v>0</v>
      </c>
    </row>
    <row r="15906" spans="1:11" x14ac:dyDescent="0.25">
      <c r="A15906" s="5" t="str">
        <f t="shared" si="497"/>
        <v>SubLAPSCE WestAverage WeekdayMay17</v>
      </c>
      <c r="B15906" t="s">
        <v>2237</v>
      </c>
      <c r="C15906" t="s">
        <v>2267</v>
      </c>
      <c r="D15906" t="s">
        <v>2933</v>
      </c>
      <c r="E15906" t="s">
        <v>3352</v>
      </c>
      <c r="F15906" s="6">
        <v>17</v>
      </c>
      <c r="G15906" s="6">
        <v>190.81338500976563</v>
      </c>
      <c r="H15906" s="6">
        <v>190.81338500976563</v>
      </c>
      <c r="I15906" s="6">
        <v>28.308923721313477</v>
      </c>
      <c r="J15906" s="6">
        <v>70.840408163265309</v>
      </c>
      <c r="K15906">
        <f t="shared" si="496"/>
        <v>0</v>
      </c>
    </row>
    <row r="15907" spans="1:11" x14ac:dyDescent="0.25">
      <c r="A15907" s="5" t="str">
        <f t="shared" si="497"/>
        <v>SubLAPSCE WestAverage WeekdayMay18</v>
      </c>
      <c r="B15907" t="s">
        <v>2237</v>
      </c>
      <c r="C15907" t="s">
        <v>2267</v>
      </c>
      <c r="D15907" t="s">
        <v>2933</v>
      </c>
      <c r="E15907" t="s">
        <v>3352</v>
      </c>
      <c r="F15907" s="6">
        <v>18</v>
      </c>
      <c r="G15907" s="6">
        <v>192.97453308105469</v>
      </c>
      <c r="H15907" s="6">
        <v>192.97453308105469</v>
      </c>
      <c r="I15907" s="6">
        <v>26.529193878173828</v>
      </c>
      <c r="J15907" s="6">
        <v>70.733469387755164</v>
      </c>
      <c r="K15907">
        <f t="shared" si="496"/>
        <v>0</v>
      </c>
    </row>
    <row r="15908" spans="1:11" x14ac:dyDescent="0.25">
      <c r="A15908" s="5" t="str">
        <f t="shared" si="497"/>
        <v>SubLAPSCE WestAverage WeekdayMay19</v>
      </c>
      <c r="B15908" t="s">
        <v>2237</v>
      </c>
      <c r="C15908" t="s">
        <v>2267</v>
      </c>
      <c r="D15908" t="s">
        <v>2933</v>
      </c>
      <c r="E15908" t="s">
        <v>3352</v>
      </c>
      <c r="F15908" s="6">
        <v>19</v>
      </c>
      <c r="G15908" s="6">
        <v>194.58195495605469</v>
      </c>
      <c r="H15908" s="6">
        <v>194.58195495605469</v>
      </c>
      <c r="I15908" s="6">
        <v>28.537227630615234</v>
      </c>
      <c r="J15908" s="6">
        <v>70.347346938775516</v>
      </c>
      <c r="K15908">
        <f t="shared" si="496"/>
        <v>0</v>
      </c>
    </row>
    <row r="15909" spans="1:11" x14ac:dyDescent="0.25">
      <c r="A15909" s="5" t="str">
        <f t="shared" si="497"/>
        <v>SubLAPSCE WestAverage WeekdayMay20</v>
      </c>
      <c r="B15909" t="s">
        <v>2237</v>
      </c>
      <c r="C15909" t="s">
        <v>2267</v>
      </c>
      <c r="D15909" t="s">
        <v>2933</v>
      </c>
      <c r="E15909" t="s">
        <v>3352</v>
      </c>
      <c r="F15909" s="6">
        <v>20</v>
      </c>
      <c r="G15909" s="6">
        <v>179.80326843261719</v>
      </c>
      <c r="H15909" s="6">
        <v>179.80326843261719</v>
      </c>
      <c r="I15909" s="6">
        <v>29.609611511230469</v>
      </c>
      <c r="J15909" s="6">
        <v>68.744081632653049</v>
      </c>
      <c r="K15909">
        <f t="shared" si="496"/>
        <v>0</v>
      </c>
    </row>
    <row r="15910" spans="1:11" x14ac:dyDescent="0.25">
      <c r="A15910" s="5" t="str">
        <f t="shared" si="497"/>
        <v>SubLAPSCE WestAverage WeekdayMay21</v>
      </c>
      <c r="B15910" t="s">
        <v>2237</v>
      </c>
      <c r="C15910" t="s">
        <v>2267</v>
      </c>
      <c r="D15910" t="s">
        <v>2933</v>
      </c>
      <c r="E15910" t="s">
        <v>3352</v>
      </c>
      <c r="F15910" s="6">
        <v>21</v>
      </c>
      <c r="G15910" s="6">
        <v>180.77262878417969</v>
      </c>
      <c r="H15910" s="6">
        <v>180.77262878417969</v>
      </c>
      <c r="I15910" s="6">
        <v>28.512336730957031</v>
      </c>
      <c r="J15910" s="6">
        <v>65.634081632653007</v>
      </c>
      <c r="K15910">
        <f t="shared" si="496"/>
        <v>0</v>
      </c>
    </row>
    <row r="15911" spans="1:11" x14ac:dyDescent="0.25">
      <c r="A15911" s="5" t="str">
        <f t="shared" si="497"/>
        <v>SubLAPSCE WestAverage WeekdayMay22</v>
      </c>
      <c r="B15911" t="s">
        <v>2237</v>
      </c>
      <c r="C15911" t="s">
        <v>2267</v>
      </c>
      <c r="D15911" t="s">
        <v>2933</v>
      </c>
      <c r="E15911" t="s">
        <v>3352</v>
      </c>
      <c r="F15911" s="6">
        <v>22</v>
      </c>
      <c r="G15911" s="6">
        <v>178.27790832519531</v>
      </c>
      <c r="H15911" s="6">
        <v>178.27790832519531</v>
      </c>
      <c r="I15911" s="6">
        <v>35.320377349853516</v>
      </c>
      <c r="J15911" s="6">
        <v>62.555510204081656</v>
      </c>
      <c r="K15911">
        <f t="shared" si="496"/>
        <v>0</v>
      </c>
    </row>
    <row r="15912" spans="1:11" x14ac:dyDescent="0.25">
      <c r="A15912" s="5" t="str">
        <f t="shared" si="497"/>
        <v>SubLAPSCE WestAverage WeekdayMay23</v>
      </c>
      <c r="B15912" t="s">
        <v>2237</v>
      </c>
      <c r="C15912" t="s">
        <v>2267</v>
      </c>
      <c r="D15912" t="s">
        <v>2933</v>
      </c>
      <c r="E15912" t="s">
        <v>3352</v>
      </c>
      <c r="F15912" s="6">
        <v>23</v>
      </c>
      <c r="G15912" s="6">
        <v>178.86370849609375</v>
      </c>
      <c r="H15912" s="6">
        <v>178.86370849609375</v>
      </c>
      <c r="I15912" s="6">
        <v>35.776775360107422</v>
      </c>
      <c r="J15912" s="6">
        <v>61.465918367346909</v>
      </c>
      <c r="K15912">
        <f t="shared" si="496"/>
        <v>0</v>
      </c>
    </row>
    <row r="15913" spans="1:11" x14ac:dyDescent="0.25">
      <c r="A15913" s="5" t="str">
        <f t="shared" si="497"/>
        <v>SubLAPSCE WestAverage WeekdayMay24</v>
      </c>
      <c r="B15913" t="s">
        <v>2237</v>
      </c>
      <c r="C15913" t="s">
        <v>2267</v>
      </c>
      <c r="D15913" t="s">
        <v>2933</v>
      </c>
      <c r="E15913" t="s">
        <v>3352</v>
      </c>
      <c r="F15913" s="6">
        <v>24</v>
      </c>
      <c r="G15913" s="6">
        <v>163.478759765625</v>
      </c>
      <c r="H15913" s="6">
        <v>163.478759765625</v>
      </c>
      <c r="I15913" s="6">
        <v>33.992633819580078</v>
      </c>
      <c r="J15913" s="6">
        <v>61.343265306122461</v>
      </c>
      <c r="K15913">
        <f t="shared" si="496"/>
        <v>0</v>
      </c>
    </row>
    <row r="15914" spans="1:11" x14ac:dyDescent="0.25">
      <c r="A15914" s="5" t="str">
        <f t="shared" si="497"/>
        <v>SubLAPSCE WestMonthly Peak DayMay1</v>
      </c>
      <c r="B15914" t="s">
        <v>2237</v>
      </c>
      <c r="C15914" t="s">
        <v>2267</v>
      </c>
      <c r="D15914" t="s">
        <v>2934</v>
      </c>
      <c r="E15914" t="s">
        <v>3352</v>
      </c>
      <c r="F15914" s="6">
        <v>1</v>
      </c>
      <c r="G15914" s="6">
        <v>131.11358642578125</v>
      </c>
      <c r="H15914" s="6">
        <v>131.11358642578125</v>
      </c>
      <c r="I15914" s="6">
        <v>34.232975006103516</v>
      </c>
      <c r="J15914" s="6">
        <v>62.616734693877611</v>
      </c>
      <c r="K15914">
        <f t="shared" si="496"/>
        <v>0</v>
      </c>
    </row>
    <row r="15915" spans="1:11" x14ac:dyDescent="0.25">
      <c r="A15915" s="5" t="str">
        <f t="shared" si="497"/>
        <v>SubLAPSCE WestMonthly Peak DayMay2</v>
      </c>
      <c r="B15915" t="s">
        <v>2237</v>
      </c>
      <c r="C15915" t="s">
        <v>2267</v>
      </c>
      <c r="D15915" t="s">
        <v>2934</v>
      </c>
      <c r="E15915" t="s">
        <v>3352</v>
      </c>
      <c r="F15915" s="6">
        <v>2</v>
      </c>
      <c r="G15915" s="6">
        <v>167.22673034667969</v>
      </c>
      <c r="H15915" s="6">
        <v>167.22673034667969</v>
      </c>
      <c r="I15915" s="6">
        <v>34.432697296142578</v>
      </c>
      <c r="J15915" s="6">
        <v>62.359387755102055</v>
      </c>
      <c r="K15915">
        <f t="shared" si="496"/>
        <v>0</v>
      </c>
    </row>
    <row r="15916" spans="1:11" x14ac:dyDescent="0.25">
      <c r="A15916" s="5" t="str">
        <f t="shared" si="497"/>
        <v>SubLAPSCE WestMonthly Peak DayMay3</v>
      </c>
      <c r="B15916" t="s">
        <v>2237</v>
      </c>
      <c r="C15916" t="s">
        <v>2267</v>
      </c>
      <c r="D15916" t="s">
        <v>2934</v>
      </c>
      <c r="E15916" t="s">
        <v>3352</v>
      </c>
      <c r="F15916" s="6">
        <v>3</v>
      </c>
      <c r="G15916" s="6">
        <v>174.63139343261719</v>
      </c>
      <c r="H15916" s="6">
        <v>174.63139343261719</v>
      </c>
      <c r="I15916" s="6">
        <v>35.243644714355469</v>
      </c>
      <c r="J15916" s="6">
        <v>62.134693877551037</v>
      </c>
      <c r="K15916">
        <f t="shared" si="496"/>
        <v>0</v>
      </c>
    </row>
    <row r="15917" spans="1:11" x14ac:dyDescent="0.25">
      <c r="A15917" s="5" t="str">
        <f t="shared" si="497"/>
        <v>SubLAPSCE WestMonthly Peak DayMay4</v>
      </c>
      <c r="B15917" t="s">
        <v>2237</v>
      </c>
      <c r="C15917" t="s">
        <v>2267</v>
      </c>
      <c r="D15917" t="s">
        <v>2934</v>
      </c>
      <c r="E15917" t="s">
        <v>3352</v>
      </c>
      <c r="F15917" s="6">
        <v>4</v>
      </c>
      <c r="G15917" s="6">
        <v>164.84393310546875</v>
      </c>
      <c r="H15917" s="6">
        <v>164.84393310546875</v>
      </c>
      <c r="I15917" s="6">
        <v>37.29425048828125</v>
      </c>
      <c r="J15917" s="6">
        <v>62.136938775510231</v>
      </c>
      <c r="K15917">
        <f t="shared" si="496"/>
        <v>0</v>
      </c>
    </row>
    <row r="15918" spans="1:11" x14ac:dyDescent="0.25">
      <c r="A15918" s="5" t="str">
        <f t="shared" si="497"/>
        <v>SubLAPSCE WestMonthly Peak DayMay5</v>
      </c>
      <c r="B15918" t="s">
        <v>2237</v>
      </c>
      <c r="C15918" t="s">
        <v>2267</v>
      </c>
      <c r="D15918" t="s">
        <v>2934</v>
      </c>
      <c r="E15918" t="s">
        <v>3352</v>
      </c>
      <c r="F15918" s="6">
        <v>5</v>
      </c>
      <c r="G15918" s="6">
        <v>192.98794555664063</v>
      </c>
      <c r="H15918" s="6">
        <v>192.98794555664063</v>
      </c>
      <c r="I15918" s="6">
        <v>41.548847198486328</v>
      </c>
      <c r="J15918" s="6">
        <v>61.908775510204073</v>
      </c>
      <c r="K15918">
        <f t="shared" si="496"/>
        <v>0</v>
      </c>
    </row>
    <row r="15919" spans="1:11" x14ac:dyDescent="0.25">
      <c r="A15919" s="5" t="str">
        <f t="shared" si="497"/>
        <v>SubLAPSCE WestMonthly Peak DayMay6</v>
      </c>
      <c r="B15919" t="s">
        <v>2237</v>
      </c>
      <c r="C15919" t="s">
        <v>2267</v>
      </c>
      <c r="D15919" t="s">
        <v>2934</v>
      </c>
      <c r="E15919" t="s">
        <v>3352</v>
      </c>
      <c r="F15919" s="6">
        <v>6</v>
      </c>
      <c r="G15919" s="6">
        <v>182.99403381347656</v>
      </c>
      <c r="H15919" s="6">
        <v>182.99403381347656</v>
      </c>
      <c r="I15919" s="6">
        <v>39.575160980224609</v>
      </c>
      <c r="J15919" s="6">
        <v>61.716938775510187</v>
      </c>
      <c r="K15919">
        <f t="shared" si="496"/>
        <v>0</v>
      </c>
    </row>
    <row r="15920" spans="1:11" x14ac:dyDescent="0.25">
      <c r="A15920" s="5" t="str">
        <f t="shared" si="497"/>
        <v>SubLAPSCE WestMonthly Peak DayMay7</v>
      </c>
      <c r="B15920" t="s">
        <v>2237</v>
      </c>
      <c r="C15920" t="s">
        <v>2267</v>
      </c>
      <c r="D15920" t="s">
        <v>2934</v>
      </c>
      <c r="E15920" t="s">
        <v>3352</v>
      </c>
      <c r="F15920" s="6">
        <v>7</v>
      </c>
      <c r="G15920" s="6">
        <v>164.12202453613281</v>
      </c>
      <c r="H15920" s="6">
        <v>164.12202453613281</v>
      </c>
      <c r="I15920" s="6">
        <v>43.078510284423828</v>
      </c>
      <c r="J15920" s="6">
        <v>61.733673469387782</v>
      </c>
      <c r="K15920">
        <f t="shared" si="496"/>
        <v>0</v>
      </c>
    </row>
    <row r="15921" spans="1:11" x14ac:dyDescent="0.25">
      <c r="A15921" s="5" t="str">
        <f t="shared" si="497"/>
        <v>SubLAPSCE WestMonthly Peak DayMay8</v>
      </c>
      <c r="B15921" t="s">
        <v>2237</v>
      </c>
      <c r="C15921" t="s">
        <v>2267</v>
      </c>
      <c r="D15921" t="s">
        <v>2934</v>
      </c>
      <c r="E15921" t="s">
        <v>3352</v>
      </c>
      <c r="F15921" s="6">
        <v>8</v>
      </c>
      <c r="G15921" s="6">
        <v>194.39628601074219</v>
      </c>
      <c r="H15921" s="6">
        <v>194.39628601074219</v>
      </c>
      <c r="I15921" s="6">
        <v>39.243675231933594</v>
      </c>
      <c r="J15921" s="6">
        <v>61.756122448979603</v>
      </c>
      <c r="K15921">
        <f t="shared" si="496"/>
        <v>0</v>
      </c>
    </row>
    <row r="15922" spans="1:11" x14ac:dyDescent="0.25">
      <c r="A15922" s="5" t="str">
        <f t="shared" si="497"/>
        <v>SubLAPSCE WestMonthly Peak DayMay9</v>
      </c>
      <c r="B15922" t="s">
        <v>2237</v>
      </c>
      <c r="C15922" t="s">
        <v>2267</v>
      </c>
      <c r="D15922" t="s">
        <v>2934</v>
      </c>
      <c r="E15922" t="s">
        <v>3352</v>
      </c>
      <c r="F15922" s="6">
        <v>9</v>
      </c>
      <c r="G15922" s="6">
        <v>181.53497314453125</v>
      </c>
      <c r="H15922" s="6">
        <v>181.53497314453125</v>
      </c>
      <c r="I15922" s="6">
        <v>38.536689758300781</v>
      </c>
      <c r="J15922" s="6">
        <v>61.987959183673496</v>
      </c>
      <c r="K15922">
        <f t="shared" si="496"/>
        <v>0</v>
      </c>
    </row>
    <row r="15923" spans="1:11" x14ac:dyDescent="0.25">
      <c r="A15923" s="5" t="str">
        <f t="shared" si="497"/>
        <v>SubLAPSCE WestMonthly Peak DayMay10</v>
      </c>
      <c r="B15923" t="s">
        <v>2237</v>
      </c>
      <c r="C15923" t="s">
        <v>2267</v>
      </c>
      <c r="D15923" t="s">
        <v>2934</v>
      </c>
      <c r="E15923" t="s">
        <v>3352</v>
      </c>
      <c r="F15923" s="6">
        <v>10</v>
      </c>
      <c r="G15923" s="6">
        <v>189.14228820800781</v>
      </c>
      <c r="H15923" s="6">
        <v>189.14228820800781</v>
      </c>
      <c r="I15923" s="6">
        <v>37.033260345458984</v>
      </c>
      <c r="J15923" s="6">
        <v>62.456530612244848</v>
      </c>
      <c r="K15923">
        <f t="shared" si="496"/>
        <v>0</v>
      </c>
    </row>
    <row r="15924" spans="1:11" x14ac:dyDescent="0.25">
      <c r="A15924" s="5" t="str">
        <f t="shared" si="497"/>
        <v>SubLAPSCE WestMonthly Peak DayMay11</v>
      </c>
      <c r="B15924" t="s">
        <v>2237</v>
      </c>
      <c r="C15924" t="s">
        <v>2267</v>
      </c>
      <c r="D15924" t="s">
        <v>2934</v>
      </c>
      <c r="E15924" t="s">
        <v>3352</v>
      </c>
      <c r="F15924" s="6">
        <v>11</v>
      </c>
      <c r="G15924" s="6">
        <v>197.62693786621094</v>
      </c>
      <c r="H15924" s="6">
        <v>197.62693786621094</v>
      </c>
      <c r="I15924" s="6">
        <v>36.77178955078125</v>
      </c>
      <c r="J15924" s="6">
        <v>63.282857142857175</v>
      </c>
      <c r="K15924">
        <f t="shared" si="496"/>
        <v>0</v>
      </c>
    </row>
    <row r="15925" spans="1:11" x14ac:dyDescent="0.25">
      <c r="A15925" s="5" t="str">
        <f t="shared" si="497"/>
        <v>SubLAPSCE WestMonthly Peak DayMay12</v>
      </c>
      <c r="B15925" t="s">
        <v>2237</v>
      </c>
      <c r="C15925" t="s">
        <v>2267</v>
      </c>
      <c r="D15925" t="s">
        <v>2934</v>
      </c>
      <c r="E15925" t="s">
        <v>3352</v>
      </c>
      <c r="F15925" s="6">
        <v>12</v>
      </c>
      <c r="G15925" s="6">
        <v>196.31806945800781</v>
      </c>
      <c r="H15925" s="6">
        <v>196.31806945800781</v>
      </c>
      <c r="I15925" s="6">
        <v>36.623088836669922</v>
      </c>
      <c r="J15925" s="6">
        <v>65.377551020408205</v>
      </c>
      <c r="K15925">
        <f t="shared" si="496"/>
        <v>0</v>
      </c>
    </row>
    <row r="15926" spans="1:11" x14ac:dyDescent="0.25">
      <c r="A15926" s="5" t="str">
        <f t="shared" si="497"/>
        <v>SubLAPSCE WestMonthly Peak DayMay13</v>
      </c>
      <c r="B15926" t="s">
        <v>2237</v>
      </c>
      <c r="C15926" t="s">
        <v>2267</v>
      </c>
      <c r="D15926" t="s">
        <v>2934</v>
      </c>
      <c r="E15926" t="s">
        <v>3352</v>
      </c>
      <c r="F15926" s="6">
        <v>13</v>
      </c>
      <c r="G15926" s="6">
        <v>193.11418151855469</v>
      </c>
      <c r="H15926" s="6">
        <v>193.11418151855469</v>
      </c>
      <c r="I15926" s="6">
        <v>37.010704040527344</v>
      </c>
      <c r="J15926" s="6">
        <v>67.795102040816374</v>
      </c>
      <c r="K15926">
        <f t="shared" si="496"/>
        <v>0</v>
      </c>
    </row>
    <row r="15927" spans="1:11" x14ac:dyDescent="0.25">
      <c r="A15927" s="5" t="str">
        <f t="shared" si="497"/>
        <v>SubLAPSCE WestMonthly Peak DayMay14</v>
      </c>
      <c r="B15927" t="s">
        <v>2237</v>
      </c>
      <c r="C15927" t="s">
        <v>2267</v>
      </c>
      <c r="D15927" t="s">
        <v>2934</v>
      </c>
      <c r="E15927" t="s">
        <v>3352</v>
      </c>
      <c r="F15927" s="6">
        <v>14</v>
      </c>
      <c r="G15927" s="6">
        <v>181.5872802734375</v>
      </c>
      <c r="H15927" s="6">
        <v>181.5872802734375</v>
      </c>
      <c r="I15927" s="6">
        <v>38.411235809326172</v>
      </c>
      <c r="J15927" s="6">
        <v>69.602040816326536</v>
      </c>
      <c r="K15927">
        <f t="shared" si="496"/>
        <v>0</v>
      </c>
    </row>
    <row r="15928" spans="1:11" x14ac:dyDescent="0.25">
      <c r="A15928" s="5" t="str">
        <f t="shared" si="497"/>
        <v>SubLAPSCE WestMonthly Peak DayMay15</v>
      </c>
      <c r="B15928" t="s">
        <v>2237</v>
      </c>
      <c r="C15928" t="s">
        <v>2267</v>
      </c>
      <c r="D15928" t="s">
        <v>2934</v>
      </c>
      <c r="E15928" t="s">
        <v>3352</v>
      </c>
      <c r="F15928" s="6">
        <v>15</v>
      </c>
      <c r="G15928" s="6">
        <v>167.01588439941406</v>
      </c>
      <c r="H15928" s="6">
        <v>167.01588439941406</v>
      </c>
      <c r="I15928" s="6">
        <v>35.466262817382813</v>
      </c>
      <c r="J15928" s="6">
        <v>71.044489795918352</v>
      </c>
      <c r="K15928">
        <f t="shared" si="496"/>
        <v>0</v>
      </c>
    </row>
    <row r="15929" spans="1:11" x14ac:dyDescent="0.25">
      <c r="A15929" s="5" t="str">
        <f t="shared" si="497"/>
        <v>SubLAPSCE WestMonthly Peak DayMay16</v>
      </c>
      <c r="B15929" t="s">
        <v>2237</v>
      </c>
      <c r="C15929" t="s">
        <v>2267</v>
      </c>
      <c r="D15929" t="s">
        <v>2934</v>
      </c>
      <c r="E15929" t="s">
        <v>3352</v>
      </c>
      <c r="F15929" s="6">
        <v>16</v>
      </c>
      <c r="G15929" s="6">
        <v>153.38664245605469</v>
      </c>
      <c r="H15929" s="6">
        <v>153.38664245605469</v>
      </c>
      <c r="I15929" s="6">
        <v>35.326900482177734</v>
      </c>
      <c r="J15929" s="6">
        <v>71.386530612244883</v>
      </c>
      <c r="K15929">
        <f t="shared" si="496"/>
        <v>0</v>
      </c>
    </row>
    <row r="15930" spans="1:11" x14ac:dyDescent="0.25">
      <c r="A15930" s="5" t="str">
        <f t="shared" si="497"/>
        <v>SubLAPSCE WestMonthly Peak DayMay17</v>
      </c>
      <c r="B15930" t="s">
        <v>2237</v>
      </c>
      <c r="C15930" t="s">
        <v>2267</v>
      </c>
      <c r="D15930" t="s">
        <v>2934</v>
      </c>
      <c r="E15930" t="s">
        <v>3352</v>
      </c>
      <c r="F15930" s="6">
        <v>17</v>
      </c>
      <c r="G15930" s="6">
        <v>153.17123413085938</v>
      </c>
      <c r="H15930" s="6">
        <v>153.17123413085938</v>
      </c>
      <c r="I15930" s="6">
        <v>34.636905670166016</v>
      </c>
      <c r="J15930" s="6">
        <v>71.086530612244943</v>
      </c>
      <c r="K15930">
        <f t="shared" si="496"/>
        <v>0</v>
      </c>
    </row>
    <row r="15931" spans="1:11" x14ac:dyDescent="0.25">
      <c r="A15931" s="5" t="str">
        <f t="shared" si="497"/>
        <v>SubLAPSCE WestMonthly Peak DayMay18</v>
      </c>
      <c r="B15931" t="s">
        <v>2237</v>
      </c>
      <c r="C15931" t="s">
        <v>2267</v>
      </c>
      <c r="D15931" t="s">
        <v>2934</v>
      </c>
      <c r="E15931" t="s">
        <v>3352</v>
      </c>
      <c r="F15931" s="6">
        <v>18</v>
      </c>
      <c r="G15931" s="6">
        <v>164.68132019042969</v>
      </c>
      <c r="H15931" s="6">
        <v>164.68132019042969</v>
      </c>
      <c r="I15931" s="6">
        <v>33.469146728515625</v>
      </c>
      <c r="J15931" s="6">
        <v>70.687755102040811</v>
      </c>
      <c r="K15931">
        <f t="shared" si="496"/>
        <v>0</v>
      </c>
    </row>
    <row r="15932" spans="1:11" x14ac:dyDescent="0.25">
      <c r="A15932" s="5" t="str">
        <f t="shared" si="497"/>
        <v>SubLAPSCE WestMonthly Peak DayMay19</v>
      </c>
      <c r="B15932" t="s">
        <v>2237</v>
      </c>
      <c r="C15932" t="s">
        <v>2267</v>
      </c>
      <c r="D15932" t="s">
        <v>2934</v>
      </c>
      <c r="E15932" t="s">
        <v>3352</v>
      </c>
      <c r="F15932" s="6">
        <v>19</v>
      </c>
      <c r="G15932" s="6">
        <v>168.62846374511719</v>
      </c>
      <c r="H15932" s="6">
        <v>168.62846374511719</v>
      </c>
      <c r="I15932" s="6">
        <v>34.908657073974609</v>
      </c>
      <c r="J15932" s="6">
        <v>69.424897959183639</v>
      </c>
      <c r="K15932">
        <f t="shared" si="496"/>
        <v>0</v>
      </c>
    </row>
    <row r="15933" spans="1:11" x14ac:dyDescent="0.25">
      <c r="A15933" s="5" t="str">
        <f t="shared" si="497"/>
        <v>SubLAPSCE WestMonthly Peak DayMay20</v>
      </c>
      <c r="B15933" t="s">
        <v>2237</v>
      </c>
      <c r="C15933" t="s">
        <v>2267</v>
      </c>
      <c r="D15933" t="s">
        <v>2934</v>
      </c>
      <c r="E15933" t="s">
        <v>3352</v>
      </c>
      <c r="F15933" s="6">
        <v>20</v>
      </c>
      <c r="G15933" s="6">
        <v>161.73161315917969</v>
      </c>
      <c r="H15933" s="6">
        <v>161.73161315917969</v>
      </c>
      <c r="I15933" s="6">
        <v>34.837474822998047</v>
      </c>
      <c r="J15933" s="6">
        <v>67.768163265306171</v>
      </c>
      <c r="K15933">
        <f t="shared" si="496"/>
        <v>0</v>
      </c>
    </row>
    <row r="15934" spans="1:11" x14ac:dyDescent="0.25">
      <c r="A15934" s="5" t="str">
        <f t="shared" si="497"/>
        <v>SubLAPSCE WestMonthly Peak DayMay21</v>
      </c>
      <c r="B15934" t="s">
        <v>2237</v>
      </c>
      <c r="C15934" t="s">
        <v>2267</v>
      </c>
      <c r="D15934" t="s">
        <v>2934</v>
      </c>
      <c r="E15934" t="s">
        <v>3352</v>
      </c>
      <c r="F15934" s="6">
        <v>21</v>
      </c>
      <c r="G15934" s="6">
        <v>177.09405517578125</v>
      </c>
      <c r="H15934" s="6">
        <v>177.09405517578125</v>
      </c>
      <c r="I15934" s="6">
        <v>35.482128143310547</v>
      </c>
      <c r="J15934" s="6">
        <v>65.125714285714309</v>
      </c>
      <c r="K15934">
        <f t="shared" si="496"/>
        <v>0</v>
      </c>
    </row>
    <row r="15935" spans="1:11" x14ac:dyDescent="0.25">
      <c r="A15935" s="5" t="str">
        <f t="shared" si="497"/>
        <v>SubLAPSCE WestMonthly Peak DayMay22</v>
      </c>
      <c r="B15935" t="s">
        <v>2237</v>
      </c>
      <c r="C15935" t="s">
        <v>2267</v>
      </c>
      <c r="D15935" t="s">
        <v>2934</v>
      </c>
      <c r="E15935" t="s">
        <v>3352</v>
      </c>
      <c r="F15935" s="6">
        <v>22</v>
      </c>
      <c r="G15935" s="6">
        <v>187.75222778320313</v>
      </c>
      <c r="H15935" s="6">
        <v>187.75222778320313</v>
      </c>
      <c r="I15935" s="6">
        <v>34.067867279052734</v>
      </c>
      <c r="J15935" s="6">
        <v>63.10857142857143</v>
      </c>
      <c r="K15935">
        <f t="shared" si="496"/>
        <v>0</v>
      </c>
    </row>
    <row r="15936" spans="1:11" x14ac:dyDescent="0.25">
      <c r="A15936" s="5" t="str">
        <f t="shared" si="497"/>
        <v>SubLAPSCE WestMonthly Peak DayMay23</v>
      </c>
      <c r="B15936" t="s">
        <v>2237</v>
      </c>
      <c r="C15936" t="s">
        <v>2267</v>
      </c>
      <c r="D15936" t="s">
        <v>2934</v>
      </c>
      <c r="E15936" t="s">
        <v>3352</v>
      </c>
      <c r="F15936" s="6">
        <v>23</v>
      </c>
      <c r="G15936" s="6">
        <v>174.60420227050781</v>
      </c>
      <c r="H15936" s="6">
        <v>174.60420227050781</v>
      </c>
      <c r="I15936" s="6">
        <v>34.425640106201172</v>
      </c>
      <c r="J15936" s="6">
        <v>62.376122448979586</v>
      </c>
      <c r="K15936">
        <f t="shared" si="496"/>
        <v>0</v>
      </c>
    </row>
    <row r="15937" spans="1:11" x14ac:dyDescent="0.25">
      <c r="A15937" s="5" t="str">
        <f t="shared" si="497"/>
        <v>SubLAPSCE WestMonthly Peak DayMay24</v>
      </c>
      <c r="B15937" t="s">
        <v>2237</v>
      </c>
      <c r="C15937" t="s">
        <v>2267</v>
      </c>
      <c r="D15937" t="s">
        <v>2934</v>
      </c>
      <c r="E15937" t="s">
        <v>3352</v>
      </c>
      <c r="F15937" s="6">
        <v>24</v>
      </c>
      <c r="G15937" s="6">
        <v>173.82945251464844</v>
      </c>
      <c r="H15937" s="6">
        <v>173.82945251464844</v>
      </c>
      <c r="I15937" s="6">
        <v>37.321651458740234</v>
      </c>
      <c r="J15937" s="6">
        <v>62.233673469387753</v>
      </c>
      <c r="K15937">
        <f t="shared" si="496"/>
        <v>0</v>
      </c>
    </row>
    <row r="15938" spans="1:11" x14ac:dyDescent="0.25">
      <c r="A15938" s="5" t="str">
        <f t="shared" si="497"/>
        <v>SubLAPSCE WestAverage WeekdayJune1</v>
      </c>
      <c r="B15938" t="s">
        <v>2237</v>
      </c>
      <c r="C15938" t="s">
        <v>2267</v>
      </c>
      <c r="D15938" t="s">
        <v>2935</v>
      </c>
      <c r="E15938" t="s">
        <v>3353</v>
      </c>
      <c r="F15938" s="6">
        <v>1</v>
      </c>
      <c r="G15938" s="6">
        <v>177.02992248535156</v>
      </c>
      <c r="H15938" s="6">
        <v>177.02992248535156</v>
      </c>
      <c r="I15938" s="6">
        <v>72.948257446289063</v>
      </c>
      <c r="J15938" s="6">
        <v>62.551428571428509</v>
      </c>
      <c r="K15938">
        <f t="shared" ref="K15938:K16001" si="498">INDEX(events, MATCH(CONCATENATE(B15938, C15938, D15938, E15938), events_y, 0), MATCH("Confidential", events_x, 0))</f>
        <v>0</v>
      </c>
    </row>
    <row r="15939" spans="1:11" x14ac:dyDescent="0.25">
      <c r="A15939" s="5" t="str">
        <f t="shared" ref="A15939:A16002" si="499">CONCATENATE(B15939, C15939, D15939, E15939, F15939)</f>
        <v>SubLAPSCE WestAverage WeekdayJune2</v>
      </c>
      <c r="B15939" t="s">
        <v>2237</v>
      </c>
      <c r="C15939" t="s">
        <v>2267</v>
      </c>
      <c r="D15939" t="s">
        <v>2935</v>
      </c>
      <c r="E15939" t="s">
        <v>3353</v>
      </c>
      <c r="F15939" s="6">
        <v>2</v>
      </c>
      <c r="G15939" s="6">
        <v>172.93673706054688</v>
      </c>
      <c r="H15939" s="6">
        <v>172.93673706054688</v>
      </c>
      <c r="I15939" s="6">
        <v>74.660873413085938</v>
      </c>
      <c r="J15939" s="6">
        <v>62.785509948730486</v>
      </c>
      <c r="K15939">
        <f t="shared" si="498"/>
        <v>0</v>
      </c>
    </row>
    <row r="15940" spans="1:11" x14ac:dyDescent="0.25">
      <c r="A15940" s="5" t="str">
        <f t="shared" si="499"/>
        <v>SubLAPSCE WestAverage WeekdayJune3</v>
      </c>
      <c r="B15940" t="s">
        <v>2237</v>
      </c>
      <c r="C15940" t="s">
        <v>2267</v>
      </c>
      <c r="D15940" t="s">
        <v>2935</v>
      </c>
      <c r="E15940" t="s">
        <v>3353</v>
      </c>
      <c r="F15940" s="6">
        <v>3</v>
      </c>
      <c r="G15940" s="6">
        <v>181.4580078125</v>
      </c>
      <c r="H15940" s="6">
        <v>181.4580078125</v>
      </c>
      <c r="I15940" s="6">
        <v>76.426055908203125</v>
      </c>
      <c r="J15940" s="6">
        <v>63.012245041204956</v>
      </c>
      <c r="K15940">
        <f t="shared" si="498"/>
        <v>0</v>
      </c>
    </row>
    <row r="15941" spans="1:11" x14ac:dyDescent="0.25">
      <c r="A15941" s="5" t="str">
        <f t="shared" si="499"/>
        <v>SubLAPSCE WestAverage WeekdayJune4</v>
      </c>
      <c r="B15941" t="s">
        <v>2237</v>
      </c>
      <c r="C15941" t="s">
        <v>2267</v>
      </c>
      <c r="D15941" t="s">
        <v>2935</v>
      </c>
      <c r="E15941" t="s">
        <v>3353</v>
      </c>
      <c r="F15941" s="6">
        <v>4</v>
      </c>
      <c r="G15941" s="6">
        <v>202.34199523925781</v>
      </c>
      <c r="H15941" s="6">
        <v>202.34199523925781</v>
      </c>
      <c r="I15941" s="6">
        <v>75.353767395019531</v>
      </c>
      <c r="J15941" s="6">
        <v>62.957142776177847</v>
      </c>
      <c r="K15941">
        <f t="shared" si="498"/>
        <v>0</v>
      </c>
    </row>
    <row r="15942" spans="1:11" x14ac:dyDescent="0.25">
      <c r="A15942" s="5" t="str">
        <f t="shared" si="499"/>
        <v>SubLAPSCE WestAverage WeekdayJune5</v>
      </c>
      <c r="B15942" t="s">
        <v>2237</v>
      </c>
      <c r="C15942" t="s">
        <v>2267</v>
      </c>
      <c r="D15942" t="s">
        <v>2935</v>
      </c>
      <c r="E15942" t="s">
        <v>3353</v>
      </c>
      <c r="F15942" s="6">
        <v>5</v>
      </c>
      <c r="G15942" s="6">
        <v>233.72894287109375</v>
      </c>
      <c r="H15942" s="6">
        <v>233.72894287109375</v>
      </c>
      <c r="I15942" s="6">
        <v>77.652252197265625</v>
      </c>
      <c r="J15942" s="6">
        <v>62.84040984484615</v>
      </c>
      <c r="K15942">
        <f t="shared" si="498"/>
        <v>0</v>
      </c>
    </row>
    <row r="15943" spans="1:11" x14ac:dyDescent="0.25">
      <c r="A15943" s="5" t="str">
        <f t="shared" si="499"/>
        <v>SubLAPSCE WestAverage WeekdayJune6</v>
      </c>
      <c r="B15943" t="s">
        <v>2237</v>
      </c>
      <c r="C15943" t="s">
        <v>2267</v>
      </c>
      <c r="D15943" t="s">
        <v>2935</v>
      </c>
      <c r="E15943" t="s">
        <v>3353</v>
      </c>
      <c r="F15943" s="6">
        <v>6</v>
      </c>
      <c r="G15943" s="6">
        <v>286.16595458984375</v>
      </c>
      <c r="H15943" s="6">
        <v>286.16595458984375</v>
      </c>
      <c r="I15943" s="6">
        <v>80.736396789550781</v>
      </c>
      <c r="J15943" s="6">
        <v>62.774694273033916</v>
      </c>
      <c r="K15943">
        <f t="shared" si="498"/>
        <v>0</v>
      </c>
    </row>
    <row r="15944" spans="1:11" x14ac:dyDescent="0.25">
      <c r="A15944" s="5" t="str">
        <f t="shared" si="499"/>
        <v>SubLAPSCE WestAverage WeekdayJune7</v>
      </c>
      <c r="B15944" t="s">
        <v>2237</v>
      </c>
      <c r="C15944" t="s">
        <v>2267</v>
      </c>
      <c r="D15944" t="s">
        <v>2935</v>
      </c>
      <c r="E15944" t="s">
        <v>3353</v>
      </c>
      <c r="F15944" s="6">
        <v>7</v>
      </c>
      <c r="G15944" s="6">
        <v>309.16632080078125</v>
      </c>
      <c r="H15944" s="6">
        <v>309.16632080078125</v>
      </c>
      <c r="I15944" s="6">
        <v>72.635200500488281</v>
      </c>
      <c r="J15944" s="6">
        <v>62.716122171830158</v>
      </c>
      <c r="K15944">
        <f t="shared" si="498"/>
        <v>0</v>
      </c>
    </row>
    <row r="15945" spans="1:11" x14ac:dyDescent="0.25">
      <c r="A15945" s="5" t="str">
        <f t="shared" si="499"/>
        <v>SubLAPSCE WestAverage WeekdayJune8</v>
      </c>
      <c r="B15945" t="s">
        <v>2237</v>
      </c>
      <c r="C15945" t="s">
        <v>2267</v>
      </c>
      <c r="D15945" t="s">
        <v>2935</v>
      </c>
      <c r="E15945" t="s">
        <v>3353</v>
      </c>
      <c r="F15945" s="6">
        <v>8</v>
      </c>
      <c r="G15945" s="6">
        <v>332.77874755859375</v>
      </c>
      <c r="H15945" s="6">
        <v>332.77874755859375</v>
      </c>
      <c r="I15945" s="6">
        <v>72.831497192382813</v>
      </c>
      <c r="J15945" s="6">
        <v>63.243876417510364</v>
      </c>
      <c r="K15945">
        <f t="shared" si="498"/>
        <v>0</v>
      </c>
    </row>
    <row r="15946" spans="1:11" x14ac:dyDescent="0.25">
      <c r="A15946" s="5" t="str">
        <f t="shared" si="499"/>
        <v>SubLAPSCE WestAverage WeekdayJune9</v>
      </c>
      <c r="B15946" t="s">
        <v>2237</v>
      </c>
      <c r="C15946" t="s">
        <v>2267</v>
      </c>
      <c r="D15946" t="s">
        <v>2935</v>
      </c>
      <c r="E15946" t="s">
        <v>3353</v>
      </c>
      <c r="F15946" s="6">
        <v>9</v>
      </c>
      <c r="G15946" s="6">
        <v>318.05511474609375</v>
      </c>
      <c r="H15946" s="6">
        <v>318.05511474609375</v>
      </c>
      <c r="I15946" s="6">
        <v>73.88909912109375</v>
      </c>
      <c r="J15946" s="6">
        <v>63.782858354218149</v>
      </c>
      <c r="K15946">
        <f t="shared" si="498"/>
        <v>0</v>
      </c>
    </row>
    <row r="15947" spans="1:11" x14ac:dyDescent="0.25">
      <c r="A15947" s="5" t="str">
        <f t="shared" si="499"/>
        <v>SubLAPSCE WestAverage WeekdayJune10</v>
      </c>
      <c r="B15947" t="s">
        <v>2237</v>
      </c>
      <c r="C15947" t="s">
        <v>2267</v>
      </c>
      <c r="D15947" t="s">
        <v>2935</v>
      </c>
      <c r="E15947" t="s">
        <v>3353</v>
      </c>
      <c r="F15947" s="6">
        <v>10</v>
      </c>
      <c r="G15947" s="6">
        <v>322.87127685546875</v>
      </c>
      <c r="H15947" s="6">
        <v>322.87127685546875</v>
      </c>
      <c r="I15947" s="6">
        <v>74.4205322265625</v>
      </c>
      <c r="J15947" s="6">
        <v>64.708981198680632</v>
      </c>
      <c r="K15947">
        <f t="shared" si="498"/>
        <v>0</v>
      </c>
    </row>
    <row r="15948" spans="1:11" x14ac:dyDescent="0.25">
      <c r="A15948" s="5" t="str">
        <f t="shared" si="499"/>
        <v>SubLAPSCE WestAverage WeekdayJune11</v>
      </c>
      <c r="B15948" t="s">
        <v>2237</v>
      </c>
      <c r="C15948" t="s">
        <v>2267</v>
      </c>
      <c r="D15948" t="s">
        <v>2935</v>
      </c>
      <c r="E15948" t="s">
        <v>3353</v>
      </c>
      <c r="F15948" s="6">
        <v>11</v>
      </c>
      <c r="G15948" s="6">
        <v>342.96405029296875</v>
      </c>
      <c r="H15948" s="6">
        <v>342.96405029296875</v>
      </c>
      <c r="I15948" s="6">
        <v>80.63360595703125</v>
      </c>
      <c r="J15948" s="6">
        <v>65.837958915866139</v>
      </c>
      <c r="K15948">
        <f t="shared" si="498"/>
        <v>0</v>
      </c>
    </row>
    <row r="15949" spans="1:11" x14ac:dyDescent="0.25">
      <c r="A15949" s="5" t="str">
        <f t="shared" si="499"/>
        <v>SubLAPSCE WestAverage WeekdayJune12</v>
      </c>
      <c r="B15949" t="s">
        <v>2237</v>
      </c>
      <c r="C15949" t="s">
        <v>2267</v>
      </c>
      <c r="D15949" t="s">
        <v>2935</v>
      </c>
      <c r="E15949" t="s">
        <v>3353</v>
      </c>
      <c r="F15949" s="6">
        <v>12</v>
      </c>
      <c r="G15949" s="6">
        <v>333.19046020507813</v>
      </c>
      <c r="H15949" s="6">
        <v>333.19046020507813</v>
      </c>
      <c r="I15949" s="6">
        <v>80.540153503417969</v>
      </c>
      <c r="J15949" s="6">
        <v>68.026938208755183</v>
      </c>
      <c r="K15949">
        <f t="shared" si="498"/>
        <v>0</v>
      </c>
    </row>
    <row r="15950" spans="1:11" x14ac:dyDescent="0.25">
      <c r="A15950" s="5" t="str">
        <f t="shared" si="499"/>
        <v>SubLAPSCE WestAverage WeekdayJune13</v>
      </c>
      <c r="B15950" t="s">
        <v>2237</v>
      </c>
      <c r="C15950" t="s">
        <v>2267</v>
      </c>
      <c r="D15950" t="s">
        <v>2935</v>
      </c>
      <c r="E15950" t="s">
        <v>3353</v>
      </c>
      <c r="F15950" s="6">
        <v>13</v>
      </c>
      <c r="G15950" s="6">
        <v>320.33734130859375</v>
      </c>
      <c r="H15950" s="6">
        <v>320.33734130859375</v>
      </c>
      <c r="I15950" s="6">
        <v>75.090286254882813</v>
      </c>
      <c r="J15950" s="6">
        <v>69.945308233767136</v>
      </c>
      <c r="K15950">
        <f t="shared" si="498"/>
        <v>0</v>
      </c>
    </row>
    <row r="15951" spans="1:11" x14ac:dyDescent="0.25">
      <c r="A15951" s="5" t="str">
        <f t="shared" si="499"/>
        <v>SubLAPSCE WestAverage WeekdayJune14</v>
      </c>
      <c r="B15951" t="s">
        <v>2237</v>
      </c>
      <c r="C15951" t="s">
        <v>2267</v>
      </c>
      <c r="D15951" t="s">
        <v>2935</v>
      </c>
      <c r="E15951" t="s">
        <v>3353</v>
      </c>
      <c r="F15951" s="6">
        <v>14</v>
      </c>
      <c r="G15951" s="6">
        <v>304.474853515625</v>
      </c>
      <c r="H15951" s="6">
        <v>304.474853515625</v>
      </c>
      <c r="I15951" s="6">
        <v>83.200164794921875</v>
      </c>
      <c r="J15951" s="6">
        <v>72.25102265027104</v>
      </c>
      <c r="K15951">
        <f t="shared" si="498"/>
        <v>0</v>
      </c>
    </row>
    <row r="15952" spans="1:11" x14ac:dyDescent="0.25">
      <c r="A15952" s="5" t="str">
        <f t="shared" si="499"/>
        <v>SubLAPSCE WestAverage WeekdayJune15</v>
      </c>
      <c r="B15952" t="s">
        <v>2237</v>
      </c>
      <c r="C15952" t="s">
        <v>2267</v>
      </c>
      <c r="D15952" t="s">
        <v>2935</v>
      </c>
      <c r="E15952" t="s">
        <v>3353</v>
      </c>
      <c r="F15952" s="6">
        <v>15</v>
      </c>
      <c r="G15952" s="6">
        <v>281.995849609375</v>
      </c>
      <c r="H15952" s="6">
        <v>281.995849609375</v>
      </c>
      <c r="I15952" s="6">
        <v>89.780387878417969</v>
      </c>
      <c r="J15952" s="6">
        <v>72.606940865030097</v>
      </c>
      <c r="K15952">
        <f t="shared" si="498"/>
        <v>0</v>
      </c>
    </row>
    <row r="15953" spans="1:11" x14ac:dyDescent="0.25">
      <c r="A15953" s="5" t="str">
        <f t="shared" si="499"/>
        <v>SubLAPSCE WestAverage WeekdayJune16</v>
      </c>
      <c r="B15953" t="s">
        <v>2237</v>
      </c>
      <c r="C15953" t="s">
        <v>2267</v>
      </c>
      <c r="D15953" t="s">
        <v>2935</v>
      </c>
      <c r="E15953" t="s">
        <v>3353</v>
      </c>
      <c r="F15953" s="6">
        <v>16</v>
      </c>
      <c r="G15953" s="6">
        <v>260.07815551757813</v>
      </c>
      <c r="H15953" s="6">
        <v>260.07815551757813</v>
      </c>
      <c r="I15953" s="6">
        <v>89.392875671386719</v>
      </c>
      <c r="J15953" s="6">
        <v>72.482042787512967</v>
      </c>
      <c r="K15953">
        <f t="shared" si="498"/>
        <v>0</v>
      </c>
    </row>
    <row r="15954" spans="1:11" x14ac:dyDescent="0.25">
      <c r="A15954" s="5" t="str">
        <f t="shared" si="499"/>
        <v>SubLAPSCE WestAverage WeekdayJune17</v>
      </c>
      <c r="B15954" t="s">
        <v>2237</v>
      </c>
      <c r="C15954" t="s">
        <v>2267</v>
      </c>
      <c r="D15954" t="s">
        <v>2935</v>
      </c>
      <c r="E15954" t="s">
        <v>3353</v>
      </c>
      <c r="F15954" s="6">
        <v>17</v>
      </c>
      <c r="G15954" s="6">
        <v>234.80780029296875</v>
      </c>
      <c r="H15954" s="6">
        <v>234.80780029296875</v>
      </c>
      <c r="I15954" s="6">
        <v>87.843460083007813</v>
      </c>
      <c r="J15954" s="6">
        <v>72.178366415841253</v>
      </c>
      <c r="K15954">
        <f t="shared" si="498"/>
        <v>0</v>
      </c>
    </row>
    <row r="15955" spans="1:11" x14ac:dyDescent="0.25">
      <c r="A15955" s="5" t="str">
        <f t="shared" si="499"/>
        <v>SubLAPSCE WestAverage WeekdayJune18</v>
      </c>
      <c r="B15955" t="s">
        <v>2237</v>
      </c>
      <c r="C15955" t="s">
        <v>2267</v>
      </c>
      <c r="D15955" t="s">
        <v>2935</v>
      </c>
      <c r="E15955" t="s">
        <v>3353</v>
      </c>
      <c r="F15955" s="6">
        <v>18</v>
      </c>
      <c r="G15955" s="6">
        <v>224.51689147949219</v>
      </c>
      <c r="H15955" s="6">
        <v>224.51689147949219</v>
      </c>
      <c r="I15955" s="6">
        <v>84.677101135253906</v>
      </c>
      <c r="J15955" s="6">
        <v>70.731019716846689</v>
      </c>
      <c r="K15955">
        <f t="shared" si="498"/>
        <v>0</v>
      </c>
    </row>
    <row r="15956" spans="1:11" x14ac:dyDescent="0.25">
      <c r="A15956" s="5" t="str">
        <f t="shared" si="499"/>
        <v>SubLAPSCE WestAverage WeekdayJune19</v>
      </c>
      <c r="B15956" t="s">
        <v>2237</v>
      </c>
      <c r="C15956" t="s">
        <v>2267</v>
      </c>
      <c r="D15956" t="s">
        <v>2935</v>
      </c>
      <c r="E15956" t="s">
        <v>3353</v>
      </c>
      <c r="F15956" s="6">
        <v>19</v>
      </c>
      <c r="G15956" s="6">
        <v>232.30207824707031</v>
      </c>
      <c r="H15956" s="6">
        <v>232.30207824707031</v>
      </c>
      <c r="I15956" s="6">
        <v>81.549140930175781</v>
      </c>
      <c r="J15956" s="6">
        <v>69.021632712227955</v>
      </c>
      <c r="K15956">
        <f t="shared" si="498"/>
        <v>0</v>
      </c>
    </row>
    <row r="15957" spans="1:11" x14ac:dyDescent="0.25">
      <c r="A15957" s="5" t="str">
        <f t="shared" si="499"/>
        <v>SubLAPSCE WestAverage WeekdayJune20</v>
      </c>
      <c r="B15957" t="s">
        <v>2237</v>
      </c>
      <c r="C15957" t="s">
        <v>2267</v>
      </c>
      <c r="D15957" t="s">
        <v>2935</v>
      </c>
      <c r="E15957" t="s">
        <v>3353</v>
      </c>
      <c r="F15957" s="6">
        <v>20</v>
      </c>
      <c r="G15957" s="6">
        <v>224.74678039550781</v>
      </c>
      <c r="H15957" s="6">
        <v>224.74678039550781</v>
      </c>
      <c r="I15957" s="6">
        <v>83.112899780273438</v>
      </c>
      <c r="J15957" s="6">
        <v>67.334692195970192</v>
      </c>
      <c r="K15957">
        <f t="shared" si="498"/>
        <v>0</v>
      </c>
    </row>
    <row r="15958" spans="1:11" x14ac:dyDescent="0.25">
      <c r="A15958" s="5" t="str">
        <f t="shared" si="499"/>
        <v>SubLAPSCE WestAverage WeekdayJune21</v>
      </c>
      <c r="B15958" t="s">
        <v>2237</v>
      </c>
      <c r="C15958" t="s">
        <v>2267</v>
      </c>
      <c r="D15958" t="s">
        <v>2935</v>
      </c>
      <c r="E15958" t="s">
        <v>3353</v>
      </c>
      <c r="F15958" s="6">
        <v>21</v>
      </c>
      <c r="G15958" s="6">
        <v>254.14653015136719</v>
      </c>
      <c r="H15958" s="6">
        <v>254.14653015136719</v>
      </c>
      <c r="I15958" s="6">
        <v>82.974922180175781</v>
      </c>
      <c r="J15958" s="6">
        <v>64.526735808703364</v>
      </c>
      <c r="K15958">
        <f t="shared" si="498"/>
        <v>0</v>
      </c>
    </row>
    <row r="15959" spans="1:11" x14ac:dyDescent="0.25">
      <c r="A15959" s="5" t="str">
        <f t="shared" si="499"/>
        <v>SubLAPSCE WestAverage WeekdayJune22</v>
      </c>
      <c r="B15959" t="s">
        <v>2237</v>
      </c>
      <c r="C15959" t="s">
        <v>2267</v>
      </c>
      <c r="D15959" t="s">
        <v>2935</v>
      </c>
      <c r="E15959" t="s">
        <v>3353</v>
      </c>
      <c r="F15959" s="6">
        <v>22</v>
      </c>
      <c r="G15959" s="6">
        <v>265.63723754882813</v>
      </c>
      <c r="H15959" s="6">
        <v>265.63723754882813</v>
      </c>
      <c r="I15959" s="6">
        <v>79.504302978515625</v>
      </c>
      <c r="J15959" s="6">
        <v>62.882652538066004</v>
      </c>
      <c r="K15959">
        <f t="shared" si="498"/>
        <v>0</v>
      </c>
    </row>
    <row r="15960" spans="1:11" x14ac:dyDescent="0.25">
      <c r="A15960" s="5" t="str">
        <f t="shared" si="499"/>
        <v>SubLAPSCE WestAverage WeekdayJune23</v>
      </c>
      <c r="B15960" t="s">
        <v>2237</v>
      </c>
      <c r="C15960" t="s">
        <v>2267</v>
      </c>
      <c r="D15960" t="s">
        <v>2935</v>
      </c>
      <c r="E15960" t="s">
        <v>3353</v>
      </c>
      <c r="F15960" s="6">
        <v>23</v>
      </c>
      <c r="G15960" s="6">
        <v>265.99072265625</v>
      </c>
      <c r="H15960" s="6">
        <v>265.99072265625</v>
      </c>
      <c r="I15960" s="6">
        <v>79.709526062011719</v>
      </c>
      <c r="J15960" s="6">
        <v>62.604693099041377</v>
      </c>
      <c r="K15960">
        <f t="shared" si="498"/>
        <v>0</v>
      </c>
    </row>
    <row r="15961" spans="1:11" x14ac:dyDescent="0.25">
      <c r="A15961" s="5" t="str">
        <f t="shared" si="499"/>
        <v>SubLAPSCE WestAverage WeekdayJune24</v>
      </c>
      <c r="B15961" t="s">
        <v>2237</v>
      </c>
      <c r="C15961" t="s">
        <v>2267</v>
      </c>
      <c r="D15961" t="s">
        <v>2935</v>
      </c>
      <c r="E15961" t="s">
        <v>3353</v>
      </c>
      <c r="F15961" s="6">
        <v>24</v>
      </c>
      <c r="G15961" s="6">
        <v>246.65591430664063</v>
      </c>
      <c r="H15961" s="6">
        <v>246.65591430664063</v>
      </c>
      <c r="I15961" s="6">
        <v>75.487678527832031</v>
      </c>
      <c r="J15961" s="6">
        <v>62.614694391367394</v>
      </c>
      <c r="K15961">
        <f t="shared" si="498"/>
        <v>0</v>
      </c>
    </row>
    <row r="15962" spans="1:11" x14ac:dyDescent="0.25">
      <c r="A15962" s="5" t="str">
        <f t="shared" si="499"/>
        <v>SubLAPSCE WestMonthly Peak DayJune1</v>
      </c>
      <c r="B15962" t="s">
        <v>2237</v>
      </c>
      <c r="C15962" t="s">
        <v>2267</v>
      </c>
      <c r="D15962" t="s">
        <v>2936</v>
      </c>
      <c r="E15962" t="s">
        <v>3353</v>
      </c>
      <c r="F15962" s="6">
        <v>1</v>
      </c>
      <c r="G15962" s="6">
        <v>244.25822448730469</v>
      </c>
      <c r="H15962" s="6">
        <v>233.41162109375</v>
      </c>
      <c r="I15962" s="6">
        <v>28.678281784057617</v>
      </c>
      <c r="J15962" s="6">
        <v>66.692497933705639</v>
      </c>
      <c r="K15962">
        <f t="shared" si="498"/>
        <v>0</v>
      </c>
    </row>
    <row r="15963" spans="1:11" x14ac:dyDescent="0.25">
      <c r="A15963" s="5" t="str">
        <f t="shared" si="499"/>
        <v>SubLAPSCE WestMonthly Peak DayJune2</v>
      </c>
      <c r="B15963" t="s">
        <v>2237</v>
      </c>
      <c r="C15963" t="s">
        <v>2267</v>
      </c>
      <c r="D15963" t="s">
        <v>2936</v>
      </c>
      <c r="E15963" t="s">
        <v>3353</v>
      </c>
      <c r="F15963" s="6">
        <v>2</v>
      </c>
      <c r="G15963" s="6">
        <v>276.22027587890625</v>
      </c>
      <c r="H15963" s="6">
        <v>267.31100463867188</v>
      </c>
      <c r="I15963" s="6">
        <v>31.003475189208984</v>
      </c>
      <c r="J15963" s="6">
        <v>66.184168376922614</v>
      </c>
      <c r="K15963">
        <f t="shared" si="498"/>
        <v>0</v>
      </c>
    </row>
    <row r="15964" spans="1:11" x14ac:dyDescent="0.25">
      <c r="A15964" s="5" t="str">
        <f t="shared" si="499"/>
        <v>SubLAPSCE WestMonthly Peak DayJune3</v>
      </c>
      <c r="B15964" t="s">
        <v>2237</v>
      </c>
      <c r="C15964" t="s">
        <v>2267</v>
      </c>
      <c r="D15964" t="s">
        <v>2936</v>
      </c>
      <c r="E15964" t="s">
        <v>3353</v>
      </c>
      <c r="F15964" s="6">
        <v>3</v>
      </c>
      <c r="G15964" s="6">
        <v>280.23764038085938</v>
      </c>
      <c r="H15964" s="6">
        <v>269.3009033203125</v>
      </c>
      <c r="I15964" s="6">
        <v>33.52044677734375</v>
      </c>
      <c r="J15964" s="6">
        <v>65.387084430058792</v>
      </c>
      <c r="K15964">
        <f t="shared" si="498"/>
        <v>0</v>
      </c>
    </row>
    <row r="15965" spans="1:11" x14ac:dyDescent="0.25">
      <c r="A15965" s="5" t="str">
        <f t="shared" si="499"/>
        <v>SubLAPSCE WestMonthly Peak DayJune4</v>
      </c>
      <c r="B15965" t="s">
        <v>2237</v>
      </c>
      <c r="C15965" t="s">
        <v>2267</v>
      </c>
      <c r="D15965" t="s">
        <v>2936</v>
      </c>
      <c r="E15965" t="s">
        <v>3353</v>
      </c>
      <c r="F15965" s="6">
        <v>4</v>
      </c>
      <c r="G15965" s="6">
        <v>281.28179931640625</v>
      </c>
      <c r="H15965" s="6">
        <v>261.0970458984375</v>
      </c>
      <c r="I15965" s="6">
        <v>30.980464935302734</v>
      </c>
      <c r="J15965" s="6">
        <v>64.961251214345296</v>
      </c>
      <c r="K15965">
        <f t="shared" si="498"/>
        <v>0</v>
      </c>
    </row>
    <row r="15966" spans="1:11" x14ac:dyDescent="0.25">
      <c r="A15966" s="5" t="str">
        <f t="shared" si="499"/>
        <v>SubLAPSCE WestMonthly Peak DayJune5</v>
      </c>
      <c r="B15966" t="s">
        <v>2237</v>
      </c>
      <c r="C15966" t="s">
        <v>2267</v>
      </c>
      <c r="D15966" t="s">
        <v>2936</v>
      </c>
      <c r="E15966" t="s">
        <v>3353</v>
      </c>
      <c r="F15966" s="6">
        <v>5</v>
      </c>
      <c r="G15966" s="6">
        <v>317.36630249023438</v>
      </c>
      <c r="H15966" s="6">
        <v>303.2352294921875</v>
      </c>
      <c r="I15966" s="6">
        <v>37.625041961669922</v>
      </c>
      <c r="J15966" s="6">
        <v>64.550209566752116</v>
      </c>
      <c r="K15966">
        <f t="shared" si="498"/>
        <v>0</v>
      </c>
    </row>
    <row r="15967" spans="1:11" x14ac:dyDescent="0.25">
      <c r="A15967" s="5" t="str">
        <f t="shared" si="499"/>
        <v>SubLAPSCE WestMonthly Peak DayJune6</v>
      </c>
      <c r="B15967" t="s">
        <v>2237</v>
      </c>
      <c r="C15967" t="s">
        <v>2267</v>
      </c>
      <c r="D15967" t="s">
        <v>2936</v>
      </c>
      <c r="E15967" t="s">
        <v>3353</v>
      </c>
      <c r="F15967" s="6">
        <v>6</v>
      </c>
      <c r="G15967" s="6">
        <v>375.13336181640625</v>
      </c>
      <c r="H15967" s="6">
        <v>362.21786499023438</v>
      </c>
      <c r="I15967" s="6">
        <v>32.424209594726563</v>
      </c>
      <c r="J15967" s="6">
        <v>64.201667006810496</v>
      </c>
      <c r="K15967">
        <f t="shared" si="498"/>
        <v>0</v>
      </c>
    </row>
    <row r="15968" spans="1:11" x14ac:dyDescent="0.25">
      <c r="A15968" s="5" t="str">
        <f t="shared" si="499"/>
        <v>SubLAPSCE WestMonthly Peak DayJune7</v>
      </c>
      <c r="B15968" t="s">
        <v>2237</v>
      </c>
      <c r="C15968" t="s">
        <v>2267</v>
      </c>
      <c r="D15968" t="s">
        <v>2936</v>
      </c>
      <c r="E15968" t="s">
        <v>3353</v>
      </c>
      <c r="F15968" s="6">
        <v>7</v>
      </c>
      <c r="G15968" s="6">
        <v>397.58230590820313</v>
      </c>
      <c r="H15968" s="6">
        <v>388.04782104492188</v>
      </c>
      <c r="I15968" s="6">
        <v>33.833805084228516</v>
      </c>
      <c r="J15968" s="6">
        <v>63.894793033599854</v>
      </c>
      <c r="K15968">
        <f t="shared" si="498"/>
        <v>0</v>
      </c>
    </row>
    <row r="15969" spans="1:11" x14ac:dyDescent="0.25">
      <c r="A15969" s="5" t="str">
        <f t="shared" si="499"/>
        <v>SubLAPSCE WestMonthly Peak DayJune8</v>
      </c>
      <c r="B15969" t="s">
        <v>2237</v>
      </c>
      <c r="C15969" t="s">
        <v>2267</v>
      </c>
      <c r="D15969" t="s">
        <v>2936</v>
      </c>
      <c r="E15969" t="s">
        <v>3353</v>
      </c>
      <c r="F15969" s="6">
        <v>8</v>
      </c>
      <c r="G15969" s="6">
        <v>420.94076538085938</v>
      </c>
      <c r="H15969" s="6">
        <v>403.84317016601563</v>
      </c>
      <c r="I15969" s="6">
        <v>32.743133544921875</v>
      </c>
      <c r="J15969" s="6">
        <v>64.521041027704868</v>
      </c>
      <c r="K15969">
        <f t="shared" si="498"/>
        <v>0</v>
      </c>
    </row>
    <row r="15970" spans="1:11" x14ac:dyDescent="0.25">
      <c r="A15970" s="5" t="str">
        <f t="shared" si="499"/>
        <v>SubLAPSCE WestMonthly Peak DayJune9</v>
      </c>
      <c r="B15970" t="s">
        <v>2237</v>
      </c>
      <c r="C15970" t="s">
        <v>2267</v>
      </c>
      <c r="D15970" t="s">
        <v>2936</v>
      </c>
      <c r="E15970" t="s">
        <v>3353</v>
      </c>
      <c r="F15970" s="6">
        <v>9</v>
      </c>
      <c r="G15970" s="6">
        <v>434.08108520507813</v>
      </c>
      <c r="H15970" s="6">
        <v>415.68142700195313</v>
      </c>
      <c r="I15970" s="6">
        <v>34.61370849609375</v>
      </c>
      <c r="J15970" s="6">
        <v>67.169997914632162</v>
      </c>
      <c r="K15970">
        <f t="shared" si="498"/>
        <v>0</v>
      </c>
    </row>
    <row r="15971" spans="1:11" x14ac:dyDescent="0.25">
      <c r="A15971" s="5" t="str">
        <f t="shared" si="499"/>
        <v>SubLAPSCE WestMonthly Peak DayJune10</v>
      </c>
      <c r="B15971" t="s">
        <v>2237</v>
      </c>
      <c r="C15971" t="s">
        <v>2267</v>
      </c>
      <c r="D15971" t="s">
        <v>2936</v>
      </c>
      <c r="E15971" t="s">
        <v>3353</v>
      </c>
      <c r="F15971" s="6">
        <v>10</v>
      </c>
      <c r="G15971" s="6">
        <v>409.87930297851563</v>
      </c>
      <c r="H15971" s="6">
        <v>389.403564453125</v>
      </c>
      <c r="I15971" s="6">
        <v>34.043914794921875</v>
      </c>
      <c r="J15971" s="6">
        <v>68.425414085388184</v>
      </c>
      <c r="K15971">
        <f t="shared" si="498"/>
        <v>0</v>
      </c>
    </row>
    <row r="15972" spans="1:11" x14ac:dyDescent="0.25">
      <c r="A15972" s="5" t="str">
        <f t="shared" si="499"/>
        <v>SubLAPSCE WestMonthly Peak DayJune11</v>
      </c>
      <c r="B15972" t="s">
        <v>2237</v>
      </c>
      <c r="C15972" t="s">
        <v>2267</v>
      </c>
      <c r="D15972" t="s">
        <v>2936</v>
      </c>
      <c r="E15972" t="s">
        <v>3353</v>
      </c>
      <c r="F15972" s="6">
        <v>11</v>
      </c>
      <c r="G15972" s="6">
        <v>405.49615478515625</v>
      </c>
      <c r="H15972" s="6">
        <v>391.53378295898438</v>
      </c>
      <c r="I15972" s="6">
        <v>42.887531280517578</v>
      </c>
      <c r="J15972" s="6">
        <v>68.065210247039786</v>
      </c>
      <c r="K15972">
        <f t="shared" si="498"/>
        <v>0</v>
      </c>
    </row>
    <row r="15973" spans="1:11" x14ac:dyDescent="0.25">
      <c r="A15973" s="5" t="str">
        <f t="shared" si="499"/>
        <v>SubLAPSCE WestMonthly Peak DayJune12</v>
      </c>
      <c r="B15973" t="s">
        <v>2237</v>
      </c>
      <c r="C15973" t="s">
        <v>2267</v>
      </c>
      <c r="D15973" t="s">
        <v>2936</v>
      </c>
      <c r="E15973" t="s">
        <v>3353</v>
      </c>
      <c r="F15973" s="6">
        <v>12</v>
      </c>
      <c r="G15973" s="6">
        <v>379.0369873046875</v>
      </c>
      <c r="H15973" s="6">
        <v>372.8551025390625</v>
      </c>
      <c r="I15973" s="6">
        <v>37.820323944091797</v>
      </c>
      <c r="J15973" s="6">
        <v>71.96583121617634</v>
      </c>
      <c r="K15973">
        <f t="shared" si="498"/>
        <v>0</v>
      </c>
    </row>
    <row r="15974" spans="1:11" x14ac:dyDescent="0.25">
      <c r="A15974" s="5" t="str">
        <f t="shared" si="499"/>
        <v>SubLAPSCE WestMonthly Peak DayJune13</v>
      </c>
      <c r="B15974" t="s">
        <v>2237</v>
      </c>
      <c r="C15974" t="s">
        <v>2267</v>
      </c>
      <c r="D15974" t="s">
        <v>2936</v>
      </c>
      <c r="E15974" t="s">
        <v>3353</v>
      </c>
      <c r="F15974" s="6">
        <v>13</v>
      </c>
      <c r="G15974" s="6">
        <v>369.96990966796875</v>
      </c>
      <c r="H15974" s="6">
        <v>360.44229125976563</v>
      </c>
      <c r="I15974" s="6">
        <v>35.996543884277344</v>
      </c>
      <c r="J15974" s="6">
        <v>76.545830821990961</v>
      </c>
      <c r="K15974">
        <f t="shared" si="498"/>
        <v>0</v>
      </c>
    </row>
    <row r="15975" spans="1:11" x14ac:dyDescent="0.25">
      <c r="A15975" s="5" t="str">
        <f t="shared" si="499"/>
        <v>SubLAPSCE WestMonthly Peak DayJune14</v>
      </c>
      <c r="B15975" t="s">
        <v>2237</v>
      </c>
      <c r="C15975" t="s">
        <v>2267</v>
      </c>
      <c r="D15975" t="s">
        <v>2936</v>
      </c>
      <c r="E15975" t="s">
        <v>3353</v>
      </c>
      <c r="F15975" s="6">
        <v>14</v>
      </c>
      <c r="G15975" s="6">
        <v>341.4215087890625</v>
      </c>
      <c r="H15975" s="6">
        <v>332.11282348632813</v>
      </c>
      <c r="I15975" s="6">
        <v>45.474445343017578</v>
      </c>
      <c r="J15975" s="6">
        <v>77.054164568583175</v>
      </c>
      <c r="K15975">
        <f t="shared" si="498"/>
        <v>0</v>
      </c>
    </row>
    <row r="15976" spans="1:11" x14ac:dyDescent="0.25">
      <c r="A15976" s="5" t="str">
        <f t="shared" si="499"/>
        <v>SubLAPSCE WestMonthly Peak DayJune15</v>
      </c>
      <c r="B15976" t="s">
        <v>2237</v>
      </c>
      <c r="C15976" t="s">
        <v>2267</v>
      </c>
      <c r="D15976" t="s">
        <v>2936</v>
      </c>
      <c r="E15976" t="s">
        <v>3353</v>
      </c>
      <c r="F15976" s="6">
        <v>15</v>
      </c>
      <c r="G15976" s="6">
        <v>262.94677734375</v>
      </c>
      <c r="H15976" s="6">
        <v>251.59214782714844</v>
      </c>
      <c r="I15976" s="6">
        <v>41.032581329345703</v>
      </c>
      <c r="J15976" s="6">
        <v>76.095835161209109</v>
      </c>
      <c r="K15976">
        <f t="shared" si="498"/>
        <v>0</v>
      </c>
    </row>
    <row r="15977" spans="1:11" x14ac:dyDescent="0.25">
      <c r="A15977" s="5" t="str">
        <f t="shared" si="499"/>
        <v>SubLAPSCE WestMonthly Peak DayJune16</v>
      </c>
      <c r="B15977" t="s">
        <v>2237</v>
      </c>
      <c r="C15977" t="s">
        <v>2267</v>
      </c>
      <c r="D15977" t="s">
        <v>2936</v>
      </c>
      <c r="E15977" t="s">
        <v>3353</v>
      </c>
      <c r="F15977" s="6">
        <v>16</v>
      </c>
      <c r="G15977" s="6">
        <v>244.98582458496094</v>
      </c>
      <c r="H15977" s="6">
        <v>233.72264099121094</v>
      </c>
      <c r="I15977" s="6">
        <v>36.917335510253906</v>
      </c>
      <c r="J15977" s="6">
        <v>74.435417381922392</v>
      </c>
      <c r="K15977">
        <f t="shared" si="498"/>
        <v>0</v>
      </c>
    </row>
    <row r="15978" spans="1:11" x14ac:dyDescent="0.25">
      <c r="A15978" s="5" t="str">
        <f t="shared" si="499"/>
        <v>SubLAPSCE WestMonthly Peak DayJune17</v>
      </c>
      <c r="B15978" t="s">
        <v>2237</v>
      </c>
      <c r="C15978" t="s">
        <v>2267</v>
      </c>
      <c r="D15978" t="s">
        <v>2936</v>
      </c>
      <c r="E15978" t="s">
        <v>3353</v>
      </c>
      <c r="F15978" s="6">
        <v>17</v>
      </c>
      <c r="G15978" s="6">
        <v>233.23188781738281</v>
      </c>
      <c r="H15978" s="6">
        <v>219.69012451171875</v>
      </c>
      <c r="I15978" s="6">
        <v>38.483161926269531</v>
      </c>
      <c r="J15978" s="6">
        <v>75.287499380111697</v>
      </c>
      <c r="K15978">
        <f t="shared" si="498"/>
        <v>0</v>
      </c>
    </row>
    <row r="15979" spans="1:11" x14ac:dyDescent="0.25">
      <c r="A15979" s="5" t="str">
        <f t="shared" si="499"/>
        <v>SubLAPSCE WestMonthly Peak DayJune18</v>
      </c>
      <c r="B15979" t="s">
        <v>2237</v>
      </c>
      <c r="C15979" t="s">
        <v>2267</v>
      </c>
      <c r="D15979" t="s">
        <v>2936</v>
      </c>
      <c r="E15979" t="s">
        <v>3353</v>
      </c>
      <c r="F15979" s="6">
        <v>18</v>
      </c>
      <c r="G15979" s="6">
        <v>233.95286560058594</v>
      </c>
      <c r="H15979" s="6">
        <v>220.00152587890625</v>
      </c>
      <c r="I15979" s="6">
        <v>33.583660125732422</v>
      </c>
      <c r="J15979" s="6">
        <v>74.906251001358044</v>
      </c>
      <c r="K15979">
        <f t="shared" si="498"/>
        <v>0</v>
      </c>
    </row>
    <row r="15980" spans="1:11" x14ac:dyDescent="0.25">
      <c r="A15980" s="5" t="str">
        <f t="shared" si="499"/>
        <v>SubLAPSCE WestMonthly Peak DayJune19</v>
      </c>
      <c r="B15980" t="s">
        <v>2237</v>
      </c>
      <c r="C15980" t="s">
        <v>2267</v>
      </c>
      <c r="D15980" t="s">
        <v>2936</v>
      </c>
      <c r="E15980" t="s">
        <v>3353</v>
      </c>
      <c r="F15980" s="6">
        <v>19</v>
      </c>
      <c r="G15980" s="6">
        <v>240.3109130859375</v>
      </c>
      <c r="H15980" s="6">
        <v>230.00042724609375</v>
      </c>
      <c r="I15980" s="6">
        <v>38.554428100585938</v>
      </c>
      <c r="J15980" s="6">
        <v>73.657502174377441</v>
      </c>
      <c r="K15980">
        <f t="shared" si="498"/>
        <v>0</v>
      </c>
    </row>
    <row r="15981" spans="1:11" x14ac:dyDescent="0.25">
      <c r="A15981" s="5" t="str">
        <f t="shared" si="499"/>
        <v>SubLAPSCE WestMonthly Peak DayJune20</v>
      </c>
      <c r="B15981" t="s">
        <v>2237</v>
      </c>
      <c r="C15981" t="s">
        <v>2267</v>
      </c>
      <c r="D15981" t="s">
        <v>2936</v>
      </c>
      <c r="E15981" t="s">
        <v>3353</v>
      </c>
      <c r="F15981" s="6">
        <v>20</v>
      </c>
      <c r="G15981" s="6">
        <v>231.52374267578125</v>
      </c>
      <c r="H15981" s="6">
        <v>223.63717651367188</v>
      </c>
      <c r="I15981" s="6">
        <v>41.713905334472656</v>
      </c>
      <c r="J15981" s="6">
        <v>70.700416787465414</v>
      </c>
      <c r="K15981">
        <f t="shared" si="498"/>
        <v>0</v>
      </c>
    </row>
    <row r="15982" spans="1:11" x14ac:dyDescent="0.25">
      <c r="A15982" s="5" t="str">
        <f t="shared" si="499"/>
        <v>SubLAPSCE WestMonthly Peak DayJune21</v>
      </c>
      <c r="B15982" t="s">
        <v>2237</v>
      </c>
      <c r="C15982" t="s">
        <v>2267</v>
      </c>
      <c r="D15982" t="s">
        <v>2936</v>
      </c>
      <c r="E15982" t="s">
        <v>3353</v>
      </c>
      <c r="F15982" s="6">
        <v>21</v>
      </c>
      <c r="G15982" s="6">
        <v>227.42152404785156</v>
      </c>
      <c r="H15982" s="6">
        <v>222.10305786132813</v>
      </c>
      <c r="I15982" s="6">
        <v>41.608776092529297</v>
      </c>
      <c r="J15982" s="6">
        <v>67.915207799275706</v>
      </c>
      <c r="K15982">
        <f t="shared" si="498"/>
        <v>0</v>
      </c>
    </row>
    <row r="15983" spans="1:11" x14ac:dyDescent="0.25">
      <c r="A15983" s="5" t="str">
        <f t="shared" si="499"/>
        <v>SubLAPSCE WestMonthly Peak DayJune22</v>
      </c>
      <c r="B15983" t="s">
        <v>2237</v>
      </c>
      <c r="C15983" t="s">
        <v>2267</v>
      </c>
      <c r="D15983" t="s">
        <v>2936</v>
      </c>
      <c r="E15983" t="s">
        <v>3353</v>
      </c>
      <c r="F15983" s="6">
        <v>22</v>
      </c>
      <c r="G15983" s="6">
        <v>238.49543762207031</v>
      </c>
      <c r="H15983" s="6">
        <v>236.11773681640625</v>
      </c>
      <c r="I15983" s="6">
        <v>38.689468383789063</v>
      </c>
      <c r="J15983" s="6">
        <v>66.278332980473849</v>
      </c>
      <c r="K15983">
        <f t="shared" si="498"/>
        <v>0</v>
      </c>
    </row>
    <row r="15984" spans="1:11" x14ac:dyDescent="0.25">
      <c r="A15984" s="5" t="str">
        <f t="shared" si="499"/>
        <v>SubLAPSCE WestMonthly Peak DayJune23</v>
      </c>
      <c r="B15984" t="s">
        <v>2237</v>
      </c>
      <c r="C15984" t="s">
        <v>2267</v>
      </c>
      <c r="D15984" t="s">
        <v>2936</v>
      </c>
      <c r="E15984" t="s">
        <v>3353</v>
      </c>
      <c r="F15984" s="6">
        <v>23</v>
      </c>
      <c r="G15984" s="6">
        <v>240.29701232910156</v>
      </c>
      <c r="H15984" s="6">
        <v>250.05061340332031</v>
      </c>
      <c r="I15984" s="6">
        <v>35.926216125488281</v>
      </c>
      <c r="J15984" s="6">
        <v>65.592084302902222</v>
      </c>
      <c r="K15984">
        <f t="shared" si="498"/>
        <v>0</v>
      </c>
    </row>
    <row r="15985" spans="1:11" x14ac:dyDescent="0.25">
      <c r="A15985" s="5" t="str">
        <f t="shared" si="499"/>
        <v>SubLAPSCE WestMonthly Peak DayJune24</v>
      </c>
      <c r="B15985" t="s">
        <v>2237</v>
      </c>
      <c r="C15985" t="s">
        <v>2267</v>
      </c>
      <c r="D15985" t="s">
        <v>2936</v>
      </c>
      <c r="E15985" t="s">
        <v>3353</v>
      </c>
      <c r="F15985" s="6">
        <v>24</v>
      </c>
      <c r="G15985" s="6">
        <v>218.4661865234375</v>
      </c>
      <c r="H15985" s="6">
        <v>223.76458740234375</v>
      </c>
      <c r="I15985" s="6">
        <v>42.222557067871094</v>
      </c>
      <c r="J15985" s="6">
        <v>65.426250009536744</v>
      </c>
      <c r="K15985">
        <f t="shared" si="498"/>
        <v>0</v>
      </c>
    </row>
    <row r="15986" spans="1:11" x14ac:dyDescent="0.25">
      <c r="A15986" s="5" t="str">
        <f t="shared" si="499"/>
        <v>SubLAPSCE WestAverage WeekdayJuly1</v>
      </c>
      <c r="B15986" t="s">
        <v>2237</v>
      </c>
      <c r="C15986" t="s">
        <v>2267</v>
      </c>
      <c r="D15986" t="s">
        <v>2937</v>
      </c>
      <c r="E15986" t="s">
        <v>3354</v>
      </c>
      <c r="F15986" s="6">
        <v>1</v>
      </c>
      <c r="G15986" s="6">
        <v>248.87530517578125</v>
      </c>
      <c r="H15986" s="6">
        <v>238.0286865234375</v>
      </c>
      <c r="I15986" s="6">
        <v>29.444293975830078</v>
      </c>
      <c r="J15986" s="6">
        <v>69.610624999999985</v>
      </c>
      <c r="K15986">
        <f t="shared" si="498"/>
        <v>0</v>
      </c>
    </row>
    <row r="15987" spans="1:11" x14ac:dyDescent="0.25">
      <c r="A15987" s="5" t="str">
        <f t="shared" si="499"/>
        <v>SubLAPSCE WestAverage WeekdayJuly2</v>
      </c>
      <c r="B15987" t="s">
        <v>2237</v>
      </c>
      <c r="C15987" t="s">
        <v>2267</v>
      </c>
      <c r="D15987" t="s">
        <v>2937</v>
      </c>
      <c r="E15987" t="s">
        <v>3354</v>
      </c>
      <c r="F15987" s="6">
        <v>2</v>
      </c>
      <c r="G15987" s="6">
        <v>270.02371215820313</v>
      </c>
      <c r="H15987" s="6">
        <v>261.11444091796875</v>
      </c>
      <c r="I15987" s="6">
        <v>38.02642822265625</v>
      </c>
      <c r="J15987" s="6">
        <v>69.585416666666717</v>
      </c>
      <c r="K15987">
        <f t="shared" si="498"/>
        <v>0</v>
      </c>
    </row>
    <row r="15988" spans="1:11" x14ac:dyDescent="0.25">
      <c r="A15988" s="5" t="str">
        <f t="shared" si="499"/>
        <v>SubLAPSCE WestAverage WeekdayJuly3</v>
      </c>
      <c r="B15988" t="s">
        <v>2237</v>
      </c>
      <c r="C15988" t="s">
        <v>2267</v>
      </c>
      <c r="D15988" t="s">
        <v>2937</v>
      </c>
      <c r="E15988" t="s">
        <v>3354</v>
      </c>
      <c r="F15988" s="6">
        <v>3</v>
      </c>
      <c r="G15988" s="6">
        <v>264.05148315429688</v>
      </c>
      <c r="H15988" s="6">
        <v>253.11476135253906</v>
      </c>
      <c r="I15988" s="6">
        <v>36.216690063476563</v>
      </c>
      <c r="J15988" s="6">
        <v>69.182916666666685</v>
      </c>
      <c r="K15988">
        <f t="shared" si="498"/>
        <v>0</v>
      </c>
    </row>
    <row r="15989" spans="1:11" x14ac:dyDescent="0.25">
      <c r="A15989" s="5" t="str">
        <f t="shared" si="499"/>
        <v>SubLAPSCE WestAverage WeekdayJuly4</v>
      </c>
      <c r="B15989" t="s">
        <v>2237</v>
      </c>
      <c r="C15989" t="s">
        <v>2267</v>
      </c>
      <c r="D15989" t="s">
        <v>2937</v>
      </c>
      <c r="E15989" t="s">
        <v>3354</v>
      </c>
      <c r="F15989" s="6">
        <v>4</v>
      </c>
      <c r="G15989" s="6">
        <v>253.52500915527344</v>
      </c>
      <c r="H15989" s="6">
        <v>233.34027099609375</v>
      </c>
      <c r="I15989" s="6">
        <v>31.630218505859375</v>
      </c>
      <c r="J15989" s="6">
        <v>68.907708333333389</v>
      </c>
      <c r="K15989">
        <f t="shared" si="498"/>
        <v>0</v>
      </c>
    </row>
    <row r="15990" spans="1:11" x14ac:dyDescent="0.25">
      <c r="A15990" s="5" t="str">
        <f t="shared" si="499"/>
        <v>SubLAPSCE WestAverage WeekdayJuly5</v>
      </c>
      <c r="B15990" t="s">
        <v>2237</v>
      </c>
      <c r="C15990" t="s">
        <v>2267</v>
      </c>
      <c r="D15990" t="s">
        <v>2937</v>
      </c>
      <c r="E15990" t="s">
        <v>3354</v>
      </c>
      <c r="F15990" s="6">
        <v>5</v>
      </c>
      <c r="G15990" s="6">
        <v>297.07421875</v>
      </c>
      <c r="H15990" s="6">
        <v>282.94314575195313</v>
      </c>
      <c r="I15990" s="6">
        <v>32.526775360107422</v>
      </c>
      <c r="J15990" s="6">
        <v>68.632499999999951</v>
      </c>
      <c r="K15990">
        <f t="shared" si="498"/>
        <v>0</v>
      </c>
    </row>
    <row r="15991" spans="1:11" x14ac:dyDescent="0.25">
      <c r="A15991" s="5" t="str">
        <f t="shared" si="499"/>
        <v>SubLAPSCE WestAverage WeekdayJuly6</v>
      </c>
      <c r="B15991" t="s">
        <v>2237</v>
      </c>
      <c r="C15991" t="s">
        <v>2267</v>
      </c>
      <c r="D15991" t="s">
        <v>2937</v>
      </c>
      <c r="E15991" t="s">
        <v>3354</v>
      </c>
      <c r="F15991" s="6">
        <v>6</v>
      </c>
      <c r="G15991" s="6">
        <v>345.30807495117188</v>
      </c>
      <c r="H15991" s="6">
        <v>332.392578125</v>
      </c>
      <c r="I15991" s="6">
        <v>38.330669403076172</v>
      </c>
      <c r="J15991" s="6">
        <v>68.435624999999945</v>
      </c>
      <c r="K15991">
        <f t="shared" si="498"/>
        <v>0</v>
      </c>
    </row>
    <row r="15992" spans="1:11" x14ac:dyDescent="0.25">
      <c r="A15992" s="5" t="str">
        <f t="shared" si="499"/>
        <v>SubLAPSCE WestAverage WeekdayJuly7</v>
      </c>
      <c r="B15992" t="s">
        <v>2237</v>
      </c>
      <c r="C15992" t="s">
        <v>2267</v>
      </c>
      <c r="D15992" t="s">
        <v>2937</v>
      </c>
      <c r="E15992" t="s">
        <v>3354</v>
      </c>
      <c r="F15992" s="6">
        <v>7</v>
      </c>
      <c r="G15992" s="6">
        <v>352.63751220703125</v>
      </c>
      <c r="H15992" s="6">
        <v>343.10302734375</v>
      </c>
      <c r="I15992" s="6">
        <v>30.040538787841797</v>
      </c>
      <c r="J15992" s="6">
        <v>67.896458333333328</v>
      </c>
      <c r="K15992">
        <f t="shared" si="498"/>
        <v>0</v>
      </c>
    </row>
    <row r="15993" spans="1:11" x14ac:dyDescent="0.25">
      <c r="A15993" s="5" t="str">
        <f t="shared" si="499"/>
        <v>SubLAPSCE WestAverage WeekdayJuly8</v>
      </c>
      <c r="B15993" t="s">
        <v>2237</v>
      </c>
      <c r="C15993" t="s">
        <v>2267</v>
      </c>
      <c r="D15993" t="s">
        <v>2937</v>
      </c>
      <c r="E15993" t="s">
        <v>3354</v>
      </c>
      <c r="F15993" s="6">
        <v>8</v>
      </c>
      <c r="G15993" s="6">
        <v>357.23873901367188</v>
      </c>
      <c r="H15993" s="6">
        <v>340.14114379882813</v>
      </c>
      <c r="I15993" s="6">
        <v>30.643129348754883</v>
      </c>
      <c r="J15993" s="6">
        <v>68.148333333333355</v>
      </c>
      <c r="K15993">
        <f t="shared" si="498"/>
        <v>0</v>
      </c>
    </row>
    <row r="15994" spans="1:11" x14ac:dyDescent="0.25">
      <c r="A15994" s="5" t="str">
        <f t="shared" si="499"/>
        <v>SubLAPSCE WestAverage WeekdayJuly9</v>
      </c>
      <c r="B15994" t="s">
        <v>2237</v>
      </c>
      <c r="C15994" t="s">
        <v>2267</v>
      </c>
      <c r="D15994" t="s">
        <v>2937</v>
      </c>
      <c r="E15994" t="s">
        <v>3354</v>
      </c>
      <c r="F15994" s="6">
        <v>9</v>
      </c>
      <c r="G15994" s="6">
        <v>366.51446533203125</v>
      </c>
      <c r="H15994" s="6">
        <v>348.11480712890625</v>
      </c>
      <c r="I15994" s="6">
        <v>33.338665008544922</v>
      </c>
      <c r="J15994" s="6">
        <v>69.773749999999978</v>
      </c>
      <c r="K15994">
        <f t="shared" si="498"/>
        <v>0</v>
      </c>
    </row>
    <row r="15995" spans="1:11" x14ac:dyDescent="0.25">
      <c r="A15995" s="5" t="str">
        <f t="shared" si="499"/>
        <v>SubLAPSCE WestAverage WeekdayJuly10</v>
      </c>
      <c r="B15995" t="s">
        <v>2237</v>
      </c>
      <c r="C15995" t="s">
        <v>2267</v>
      </c>
      <c r="D15995" t="s">
        <v>2937</v>
      </c>
      <c r="E15995" t="s">
        <v>3354</v>
      </c>
      <c r="F15995" s="6">
        <v>10</v>
      </c>
      <c r="G15995" s="6">
        <v>378.13748168945313</v>
      </c>
      <c r="H15995" s="6">
        <v>357.6617431640625</v>
      </c>
      <c r="I15995" s="6">
        <v>32.796581268310547</v>
      </c>
      <c r="J15995" s="6">
        <v>71.28333333333336</v>
      </c>
      <c r="K15995">
        <f t="shared" si="498"/>
        <v>0</v>
      </c>
    </row>
    <row r="15996" spans="1:11" x14ac:dyDescent="0.25">
      <c r="A15996" s="5" t="str">
        <f t="shared" si="499"/>
        <v>SubLAPSCE WestAverage WeekdayJuly11</v>
      </c>
      <c r="B15996" t="s">
        <v>2237</v>
      </c>
      <c r="C15996" t="s">
        <v>2267</v>
      </c>
      <c r="D15996" t="s">
        <v>2937</v>
      </c>
      <c r="E15996" t="s">
        <v>3354</v>
      </c>
      <c r="F15996" s="6">
        <v>11</v>
      </c>
      <c r="G15996" s="6">
        <v>387.191650390625</v>
      </c>
      <c r="H15996" s="6">
        <v>373.22927856445313</v>
      </c>
      <c r="I15996" s="6">
        <v>46.038917541503906</v>
      </c>
      <c r="J15996" s="6">
        <v>73.250000000000014</v>
      </c>
      <c r="K15996">
        <f t="shared" si="498"/>
        <v>0</v>
      </c>
    </row>
    <row r="15997" spans="1:11" x14ac:dyDescent="0.25">
      <c r="A15997" s="5" t="str">
        <f t="shared" si="499"/>
        <v>SubLAPSCE WestAverage WeekdayJuly12</v>
      </c>
      <c r="B15997" t="s">
        <v>2237</v>
      </c>
      <c r="C15997" t="s">
        <v>2267</v>
      </c>
      <c r="D15997" t="s">
        <v>2937</v>
      </c>
      <c r="E15997" t="s">
        <v>3354</v>
      </c>
      <c r="F15997" s="6">
        <v>12</v>
      </c>
      <c r="G15997" s="6">
        <v>384.47964477539063</v>
      </c>
      <c r="H15997" s="6">
        <v>378.29776000976563</v>
      </c>
      <c r="I15997" s="6">
        <v>31.733180999755859</v>
      </c>
      <c r="J15997" s="6">
        <v>75.43913043478257</v>
      </c>
      <c r="K15997">
        <f t="shared" si="498"/>
        <v>0</v>
      </c>
    </row>
    <row r="15998" spans="1:11" x14ac:dyDescent="0.25">
      <c r="A15998" s="5" t="str">
        <f t="shared" si="499"/>
        <v>SubLAPSCE WestAverage WeekdayJuly13</v>
      </c>
      <c r="B15998" t="s">
        <v>2237</v>
      </c>
      <c r="C15998" t="s">
        <v>2267</v>
      </c>
      <c r="D15998" t="s">
        <v>2937</v>
      </c>
      <c r="E15998" t="s">
        <v>3354</v>
      </c>
      <c r="F15998" s="6">
        <v>13</v>
      </c>
      <c r="G15998" s="6">
        <v>360.85250854492188</v>
      </c>
      <c r="H15998" s="6">
        <v>351.32489013671875</v>
      </c>
      <c r="I15998" s="6">
        <v>38.494411468505859</v>
      </c>
      <c r="J15998" s="6">
        <v>77.019565217391261</v>
      </c>
      <c r="K15998">
        <f t="shared" si="498"/>
        <v>0</v>
      </c>
    </row>
    <row r="15999" spans="1:11" x14ac:dyDescent="0.25">
      <c r="A15999" s="5" t="str">
        <f t="shared" si="499"/>
        <v>SubLAPSCE WestAverage WeekdayJuly14</v>
      </c>
      <c r="B15999" t="s">
        <v>2237</v>
      </c>
      <c r="C15999" t="s">
        <v>2267</v>
      </c>
      <c r="D15999" t="s">
        <v>2937</v>
      </c>
      <c r="E15999" t="s">
        <v>3354</v>
      </c>
      <c r="F15999" s="6">
        <v>14</v>
      </c>
      <c r="G15999" s="6">
        <v>318.77590942382813</v>
      </c>
      <c r="H15999" s="6">
        <v>309.46719360351563</v>
      </c>
      <c r="I15999" s="6">
        <v>40.973140716552734</v>
      </c>
      <c r="J15999" s="6">
        <v>79.639130434782629</v>
      </c>
      <c r="K15999">
        <f t="shared" si="498"/>
        <v>0</v>
      </c>
    </row>
    <row r="16000" spans="1:11" x14ac:dyDescent="0.25">
      <c r="A16000" s="5" t="str">
        <f t="shared" si="499"/>
        <v>SubLAPSCE WestAverage WeekdayJuly15</v>
      </c>
      <c r="B16000" t="s">
        <v>2237</v>
      </c>
      <c r="C16000" t="s">
        <v>2267</v>
      </c>
      <c r="D16000" t="s">
        <v>2937</v>
      </c>
      <c r="E16000" t="s">
        <v>3354</v>
      </c>
      <c r="F16000" s="6">
        <v>15</v>
      </c>
      <c r="G16000" s="6">
        <v>281.16070556640625</v>
      </c>
      <c r="H16000" s="6">
        <v>269.80606079101563</v>
      </c>
      <c r="I16000" s="6">
        <v>31.051122665405273</v>
      </c>
      <c r="J16000" s="6">
        <v>80.406521739130497</v>
      </c>
      <c r="K16000">
        <f t="shared" si="498"/>
        <v>0</v>
      </c>
    </row>
    <row r="16001" spans="1:11" x14ac:dyDescent="0.25">
      <c r="A16001" s="5" t="str">
        <f t="shared" si="499"/>
        <v>SubLAPSCE WestAverage WeekdayJuly16</v>
      </c>
      <c r="B16001" t="s">
        <v>2237</v>
      </c>
      <c r="C16001" t="s">
        <v>2267</v>
      </c>
      <c r="D16001" t="s">
        <v>2937</v>
      </c>
      <c r="E16001" t="s">
        <v>3354</v>
      </c>
      <c r="F16001" s="6">
        <v>16</v>
      </c>
      <c r="G16001" s="6">
        <v>263.6688232421875</v>
      </c>
      <c r="H16001" s="6">
        <v>252.4056396484375</v>
      </c>
      <c r="I16001" s="6">
        <v>36.535533905029297</v>
      </c>
      <c r="J16001" s="6">
        <v>79.952173913043438</v>
      </c>
      <c r="K16001">
        <f t="shared" si="498"/>
        <v>0</v>
      </c>
    </row>
    <row r="16002" spans="1:11" x14ac:dyDescent="0.25">
      <c r="A16002" s="5" t="str">
        <f t="shared" si="499"/>
        <v>SubLAPSCE WestAverage WeekdayJuly17</v>
      </c>
      <c r="B16002" t="s">
        <v>2237</v>
      </c>
      <c r="C16002" t="s">
        <v>2267</v>
      </c>
      <c r="D16002" t="s">
        <v>2937</v>
      </c>
      <c r="E16002" t="s">
        <v>3354</v>
      </c>
      <c r="F16002" s="6">
        <v>17</v>
      </c>
      <c r="G16002" s="6">
        <v>246.16192626953125</v>
      </c>
      <c r="H16002" s="6">
        <v>232.62016296386719</v>
      </c>
      <c r="I16002" s="6">
        <v>32.044033050537109</v>
      </c>
      <c r="J16002" s="6">
        <v>80.332608695652169</v>
      </c>
      <c r="K16002">
        <f t="shared" ref="K16002:K16065" si="500">INDEX(events, MATCH(CONCATENATE(B16002, C16002, D16002, E16002), events_y, 0), MATCH("Confidential", events_x, 0))</f>
        <v>0</v>
      </c>
    </row>
    <row r="16003" spans="1:11" x14ac:dyDescent="0.25">
      <c r="A16003" s="5" t="str">
        <f t="shared" ref="A16003:A16066" si="501">CONCATENATE(B16003, C16003, D16003, E16003, F16003)</f>
        <v>SubLAPSCE WestAverage WeekdayJuly18</v>
      </c>
      <c r="B16003" t="s">
        <v>2237</v>
      </c>
      <c r="C16003" t="s">
        <v>2267</v>
      </c>
      <c r="D16003" t="s">
        <v>2937</v>
      </c>
      <c r="E16003" t="s">
        <v>3354</v>
      </c>
      <c r="F16003" s="6">
        <v>18</v>
      </c>
      <c r="G16003" s="6">
        <v>231.77360534667969</v>
      </c>
      <c r="H16003" s="6">
        <v>217.822265625</v>
      </c>
      <c r="I16003" s="6">
        <v>31.946565628051758</v>
      </c>
      <c r="J16003" s="6">
        <v>78.557916666666628</v>
      </c>
      <c r="K16003">
        <f t="shared" si="500"/>
        <v>0</v>
      </c>
    </row>
    <row r="16004" spans="1:11" x14ac:dyDescent="0.25">
      <c r="A16004" s="5" t="str">
        <f t="shared" si="501"/>
        <v>SubLAPSCE WestAverage WeekdayJuly19</v>
      </c>
      <c r="B16004" t="s">
        <v>2237</v>
      </c>
      <c r="C16004" t="s">
        <v>2267</v>
      </c>
      <c r="D16004" t="s">
        <v>2937</v>
      </c>
      <c r="E16004" t="s">
        <v>3354</v>
      </c>
      <c r="F16004" s="6">
        <v>19</v>
      </c>
      <c r="G16004" s="6">
        <v>233.75399780273438</v>
      </c>
      <c r="H16004" s="6">
        <v>223.44352722167969</v>
      </c>
      <c r="I16004" s="6">
        <v>36.705913543701172</v>
      </c>
      <c r="J16004" s="6">
        <v>76.374583333333291</v>
      </c>
      <c r="K16004">
        <f t="shared" si="500"/>
        <v>0</v>
      </c>
    </row>
    <row r="16005" spans="1:11" x14ac:dyDescent="0.25">
      <c r="A16005" s="5" t="str">
        <f t="shared" si="501"/>
        <v>SubLAPSCE WestAverage WeekdayJuly20</v>
      </c>
      <c r="B16005" t="s">
        <v>2237</v>
      </c>
      <c r="C16005" t="s">
        <v>2267</v>
      </c>
      <c r="D16005" t="s">
        <v>2937</v>
      </c>
      <c r="E16005" t="s">
        <v>3354</v>
      </c>
      <c r="F16005" s="6">
        <v>20</v>
      </c>
      <c r="G16005" s="6">
        <v>217.90269470214844</v>
      </c>
      <c r="H16005" s="6">
        <v>210.01614379882813</v>
      </c>
      <c r="I16005" s="6">
        <v>36.409511566162109</v>
      </c>
      <c r="J16005" s="6">
        <v>74.292083333333366</v>
      </c>
      <c r="K16005">
        <f t="shared" si="500"/>
        <v>0</v>
      </c>
    </row>
    <row r="16006" spans="1:11" x14ac:dyDescent="0.25">
      <c r="A16006" s="5" t="str">
        <f t="shared" si="501"/>
        <v>SubLAPSCE WestAverage WeekdayJuly21</v>
      </c>
      <c r="B16006" t="s">
        <v>2237</v>
      </c>
      <c r="C16006" t="s">
        <v>2267</v>
      </c>
      <c r="D16006" t="s">
        <v>2937</v>
      </c>
      <c r="E16006" t="s">
        <v>3354</v>
      </c>
      <c r="F16006" s="6">
        <v>21</v>
      </c>
      <c r="G16006" s="6">
        <v>219.10832214355469</v>
      </c>
      <c r="H16006" s="6">
        <v>213.78985595703125</v>
      </c>
      <c r="I16006" s="6">
        <v>35.246501922607422</v>
      </c>
      <c r="J16006" s="6">
        <v>71.807916666666628</v>
      </c>
      <c r="K16006">
        <f t="shared" si="500"/>
        <v>0</v>
      </c>
    </row>
    <row r="16007" spans="1:11" x14ac:dyDescent="0.25">
      <c r="A16007" s="5" t="str">
        <f t="shared" si="501"/>
        <v>SubLAPSCE WestAverage WeekdayJuly22</v>
      </c>
      <c r="B16007" t="s">
        <v>2237</v>
      </c>
      <c r="C16007" t="s">
        <v>2267</v>
      </c>
      <c r="D16007" t="s">
        <v>2937</v>
      </c>
      <c r="E16007" t="s">
        <v>3354</v>
      </c>
      <c r="F16007" s="6">
        <v>22</v>
      </c>
      <c r="G16007" s="6">
        <v>232.589599609375</v>
      </c>
      <c r="H16007" s="6">
        <v>230.21189880371094</v>
      </c>
      <c r="I16007" s="6">
        <v>33.894355773925781</v>
      </c>
      <c r="J16007" s="6">
        <v>70.119583333333352</v>
      </c>
      <c r="K16007">
        <f t="shared" si="500"/>
        <v>0</v>
      </c>
    </row>
    <row r="16008" spans="1:11" x14ac:dyDescent="0.25">
      <c r="A16008" s="5" t="str">
        <f t="shared" si="501"/>
        <v>SubLAPSCE WestAverage WeekdayJuly23</v>
      </c>
      <c r="B16008" t="s">
        <v>2237</v>
      </c>
      <c r="C16008" t="s">
        <v>2267</v>
      </c>
      <c r="D16008" t="s">
        <v>2937</v>
      </c>
      <c r="E16008" t="s">
        <v>3354</v>
      </c>
      <c r="F16008" s="6">
        <v>23</v>
      </c>
      <c r="G16008" s="6">
        <v>215.28970336914063</v>
      </c>
      <c r="H16008" s="6">
        <v>225.04328918457031</v>
      </c>
      <c r="I16008" s="6">
        <v>40.797866821289063</v>
      </c>
      <c r="J16008" s="6">
        <v>69.592083333333321</v>
      </c>
      <c r="K16008">
        <f t="shared" si="500"/>
        <v>0</v>
      </c>
    </row>
    <row r="16009" spans="1:11" x14ac:dyDescent="0.25">
      <c r="A16009" s="5" t="str">
        <f t="shared" si="501"/>
        <v>SubLAPSCE WestAverage WeekdayJuly24</v>
      </c>
      <c r="B16009" t="s">
        <v>2237</v>
      </c>
      <c r="C16009" t="s">
        <v>2267</v>
      </c>
      <c r="D16009" t="s">
        <v>2937</v>
      </c>
      <c r="E16009" t="s">
        <v>3354</v>
      </c>
      <c r="F16009" s="6">
        <v>24</v>
      </c>
      <c r="G16009" s="6">
        <v>208.98042297363281</v>
      </c>
      <c r="H16009" s="6">
        <v>214.27882385253906</v>
      </c>
      <c r="I16009" s="6">
        <v>30.689075469970703</v>
      </c>
      <c r="J16009" s="6">
        <v>69.328750000000028</v>
      </c>
      <c r="K16009">
        <f t="shared" si="500"/>
        <v>0</v>
      </c>
    </row>
    <row r="16010" spans="1:11" x14ac:dyDescent="0.25">
      <c r="A16010" s="5" t="str">
        <f t="shared" si="501"/>
        <v>SubLAPSCE WestMonthly Peak DayJuly1</v>
      </c>
      <c r="B16010" t="s">
        <v>2237</v>
      </c>
      <c r="C16010" t="s">
        <v>2267</v>
      </c>
      <c r="D16010" t="s">
        <v>2938</v>
      </c>
      <c r="E16010" t="s">
        <v>3354</v>
      </c>
      <c r="F16010" s="6">
        <v>1</v>
      </c>
      <c r="G16010" s="6">
        <v>239.92604064941406</v>
      </c>
      <c r="H16010" s="6">
        <v>228.34796142578125</v>
      </c>
      <c r="I16010" s="6">
        <v>35.070747375488281</v>
      </c>
      <c r="J16010" s="6">
        <v>69.421777777777734</v>
      </c>
      <c r="K16010">
        <f t="shared" si="500"/>
        <v>0</v>
      </c>
    </row>
    <row r="16011" spans="1:11" x14ac:dyDescent="0.25">
      <c r="A16011" s="5" t="str">
        <f t="shared" si="501"/>
        <v>SubLAPSCE WestMonthly Peak DayJuly2</v>
      </c>
      <c r="B16011" t="s">
        <v>2237</v>
      </c>
      <c r="C16011" t="s">
        <v>2267</v>
      </c>
      <c r="D16011" t="s">
        <v>2938</v>
      </c>
      <c r="E16011" t="s">
        <v>3354</v>
      </c>
      <c r="F16011" s="6">
        <v>2</v>
      </c>
      <c r="G16011" s="6">
        <v>235.26678466796875</v>
      </c>
      <c r="H16011" s="6">
        <v>225.77958679199219</v>
      </c>
      <c r="I16011" s="6">
        <v>34.297065734863281</v>
      </c>
      <c r="J16011" s="6">
        <v>69.22422222222221</v>
      </c>
      <c r="K16011">
        <f t="shared" si="500"/>
        <v>0</v>
      </c>
    </row>
    <row r="16012" spans="1:11" x14ac:dyDescent="0.25">
      <c r="A16012" s="5" t="str">
        <f t="shared" si="501"/>
        <v>SubLAPSCE WestMonthly Peak DayJuly3</v>
      </c>
      <c r="B16012" t="s">
        <v>2237</v>
      </c>
      <c r="C16012" t="s">
        <v>2267</v>
      </c>
      <c r="D16012" t="s">
        <v>2938</v>
      </c>
      <c r="E16012" t="s">
        <v>3354</v>
      </c>
      <c r="F16012" s="6">
        <v>3</v>
      </c>
      <c r="G16012" s="6">
        <v>236.39137268066406</v>
      </c>
      <c r="H16012" s="6">
        <v>224.75978088378906</v>
      </c>
      <c r="I16012" s="6">
        <v>32.152366638183594</v>
      </c>
      <c r="J16012" s="6">
        <v>69.157111111111064</v>
      </c>
      <c r="K16012">
        <f t="shared" si="500"/>
        <v>0</v>
      </c>
    </row>
    <row r="16013" spans="1:11" x14ac:dyDescent="0.25">
      <c r="A16013" s="5" t="str">
        <f t="shared" si="501"/>
        <v>SubLAPSCE WestMonthly Peak DayJuly4</v>
      </c>
      <c r="B16013" t="s">
        <v>2237</v>
      </c>
      <c r="C16013" t="s">
        <v>2267</v>
      </c>
      <c r="D16013" t="s">
        <v>2938</v>
      </c>
      <c r="E16013" t="s">
        <v>3354</v>
      </c>
      <c r="F16013" s="6">
        <v>4</v>
      </c>
      <c r="G16013" s="6">
        <v>253.21220397949219</v>
      </c>
      <c r="H16013" s="6">
        <v>231.68605041503906</v>
      </c>
      <c r="I16013" s="6">
        <v>33.804508209228516</v>
      </c>
      <c r="J16013" s="6">
        <v>68.835555555555558</v>
      </c>
      <c r="K16013">
        <f t="shared" si="500"/>
        <v>0</v>
      </c>
    </row>
    <row r="16014" spans="1:11" x14ac:dyDescent="0.25">
      <c r="A16014" s="5" t="str">
        <f t="shared" si="501"/>
        <v>SubLAPSCE WestMonthly Peak DayJuly5</v>
      </c>
      <c r="B16014" t="s">
        <v>2237</v>
      </c>
      <c r="C16014" t="s">
        <v>2267</v>
      </c>
      <c r="D16014" t="s">
        <v>2938</v>
      </c>
      <c r="E16014" t="s">
        <v>3354</v>
      </c>
      <c r="F16014" s="6">
        <v>5</v>
      </c>
      <c r="G16014" s="6">
        <v>279.70986938476563</v>
      </c>
      <c r="H16014" s="6">
        <v>264.75289916992188</v>
      </c>
      <c r="I16014" s="6">
        <v>32.461101531982422</v>
      </c>
      <c r="J16014" s="6">
        <v>68.45266666666663</v>
      </c>
      <c r="K16014">
        <f t="shared" si="500"/>
        <v>0</v>
      </c>
    </row>
    <row r="16015" spans="1:11" x14ac:dyDescent="0.25">
      <c r="A16015" s="5" t="str">
        <f t="shared" si="501"/>
        <v>SubLAPSCE WestMonthly Peak DayJuly6</v>
      </c>
      <c r="B16015" t="s">
        <v>2237</v>
      </c>
      <c r="C16015" t="s">
        <v>2267</v>
      </c>
      <c r="D16015" t="s">
        <v>2938</v>
      </c>
      <c r="E16015" t="s">
        <v>3354</v>
      </c>
      <c r="F16015" s="6">
        <v>6</v>
      </c>
      <c r="G16015" s="6">
        <v>322.326416015625</v>
      </c>
      <c r="H16015" s="6">
        <v>308.296142578125</v>
      </c>
      <c r="I16015" s="6">
        <v>30.142152786254883</v>
      </c>
      <c r="J16015" s="6">
        <v>68.257111111111087</v>
      </c>
      <c r="K16015">
        <f t="shared" si="500"/>
        <v>0</v>
      </c>
    </row>
    <row r="16016" spans="1:11" x14ac:dyDescent="0.25">
      <c r="A16016" s="5" t="str">
        <f t="shared" si="501"/>
        <v>SubLAPSCE WestMonthly Peak DayJuly7</v>
      </c>
      <c r="B16016" t="s">
        <v>2237</v>
      </c>
      <c r="C16016" t="s">
        <v>2267</v>
      </c>
      <c r="D16016" t="s">
        <v>2938</v>
      </c>
      <c r="E16016" t="s">
        <v>3354</v>
      </c>
      <c r="F16016" s="6">
        <v>7</v>
      </c>
      <c r="G16016" s="6">
        <v>353.28793334960938</v>
      </c>
      <c r="H16016" s="6">
        <v>341.21881103515625</v>
      </c>
      <c r="I16016" s="6">
        <v>34.254512786865234</v>
      </c>
      <c r="J16016" s="6">
        <v>67.935999999999993</v>
      </c>
      <c r="K16016">
        <f t="shared" si="500"/>
        <v>0</v>
      </c>
    </row>
    <row r="16017" spans="1:11" x14ac:dyDescent="0.25">
      <c r="A16017" s="5" t="str">
        <f t="shared" si="501"/>
        <v>SubLAPSCE WestMonthly Peak DayJuly8</v>
      </c>
      <c r="B16017" t="s">
        <v>2237</v>
      </c>
      <c r="C16017" t="s">
        <v>2267</v>
      </c>
      <c r="D16017" t="s">
        <v>2938</v>
      </c>
      <c r="E16017" t="s">
        <v>3354</v>
      </c>
      <c r="F16017" s="6">
        <v>8</v>
      </c>
      <c r="G16017" s="6">
        <v>365.84799194335938</v>
      </c>
      <c r="H16017" s="6">
        <v>346.54183959960938</v>
      </c>
      <c r="I16017" s="6">
        <v>35.962055206298828</v>
      </c>
      <c r="J16017" s="6">
        <v>68.563111111111127</v>
      </c>
      <c r="K16017">
        <f t="shared" si="500"/>
        <v>0</v>
      </c>
    </row>
    <row r="16018" spans="1:11" x14ac:dyDescent="0.25">
      <c r="A16018" s="5" t="str">
        <f t="shared" si="501"/>
        <v>SubLAPSCE WestMonthly Peak DayJuly9</v>
      </c>
      <c r="B16018" t="s">
        <v>2237</v>
      </c>
      <c r="C16018" t="s">
        <v>2267</v>
      </c>
      <c r="D16018" t="s">
        <v>2938</v>
      </c>
      <c r="E16018" t="s">
        <v>3354</v>
      </c>
      <c r="F16018" s="6">
        <v>9</v>
      </c>
      <c r="G16018" s="6">
        <v>368.1036376953125</v>
      </c>
      <c r="H16018" s="6">
        <v>348.43450927734375</v>
      </c>
      <c r="I16018" s="6">
        <v>37.336341857910156</v>
      </c>
      <c r="J16018" s="6">
        <v>70.889333333333354</v>
      </c>
      <c r="K16018">
        <f t="shared" si="500"/>
        <v>0</v>
      </c>
    </row>
    <row r="16019" spans="1:11" x14ac:dyDescent="0.25">
      <c r="A16019" s="5" t="str">
        <f t="shared" si="501"/>
        <v>SubLAPSCE WestMonthly Peak DayJuly10</v>
      </c>
      <c r="B16019" t="s">
        <v>2237</v>
      </c>
      <c r="C16019" t="s">
        <v>2267</v>
      </c>
      <c r="D16019" t="s">
        <v>2938</v>
      </c>
      <c r="E16019" t="s">
        <v>3354</v>
      </c>
      <c r="F16019" s="6">
        <v>10</v>
      </c>
      <c r="G16019" s="6">
        <v>371.66378784179688</v>
      </c>
      <c r="H16019" s="6">
        <v>349.08978271484375</v>
      </c>
      <c r="I16019" s="6">
        <v>37.266716003417969</v>
      </c>
      <c r="J16019" s="6">
        <v>74.484444444444406</v>
      </c>
      <c r="K16019">
        <f t="shared" si="500"/>
        <v>0</v>
      </c>
    </row>
    <row r="16020" spans="1:11" x14ac:dyDescent="0.25">
      <c r="A16020" s="5" t="str">
        <f t="shared" si="501"/>
        <v>SubLAPSCE WestMonthly Peak DayJuly11</v>
      </c>
      <c r="B16020" t="s">
        <v>2237</v>
      </c>
      <c r="C16020" t="s">
        <v>2267</v>
      </c>
      <c r="D16020" t="s">
        <v>2938</v>
      </c>
      <c r="E16020" t="s">
        <v>3354</v>
      </c>
      <c r="F16020" s="6">
        <v>11</v>
      </c>
      <c r="G16020" s="6">
        <v>396.84527587890625</v>
      </c>
      <c r="H16020" s="6">
        <v>382.88290405273438</v>
      </c>
      <c r="I16020" s="6">
        <v>40.899810791015625</v>
      </c>
      <c r="J16020" s="6">
        <v>78.216666666666725</v>
      </c>
      <c r="K16020">
        <f t="shared" si="500"/>
        <v>0</v>
      </c>
    </row>
    <row r="16021" spans="1:11" x14ac:dyDescent="0.25">
      <c r="A16021" s="5" t="str">
        <f t="shared" si="501"/>
        <v>SubLAPSCE WestMonthly Peak DayJuly12</v>
      </c>
      <c r="B16021" t="s">
        <v>2237</v>
      </c>
      <c r="C16021" t="s">
        <v>2267</v>
      </c>
      <c r="D16021" t="s">
        <v>2938</v>
      </c>
      <c r="E16021" t="s">
        <v>3354</v>
      </c>
      <c r="F16021" s="6">
        <v>12</v>
      </c>
      <c r="G16021" s="6">
        <v>379.35177612304688</v>
      </c>
      <c r="H16021" s="6">
        <v>373.169921875</v>
      </c>
      <c r="I16021" s="6">
        <v>47.638797760009766</v>
      </c>
      <c r="J16021" s="6">
        <v>80.410416666666677</v>
      </c>
      <c r="K16021">
        <f t="shared" si="500"/>
        <v>0</v>
      </c>
    </row>
    <row r="16022" spans="1:11" x14ac:dyDescent="0.25">
      <c r="A16022" s="5" t="str">
        <f t="shared" si="501"/>
        <v>SubLAPSCE WestMonthly Peak DayJuly13</v>
      </c>
      <c r="B16022" t="s">
        <v>2237</v>
      </c>
      <c r="C16022" t="s">
        <v>2267</v>
      </c>
      <c r="D16022" t="s">
        <v>2938</v>
      </c>
      <c r="E16022" t="s">
        <v>3354</v>
      </c>
      <c r="F16022" s="6">
        <v>13</v>
      </c>
      <c r="G16022" s="6">
        <v>359.85519409179688</v>
      </c>
      <c r="H16022" s="6">
        <v>350.32760620117188</v>
      </c>
      <c r="I16022" s="6">
        <v>51.539730072021484</v>
      </c>
      <c r="J16022" s="6">
        <v>81.429166666666632</v>
      </c>
      <c r="K16022">
        <f t="shared" si="500"/>
        <v>0</v>
      </c>
    </row>
    <row r="16023" spans="1:11" x14ac:dyDescent="0.25">
      <c r="A16023" s="5" t="str">
        <f t="shared" si="501"/>
        <v>SubLAPSCE WestMonthly Peak DayJuly14</v>
      </c>
      <c r="B16023" t="s">
        <v>2237</v>
      </c>
      <c r="C16023" t="s">
        <v>2267</v>
      </c>
      <c r="D16023" t="s">
        <v>2938</v>
      </c>
      <c r="E16023" t="s">
        <v>3354</v>
      </c>
      <c r="F16023" s="6">
        <v>14</v>
      </c>
      <c r="G16023" s="6">
        <v>323.546142578125</v>
      </c>
      <c r="H16023" s="6">
        <v>314.2374267578125</v>
      </c>
      <c r="I16023" s="6">
        <v>43.538867950439453</v>
      </c>
      <c r="J16023" s="6">
        <v>82.875000000000014</v>
      </c>
      <c r="K16023">
        <f t="shared" si="500"/>
        <v>0</v>
      </c>
    </row>
    <row r="16024" spans="1:11" x14ac:dyDescent="0.25">
      <c r="A16024" s="5" t="str">
        <f t="shared" si="501"/>
        <v>SubLAPSCE WestMonthly Peak DayJuly15</v>
      </c>
      <c r="B16024" t="s">
        <v>2237</v>
      </c>
      <c r="C16024" t="s">
        <v>2267</v>
      </c>
      <c r="D16024" t="s">
        <v>2938</v>
      </c>
      <c r="E16024" t="s">
        <v>3354</v>
      </c>
      <c r="F16024" s="6">
        <v>15</v>
      </c>
      <c r="G16024" s="6">
        <v>286.96246337890625</v>
      </c>
      <c r="H16024" s="6">
        <v>275.60781860351563</v>
      </c>
      <c r="I16024" s="6">
        <v>41.821254730224609</v>
      </c>
      <c r="J16024" s="6">
        <v>83.079166666666637</v>
      </c>
      <c r="K16024">
        <f t="shared" si="500"/>
        <v>0</v>
      </c>
    </row>
    <row r="16025" spans="1:11" x14ac:dyDescent="0.25">
      <c r="A16025" s="5" t="str">
        <f t="shared" si="501"/>
        <v>SubLAPSCE WestMonthly Peak DayJuly16</v>
      </c>
      <c r="B16025" t="s">
        <v>2237</v>
      </c>
      <c r="C16025" t="s">
        <v>2267</v>
      </c>
      <c r="D16025" t="s">
        <v>2938</v>
      </c>
      <c r="E16025" t="s">
        <v>3354</v>
      </c>
      <c r="F16025" s="6">
        <v>16</v>
      </c>
      <c r="G16025" s="6">
        <v>255.1759033203125</v>
      </c>
      <c r="H16025" s="6">
        <v>243.9127197265625</v>
      </c>
      <c r="I16025" s="6">
        <v>39.570960998535156</v>
      </c>
      <c r="J16025" s="6">
        <v>83.020833333333385</v>
      </c>
      <c r="K16025">
        <f t="shared" si="500"/>
        <v>0</v>
      </c>
    </row>
    <row r="16026" spans="1:11" x14ac:dyDescent="0.25">
      <c r="A16026" s="5" t="str">
        <f t="shared" si="501"/>
        <v>SubLAPSCE WestMonthly Peak DayJuly17</v>
      </c>
      <c r="B16026" t="s">
        <v>2237</v>
      </c>
      <c r="C16026" t="s">
        <v>2267</v>
      </c>
      <c r="D16026" t="s">
        <v>2938</v>
      </c>
      <c r="E16026" t="s">
        <v>3354</v>
      </c>
      <c r="F16026" s="6">
        <v>17</v>
      </c>
      <c r="G16026" s="6">
        <v>243.98861694335938</v>
      </c>
      <c r="H16026" s="6">
        <v>230.44685363769531</v>
      </c>
      <c r="I16026" s="6">
        <v>37.178337097167969</v>
      </c>
      <c r="J16026" s="6">
        <v>83.845833333333331</v>
      </c>
      <c r="K16026">
        <f t="shared" si="500"/>
        <v>0</v>
      </c>
    </row>
    <row r="16027" spans="1:11" x14ac:dyDescent="0.25">
      <c r="A16027" s="5" t="str">
        <f t="shared" si="501"/>
        <v>SubLAPSCE WestMonthly Peak DayJuly18</v>
      </c>
      <c r="B16027" t="s">
        <v>2237</v>
      </c>
      <c r="C16027" t="s">
        <v>2267</v>
      </c>
      <c r="D16027" t="s">
        <v>2938</v>
      </c>
      <c r="E16027" t="s">
        <v>3354</v>
      </c>
      <c r="F16027" s="6">
        <v>18</v>
      </c>
      <c r="G16027" s="6">
        <v>233.73880004882813</v>
      </c>
      <c r="H16027" s="6">
        <v>219.78746032714844</v>
      </c>
      <c r="I16027" s="6">
        <v>37.846584320068359</v>
      </c>
      <c r="J16027" s="6">
        <v>83.18125000000002</v>
      </c>
      <c r="K16027">
        <f t="shared" si="500"/>
        <v>0</v>
      </c>
    </row>
    <row r="16028" spans="1:11" x14ac:dyDescent="0.25">
      <c r="A16028" s="5" t="str">
        <f t="shared" si="501"/>
        <v>SubLAPSCE WestMonthly Peak DayJuly19</v>
      </c>
      <c r="B16028" t="s">
        <v>2237</v>
      </c>
      <c r="C16028" t="s">
        <v>2267</v>
      </c>
      <c r="D16028" t="s">
        <v>2938</v>
      </c>
      <c r="E16028" t="s">
        <v>3354</v>
      </c>
      <c r="F16028" s="6">
        <v>19</v>
      </c>
      <c r="G16028" s="6">
        <v>224.12139892578125</v>
      </c>
      <c r="H16028" s="6">
        <v>213.81092834472656</v>
      </c>
      <c r="I16028" s="6">
        <v>35.75860595703125</v>
      </c>
      <c r="J16028" s="6">
        <v>82.195833333333283</v>
      </c>
      <c r="K16028">
        <f t="shared" si="500"/>
        <v>0</v>
      </c>
    </row>
    <row r="16029" spans="1:11" x14ac:dyDescent="0.25">
      <c r="A16029" s="5" t="str">
        <f t="shared" si="501"/>
        <v>SubLAPSCE WestMonthly Peak DayJuly20</v>
      </c>
      <c r="B16029" t="s">
        <v>2237</v>
      </c>
      <c r="C16029" t="s">
        <v>2267</v>
      </c>
      <c r="D16029" t="s">
        <v>2938</v>
      </c>
      <c r="E16029" t="s">
        <v>3354</v>
      </c>
      <c r="F16029" s="6">
        <v>20</v>
      </c>
      <c r="G16029" s="6">
        <v>205.401611328125</v>
      </c>
      <c r="H16029" s="6">
        <v>197.51506042480469</v>
      </c>
      <c r="I16029" s="6">
        <v>47.510391235351563</v>
      </c>
      <c r="J16029" s="6">
        <v>79.735416666666723</v>
      </c>
      <c r="K16029">
        <f t="shared" si="500"/>
        <v>0</v>
      </c>
    </row>
    <row r="16030" spans="1:11" x14ac:dyDescent="0.25">
      <c r="A16030" s="5" t="str">
        <f t="shared" si="501"/>
        <v>SubLAPSCE WestMonthly Peak DayJuly21</v>
      </c>
      <c r="B16030" t="s">
        <v>2237</v>
      </c>
      <c r="C16030" t="s">
        <v>2267</v>
      </c>
      <c r="D16030" t="s">
        <v>2938</v>
      </c>
      <c r="E16030" t="s">
        <v>3354</v>
      </c>
      <c r="F16030" s="6">
        <v>21</v>
      </c>
      <c r="G16030" s="6">
        <v>214.11808776855469</v>
      </c>
      <c r="H16030" s="6">
        <v>208.79960632324219</v>
      </c>
      <c r="I16030" s="6">
        <v>52.309814453125</v>
      </c>
      <c r="J16030" s="6">
        <v>76.504166666666649</v>
      </c>
      <c r="K16030">
        <f t="shared" si="500"/>
        <v>0</v>
      </c>
    </row>
    <row r="16031" spans="1:11" x14ac:dyDescent="0.25">
      <c r="A16031" s="5" t="str">
        <f t="shared" si="501"/>
        <v>SubLAPSCE WestMonthly Peak DayJuly22</v>
      </c>
      <c r="B16031" t="s">
        <v>2237</v>
      </c>
      <c r="C16031" t="s">
        <v>2267</v>
      </c>
      <c r="D16031" t="s">
        <v>2938</v>
      </c>
      <c r="E16031" t="s">
        <v>3354</v>
      </c>
      <c r="F16031" s="6">
        <v>22</v>
      </c>
      <c r="G16031" s="6">
        <v>235.75773620605469</v>
      </c>
      <c r="H16031" s="6">
        <v>233.38002014160156</v>
      </c>
      <c r="I16031" s="6">
        <v>40.772857666015625</v>
      </c>
      <c r="J16031" s="6">
        <v>73.83208333333333</v>
      </c>
      <c r="K16031">
        <f t="shared" si="500"/>
        <v>0</v>
      </c>
    </row>
    <row r="16032" spans="1:11" x14ac:dyDescent="0.25">
      <c r="A16032" s="5" t="str">
        <f t="shared" si="501"/>
        <v>SubLAPSCE WestMonthly Peak DayJuly23</v>
      </c>
      <c r="B16032" t="s">
        <v>2237</v>
      </c>
      <c r="C16032" t="s">
        <v>2267</v>
      </c>
      <c r="D16032" t="s">
        <v>2938</v>
      </c>
      <c r="E16032" t="s">
        <v>3354</v>
      </c>
      <c r="F16032" s="6">
        <v>23</v>
      </c>
      <c r="G16032" s="6">
        <v>230.524658203125</v>
      </c>
      <c r="H16032" s="6">
        <v>240.27824401855469</v>
      </c>
      <c r="I16032" s="6">
        <v>34.553749084472656</v>
      </c>
      <c r="J16032" s="6">
        <v>73.126249999999999</v>
      </c>
      <c r="K16032">
        <f t="shared" si="500"/>
        <v>0</v>
      </c>
    </row>
    <row r="16033" spans="1:11" x14ac:dyDescent="0.25">
      <c r="A16033" s="5" t="str">
        <f t="shared" si="501"/>
        <v>SubLAPSCE WestMonthly Peak DayJuly24</v>
      </c>
      <c r="B16033" t="s">
        <v>2237</v>
      </c>
      <c r="C16033" t="s">
        <v>2267</v>
      </c>
      <c r="D16033" t="s">
        <v>2938</v>
      </c>
      <c r="E16033" t="s">
        <v>3354</v>
      </c>
      <c r="F16033" s="6">
        <v>24</v>
      </c>
      <c r="G16033" s="6">
        <v>205.09797668457031</v>
      </c>
      <c r="H16033" s="6">
        <v>210.39637756347656</v>
      </c>
      <c r="I16033" s="6">
        <v>31.930959701538086</v>
      </c>
      <c r="J16033" s="6">
        <v>72.32958333333336</v>
      </c>
      <c r="K16033">
        <f t="shared" si="500"/>
        <v>0</v>
      </c>
    </row>
    <row r="16034" spans="1:11" x14ac:dyDescent="0.25">
      <c r="A16034" s="5" t="str">
        <f t="shared" si="501"/>
        <v>SubLAPSCE WestAverage WeekdayAugust1</v>
      </c>
      <c r="B16034" t="s">
        <v>2237</v>
      </c>
      <c r="C16034" t="s">
        <v>2267</v>
      </c>
      <c r="D16034" t="s">
        <v>2939</v>
      </c>
      <c r="E16034" t="s">
        <v>3355</v>
      </c>
      <c r="F16034" s="6">
        <v>1</v>
      </c>
      <c r="G16034" s="6">
        <v>262.23843383789063</v>
      </c>
      <c r="H16034" s="6">
        <v>251.39183044433594</v>
      </c>
      <c r="I16034" s="6">
        <v>33.480304718017578</v>
      </c>
      <c r="J16034" s="6">
        <v>68.034583333333373</v>
      </c>
      <c r="K16034">
        <f t="shared" si="500"/>
        <v>0</v>
      </c>
    </row>
    <row r="16035" spans="1:11" x14ac:dyDescent="0.25">
      <c r="A16035" s="5" t="str">
        <f t="shared" si="501"/>
        <v>SubLAPSCE WestAverage WeekdayAugust2</v>
      </c>
      <c r="B16035" t="s">
        <v>2237</v>
      </c>
      <c r="C16035" t="s">
        <v>2267</v>
      </c>
      <c r="D16035" t="s">
        <v>2939</v>
      </c>
      <c r="E16035" t="s">
        <v>3355</v>
      </c>
      <c r="F16035" s="6">
        <v>2</v>
      </c>
      <c r="G16035" s="6">
        <v>290.54498291015625</v>
      </c>
      <c r="H16035" s="6">
        <v>281.63568115234375</v>
      </c>
      <c r="I16035" s="6">
        <v>36.489093780517578</v>
      </c>
      <c r="J16035" s="6">
        <v>67.647499999999994</v>
      </c>
      <c r="K16035">
        <f t="shared" si="500"/>
        <v>0</v>
      </c>
    </row>
    <row r="16036" spans="1:11" x14ac:dyDescent="0.25">
      <c r="A16036" s="5" t="str">
        <f t="shared" si="501"/>
        <v>SubLAPSCE WestAverage WeekdayAugust3</v>
      </c>
      <c r="B16036" t="s">
        <v>2237</v>
      </c>
      <c r="C16036" t="s">
        <v>2267</v>
      </c>
      <c r="D16036" t="s">
        <v>2939</v>
      </c>
      <c r="E16036" t="s">
        <v>3355</v>
      </c>
      <c r="F16036" s="6">
        <v>3</v>
      </c>
      <c r="G16036" s="6">
        <v>282.58352661132813</v>
      </c>
      <c r="H16036" s="6">
        <v>271.64682006835938</v>
      </c>
      <c r="I16036" s="6">
        <v>35.229923248291016</v>
      </c>
      <c r="J16036" s="6">
        <v>67.325416666666641</v>
      </c>
      <c r="K16036">
        <f t="shared" si="500"/>
        <v>0</v>
      </c>
    </row>
    <row r="16037" spans="1:11" x14ac:dyDescent="0.25">
      <c r="A16037" s="5" t="str">
        <f t="shared" si="501"/>
        <v>SubLAPSCE WestAverage WeekdayAugust4</v>
      </c>
      <c r="B16037" t="s">
        <v>2237</v>
      </c>
      <c r="C16037" t="s">
        <v>2267</v>
      </c>
      <c r="D16037" t="s">
        <v>2939</v>
      </c>
      <c r="E16037" t="s">
        <v>3355</v>
      </c>
      <c r="F16037" s="6">
        <v>4</v>
      </c>
      <c r="G16037" s="6">
        <v>274.97854614257813</v>
      </c>
      <c r="H16037" s="6">
        <v>254.79380798339844</v>
      </c>
      <c r="I16037" s="6">
        <v>32.092506408691406</v>
      </c>
      <c r="J16037" s="6">
        <v>67.361666666666636</v>
      </c>
      <c r="K16037">
        <f t="shared" si="500"/>
        <v>0</v>
      </c>
    </row>
    <row r="16038" spans="1:11" x14ac:dyDescent="0.25">
      <c r="A16038" s="5" t="str">
        <f t="shared" si="501"/>
        <v>SubLAPSCE WestAverage WeekdayAugust5</v>
      </c>
      <c r="B16038" t="s">
        <v>2237</v>
      </c>
      <c r="C16038" t="s">
        <v>2267</v>
      </c>
      <c r="D16038" t="s">
        <v>2939</v>
      </c>
      <c r="E16038" t="s">
        <v>3355</v>
      </c>
      <c r="F16038" s="6">
        <v>5</v>
      </c>
      <c r="G16038" s="6">
        <v>280.62130737304688</v>
      </c>
      <c r="H16038" s="6">
        <v>266.490234375</v>
      </c>
      <c r="I16038" s="6">
        <v>61.661842346191406</v>
      </c>
      <c r="J16038" s="6">
        <v>67.538541666666674</v>
      </c>
      <c r="K16038">
        <f t="shared" si="500"/>
        <v>0</v>
      </c>
    </row>
    <row r="16039" spans="1:11" x14ac:dyDescent="0.25">
      <c r="A16039" s="5" t="str">
        <f t="shared" si="501"/>
        <v>SubLAPSCE WestAverage WeekdayAugust6</v>
      </c>
      <c r="B16039" t="s">
        <v>2237</v>
      </c>
      <c r="C16039" t="s">
        <v>2267</v>
      </c>
      <c r="D16039" t="s">
        <v>2939</v>
      </c>
      <c r="E16039" t="s">
        <v>3355</v>
      </c>
      <c r="F16039" s="6">
        <v>6</v>
      </c>
      <c r="G16039" s="6">
        <v>371.89205932617188</v>
      </c>
      <c r="H16039" s="6">
        <v>358.97653198242188</v>
      </c>
      <c r="I16039" s="6">
        <v>46.723720550537109</v>
      </c>
      <c r="J16039" s="6">
        <v>67.337708333333339</v>
      </c>
      <c r="K16039">
        <f t="shared" si="500"/>
        <v>0</v>
      </c>
    </row>
    <row r="16040" spans="1:11" x14ac:dyDescent="0.25">
      <c r="A16040" s="5" t="str">
        <f t="shared" si="501"/>
        <v>SubLAPSCE WestAverage WeekdayAugust7</v>
      </c>
      <c r="B16040" t="s">
        <v>2237</v>
      </c>
      <c r="C16040" t="s">
        <v>2267</v>
      </c>
      <c r="D16040" t="s">
        <v>2939</v>
      </c>
      <c r="E16040" t="s">
        <v>3355</v>
      </c>
      <c r="F16040" s="6">
        <v>7</v>
      </c>
      <c r="G16040" s="6">
        <v>406.19015502929688</v>
      </c>
      <c r="H16040" s="6">
        <v>396.65567016601563</v>
      </c>
      <c r="I16040" s="6">
        <v>36.162014007568359</v>
      </c>
      <c r="J16040" s="6">
        <v>66.798958333333289</v>
      </c>
      <c r="K16040">
        <f t="shared" si="500"/>
        <v>0</v>
      </c>
    </row>
    <row r="16041" spans="1:11" x14ac:dyDescent="0.25">
      <c r="A16041" s="5" t="str">
        <f t="shared" si="501"/>
        <v>SubLAPSCE WestAverage WeekdayAugust8</v>
      </c>
      <c r="B16041" t="s">
        <v>2237</v>
      </c>
      <c r="C16041" t="s">
        <v>2267</v>
      </c>
      <c r="D16041" t="s">
        <v>2939</v>
      </c>
      <c r="E16041" t="s">
        <v>3355</v>
      </c>
      <c r="F16041" s="6">
        <v>8</v>
      </c>
      <c r="G16041" s="6">
        <v>414.13375854492188</v>
      </c>
      <c r="H16041" s="6">
        <v>397.03619384765625</v>
      </c>
      <c r="I16041" s="6">
        <v>34.087497711181641</v>
      </c>
      <c r="J16041" s="6">
        <v>66.846249999999969</v>
      </c>
      <c r="K16041">
        <f t="shared" si="500"/>
        <v>0</v>
      </c>
    </row>
    <row r="16042" spans="1:11" x14ac:dyDescent="0.25">
      <c r="A16042" s="5" t="str">
        <f t="shared" si="501"/>
        <v>SubLAPSCE WestAverage WeekdayAugust9</v>
      </c>
      <c r="B16042" t="s">
        <v>2237</v>
      </c>
      <c r="C16042" t="s">
        <v>2267</v>
      </c>
      <c r="D16042" t="s">
        <v>2939</v>
      </c>
      <c r="E16042" t="s">
        <v>3355</v>
      </c>
      <c r="F16042" s="6">
        <v>9</v>
      </c>
      <c r="G16042" s="6">
        <v>454.68124389648438</v>
      </c>
      <c r="H16042" s="6">
        <v>436.28158569335938</v>
      </c>
      <c r="I16042" s="6">
        <v>40.486351013183594</v>
      </c>
      <c r="J16042" s="6">
        <v>68.511249999999947</v>
      </c>
      <c r="K16042">
        <f t="shared" si="500"/>
        <v>0</v>
      </c>
    </row>
    <row r="16043" spans="1:11" x14ac:dyDescent="0.25">
      <c r="A16043" s="5" t="str">
        <f t="shared" si="501"/>
        <v>SubLAPSCE WestAverage WeekdayAugust10</v>
      </c>
      <c r="B16043" t="s">
        <v>2237</v>
      </c>
      <c r="C16043" t="s">
        <v>2267</v>
      </c>
      <c r="D16043" t="s">
        <v>2939</v>
      </c>
      <c r="E16043" t="s">
        <v>3355</v>
      </c>
      <c r="F16043" s="6">
        <v>10</v>
      </c>
      <c r="G16043" s="6">
        <v>445.60311889648438</v>
      </c>
      <c r="H16043" s="6">
        <v>425.12741088867188</v>
      </c>
      <c r="I16043" s="6">
        <v>42.877552032470703</v>
      </c>
      <c r="J16043" s="6">
        <v>71.767083333333275</v>
      </c>
      <c r="K16043">
        <f t="shared" si="500"/>
        <v>0</v>
      </c>
    </row>
    <row r="16044" spans="1:11" x14ac:dyDescent="0.25">
      <c r="A16044" s="5" t="str">
        <f t="shared" si="501"/>
        <v>SubLAPSCE WestAverage WeekdayAugust11</v>
      </c>
      <c r="B16044" t="s">
        <v>2237</v>
      </c>
      <c r="C16044" t="s">
        <v>2267</v>
      </c>
      <c r="D16044" t="s">
        <v>2939</v>
      </c>
      <c r="E16044" t="s">
        <v>3355</v>
      </c>
      <c r="F16044" s="6">
        <v>11</v>
      </c>
      <c r="G16044" s="6">
        <v>447.90777587890625</v>
      </c>
      <c r="H16044" s="6">
        <v>433.94540405273438</v>
      </c>
      <c r="I16044" s="6">
        <v>43.795459747314453</v>
      </c>
      <c r="J16044" s="6">
        <v>75.10583333333328</v>
      </c>
      <c r="K16044">
        <f t="shared" si="500"/>
        <v>0</v>
      </c>
    </row>
    <row r="16045" spans="1:11" x14ac:dyDescent="0.25">
      <c r="A16045" s="5" t="str">
        <f t="shared" si="501"/>
        <v>SubLAPSCE WestAverage WeekdayAugust12</v>
      </c>
      <c r="B16045" t="s">
        <v>2237</v>
      </c>
      <c r="C16045" t="s">
        <v>2267</v>
      </c>
      <c r="D16045" t="s">
        <v>2939</v>
      </c>
      <c r="E16045" t="s">
        <v>3355</v>
      </c>
      <c r="F16045" s="6">
        <v>12</v>
      </c>
      <c r="G16045" s="6">
        <v>438.31387329101563</v>
      </c>
      <c r="H16045" s="6">
        <v>432.13198852539063</v>
      </c>
      <c r="I16045" s="6">
        <v>40.555694580078125</v>
      </c>
      <c r="J16045" s="6">
        <v>78.577083333333334</v>
      </c>
      <c r="K16045">
        <f t="shared" si="500"/>
        <v>0</v>
      </c>
    </row>
    <row r="16046" spans="1:11" x14ac:dyDescent="0.25">
      <c r="A16046" s="5" t="str">
        <f t="shared" si="501"/>
        <v>SubLAPSCE WestAverage WeekdayAugust13</v>
      </c>
      <c r="B16046" t="s">
        <v>2237</v>
      </c>
      <c r="C16046" t="s">
        <v>2267</v>
      </c>
      <c r="D16046" t="s">
        <v>2939</v>
      </c>
      <c r="E16046" t="s">
        <v>3355</v>
      </c>
      <c r="F16046" s="6">
        <v>13</v>
      </c>
      <c r="G16046" s="6">
        <v>407.24594116210938</v>
      </c>
      <c r="H16046" s="6">
        <v>397.71835327148438</v>
      </c>
      <c r="I16046" s="6">
        <v>38.101749420166016</v>
      </c>
      <c r="J16046" s="6">
        <v>78.867083333333326</v>
      </c>
      <c r="K16046">
        <f t="shared" si="500"/>
        <v>0</v>
      </c>
    </row>
    <row r="16047" spans="1:11" x14ac:dyDescent="0.25">
      <c r="A16047" s="5" t="str">
        <f t="shared" si="501"/>
        <v>SubLAPSCE WestAverage WeekdayAugust14</v>
      </c>
      <c r="B16047" t="s">
        <v>2237</v>
      </c>
      <c r="C16047" t="s">
        <v>2267</v>
      </c>
      <c r="D16047" t="s">
        <v>2939</v>
      </c>
      <c r="E16047" t="s">
        <v>3355</v>
      </c>
      <c r="F16047" s="6">
        <v>14</v>
      </c>
      <c r="G16047" s="6">
        <v>365.1456298828125</v>
      </c>
      <c r="H16047" s="6">
        <v>355.8369140625</v>
      </c>
      <c r="I16047" s="6">
        <v>40.495658874511719</v>
      </c>
      <c r="J16047" s="6">
        <v>77.497916666666711</v>
      </c>
      <c r="K16047">
        <f t="shared" si="500"/>
        <v>0</v>
      </c>
    </row>
    <row r="16048" spans="1:11" x14ac:dyDescent="0.25">
      <c r="A16048" s="5" t="str">
        <f t="shared" si="501"/>
        <v>SubLAPSCE WestAverage WeekdayAugust15</v>
      </c>
      <c r="B16048" t="s">
        <v>2237</v>
      </c>
      <c r="C16048" t="s">
        <v>2267</v>
      </c>
      <c r="D16048" t="s">
        <v>2939</v>
      </c>
      <c r="E16048" t="s">
        <v>3355</v>
      </c>
      <c r="F16048" s="6">
        <v>15</v>
      </c>
      <c r="G16048" s="6">
        <v>334.48135375976563</v>
      </c>
      <c r="H16048" s="6">
        <v>323.126708984375</v>
      </c>
      <c r="I16048" s="6">
        <v>39.405162811279297</v>
      </c>
      <c r="J16048" s="6">
        <v>78.437500000000043</v>
      </c>
      <c r="K16048">
        <f t="shared" si="500"/>
        <v>0</v>
      </c>
    </row>
    <row r="16049" spans="1:11" x14ac:dyDescent="0.25">
      <c r="A16049" s="5" t="str">
        <f t="shared" si="501"/>
        <v>SubLAPSCE WestAverage WeekdayAugust16</v>
      </c>
      <c r="B16049" t="s">
        <v>2237</v>
      </c>
      <c r="C16049" t="s">
        <v>2267</v>
      </c>
      <c r="D16049" t="s">
        <v>2939</v>
      </c>
      <c r="E16049" t="s">
        <v>3355</v>
      </c>
      <c r="F16049" s="6">
        <v>16</v>
      </c>
      <c r="G16049" s="6">
        <v>294.62667846679688</v>
      </c>
      <c r="H16049" s="6">
        <v>283.36349487304688</v>
      </c>
      <c r="I16049" s="6">
        <v>38.180206298828125</v>
      </c>
      <c r="J16049" s="6">
        <v>78.869166666666658</v>
      </c>
      <c r="K16049">
        <f t="shared" si="500"/>
        <v>0</v>
      </c>
    </row>
    <row r="16050" spans="1:11" x14ac:dyDescent="0.25">
      <c r="A16050" s="5" t="str">
        <f t="shared" si="501"/>
        <v>SubLAPSCE WestAverage WeekdayAugust17</v>
      </c>
      <c r="B16050" t="s">
        <v>2237</v>
      </c>
      <c r="C16050" t="s">
        <v>2267</v>
      </c>
      <c r="D16050" t="s">
        <v>2939</v>
      </c>
      <c r="E16050" t="s">
        <v>3355</v>
      </c>
      <c r="F16050" s="6">
        <v>17</v>
      </c>
      <c r="G16050" s="6">
        <v>277.77554321289063</v>
      </c>
      <c r="H16050" s="6">
        <v>264.23379516601563</v>
      </c>
      <c r="I16050" s="6">
        <v>34.029720306396484</v>
      </c>
      <c r="J16050" s="6">
        <v>79.072499999999948</v>
      </c>
      <c r="K16050">
        <f t="shared" si="500"/>
        <v>0</v>
      </c>
    </row>
    <row r="16051" spans="1:11" x14ac:dyDescent="0.25">
      <c r="A16051" s="5" t="str">
        <f t="shared" si="501"/>
        <v>SubLAPSCE WestAverage WeekdayAugust18</v>
      </c>
      <c r="B16051" t="s">
        <v>2237</v>
      </c>
      <c r="C16051" t="s">
        <v>2267</v>
      </c>
      <c r="D16051" t="s">
        <v>2939</v>
      </c>
      <c r="E16051" t="s">
        <v>3355</v>
      </c>
      <c r="F16051" s="6">
        <v>18</v>
      </c>
      <c r="G16051" s="6">
        <v>251.66171264648438</v>
      </c>
      <c r="H16051" s="6">
        <v>237.71037292480469</v>
      </c>
      <c r="I16051" s="6">
        <v>42.061748504638672</v>
      </c>
      <c r="J16051" s="6">
        <v>80.098750000000024</v>
      </c>
      <c r="K16051">
        <f t="shared" si="500"/>
        <v>0</v>
      </c>
    </row>
    <row r="16052" spans="1:11" x14ac:dyDescent="0.25">
      <c r="A16052" s="5" t="str">
        <f t="shared" si="501"/>
        <v>SubLAPSCE WestAverage WeekdayAugust19</v>
      </c>
      <c r="B16052" t="s">
        <v>2237</v>
      </c>
      <c r="C16052" t="s">
        <v>2267</v>
      </c>
      <c r="D16052" t="s">
        <v>2939</v>
      </c>
      <c r="E16052" t="s">
        <v>3355</v>
      </c>
      <c r="F16052" s="6">
        <v>19</v>
      </c>
      <c r="G16052" s="6">
        <v>262.16506958007813</v>
      </c>
      <c r="H16052" s="6">
        <v>251.85456848144531</v>
      </c>
      <c r="I16052" s="6">
        <v>50.213581085205078</v>
      </c>
      <c r="J16052" s="6">
        <v>79.348749999999981</v>
      </c>
      <c r="K16052">
        <f t="shared" si="500"/>
        <v>0</v>
      </c>
    </row>
    <row r="16053" spans="1:11" x14ac:dyDescent="0.25">
      <c r="A16053" s="5" t="str">
        <f t="shared" si="501"/>
        <v>SubLAPSCE WestAverage WeekdayAugust20</v>
      </c>
      <c r="B16053" t="s">
        <v>2237</v>
      </c>
      <c r="C16053" t="s">
        <v>2267</v>
      </c>
      <c r="D16053" t="s">
        <v>2939</v>
      </c>
      <c r="E16053" t="s">
        <v>3355</v>
      </c>
      <c r="F16053" s="6">
        <v>20</v>
      </c>
      <c r="G16053" s="6">
        <v>256.1533203125</v>
      </c>
      <c r="H16053" s="6">
        <v>248.26675415039063</v>
      </c>
      <c r="I16053" s="6">
        <v>44.291816711425781</v>
      </c>
      <c r="J16053" s="6">
        <v>77.234583333333376</v>
      </c>
      <c r="K16053">
        <f t="shared" si="500"/>
        <v>0</v>
      </c>
    </row>
    <row r="16054" spans="1:11" x14ac:dyDescent="0.25">
      <c r="A16054" s="5" t="str">
        <f t="shared" si="501"/>
        <v>SubLAPSCE WestAverage WeekdayAugust21</v>
      </c>
      <c r="B16054" t="s">
        <v>2237</v>
      </c>
      <c r="C16054" t="s">
        <v>2267</v>
      </c>
      <c r="D16054" t="s">
        <v>2939</v>
      </c>
      <c r="E16054" t="s">
        <v>3355</v>
      </c>
      <c r="F16054" s="6">
        <v>21</v>
      </c>
      <c r="G16054" s="6">
        <v>265.38006591796875</v>
      </c>
      <c r="H16054" s="6">
        <v>260.06158447265625</v>
      </c>
      <c r="I16054" s="6">
        <v>48.503684997558594</v>
      </c>
      <c r="J16054" s="6">
        <v>74.114999999999995</v>
      </c>
      <c r="K16054">
        <f t="shared" si="500"/>
        <v>0</v>
      </c>
    </row>
    <row r="16055" spans="1:11" x14ac:dyDescent="0.25">
      <c r="A16055" s="5" t="str">
        <f t="shared" si="501"/>
        <v>SubLAPSCE WestAverage WeekdayAugust22</v>
      </c>
      <c r="B16055" t="s">
        <v>2237</v>
      </c>
      <c r="C16055" t="s">
        <v>2267</v>
      </c>
      <c r="D16055" t="s">
        <v>2939</v>
      </c>
      <c r="E16055" t="s">
        <v>3355</v>
      </c>
      <c r="F16055" s="6">
        <v>22</v>
      </c>
      <c r="G16055" s="6">
        <v>261.28384399414063</v>
      </c>
      <c r="H16055" s="6">
        <v>258.90615844726563</v>
      </c>
      <c r="I16055" s="6">
        <v>46.230110168457031</v>
      </c>
      <c r="J16055" s="6">
        <v>71.020416666666705</v>
      </c>
      <c r="K16055">
        <f t="shared" si="500"/>
        <v>0</v>
      </c>
    </row>
    <row r="16056" spans="1:11" x14ac:dyDescent="0.25">
      <c r="A16056" s="5" t="str">
        <f t="shared" si="501"/>
        <v>SubLAPSCE WestAverage WeekdayAugust23</v>
      </c>
      <c r="B16056" t="s">
        <v>2237</v>
      </c>
      <c r="C16056" t="s">
        <v>2267</v>
      </c>
      <c r="D16056" t="s">
        <v>2939</v>
      </c>
      <c r="E16056" t="s">
        <v>3355</v>
      </c>
      <c r="F16056" s="6">
        <v>23</v>
      </c>
      <c r="G16056" s="6">
        <v>261.42068481445313</v>
      </c>
      <c r="H16056" s="6">
        <v>271.17425537109375</v>
      </c>
      <c r="I16056" s="6">
        <v>36.012947082519531</v>
      </c>
      <c r="J16056" s="6">
        <v>69.114374999999953</v>
      </c>
      <c r="K16056">
        <f t="shared" si="500"/>
        <v>0</v>
      </c>
    </row>
    <row r="16057" spans="1:11" x14ac:dyDescent="0.25">
      <c r="A16057" s="5" t="str">
        <f t="shared" si="501"/>
        <v>SubLAPSCE WestAverage WeekdayAugust24</v>
      </c>
      <c r="B16057" t="s">
        <v>2237</v>
      </c>
      <c r="C16057" t="s">
        <v>2267</v>
      </c>
      <c r="D16057" t="s">
        <v>2939</v>
      </c>
      <c r="E16057" t="s">
        <v>3355</v>
      </c>
      <c r="F16057" s="6">
        <v>24</v>
      </c>
      <c r="G16057" s="6">
        <v>254.03759765625</v>
      </c>
      <c r="H16057" s="6">
        <v>259.33599853515625</v>
      </c>
      <c r="I16057" s="6">
        <v>35.369274139404297</v>
      </c>
      <c r="J16057" s="6">
        <v>68.179791666666645</v>
      </c>
      <c r="K16057">
        <f t="shared" si="500"/>
        <v>0</v>
      </c>
    </row>
    <row r="16058" spans="1:11" x14ac:dyDescent="0.25">
      <c r="A16058" s="5" t="str">
        <f t="shared" si="501"/>
        <v>SubLAPSCE WestMonthly Peak DayAugust1</v>
      </c>
      <c r="B16058" t="s">
        <v>2237</v>
      </c>
      <c r="C16058" t="s">
        <v>2267</v>
      </c>
      <c r="D16058" t="s">
        <v>2940</v>
      </c>
      <c r="E16058" t="s">
        <v>3355</v>
      </c>
      <c r="F16058" s="6">
        <v>1</v>
      </c>
      <c r="G16058" s="6">
        <v>172.08572387695313</v>
      </c>
      <c r="H16058" s="6">
        <v>161.23912048339844</v>
      </c>
      <c r="I16058" s="6">
        <v>34.335861206054688</v>
      </c>
      <c r="J16058" s="6">
        <v>70.377916666666721</v>
      </c>
      <c r="K16058">
        <f t="shared" si="500"/>
        <v>0</v>
      </c>
    </row>
    <row r="16059" spans="1:11" x14ac:dyDescent="0.25">
      <c r="A16059" s="5" t="str">
        <f t="shared" si="501"/>
        <v>SubLAPSCE WestMonthly Peak DayAugust2</v>
      </c>
      <c r="B16059" t="s">
        <v>2237</v>
      </c>
      <c r="C16059" t="s">
        <v>2267</v>
      </c>
      <c r="D16059" t="s">
        <v>2940</v>
      </c>
      <c r="E16059" t="s">
        <v>3355</v>
      </c>
      <c r="F16059" s="6">
        <v>2</v>
      </c>
      <c r="G16059" s="6">
        <v>211.70223999023438</v>
      </c>
      <c r="H16059" s="6">
        <v>202.79295349121094</v>
      </c>
      <c r="I16059" s="6">
        <v>44.500823974609375</v>
      </c>
      <c r="J16059" s="6">
        <v>69.909999999999968</v>
      </c>
      <c r="K16059">
        <f t="shared" si="500"/>
        <v>0</v>
      </c>
    </row>
    <row r="16060" spans="1:11" x14ac:dyDescent="0.25">
      <c r="A16060" s="5" t="str">
        <f t="shared" si="501"/>
        <v>SubLAPSCE WestMonthly Peak DayAugust3</v>
      </c>
      <c r="B16060" t="s">
        <v>2237</v>
      </c>
      <c r="C16060" t="s">
        <v>2267</v>
      </c>
      <c r="D16060" t="s">
        <v>2940</v>
      </c>
      <c r="E16060" t="s">
        <v>3355</v>
      </c>
      <c r="F16060" s="6">
        <v>3</v>
      </c>
      <c r="G16060" s="6">
        <v>215.66194152832031</v>
      </c>
      <c r="H16060" s="6">
        <v>204.7252197265625</v>
      </c>
      <c r="I16060" s="6">
        <v>39.557060241699219</v>
      </c>
      <c r="J16060" s="6">
        <v>69.506666666666703</v>
      </c>
      <c r="K16060">
        <f t="shared" si="500"/>
        <v>0</v>
      </c>
    </row>
    <row r="16061" spans="1:11" x14ac:dyDescent="0.25">
      <c r="A16061" s="5" t="str">
        <f t="shared" si="501"/>
        <v>SubLAPSCE WestMonthly Peak DayAugust4</v>
      </c>
      <c r="B16061" t="s">
        <v>2237</v>
      </c>
      <c r="C16061" t="s">
        <v>2267</v>
      </c>
      <c r="D16061" t="s">
        <v>2940</v>
      </c>
      <c r="E16061" t="s">
        <v>3355</v>
      </c>
      <c r="F16061" s="6">
        <v>4</v>
      </c>
      <c r="G16061" s="6">
        <v>228.41450500488281</v>
      </c>
      <c r="H16061" s="6">
        <v>208.22978210449219</v>
      </c>
      <c r="I16061" s="6">
        <v>39.084968566894531</v>
      </c>
      <c r="J16061" s="6">
        <v>69.367083333333326</v>
      </c>
      <c r="K16061">
        <f t="shared" si="500"/>
        <v>0</v>
      </c>
    </row>
    <row r="16062" spans="1:11" x14ac:dyDescent="0.25">
      <c r="A16062" s="5" t="str">
        <f t="shared" si="501"/>
        <v>SubLAPSCE WestMonthly Peak DayAugust5</v>
      </c>
      <c r="B16062" t="s">
        <v>2237</v>
      </c>
      <c r="C16062" t="s">
        <v>2267</v>
      </c>
      <c r="D16062" t="s">
        <v>2940</v>
      </c>
      <c r="E16062" t="s">
        <v>3355</v>
      </c>
      <c r="F16062" s="6">
        <v>5</v>
      </c>
      <c r="G16062" s="6">
        <v>256.09564208984375</v>
      </c>
      <c r="H16062" s="6">
        <v>241.96456909179688</v>
      </c>
      <c r="I16062" s="6">
        <v>39.853900909423828</v>
      </c>
      <c r="J16062" s="6">
        <v>69.06166666666671</v>
      </c>
      <c r="K16062">
        <f t="shared" si="500"/>
        <v>0</v>
      </c>
    </row>
    <row r="16063" spans="1:11" x14ac:dyDescent="0.25">
      <c r="A16063" s="5" t="str">
        <f t="shared" si="501"/>
        <v>SubLAPSCE WestMonthly Peak DayAugust6</v>
      </c>
      <c r="B16063" t="s">
        <v>2237</v>
      </c>
      <c r="C16063" t="s">
        <v>2267</v>
      </c>
      <c r="D16063" t="s">
        <v>2940</v>
      </c>
      <c r="E16063" t="s">
        <v>3355</v>
      </c>
      <c r="F16063" s="6">
        <v>6</v>
      </c>
      <c r="G16063" s="6">
        <v>301.1278076171875</v>
      </c>
      <c r="H16063" s="6">
        <v>288.21231079101563</v>
      </c>
      <c r="I16063" s="6">
        <v>39.429641723632813</v>
      </c>
      <c r="J16063" s="6">
        <v>69.147708333333284</v>
      </c>
      <c r="K16063">
        <f t="shared" si="500"/>
        <v>0</v>
      </c>
    </row>
    <row r="16064" spans="1:11" x14ac:dyDescent="0.25">
      <c r="A16064" s="5" t="str">
        <f t="shared" si="501"/>
        <v>SubLAPSCE WestMonthly Peak DayAugust7</v>
      </c>
      <c r="B16064" t="s">
        <v>2237</v>
      </c>
      <c r="C16064" t="s">
        <v>2267</v>
      </c>
      <c r="D16064" t="s">
        <v>2940</v>
      </c>
      <c r="E16064" t="s">
        <v>3355</v>
      </c>
      <c r="F16064" s="6">
        <v>7</v>
      </c>
      <c r="G16064" s="6">
        <v>331.61553955078125</v>
      </c>
      <c r="H16064" s="6">
        <v>322.0810546875</v>
      </c>
      <c r="I16064" s="6">
        <v>38.222393035888672</v>
      </c>
      <c r="J16064" s="6">
        <v>69.469374999999971</v>
      </c>
      <c r="K16064">
        <f t="shared" si="500"/>
        <v>0</v>
      </c>
    </row>
    <row r="16065" spans="1:11" x14ac:dyDescent="0.25">
      <c r="A16065" s="5" t="str">
        <f t="shared" si="501"/>
        <v>SubLAPSCE WestMonthly Peak DayAugust8</v>
      </c>
      <c r="B16065" t="s">
        <v>2237</v>
      </c>
      <c r="C16065" t="s">
        <v>2267</v>
      </c>
      <c r="D16065" t="s">
        <v>2940</v>
      </c>
      <c r="E16065" t="s">
        <v>3355</v>
      </c>
      <c r="F16065" s="6">
        <v>8</v>
      </c>
      <c r="G16065" s="6">
        <v>342.9364013671875</v>
      </c>
      <c r="H16065" s="6">
        <v>325.83880615234375</v>
      </c>
      <c r="I16065" s="6">
        <v>36.412273406982422</v>
      </c>
      <c r="J16065" s="6">
        <v>70.038749999999965</v>
      </c>
      <c r="K16065">
        <f t="shared" si="500"/>
        <v>0</v>
      </c>
    </row>
    <row r="16066" spans="1:11" x14ac:dyDescent="0.25">
      <c r="A16066" s="5" t="str">
        <f t="shared" si="501"/>
        <v>SubLAPSCE WestMonthly Peak DayAugust9</v>
      </c>
      <c r="B16066" t="s">
        <v>2237</v>
      </c>
      <c r="C16066" t="s">
        <v>2267</v>
      </c>
      <c r="D16066" t="s">
        <v>2940</v>
      </c>
      <c r="E16066" t="s">
        <v>3355</v>
      </c>
      <c r="F16066" s="6">
        <v>9</v>
      </c>
      <c r="G16066" s="6">
        <v>339.19564819335938</v>
      </c>
      <c r="H16066" s="6">
        <v>320.79598999023438</v>
      </c>
      <c r="I16066" s="6">
        <v>42.318691253662109</v>
      </c>
      <c r="J16066" s="6">
        <v>71.748749999999987</v>
      </c>
      <c r="K16066">
        <f t="shared" ref="K16066:K16129" si="502">INDEX(events, MATCH(CONCATENATE(B16066, C16066, D16066, E16066), events_y, 0), MATCH("Confidential", events_x, 0))</f>
        <v>0</v>
      </c>
    </row>
    <row r="16067" spans="1:11" x14ac:dyDescent="0.25">
      <c r="A16067" s="5" t="str">
        <f t="shared" ref="A16067:A16130" si="503">CONCATENATE(B16067, C16067, D16067, E16067, F16067)</f>
        <v>SubLAPSCE WestMonthly Peak DayAugust10</v>
      </c>
      <c r="B16067" t="s">
        <v>2237</v>
      </c>
      <c r="C16067" t="s">
        <v>2267</v>
      </c>
      <c r="D16067" t="s">
        <v>2940</v>
      </c>
      <c r="E16067" t="s">
        <v>3355</v>
      </c>
      <c r="F16067" s="6">
        <v>10</v>
      </c>
      <c r="G16067" s="6">
        <v>343.59201049804688</v>
      </c>
      <c r="H16067" s="6">
        <v>323.11627197265625</v>
      </c>
      <c r="I16067" s="6">
        <v>45.363014221191406</v>
      </c>
      <c r="J16067" s="6">
        <v>74.856250000000045</v>
      </c>
      <c r="K16067">
        <f t="shared" si="502"/>
        <v>0</v>
      </c>
    </row>
    <row r="16068" spans="1:11" x14ac:dyDescent="0.25">
      <c r="A16068" s="5" t="str">
        <f t="shared" si="503"/>
        <v>SubLAPSCE WestMonthly Peak DayAugust11</v>
      </c>
      <c r="B16068" t="s">
        <v>2237</v>
      </c>
      <c r="C16068" t="s">
        <v>2267</v>
      </c>
      <c r="D16068" t="s">
        <v>2940</v>
      </c>
      <c r="E16068" t="s">
        <v>3355</v>
      </c>
      <c r="F16068" s="6">
        <v>11</v>
      </c>
      <c r="G16068" s="6">
        <v>350.53182983398438</v>
      </c>
      <c r="H16068" s="6">
        <v>336.5694580078125</v>
      </c>
      <c r="I16068" s="6">
        <v>37.799896240234375</v>
      </c>
      <c r="J16068" s="6">
        <v>77.827083333333277</v>
      </c>
      <c r="K16068">
        <f t="shared" si="502"/>
        <v>0</v>
      </c>
    </row>
    <row r="16069" spans="1:11" x14ac:dyDescent="0.25">
      <c r="A16069" s="5" t="str">
        <f t="shared" si="503"/>
        <v>SubLAPSCE WestMonthly Peak DayAugust12</v>
      </c>
      <c r="B16069" t="s">
        <v>2237</v>
      </c>
      <c r="C16069" t="s">
        <v>2267</v>
      </c>
      <c r="D16069" t="s">
        <v>2940</v>
      </c>
      <c r="E16069" t="s">
        <v>3355</v>
      </c>
      <c r="F16069" s="6">
        <v>12</v>
      </c>
      <c r="G16069" s="6">
        <v>337.38796997070313</v>
      </c>
      <c r="H16069" s="6">
        <v>331.20608520507813</v>
      </c>
      <c r="I16069" s="6">
        <v>33.577789306640625</v>
      </c>
      <c r="J16069" s="6">
        <v>80.917500000000032</v>
      </c>
      <c r="K16069">
        <f t="shared" si="502"/>
        <v>0</v>
      </c>
    </row>
    <row r="16070" spans="1:11" x14ac:dyDescent="0.25">
      <c r="A16070" s="5" t="str">
        <f t="shared" si="503"/>
        <v>SubLAPSCE WestMonthly Peak DayAugust13</v>
      </c>
      <c r="B16070" t="s">
        <v>2237</v>
      </c>
      <c r="C16070" t="s">
        <v>2267</v>
      </c>
      <c r="D16070" t="s">
        <v>2940</v>
      </c>
      <c r="E16070" t="s">
        <v>3355</v>
      </c>
      <c r="F16070" s="6">
        <v>13</v>
      </c>
      <c r="G16070" s="6">
        <v>310.52664184570313</v>
      </c>
      <c r="H16070" s="6">
        <v>300.9990234375</v>
      </c>
      <c r="I16070" s="6">
        <v>37.704883575439453</v>
      </c>
      <c r="J16070" s="6">
        <v>81.80833333333338</v>
      </c>
      <c r="K16070">
        <f t="shared" si="502"/>
        <v>0</v>
      </c>
    </row>
    <row r="16071" spans="1:11" x14ac:dyDescent="0.25">
      <c r="A16071" s="5" t="str">
        <f t="shared" si="503"/>
        <v>SubLAPSCE WestMonthly Peak DayAugust14</v>
      </c>
      <c r="B16071" t="s">
        <v>2237</v>
      </c>
      <c r="C16071" t="s">
        <v>2267</v>
      </c>
      <c r="D16071" t="s">
        <v>2940</v>
      </c>
      <c r="E16071" t="s">
        <v>3355</v>
      </c>
      <c r="F16071" s="6">
        <v>14</v>
      </c>
      <c r="G16071" s="6">
        <v>250.86935424804688</v>
      </c>
      <c r="H16071" s="6">
        <v>241.56065368652344</v>
      </c>
      <c r="I16071" s="6">
        <v>30.835063934326172</v>
      </c>
      <c r="J16071" s="6">
        <v>81.708333333333385</v>
      </c>
      <c r="K16071">
        <f t="shared" si="502"/>
        <v>0</v>
      </c>
    </row>
    <row r="16072" spans="1:11" x14ac:dyDescent="0.25">
      <c r="A16072" s="5" t="str">
        <f t="shared" si="503"/>
        <v>SubLAPSCE WestMonthly Peak DayAugust15</v>
      </c>
      <c r="B16072" t="s">
        <v>2237</v>
      </c>
      <c r="C16072" t="s">
        <v>2267</v>
      </c>
      <c r="D16072" t="s">
        <v>2940</v>
      </c>
      <c r="E16072" t="s">
        <v>3355</v>
      </c>
      <c r="F16072" s="6">
        <v>15</v>
      </c>
      <c r="G16072" s="6">
        <v>220.94830322265625</v>
      </c>
      <c r="H16072" s="6">
        <v>209.59364318847656</v>
      </c>
      <c r="I16072" s="6">
        <v>27.517614364624023</v>
      </c>
      <c r="J16072" s="6">
        <v>80.656250000000014</v>
      </c>
      <c r="K16072">
        <f t="shared" si="502"/>
        <v>0</v>
      </c>
    </row>
    <row r="16073" spans="1:11" x14ac:dyDescent="0.25">
      <c r="A16073" s="5" t="str">
        <f t="shared" si="503"/>
        <v>SubLAPSCE WestMonthly Peak DayAugust16</v>
      </c>
      <c r="B16073" t="s">
        <v>2237</v>
      </c>
      <c r="C16073" t="s">
        <v>2267</v>
      </c>
      <c r="D16073" t="s">
        <v>2940</v>
      </c>
      <c r="E16073" t="s">
        <v>3355</v>
      </c>
      <c r="F16073" s="6">
        <v>16</v>
      </c>
      <c r="G16073" s="6">
        <v>202.85639953613281</v>
      </c>
      <c r="H16073" s="6">
        <v>191.59321594238281</v>
      </c>
      <c r="I16073" s="6">
        <v>26.602066040039063</v>
      </c>
      <c r="J16073" s="6">
        <v>81.16458333333334</v>
      </c>
      <c r="K16073">
        <f t="shared" si="502"/>
        <v>0</v>
      </c>
    </row>
    <row r="16074" spans="1:11" x14ac:dyDescent="0.25">
      <c r="A16074" s="5" t="str">
        <f t="shared" si="503"/>
        <v>SubLAPSCE WestMonthly Peak DayAugust17</v>
      </c>
      <c r="B16074" t="s">
        <v>2237</v>
      </c>
      <c r="C16074" t="s">
        <v>2267</v>
      </c>
      <c r="D16074" t="s">
        <v>2940</v>
      </c>
      <c r="E16074" t="s">
        <v>3355</v>
      </c>
      <c r="F16074" s="6">
        <v>17</v>
      </c>
      <c r="G16074" s="6">
        <v>184.75588989257813</v>
      </c>
      <c r="H16074" s="6">
        <v>171.21412658691406</v>
      </c>
      <c r="I16074" s="6">
        <v>27.661514282226563</v>
      </c>
      <c r="J16074" s="6">
        <v>80.681249999999935</v>
      </c>
      <c r="K16074">
        <f t="shared" si="502"/>
        <v>0</v>
      </c>
    </row>
    <row r="16075" spans="1:11" x14ac:dyDescent="0.25">
      <c r="A16075" s="5" t="str">
        <f t="shared" si="503"/>
        <v>SubLAPSCE WestMonthly Peak DayAugust18</v>
      </c>
      <c r="B16075" t="s">
        <v>2237</v>
      </c>
      <c r="C16075" t="s">
        <v>2267</v>
      </c>
      <c r="D16075" t="s">
        <v>2940</v>
      </c>
      <c r="E16075" t="s">
        <v>3355</v>
      </c>
      <c r="F16075" s="6">
        <v>18</v>
      </c>
      <c r="G16075" s="6">
        <v>167.43580627441406</v>
      </c>
      <c r="H16075" s="6">
        <v>153.48445129394531</v>
      </c>
      <c r="I16075" s="6">
        <v>30.712114334106445</v>
      </c>
      <c r="J16075" s="6">
        <v>78.93333333333338</v>
      </c>
      <c r="K16075">
        <f t="shared" si="502"/>
        <v>0</v>
      </c>
    </row>
    <row r="16076" spans="1:11" x14ac:dyDescent="0.25">
      <c r="A16076" s="5" t="str">
        <f t="shared" si="503"/>
        <v>SubLAPSCE WestMonthly Peak DayAugust19</v>
      </c>
      <c r="B16076" t="s">
        <v>2237</v>
      </c>
      <c r="C16076" t="s">
        <v>2267</v>
      </c>
      <c r="D16076" t="s">
        <v>2940</v>
      </c>
      <c r="E16076" t="s">
        <v>3355</v>
      </c>
      <c r="F16076" s="6">
        <v>19</v>
      </c>
      <c r="G16076" s="6">
        <v>174.48330688476563</v>
      </c>
      <c r="H16076" s="6">
        <v>164.17283630371094</v>
      </c>
      <c r="I16076" s="6">
        <v>34.988693237304688</v>
      </c>
      <c r="J16076" s="6">
        <v>78.185416666666612</v>
      </c>
      <c r="K16076">
        <f t="shared" si="502"/>
        <v>0</v>
      </c>
    </row>
    <row r="16077" spans="1:11" x14ac:dyDescent="0.25">
      <c r="A16077" s="5" t="str">
        <f t="shared" si="503"/>
        <v>SubLAPSCE WestMonthly Peak DayAugust20</v>
      </c>
      <c r="B16077" t="s">
        <v>2237</v>
      </c>
      <c r="C16077" t="s">
        <v>2267</v>
      </c>
      <c r="D16077" t="s">
        <v>2940</v>
      </c>
      <c r="E16077" t="s">
        <v>3355</v>
      </c>
      <c r="F16077" s="6">
        <v>20</v>
      </c>
      <c r="G16077" s="6">
        <v>181.15385437011719</v>
      </c>
      <c r="H16077" s="6">
        <v>173.26728820800781</v>
      </c>
      <c r="I16077" s="6">
        <v>33.445968627929688</v>
      </c>
      <c r="J16077" s="6">
        <v>76.04374999999996</v>
      </c>
      <c r="K16077">
        <f t="shared" si="502"/>
        <v>0</v>
      </c>
    </row>
    <row r="16078" spans="1:11" x14ac:dyDescent="0.25">
      <c r="A16078" s="5" t="str">
        <f t="shared" si="503"/>
        <v>SubLAPSCE WestMonthly Peak DayAugust21</v>
      </c>
      <c r="B16078" t="s">
        <v>2237</v>
      </c>
      <c r="C16078" t="s">
        <v>2267</v>
      </c>
      <c r="D16078" t="s">
        <v>2940</v>
      </c>
      <c r="E16078" t="s">
        <v>3355</v>
      </c>
      <c r="F16078" s="6">
        <v>21</v>
      </c>
      <c r="G16078" s="6">
        <v>179.87338256835938</v>
      </c>
      <c r="H16078" s="6">
        <v>174.55490112304688</v>
      </c>
      <c r="I16078" s="6">
        <v>37.865570068359375</v>
      </c>
      <c r="J16078" s="6">
        <v>73.405833333333376</v>
      </c>
      <c r="K16078">
        <f t="shared" si="502"/>
        <v>0</v>
      </c>
    </row>
    <row r="16079" spans="1:11" x14ac:dyDescent="0.25">
      <c r="A16079" s="5" t="str">
        <f t="shared" si="503"/>
        <v>SubLAPSCE WestMonthly Peak DayAugust22</v>
      </c>
      <c r="B16079" t="s">
        <v>2237</v>
      </c>
      <c r="C16079" t="s">
        <v>2267</v>
      </c>
      <c r="D16079" t="s">
        <v>2940</v>
      </c>
      <c r="E16079" t="s">
        <v>3355</v>
      </c>
      <c r="F16079" s="6">
        <v>22</v>
      </c>
      <c r="G16079" s="6">
        <v>208.30128479003906</v>
      </c>
      <c r="H16079" s="6">
        <v>205.923583984375</v>
      </c>
      <c r="I16079" s="6">
        <v>32.180999755859375</v>
      </c>
      <c r="J16079" s="6">
        <v>72.009583333333367</v>
      </c>
      <c r="K16079">
        <f t="shared" si="502"/>
        <v>0</v>
      </c>
    </row>
    <row r="16080" spans="1:11" x14ac:dyDescent="0.25">
      <c r="A16080" s="5" t="str">
        <f t="shared" si="503"/>
        <v>SubLAPSCE WestMonthly Peak DayAugust23</v>
      </c>
      <c r="B16080" t="s">
        <v>2237</v>
      </c>
      <c r="C16080" t="s">
        <v>2267</v>
      </c>
      <c r="D16080" t="s">
        <v>2940</v>
      </c>
      <c r="E16080" t="s">
        <v>3355</v>
      </c>
      <c r="F16080" s="6">
        <v>23</v>
      </c>
      <c r="G16080" s="6">
        <v>192.08221435546875</v>
      </c>
      <c r="H16080" s="6">
        <v>201.83580017089844</v>
      </c>
      <c r="I16080" s="6">
        <v>39.506828308105469</v>
      </c>
      <c r="J16080" s="6">
        <v>71.882916666666702</v>
      </c>
      <c r="K16080">
        <f t="shared" si="502"/>
        <v>0</v>
      </c>
    </row>
    <row r="16081" spans="1:11" x14ac:dyDescent="0.25">
      <c r="A16081" s="5" t="str">
        <f t="shared" si="503"/>
        <v>SubLAPSCE WestMonthly Peak DayAugust24</v>
      </c>
      <c r="B16081" t="s">
        <v>2237</v>
      </c>
      <c r="C16081" t="s">
        <v>2267</v>
      </c>
      <c r="D16081" t="s">
        <v>2940</v>
      </c>
      <c r="E16081" t="s">
        <v>3355</v>
      </c>
      <c r="F16081" s="6">
        <v>24</v>
      </c>
      <c r="G16081" s="6">
        <v>176.02906799316406</v>
      </c>
      <c r="H16081" s="6">
        <v>181.32746887207031</v>
      </c>
      <c r="I16081" s="6">
        <v>32.04449462890625</v>
      </c>
      <c r="J16081" s="6">
        <v>71.734166666666624</v>
      </c>
      <c r="K16081">
        <f t="shared" si="502"/>
        <v>0</v>
      </c>
    </row>
    <row r="16082" spans="1:11" x14ac:dyDescent="0.25">
      <c r="A16082" s="5" t="str">
        <f t="shared" si="503"/>
        <v>SubLAPSCE WestAverage WeekdaySeptember1</v>
      </c>
      <c r="B16082" t="s">
        <v>2237</v>
      </c>
      <c r="C16082" t="s">
        <v>2267</v>
      </c>
      <c r="D16082" t="s">
        <v>2941</v>
      </c>
      <c r="E16082" t="s">
        <v>3356</v>
      </c>
      <c r="F16082" s="6">
        <v>1</v>
      </c>
      <c r="G16082" s="6">
        <v>182.15028381347656</v>
      </c>
      <c r="H16082" s="6">
        <v>148.53068542480469</v>
      </c>
      <c r="I16082" s="6">
        <v>34.672187805175781</v>
      </c>
      <c r="J16082" s="6">
        <v>70.124583333333291</v>
      </c>
      <c r="K16082">
        <f t="shared" si="502"/>
        <v>0</v>
      </c>
    </row>
    <row r="16083" spans="1:11" x14ac:dyDescent="0.25">
      <c r="A16083" s="5" t="str">
        <f t="shared" si="503"/>
        <v>SubLAPSCE WestAverage WeekdaySeptember2</v>
      </c>
      <c r="B16083" t="s">
        <v>2237</v>
      </c>
      <c r="C16083" t="s">
        <v>2267</v>
      </c>
      <c r="D16083" t="s">
        <v>2941</v>
      </c>
      <c r="E16083" t="s">
        <v>3356</v>
      </c>
      <c r="F16083" s="6">
        <v>2</v>
      </c>
      <c r="G16083" s="6">
        <v>216.24598693847656</v>
      </c>
      <c r="H16083" s="6">
        <v>187.95147705078125</v>
      </c>
      <c r="I16083" s="6">
        <v>35.602794647216797</v>
      </c>
      <c r="J16083" s="6">
        <v>69.1464583333333</v>
      </c>
      <c r="K16083">
        <f t="shared" si="502"/>
        <v>0</v>
      </c>
    </row>
    <row r="16084" spans="1:11" x14ac:dyDescent="0.25">
      <c r="A16084" s="5" t="str">
        <f t="shared" si="503"/>
        <v>SubLAPSCE WestAverage WeekdaySeptember3</v>
      </c>
      <c r="B16084" t="s">
        <v>2237</v>
      </c>
      <c r="C16084" t="s">
        <v>2267</v>
      </c>
      <c r="D16084" t="s">
        <v>2941</v>
      </c>
      <c r="E16084" t="s">
        <v>3356</v>
      </c>
      <c r="F16084" s="6">
        <v>3</v>
      </c>
      <c r="G16084" s="6">
        <v>208.76753234863281</v>
      </c>
      <c r="H16084" s="6">
        <v>176.41514587402344</v>
      </c>
      <c r="I16084" s="6">
        <v>43.521945953369141</v>
      </c>
      <c r="J16084" s="6">
        <v>68.473124999999996</v>
      </c>
      <c r="K16084">
        <f t="shared" si="502"/>
        <v>0</v>
      </c>
    </row>
    <row r="16085" spans="1:11" x14ac:dyDescent="0.25">
      <c r="A16085" s="5" t="str">
        <f t="shared" si="503"/>
        <v>SubLAPSCE WestAverage WeekdaySeptember4</v>
      </c>
      <c r="B16085" t="s">
        <v>2237</v>
      </c>
      <c r="C16085" t="s">
        <v>2267</v>
      </c>
      <c r="D16085" t="s">
        <v>2941</v>
      </c>
      <c r="E16085" t="s">
        <v>3356</v>
      </c>
      <c r="F16085" s="6">
        <v>4</v>
      </c>
      <c r="G16085" s="6">
        <v>202.2376708984375</v>
      </c>
      <c r="H16085" s="6">
        <v>172.40188598632813</v>
      </c>
      <c r="I16085" s="6">
        <v>37.789463043212891</v>
      </c>
      <c r="J16085" s="6">
        <v>67.822499999999991</v>
      </c>
      <c r="K16085">
        <f t="shared" si="502"/>
        <v>0</v>
      </c>
    </row>
    <row r="16086" spans="1:11" x14ac:dyDescent="0.25">
      <c r="A16086" s="5" t="str">
        <f t="shared" si="503"/>
        <v>SubLAPSCE WestAverage WeekdaySeptember5</v>
      </c>
      <c r="B16086" t="s">
        <v>2237</v>
      </c>
      <c r="C16086" t="s">
        <v>2267</v>
      </c>
      <c r="D16086" t="s">
        <v>2941</v>
      </c>
      <c r="E16086" t="s">
        <v>3356</v>
      </c>
      <c r="F16086" s="6">
        <v>5</v>
      </c>
      <c r="G16086" s="6">
        <v>242.3646240234375</v>
      </c>
      <c r="H16086" s="6">
        <v>194.5736083984375</v>
      </c>
      <c r="I16086" s="6">
        <v>39.822463989257813</v>
      </c>
      <c r="J16086" s="6">
        <v>67.079375000000013</v>
      </c>
      <c r="K16086">
        <f t="shared" si="502"/>
        <v>0</v>
      </c>
    </row>
    <row r="16087" spans="1:11" x14ac:dyDescent="0.25">
      <c r="A16087" s="5" t="str">
        <f t="shared" si="503"/>
        <v>SubLAPSCE WestAverage WeekdaySeptember6</v>
      </c>
      <c r="B16087" t="s">
        <v>2237</v>
      </c>
      <c r="C16087" t="s">
        <v>2267</v>
      </c>
      <c r="D16087" t="s">
        <v>2941</v>
      </c>
      <c r="E16087" t="s">
        <v>3356</v>
      </c>
      <c r="F16087" s="6">
        <v>6</v>
      </c>
      <c r="G16087" s="6">
        <v>292.98614501953125</v>
      </c>
      <c r="H16087" s="6">
        <v>243.17117309570313</v>
      </c>
      <c r="I16087" s="6">
        <v>38.996444702148438</v>
      </c>
      <c r="J16087" s="6">
        <v>66.292916666666699</v>
      </c>
      <c r="K16087">
        <f t="shared" si="502"/>
        <v>0</v>
      </c>
    </row>
    <row r="16088" spans="1:11" x14ac:dyDescent="0.25">
      <c r="A16088" s="5" t="str">
        <f t="shared" si="503"/>
        <v>SubLAPSCE WestAverage WeekdaySeptember7</v>
      </c>
      <c r="B16088" t="s">
        <v>2237</v>
      </c>
      <c r="C16088" t="s">
        <v>2267</v>
      </c>
      <c r="D16088" t="s">
        <v>2941</v>
      </c>
      <c r="E16088" t="s">
        <v>3356</v>
      </c>
      <c r="F16088" s="6">
        <v>7</v>
      </c>
      <c r="G16088" s="6">
        <v>302.49334716796875</v>
      </c>
      <c r="H16088" s="6">
        <v>261.14828491210938</v>
      </c>
      <c r="I16088" s="6">
        <v>40.400585174560547</v>
      </c>
      <c r="J16088" s="6">
        <v>65.835416666666646</v>
      </c>
      <c r="K16088">
        <f t="shared" si="502"/>
        <v>0</v>
      </c>
    </row>
    <row r="16089" spans="1:11" x14ac:dyDescent="0.25">
      <c r="A16089" s="5" t="str">
        <f t="shared" si="503"/>
        <v>SubLAPSCE WestAverage WeekdaySeptember8</v>
      </c>
      <c r="B16089" t="s">
        <v>2237</v>
      </c>
      <c r="C16089" t="s">
        <v>2267</v>
      </c>
      <c r="D16089" t="s">
        <v>2941</v>
      </c>
      <c r="E16089" t="s">
        <v>3356</v>
      </c>
      <c r="F16089" s="6">
        <v>8</v>
      </c>
      <c r="G16089" s="6">
        <v>338.73629760742188</v>
      </c>
      <c r="H16089" s="6">
        <v>284.28857421875</v>
      </c>
      <c r="I16089" s="6">
        <v>40.077186584472656</v>
      </c>
      <c r="J16089" s="6">
        <v>65.58520833333337</v>
      </c>
      <c r="K16089">
        <f t="shared" si="502"/>
        <v>0</v>
      </c>
    </row>
    <row r="16090" spans="1:11" x14ac:dyDescent="0.25">
      <c r="A16090" s="5" t="str">
        <f t="shared" si="503"/>
        <v>SubLAPSCE WestAverage WeekdaySeptember9</v>
      </c>
      <c r="B16090" t="s">
        <v>2237</v>
      </c>
      <c r="C16090" t="s">
        <v>2267</v>
      </c>
      <c r="D16090" t="s">
        <v>2941</v>
      </c>
      <c r="E16090" t="s">
        <v>3356</v>
      </c>
      <c r="F16090" s="6">
        <v>9</v>
      </c>
      <c r="G16090" s="6">
        <v>361.90554809570313</v>
      </c>
      <c r="H16090" s="6">
        <v>312.43014526367188</v>
      </c>
      <c r="I16090" s="6">
        <v>39.120986938476563</v>
      </c>
      <c r="J16090" s="6">
        <v>66.027083333333294</v>
      </c>
      <c r="K16090">
        <f t="shared" si="502"/>
        <v>0</v>
      </c>
    </row>
    <row r="16091" spans="1:11" x14ac:dyDescent="0.25">
      <c r="A16091" s="5" t="str">
        <f t="shared" si="503"/>
        <v>SubLAPSCE WestAverage WeekdaySeptember10</v>
      </c>
      <c r="B16091" t="s">
        <v>2237</v>
      </c>
      <c r="C16091" t="s">
        <v>2267</v>
      </c>
      <c r="D16091" t="s">
        <v>2941</v>
      </c>
      <c r="E16091" t="s">
        <v>3356</v>
      </c>
      <c r="F16091" s="6">
        <v>10</v>
      </c>
      <c r="G16091" s="6">
        <v>354.31582641601563</v>
      </c>
      <c r="H16091" s="6">
        <v>309.76116943359375</v>
      </c>
      <c r="I16091" s="6">
        <v>39.961624145507813</v>
      </c>
      <c r="J16091" s="6">
        <v>69.150625000000062</v>
      </c>
      <c r="K16091">
        <f t="shared" si="502"/>
        <v>0</v>
      </c>
    </row>
    <row r="16092" spans="1:11" x14ac:dyDescent="0.25">
      <c r="A16092" s="5" t="str">
        <f t="shared" si="503"/>
        <v>SubLAPSCE WestAverage WeekdaySeptember11</v>
      </c>
      <c r="B16092" t="s">
        <v>2237</v>
      </c>
      <c r="C16092" t="s">
        <v>2267</v>
      </c>
      <c r="D16092" t="s">
        <v>2941</v>
      </c>
      <c r="E16092" t="s">
        <v>3356</v>
      </c>
      <c r="F16092" s="6">
        <v>11</v>
      </c>
      <c r="G16092" s="6">
        <v>355.5001220703125</v>
      </c>
      <c r="H16092" s="6">
        <v>316.24755859375</v>
      </c>
      <c r="I16092" s="6">
        <v>41.516841888427734</v>
      </c>
      <c r="J16092" s="6">
        <v>72.432083333333367</v>
      </c>
      <c r="K16092">
        <f t="shared" si="502"/>
        <v>0</v>
      </c>
    </row>
    <row r="16093" spans="1:11" x14ac:dyDescent="0.25">
      <c r="A16093" s="5" t="str">
        <f t="shared" si="503"/>
        <v>SubLAPSCE WestAverage WeekdaySeptember12</v>
      </c>
      <c r="B16093" t="s">
        <v>2237</v>
      </c>
      <c r="C16093" t="s">
        <v>2267</v>
      </c>
      <c r="D16093" t="s">
        <v>2941</v>
      </c>
      <c r="E16093" t="s">
        <v>3356</v>
      </c>
      <c r="F16093" s="6">
        <v>12</v>
      </c>
      <c r="G16093" s="6">
        <v>328.48825073242188</v>
      </c>
      <c r="H16093" s="6">
        <v>291.21633911132813</v>
      </c>
      <c r="I16093" s="6">
        <v>41.160804748535156</v>
      </c>
      <c r="J16093" s="6">
        <v>75.049999999999969</v>
      </c>
      <c r="K16093">
        <f t="shared" si="502"/>
        <v>0</v>
      </c>
    </row>
    <row r="16094" spans="1:11" x14ac:dyDescent="0.25">
      <c r="A16094" s="5" t="str">
        <f t="shared" si="503"/>
        <v>SubLAPSCE WestAverage WeekdaySeptember13</v>
      </c>
      <c r="B16094" t="s">
        <v>2237</v>
      </c>
      <c r="C16094" t="s">
        <v>2267</v>
      </c>
      <c r="D16094" t="s">
        <v>2941</v>
      </c>
      <c r="E16094" t="s">
        <v>3356</v>
      </c>
      <c r="F16094" s="6">
        <v>13</v>
      </c>
      <c r="G16094" s="6">
        <v>309.00759887695313</v>
      </c>
      <c r="H16094" s="6">
        <v>265.40078735351563</v>
      </c>
      <c r="I16094" s="6">
        <v>41.303394317626953</v>
      </c>
      <c r="J16094" s="6">
        <v>76.482500000000044</v>
      </c>
      <c r="K16094">
        <f t="shared" si="502"/>
        <v>0</v>
      </c>
    </row>
    <row r="16095" spans="1:11" x14ac:dyDescent="0.25">
      <c r="A16095" s="5" t="str">
        <f t="shared" si="503"/>
        <v>SubLAPSCE WestAverage WeekdaySeptember14</v>
      </c>
      <c r="B16095" t="s">
        <v>2237</v>
      </c>
      <c r="C16095" t="s">
        <v>2267</v>
      </c>
      <c r="D16095" t="s">
        <v>2941</v>
      </c>
      <c r="E16095" t="s">
        <v>3356</v>
      </c>
      <c r="F16095" s="6">
        <v>14</v>
      </c>
      <c r="G16095" s="6">
        <v>269.12554931640625</v>
      </c>
      <c r="H16095" s="6">
        <v>235.27284240722656</v>
      </c>
      <c r="I16095" s="6">
        <v>38.537891387939453</v>
      </c>
      <c r="J16095" s="6">
        <v>77.685000000000031</v>
      </c>
      <c r="K16095">
        <f t="shared" si="502"/>
        <v>0</v>
      </c>
    </row>
    <row r="16096" spans="1:11" x14ac:dyDescent="0.25">
      <c r="A16096" s="5" t="str">
        <f t="shared" si="503"/>
        <v>SubLAPSCE WestAverage WeekdaySeptember15</v>
      </c>
      <c r="B16096" t="s">
        <v>2237</v>
      </c>
      <c r="C16096" t="s">
        <v>2267</v>
      </c>
      <c r="D16096" t="s">
        <v>2941</v>
      </c>
      <c r="E16096" t="s">
        <v>3356</v>
      </c>
      <c r="F16096" s="6">
        <v>15</v>
      </c>
      <c r="G16096" s="6">
        <v>231.62149047851563</v>
      </c>
      <c r="H16096" s="6">
        <v>200.20170593261719</v>
      </c>
      <c r="I16096" s="6">
        <v>37.911815643310547</v>
      </c>
      <c r="J16096" s="6">
        <v>78.306666666666715</v>
      </c>
      <c r="K16096">
        <f t="shared" si="502"/>
        <v>0</v>
      </c>
    </row>
    <row r="16097" spans="1:11" x14ac:dyDescent="0.25">
      <c r="A16097" s="5" t="str">
        <f t="shared" si="503"/>
        <v>SubLAPSCE WestAverage WeekdaySeptember16</v>
      </c>
      <c r="B16097" t="s">
        <v>2237</v>
      </c>
      <c r="C16097" t="s">
        <v>2267</v>
      </c>
      <c r="D16097" t="s">
        <v>2941</v>
      </c>
      <c r="E16097" t="s">
        <v>3356</v>
      </c>
      <c r="F16097" s="6">
        <v>16</v>
      </c>
      <c r="G16097" s="6">
        <v>202.39724731445313</v>
      </c>
      <c r="H16097" s="6">
        <v>161.66815185546875</v>
      </c>
      <c r="I16097" s="6">
        <v>38.189720153808594</v>
      </c>
      <c r="J16097" s="6">
        <v>78.557499999999976</v>
      </c>
      <c r="K16097">
        <f t="shared" si="502"/>
        <v>0</v>
      </c>
    </row>
    <row r="16098" spans="1:11" x14ac:dyDescent="0.25">
      <c r="A16098" s="5" t="str">
        <f t="shared" si="503"/>
        <v>SubLAPSCE WestAverage WeekdaySeptember17</v>
      </c>
      <c r="B16098" t="s">
        <v>2237</v>
      </c>
      <c r="C16098" t="s">
        <v>2267</v>
      </c>
      <c r="D16098" t="s">
        <v>2941</v>
      </c>
      <c r="E16098" t="s">
        <v>3356</v>
      </c>
      <c r="F16098" s="6">
        <v>17</v>
      </c>
      <c r="G16098" s="6">
        <v>178.22270202636719</v>
      </c>
      <c r="H16098" s="6">
        <v>138.22201538085938</v>
      </c>
      <c r="I16098" s="6">
        <v>36.281475067138672</v>
      </c>
      <c r="J16098" s="6">
        <v>75.421249999999986</v>
      </c>
      <c r="K16098">
        <f t="shared" si="502"/>
        <v>0</v>
      </c>
    </row>
    <row r="16099" spans="1:11" x14ac:dyDescent="0.25">
      <c r="A16099" s="5" t="str">
        <f t="shared" si="503"/>
        <v>SubLAPSCE WestAverage WeekdaySeptember18</v>
      </c>
      <c r="B16099" t="s">
        <v>2237</v>
      </c>
      <c r="C16099" t="s">
        <v>2267</v>
      </c>
      <c r="D16099" t="s">
        <v>2941</v>
      </c>
      <c r="E16099" t="s">
        <v>3356</v>
      </c>
      <c r="F16099" s="6">
        <v>18</v>
      </c>
      <c r="G16099" s="6">
        <v>163.12242126464844</v>
      </c>
      <c r="H16099" s="6">
        <v>139.73037719726563</v>
      </c>
      <c r="I16099" s="6">
        <v>40.991401672363281</v>
      </c>
      <c r="J16099" s="6">
        <v>72.963749999999962</v>
      </c>
      <c r="K16099">
        <f t="shared" si="502"/>
        <v>0</v>
      </c>
    </row>
    <row r="16100" spans="1:11" x14ac:dyDescent="0.25">
      <c r="A16100" s="5" t="str">
        <f t="shared" si="503"/>
        <v>SubLAPSCE WestAverage WeekdaySeptember19</v>
      </c>
      <c r="B16100" t="s">
        <v>2237</v>
      </c>
      <c r="C16100" t="s">
        <v>2267</v>
      </c>
      <c r="D16100" t="s">
        <v>2941</v>
      </c>
      <c r="E16100" t="s">
        <v>3356</v>
      </c>
      <c r="F16100" s="6">
        <v>19</v>
      </c>
      <c r="G16100" s="6">
        <v>166.59242248535156</v>
      </c>
      <c r="H16100" s="6">
        <v>129.00697326660156</v>
      </c>
      <c r="I16100" s="6">
        <v>39.995601654052734</v>
      </c>
      <c r="J16100" s="6">
        <v>71.270000000000053</v>
      </c>
      <c r="K16100">
        <f t="shared" si="502"/>
        <v>0</v>
      </c>
    </row>
    <row r="16101" spans="1:11" x14ac:dyDescent="0.25">
      <c r="A16101" s="5" t="str">
        <f t="shared" si="503"/>
        <v>SubLAPSCE WestAverage WeekdaySeptember20</v>
      </c>
      <c r="B16101" t="s">
        <v>2237</v>
      </c>
      <c r="C16101" t="s">
        <v>2267</v>
      </c>
      <c r="D16101" t="s">
        <v>2941</v>
      </c>
      <c r="E16101" t="s">
        <v>3356</v>
      </c>
      <c r="F16101" s="6">
        <v>20</v>
      </c>
      <c r="G16101" s="6">
        <v>170.91450500488281</v>
      </c>
      <c r="H16101" s="6">
        <v>144.64675903320313</v>
      </c>
      <c r="I16101" s="6">
        <v>42.048748016357422</v>
      </c>
      <c r="J16101" s="6">
        <v>69.65916666666665</v>
      </c>
      <c r="K16101">
        <f t="shared" si="502"/>
        <v>0</v>
      </c>
    </row>
    <row r="16102" spans="1:11" x14ac:dyDescent="0.25">
      <c r="A16102" s="5" t="str">
        <f t="shared" si="503"/>
        <v>SubLAPSCE WestAverage WeekdaySeptember21</v>
      </c>
      <c r="B16102" t="s">
        <v>2237</v>
      </c>
      <c r="C16102" t="s">
        <v>2267</v>
      </c>
      <c r="D16102" t="s">
        <v>2941</v>
      </c>
      <c r="E16102" t="s">
        <v>3356</v>
      </c>
      <c r="F16102" s="6">
        <v>21</v>
      </c>
      <c r="G16102" s="6">
        <v>180.7784423828125</v>
      </c>
      <c r="H16102" s="6">
        <v>167.47114562988281</v>
      </c>
      <c r="I16102" s="6">
        <v>41.646896362304688</v>
      </c>
      <c r="J16102" s="6">
        <v>67.897916666666688</v>
      </c>
      <c r="K16102">
        <f t="shared" si="502"/>
        <v>0</v>
      </c>
    </row>
    <row r="16103" spans="1:11" x14ac:dyDescent="0.25">
      <c r="A16103" s="5" t="str">
        <f t="shared" si="503"/>
        <v>SubLAPSCE WestAverage WeekdaySeptember22</v>
      </c>
      <c r="B16103" t="s">
        <v>2237</v>
      </c>
      <c r="C16103" t="s">
        <v>2267</v>
      </c>
      <c r="D16103" t="s">
        <v>2941</v>
      </c>
      <c r="E16103" t="s">
        <v>3356</v>
      </c>
      <c r="F16103" s="6">
        <v>22</v>
      </c>
      <c r="G16103" s="6">
        <v>192.49467468261719</v>
      </c>
      <c r="H16103" s="6">
        <v>187.0023193359375</v>
      </c>
      <c r="I16103" s="6">
        <v>41.141681671142578</v>
      </c>
      <c r="J16103" s="6">
        <v>67.2395833333333</v>
      </c>
      <c r="K16103">
        <f t="shared" si="502"/>
        <v>0</v>
      </c>
    </row>
    <row r="16104" spans="1:11" x14ac:dyDescent="0.25">
      <c r="A16104" s="5" t="str">
        <f t="shared" si="503"/>
        <v>SubLAPSCE WestAverage WeekdaySeptember23</v>
      </c>
      <c r="B16104" t="s">
        <v>2237</v>
      </c>
      <c r="C16104" t="s">
        <v>2267</v>
      </c>
      <c r="D16104" t="s">
        <v>2941</v>
      </c>
      <c r="E16104" t="s">
        <v>3356</v>
      </c>
      <c r="F16104" s="6">
        <v>23</v>
      </c>
      <c r="G16104" s="6">
        <v>168.13690185546875</v>
      </c>
      <c r="H16104" s="6">
        <v>167.50393676757813</v>
      </c>
      <c r="I16104" s="6">
        <v>41.893119812011719</v>
      </c>
      <c r="J16104" s="6">
        <v>66.517916666666693</v>
      </c>
      <c r="K16104">
        <f t="shared" si="502"/>
        <v>0</v>
      </c>
    </row>
    <row r="16105" spans="1:11" x14ac:dyDescent="0.25">
      <c r="A16105" s="5" t="str">
        <f t="shared" si="503"/>
        <v>SubLAPSCE WestAverage WeekdaySeptember24</v>
      </c>
      <c r="B16105" t="s">
        <v>2237</v>
      </c>
      <c r="C16105" t="s">
        <v>2267</v>
      </c>
      <c r="D16105" t="s">
        <v>2941</v>
      </c>
      <c r="E16105" t="s">
        <v>3356</v>
      </c>
      <c r="F16105" s="6">
        <v>24</v>
      </c>
      <c r="G16105" s="6">
        <v>166.87147521972656</v>
      </c>
      <c r="H16105" s="6">
        <v>175.69783020019531</v>
      </c>
      <c r="I16105" s="6">
        <v>40.334964752197266</v>
      </c>
      <c r="J16105" s="6">
        <v>65.539166666666702</v>
      </c>
      <c r="K16105">
        <f t="shared" si="502"/>
        <v>0</v>
      </c>
    </row>
    <row r="16106" spans="1:11" x14ac:dyDescent="0.25">
      <c r="A16106" s="5" t="str">
        <f t="shared" si="503"/>
        <v>SubLAPSCE WestMonthly Peak DaySeptember1</v>
      </c>
      <c r="B16106" t="s">
        <v>2237</v>
      </c>
      <c r="C16106" t="s">
        <v>2267</v>
      </c>
      <c r="D16106" t="s">
        <v>2942</v>
      </c>
      <c r="E16106" t="s">
        <v>3356</v>
      </c>
      <c r="F16106" s="6">
        <v>1</v>
      </c>
      <c r="G16106" s="6">
        <v>183.18595886230469</v>
      </c>
      <c r="H16106" s="6">
        <v>172.33935546875</v>
      </c>
      <c r="I16106" s="6">
        <v>23.148414611816406</v>
      </c>
      <c r="J16106" s="6">
        <v>67.923749999999984</v>
      </c>
      <c r="K16106">
        <f t="shared" si="502"/>
        <v>0</v>
      </c>
    </row>
    <row r="16107" spans="1:11" x14ac:dyDescent="0.25">
      <c r="A16107" s="5" t="str">
        <f t="shared" si="503"/>
        <v>SubLAPSCE WestMonthly Peak DaySeptember2</v>
      </c>
      <c r="B16107" t="s">
        <v>2237</v>
      </c>
      <c r="C16107" t="s">
        <v>2267</v>
      </c>
      <c r="D16107" t="s">
        <v>2942</v>
      </c>
      <c r="E16107" t="s">
        <v>3356</v>
      </c>
      <c r="F16107" s="6">
        <v>2</v>
      </c>
      <c r="G16107" s="6">
        <v>206.71978759765625</v>
      </c>
      <c r="H16107" s="6">
        <v>197.81050109863281</v>
      </c>
      <c r="I16107" s="6">
        <v>27.017133712768555</v>
      </c>
      <c r="J16107" s="6">
        <v>68.053749999999994</v>
      </c>
      <c r="K16107">
        <f t="shared" si="502"/>
        <v>0</v>
      </c>
    </row>
    <row r="16108" spans="1:11" x14ac:dyDescent="0.25">
      <c r="A16108" s="5" t="str">
        <f t="shared" si="503"/>
        <v>SubLAPSCE WestMonthly Peak DaySeptember3</v>
      </c>
      <c r="B16108" t="s">
        <v>2237</v>
      </c>
      <c r="C16108" t="s">
        <v>2267</v>
      </c>
      <c r="D16108" t="s">
        <v>2942</v>
      </c>
      <c r="E16108" t="s">
        <v>3356</v>
      </c>
      <c r="F16108" s="6">
        <v>3</v>
      </c>
      <c r="G16108" s="6">
        <v>211.55711364746094</v>
      </c>
      <c r="H16108" s="6">
        <v>200.62039184570313</v>
      </c>
      <c r="I16108" s="6">
        <v>33.239414215087891</v>
      </c>
      <c r="J16108" s="6">
        <v>67.845833333333317</v>
      </c>
      <c r="K16108">
        <f t="shared" si="502"/>
        <v>0</v>
      </c>
    </row>
    <row r="16109" spans="1:11" x14ac:dyDescent="0.25">
      <c r="A16109" s="5" t="str">
        <f t="shared" si="503"/>
        <v>SubLAPSCE WestMonthly Peak DaySeptember4</v>
      </c>
      <c r="B16109" t="s">
        <v>2237</v>
      </c>
      <c r="C16109" t="s">
        <v>2267</v>
      </c>
      <c r="D16109" t="s">
        <v>2942</v>
      </c>
      <c r="E16109" t="s">
        <v>3356</v>
      </c>
      <c r="F16109" s="6">
        <v>4</v>
      </c>
      <c r="G16109" s="6">
        <v>203.59577941894531</v>
      </c>
      <c r="H16109" s="6">
        <v>183.41104125976563</v>
      </c>
      <c r="I16109" s="6">
        <v>24.499723434448242</v>
      </c>
      <c r="J16109" s="6">
        <v>67.660624999999968</v>
      </c>
      <c r="K16109">
        <f t="shared" si="502"/>
        <v>0</v>
      </c>
    </row>
    <row r="16110" spans="1:11" x14ac:dyDescent="0.25">
      <c r="A16110" s="5" t="str">
        <f t="shared" si="503"/>
        <v>SubLAPSCE WestMonthly Peak DaySeptember5</v>
      </c>
      <c r="B16110" t="s">
        <v>2237</v>
      </c>
      <c r="C16110" t="s">
        <v>2267</v>
      </c>
      <c r="D16110" t="s">
        <v>2942</v>
      </c>
      <c r="E16110" t="s">
        <v>3356</v>
      </c>
      <c r="F16110" s="6">
        <v>5</v>
      </c>
      <c r="G16110" s="6">
        <v>232.0263671875</v>
      </c>
      <c r="H16110" s="6">
        <v>217.89530944824219</v>
      </c>
      <c r="I16110" s="6">
        <v>28.745250701904297</v>
      </c>
      <c r="J16110" s="6">
        <v>67.957916666666705</v>
      </c>
      <c r="K16110">
        <f t="shared" si="502"/>
        <v>0</v>
      </c>
    </row>
    <row r="16111" spans="1:11" x14ac:dyDescent="0.25">
      <c r="A16111" s="5" t="str">
        <f t="shared" si="503"/>
        <v>SubLAPSCE WestMonthly Peak DaySeptember6</v>
      </c>
      <c r="B16111" t="s">
        <v>2237</v>
      </c>
      <c r="C16111" t="s">
        <v>2267</v>
      </c>
      <c r="D16111" t="s">
        <v>2942</v>
      </c>
      <c r="E16111" t="s">
        <v>3356</v>
      </c>
      <c r="F16111" s="6">
        <v>6</v>
      </c>
      <c r="G16111" s="6">
        <v>269.14059448242188</v>
      </c>
      <c r="H16111" s="6">
        <v>256.22509765625</v>
      </c>
      <c r="I16111" s="6">
        <v>29.42138671875</v>
      </c>
      <c r="J16111" s="6">
        <v>68.0097916666667</v>
      </c>
      <c r="K16111">
        <f t="shared" si="502"/>
        <v>0</v>
      </c>
    </row>
    <row r="16112" spans="1:11" x14ac:dyDescent="0.25">
      <c r="A16112" s="5" t="str">
        <f t="shared" si="503"/>
        <v>SubLAPSCE WestMonthly Peak DaySeptember7</v>
      </c>
      <c r="B16112" t="s">
        <v>2237</v>
      </c>
      <c r="C16112" t="s">
        <v>2267</v>
      </c>
      <c r="D16112" t="s">
        <v>2942</v>
      </c>
      <c r="E16112" t="s">
        <v>3356</v>
      </c>
      <c r="F16112" s="6">
        <v>7</v>
      </c>
      <c r="G16112" s="6">
        <v>316.37725830078125</v>
      </c>
      <c r="H16112" s="6">
        <v>306.8427734375</v>
      </c>
      <c r="I16112" s="6">
        <v>27.880790710449219</v>
      </c>
      <c r="J16112" s="6">
        <v>68.288958333333312</v>
      </c>
      <c r="K16112">
        <f t="shared" si="502"/>
        <v>0</v>
      </c>
    </row>
    <row r="16113" spans="1:11" x14ac:dyDescent="0.25">
      <c r="A16113" s="5" t="str">
        <f t="shared" si="503"/>
        <v>SubLAPSCE WestMonthly Peak DaySeptember8</v>
      </c>
      <c r="B16113" t="s">
        <v>2237</v>
      </c>
      <c r="C16113" t="s">
        <v>2267</v>
      </c>
      <c r="D16113" t="s">
        <v>2942</v>
      </c>
      <c r="E16113" t="s">
        <v>3356</v>
      </c>
      <c r="F16113" s="6">
        <v>8</v>
      </c>
      <c r="G16113" s="6">
        <v>321.43414306640625</v>
      </c>
      <c r="H16113" s="6">
        <v>304.33657836914063</v>
      </c>
      <c r="I16113" s="6">
        <v>29.462356567382813</v>
      </c>
      <c r="J16113" s="6">
        <v>68.356041666666613</v>
      </c>
      <c r="K16113">
        <f t="shared" si="502"/>
        <v>0</v>
      </c>
    </row>
    <row r="16114" spans="1:11" x14ac:dyDescent="0.25">
      <c r="A16114" s="5" t="str">
        <f t="shared" si="503"/>
        <v>SubLAPSCE WestMonthly Peak DaySeptember9</v>
      </c>
      <c r="B16114" t="s">
        <v>2237</v>
      </c>
      <c r="C16114" t="s">
        <v>2267</v>
      </c>
      <c r="D16114" t="s">
        <v>2942</v>
      </c>
      <c r="E16114" t="s">
        <v>3356</v>
      </c>
      <c r="F16114" s="6">
        <v>9</v>
      </c>
      <c r="G16114" s="6">
        <v>321.62335205078125</v>
      </c>
      <c r="H16114" s="6">
        <v>303.22369384765625</v>
      </c>
      <c r="I16114" s="6">
        <v>27.857206344604492</v>
      </c>
      <c r="J16114" s="6">
        <v>69.46750000000003</v>
      </c>
      <c r="K16114">
        <f t="shared" si="502"/>
        <v>0</v>
      </c>
    </row>
    <row r="16115" spans="1:11" x14ac:dyDescent="0.25">
      <c r="A16115" s="5" t="str">
        <f t="shared" si="503"/>
        <v>SubLAPSCE WestMonthly Peak DaySeptember10</v>
      </c>
      <c r="B16115" t="s">
        <v>2237</v>
      </c>
      <c r="C16115" t="s">
        <v>2267</v>
      </c>
      <c r="D16115" t="s">
        <v>2942</v>
      </c>
      <c r="E16115" t="s">
        <v>3356</v>
      </c>
      <c r="F16115" s="6">
        <v>10</v>
      </c>
      <c r="G16115" s="6">
        <v>324.31179809570313</v>
      </c>
      <c r="H16115" s="6">
        <v>303.8360595703125</v>
      </c>
      <c r="I16115" s="6">
        <v>26.712394714355469</v>
      </c>
      <c r="J16115" s="6">
        <v>72.405833333333291</v>
      </c>
      <c r="K16115">
        <f t="shared" si="502"/>
        <v>0</v>
      </c>
    </row>
    <row r="16116" spans="1:11" x14ac:dyDescent="0.25">
      <c r="A16116" s="5" t="str">
        <f t="shared" si="503"/>
        <v>SubLAPSCE WestMonthly Peak DaySeptember11</v>
      </c>
      <c r="B16116" t="s">
        <v>2237</v>
      </c>
      <c r="C16116" t="s">
        <v>2267</v>
      </c>
      <c r="D16116" t="s">
        <v>2942</v>
      </c>
      <c r="E16116" t="s">
        <v>3356</v>
      </c>
      <c r="F16116" s="6">
        <v>11</v>
      </c>
      <c r="G16116" s="6">
        <v>341.676025390625</v>
      </c>
      <c r="H16116" s="6">
        <v>327.713623046875</v>
      </c>
      <c r="I16116" s="6">
        <v>26.911411285400391</v>
      </c>
      <c r="J16116" s="6">
        <v>75.844583333333375</v>
      </c>
      <c r="K16116">
        <f t="shared" si="502"/>
        <v>0</v>
      </c>
    </row>
    <row r="16117" spans="1:11" x14ac:dyDescent="0.25">
      <c r="A16117" s="5" t="str">
        <f t="shared" si="503"/>
        <v>SubLAPSCE WestMonthly Peak DaySeptember12</v>
      </c>
      <c r="B16117" t="s">
        <v>2237</v>
      </c>
      <c r="C16117" t="s">
        <v>2267</v>
      </c>
      <c r="D16117" t="s">
        <v>2942</v>
      </c>
      <c r="E16117" t="s">
        <v>3356</v>
      </c>
      <c r="F16117" s="6">
        <v>12</v>
      </c>
      <c r="G16117" s="6">
        <v>308.2626953125</v>
      </c>
      <c r="H16117" s="6">
        <v>302.080810546875</v>
      </c>
      <c r="I16117" s="6">
        <v>24.561943054199219</v>
      </c>
      <c r="J16117" s="6">
        <v>78.682916666666685</v>
      </c>
      <c r="K16117">
        <f t="shared" si="502"/>
        <v>0</v>
      </c>
    </row>
    <row r="16118" spans="1:11" x14ac:dyDescent="0.25">
      <c r="A16118" s="5" t="str">
        <f t="shared" si="503"/>
        <v>SubLAPSCE WestMonthly Peak DaySeptember13</v>
      </c>
      <c r="B16118" t="s">
        <v>2237</v>
      </c>
      <c r="C16118" t="s">
        <v>2267</v>
      </c>
      <c r="D16118" t="s">
        <v>2942</v>
      </c>
      <c r="E16118" t="s">
        <v>3356</v>
      </c>
      <c r="F16118" s="6">
        <v>13</v>
      </c>
      <c r="G16118" s="6">
        <v>301.17910766601563</v>
      </c>
      <c r="H16118" s="6">
        <v>291.65151977539063</v>
      </c>
      <c r="I16118" s="6">
        <v>25.602008819580078</v>
      </c>
      <c r="J16118" s="6">
        <v>80.35125000000005</v>
      </c>
      <c r="K16118">
        <f t="shared" si="502"/>
        <v>0</v>
      </c>
    </row>
    <row r="16119" spans="1:11" x14ac:dyDescent="0.25">
      <c r="A16119" s="5" t="str">
        <f t="shared" si="503"/>
        <v>SubLAPSCE WestMonthly Peak DaySeptember14</v>
      </c>
      <c r="B16119" t="s">
        <v>2237</v>
      </c>
      <c r="C16119" t="s">
        <v>2267</v>
      </c>
      <c r="D16119" t="s">
        <v>2942</v>
      </c>
      <c r="E16119" t="s">
        <v>3356</v>
      </c>
      <c r="F16119" s="6">
        <v>14</v>
      </c>
      <c r="G16119" s="6">
        <v>247.8978271484375</v>
      </c>
      <c r="H16119" s="6">
        <v>238.589111328125</v>
      </c>
      <c r="I16119" s="6">
        <v>24.197402954101563</v>
      </c>
      <c r="J16119" s="6">
        <v>82.085416666666717</v>
      </c>
      <c r="K16119">
        <f t="shared" si="502"/>
        <v>0</v>
      </c>
    </row>
    <row r="16120" spans="1:11" x14ac:dyDescent="0.25">
      <c r="A16120" s="5" t="str">
        <f t="shared" si="503"/>
        <v>SubLAPSCE WestMonthly Peak DaySeptember15</v>
      </c>
      <c r="B16120" t="s">
        <v>2237</v>
      </c>
      <c r="C16120" t="s">
        <v>2267</v>
      </c>
      <c r="D16120" t="s">
        <v>2942</v>
      </c>
      <c r="E16120" t="s">
        <v>3356</v>
      </c>
      <c r="F16120" s="6">
        <v>15</v>
      </c>
      <c r="G16120" s="6">
        <v>218.57469177246094</v>
      </c>
      <c r="H16120" s="6">
        <v>207.22004699707031</v>
      </c>
      <c r="I16120" s="6">
        <v>24.016027450561523</v>
      </c>
      <c r="J16120" s="6">
        <v>84.15749999999997</v>
      </c>
      <c r="K16120">
        <f t="shared" si="502"/>
        <v>0</v>
      </c>
    </row>
    <row r="16121" spans="1:11" x14ac:dyDescent="0.25">
      <c r="A16121" s="5" t="str">
        <f t="shared" si="503"/>
        <v>SubLAPSCE WestMonthly Peak DaySeptember16</v>
      </c>
      <c r="B16121" t="s">
        <v>2237</v>
      </c>
      <c r="C16121" t="s">
        <v>2267</v>
      </c>
      <c r="D16121" t="s">
        <v>2942</v>
      </c>
      <c r="E16121" t="s">
        <v>3356</v>
      </c>
      <c r="F16121" s="6">
        <v>16</v>
      </c>
      <c r="G16121" s="6">
        <v>208.52250671386719</v>
      </c>
      <c r="H16121" s="6">
        <v>197.25932312011719</v>
      </c>
      <c r="I16121" s="6">
        <v>25.885139465332031</v>
      </c>
      <c r="J16121" s="6">
        <v>87.708333333333385</v>
      </c>
      <c r="K16121">
        <f t="shared" si="502"/>
        <v>0</v>
      </c>
    </row>
    <row r="16122" spans="1:11" x14ac:dyDescent="0.25">
      <c r="A16122" s="5" t="str">
        <f t="shared" si="503"/>
        <v>SubLAPSCE WestMonthly Peak DaySeptember17</v>
      </c>
      <c r="B16122" t="s">
        <v>2237</v>
      </c>
      <c r="C16122" t="s">
        <v>2267</v>
      </c>
      <c r="D16122" t="s">
        <v>2942</v>
      </c>
      <c r="E16122" t="s">
        <v>3356</v>
      </c>
      <c r="F16122" s="6">
        <v>17</v>
      </c>
      <c r="G16122" s="6">
        <v>175.00373840332031</v>
      </c>
      <c r="H16122" s="6">
        <v>161.46197509765625</v>
      </c>
      <c r="I16122" s="6">
        <v>28.286417007446289</v>
      </c>
      <c r="J16122" s="6">
        <v>88.337499999999977</v>
      </c>
      <c r="K16122">
        <f t="shared" si="502"/>
        <v>0</v>
      </c>
    </row>
    <row r="16123" spans="1:11" x14ac:dyDescent="0.25">
      <c r="A16123" s="5" t="str">
        <f t="shared" si="503"/>
        <v>SubLAPSCE WestMonthly Peak DaySeptember18</v>
      </c>
      <c r="B16123" t="s">
        <v>2237</v>
      </c>
      <c r="C16123" t="s">
        <v>2267</v>
      </c>
      <c r="D16123" t="s">
        <v>2942</v>
      </c>
      <c r="E16123" t="s">
        <v>3356</v>
      </c>
      <c r="F16123" s="6">
        <v>18</v>
      </c>
      <c r="G16123" s="6">
        <v>156.21334838867188</v>
      </c>
      <c r="H16123" s="6">
        <v>142.26199340820313</v>
      </c>
      <c r="I16123" s="6">
        <v>31.76066780090332</v>
      </c>
      <c r="J16123" s="6">
        <v>85.809166666666684</v>
      </c>
      <c r="K16123">
        <f t="shared" si="502"/>
        <v>0</v>
      </c>
    </row>
    <row r="16124" spans="1:11" x14ac:dyDescent="0.25">
      <c r="A16124" s="5" t="str">
        <f t="shared" si="503"/>
        <v>SubLAPSCE WestMonthly Peak DaySeptember19</v>
      </c>
      <c r="B16124" t="s">
        <v>2237</v>
      </c>
      <c r="C16124" t="s">
        <v>2267</v>
      </c>
      <c r="D16124" t="s">
        <v>2942</v>
      </c>
      <c r="E16124" t="s">
        <v>3356</v>
      </c>
      <c r="F16124" s="6">
        <v>19</v>
      </c>
      <c r="G16124" s="6">
        <v>162.65585327148438</v>
      </c>
      <c r="H16124" s="6">
        <v>152.34538269042969</v>
      </c>
      <c r="I16124" s="6">
        <v>32.068275451660156</v>
      </c>
      <c r="J16124" s="6">
        <v>82.632500000000007</v>
      </c>
      <c r="K16124">
        <f t="shared" si="502"/>
        <v>0</v>
      </c>
    </row>
    <row r="16125" spans="1:11" x14ac:dyDescent="0.25">
      <c r="A16125" s="5" t="str">
        <f t="shared" si="503"/>
        <v>SubLAPSCE WestMonthly Peak DaySeptember20</v>
      </c>
      <c r="B16125" t="s">
        <v>2237</v>
      </c>
      <c r="C16125" t="s">
        <v>2267</v>
      </c>
      <c r="D16125" t="s">
        <v>2942</v>
      </c>
      <c r="E16125" t="s">
        <v>3356</v>
      </c>
      <c r="F16125" s="6">
        <v>20</v>
      </c>
      <c r="G16125" s="6">
        <v>158.31954956054688</v>
      </c>
      <c r="H16125" s="6">
        <v>150.4329833984375</v>
      </c>
      <c r="I16125" s="6">
        <v>40.521102905273438</v>
      </c>
      <c r="J16125" s="6">
        <v>78.562083333333291</v>
      </c>
      <c r="K16125">
        <f t="shared" si="502"/>
        <v>0</v>
      </c>
    </row>
    <row r="16126" spans="1:11" x14ac:dyDescent="0.25">
      <c r="A16126" s="5" t="str">
        <f t="shared" si="503"/>
        <v>SubLAPSCE WestMonthly Peak DaySeptember21</v>
      </c>
      <c r="B16126" t="s">
        <v>2237</v>
      </c>
      <c r="C16126" t="s">
        <v>2267</v>
      </c>
      <c r="D16126" t="s">
        <v>2942</v>
      </c>
      <c r="E16126" t="s">
        <v>3356</v>
      </c>
      <c r="F16126" s="6">
        <v>21</v>
      </c>
      <c r="G16126" s="6">
        <v>162.14183044433594</v>
      </c>
      <c r="H16126" s="6">
        <v>156.82334899902344</v>
      </c>
      <c r="I16126" s="6">
        <v>42.442100524902344</v>
      </c>
      <c r="J16126" s="6">
        <v>74.813333333333276</v>
      </c>
      <c r="K16126">
        <f t="shared" si="502"/>
        <v>0</v>
      </c>
    </row>
    <row r="16127" spans="1:11" x14ac:dyDescent="0.25">
      <c r="A16127" s="5" t="str">
        <f t="shared" si="503"/>
        <v>SubLAPSCE WestMonthly Peak DaySeptember22</v>
      </c>
      <c r="B16127" t="s">
        <v>2237</v>
      </c>
      <c r="C16127" t="s">
        <v>2267</v>
      </c>
      <c r="D16127" t="s">
        <v>2942</v>
      </c>
      <c r="E16127" t="s">
        <v>3356</v>
      </c>
      <c r="F16127" s="6">
        <v>22</v>
      </c>
      <c r="G16127" s="6">
        <v>178.12480163574219</v>
      </c>
      <c r="H16127" s="6">
        <v>175.74710083007813</v>
      </c>
      <c r="I16127" s="6">
        <v>41.748664855957031</v>
      </c>
      <c r="J16127" s="6">
        <v>72.940833333333373</v>
      </c>
      <c r="K16127">
        <f t="shared" si="502"/>
        <v>0</v>
      </c>
    </row>
    <row r="16128" spans="1:11" x14ac:dyDescent="0.25">
      <c r="A16128" s="5" t="str">
        <f t="shared" si="503"/>
        <v>SubLAPSCE WestMonthly Peak DaySeptember23</v>
      </c>
      <c r="B16128" t="s">
        <v>2237</v>
      </c>
      <c r="C16128" t="s">
        <v>2267</v>
      </c>
      <c r="D16128" t="s">
        <v>2942</v>
      </c>
      <c r="E16128" t="s">
        <v>3356</v>
      </c>
      <c r="F16128" s="6">
        <v>23</v>
      </c>
      <c r="G16128" s="6">
        <v>175.89750671386719</v>
      </c>
      <c r="H16128" s="6">
        <v>185.65110778808594</v>
      </c>
      <c r="I16128" s="6">
        <v>31.611997604370117</v>
      </c>
      <c r="J16128" s="6">
        <v>71.149999999999991</v>
      </c>
      <c r="K16128">
        <f t="shared" si="502"/>
        <v>0</v>
      </c>
    </row>
    <row r="16129" spans="1:11" x14ac:dyDescent="0.25">
      <c r="A16129" s="5" t="str">
        <f t="shared" si="503"/>
        <v>SubLAPSCE WestMonthly Peak DaySeptember24</v>
      </c>
      <c r="B16129" t="s">
        <v>2237</v>
      </c>
      <c r="C16129" t="s">
        <v>2267</v>
      </c>
      <c r="D16129" t="s">
        <v>2942</v>
      </c>
      <c r="E16129" t="s">
        <v>3356</v>
      </c>
      <c r="F16129" s="6">
        <v>24</v>
      </c>
      <c r="G16129" s="6">
        <v>160.71170043945313</v>
      </c>
      <c r="H16129" s="6">
        <v>166.01011657714844</v>
      </c>
      <c r="I16129" s="6">
        <v>28.694009780883789</v>
      </c>
      <c r="J16129" s="6">
        <v>70.269166666666607</v>
      </c>
      <c r="K16129">
        <f t="shared" si="502"/>
        <v>0</v>
      </c>
    </row>
    <row r="16130" spans="1:11" x14ac:dyDescent="0.25">
      <c r="A16130" s="5" t="str">
        <f t="shared" si="503"/>
        <v>SubLAPSCE WestAverage WeekdayOctober1</v>
      </c>
      <c r="B16130" t="s">
        <v>2237</v>
      </c>
      <c r="C16130" t="s">
        <v>2267</v>
      </c>
      <c r="D16130" t="s">
        <v>2943</v>
      </c>
      <c r="E16130" t="s">
        <v>3357</v>
      </c>
      <c r="F16130" s="6">
        <v>1</v>
      </c>
      <c r="G16130" s="6">
        <v>186.44367980957031</v>
      </c>
      <c r="H16130" s="6">
        <v>186.44367980957031</v>
      </c>
      <c r="I16130" s="6">
        <v>24.753448486328125</v>
      </c>
      <c r="J16130" s="6">
        <v>67.995744680851118</v>
      </c>
      <c r="K16130">
        <f t="shared" ref="K16130:K16193" si="504">INDEX(events, MATCH(CONCATENATE(B16130, C16130, D16130, E16130), events_y, 0), MATCH("Confidential", events_x, 0))</f>
        <v>0</v>
      </c>
    </row>
    <row r="16131" spans="1:11" x14ac:dyDescent="0.25">
      <c r="A16131" s="5" t="str">
        <f t="shared" ref="A16131:A16194" si="505">CONCATENATE(B16131, C16131, D16131, E16131, F16131)</f>
        <v>SubLAPSCE WestAverage WeekdayOctober2</v>
      </c>
      <c r="B16131" t="s">
        <v>2237</v>
      </c>
      <c r="C16131" t="s">
        <v>2267</v>
      </c>
      <c r="D16131" t="s">
        <v>2943</v>
      </c>
      <c r="E16131" t="s">
        <v>3357</v>
      </c>
      <c r="F16131" s="6">
        <v>2</v>
      </c>
      <c r="G16131" s="6">
        <v>187.27474975585938</v>
      </c>
      <c r="H16131" s="6">
        <v>187.27474975585938</v>
      </c>
      <c r="I16131" s="6">
        <v>23.370988845825195</v>
      </c>
      <c r="J16131" s="6">
        <v>67.736382978723356</v>
      </c>
      <c r="K16131">
        <f t="shared" si="504"/>
        <v>0</v>
      </c>
    </row>
    <row r="16132" spans="1:11" x14ac:dyDescent="0.25">
      <c r="A16132" s="5" t="str">
        <f t="shared" si="505"/>
        <v>SubLAPSCE WestAverage WeekdayOctober3</v>
      </c>
      <c r="B16132" t="s">
        <v>2237</v>
      </c>
      <c r="C16132" t="s">
        <v>2267</v>
      </c>
      <c r="D16132" t="s">
        <v>2943</v>
      </c>
      <c r="E16132" t="s">
        <v>3357</v>
      </c>
      <c r="F16132" s="6">
        <v>3</v>
      </c>
      <c r="G16132" s="6">
        <v>223.45166015625</v>
      </c>
      <c r="H16132" s="6">
        <v>223.45166015625</v>
      </c>
      <c r="I16132" s="6">
        <v>27.469301223754883</v>
      </c>
      <c r="J16132" s="6">
        <v>67.831276595744711</v>
      </c>
      <c r="K16132">
        <f t="shared" si="504"/>
        <v>0</v>
      </c>
    </row>
    <row r="16133" spans="1:11" x14ac:dyDescent="0.25">
      <c r="A16133" s="5" t="str">
        <f t="shared" si="505"/>
        <v>SubLAPSCE WestAverage WeekdayOctober4</v>
      </c>
      <c r="B16133" t="s">
        <v>2237</v>
      </c>
      <c r="C16133" t="s">
        <v>2267</v>
      </c>
      <c r="D16133" t="s">
        <v>2943</v>
      </c>
      <c r="E16133" t="s">
        <v>3357</v>
      </c>
      <c r="F16133" s="6">
        <v>4</v>
      </c>
      <c r="G16133" s="6">
        <v>235.00099182128906</v>
      </c>
      <c r="H16133" s="6">
        <v>235.00099182128906</v>
      </c>
      <c r="I16133" s="6">
        <v>30.223405838012695</v>
      </c>
      <c r="J16133" s="6">
        <v>67.624468085106386</v>
      </c>
      <c r="K16133">
        <f t="shared" si="504"/>
        <v>0</v>
      </c>
    </row>
    <row r="16134" spans="1:11" x14ac:dyDescent="0.25">
      <c r="A16134" s="5" t="str">
        <f t="shared" si="505"/>
        <v>SubLAPSCE WestAverage WeekdayOctober5</v>
      </c>
      <c r="B16134" t="s">
        <v>2237</v>
      </c>
      <c r="C16134" t="s">
        <v>2267</v>
      </c>
      <c r="D16134" t="s">
        <v>2943</v>
      </c>
      <c r="E16134" t="s">
        <v>3357</v>
      </c>
      <c r="F16134" s="6">
        <v>5</v>
      </c>
      <c r="G16134" s="6">
        <v>248.51815795898438</v>
      </c>
      <c r="H16134" s="6">
        <v>248.51815795898438</v>
      </c>
      <c r="I16134" s="6">
        <v>31.098396301269531</v>
      </c>
      <c r="J16134" s="6">
        <v>67.375531914893642</v>
      </c>
      <c r="K16134">
        <f t="shared" si="504"/>
        <v>0</v>
      </c>
    </row>
    <row r="16135" spans="1:11" x14ac:dyDescent="0.25">
      <c r="A16135" s="5" t="str">
        <f t="shared" si="505"/>
        <v>SubLAPSCE WestAverage WeekdayOctober6</v>
      </c>
      <c r="B16135" t="s">
        <v>2237</v>
      </c>
      <c r="C16135" t="s">
        <v>2267</v>
      </c>
      <c r="D16135" t="s">
        <v>2943</v>
      </c>
      <c r="E16135" t="s">
        <v>3357</v>
      </c>
      <c r="F16135" s="6">
        <v>6</v>
      </c>
      <c r="G16135" s="6">
        <v>297.62570190429688</v>
      </c>
      <c r="H16135" s="6">
        <v>297.62570190429688</v>
      </c>
      <c r="I16135" s="6">
        <v>27.951728820800781</v>
      </c>
      <c r="J16135" s="6">
        <v>67.017234042553184</v>
      </c>
      <c r="K16135">
        <f t="shared" si="504"/>
        <v>0</v>
      </c>
    </row>
    <row r="16136" spans="1:11" x14ac:dyDescent="0.25">
      <c r="A16136" s="5" t="str">
        <f t="shared" si="505"/>
        <v>SubLAPSCE WestAverage WeekdayOctober7</v>
      </c>
      <c r="B16136" t="s">
        <v>2237</v>
      </c>
      <c r="C16136" t="s">
        <v>2267</v>
      </c>
      <c r="D16136" t="s">
        <v>2943</v>
      </c>
      <c r="E16136" t="s">
        <v>3357</v>
      </c>
      <c r="F16136" s="6">
        <v>7</v>
      </c>
      <c r="G16136" s="6">
        <v>363.80831909179688</v>
      </c>
      <c r="H16136" s="6">
        <v>363.80831909179688</v>
      </c>
      <c r="I16136" s="6">
        <v>25.876274108886719</v>
      </c>
      <c r="J16136" s="6">
        <v>66.639787234042572</v>
      </c>
      <c r="K16136">
        <f t="shared" si="504"/>
        <v>0</v>
      </c>
    </row>
    <row r="16137" spans="1:11" x14ac:dyDescent="0.25">
      <c r="A16137" s="5" t="str">
        <f t="shared" si="505"/>
        <v>SubLAPSCE WestAverage WeekdayOctober8</v>
      </c>
      <c r="B16137" t="s">
        <v>2237</v>
      </c>
      <c r="C16137" t="s">
        <v>2267</v>
      </c>
      <c r="D16137" t="s">
        <v>2943</v>
      </c>
      <c r="E16137" t="s">
        <v>3357</v>
      </c>
      <c r="F16137" s="6">
        <v>8</v>
      </c>
      <c r="G16137" s="6">
        <v>361.64642333984375</v>
      </c>
      <c r="H16137" s="6">
        <v>361.64642333984375</v>
      </c>
      <c r="I16137" s="6">
        <v>26.27740478515625</v>
      </c>
      <c r="J16137" s="6">
        <v>65.905957446808515</v>
      </c>
      <c r="K16137">
        <f t="shared" si="504"/>
        <v>0</v>
      </c>
    </row>
    <row r="16138" spans="1:11" x14ac:dyDescent="0.25">
      <c r="A16138" s="5" t="str">
        <f t="shared" si="505"/>
        <v>SubLAPSCE WestAverage WeekdayOctober9</v>
      </c>
      <c r="B16138" t="s">
        <v>2237</v>
      </c>
      <c r="C16138" t="s">
        <v>2267</v>
      </c>
      <c r="D16138" t="s">
        <v>2943</v>
      </c>
      <c r="E16138" t="s">
        <v>3357</v>
      </c>
      <c r="F16138" s="6">
        <v>9</v>
      </c>
      <c r="G16138" s="6">
        <v>381.9864501953125</v>
      </c>
      <c r="H16138" s="6">
        <v>381.9864501953125</v>
      </c>
      <c r="I16138" s="6">
        <v>23.811233520507813</v>
      </c>
      <c r="J16138" s="6">
        <v>66.395319148936153</v>
      </c>
      <c r="K16138">
        <f t="shared" si="504"/>
        <v>0</v>
      </c>
    </row>
    <row r="16139" spans="1:11" x14ac:dyDescent="0.25">
      <c r="A16139" s="5" t="str">
        <f t="shared" si="505"/>
        <v>SubLAPSCE WestAverage WeekdayOctober10</v>
      </c>
      <c r="B16139" t="s">
        <v>2237</v>
      </c>
      <c r="C16139" t="s">
        <v>2267</v>
      </c>
      <c r="D16139" t="s">
        <v>2943</v>
      </c>
      <c r="E16139" t="s">
        <v>3357</v>
      </c>
      <c r="F16139" s="6">
        <v>10</v>
      </c>
      <c r="G16139" s="6">
        <v>363.56600952148438</v>
      </c>
      <c r="H16139" s="6">
        <v>363.56600952148438</v>
      </c>
      <c r="I16139" s="6">
        <v>22.242803573608398</v>
      </c>
      <c r="J16139" s="6">
        <v>67.311702127659544</v>
      </c>
      <c r="K16139">
        <f t="shared" si="504"/>
        <v>0</v>
      </c>
    </row>
    <row r="16140" spans="1:11" x14ac:dyDescent="0.25">
      <c r="A16140" s="5" t="str">
        <f t="shared" si="505"/>
        <v>SubLAPSCE WestAverage WeekdayOctober11</v>
      </c>
      <c r="B16140" t="s">
        <v>2237</v>
      </c>
      <c r="C16140" t="s">
        <v>2267</v>
      </c>
      <c r="D16140" t="s">
        <v>2943</v>
      </c>
      <c r="E16140" t="s">
        <v>3357</v>
      </c>
      <c r="F16140" s="6">
        <v>11</v>
      </c>
      <c r="G16140" s="6">
        <v>378.95657348632813</v>
      </c>
      <c r="H16140" s="6">
        <v>378.95657348632813</v>
      </c>
      <c r="I16140" s="6">
        <v>23.616701126098633</v>
      </c>
      <c r="J16140" s="6">
        <v>68.825957446808559</v>
      </c>
      <c r="K16140">
        <f t="shared" si="504"/>
        <v>0</v>
      </c>
    </row>
    <row r="16141" spans="1:11" x14ac:dyDescent="0.25">
      <c r="A16141" s="5" t="str">
        <f t="shared" si="505"/>
        <v>SubLAPSCE WestAverage WeekdayOctober12</v>
      </c>
      <c r="B16141" t="s">
        <v>2237</v>
      </c>
      <c r="C16141" t="s">
        <v>2267</v>
      </c>
      <c r="D16141" t="s">
        <v>2943</v>
      </c>
      <c r="E16141" t="s">
        <v>3357</v>
      </c>
      <c r="F16141" s="6">
        <v>12</v>
      </c>
      <c r="G16141" s="6">
        <v>367.0321044921875</v>
      </c>
      <c r="H16141" s="6">
        <v>367.0321044921875</v>
      </c>
      <c r="I16141" s="6">
        <v>22.894805908203125</v>
      </c>
      <c r="J16141" s="6">
        <v>71.513463482665955</v>
      </c>
      <c r="K16141">
        <f t="shared" si="504"/>
        <v>0</v>
      </c>
    </row>
    <row r="16142" spans="1:11" x14ac:dyDescent="0.25">
      <c r="A16142" s="5" t="str">
        <f t="shared" si="505"/>
        <v>SubLAPSCE WestAverage WeekdayOctober13</v>
      </c>
      <c r="B16142" t="s">
        <v>2237</v>
      </c>
      <c r="C16142" t="s">
        <v>2267</v>
      </c>
      <c r="D16142" t="s">
        <v>2943</v>
      </c>
      <c r="E16142" t="s">
        <v>3357</v>
      </c>
      <c r="F16142" s="6">
        <v>13</v>
      </c>
      <c r="G16142" s="6">
        <v>351.4302978515625</v>
      </c>
      <c r="H16142" s="6">
        <v>351.4302978515625</v>
      </c>
      <c r="I16142" s="6">
        <v>21.694347381591797</v>
      </c>
      <c r="J16142" s="6">
        <v>74.936057434081988</v>
      </c>
      <c r="K16142">
        <f t="shared" si="504"/>
        <v>0</v>
      </c>
    </row>
    <row r="16143" spans="1:11" x14ac:dyDescent="0.25">
      <c r="A16143" s="5" t="str">
        <f t="shared" si="505"/>
        <v>SubLAPSCE WestAverage WeekdayOctober14</v>
      </c>
      <c r="B16143" t="s">
        <v>2237</v>
      </c>
      <c r="C16143" t="s">
        <v>2267</v>
      </c>
      <c r="D16143" t="s">
        <v>2943</v>
      </c>
      <c r="E16143" t="s">
        <v>3357</v>
      </c>
      <c r="F16143" s="6">
        <v>14</v>
      </c>
      <c r="G16143" s="6">
        <v>327.70809936523438</v>
      </c>
      <c r="H16143" s="6">
        <v>327.70809936523438</v>
      </c>
      <c r="I16143" s="6">
        <v>21.932661056518555</v>
      </c>
      <c r="J16143" s="6">
        <v>75.165240600585989</v>
      </c>
      <c r="K16143">
        <f t="shared" si="504"/>
        <v>0</v>
      </c>
    </row>
    <row r="16144" spans="1:11" x14ac:dyDescent="0.25">
      <c r="A16144" s="5" t="str">
        <f t="shared" si="505"/>
        <v>SubLAPSCE WestAverage WeekdayOctober15</v>
      </c>
      <c r="B16144" t="s">
        <v>2237</v>
      </c>
      <c r="C16144" t="s">
        <v>2267</v>
      </c>
      <c r="D16144" t="s">
        <v>2943</v>
      </c>
      <c r="E16144" t="s">
        <v>3357</v>
      </c>
      <c r="F16144" s="6">
        <v>15</v>
      </c>
      <c r="G16144" s="6">
        <v>280.30386352539063</v>
      </c>
      <c r="H16144" s="6">
        <v>280.30386352539063</v>
      </c>
      <c r="I16144" s="6">
        <v>19.112695693969727</v>
      </c>
      <c r="J16144" s="6">
        <v>75.363098541259717</v>
      </c>
      <c r="K16144">
        <f t="shared" si="504"/>
        <v>0</v>
      </c>
    </row>
    <row r="16145" spans="1:11" x14ac:dyDescent="0.25">
      <c r="A16145" s="5" t="str">
        <f t="shared" si="505"/>
        <v>SubLAPSCE WestAverage WeekdayOctober16</v>
      </c>
      <c r="B16145" t="s">
        <v>2237</v>
      </c>
      <c r="C16145" t="s">
        <v>2267</v>
      </c>
      <c r="D16145" t="s">
        <v>2943</v>
      </c>
      <c r="E16145" t="s">
        <v>3357</v>
      </c>
      <c r="F16145" s="6">
        <v>16</v>
      </c>
      <c r="G16145" s="6">
        <v>249.06181335449219</v>
      </c>
      <c r="H16145" s="6">
        <v>249.06181335449219</v>
      </c>
      <c r="I16145" s="6">
        <v>19.839656829833984</v>
      </c>
      <c r="J16145" s="6">
        <v>75.440651550293012</v>
      </c>
      <c r="K16145">
        <f t="shared" si="504"/>
        <v>0</v>
      </c>
    </row>
    <row r="16146" spans="1:11" x14ac:dyDescent="0.25">
      <c r="A16146" s="5" t="str">
        <f t="shared" si="505"/>
        <v>SubLAPSCE WestAverage WeekdayOctober17</v>
      </c>
      <c r="B16146" t="s">
        <v>2237</v>
      </c>
      <c r="C16146" t="s">
        <v>2267</v>
      </c>
      <c r="D16146" t="s">
        <v>2943</v>
      </c>
      <c r="E16146" t="s">
        <v>3357</v>
      </c>
      <c r="F16146" s="6">
        <v>17</v>
      </c>
      <c r="G16146" s="6">
        <v>230.12254333496094</v>
      </c>
      <c r="H16146" s="6">
        <v>230.12254333496094</v>
      </c>
      <c r="I16146" s="6">
        <v>19.356332778930664</v>
      </c>
      <c r="J16146" s="6">
        <v>75.211226776123098</v>
      </c>
      <c r="K16146">
        <f t="shared" si="504"/>
        <v>0</v>
      </c>
    </row>
    <row r="16147" spans="1:11" x14ac:dyDescent="0.25">
      <c r="A16147" s="5" t="str">
        <f t="shared" si="505"/>
        <v>SubLAPSCE WestAverage WeekdayOctober18</v>
      </c>
      <c r="B16147" t="s">
        <v>2237</v>
      </c>
      <c r="C16147" t="s">
        <v>2267</v>
      </c>
      <c r="D16147" t="s">
        <v>2943</v>
      </c>
      <c r="E16147" t="s">
        <v>3357</v>
      </c>
      <c r="F16147" s="6">
        <v>18</v>
      </c>
      <c r="G16147" s="6">
        <v>198.94847106933594</v>
      </c>
      <c r="H16147" s="6">
        <v>198.94847106933594</v>
      </c>
      <c r="I16147" s="6">
        <v>17.557283401489258</v>
      </c>
      <c r="J16147" s="6">
        <v>74.338277709960892</v>
      </c>
      <c r="K16147">
        <f t="shared" si="504"/>
        <v>0</v>
      </c>
    </row>
    <row r="16148" spans="1:11" x14ac:dyDescent="0.25">
      <c r="A16148" s="5" t="str">
        <f t="shared" si="505"/>
        <v>SubLAPSCE WestAverage WeekdayOctober19</v>
      </c>
      <c r="B16148" t="s">
        <v>2237</v>
      </c>
      <c r="C16148" t="s">
        <v>2267</v>
      </c>
      <c r="D16148" t="s">
        <v>2943</v>
      </c>
      <c r="E16148" t="s">
        <v>3357</v>
      </c>
      <c r="F16148" s="6">
        <v>19</v>
      </c>
      <c r="G16148" s="6">
        <v>202.13763427734375</v>
      </c>
      <c r="H16148" s="6">
        <v>202.13763427734375</v>
      </c>
      <c r="I16148" s="6">
        <v>19.137542724609375</v>
      </c>
      <c r="J16148" s="6">
        <v>72.630839477539098</v>
      </c>
      <c r="K16148">
        <f t="shared" si="504"/>
        <v>0</v>
      </c>
    </row>
    <row r="16149" spans="1:11" x14ac:dyDescent="0.25">
      <c r="A16149" s="5" t="str">
        <f t="shared" si="505"/>
        <v>SubLAPSCE WestAverage WeekdayOctober20</v>
      </c>
      <c r="B16149" t="s">
        <v>2237</v>
      </c>
      <c r="C16149" t="s">
        <v>2267</v>
      </c>
      <c r="D16149" t="s">
        <v>2943</v>
      </c>
      <c r="E16149" t="s">
        <v>3357</v>
      </c>
      <c r="F16149" s="6">
        <v>20</v>
      </c>
      <c r="G16149" s="6">
        <v>207.40182495117188</v>
      </c>
      <c r="H16149" s="6">
        <v>207.40182495117188</v>
      </c>
      <c r="I16149" s="6">
        <v>25.780206680297852</v>
      </c>
      <c r="J16149" s="6">
        <v>70.305963024902383</v>
      </c>
      <c r="K16149">
        <f t="shared" si="504"/>
        <v>0</v>
      </c>
    </row>
    <row r="16150" spans="1:11" x14ac:dyDescent="0.25">
      <c r="A16150" s="5" t="str">
        <f t="shared" si="505"/>
        <v>SubLAPSCE WestAverage WeekdayOctober21</v>
      </c>
      <c r="B16150" t="s">
        <v>2237</v>
      </c>
      <c r="C16150" t="s">
        <v>2267</v>
      </c>
      <c r="D16150" t="s">
        <v>2943</v>
      </c>
      <c r="E16150" t="s">
        <v>3357</v>
      </c>
      <c r="F16150" s="6">
        <v>21</v>
      </c>
      <c r="G16150" s="6">
        <v>210.08473205566406</v>
      </c>
      <c r="H16150" s="6">
        <v>210.08473205566406</v>
      </c>
      <c r="I16150" s="6">
        <v>24.879867553710938</v>
      </c>
      <c r="J16150" s="6">
        <v>69.15843803710932</v>
      </c>
      <c r="K16150">
        <f t="shared" si="504"/>
        <v>0</v>
      </c>
    </row>
    <row r="16151" spans="1:11" x14ac:dyDescent="0.25">
      <c r="A16151" s="5" t="str">
        <f t="shared" si="505"/>
        <v>SubLAPSCE WestAverage WeekdayOctober22</v>
      </c>
      <c r="B16151" t="s">
        <v>2237</v>
      </c>
      <c r="C16151" t="s">
        <v>2267</v>
      </c>
      <c r="D16151" t="s">
        <v>2943</v>
      </c>
      <c r="E16151" t="s">
        <v>3357</v>
      </c>
      <c r="F16151" s="6">
        <v>22</v>
      </c>
      <c r="G16151" s="6">
        <v>228.1802978515625</v>
      </c>
      <c r="H16151" s="6">
        <v>228.1802978515625</v>
      </c>
      <c r="I16151" s="6">
        <v>21.710039138793945</v>
      </c>
      <c r="J16151" s="6">
        <v>68.228791998291058</v>
      </c>
      <c r="K16151">
        <f t="shared" si="504"/>
        <v>0</v>
      </c>
    </row>
    <row r="16152" spans="1:11" x14ac:dyDescent="0.25">
      <c r="A16152" s="5" t="str">
        <f t="shared" si="505"/>
        <v>SubLAPSCE WestAverage WeekdayOctober23</v>
      </c>
      <c r="B16152" t="s">
        <v>2237</v>
      </c>
      <c r="C16152" t="s">
        <v>2267</v>
      </c>
      <c r="D16152" t="s">
        <v>2943</v>
      </c>
      <c r="E16152" t="s">
        <v>3357</v>
      </c>
      <c r="F16152" s="6">
        <v>23</v>
      </c>
      <c r="G16152" s="6">
        <v>237.99459838867188</v>
      </c>
      <c r="H16152" s="6">
        <v>237.99459838867188</v>
      </c>
      <c r="I16152" s="6">
        <v>23.035516738891602</v>
      </c>
      <c r="J16152" s="6">
        <v>67.15817614135743</v>
      </c>
      <c r="K16152">
        <f t="shared" si="504"/>
        <v>0</v>
      </c>
    </row>
    <row r="16153" spans="1:11" x14ac:dyDescent="0.25">
      <c r="A16153" s="5" t="str">
        <f t="shared" si="505"/>
        <v>SubLAPSCE WestAverage WeekdayOctober24</v>
      </c>
      <c r="B16153" t="s">
        <v>2237</v>
      </c>
      <c r="C16153" t="s">
        <v>2267</v>
      </c>
      <c r="D16153" t="s">
        <v>2943</v>
      </c>
      <c r="E16153" t="s">
        <v>3357</v>
      </c>
      <c r="F16153" s="6">
        <v>24</v>
      </c>
      <c r="G16153" s="6">
        <v>231.63059997558594</v>
      </c>
      <c r="H16153" s="6">
        <v>231.63059997558594</v>
      </c>
      <c r="I16153" s="6">
        <v>20.428348541259766</v>
      </c>
      <c r="J16153" s="6">
        <v>66.698658776855495</v>
      </c>
      <c r="K16153">
        <f t="shared" si="504"/>
        <v>0</v>
      </c>
    </row>
    <row r="16154" spans="1:11" x14ac:dyDescent="0.25">
      <c r="A16154" s="5" t="str">
        <f t="shared" si="505"/>
        <v>SubLAPSCE WestMonthly Peak DayOctober1</v>
      </c>
      <c r="B16154" t="s">
        <v>2237</v>
      </c>
      <c r="C16154" t="s">
        <v>2267</v>
      </c>
      <c r="D16154" t="s">
        <v>2944</v>
      </c>
      <c r="E16154" t="s">
        <v>3357</v>
      </c>
      <c r="F16154" s="6">
        <v>1</v>
      </c>
      <c r="G16154" s="6">
        <v>216.7078857421875</v>
      </c>
      <c r="H16154" s="6">
        <v>181.79234313964844</v>
      </c>
      <c r="I16154" s="6">
        <v>25.847875595092773</v>
      </c>
      <c r="J16154" s="6">
        <v>74.842821868896451</v>
      </c>
      <c r="K16154">
        <f t="shared" si="504"/>
        <v>0</v>
      </c>
    </row>
    <row r="16155" spans="1:11" x14ac:dyDescent="0.25">
      <c r="A16155" s="5" t="str">
        <f t="shared" si="505"/>
        <v>SubLAPSCE WestMonthly Peak DayOctober2</v>
      </c>
      <c r="B16155" t="s">
        <v>2237</v>
      </c>
      <c r="C16155" t="s">
        <v>2267</v>
      </c>
      <c r="D16155" t="s">
        <v>2944</v>
      </c>
      <c r="E16155" t="s">
        <v>3357</v>
      </c>
      <c r="F16155" s="6">
        <v>2</v>
      </c>
      <c r="G16155" s="6">
        <v>209.90956115722656</v>
      </c>
      <c r="H16155" s="6">
        <v>177.39190673828125</v>
      </c>
      <c r="I16155" s="6">
        <v>25.679658889770508</v>
      </c>
      <c r="J16155" s="6">
        <v>73.869006683349568</v>
      </c>
      <c r="K16155">
        <f t="shared" si="504"/>
        <v>0</v>
      </c>
    </row>
    <row r="16156" spans="1:11" x14ac:dyDescent="0.25">
      <c r="A16156" s="5" t="str">
        <f t="shared" si="505"/>
        <v>SubLAPSCE WestMonthly Peak DayOctober3</v>
      </c>
      <c r="B16156" t="s">
        <v>2237</v>
      </c>
      <c r="C16156" t="s">
        <v>2267</v>
      </c>
      <c r="D16156" t="s">
        <v>2944</v>
      </c>
      <c r="E16156" t="s">
        <v>3357</v>
      </c>
      <c r="F16156" s="6">
        <v>3</v>
      </c>
      <c r="G16156" s="6">
        <v>243.6937255859375</v>
      </c>
      <c r="H16156" s="6">
        <v>218.76634216308594</v>
      </c>
      <c r="I16156" s="6">
        <v>27.066337585449219</v>
      </c>
      <c r="J16156" s="6">
        <v>73.033632873535112</v>
      </c>
      <c r="K16156">
        <f t="shared" si="504"/>
        <v>0</v>
      </c>
    </row>
    <row r="16157" spans="1:11" x14ac:dyDescent="0.25">
      <c r="A16157" s="5" t="str">
        <f t="shared" si="505"/>
        <v>SubLAPSCE WestMonthly Peak DayOctober4</v>
      </c>
      <c r="B16157" t="s">
        <v>2237</v>
      </c>
      <c r="C16157" t="s">
        <v>2267</v>
      </c>
      <c r="D16157" t="s">
        <v>2944</v>
      </c>
      <c r="E16157" t="s">
        <v>3357</v>
      </c>
      <c r="F16157" s="6">
        <v>4</v>
      </c>
      <c r="G16157" s="6">
        <v>245.37612915039063</v>
      </c>
      <c r="H16157" s="6">
        <v>224.5865478515625</v>
      </c>
      <c r="I16157" s="6">
        <v>26.436468124389648</v>
      </c>
      <c r="J16157" s="6">
        <v>72.323403930664071</v>
      </c>
      <c r="K16157">
        <f t="shared" si="504"/>
        <v>0</v>
      </c>
    </row>
    <row r="16158" spans="1:11" x14ac:dyDescent="0.25">
      <c r="A16158" s="5" t="str">
        <f t="shared" si="505"/>
        <v>SubLAPSCE WestMonthly Peak DayOctober5</v>
      </c>
      <c r="B16158" t="s">
        <v>2237</v>
      </c>
      <c r="C16158" t="s">
        <v>2267</v>
      </c>
      <c r="D16158" t="s">
        <v>2944</v>
      </c>
      <c r="E16158" t="s">
        <v>3357</v>
      </c>
      <c r="F16158" s="6">
        <v>5</v>
      </c>
      <c r="G16158" s="6">
        <v>259.39920043945313</v>
      </c>
      <c r="H16158" s="6">
        <v>247.96475219726563</v>
      </c>
      <c r="I16158" s="6">
        <v>25.507137298583984</v>
      </c>
      <c r="J16158" s="6">
        <v>71.4777283447266</v>
      </c>
      <c r="K16158">
        <f t="shared" si="504"/>
        <v>0</v>
      </c>
    </row>
    <row r="16159" spans="1:11" x14ac:dyDescent="0.25">
      <c r="A16159" s="5" t="str">
        <f t="shared" si="505"/>
        <v>SubLAPSCE WestMonthly Peak DayOctober6</v>
      </c>
      <c r="B16159" t="s">
        <v>2237</v>
      </c>
      <c r="C16159" t="s">
        <v>2267</v>
      </c>
      <c r="D16159" t="s">
        <v>2944</v>
      </c>
      <c r="E16159" t="s">
        <v>3357</v>
      </c>
      <c r="F16159" s="6">
        <v>6</v>
      </c>
      <c r="G16159" s="6">
        <v>303.617919921875</v>
      </c>
      <c r="H16159" s="6">
        <v>297.43911743164063</v>
      </c>
      <c r="I16159" s="6">
        <v>26.041383743286133</v>
      </c>
      <c r="J16159" s="6">
        <v>70.784997479247991</v>
      </c>
      <c r="K16159">
        <f t="shared" si="504"/>
        <v>0</v>
      </c>
    </row>
    <row r="16160" spans="1:11" x14ac:dyDescent="0.25">
      <c r="A16160" s="5" t="str">
        <f t="shared" si="505"/>
        <v>SubLAPSCE WestMonthly Peak DayOctober7</v>
      </c>
      <c r="B16160" t="s">
        <v>2237</v>
      </c>
      <c r="C16160" t="s">
        <v>2267</v>
      </c>
      <c r="D16160" t="s">
        <v>2944</v>
      </c>
      <c r="E16160" t="s">
        <v>3357</v>
      </c>
      <c r="F16160" s="6">
        <v>7</v>
      </c>
      <c r="G16160" s="6">
        <v>369.34957885742188</v>
      </c>
      <c r="H16160" s="6">
        <v>353.52783203125</v>
      </c>
      <c r="I16160" s="6">
        <v>26.522186279296875</v>
      </c>
      <c r="J16160" s="6">
        <v>70.213675476074229</v>
      </c>
      <c r="K16160">
        <f t="shared" si="504"/>
        <v>0</v>
      </c>
    </row>
    <row r="16161" spans="1:11" x14ac:dyDescent="0.25">
      <c r="A16161" s="5" t="str">
        <f t="shared" si="505"/>
        <v>SubLAPSCE WestMonthly Peak DayOctober8</v>
      </c>
      <c r="B16161" t="s">
        <v>2237</v>
      </c>
      <c r="C16161" t="s">
        <v>2267</v>
      </c>
      <c r="D16161" t="s">
        <v>2944</v>
      </c>
      <c r="E16161" t="s">
        <v>3357</v>
      </c>
      <c r="F16161" s="6">
        <v>8</v>
      </c>
      <c r="G16161" s="6">
        <v>355.1676025390625</v>
      </c>
      <c r="H16161" s="6">
        <v>340.67584228515625</v>
      </c>
      <c r="I16161" s="6">
        <v>25.367063522338867</v>
      </c>
      <c r="J16161" s="6">
        <v>69.403640258789068</v>
      </c>
      <c r="K16161">
        <f t="shared" si="504"/>
        <v>0</v>
      </c>
    </row>
    <row r="16162" spans="1:11" x14ac:dyDescent="0.25">
      <c r="A16162" s="5" t="str">
        <f t="shared" si="505"/>
        <v>SubLAPSCE WestMonthly Peak DayOctober9</v>
      </c>
      <c r="B16162" t="s">
        <v>2237</v>
      </c>
      <c r="C16162" t="s">
        <v>2267</v>
      </c>
      <c r="D16162" t="s">
        <v>2944</v>
      </c>
      <c r="E16162" t="s">
        <v>3357</v>
      </c>
      <c r="F16162" s="6">
        <v>9</v>
      </c>
      <c r="G16162" s="6">
        <v>368.87063598632813</v>
      </c>
      <c r="H16162" s="6">
        <v>341.19583129882813</v>
      </c>
      <c r="I16162" s="6">
        <v>24.689888000488281</v>
      </c>
      <c r="J16162" s="6">
        <v>71.111576428222605</v>
      </c>
      <c r="K16162">
        <f t="shared" si="504"/>
        <v>0</v>
      </c>
    </row>
    <row r="16163" spans="1:11" x14ac:dyDescent="0.25">
      <c r="A16163" s="5" t="str">
        <f t="shared" si="505"/>
        <v>SubLAPSCE WestMonthly Peak DayOctober10</v>
      </c>
      <c r="B16163" t="s">
        <v>2237</v>
      </c>
      <c r="C16163" t="s">
        <v>2267</v>
      </c>
      <c r="D16163" t="s">
        <v>2944</v>
      </c>
      <c r="E16163" t="s">
        <v>3357</v>
      </c>
      <c r="F16163" s="6">
        <v>10</v>
      </c>
      <c r="G16163" s="6">
        <v>359.25588989257813</v>
      </c>
      <c r="H16163" s="6">
        <v>337.61489868164063</v>
      </c>
      <c r="I16163" s="6">
        <v>25.772224426269531</v>
      </c>
      <c r="J16163" s="6">
        <v>76.266372283935596</v>
      </c>
      <c r="K16163">
        <f t="shared" si="504"/>
        <v>0</v>
      </c>
    </row>
    <row r="16164" spans="1:11" x14ac:dyDescent="0.25">
      <c r="A16164" s="5" t="str">
        <f t="shared" si="505"/>
        <v>SubLAPSCE WestMonthly Peak DayOctober11</v>
      </c>
      <c r="B16164" t="s">
        <v>2237</v>
      </c>
      <c r="C16164" t="s">
        <v>2267</v>
      </c>
      <c r="D16164" t="s">
        <v>2944</v>
      </c>
      <c r="E16164" t="s">
        <v>3357</v>
      </c>
      <c r="F16164" s="6">
        <v>11</v>
      </c>
      <c r="G16164" s="6">
        <v>384.92996215820313</v>
      </c>
      <c r="H16164" s="6">
        <v>359.60952758789063</v>
      </c>
      <c r="I16164" s="6">
        <v>28.320642471313477</v>
      </c>
      <c r="J16164" s="6">
        <v>82.103233642578161</v>
      </c>
      <c r="K16164">
        <f t="shared" si="504"/>
        <v>0</v>
      </c>
    </row>
    <row r="16165" spans="1:11" x14ac:dyDescent="0.25">
      <c r="A16165" s="5" t="str">
        <f t="shared" si="505"/>
        <v>SubLAPSCE WestMonthly Peak DayOctober12</v>
      </c>
      <c r="B16165" t="s">
        <v>2237</v>
      </c>
      <c r="C16165" t="s">
        <v>2267</v>
      </c>
      <c r="D16165" t="s">
        <v>2944</v>
      </c>
      <c r="E16165" t="s">
        <v>3357</v>
      </c>
      <c r="F16165" s="6">
        <v>12</v>
      </c>
      <c r="G16165" s="6">
        <v>348.3148193359375</v>
      </c>
      <c r="H16165" s="6">
        <v>331.13546752929688</v>
      </c>
      <c r="I16165" s="6">
        <v>28.072565078735352</v>
      </c>
      <c r="J16165" s="6">
        <v>86.641113769531245</v>
      </c>
      <c r="K16165">
        <f t="shared" si="504"/>
        <v>0</v>
      </c>
    </row>
    <row r="16166" spans="1:11" x14ac:dyDescent="0.25">
      <c r="A16166" s="5" t="str">
        <f t="shared" si="505"/>
        <v>SubLAPSCE WestMonthly Peak DayOctober13</v>
      </c>
      <c r="B16166" t="s">
        <v>2237</v>
      </c>
      <c r="C16166" t="s">
        <v>2267</v>
      </c>
      <c r="D16166" t="s">
        <v>2944</v>
      </c>
      <c r="E16166" t="s">
        <v>3357</v>
      </c>
      <c r="F16166" s="6">
        <v>13</v>
      </c>
      <c r="G16166" s="6">
        <v>334.8858642578125</v>
      </c>
      <c r="H16166" s="6">
        <v>317.52249145507813</v>
      </c>
      <c r="I16166" s="6">
        <v>28.536106109619141</v>
      </c>
      <c r="J16166" s="6">
        <v>88.99779083251957</v>
      </c>
      <c r="K16166">
        <f t="shared" si="504"/>
        <v>0</v>
      </c>
    </row>
    <row r="16167" spans="1:11" x14ac:dyDescent="0.25">
      <c r="A16167" s="5" t="str">
        <f t="shared" si="505"/>
        <v>SubLAPSCE WestMonthly Peak DayOctober14</v>
      </c>
      <c r="B16167" t="s">
        <v>2237</v>
      </c>
      <c r="C16167" t="s">
        <v>2267</v>
      </c>
      <c r="D16167" t="s">
        <v>2944</v>
      </c>
      <c r="E16167" t="s">
        <v>3357</v>
      </c>
      <c r="F16167" s="6">
        <v>14</v>
      </c>
      <c r="G16167" s="6">
        <v>296.82754516601563</v>
      </c>
      <c r="H16167" s="6">
        <v>278.8458251953125</v>
      </c>
      <c r="I16167" s="6">
        <v>26.996801376342773</v>
      </c>
      <c r="J16167" s="6">
        <v>91.018486999511708</v>
      </c>
      <c r="K16167">
        <f t="shared" si="504"/>
        <v>0</v>
      </c>
    </row>
    <row r="16168" spans="1:11" x14ac:dyDescent="0.25">
      <c r="A16168" s="5" t="str">
        <f t="shared" si="505"/>
        <v>SubLAPSCE WestMonthly Peak DayOctober15</v>
      </c>
      <c r="B16168" t="s">
        <v>2237</v>
      </c>
      <c r="C16168" t="s">
        <v>2267</v>
      </c>
      <c r="D16168" t="s">
        <v>2944</v>
      </c>
      <c r="E16168" t="s">
        <v>3357</v>
      </c>
      <c r="F16168" s="6">
        <v>15</v>
      </c>
      <c r="G16168" s="6">
        <v>244.43275451660156</v>
      </c>
      <c r="H16168" s="6">
        <v>236.06063842773438</v>
      </c>
      <c r="I16168" s="6">
        <v>30.043275833129883</v>
      </c>
      <c r="J16168" s="6">
        <v>92.24746078491215</v>
      </c>
      <c r="K16168">
        <f t="shared" si="504"/>
        <v>0</v>
      </c>
    </row>
    <row r="16169" spans="1:11" x14ac:dyDescent="0.25">
      <c r="A16169" s="5" t="str">
        <f t="shared" si="505"/>
        <v>SubLAPSCE WestMonthly Peak DayOctober16</v>
      </c>
      <c r="B16169" t="s">
        <v>2237</v>
      </c>
      <c r="C16169" t="s">
        <v>2267</v>
      </c>
      <c r="D16169" t="s">
        <v>2944</v>
      </c>
      <c r="E16169" t="s">
        <v>3357</v>
      </c>
      <c r="F16169" s="6">
        <v>16</v>
      </c>
      <c r="G16169" s="6">
        <v>218.19902038574219</v>
      </c>
      <c r="H16169" s="6">
        <v>214.83854675292969</v>
      </c>
      <c r="I16169" s="6">
        <v>26.500885009765625</v>
      </c>
      <c r="J16169" s="6">
        <v>92.055271179199281</v>
      </c>
      <c r="K16169">
        <f t="shared" si="504"/>
        <v>0</v>
      </c>
    </row>
    <row r="16170" spans="1:11" x14ac:dyDescent="0.25">
      <c r="A16170" s="5" t="str">
        <f t="shared" si="505"/>
        <v>SubLAPSCE WestMonthly Peak DayOctober17</v>
      </c>
      <c r="B16170" t="s">
        <v>2237</v>
      </c>
      <c r="C16170" t="s">
        <v>2267</v>
      </c>
      <c r="D16170" t="s">
        <v>2944</v>
      </c>
      <c r="E16170" t="s">
        <v>3357</v>
      </c>
      <c r="F16170" s="6">
        <v>17</v>
      </c>
      <c r="G16170" s="6">
        <v>191.15835571289063</v>
      </c>
      <c r="H16170" s="6">
        <v>186.07534790039063</v>
      </c>
      <c r="I16170" s="6">
        <v>24.852035522460938</v>
      </c>
      <c r="J16170" s="6">
        <v>90.935090911865288</v>
      </c>
      <c r="K16170">
        <f t="shared" si="504"/>
        <v>0</v>
      </c>
    </row>
    <row r="16171" spans="1:11" x14ac:dyDescent="0.25">
      <c r="A16171" s="5" t="str">
        <f t="shared" si="505"/>
        <v>SubLAPSCE WestMonthly Peak DayOctober18</v>
      </c>
      <c r="B16171" t="s">
        <v>2237</v>
      </c>
      <c r="C16171" t="s">
        <v>2267</v>
      </c>
      <c r="D16171" t="s">
        <v>2944</v>
      </c>
      <c r="E16171" t="s">
        <v>3357</v>
      </c>
      <c r="F16171" s="6">
        <v>18</v>
      </c>
      <c r="G16171" s="6">
        <v>165.51486206054688</v>
      </c>
      <c r="H16171" s="6">
        <v>162.06282043457031</v>
      </c>
      <c r="I16171" s="6">
        <v>20.099899291992188</v>
      </c>
      <c r="J16171" s="6">
        <v>90.180520080566438</v>
      </c>
      <c r="K16171">
        <f t="shared" si="504"/>
        <v>0</v>
      </c>
    </row>
    <row r="16172" spans="1:11" x14ac:dyDescent="0.25">
      <c r="A16172" s="5" t="str">
        <f t="shared" si="505"/>
        <v>SubLAPSCE WestMonthly Peak DayOctober19</v>
      </c>
      <c r="B16172" t="s">
        <v>2237</v>
      </c>
      <c r="C16172" t="s">
        <v>2267</v>
      </c>
      <c r="D16172" t="s">
        <v>2944</v>
      </c>
      <c r="E16172" t="s">
        <v>3357</v>
      </c>
      <c r="F16172" s="6">
        <v>19</v>
      </c>
      <c r="G16172" s="6">
        <v>167.50224304199219</v>
      </c>
      <c r="H16172" s="6">
        <v>162.369140625</v>
      </c>
      <c r="I16172" s="6">
        <v>21.708442687988281</v>
      </c>
      <c r="J16172" s="6">
        <v>87.448806396484429</v>
      </c>
      <c r="K16172">
        <f t="shared" si="504"/>
        <v>0</v>
      </c>
    </row>
    <row r="16173" spans="1:11" x14ac:dyDescent="0.25">
      <c r="A16173" s="5" t="str">
        <f t="shared" si="505"/>
        <v>SubLAPSCE WestMonthly Peak DayOctober20</v>
      </c>
      <c r="B16173" t="s">
        <v>2237</v>
      </c>
      <c r="C16173" t="s">
        <v>2267</v>
      </c>
      <c r="D16173" t="s">
        <v>2944</v>
      </c>
      <c r="E16173" t="s">
        <v>3357</v>
      </c>
      <c r="F16173" s="6">
        <v>20</v>
      </c>
      <c r="G16173" s="6">
        <v>168.62425231933594</v>
      </c>
      <c r="H16173" s="6">
        <v>156.00761413574219</v>
      </c>
      <c r="I16173" s="6">
        <v>25.213729858398438</v>
      </c>
      <c r="J16173" s="6">
        <v>82.862191253662075</v>
      </c>
      <c r="K16173">
        <f t="shared" si="504"/>
        <v>0</v>
      </c>
    </row>
    <row r="16174" spans="1:11" x14ac:dyDescent="0.25">
      <c r="A16174" s="5" t="str">
        <f t="shared" si="505"/>
        <v>SubLAPSCE WestMonthly Peak DayOctober21</v>
      </c>
      <c r="B16174" t="s">
        <v>2237</v>
      </c>
      <c r="C16174" t="s">
        <v>2267</v>
      </c>
      <c r="D16174" t="s">
        <v>2944</v>
      </c>
      <c r="E16174" t="s">
        <v>3357</v>
      </c>
      <c r="F16174" s="6">
        <v>21</v>
      </c>
      <c r="G16174" s="6">
        <v>166.51066589355469</v>
      </c>
      <c r="H16174" s="6">
        <v>164.40093994140625</v>
      </c>
      <c r="I16174" s="6">
        <v>28.717105865478516</v>
      </c>
      <c r="J16174" s="6">
        <v>80.234512573242128</v>
      </c>
      <c r="K16174">
        <f t="shared" si="504"/>
        <v>0</v>
      </c>
    </row>
    <row r="16175" spans="1:11" x14ac:dyDescent="0.25">
      <c r="A16175" s="5" t="str">
        <f t="shared" si="505"/>
        <v>SubLAPSCE WestMonthly Peak DayOctober22</v>
      </c>
      <c r="B16175" t="s">
        <v>2237</v>
      </c>
      <c r="C16175" t="s">
        <v>2267</v>
      </c>
      <c r="D16175" t="s">
        <v>2944</v>
      </c>
      <c r="E16175" t="s">
        <v>3357</v>
      </c>
      <c r="F16175" s="6">
        <v>22</v>
      </c>
      <c r="G16175" s="6">
        <v>185.15000915527344</v>
      </c>
      <c r="H16175" s="6">
        <v>179.77169799804688</v>
      </c>
      <c r="I16175" s="6">
        <v>29.426700592041016</v>
      </c>
      <c r="J16175" s="6">
        <v>78.621212493896508</v>
      </c>
      <c r="K16175">
        <f t="shared" si="504"/>
        <v>0</v>
      </c>
    </row>
    <row r="16176" spans="1:11" x14ac:dyDescent="0.25">
      <c r="A16176" s="5" t="str">
        <f t="shared" si="505"/>
        <v>SubLAPSCE WestMonthly Peak DayOctober23</v>
      </c>
      <c r="B16176" t="s">
        <v>2237</v>
      </c>
      <c r="C16176" t="s">
        <v>2267</v>
      </c>
      <c r="D16176" t="s">
        <v>2944</v>
      </c>
      <c r="E16176" t="s">
        <v>3357</v>
      </c>
      <c r="F16176" s="6">
        <v>23</v>
      </c>
      <c r="G16176" s="6">
        <v>192.45602416992188</v>
      </c>
      <c r="H16176" s="6">
        <v>189.10771179199219</v>
      </c>
      <c r="I16176" s="6">
        <v>25.179553985595703</v>
      </c>
      <c r="J16176" s="6">
        <v>77.122817352294973</v>
      </c>
      <c r="K16176">
        <f t="shared" si="504"/>
        <v>0</v>
      </c>
    </row>
    <row r="16177" spans="1:11" x14ac:dyDescent="0.25">
      <c r="A16177" s="5" t="str">
        <f t="shared" si="505"/>
        <v>SubLAPSCE WestMonthly Peak DayOctober24</v>
      </c>
      <c r="B16177" t="s">
        <v>2237</v>
      </c>
      <c r="C16177" t="s">
        <v>2267</v>
      </c>
      <c r="D16177" t="s">
        <v>2944</v>
      </c>
      <c r="E16177" t="s">
        <v>3357</v>
      </c>
      <c r="F16177" s="6">
        <v>24</v>
      </c>
      <c r="G16177" s="6">
        <v>179.65678405761719</v>
      </c>
      <c r="H16177" s="6">
        <v>181.96969604492188</v>
      </c>
      <c r="I16177" s="6">
        <v>26.685564041137695</v>
      </c>
      <c r="J16177" s="6">
        <v>75.598588287353564</v>
      </c>
      <c r="K16177">
        <f t="shared" si="504"/>
        <v>0</v>
      </c>
    </row>
    <row r="16178" spans="1:11" x14ac:dyDescent="0.25">
      <c r="A16178" s="5" t="str">
        <f t="shared" si="505"/>
        <v>SubLAPSCE WestAverage WeekdayNovember1</v>
      </c>
      <c r="B16178" t="s">
        <v>2237</v>
      </c>
      <c r="C16178" t="s">
        <v>2267</v>
      </c>
      <c r="D16178" t="s">
        <v>2945</v>
      </c>
      <c r="E16178" t="s">
        <v>3358</v>
      </c>
      <c r="F16178" s="6">
        <v>1</v>
      </c>
      <c r="G16178" s="6">
        <v>183.84243774414063</v>
      </c>
      <c r="H16178" s="6">
        <v>183.84243774414063</v>
      </c>
      <c r="I16178" s="6">
        <v>19.150535583496094</v>
      </c>
      <c r="J16178" s="6">
        <v>55.817826086956508</v>
      </c>
      <c r="K16178">
        <f t="shared" si="504"/>
        <v>0</v>
      </c>
    </row>
    <row r="16179" spans="1:11" x14ac:dyDescent="0.25">
      <c r="A16179" s="5" t="str">
        <f t="shared" si="505"/>
        <v>SubLAPSCE WestAverage WeekdayNovember2</v>
      </c>
      <c r="B16179" t="s">
        <v>2237</v>
      </c>
      <c r="C16179" t="s">
        <v>2267</v>
      </c>
      <c r="D16179" t="s">
        <v>2945</v>
      </c>
      <c r="E16179" t="s">
        <v>3358</v>
      </c>
      <c r="F16179" s="6">
        <v>2</v>
      </c>
      <c r="G16179" s="6">
        <v>182.86082458496094</v>
      </c>
      <c r="H16179" s="6">
        <v>182.86082458496094</v>
      </c>
      <c r="I16179" s="6">
        <v>27.541446685791016</v>
      </c>
      <c r="J16179" s="6">
        <v>54.754347826086963</v>
      </c>
      <c r="K16179">
        <f t="shared" si="504"/>
        <v>0</v>
      </c>
    </row>
    <row r="16180" spans="1:11" x14ac:dyDescent="0.25">
      <c r="A16180" s="5" t="str">
        <f t="shared" si="505"/>
        <v>SubLAPSCE WestAverage WeekdayNovember3</v>
      </c>
      <c r="B16180" t="s">
        <v>2237</v>
      </c>
      <c r="C16180" t="s">
        <v>2267</v>
      </c>
      <c r="D16180" t="s">
        <v>2945</v>
      </c>
      <c r="E16180" t="s">
        <v>3358</v>
      </c>
      <c r="F16180" s="6">
        <v>3</v>
      </c>
      <c r="G16180" s="6">
        <v>221.96438598632813</v>
      </c>
      <c r="H16180" s="6">
        <v>221.96438598632813</v>
      </c>
      <c r="I16180" s="6">
        <v>20.635490417480469</v>
      </c>
      <c r="J16180" s="6">
        <v>54.104782608695608</v>
      </c>
      <c r="K16180">
        <f t="shared" si="504"/>
        <v>0</v>
      </c>
    </row>
    <row r="16181" spans="1:11" x14ac:dyDescent="0.25">
      <c r="A16181" s="5" t="str">
        <f t="shared" si="505"/>
        <v>SubLAPSCE WestAverage WeekdayNovember4</v>
      </c>
      <c r="B16181" t="s">
        <v>2237</v>
      </c>
      <c r="C16181" t="s">
        <v>2267</v>
      </c>
      <c r="D16181" t="s">
        <v>2945</v>
      </c>
      <c r="E16181" t="s">
        <v>3358</v>
      </c>
      <c r="F16181" s="6">
        <v>4</v>
      </c>
      <c r="G16181" s="6">
        <v>223.87179565429688</v>
      </c>
      <c r="H16181" s="6">
        <v>223.87179565429688</v>
      </c>
      <c r="I16181" s="6">
        <v>19.974626541137695</v>
      </c>
      <c r="J16181" s="6">
        <v>52.881304347826088</v>
      </c>
      <c r="K16181">
        <f t="shared" si="504"/>
        <v>0</v>
      </c>
    </row>
    <row r="16182" spans="1:11" x14ac:dyDescent="0.25">
      <c r="A16182" s="5" t="str">
        <f t="shared" si="505"/>
        <v>SubLAPSCE WestAverage WeekdayNovember5</v>
      </c>
      <c r="B16182" t="s">
        <v>2237</v>
      </c>
      <c r="C16182" t="s">
        <v>2267</v>
      </c>
      <c r="D16182" t="s">
        <v>2945</v>
      </c>
      <c r="E16182" t="s">
        <v>3358</v>
      </c>
      <c r="F16182" s="6">
        <v>5</v>
      </c>
      <c r="G16182" s="6">
        <v>247.47409057617188</v>
      </c>
      <c r="H16182" s="6">
        <v>247.47409057617188</v>
      </c>
      <c r="I16182" s="6">
        <v>21.949928283691406</v>
      </c>
      <c r="J16182" s="6">
        <v>52.649130434782634</v>
      </c>
      <c r="K16182">
        <f t="shared" si="504"/>
        <v>0</v>
      </c>
    </row>
    <row r="16183" spans="1:11" x14ac:dyDescent="0.25">
      <c r="A16183" s="5" t="str">
        <f t="shared" si="505"/>
        <v>SubLAPSCE WestAverage WeekdayNovember6</v>
      </c>
      <c r="B16183" t="s">
        <v>2237</v>
      </c>
      <c r="C16183" t="s">
        <v>2267</v>
      </c>
      <c r="D16183" t="s">
        <v>2945</v>
      </c>
      <c r="E16183" t="s">
        <v>3358</v>
      </c>
      <c r="F16183" s="6">
        <v>6</v>
      </c>
      <c r="G16183" s="6">
        <v>293.1497802734375</v>
      </c>
      <c r="H16183" s="6">
        <v>293.1497802734375</v>
      </c>
      <c r="I16183" s="6">
        <v>25.362619400024414</v>
      </c>
      <c r="J16183" s="6">
        <v>51.977826086956554</v>
      </c>
      <c r="K16183">
        <f t="shared" si="504"/>
        <v>0</v>
      </c>
    </row>
    <row r="16184" spans="1:11" x14ac:dyDescent="0.25">
      <c r="A16184" s="5" t="str">
        <f t="shared" si="505"/>
        <v>SubLAPSCE WestAverage WeekdayNovember7</v>
      </c>
      <c r="B16184" t="s">
        <v>2237</v>
      </c>
      <c r="C16184" t="s">
        <v>2267</v>
      </c>
      <c r="D16184" t="s">
        <v>2945</v>
      </c>
      <c r="E16184" t="s">
        <v>3358</v>
      </c>
      <c r="F16184" s="6">
        <v>7</v>
      </c>
      <c r="G16184" s="6">
        <v>309.71450805664063</v>
      </c>
      <c r="H16184" s="6">
        <v>309.71450805664063</v>
      </c>
      <c r="I16184" s="6">
        <v>22.500020980834961</v>
      </c>
      <c r="J16184" s="6">
        <v>51.619130434782598</v>
      </c>
      <c r="K16184">
        <f t="shared" si="504"/>
        <v>0</v>
      </c>
    </row>
    <row r="16185" spans="1:11" x14ac:dyDescent="0.25">
      <c r="A16185" s="5" t="str">
        <f t="shared" si="505"/>
        <v>SubLAPSCE WestAverage WeekdayNovember8</v>
      </c>
      <c r="B16185" t="s">
        <v>2237</v>
      </c>
      <c r="C16185" t="s">
        <v>2267</v>
      </c>
      <c r="D16185" t="s">
        <v>2945</v>
      </c>
      <c r="E16185" t="s">
        <v>3358</v>
      </c>
      <c r="F16185" s="6">
        <v>8</v>
      </c>
      <c r="G16185" s="6">
        <v>317.72406005859375</v>
      </c>
      <c r="H16185" s="6">
        <v>317.72406005859375</v>
      </c>
      <c r="I16185" s="6">
        <v>23.875637054443359</v>
      </c>
      <c r="J16185" s="6">
        <v>51.506521739130449</v>
      </c>
      <c r="K16185">
        <f t="shared" si="504"/>
        <v>0</v>
      </c>
    </row>
    <row r="16186" spans="1:11" x14ac:dyDescent="0.25">
      <c r="A16186" s="5" t="str">
        <f t="shared" si="505"/>
        <v>SubLAPSCE WestAverage WeekdayNovember9</v>
      </c>
      <c r="B16186" t="s">
        <v>2237</v>
      </c>
      <c r="C16186" t="s">
        <v>2267</v>
      </c>
      <c r="D16186" t="s">
        <v>2945</v>
      </c>
      <c r="E16186" t="s">
        <v>3358</v>
      </c>
      <c r="F16186" s="6">
        <v>9</v>
      </c>
      <c r="G16186" s="6">
        <v>324.96725463867188</v>
      </c>
      <c r="H16186" s="6">
        <v>324.96725463867188</v>
      </c>
      <c r="I16186" s="6">
        <v>22.246623992919922</v>
      </c>
      <c r="J16186" s="6">
        <v>52.883913043478245</v>
      </c>
      <c r="K16186">
        <f t="shared" si="504"/>
        <v>0</v>
      </c>
    </row>
    <row r="16187" spans="1:11" x14ac:dyDescent="0.25">
      <c r="A16187" s="5" t="str">
        <f t="shared" si="505"/>
        <v>SubLAPSCE WestAverage WeekdayNovember10</v>
      </c>
      <c r="B16187" t="s">
        <v>2237</v>
      </c>
      <c r="C16187" t="s">
        <v>2267</v>
      </c>
      <c r="D16187" t="s">
        <v>2945</v>
      </c>
      <c r="E16187" t="s">
        <v>3358</v>
      </c>
      <c r="F16187" s="6">
        <v>10</v>
      </c>
      <c r="G16187" s="6">
        <v>313.59060668945313</v>
      </c>
      <c r="H16187" s="6">
        <v>313.59060668945313</v>
      </c>
      <c r="I16187" s="6">
        <v>22.080207824707031</v>
      </c>
      <c r="J16187" s="6">
        <v>56.216521739130393</v>
      </c>
      <c r="K16187">
        <f t="shared" si="504"/>
        <v>0</v>
      </c>
    </row>
    <row r="16188" spans="1:11" x14ac:dyDescent="0.25">
      <c r="A16188" s="5" t="str">
        <f t="shared" si="505"/>
        <v>SubLAPSCE WestAverage WeekdayNovember11</v>
      </c>
      <c r="B16188" t="s">
        <v>2237</v>
      </c>
      <c r="C16188" t="s">
        <v>2267</v>
      </c>
      <c r="D16188" t="s">
        <v>2945</v>
      </c>
      <c r="E16188" t="s">
        <v>3358</v>
      </c>
      <c r="F16188" s="6">
        <v>11</v>
      </c>
      <c r="G16188" s="6">
        <v>332.2930908203125</v>
      </c>
      <c r="H16188" s="6">
        <v>332.2930908203125</v>
      </c>
      <c r="I16188" s="6">
        <v>23.720119476318359</v>
      </c>
      <c r="J16188" s="6">
        <v>59.361739130434742</v>
      </c>
      <c r="K16188">
        <f t="shared" si="504"/>
        <v>0</v>
      </c>
    </row>
    <row r="16189" spans="1:11" x14ac:dyDescent="0.25">
      <c r="A16189" s="5" t="str">
        <f t="shared" si="505"/>
        <v>SubLAPSCE WestAverage WeekdayNovember12</v>
      </c>
      <c r="B16189" t="s">
        <v>2237</v>
      </c>
      <c r="C16189" t="s">
        <v>2267</v>
      </c>
      <c r="D16189" t="s">
        <v>2945</v>
      </c>
      <c r="E16189" t="s">
        <v>3358</v>
      </c>
      <c r="F16189" s="6">
        <v>12</v>
      </c>
      <c r="G16189" s="6">
        <v>311.36724853515625</v>
      </c>
      <c r="H16189" s="6">
        <v>311.36724853515625</v>
      </c>
      <c r="I16189" s="6">
        <v>21.287738800048828</v>
      </c>
      <c r="J16189" s="6">
        <v>61.519565217391317</v>
      </c>
      <c r="K16189">
        <f t="shared" si="504"/>
        <v>0</v>
      </c>
    </row>
    <row r="16190" spans="1:11" x14ac:dyDescent="0.25">
      <c r="A16190" s="5" t="str">
        <f t="shared" si="505"/>
        <v>SubLAPSCE WestAverage WeekdayNovember13</v>
      </c>
      <c r="B16190" t="s">
        <v>2237</v>
      </c>
      <c r="C16190" t="s">
        <v>2267</v>
      </c>
      <c r="D16190" t="s">
        <v>2945</v>
      </c>
      <c r="E16190" t="s">
        <v>3358</v>
      </c>
      <c r="F16190" s="6">
        <v>13</v>
      </c>
      <c r="G16190" s="6">
        <v>288.42898559570313</v>
      </c>
      <c r="H16190" s="6">
        <v>288.42898559570313</v>
      </c>
      <c r="I16190" s="6">
        <v>22.714698791503906</v>
      </c>
      <c r="J16190" s="6">
        <v>61.922608695652158</v>
      </c>
      <c r="K16190">
        <f t="shared" si="504"/>
        <v>0</v>
      </c>
    </row>
    <row r="16191" spans="1:11" x14ac:dyDescent="0.25">
      <c r="A16191" s="5" t="str">
        <f t="shared" si="505"/>
        <v>SubLAPSCE WestAverage WeekdayNovember14</v>
      </c>
      <c r="B16191" t="s">
        <v>2237</v>
      </c>
      <c r="C16191" t="s">
        <v>2267</v>
      </c>
      <c r="D16191" t="s">
        <v>2945</v>
      </c>
      <c r="E16191" t="s">
        <v>3358</v>
      </c>
      <c r="F16191" s="6">
        <v>14</v>
      </c>
      <c r="G16191" s="6">
        <v>260.41348266601563</v>
      </c>
      <c r="H16191" s="6">
        <v>260.41348266601563</v>
      </c>
      <c r="I16191" s="6">
        <v>19.740240097045898</v>
      </c>
      <c r="J16191" s="6">
        <v>63.893043478260857</v>
      </c>
      <c r="K16191">
        <f t="shared" si="504"/>
        <v>0</v>
      </c>
    </row>
    <row r="16192" spans="1:11" x14ac:dyDescent="0.25">
      <c r="A16192" s="5" t="str">
        <f t="shared" si="505"/>
        <v>SubLAPSCE WestAverage WeekdayNovember15</v>
      </c>
      <c r="B16192" t="s">
        <v>2237</v>
      </c>
      <c r="C16192" t="s">
        <v>2267</v>
      </c>
      <c r="D16192" t="s">
        <v>2945</v>
      </c>
      <c r="E16192" t="s">
        <v>3358</v>
      </c>
      <c r="F16192" s="6">
        <v>15</v>
      </c>
      <c r="G16192" s="6">
        <v>223.73825073242188</v>
      </c>
      <c r="H16192" s="6">
        <v>223.73825073242188</v>
      </c>
      <c r="I16192" s="6">
        <v>18.893898010253906</v>
      </c>
      <c r="J16192" s="6">
        <v>65.338695652173868</v>
      </c>
      <c r="K16192">
        <f t="shared" si="504"/>
        <v>0</v>
      </c>
    </row>
    <row r="16193" spans="1:11" x14ac:dyDescent="0.25">
      <c r="A16193" s="5" t="str">
        <f t="shared" si="505"/>
        <v>SubLAPSCE WestAverage WeekdayNovember16</v>
      </c>
      <c r="B16193" t="s">
        <v>2237</v>
      </c>
      <c r="C16193" t="s">
        <v>2267</v>
      </c>
      <c r="D16193" t="s">
        <v>2945</v>
      </c>
      <c r="E16193" t="s">
        <v>3358</v>
      </c>
      <c r="F16193" s="6">
        <v>16</v>
      </c>
      <c r="G16193" s="6">
        <v>198.24784851074219</v>
      </c>
      <c r="H16193" s="6">
        <v>198.24784851074219</v>
      </c>
      <c r="I16193" s="6">
        <v>19.160308837890625</v>
      </c>
      <c r="J16193" s="6">
        <v>66.02</v>
      </c>
      <c r="K16193">
        <f t="shared" si="504"/>
        <v>0</v>
      </c>
    </row>
    <row r="16194" spans="1:11" x14ac:dyDescent="0.25">
      <c r="A16194" s="5" t="str">
        <f t="shared" si="505"/>
        <v>SubLAPSCE WestAverage WeekdayNovember17</v>
      </c>
      <c r="B16194" t="s">
        <v>2237</v>
      </c>
      <c r="C16194" t="s">
        <v>2267</v>
      </c>
      <c r="D16194" t="s">
        <v>2945</v>
      </c>
      <c r="E16194" t="s">
        <v>3358</v>
      </c>
      <c r="F16194" s="6">
        <v>17</v>
      </c>
      <c r="G16194" s="6">
        <v>184.77633666992188</v>
      </c>
      <c r="H16194" s="6">
        <v>184.77633666992188</v>
      </c>
      <c r="I16194" s="6">
        <v>17.923288345336914</v>
      </c>
      <c r="J16194" s="6">
        <v>64.551304347826061</v>
      </c>
      <c r="K16194">
        <f t="shared" ref="K16194:K16257" si="506">INDEX(events, MATCH(CONCATENATE(B16194, C16194, D16194, E16194), events_y, 0), MATCH("Confidential", events_x, 0))</f>
        <v>0</v>
      </c>
    </row>
    <row r="16195" spans="1:11" x14ac:dyDescent="0.25">
      <c r="A16195" s="5" t="str">
        <f t="shared" ref="A16195:A16258" si="507">CONCATENATE(B16195, C16195, D16195, E16195, F16195)</f>
        <v>SubLAPSCE WestAverage WeekdayNovember18</v>
      </c>
      <c r="B16195" t="s">
        <v>2237</v>
      </c>
      <c r="C16195" t="s">
        <v>2267</v>
      </c>
      <c r="D16195" t="s">
        <v>2945</v>
      </c>
      <c r="E16195" t="s">
        <v>3358</v>
      </c>
      <c r="F16195" s="6">
        <v>18</v>
      </c>
      <c r="G16195" s="6">
        <v>167.99745178222656</v>
      </c>
      <c r="H16195" s="6">
        <v>167.99745178222656</v>
      </c>
      <c r="I16195" s="6">
        <v>15.655922889709473</v>
      </c>
      <c r="J16195" s="6">
        <v>61.601739130434829</v>
      </c>
      <c r="K16195">
        <f t="shared" si="506"/>
        <v>0</v>
      </c>
    </row>
    <row r="16196" spans="1:11" x14ac:dyDescent="0.25">
      <c r="A16196" s="5" t="str">
        <f t="shared" si="507"/>
        <v>SubLAPSCE WestAverage WeekdayNovember19</v>
      </c>
      <c r="B16196" t="s">
        <v>2237</v>
      </c>
      <c r="C16196" t="s">
        <v>2267</v>
      </c>
      <c r="D16196" t="s">
        <v>2945</v>
      </c>
      <c r="E16196" t="s">
        <v>3358</v>
      </c>
      <c r="F16196" s="6">
        <v>19</v>
      </c>
      <c r="G16196" s="6">
        <v>175.45559692382813</v>
      </c>
      <c r="H16196" s="6">
        <v>175.45559692382813</v>
      </c>
      <c r="I16196" s="6">
        <v>16.743623733520508</v>
      </c>
      <c r="J16196" s="6">
        <v>60.119565217391333</v>
      </c>
      <c r="K16196">
        <f t="shared" si="506"/>
        <v>0</v>
      </c>
    </row>
    <row r="16197" spans="1:11" x14ac:dyDescent="0.25">
      <c r="A16197" s="5" t="str">
        <f t="shared" si="507"/>
        <v>SubLAPSCE WestAverage WeekdayNovember20</v>
      </c>
      <c r="B16197" t="s">
        <v>2237</v>
      </c>
      <c r="C16197" t="s">
        <v>2267</v>
      </c>
      <c r="D16197" t="s">
        <v>2945</v>
      </c>
      <c r="E16197" t="s">
        <v>3358</v>
      </c>
      <c r="F16197" s="6">
        <v>20</v>
      </c>
      <c r="G16197" s="6">
        <v>181.04598999023438</v>
      </c>
      <c r="H16197" s="6">
        <v>181.04598999023438</v>
      </c>
      <c r="I16197" s="6">
        <v>18.545015335083008</v>
      </c>
      <c r="J16197" s="6">
        <v>59.612173913043435</v>
      </c>
      <c r="K16197">
        <f t="shared" si="506"/>
        <v>0</v>
      </c>
    </row>
    <row r="16198" spans="1:11" x14ac:dyDescent="0.25">
      <c r="A16198" s="5" t="str">
        <f t="shared" si="507"/>
        <v>SubLAPSCE WestAverage WeekdayNovember21</v>
      </c>
      <c r="B16198" t="s">
        <v>2237</v>
      </c>
      <c r="C16198" t="s">
        <v>2267</v>
      </c>
      <c r="D16198" t="s">
        <v>2945</v>
      </c>
      <c r="E16198" t="s">
        <v>3358</v>
      </c>
      <c r="F16198" s="6">
        <v>21</v>
      </c>
      <c r="G16198" s="6">
        <v>180.90957641601563</v>
      </c>
      <c r="H16198" s="6">
        <v>180.90957641601563</v>
      </c>
      <c r="I16198" s="6">
        <v>18.863445281982422</v>
      </c>
      <c r="J16198" s="6">
        <v>59.229565217391325</v>
      </c>
      <c r="K16198">
        <f t="shared" si="506"/>
        <v>0</v>
      </c>
    </row>
    <row r="16199" spans="1:11" x14ac:dyDescent="0.25">
      <c r="A16199" s="5" t="str">
        <f t="shared" si="507"/>
        <v>SubLAPSCE WestAverage WeekdayNovember22</v>
      </c>
      <c r="B16199" t="s">
        <v>2237</v>
      </c>
      <c r="C16199" t="s">
        <v>2267</v>
      </c>
      <c r="D16199" t="s">
        <v>2945</v>
      </c>
      <c r="E16199" t="s">
        <v>3358</v>
      </c>
      <c r="F16199" s="6">
        <v>22</v>
      </c>
      <c r="G16199" s="6">
        <v>194.40538024902344</v>
      </c>
      <c r="H16199" s="6">
        <v>194.40538024902344</v>
      </c>
      <c r="I16199" s="6">
        <v>18.008569717407227</v>
      </c>
      <c r="J16199" s="6">
        <v>58.401304347826105</v>
      </c>
      <c r="K16199">
        <f t="shared" si="506"/>
        <v>0</v>
      </c>
    </row>
    <row r="16200" spans="1:11" x14ac:dyDescent="0.25">
      <c r="A16200" s="5" t="str">
        <f t="shared" si="507"/>
        <v>SubLAPSCE WestAverage WeekdayNovember23</v>
      </c>
      <c r="B16200" t="s">
        <v>2237</v>
      </c>
      <c r="C16200" t="s">
        <v>2267</v>
      </c>
      <c r="D16200" t="s">
        <v>2945</v>
      </c>
      <c r="E16200" t="s">
        <v>3358</v>
      </c>
      <c r="F16200" s="6">
        <v>23</v>
      </c>
      <c r="G16200" s="6">
        <v>191.93399047851563</v>
      </c>
      <c r="H16200" s="6">
        <v>191.93399047851563</v>
      </c>
      <c r="I16200" s="6">
        <v>20.433940887451172</v>
      </c>
      <c r="J16200" s="6">
        <v>57.602173913043451</v>
      </c>
      <c r="K16200">
        <f t="shared" si="506"/>
        <v>0</v>
      </c>
    </row>
    <row r="16201" spans="1:11" x14ac:dyDescent="0.25">
      <c r="A16201" s="5" t="str">
        <f t="shared" si="507"/>
        <v>SubLAPSCE WestAverage WeekdayNovember24</v>
      </c>
      <c r="B16201" t="s">
        <v>2237</v>
      </c>
      <c r="C16201" t="s">
        <v>2267</v>
      </c>
      <c r="D16201" t="s">
        <v>2945</v>
      </c>
      <c r="E16201" t="s">
        <v>3358</v>
      </c>
      <c r="F16201" s="6">
        <v>24</v>
      </c>
      <c r="G16201" s="6">
        <v>179.10856628417969</v>
      </c>
      <c r="H16201" s="6">
        <v>179.10856628417969</v>
      </c>
      <c r="I16201" s="6">
        <v>19.253726959228516</v>
      </c>
      <c r="J16201" s="6">
        <v>56.822608695652178</v>
      </c>
      <c r="K16201">
        <f t="shared" si="506"/>
        <v>0</v>
      </c>
    </row>
    <row r="16202" spans="1:11" x14ac:dyDescent="0.25">
      <c r="A16202" s="5" t="str">
        <f t="shared" si="507"/>
        <v>SubLAPSCE WestMonthly Peak DayNovember1</v>
      </c>
      <c r="B16202" t="s">
        <v>2237</v>
      </c>
      <c r="C16202" t="s">
        <v>2267</v>
      </c>
      <c r="D16202" t="s">
        <v>2946</v>
      </c>
      <c r="E16202" t="s">
        <v>3358</v>
      </c>
      <c r="F16202" s="6">
        <v>1</v>
      </c>
      <c r="G16202" s="6">
        <v>207.82237243652344</v>
      </c>
      <c r="H16202" s="6">
        <v>207.82237243652344</v>
      </c>
      <c r="I16202" s="6">
        <v>24.58922004699707</v>
      </c>
      <c r="J16202" s="6">
        <v>64.76695652173909</v>
      </c>
      <c r="K16202">
        <f t="shared" si="506"/>
        <v>0</v>
      </c>
    </row>
    <row r="16203" spans="1:11" x14ac:dyDescent="0.25">
      <c r="A16203" s="5" t="str">
        <f t="shared" si="507"/>
        <v>SubLAPSCE WestMonthly Peak DayNovember2</v>
      </c>
      <c r="B16203" t="s">
        <v>2237</v>
      </c>
      <c r="C16203" t="s">
        <v>2267</v>
      </c>
      <c r="D16203" t="s">
        <v>2946</v>
      </c>
      <c r="E16203" t="s">
        <v>3358</v>
      </c>
      <c r="F16203" s="6">
        <v>2</v>
      </c>
      <c r="G16203" s="6">
        <v>213.04145812988281</v>
      </c>
      <c r="H16203" s="6">
        <v>213.04145812988281</v>
      </c>
      <c r="I16203" s="6">
        <v>23.148765563964844</v>
      </c>
      <c r="J16203" s="6">
        <v>63.653043478260891</v>
      </c>
      <c r="K16203">
        <f t="shared" si="506"/>
        <v>0</v>
      </c>
    </row>
    <row r="16204" spans="1:11" x14ac:dyDescent="0.25">
      <c r="A16204" s="5" t="str">
        <f t="shared" si="507"/>
        <v>SubLAPSCE WestMonthly Peak DayNovember3</v>
      </c>
      <c r="B16204" t="s">
        <v>2237</v>
      </c>
      <c r="C16204" t="s">
        <v>2267</v>
      </c>
      <c r="D16204" t="s">
        <v>2946</v>
      </c>
      <c r="E16204" t="s">
        <v>3358</v>
      </c>
      <c r="F16204" s="6">
        <v>3</v>
      </c>
      <c r="G16204" s="6">
        <v>241.44186401367188</v>
      </c>
      <c r="H16204" s="6">
        <v>241.44186401367188</v>
      </c>
      <c r="I16204" s="6">
        <v>24.071535110473633</v>
      </c>
      <c r="J16204" s="6">
        <v>62.869565217391312</v>
      </c>
      <c r="K16204">
        <f t="shared" si="506"/>
        <v>0</v>
      </c>
    </row>
    <row r="16205" spans="1:11" x14ac:dyDescent="0.25">
      <c r="A16205" s="5" t="str">
        <f t="shared" si="507"/>
        <v>SubLAPSCE WestMonthly Peak DayNovember4</v>
      </c>
      <c r="B16205" t="s">
        <v>2237</v>
      </c>
      <c r="C16205" t="s">
        <v>2267</v>
      </c>
      <c r="D16205" t="s">
        <v>2946</v>
      </c>
      <c r="E16205" t="s">
        <v>3358</v>
      </c>
      <c r="F16205" s="6">
        <v>4</v>
      </c>
      <c r="G16205" s="6">
        <v>235.40472412109375</v>
      </c>
      <c r="H16205" s="6">
        <v>235.40472412109375</v>
      </c>
      <c r="I16205" s="6">
        <v>22.626222610473633</v>
      </c>
      <c r="J16205" s="6">
        <v>61.669565217391266</v>
      </c>
      <c r="K16205">
        <f t="shared" si="506"/>
        <v>0</v>
      </c>
    </row>
    <row r="16206" spans="1:11" x14ac:dyDescent="0.25">
      <c r="A16206" s="5" t="str">
        <f t="shared" si="507"/>
        <v>SubLAPSCE WestMonthly Peak DayNovember5</v>
      </c>
      <c r="B16206" t="s">
        <v>2237</v>
      </c>
      <c r="C16206" t="s">
        <v>2267</v>
      </c>
      <c r="D16206" t="s">
        <v>2946</v>
      </c>
      <c r="E16206" t="s">
        <v>3358</v>
      </c>
      <c r="F16206" s="6">
        <v>5</v>
      </c>
      <c r="G16206" s="6">
        <v>256.3094482421875</v>
      </c>
      <c r="H16206" s="6">
        <v>256.3094482421875</v>
      </c>
      <c r="I16206" s="6">
        <v>23.40046501159668</v>
      </c>
      <c r="J16206" s="6">
        <v>61.216956521739093</v>
      </c>
      <c r="K16206">
        <f t="shared" si="506"/>
        <v>0</v>
      </c>
    </row>
    <row r="16207" spans="1:11" x14ac:dyDescent="0.25">
      <c r="A16207" s="5" t="str">
        <f t="shared" si="507"/>
        <v>SubLAPSCE WestMonthly Peak DayNovember6</v>
      </c>
      <c r="B16207" t="s">
        <v>2237</v>
      </c>
      <c r="C16207" t="s">
        <v>2267</v>
      </c>
      <c r="D16207" t="s">
        <v>2946</v>
      </c>
      <c r="E16207" t="s">
        <v>3358</v>
      </c>
      <c r="F16207" s="6">
        <v>6</v>
      </c>
      <c r="G16207" s="6">
        <v>291.5208740234375</v>
      </c>
      <c r="H16207" s="6">
        <v>291.5208740234375</v>
      </c>
      <c r="I16207" s="6">
        <v>22.635452270507813</v>
      </c>
      <c r="J16207" s="6">
        <v>61.748695652173865</v>
      </c>
      <c r="K16207">
        <f t="shared" si="506"/>
        <v>0</v>
      </c>
    </row>
    <row r="16208" spans="1:11" x14ac:dyDescent="0.25">
      <c r="A16208" s="5" t="str">
        <f t="shared" si="507"/>
        <v>SubLAPSCE WestMonthly Peak DayNovember7</v>
      </c>
      <c r="B16208" t="s">
        <v>2237</v>
      </c>
      <c r="C16208" t="s">
        <v>2267</v>
      </c>
      <c r="D16208" t="s">
        <v>2946</v>
      </c>
      <c r="E16208" t="s">
        <v>3358</v>
      </c>
      <c r="F16208" s="6">
        <v>7</v>
      </c>
      <c r="G16208" s="6">
        <v>317.9609375</v>
      </c>
      <c r="H16208" s="6">
        <v>317.9609375</v>
      </c>
      <c r="I16208" s="6">
        <v>23.535247802734375</v>
      </c>
      <c r="J16208" s="6">
        <v>62.090000000000011</v>
      </c>
      <c r="K16208">
        <f t="shared" si="506"/>
        <v>0</v>
      </c>
    </row>
    <row r="16209" spans="1:11" x14ac:dyDescent="0.25">
      <c r="A16209" s="5" t="str">
        <f t="shared" si="507"/>
        <v>SubLAPSCE WestMonthly Peak DayNovember8</v>
      </c>
      <c r="B16209" t="s">
        <v>2237</v>
      </c>
      <c r="C16209" t="s">
        <v>2267</v>
      </c>
      <c r="D16209" t="s">
        <v>2946</v>
      </c>
      <c r="E16209" t="s">
        <v>3358</v>
      </c>
      <c r="F16209" s="6">
        <v>8</v>
      </c>
      <c r="G16209" s="6">
        <v>345.01821899414063</v>
      </c>
      <c r="H16209" s="6">
        <v>345.01821899414063</v>
      </c>
      <c r="I16209" s="6">
        <v>20.106365203857422</v>
      </c>
      <c r="J16209" s="6">
        <v>63.246086956521751</v>
      </c>
      <c r="K16209">
        <f t="shared" si="506"/>
        <v>0</v>
      </c>
    </row>
    <row r="16210" spans="1:11" x14ac:dyDescent="0.25">
      <c r="A16210" s="5" t="str">
        <f t="shared" si="507"/>
        <v>SubLAPSCE WestMonthly Peak DayNovember9</v>
      </c>
      <c r="B16210" t="s">
        <v>2237</v>
      </c>
      <c r="C16210" t="s">
        <v>2267</v>
      </c>
      <c r="D16210" t="s">
        <v>2946</v>
      </c>
      <c r="E16210" t="s">
        <v>3358</v>
      </c>
      <c r="F16210" s="6">
        <v>9</v>
      </c>
      <c r="G16210" s="6">
        <v>343.05194091796875</v>
      </c>
      <c r="H16210" s="6">
        <v>343.05194091796875</v>
      </c>
      <c r="I16210" s="6">
        <v>24.382665634155273</v>
      </c>
      <c r="J16210" s="6">
        <v>65.213478260869593</v>
      </c>
      <c r="K16210">
        <f t="shared" si="506"/>
        <v>0</v>
      </c>
    </row>
    <row r="16211" spans="1:11" x14ac:dyDescent="0.25">
      <c r="A16211" s="5" t="str">
        <f t="shared" si="507"/>
        <v>SubLAPSCE WestMonthly Peak DayNovember10</v>
      </c>
      <c r="B16211" t="s">
        <v>2237</v>
      </c>
      <c r="C16211" t="s">
        <v>2267</v>
      </c>
      <c r="D16211" t="s">
        <v>2946</v>
      </c>
      <c r="E16211" t="s">
        <v>3358</v>
      </c>
      <c r="F16211" s="6">
        <v>10</v>
      </c>
      <c r="G16211" s="6">
        <v>353.07550048828125</v>
      </c>
      <c r="H16211" s="6">
        <v>353.07550048828125</v>
      </c>
      <c r="I16211" s="6">
        <v>23.066396713256836</v>
      </c>
      <c r="J16211" s="6">
        <v>68.947391304347875</v>
      </c>
      <c r="K16211">
        <f t="shared" si="506"/>
        <v>0</v>
      </c>
    </row>
    <row r="16212" spans="1:11" x14ac:dyDescent="0.25">
      <c r="A16212" s="5" t="str">
        <f t="shared" si="507"/>
        <v>SubLAPSCE WestMonthly Peak DayNovember11</v>
      </c>
      <c r="B16212" t="s">
        <v>2237</v>
      </c>
      <c r="C16212" t="s">
        <v>2267</v>
      </c>
      <c r="D16212" t="s">
        <v>2946</v>
      </c>
      <c r="E16212" t="s">
        <v>3358</v>
      </c>
      <c r="F16212" s="6">
        <v>11</v>
      </c>
      <c r="G16212" s="6">
        <v>367.53033447265625</v>
      </c>
      <c r="H16212" s="6">
        <v>367.53033447265625</v>
      </c>
      <c r="I16212" s="6">
        <v>30.875303268432617</v>
      </c>
      <c r="J16212" s="6">
        <v>75.986956521739074</v>
      </c>
      <c r="K16212">
        <f t="shared" si="506"/>
        <v>0</v>
      </c>
    </row>
    <row r="16213" spans="1:11" x14ac:dyDescent="0.25">
      <c r="A16213" s="5" t="str">
        <f t="shared" si="507"/>
        <v>SubLAPSCE WestMonthly Peak DayNovember12</v>
      </c>
      <c r="B16213" t="s">
        <v>2237</v>
      </c>
      <c r="C16213" t="s">
        <v>2267</v>
      </c>
      <c r="D16213" t="s">
        <v>2946</v>
      </c>
      <c r="E16213" t="s">
        <v>3358</v>
      </c>
      <c r="F16213" s="6">
        <v>12</v>
      </c>
      <c r="G16213" s="6">
        <v>349.78482055664063</v>
      </c>
      <c r="H16213" s="6">
        <v>349.78482055664063</v>
      </c>
      <c r="I16213" s="6">
        <v>26.016202926635742</v>
      </c>
      <c r="J16213" s="6">
        <v>79.578260869565156</v>
      </c>
      <c r="K16213">
        <f t="shared" si="506"/>
        <v>0</v>
      </c>
    </row>
    <row r="16214" spans="1:11" x14ac:dyDescent="0.25">
      <c r="A16214" s="5" t="str">
        <f t="shared" si="507"/>
        <v>SubLAPSCE WestMonthly Peak DayNovember13</v>
      </c>
      <c r="B16214" t="s">
        <v>2237</v>
      </c>
      <c r="C16214" t="s">
        <v>2267</v>
      </c>
      <c r="D16214" t="s">
        <v>2946</v>
      </c>
      <c r="E16214" t="s">
        <v>3358</v>
      </c>
      <c r="F16214" s="6">
        <v>13</v>
      </c>
      <c r="G16214" s="6">
        <v>331.1134033203125</v>
      </c>
      <c r="H16214" s="6">
        <v>331.1134033203125</v>
      </c>
      <c r="I16214" s="6">
        <v>26.35508918762207</v>
      </c>
      <c r="J16214" s="6">
        <v>79.526086956521752</v>
      </c>
      <c r="K16214">
        <f t="shared" si="506"/>
        <v>0</v>
      </c>
    </row>
    <row r="16215" spans="1:11" x14ac:dyDescent="0.25">
      <c r="A16215" s="5" t="str">
        <f t="shared" si="507"/>
        <v>SubLAPSCE WestMonthly Peak DayNovember14</v>
      </c>
      <c r="B16215" t="s">
        <v>2237</v>
      </c>
      <c r="C16215" t="s">
        <v>2267</v>
      </c>
      <c r="D16215" t="s">
        <v>2946</v>
      </c>
      <c r="E16215" t="s">
        <v>3358</v>
      </c>
      <c r="F16215" s="6">
        <v>14</v>
      </c>
      <c r="G16215" s="6">
        <v>303.34844970703125</v>
      </c>
      <c r="H16215" s="6">
        <v>303.34844970703125</v>
      </c>
      <c r="I16215" s="6">
        <v>28.853824615478516</v>
      </c>
      <c r="J16215" s="6">
        <v>84.400000000000048</v>
      </c>
      <c r="K16215">
        <f t="shared" si="506"/>
        <v>0</v>
      </c>
    </row>
    <row r="16216" spans="1:11" x14ac:dyDescent="0.25">
      <c r="A16216" s="5" t="str">
        <f t="shared" si="507"/>
        <v>SubLAPSCE WestMonthly Peak DayNovember15</v>
      </c>
      <c r="B16216" t="s">
        <v>2237</v>
      </c>
      <c r="C16216" t="s">
        <v>2267</v>
      </c>
      <c r="D16216" t="s">
        <v>2946</v>
      </c>
      <c r="E16216" t="s">
        <v>3358</v>
      </c>
      <c r="F16216" s="6">
        <v>15</v>
      </c>
      <c r="G16216" s="6">
        <v>267.63442993164063</v>
      </c>
      <c r="H16216" s="6">
        <v>267.63442993164063</v>
      </c>
      <c r="I16216" s="6">
        <v>34.815956115722656</v>
      </c>
      <c r="J16216" s="6">
        <v>86.778260869565244</v>
      </c>
      <c r="K16216">
        <f t="shared" si="506"/>
        <v>0</v>
      </c>
    </row>
    <row r="16217" spans="1:11" x14ac:dyDescent="0.25">
      <c r="A16217" s="5" t="str">
        <f t="shared" si="507"/>
        <v>SubLAPSCE WestMonthly Peak DayNovember16</v>
      </c>
      <c r="B16217" t="s">
        <v>2237</v>
      </c>
      <c r="C16217" t="s">
        <v>2267</v>
      </c>
      <c r="D16217" t="s">
        <v>2946</v>
      </c>
      <c r="E16217" t="s">
        <v>3358</v>
      </c>
      <c r="F16217" s="6">
        <v>16</v>
      </c>
      <c r="G16217" s="6">
        <v>230.55677795410156</v>
      </c>
      <c r="H16217" s="6">
        <v>230.55677795410156</v>
      </c>
      <c r="I16217" s="6">
        <v>26.364255905151367</v>
      </c>
      <c r="J16217" s="6">
        <v>86.595652173912995</v>
      </c>
      <c r="K16217">
        <f t="shared" si="506"/>
        <v>0</v>
      </c>
    </row>
    <row r="16218" spans="1:11" x14ac:dyDescent="0.25">
      <c r="A16218" s="5" t="str">
        <f t="shared" si="507"/>
        <v>SubLAPSCE WestMonthly Peak DayNovember17</v>
      </c>
      <c r="B16218" t="s">
        <v>2237</v>
      </c>
      <c r="C16218" t="s">
        <v>2267</v>
      </c>
      <c r="D16218" t="s">
        <v>2946</v>
      </c>
      <c r="E16218" t="s">
        <v>3358</v>
      </c>
      <c r="F16218" s="6">
        <v>17</v>
      </c>
      <c r="G16218" s="6">
        <v>203.57124328613281</v>
      </c>
      <c r="H16218" s="6">
        <v>203.57124328613281</v>
      </c>
      <c r="I16218" s="6">
        <v>25.721353530883789</v>
      </c>
      <c r="J16218" s="6">
        <v>82.569565217391258</v>
      </c>
      <c r="K16218">
        <f t="shared" si="506"/>
        <v>0</v>
      </c>
    </row>
    <row r="16219" spans="1:11" x14ac:dyDescent="0.25">
      <c r="A16219" s="5" t="str">
        <f t="shared" si="507"/>
        <v>SubLAPSCE WestMonthly Peak DayNovember18</v>
      </c>
      <c r="B16219" t="s">
        <v>2237</v>
      </c>
      <c r="C16219" t="s">
        <v>2267</v>
      </c>
      <c r="D16219" t="s">
        <v>2946</v>
      </c>
      <c r="E16219" t="s">
        <v>3358</v>
      </c>
      <c r="F16219" s="6">
        <v>18</v>
      </c>
      <c r="G16219" s="6">
        <v>181.24864196777344</v>
      </c>
      <c r="H16219" s="6">
        <v>181.24864196777344</v>
      </c>
      <c r="I16219" s="6">
        <v>26.652172088623047</v>
      </c>
      <c r="J16219" s="6">
        <v>81.030434782608637</v>
      </c>
      <c r="K16219">
        <f t="shared" si="506"/>
        <v>0</v>
      </c>
    </row>
    <row r="16220" spans="1:11" x14ac:dyDescent="0.25">
      <c r="A16220" s="5" t="str">
        <f t="shared" si="507"/>
        <v>SubLAPSCE WestMonthly Peak DayNovember19</v>
      </c>
      <c r="B16220" t="s">
        <v>2237</v>
      </c>
      <c r="C16220" t="s">
        <v>2267</v>
      </c>
      <c r="D16220" t="s">
        <v>2946</v>
      </c>
      <c r="E16220" t="s">
        <v>3358</v>
      </c>
      <c r="F16220" s="6">
        <v>19</v>
      </c>
      <c r="G16220" s="6">
        <v>194.88801574707031</v>
      </c>
      <c r="H16220" s="6">
        <v>194.88801574707031</v>
      </c>
      <c r="I16220" s="6">
        <v>35.657646179199219</v>
      </c>
      <c r="J16220" s="6">
        <v>79.771739130434753</v>
      </c>
      <c r="K16220">
        <f t="shared" si="506"/>
        <v>0</v>
      </c>
    </row>
    <row r="16221" spans="1:11" x14ac:dyDescent="0.25">
      <c r="A16221" s="5" t="str">
        <f t="shared" si="507"/>
        <v>SubLAPSCE WestMonthly Peak DayNovember20</v>
      </c>
      <c r="B16221" t="s">
        <v>2237</v>
      </c>
      <c r="C16221" t="s">
        <v>2267</v>
      </c>
      <c r="D16221" t="s">
        <v>2946</v>
      </c>
      <c r="E16221" t="s">
        <v>3358</v>
      </c>
      <c r="F16221" s="6">
        <v>20</v>
      </c>
      <c r="G16221" s="6">
        <v>196.60432434082031</v>
      </c>
      <c r="H16221" s="6">
        <v>196.60432434082031</v>
      </c>
      <c r="I16221" s="6">
        <v>26.982385635375977</v>
      </c>
      <c r="J16221" s="6">
        <v>77.330434782608705</v>
      </c>
      <c r="K16221">
        <f t="shared" si="506"/>
        <v>0</v>
      </c>
    </row>
    <row r="16222" spans="1:11" x14ac:dyDescent="0.25">
      <c r="A16222" s="5" t="str">
        <f t="shared" si="507"/>
        <v>SubLAPSCE WestMonthly Peak DayNovember21</v>
      </c>
      <c r="B16222" t="s">
        <v>2237</v>
      </c>
      <c r="C16222" t="s">
        <v>2267</v>
      </c>
      <c r="D16222" t="s">
        <v>2946</v>
      </c>
      <c r="E16222" t="s">
        <v>3358</v>
      </c>
      <c r="F16222" s="6">
        <v>21</v>
      </c>
      <c r="G16222" s="6">
        <v>201.817138671875</v>
      </c>
      <c r="H16222" s="6">
        <v>201.817138671875</v>
      </c>
      <c r="I16222" s="6">
        <v>25.141578674316406</v>
      </c>
      <c r="J16222" s="6">
        <v>75.026086956521752</v>
      </c>
      <c r="K16222">
        <f t="shared" si="506"/>
        <v>0</v>
      </c>
    </row>
    <row r="16223" spans="1:11" x14ac:dyDescent="0.25">
      <c r="A16223" s="5" t="str">
        <f t="shared" si="507"/>
        <v>SubLAPSCE WestMonthly Peak DayNovember22</v>
      </c>
      <c r="B16223" t="s">
        <v>2237</v>
      </c>
      <c r="C16223" t="s">
        <v>2267</v>
      </c>
      <c r="D16223" t="s">
        <v>2946</v>
      </c>
      <c r="E16223" t="s">
        <v>3358</v>
      </c>
      <c r="F16223" s="6">
        <v>22</v>
      </c>
      <c r="G16223" s="6">
        <v>214.54219055175781</v>
      </c>
      <c r="H16223" s="6">
        <v>214.54219055175781</v>
      </c>
      <c r="I16223" s="6">
        <v>27.53278923034668</v>
      </c>
      <c r="J16223" s="6">
        <v>74.046956521739133</v>
      </c>
      <c r="K16223">
        <f t="shared" si="506"/>
        <v>0</v>
      </c>
    </row>
    <row r="16224" spans="1:11" x14ac:dyDescent="0.25">
      <c r="A16224" s="5" t="str">
        <f t="shared" si="507"/>
        <v>SubLAPSCE WestMonthly Peak DayNovember23</v>
      </c>
      <c r="B16224" t="s">
        <v>2237</v>
      </c>
      <c r="C16224" t="s">
        <v>2267</v>
      </c>
      <c r="D16224" t="s">
        <v>2946</v>
      </c>
      <c r="E16224" t="s">
        <v>3358</v>
      </c>
      <c r="F16224" s="6">
        <v>23</v>
      </c>
      <c r="G16224" s="6">
        <v>200.80094909667969</v>
      </c>
      <c r="H16224" s="6">
        <v>200.80094909667969</v>
      </c>
      <c r="I16224" s="6">
        <v>29.600179672241211</v>
      </c>
      <c r="J16224" s="6">
        <v>73.19826086956526</v>
      </c>
      <c r="K16224">
        <f t="shared" si="506"/>
        <v>0</v>
      </c>
    </row>
    <row r="16225" spans="1:11" x14ac:dyDescent="0.25">
      <c r="A16225" s="5" t="str">
        <f t="shared" si="507"/>
        <v>SubLAPSCE WestMonthly Peak DayNovember24</v>
      </c>
      <c r="B16225" t="s">
        <v>2237</v>
      </c>
      <c r="C16225" t="s">
        <v>2267</v>
      </c>
      <c r="D16225" t="s">
        <v>2946</v>
      </c>
      <c r="E16225" t="s">
        <v>3358</v>
      </c>
      <c r="F16225" s="6">
        <v>24</v>
      </c>
      <c r="G16225" s="6">
        <v>198.18922424316406</v>
      </c>
      <c r="H16225" s="6">
        <v>198.18922424316406</v>
      </c>
      <c r="I16225" s="6">
        <v>23.431646347045898</v>
      </c>
      <c r="J16225" s="6">
        <v>70.370869565217433</v>
      </c>
      <c r="K16225">
        <f t="shared" si="506"/>
        <v>0</v>
      </c>
    </row>
    <row r="16226" spans="1:11" x14ac:dyDescent="0.25">
      <c r="A16226" s="5" t="str">
        <f t="shared" si="507"/>
        <v>SubLAPSCE WestAverage WeekdayDecember1</v>
      </c>
      <c r="B16226" t="s">
        <v>2237</v>
      </c>
      <c r="C16226" t="s">
        <v>2267</v>
      </c>
      <c r="D16226" t="s">
        <v>2947</v>
      </c>
      <c r="E16226" t="s">
        <v>3359</v>
      </c>
      <c r="F16226" s="6">
        <v>1</v>
      </c>
      <c r="G16226" s="6">
        <v>194.200927734375</v>
      </c>
      <c r="H16226" s="6">
        <v>194.200927734375</v>
      </c>
      <c r="I16226" s="6">
        <v>21.240753173828125</v>
      </c>
      <c r="J16226" s="6">
        <v>53.407826086956504</v>
      </c>
      <c r="K16226">
        <f t="shared" si="506"/>
        <v>0</v>
      </c>
    </row>
    <row r="16227" spans="1:11" x14ac:dyDescent="0.25">
      <c r="A16227" s="5" t="str">
        <f t="shared" si="507"/>
        <v>SubLAPSCE WestAverage WeekdayDecember2</v>
      </c>
      <c r="B16227" t="s">
        <v>2237</v>
      </c>
      <c r="C16227" t="s">
        <v>2267</v>
      </c>
      <c r="D16227" t="s">
        <v>2947</v>
      </c>
      <c r="E16227" t="s">
        <v>3359</v>
      </c>
      <c r="F16227" s="6">
        <v>2</v>
      </c>
      <c r="G16227" s="6">
        <v>215.44601440429688</v>
      </c>
      <c r="H16227" s="6">
        <v>215.44601440429688</v>
      </c>
      <c r="I16227" s="6">
        <v>24.266769409179688</v>
      </c>
      <c r="J16227" s="6">
        <v>52.446956521739139</v>
      </c>
      <c r="K16227">
        <f t="shared" si="506"/>
        <v>0</v>
      </c>
    </row>
    <row r="16228" spans="1:11" x14ac:dyDescent="0.25">
      <c r="A16228" s="5" t="str">
        <f t="shared" si="507"/>
        <v>SubLAPSCE WestAverage WeekdayDecember3</v>
      </c>
      <c r="B16228" t="s">
        <v>2237</v>
      </c>
      <c r="C16228" t="s">
        <v>2267</v>
      </c>
      <c r="D16228" t="s">
        <v>2947</v>
      </c>
      <c r="E16228" t="s">
        <v>3359</v>
      </c>
      <c r="F16228" s="6">
        <v>3</v>
      </c>
      <c r="G16228" s="6">
        <v>235.33334350585938</v>
      </c>
      <c r="H16228" s="6">
        <v>235.33334350585938</v>
      </c>
      <c r="I16228" s="6">
        <v>27.372369766235352</v>
      </c>
      <c r="J16228" s="6">
        <v>51.696086956521768</v>
      </c>
      <c r="K16228">
        <f t="shared" si="506"/>
        <v>0</v>
      </c>
    </row>
    <row r="16229" spans="1:11" x14ac:dyDescent="0.25">
      <c r="A16229" s="5" t="str">
        <f t="shared" si="507"/>
        <v>SubLAPSCE WestAverage WeekdayDecember4</v>
      </c>
      <c r="B16229" t="s">
        <v>2237</v>
      </c>
      <c r="C16229" t="s">
        <v>2267</v>
      </c>
      <c r="D16229" t="s">
        <v>2947</v>
      </c>
      <c r="E16229" t="s">
        <v>3359</v>
      </c>
      <c r="F16229" s="6">
        <v>4</v>
      </c>
      <c r="G16229" s="6">
        <v>230.08619689941406</v>
      </c>
      <c r="H16229" s="6">
        <v>230.08619689941406</v>
      </c>
      <c r="I16229" s="6">
        <v>26.169397354125977</v>
      </c>
      <c r="J16229" s="6">
        <v>51.116956521739155</v>
      </c>
      <c r="K16229">
        <f t="shared" si="506"/>
        <v>0</v>
      </c>
    </row>
    <row r="16230" spans="1:11" x14ac:dyDescent="0.25">
      <c r="A16230" s="5" t="str">
        <f t="shared" si="507"/>
        <v>SubLAPSCE WestAverage WeekdayDecember5</v>
      </c>
      <c r="B16230" t="s">
        <v>2237</v>
      </c>
      <c r="C16230" t="s">
        <v>2267</v>
      </c>
      <c r="D16230" t="s">
        <v>2947</v>
      </c>
      <c r="E16230" t="s">
        <v>3359</v>
      </c>
      <c r="F16230" s="6">
        <v>5</v>
      </c>
      <c r="G16230" s="6">
        <v>249.49739074707031</v>
      </c>
      <c r="H16230" s="6">
        <v>249.49739074707031</v>
      </c>
      <c r="I16230" s="6">
        <v>21.677700042724609</v>
      </c>
      <c r="J16230" s="6">
        <v>50.42608695652175</v>
      </c>
      <c r="K16230">
        <f t="shared" si="506"/>
        <v>0</v>
      </c>
    </row>
    <row r="16231" spans="1:11" x14ac:dyDescent="0.25">
      <c r="A16231" s="5" t="str">
        <f t="shared" si="507"/>
        <v>SubLAPSCE WestAverage WeekdayDecember6</v>
      </c>
      <c r="B16231" t="s">
        <v>2237</v>
      </c>
      <c r="C16231" t="s">
        <v>2267</v>
      </c>
      <c r="D16231" t="s">
        <v>2947</v>
      </c>
      <c r="E16231" t="s">
        <v>3359</v>
      </c>
      <c r="F16231" s="6">
        <v>6</v>
      </c>
      <c r="G16231" s="6">
        <v>270.64877319335938</v>
      </c>
      <c r="H16231" s="6">
        <v>270.64877319335938</v>
      </c>
      <c r="I16231" s="6">
        <v>20.692464828491211</v>
      </c>
      <c r="J16231" s="6">
        <v>50.528695652173887</v>
      </c>
      <c r="K16231">
        <f t="shared" si="506"/>
        <v>0</v>
      </c>
    </row>
    <row r="16232" spans="1:11" x14ac:dyDescent="0.25">
      <c r="A16232" s="5" t="str">
        <f t="shared" si="507"/>
        <v>SubLAPSCE WestAverage WeekdayDecember7</v>
      </c>
      <c r="B16232" t="s">
        <v>2237</v>
      </c>
      <c r="C16232" t="s">
        <v>2267</v>
      </c>
      <c r="D16232" t="s">
        <v>2947</v>
      </c>
      <c r="E16232" t="s">
        <v>3359</v>
      </c>
      <c r="F16232" s="6">
        <v>7</v>
      </c>
      <c r="G16232" s="6">
        <v>305.09146118164063</v>
      </c>
      <c r="H16232" s="6">
        <v>305.09146118164063</v>
      </c>
      <c r="I16232" s="6">
        <v>22.795831680297852</v>
      </c>
      <c r="J16232" s="6">
        <v>50.04478260869567</v>
      </c>
      <c r="K16232">
        <f t="shared" si="506"/>
        <v>0</v>
      </c>
    </row>
    <row r="16233" spans="1:11" x14ac:dyDescent="0.25">
      <c r="A16233" s="5" t="str">
        <f t="shared" si="507"/>
        <v>SubLAPSCE WestAverage WeekdayDecember8</v>
      </c>
      <c r="B16233" t="s">
        <v>2237</v>
      </c>
      <c r="C16233" t="s">
        <v>2267</v>
      </c>
      <c r="D16233" t="s">
        <v>2947</v>
      </c>
      <c r="E16233" t="s">
        <v>3359</v>
      </c>
      <c r="F16233" s="6">
        <v>8</v>
      </c>
      <c r="G16233" s="6">
        <v>296.4609375</v>
      </c>
      <c r="H16233" s="6">
        <v>296.4609375</v>
      </c>
      <c r="I16233" s="6">
        <v>27.520565032958984</v>
      </c>
      <c r="J16233" s="6">
        <v>50.110434782608692</v>
      </c>
      <c r="K16233">
        <f t="shared" si="506"/>
        <v>0</v>
      </c>
    </row>
    <row r="16234" spans="1:11" x14ac:dyDescent="0.25">
      <c r="A16234" s="5" t="str">
        <f t="shared" si="507"/>
        <v>SubLAPSCE WestAverage WeekdayDecember9</v>
      </c>
      <c r="B16234" t="s">
        <v>2237</v>
      </c>
      <c r="C16234" t="s">
        <v>2267</v>
      </c>
      <c r="D16234" t="s">
        <v>2947</v>
      </c>
      <c r="E16234" t="s">
        <v>3359</v>
      </c>
      <c r="F16234" s="6">
        <v>9</v>
      </c>
      <c r="G16234" s="6">
        <v>293.31884765625</v>
      </c>
      <c r="H16234" s="6">
        <v>293.31884765625</v>
      </c>
      <c r="I16234" s="6">
        <v>20.001596450805664</v>
      </c>
      <c r="J16234" s="6">
        <v>50.724347826086941</v>
      </c>
      <c r="K16234">
        <f t="shared" si="506"/>
        <v>0</v>
      </c>
    </row>
    <row r="16235" spans="1:11" x14ac:dyDescent="0.25">
      <c r="A16235" s="5" t="str">
        <f t="shared" si="507"/>
        <v>SubLAPSCE WestAverage WeekdayDecember10</v>
      </c>
      <c r="B16235" t="s">
        <v>2237</v>
      </c>
      <c r="C16235" t="s">
        <v>2267</v>
      </c>
      <c r="D16235" t="s">
        <v>2947</v>
      </c>
      <c r="E16235" t="s">
        <v>3359</v>
      </c>
      <c r="F16235" s="6">
        <v>10</v>
      </c>
      <c r="G16235" s="6">
        <v>288.62579345703125</v>
      </c>
      <c r="H16235" s="6">
        <v>288.62579345703125</v>
      </c>
      <c r="I16235" s="6">
        <v>19.350786209106445</v>
      </c>
      <c r="J16235" s="6">
        <v>54.353043478260865</v>
      </c>
      <c r="K16235">
        <f t="shared" si="506"/>
        <v>0</v>
      </c>
    </row>
    <row r="16236" spans="1:11" x14ac:dyDescent="0.25">
      <c r="A16236" s="5" t="str">
        <f t="shared" si="507"/>
        <v>SubLAPSCE WestAverage WeekdayDecember11</v>
      </c>
      <c r="B16236" t="s">
        <v>2237</v>
      </c>
      <c r="C16236" t="s">
        <v>2267</v>
      </c>
      <c r="D16236" t="s">
        <v>2947</v>
      </c>
      <c r="E16236" t="s">
        <v>3359</v>
      </c>
      <c r="F16236" s="6">
        <v>11</v>
      </c>
      <c r="G16236" s="6">
        <v>322.17715454101563</v>
      </c>
      <c r="H16236" s="6">
        <v>322.17715454101563</v>
      </c>
      <c r="I16236" s="6">
        <v>23.593725204467773</v>
      </c>
      <c r="J16236" s="6">
        <v>59.43521739130437</v>
      </c>
      <c r="K16236">
        <f t="shared" si="506"/>
        <v>0</v>
      </c>
    </row>
    <row r="16237" spans="1:11" x14ac:dyDescent="0.25">
      <c r="A16237" s="5" t="str">
        <f t="shared" si="507"/>
        <v>SubLAPSCE WestAverage WeekdayDecember12</v>
      </c>
      <c r="B16237" t="s">
        <v>2237</v>
      </c>
      <c r="C16237" t="s">
        <v>2267</v>
      </c>
      <c r="D16237" t="s">
        <v>2947</v>
      </c>
      <c r="E16237" t="s">
        <v>3359</v>
      </c>
      <c r="F16237" s="6">
        <v>12</v>
      </c>
      <c r="G16237" s="6">
        <v>306.23312377929688</v>
      </c>
      <c r="H16237" s="6">
        <v>306.23312377929688</v>
      </c>
      <c r="I16237" s="6">
        <v>26.276922225952148</v>
      </c>
      <c r="J16237" s="6">
        <v>65.058695652173952</v>
      </c>
      <c r="K16237">
        <f t="shared" si="506"/>
        <v>0</v>
      </c>
    </row>
    <row r="16238" spans="1:11" x14ac:dyDescent="0.25">
      <c r="A16238" s="5" t="str">
        <f t="shared" si="507"/>
        <v>SubLAPSCE WestAverage WeekdayDecember13</v>
      </c>
      <c r="B16238" t="s">
        <v>2237</v>
      </c>
      <c r="C16238" t="s">
        <v>2267</v>
      </c>
      <c r="D16238" t="s">
        <v>2947</v>
      </c>
      <c r="E16238" t="s">
        <v>3359</v>
      </c>
      <c r="F16238" s="6">
        <v>13</v>
      </c>
      <c r="G16238" s="6">
        <v>293.96893310546875</v>
      </c>
      <c r="H16238" s="6">
        <v>293.96893310546875</v>
      </c>
      <c r="I16238" s="6">
        <v>25.281309127807617</v>
      </c>
      <c r="J16238" s="6">
        <v>68.098695652173959</v>
      </c>
      <c r="K16238">
        <f t="shared" si="506"/>
        <v>0</v>
      </c>
    </row>
    <row r="16239" spans="1:11" x14ac:dyDescent="0.25">
      <c r="A16239" s="5" t="str">
        <f t="shared" si="507"/>
        <v>SubLAPSCE WestAverage WeekdayDecember14</v>
      </c>
      <c r="B16239" t="s">
        <v>2237</v>
      </c>
      <c r="C16239" t="s">
        <v>2267</v>
      </c>
      <c r="D16239" t="s">
        <v>2947</v>
      </c>
      <c r="E16239" t="s">
        <v>3359</v>
      </c>
      <c r="F16239" s="6">
        <v>14</v>
      </c>
      <c r="G16239" s="6">
        <v>250.95783996582031</v>
      </c>
      <c r="H16239" s="6">
        <v>250.95783996582031</v>
      </c>
      <c r="I16239" s="6">
        <v>22.941753387451172</v>
      </c>
      <c r="J16239" s="6">
        <v>68.775652173913073</v>
      </c>
      <c r="K16239">
        <f t="shared" si="506"/>
        <v>0</v>
      </c>
    </row>
    <row r="16240" spans="1:11" x14ac:dyDescent="0.25">
      <c r="A16240" s="5" t="str">
        <f t="shared" si="507"/>
        <v>SubLAPSCE WestAverage WeekdayDecember15</v>
      </c>
      <c r="B16240" t="s">
        <v>2237</v>
      </c>
      <c r="C16240" t="s">
        <v>2267</v>
      </c>
      <c r="D16240" t="s">
        <v>2947</v>
      </c>
      <c r="E16240" t="s">
        <v>3359</v>
      </c>
      <c r="F16240" s="6">
        <v>15</v>
      </c>
      <c r="G16240" s="6">
        <v>223.94172668457031</v>
      </c>
      <c r="H16240" s="6">
        <v>223.94172668457031</v>
      </c>
      <c r="I16240" s="6">
        <v>24.430065155029297</v>
      </c>
      <c r="J16240" s="6">
        <v>69.519130434782568</v>
      </c>
      <c r="K16240">
        <f t="shared" si="506"/>
        <v>0</v>
      </c>
    </row>
    <row r="16241" spans="1:11" x14ac:dyDescent="0.25">
      <c r="A16241" s="5" t="str">
        <f t="shared" si="507"/>
        <v>SubLAPSCE WestAverage WeekdayDecember16</v>
      </c>
      <c r="B16241" t="s">
        <v>2237</v>
      </c>
      <c r="C16241" t="s">
        <v>2267</v>
      </c>
      <c r="D16241" t="s">
        <v>2947</v>
      </c>
      <c r="E16241" t="s">
        <v>3359</v>
      </c>
      <c r="F16241" s="6">
        <v>16</v>
      </c>
      <c r="G16241" s="6">
        <v>210.63554382324219</v>
      </c>
      <c r="H16241" s="6">
        <v>210.63554382324219</v>
      </c>
      <c r="I16241" s="6">
        <v>23.151004791259766</v>
      </c>
      <c r="J16241" s="6">
        <v>70.74782608695655</v>
      </c>
      <c r="K16241">
        <f t="shared" si="506"/>
        <v>0</v>
      </c>
    </row>
    <row r="16242" spans="1:11" x14ac:dyDescent="0.25">
      <c r="A16242" s="5" t="str">
        <f t="shared" si="507"/>
        <v>SubLAPSCE WestAverage WeekdayDecember17</v>
      </c>
      <c r="B16242" t="s">
        <v>2237</v>
      </c>
      <c r="C16242" t="s">
        <v>2267</v>
      </c>
      <c r="D16242" t="s">
        <v>2947</v>
      </c>
      <c r="E16242" t="s">
        <v>3359</v>
      </c>
      <c r="F16242" s="6">
        <v>17</v>
      </c>
      <c r="G16242" s="6">
        <v>200.85140991210938</v>
      </c>
      <c r="H16242" s="6">
        <v>200.85140991210938</v>
      </c>
      <c r="I16242" s="6">
        <v>26.050205230712891</v>
      </c>
      <c r="J16242" s="6">
        <v>70.796521739130398</v>
      </c>
      <c r="K16242">
        <f t="shared" si="506"/>
        <v>0</v>
      </c>
    </row>
    <row r="16243" spans="1:11" x14ac:dyDescent="0.25">
      <c r="A16243" s="5" t="str">
        <f t="shared" si="507"/>
        <v>SubLAPSCE WestAverage WeekdayDecember18</v>
      </c>
      <c r="B16243" t="s">
        <v>2237</v>
      </c>
      <c r="C16243" t="s">
        <v>2267</v>
      </c>
      <c r="D16243" t="s">
        <v>2947</v>
      </c>
      <c r="E16243" t="s">
        <v>3359</v>
      </c>
      <c r="F16243" s="6">
        <v>18</v>
      </c>
      <c r="G16243" s="6">
        <v>194.60150146484375</v>
      </c>
      <c r="H16243" s="6">
        <v>194.60150146484375</v>
      </c>
      <c r="I16243" s="6">
        <v>27.688663482666016</v>
      </c>
      <c r="J16243" s="6">
        <v>68.572608695652164</v>
      </c>
      <c r="K16243">
        <f t="shared" si="506"/>
        <v>0</v>
      </c>
    </row>
    <row r="16244" spans="1:11" x14ac:dyDescent="0.25">
      <c r="A16244" s="5" t="str">
        <f t="shared" si="507"/>
        <v>SubLAPSCE WestAverage WeekdayDecember19</v>
      </c>
      <c r="B16244" t="s">
        <v>2237</v>
      </c>
      <c r="C16244" t="s">
        <v>2267</v>
      </c>
      <c r="D16244" t="s">
        <v>2947</v>
      </c>
      <c r="E16244" t="s">
        <v>3359</v>
      </c>
      <c r="F16244" s="6">
        <v>19</v>
      </c>
      <c r="G16244" s="6">
        <v>190.18778991699219</v>
      </c>
      <c r="H16244" s="6">
        <v>190.18778991699219</v>
      </c>
      <c r="I16244" s="6">
        <v>23.706363677978516</v>
      </c>
      <c r="J16244" s="6">
        <v>63.499130434782629</v>
      </c>
      <c r="K16244">
        <f t="shared" si="506"/>
        <v>0</v>
      </c>
    </row>
    <row r="16245" spans="1:11" x14ac:dyDescent="0.25">
      <c r="A16245" s="5" t="str">
        <f t="shared" si="507"/>
        <v>SubLAPSCE WestAverage WeekdayDecember20</v>
      </c>
      <c r="B16245" t="s">
        <v>2237</v>
      </c>
      <c r="C16245" t="s">
        <v>2267</v>
      </c>
      <c r="D16245" t="s">
        <v>2947</v>
      </c>
      <c r="E16245" t="s">
        <v>3359</v>
      </c>
      <c r="F16245" s="6">
        <v>20</v>
      </c>
      <c r="G16245" s="6">
        <v>186.65997314453125</v>
      </c>
      <c r="H16245" s="6">
        <v>186.65997314453125</v>
      </c>
      <c r="I16245" s="6">
        <v>23.857803344726563</v>
      </c>
      <c r="J16245" s="6">
        <v>61.403478260869612</v>
      </c>
      <c r="K16245">
        <f t="shared" si="506"/>
        <v>0</v>
      </c>
    </row>
    <row r="16246" spans="1:11" x14ac:dyDescent="0.25">
      <c r="A16246" s="5" t="str">
        <f t="shared" si="507"/>
        <v>SubLAPSCE WestAverage WeekdayDecember21</v>
      </c>
      <c r="B16246" t="s">
        <v>2237</v>
      </c>
      <c r="C16246" t="s">
        <v>2267</v>
      </c>
      <c r="D16246" t="s">
        <v>2947</v>
      </c>
      <c r="E16246" t="s">
        <v>3359</v>
      </c>
      <c r="F16246" s="6">
        <v>21</v>
      </c>
      <c r="G16246" s="6">
        <v>180.95979309082031</v>
      </c>
      <c r="H16246" s="6">
        <v>180.95979309082031</v>
      </c>
      <c r="I16246" s="6">
        <v>23.542987823486328</v>
      </c>
      <c r="J16246" s="6">
        <v>59.586086956521761</v>
      </c>
      <c r="K16246">
        <f t="shared" si="506"/>
        <v>0</v>
      </c>
    </row>
    <row r="16247" spans="1:11" x14ac:dyDescent="0.25">
      <c r="A16247" s="5" t="str">
        <f t="shared" si="507"/>
        <v>SubLAPSCE WestAverage WeekdayDecember22</v>
      </c>
      <c r="B16247" t="s">
        <v>2237</v>
      </c>
      <c r="C16247" t="s">
        <v>2267</v>
      </c>
      <c r="D16247" t="s">
        <v>2947</v>
      </c>
      <c r="E16247" t="s">
        <v>3359</v>
      </c>
      <c r="F16247" s="6">
        <v>22</v>
      </c>
      <c r="G16247" s="6">
        <v>176.86434936523438</v>
      </c>
      <c r="H16247" s="6">
        <v>176.86434936523438</v>
      </c>
      <c r="I16247" s="6">
        <v>25.106109619140625</v>
      </c>
      <c r="J16247" s="6">
        <v>57.82043478260865</v>
      </c>
      <c r="K16247">
        <f t="shared" si="506"/>
        <v>0</v>
      </c>
    </row>
    <row r="16248" spans="1:11" x14ac:dyDescent="0.25">
      <c r="A16248" s="5" t="str">
        <f t="shared" si="507"/>
        <v>SubLAPSCE WestAverage WeekdayDecember23</v>
      </c>
      <c r="B16248" t="s">
        <v>2237</v>
      </c>
      <c r="C16248" t="s">
        <v>2267</v>
      </c>
      <c r="D16248" t="s">
        <v>2947</v>
      </c>
      <c r="E16248" t="s">
        <v>3359</v>
      </c>
      <c r="F16248" s="6">
        <v>23</v>
      </c>
      <c r="G16248" s="6">
        <v>182.9461669921875</v>
      </c>
      <c r="H16248" s="6">
        <v>182.9461669921875</v>
      </c>
      <c r="I16248" s="6">
        <v>21.253355026245117</v>
      </c>
      <c r="J16248" s="6">
        <v>56.540434782608699</v>
      </c>
      <c r="K16248">
        <f t="shared" si="506"/>
        <v>0</v>
      </c>
    </row>
    <row r="16249" spans="1:11" x14ac:dyDescent="0.25">
      <c r="A16249" s="5" t="str">
        <f t="shared" si="507"/>
        <v>SubLAPSCE WestAverage WeekdayDecember24</v>
      </c>
      <c r="B16249" t="s">
        <v>2237</v>
      </c>
      <c r="C16249" t="s">
        <v>2267</v>
      </c>
      <c r="D16249" t="s">
        <v>2947</v>
      </c>
      <c r="E16249" t="s">
        <v>3359</v>
      </c>
      <c r="F16249" s="6">
        <v>24</v>
      </c>
      <c r="G16249" s="6">
        <v>181.796630859375</v>
      </c>
      <c r="H16249" s="6">
        <v>181.796630859375</v>
      </c>
      <c r="I16249" s="6">
        <v>20.239345550537109</v>
      </c>
      <c r="J16249" s="6">
        <v>62.050869565217411</v>
      </c>
      <c r="K16249">
        <f t="shared" si="506"/>
        <v>0</v>
      </c>
    </row>
    <row r="16250" spans="1:11" x14ac:dyDescent="0.25">
      <c r="A16250" s="5" t="str">
        <f t="shared" si="507"/>
        <v>SubLAPSCE WestMonthly Peak DayDecember1</v>
      </c>
      <c r="B16250" t="s">
        <v>2237</v>
      </c>
      <c r="C16250" t="s">
        <v>2267</v>
      </c>
      <c r="D16250" t="s">
        <v>2948</v>
      </c>
      <c r="E16250" t="s">
        <v>3359</v>
      </c>
      <c r="F16250" s="6">
        <v>1</v>
      </c>
      <c r="G16250" s="6">
        <v>199.29759216308594</v>
      </c>
      <c r="H16250" s="6">
        <v>199.29759216308594</v>
      </c>
      <c r="I16250" s="6">
        <v>20.040353775024414</v>
      </c>
      <c r="J16250" s="6">
        <v>52.480434782608711</v>
      </c>
      <c r="K16250">
        <f t="shared" si="506"/>
        <v>0</v>
      </c>
    </row>
    <row r="16251" spans="1:11" x14ac:dyDescent="0.25">
      <c r="A16251" s="5" t="str">
        <f t="shared" si="507"/>
        <v>SubLAPSCE WestMonthly Peak DayDecember2</v>
      </c>
      <c r="B16251" t="s">
        <v>2237</v>
      </c>
      <c r="C16251" t="s">
        <v>2267</v>
      </c>
      <c r="D16251" t="s">
        <v>2948</v>
      </c>
      <c r="E16251" t="s">
        <v>3359</v>
      </c>
      <c r="F16251" s="6">
        <v>2</v>
      </c>
      <c r="G16251" s="6">
        <v>216.71418762207031</v>
      </c>
      <c r="H16251" s="6">
        <v>216.71418762207031</v>
      </c>
      <c r="I16251" s="6">
        <v>20.78169059753418</v>
      </c>
      <c r="J16251" s="6">
        <v>52.393913043478278</v>
      </c>
      <c r="K16251">
        <f t="shared" si="506"/>
        <v>0</v>
      </c>
    </row>
    <row r="16252" spans="1:11" x14ac:dyDescent="0.25">
      <c r="A16252" s="5" t="str">
        <f t="shared" si="507"/>
        <v>SubLAPSCE WestMonthly Peak DayDecember3</v>
      </c>
      <c r="B16252" t="s">
        <v>2237</v>
      </c>
      <c r="C16252" t="s">
        <v>2267</v>
      </c>
      <c r="D16252" t="s">
        <v>2948</v>
      </c>
      <c r="E16252" t="s">
        <v>3359</v>
      </c>
      <c r="F16252" s="6">
        <v>3</v>
      </c>
      <c r="G16252" s="6">
        <v>232.75788879394531</v>
      </c>
      <c r="H16252" s="6">
        <v>232.75788879394531</v>
      </c>
      <c r="I16252" s="6">
        <v>22.018754959106445</v>
      </c>
      <c r="J16252" s="6">
        <v>50.693043478260883</v>
      </c>
      <c r="K16252">
        <f t="shared" si="506"/>
        <v>0</v>
      </c>
    </row>
    <row r="16253" spans="1:11" x14ac:dyDescent="0.25">
      <c r="A16253" s="5" t="str">
        <f t="shared" si="507"/>
        <v>SubLAPSCE WestMonthly Peak DayDecember4</v>
      </c>
      <c r="B16253" t="s">
        <v>2237</v>
      </c>
      <c r="C16253" t="s">
        <v>2267</v>
      </c>
      <c r="D16253" t="s">
        <v>2948</v>
      </c>
      <c r="E16253" t="s">
        <v>3359</v>
      </c>
      <c r="F16253" s="6">
        <v>4</v>
      </c>
      <c r="G16253" s="6">
        <v>233.07833862304688</v>
      </c>
      <c r="H16253" s="6">
        <v>233.07833862304688</v>
      </c>
      <c r="I16253" s="6">
        <v>19.156299591064453</v>
      </c>
      <c r="J16253" s="6">
        <v>49.877826086956524</v>
      </c>
      <c r="K16253">
        <f t="shared" si="506"/>
        <v>0</v>
      </c>
    </row>
    <row r="16254" spans="1:11" x14ac:dyDescent="0.25">
      <c r="A16254" s="5" t="str">
        <f t="shared" si="507"/>
        <v>SubLAPSCE WestMonthly Peak DayDecember5</v>
      </c>
      <c r="B16254" t="s">
        <v>2237</v>
      </c>
      <c r="C16254" t="s">
        <v>2267</v>
      </c>
      <c r="D16254" t="s">
        <v>2948</v>
      </c>
      <c r="E16254" t="s">
        <v>3359</v>
      </c>
      <c r="F16254" s="6">
        <v>5</v>
      </c>
      <c r="G16254" s="6">
        <v>267.02996826171875</v>
      </c>
      <c r="H16254" s="6">
        <v>267.02996826171875</v>
      </c>
      <c r="I16254" s="6">
        <v>24.312849044799805</v>
      </c>
      <c r="J16254" s="6">
        <v>49.509130434782584</v>
      </c>
      <c r="K16254">
        <f t="shared" si="506"/>
        <v>0</v>
      </c>
    </row>
    <row r="16255" spans="1:11" x14ac:dyDescent="0.25">
      <c r="A16255" s="5" t="str">
        <f t="shared" si="507"/>
        <v>SubLAPSCE WestMonthly Peak DayDecember6</v>
      </c>
      <c r="B16255" t="s">
        <v>2237</v>
      </c>
      <c r="C16255" t="s">
        <v>2267</v>
      </c>
      <c r="D16255" t="s">
        <v>2948</v>
      </c>
      <c r="E16255" t="s">
        <v>3359</v>
      </c>
      <c r="F16255" s="6">
        <v>6</v>
      </c>
      <c r="G16255" s="6">
        <v>301.58447265625</v>
      </c>
      <c r="H16255" s="6">
        <v>301.58447265625</v>
      </c>
      <c r="I16255" s="6">
        <v>20.724260330200195</v>
      </c>
      <c r="J16255" s="6">
        <v>48.326956521739099</v>
      </c>
      <c r="K16255">
        <f t="shared" si="506"/>
        <v>0</v>
      </c>
    </row>
    <row r="16256" spans="1:11" x14ac:dyDescent="0.25">
      <c r="A16256" s="5" t="str">
        <f t="shared" si="507"/>
        <v>SubLAPSCE WestMonthly Peak DayDecember7</v>
      </c>
      <c r="B16256" t="s">
        <v>2237</v>
      </c>
      <c r="C16256" t="s">
        <v>2267</v>
      </c>
      <c r="D16256" t="s">
        <v>2948</v>
      </c>
      <c r="E16256" t="s">
        <v>3359</v>
      </c>
      <c r="F16256" s="6">
        <v>7</v>
      </c>
      <c r="G16256" s="6">
        <v>315.22860717773438</v>
      </c>
      <c r="H16256" s="6">
        <v>315.22860717773438</v>
      </c>
      <c r="I16256" s="6">
        <v>21.016817092895508</v>
      </c>
      <c r="J16256" s="6">
        <v>47.92739130434785</v>
      </c>
      <c r="K16256">
        <f t="shared" si="506"/>
        <v>0</v>
      </c>
    </row>
    <row r="16257" spans="1:11" x14ac:dyDescent="0.25">
      <c r="A16257" s="5" t="str">
        <f t="shared" si="507"/>
        <v>SubLAPSCE WestMonthly Peak DayDecember8</v>
      </c>
      <c r="B16257" t="s">
        <v>2237</v>
      </c>
      <c r="C16257" t="s">
        <v>2267</v>
      </c>
      <c r="D16257" t="s">
        <v>2948</v>
      </c>
      <c r="E16257" t="s">
        <v>3359</v>
      </c>
      <c r="F16257" s="6">
        <v>8</v>
      </c>
      <c r="G16257" s="6">
        <v>331.8128662109375</v>
      </c>
      <c r="H16257" s="6">
        <v>331.8128662109375</v>
      </c>
      <c r="I16257" s="6">
        <v>19.681766510009766</v>
      </c>
      <c r="J16257" s="6">
        <v>48.100869565217408</v>
      </c>
      <c r="K16257">
        <f t="shared" si="506"/>
        <v>0</v>
      </c>
    </row>
    <row r="16258" spans="1:11" x14ac:dyDescent="0.25">
      <c r="A16258" s="5" t="str">
        <f t="shared" si="507"/>
        <v>SubLAPSCE WestMonthly Peak DayDecember9</v>
      </c>
      <c r="B16258" t="s">
        <v>2237</v>
      </c>
      <c r="C16258" t="s">
        <v>2267</v>
      </c>
      <c r="D16258" t="s">
        <v>2948</v>
      </c>
      <c r="E16258" t="s">
        <v>3359</v>
      </c>
      <c r="F16258" s="6">
        <v>9</v>
      </c>
      <c r="G16258" s="6">
        <v>331.69070434570313</v>
      </c>
      <c r="H16258" s="6">
        <v>331.69070434570313</v>
      </c>
      <c r="I16258" s="6">
        <v>19.281885147094727</v>
      </c>
      <c r="J16258" s="6">
        <v>49.423043478260858</v>
      </c>
      <c r="K16258">
        <f t="shared" ref="K16258:K16321" si="508">INDEX(events, MATCH(CONCATENATE(B16258, C16258, D16258, E16258), events_y, 0), MATCH("Confidential", events_x, 0))</f>
        <v>0</v>
      </c>
    </row>
    <row r="16259" spans="1:11" x14ac:dyDescent="0.25">
      <c r="A16259" s="5" t="str">
        <f t="shared" ref="A16259:A16322" si="509">CONCATENATE(B16259, C16259, D16259, E16259, F16259)</f>
        <v>SubLAPSCE WestMonthly Peak DayDecember10</v>
      </c>
      <c r="B16259" t="s">
        <v>2237</v>
      </c>
      <c r="C16259" t="s">
        <v>2267</v>
      </c>
      <c r="D16259" t="s">
        <v>2948</v>
      </c>
      <c r="E16259" t="s">
        <v>3359</v>
      </c>
      <c r="F16259" s="6">
        <v>10</v>
      </c>
      <c r="G16259" s="6">
        <v>323.14077758789063</v>
      </c>
      <c r="H16259" s="6">
        <v>323.14077758789063</v>
      </c>
      <c r="I16259" s="6">
        <v>19.859708786010742</v>
      </c>
      <c r="J16259" s="6">
        <v>54.221217391304329</v>
      </c>
      <c r="K16259">
        <f t="shared" si="508"/>
        <v>0</v>
      </c>
    </row>
    <row r="16260" spans="1:11" x14ac:dyDescent="0.25">
      <c r="A16260" s="5" t="str">
        <f t="shared" si="509"/>
        <v>SubLAPSCE WestMonthly Peak DayDecember11</v>
      </c>
      <c r="B16260" t="s">
        <v>2237</v>
      </c>
      <c r="C16260" t="s">
        <v>2267</v>
      </c>
      <c r="D16260" t="s">
        <v>2948</v>
      </c>
      <c r="E16260" t="s">
        <v>3359</v>
      </c>
      <c r="F16260" s="6">
        <v>11</v>
      </c>
      <c r="G16260" s="6">
        <v>343.22879028320313</v>
      </c>
      <c r="H16260" s="6">
        <v>343.22879028320313</v>
      </c>
      <c r="I16260" s="6">
        <v>20.084157943725586</v>
      </c>
      <c r="J16260" s="6">
        <v>59.362260869565205</v>
      </c>
      <c r="K16260">
        <f t="shared" si="508"/>
        <v>0</v>
      </c>
    </row>
    <row r="16261" spans="1:11" x14ac:dyDescent="0.25">
      <c r="A16261" s="5" t="str">
        <f t="shared" si="509"/>
        <v>SubLAPSCE WestMonthly Peak DayDecember12</v>
      </c>
      <c r="B16261" t="s">
        <v>2237</v>
      </c>
      <c r="C16261" t="s">
        <v>2267</v>
      </c>
      <c r="D16261" t="s">
        <v>2948</v>
      </c>
      <c r="E16261" t="s">
        <v>3359</v>
      </c>
      <c r="F16261" s="6">
        <v>12</v>
      </c>
      <c r="G16261" s="6">
        <v>330.80853271484375</v>
      </c>
      <c r="H16261" s="6">
        <v>330.80853271484375</v>
      </c>
      <c r="I16261" s="6">
        <v>19.701955795288086</v>
      </c>
      <c r="J16261" s="6">
        <v>64.154608695652144</v>
      </c>
      <c r="K16261">
        <f t="shared" si="508"/>
        <v>0</v>
      </c>
    </row>
    <row r="16262" spans="1:11" x14ac:dyDescent="0.25">
      <c r="A16262" s="5" t="str">
        <f t="shared" si="509"/>
        <v>SubLAPSCE WestMonthly Peak DayDecember13</v>
      </c>
      <c r="B16262" t="s">
        <v>2237</v>
      </c>
      <c r="C16262" t="s">
        <v>2267</v>
      </c>
      <c r="D16262" t="s">
        <v>2948</v>
      </c>
      <c r="E16262" t="s">
        <v>3359</v>
      </c>
      <c r="F16262" s="6">
        <v>13</v>
      </c>
      <c r="G16262" s="6">
        <v>325.4130859375</v>
      </c>
      <c r="H16262" s="6">
        <v>325.4130859375</v>
      </c>
      <c r="I16262" s="6">
        <v>18.598159790039063</v>
      </c>
      <c r="J16262" s="6">
        <v>67.413913043478246</v>
      </c>
      <c r="K16262">
        <f t="shared" si="508"/>
        <v>0</v>
      </c>
    </row>
    <row r="16263" spans="1:11" x14ac:dyDescent="0.25">
      <c r="A16263" s="5" t="str">
        <f t="shared" si="509"/>
        <v>SubLAPSCE WestMonthly Peak DayDecember14</v>
      </c>
      <c r="B16263" t="s">
        <v>2237</v>
      </c>
      <c r="C16263" t="s">
        <v>2267</v>
      </c>
      <c r="D16263" t="s">
        <v>2948</v>
      </c>
      <c r="E16263" t="s">
        <v>3359</v>
      </c>
      <c r="F16263" s="6">
        <v>14</v>
      </c>
      <c r="G16263" s="6">
        <v>288.89971923828125</v>
      </c>
      <c r="H16263" s="6">
        <v>288.89971923828125</v>
      </c>
      <c r="I16263" s="6">
        <v>19.003005981445313</v>
      </c>
      <c r="J16263" s="6">
        <v>69.777500000000018</v>
      </c>
      <c r="K16263">
        <f t="shared" si="508"/>
        <v>0</v>
      </c>
    </row>
    <row r="16264" spans="1:11" x14ac:dyDescent="0.25">
      <c r="A16264" s="5" t="str">
        <f t="shared" si="509"/>
        <v>SubLAPSCE WestMonthly Peak DayDecember15</v>
      </c>
      <c r="B16264" t="s">
        <v>2237</v>
      </c>
      <c r="C16264" t="s">
        <v>2267</v>
      </c>
      <c r="D16264" t="s">
        <v>2948</v>
      </c>
      <c r="E16264" t="s">
        <v>3359</v>
      </c>
      <c r="F16264" s="6">
        <v>15</v>
      </c>
      <c r="G16264" s="6">
        <v>264.29678344726563</v>
      </c>
      <c r="H16264" s="6">
        <v>264.29678344726563</v>
      </c>
      <c r="I16264" s="6">
        <v>18.287796020507813</v>
      </c>
      <c r="J16264" s="6">
        <v>70.545000000000016</v>
      </c>
      <c r="K16264">
        <f t="shared" si="508"/>
        <v>0</v>
      </c>
    </row>
    <row r="16265" spans="1:11" x14ac:dyDescent="0.25">
      <c r="A16265" s="5" t="str">
        <f t="shared" si="509"/>
        <v>SubLAPSCE WestMonthly Peak DayDecember16</v>
      </c>
      <c r="B16265" t="s">
        <v>2237</v>
      </c>
      <c r="C16265" t="s">
        <v>2267</v>
      </c>
      <c r="D16265" t="s">
        <v>2948</v>
      </c>
      <c r="E16265" t="s">
        <v>3359</v>
      </c>
      <c r="F16265" s="6">
        <v>16</v>
      </c>
      <c r="G16265" s="6">
        <v>244.3099365234375</v>
      </c>
      <c r="H16265" s="6">
        <v>244.3099365234375</v>
      </c>
      <c r="I16265" s="6">
        <v>19.026889801025391</v>
      </c>
      <c r="J16265" s="6">
        <v>70.428499999999985</v>
      </c>
      <c r="K16265">
        <f t="shared" si="508"/>
        <v>0</v>
      </c>
    </row>
    <row r="16266" spans="1:11" x14ac:dyDescent="0.25">
      <c r="A16266" s="5" t="str">
        <f t="shared" si="509"/>
        <v>SubLAPSCE WestMonthly Peak DayDecember17</v>
      </c>
      <c r="B16266" t="s">
        <v>2237</v>
      </c>
      <c r="C16266" t="s">
        <v>2267</v>
      </c>
      <c r="D16266" t="s">
        <v>2948</v>
      </c>
      <c r="E16266" t="s">
        <v>3359</v>
      </c>
      <c r="F16266" s="6">
        <v>17</v>
      </c>
      <c r="G16266" s="6">
        <v>215.31472778320313</v>
      </c>
      <c r="H16266" s="6">
        <v>215.31472778320313</v>
      </c>
      <c r="I16266" s="6">
        <v>23.94688606262207</v>
      </c>
      <c r="J16266" s="6">
        <v>69.947000000000045</v>
      </c>
      <c r="K16266">
        <f t="shared" si="508"/>
        <v>0</v>
      </c>
    </row>
    <row r="16267" spans="1:11" x14ac:dyDescent="0.25">
      <c r="A16267" s="5" t="str">
        <f t="shared" si="509"/>
        <v>SubLAPSCE WestMonthly Peak DayDecember18</v>
      </c>
      <c r="B16267" t="s">
        <v>2237</v>
      </c>
      <c r="C16267" t="s">
        <v>2267</v>
      </c>
      <c r="D16267" t="s">
        <v>2948</v>
      </c>
      <c r="E16267" t="s">
        <v>3359</v>
      </c>
      <c r="F16267" s="6">
        <v>18</v>
      </c>
      <c r="G16267" s="6">
        <v>207.87010192871094</v>
      </c>
      <c r="H16267" s="6">
        <v>207.87010192871094</v>
      </c>
      <c r="I16267" s="6">
        <v>19.097116470336914</v>
      </c>
      <c r="J16267" s="6">
        <v>67.404500000000013</v>
      </c>
      <c r="K16267">
        <f t="shared" si="508"/>
        <v>0</v>
      </c>
    </row>
    <row r="16268" spans="1:11" x14ac:dyDescent="0.25">
      <c r="A16268" s="5" t="str">
        <f t="shared" si="509"/>
        <v>SubLAPSCE WestMonthly Peak DayDecember19</v>
      </c>
      <c r="B16268" t="s">
        <v>2237</v>
      </c>
      <c r="C16268" t="s">
        <v>2267</v>
      </c>
      <c r="D16268" t="s">
        <v>2948</v>
      </c>
      <c r="E16268" t="s">
        <v>3359</v>
      </c>
      <c r="F16268" s="6">
        <v>19</v>
      </c>
      <c r="G16268" s="6">
        <v>221.36973571777344</v>
      </c>
      <c r="H16268" s="6">
        <v>221.36973571777344</v>
      </c>
      <c r="I16268" s="6">
        <v>21.032882690429688</v>
      </c>
      <c r="J16268" s="6">
        <v>64.510999999999981</v>
      </c>
      <c r="K16268">
        <f t="shared" si="508"/>
        <v>0</v>
      </c>
    </row>
    <row r="16269" spans="1:11" x14ac:dyDescent="0.25">
      <c r="A16269" s="5" t="str">
        <f t="shared" si="509"/>
        <v>SubLAPSCE WestMonthly Peak DayDecember20</v>
      </c>
      <c r="B16269" t="s">
        <v>2237</v>
      </c>
      <c r="C16269" t="s">
        <v>2267</v>
      </c>
      <c r="D16269" t="s">
        <v>2948</v>
      </c>
      <c r="E16269" t="s">
        <v>3359</v>
      </c>
      <c r="F16269" s="6">
        <v>20</v>
      </c>
      <c r="G16269" s="6">
        <v>222.92326354980469</v>
      </c>
      <c r="H16269" s="6">
        <v>222.92326354980469</v>
      </c>
      <c r="I16269" s="6">
        <v>17.978805541992188</v>
      </c>
      <c r="J16269" s="6">
        <v>63.130000000000038</v>
      </c>
      <c r="K16269">
        <f t="shared" si="508"/>
        <v>0</v>
      </c>
    </row>
    <row r="16270" spans="1:11" x14ac:dyDescent="0.25">
      <c r="A16270" s="5" t="str">
        <f t="shared" si="509"/>
        <v>SubLAPSCE WestMonthly Peak DayDecember21</v>
      </c>
      <c r="B16270" t="s">
        <v>2237</v>
      </c>
      <c r="C16270" t="s">
        <v>2267</v>
      </c>
      <c r="D16270" t="s">
        <v>2948</v>
      </c>
      <c r="E16270" t="s">
        <v>3359</v>
      </c>
      <c r="F16270" s="6">
        <v>21</v>
      </c>
      <c r="G16270" s="6">
        <v>226.27232360839844</v>
      </c>
      <c r="H16270" s="6">
        <v>226.27232360839844</v>
      </c>
      <c r="I16270" s="6">
        <v>18.803335189819336</v>
      </c>
      <c r="J16270" s="6">
        <v>60.698260869565246</v>
      </c>
      <c r="K16270">
        <f t="shared" si="508"/>
        <v>0</v>
      </c>
    </row>
    <row r="16271" spans="1:11" x14ac:dyDescent="0.25">
      <c r="A16271" s="5" t="str">
        <f t="shared" si="509"/>
        <v>SubLAPSCE WestMonthly Peak DayDecember22</v>
      </c>
      <c r="B16271" t="s">
        <v>2237</v>
      </c>
      <c r="C16271" t="s">
        <v>2267</v>
      </c>
      <c r="D16271" t="s">
        <v>2948</v>
      </c>
      <c r="E16271" t="s">
        <v>3359</v>
      </c>
      <c r="F16271" s="6">
        <v>22</v>
      </c>
      <c r="G16271" s="6">
        <v>236.09170532226563</v>
      </c>
      <c r="H16271" s="6">
        <v>236.09170532226563</v>
      </c>
      <c r="I16271" s="6">
        <v>18.520183563232422</v>
      </c>
      <c r="J16271" s="6">
        <v>58.2873913043478</v>
      </c>
      <c r="K16271">
        <f t="shared" si="508"/>
        <v>0</v>
      </c>
    </row>
    <row r="16272" spans="1:11" x14ac:dyDescent="0.25">
      <c r="A16272" s="5" t="str">
        <f t="shared" si="509"/>
        <v>SubLAPSCE WestMonthly Peak DayDecember23</v>
      </c>
      <c r="B16272" t="s">
        <v>2237</v>
      </c>
      <c r="C16272" t="s">
        <v>2267</v>
      </c>
      <c r="D16272" t="s">
        <v>2948</v>
      </c>
      <c r="E16272" t="s">
        <v>3359</v>
      </c>
      <c r="F16272" s="6">
        <v>23</v>
      </c>
      <c r="G16272" s="6">
        <v>229.21839904785156</v>
      </c>
      <c r="H16272" s="6">
        <v>229.21839904785156</v>
      </c>
      <c r="I16272" s="6">
        <v>18.757125854492188</v>
      </c>
      <c r="J16272" s="6">
        <v>56.955217391304352</v>
      </c>
      <c r="K16272">
        <f t="shared" si="508"/>
        <v>0</v>
      </c>
    </row>
    <row r="16273" spans="1:11" x14ac:dyDescent="0.25">
      <c r="A16273" s="5" t="str">
        <f t="shared" si="509"/>
        <v>SubLAPSCE WestMonthly Peak DayDecember24</v>
      </c>
      <c r="B16273" t="s">
        <v>2237</v>
      </c>
      <c r="C16273" t="s">
        <v>2267</v>
      </c>
      <c r="D16273" t="s">
        <v>2948</v>
      </c>
      <c r="E16273" t="s">
        <v>3359</v>
      </c>
      <c r="F16273" s="6">
        <v>24</v>
      </c>
      <c r="G16273" s="6">
        <v>233.97171020507813</v>
      </c>
      <c r="H16273" s="6">
        <v>233.97171020507813</v>
      </c>
      <c r="I16273" s="6">
        <v>19.633930206298828</v>
      </c>
      <c r="J16273" s="6">
        <v>55.351739130434751</v>
      </c>
      <c r="K16273">
        <f t="shared" si="508"/>
        <v>0</v>
      </c>
    </row>
    <row r="16274" spans="1:11" x14ac:dyDescent="0.25">
      <c r="A16274" s="5" t="str">
        <f t="shared" si="509"/>
        <v>ZoneRemainder of SystemAverage WeekdayJanuary1</v>
      </c>
      <c r="B16274" t="s">
        <v>2238</v>
      </c>
      <c r="C16274" t="s">
        <v>2268</v>
      </c>
      <c r="D16274" t="s">
        <v>2949</v>
      </c>
      <c r="E16274" t="s">
        <v>3360</v>
      </c>
      <c r="F16274" s="6">
        <v>1</v>
      </c>
      <c r="G16274" s="6">
        <v>246.15951538085938</v>
      </c>
      <c r="H16274" s="6">
        <v>246.15951538085938</v>
      </c>
      <c r="I16274" s="6">
        <v>20.758270263671875</v>
      </c>
      <c r="J16274" s="6">
        <v>47.40199999999998</v>
      </c>
      <c r="K16274">
        <f t="shared" si="508"/>
        <v>0</v>
      </c>
    </row>
    <row r="16275" spans="1:11" x14ac:dyDescent="0.25">
      <c r="A16275" s="5" t="str">
        <f t="shared" si="509"/>
        <v>ZoneRemainder of SystemAverage WeekdayJanuary2</v>
      </c>
      <c r="B16275" t="s">
        <v>2238</v>
      </c>
      <c r="C16275" t="s">
        <v>2268</v>
      </c>
      <c r="D16275" t="s">
        <v>2949</v>
      </c>
      <c r="E16275" t="s">
        <v>3360</v>
      </c>
      <c r="F16275" s="6">
        <v>2</v>
      </c>
      <c r="G16275" s="6">
        <v>248.54733276367188</v>
      </c>
      <c r="H16275" s="6">
        <v>248.54733276367188</v>
      </c>
      <c r="I16275" s="6">
        <v>18.901060104370117</v>
      </c>
      <c r="J16275" s="6">
        <v>46.388333333333314</v>
      </c>
      <c r="K16275">
        <f t="shared" si="508"/>
        <v>0</v>
      </c>
    </row>
    <row r="16276" spans="1:11" x14ac:dyDescent="0.25">
      <c r="A16276" s="5" t="str">
        <f t="shared" si="509"/>
        <v>ZoneRemainder of SystemAverage WeekdayJanuary3</v>
      </c>
      <c r="B16276" t="s">
        <v>2238</v>
      </c>
      <c r="C16276" t="s">
        <v>2268</v>
      </c>
      <c r="D16276" t="s">
        <v>2949</v>
      </c>
      <c r="E16276" t="s">
        <v>3360</v>
      </c>
      <c r="F16276" s="6">
        <v>3</v>
      </c>
      <c r="G16276" s="6">
        <v>264.01004028320313</v>
      </c>
      <c r="H16276" s="6">
        <v>264.01004028320313</v>
      </c>
      <c r="I16276" s="6">
        <v>23.120113372802734</v>
      </c>
      <c r="J16276" s="6">
        <v>46.506</v>
      </c>
      <c r="K16276">
        <f t="shared" si="508"/>
        <v>0</v>
      </c>
    </row>
    <row r="16277" spans="1:11" x14ac:dyDescent="0.25">
      <c r="A16277" s="5" t="str">
        <f t="shared" si="509"/>
        <v>ZoneRemainder of SystemAverage WeekdayJanuary4</v>
      </c>
      <c r="B16277" t="s">
        <v>2238</v>
      </c>
      <c r="C16277" t="s">
        <v>2268</v>
      </c>
      <c r="D16277" t="s">
        <v>2949</v>
      </c>
      <c r="E16277" t="s">
        <v>3360</v>
      </c>
      <c r="F16277" s="6">
        <v>4</v>
      </c>
      <c r="G16277" s="6">
        <v>262.40234375</v>
      </c>
      <c r="H16277" s="6">
        <v>262.40234375</v>
      </c>
      <c r="I16277" s="6">
        <v>18.630453109741211</v>
      </c>
      <c r="J16277" s="6">
        <v>46.652000000000015</v>
      </c>
      <c r="K16277">
        <f t="shared" si="508"/>
        <v>0</v>
      </c>
    </row>
    <row r="16278" spans="1:11" x14ac:dyDescent="0.25">
      <c r="A16278" s="5" t="str">
        <f t="shared" si="509"/>
        <v>ZoneRemainder of SystemAverage WeekdayJanuary5</v>
      </c>
      <c r="B16278" t="s">
        <v>2238</v>
      </c>
      <c r="C16278" t="s">
        <v>2268</v>
      </c>
      <c r="D16278" t="s">
        <v>2949</v>
      </c>
      <c r="E16278" t="s">
        <v>3360</v>
      </c>
      <c r="F16278" s="6">
        <v>5</v>
      </c>
      <c r="G16278" s="6">
        <v>278.59844970703125</v>
      </c>
      <c r="H16278" s="6">
        <v>278.59844970703125</v>
      </c>
      <c r="I16278" s="6">
        <v>19.557533264160156</v>
      </c>
      <c r="J16278" s="6">
        <v>46.690833333333323</v>
      </c>
      <c r="K16278">
        <f t="shared" si="508"/>
        <v>0</v>
      </c>
    </row>
    <row r="16279" spans="1:11" x14ac:dyDescent="0.25">
      <c r="A16279" s="5" t="str">
        <f t="shared" si="509"/>
        <v>ZoneRemainder of SystemAverage WeekdayJanuary6</v>
      </c>
      <c r="B16279" t="s">
        <v>2238</v>
      </c>
      <c r="C16279" t="s">
        <v>2268</v>
      </c>
      <c r="D16279" t="s">
        <v>2949</v>
      </c>
      <c r="E16279" t="s">
        <v>3360</v>
      </c>
      <c r="F16279" s="6">
        <v>6</v>
      </c>
      <c r="G16279" s="6">
        <v>326.54669189453125</v>
      </c>
      <c r="H16279" s="6">
        <v>326.54669189453125</v>
      </c>
      <c r="I16279" s="6">
        <v>23.70341682434082</v>
      </c>
      <c r="J16279" s="6">
        <v>46.868833333333313</v>
      </c>
      <c r="K16279">
        <f t="shared" si="508"/>
        <v>0</v>
      </c>
    </row>
    <row r="16280" spans="1:11" x14ac:dyDescent="0.25">
      <c r="A16280" s="5" t="str">
        <f t="shared" si="509"/>
        <v>ZoneRemainder of SystemAverage WeekdayJanuary7</v>
      </c>
      <c r="B16280" t="s">
        <v>2238</v>
      </c>
      <c r="C16280" t="s">
        <v>2268</v>
      </c>
      <c r="D16280" t="s">
        <v>2949</v>
      </c>
      <c r="E16280" t="s">
        <v>3360</v>
      </c>
      <c r="F16280" s="6">
        <v>7</v>
      </c>
      <c r="G16280" s="6">
        <v>325.697998046875</v>
      </c>
      <c r="H16280" s="6">
        <v>325.697998046875</v>
      </c>
      <c r="I16280" s="6">
        <v>22.397506713867188</v>
      </c>
      <c r="J16280" s="6">
        <v>47.164999999999978</v>
      </c>
      <c r="K16280">
        <f t="shared" si="508"/>
        <v>0</v>
      </c>
    </row>
    <row r="16281" spans="1:11" x14ac:dyDescent="0.25">
      <c r="A16281" s="5" t="str">
        <f t="shared" si="509"/>
        <v>ZoneRemainder of SystemAverage WeekdayJanuary8</v>
      </c>
      <c r="B16281" t="s">
        <v>2238</v>
      </c>
      <c r="C16281" t="s">
        <v>2268</v>
      </c>
      <c r="D16281" t="s">
        <v>2949</v>
      </c>
      <c r="E16281" t="s">
        <v>3360</v>
      </c>
      <c r="F16281" s="6">
        <v>8</v>
      </c>
      <c r="G16281" s="6">
        <v>339.15579223632813</v>
      </c>
      <c r="H16281" s="6">
        <v>339.15579223632813</v>
      </c>
      <c r="I16281" s="6">
        <v>21.761726379394531</v>
      </c>
      <c r="J16281" s="6">
        <v>47.165166666666664</v>
      </c>
      <c r="K16281">
        <f t="shared" si="508"/>
        <v>0</v>
      </c>
    </row>
    <row r="16282" spans="1:11" x14ac:dyDescent="0.25">
      <c r="A16282" s="5" t="str">
        <f t="shared" si="509"/>
        <v>ZoneRemainder of SystemAverage WeekdayJanuary9</v>
      </c>
      <c r="B16282" t="s">
        <v>2238</v>
      </c>
      <c r="C16282" t="s">
        <v>2268</v>
      </c>
      <c r="D16282" t="s">
        <v>2949</v>
      </c>
      <c r="E16282" t="s">
        <v>3360</v>
      </c>
      <c r="F16282" s="6">
        <v>9</v>
      </c>
      <c r="G16282" s="6">
        <v>326.27267456054688</v>
      </c>
      <c r="H16282" s="6">
        <v>326.27267456054688</v>
      </c>
      <c r="I16282" s="6">
        <v>21.542308807373047</v>
      </c>
      <c r="J16282" s="6">
        <v>47.152500000000018</v>
      </c>
      <c r="K16282">
        <f t="shared" si="508"/>
        <v>0</v>
      </c>
    </row>
    <row r="16283" spans="1:11" x14ac:dyDescent="0.25">
      <c r="A16283" s="5" t="str">
        <f t="shared" si="509"/>
        <v>ZoneRemainder of SystemAverage WeekdayJanuary10</v>
      </c>
      <c r="B16283" t="s">
        <v>2238</v>
      </c>
      <c r="C16283" t="s">
        <v>2268</v>
      </c>
      <c r="D16283" t="s">
        <v>2949</v>
      </c>
      <c r="E16283" t="s">
        <v>3360</v>
      </c>
      <c r="F16283" s="6">
        <v>10</v>
      </c>
      <c r="G16283" s="6">
        <v>333.84292602539063</v>
      </c>
      <c r="H16283" s="6">
        <v>333.84292602539063</v>
      </c>
      <c r="I16283" s="6">
        <v>21.352922439575195</v>
      </c>
      <c r="J16283" s="6">
        <v>47.785333333333334</v>
      </c>
      <c r="K16283">
        <f t="shared" si="508"/>
        <v>0</v>
      </c>
    </row>
    <row r="16284" spans="1:11" x14ac:dyDescent="0.25">
      <c r="A16284" s="5" t="str">
        <f t="shared" si="509"/>
        <v>ZoneRemainder of SystemAverage WeekdayJanuary11</v>
      </c>
      <c r="B16284" t="s">
        <v>2238</v>
      </c>
      <c r="C16284" t="s">
        <v>2268</v>
      </c>
      <c r="D16284" t="s">
        <v>2949</v>
      </c>
      <c r="E16284" t="s">
        <v>3360</v>
      </c>
      <c r="F16284" s="6">
        <v>11</v>
      </c>
      <c r="G16284" s="6">
        <v>352.09759521484375</v>
      </c>
      <c r="H16284" s="6">
        <v>352.09759521484375</v>
      </c>
      <c r="I16284" s="6">
        <v>21.379142761230469</v>
      </c>
      <c r="J16284" s="6">
        <v>49.143333333333338</v>
      </c>
      <c r="K16284">
        <f t="shared" si="508"/>
        <v>0</v>
      </c>
    </row>
    <row r="16285" spans="1:11" x14ac:dyDescent="0.25">
      <c r="A16285" s="5" t="str">
        <f t="shared" si="509"/>
        <v>ZoneRemainder of SystemAverage WeekdayJanuary12</v>
      </c>
      <c r="B16285" t="s">
        <v>2238</v>
      </c>
      <c r="C16285" t="s">
        <v>2268</v>
      </c>
      <c r="D16285" t="s">
        <v>2949</v>
      </c>
      <c r="E16285" t="s">
        <v>3360</v>
      </c>
      <c r="F16285" s="6">
        <v>12</v>
      </c>
      <c r="G16285" s="6">
        <v>338.65399169921875</v>
      </c>
      <c r="H16285" s="6">
        <v>338.65399169921875</v>
      </c>
      <c r="I16285" s="6">
        <v>21.988494873046875</v>
      </c>
      <c r="J16285" s="6">
        <v>49.455666666666659</v>
      </c>
      <c r="K16285">
        <f t="shared" si="508"/>
        <v>0</v>
      </c>
    </row>
    <row r="16286" spans="1:11" x14ac:dyDescent="0.25">
      <c r="A16286" s="5" t="str">
        <f t="shared" si="509"/>
        <v>ZoneRemainder of SystemAverage WeekdayJanuary13</v>
      </c>
      <c r="B16286" t="s">
        <v>2238</v>
      </c>
      <c r="C16286" t="s">
        <v>2268</v>
      </c>
      <c r="D16286" t="s">
        <v>2949</v>
      </c>
      <c r="E16286" t="s">
        <v>3360</v>
      </c>
      <c r="F16286" s="6">
        <v>13</v>
      </c>
      <c r="G16286" s="6">
        <v>306.01675415039063</v>
      </c>
      <c r="H16286" s="6">
        <v>306.01675415039063</v>
      </c>
      <c r="I16286" s="6">
        <v>20.734762191772461</v>
      </c>
      <c r="J16286" s="6">
        <v>49.341666666666647</v>
      </c>
      <c r="K16286">
        <f t="shared" si="508"/>
        <v>0</v>
      </c>
    </row>
    <row r="16287" spans="1:11" x14ac:dyDescent="0.25">
      <c r="A16287" s="5" t="str">
        <f t="shared" si="509"/>
        <v>ZoneRemainder of SystemAverage WeekdayJanuary14</v>
      </c>
      <c r="B16287" t="s">
        <v>2238</v>
      </c>
      <c r="C16287" t="s">
        <v>2268</v>
      </c>
      <c r="D16287" t="s">
        <v>2949</v>
      </c>
      <c r="E16287" t="s">
        <v>3360</v>
      </c>
      <c r="F16287" s="6">
        <v>14</v>
      </c>
      <c r="G16287" s="6">
        <v>273.38360595703125</v>
      </c>
      <c r="H16287" s="6">
        <v>273.38360595703125</v>
      </c>
      <c r="I16287" s="6">
        <v>19.63337516784668</v>
      </c>
      <c r="J16287" s="6">
        <v>48.309333333333335</v>
      </c>
      <c r="K16287">
        <f t="shared" si="508"/>
        <v>0</v>
      </c>
    </row>
    <row r="16288" spans="1:11" x14ac:dyDescent="0.25">
      <c r="A16288" s="5" t="str">
        <f t="shared" si="509"/>
        <v>ZoneRemainder of SystemAverage WeekdayJanuary15</v>
      </c>
      <c r="B16288" t="s">
        <v>2238</v>
      </c>
      <c r="C16288" t="s">
        <v>2268</v>
      </c>
      <c r="D16288" t="s">
        <v>2949</v>
      </c>
      <c r="E16288" t="s">
        <v>3360</v>
      </c>
      <c r="F16288" s="6">
        <v>15</v>
      </c>
      <c r="G16288" s="6">
        <v>233.70062255859375</v>
      </c>
      <c r="H16288" s="6">
        <v>233.70062255859375</v>
      </c>
      <c r="I16288" s="6">
        <v>20.904342651367188</v>
      </c>
      <c r="J16288" s="6">
        <v>48.944833333333364</v>
      </c>
      <c r="K16288">
        <f t="shared" si="508"/>
        <v>0</v>
      </c>
    </row>
    <row r="16289" spans="1:11" x14ac:dyDescent="0.25">
      <c r="A16289" s="5" t="str">
        <f t="shared" si="509"/>
        <v>ZoneRemainder of SystemAverage WeekdayJanuary16</v>
      </c>
      <c r="B16289" t="s">
        <v>2238</v>
      </c>
      <c r="C16289" t="s">
        <v>2268</v>
      </c>
      <c r="D16289" t="s">
        <v>2949</v>
      </c>
      <c r="E16289" t="s">
        <v>3360</v>
      </c>
      <c r="F16289" s="6">
        <v>16</v>
      </c>
      <c r="G16289" s="6">
        <v>206.97904968261719</v>
      </c>
      <c r="H16289" s="6">
        <v>206.97904968261719</v>
      </c>
      <c r="I16289" s="6">
        <v>19.126884460449219</v>
      </c>
      <c r="J16289" s="6">
        <v>48.67233333333332</v>
      </c>
      <c r="K16289">
        <f t="shared" si="508"/>
        <v>0</v>
      </c>
    </row>
    <row r="16290" spans="1:11" x14ac:dyDescent="0.25">
      <c r="A16290" s="5" t="str">
        <f t="shared" si="509"/>
        <v>ZoneRemainder of SystemAverage WeekdayJanuary17</v>
      </c>
      <c r="B16290" t="s">
        <v>2238</v>
      </c>
      <c r="C16290" t="s">
        <v>2268</v>
      </c>
      <c r="D16290" t="s">
        <v>2949</v>
      </c>
      <c r="E16290" t="s">
        <v>3360</v>
      </c>
      <c r="F16290" s="6">
        <v>17</v>
      </c>
      <c r="G16290" s="6">
        <v>199.28372192382813</v>
      </c>
      <c r="H16290" s="6">
        <v>199.28372192382813</v>
      </c>
      <c r="I16290" s="6">
        <v>17.619913101196289</v>
      </c>
      <c r="J16290" s="6">
        <v>49.222666666666662</v>
      </c>
      <c r="K16290">
        <f t="shared" si="508"/>
        <v>0</v>
      </c>
    </row>
    <row r="16291" spans="1:11" x14ac:dyDescent="0.25">
      <c r="A16291" s="5" t="str">
        <f t="shared" si="509"/>
        <v>ZoneRemainder of SystemAverage WeekdayJanuary18</v>
      </c>
      <c r="B16291" t="s">
        <v>2238</v>
      </c>
      <c r="C16291" t="s">
        <v>2268</v>
      </c>
      <c r="D16291" t="s">
        <v>2949</v>
      </c>
      <c r="E16291" t="s">
        <v>3360</v>
      </c>
      <c r="F16291" s="6">
        <v>18</v>
      </c>
      <c r="G16291" s="6">
        <v>202.30574035644531</v>
      </c>
      <c r="H16291" s="6">
        <v>202.30574035644531</v>
      </c>
      <c r="I16291" s="6">
        <v>25.06092643737793</v>
      </c>
      <c r="J16291" s="6">
        <v>49.453833333333328</v>
      </c>
      <c r="K16291">
        <f t="shared" si="508"/>
        <v>0</v>
      </c>
    </row>
    <row r="16292" spans="1:11" x14ac:dyDescent="0.25">
      <c r="A16292" s="5" t="str">
        <f t="shared" si="509"/>
        <v>ZoneRemainder of SystemAverage WeekdayJanuary19</v>
      </c>
      <c r="B16292" t="s">
        <v>2238</v>
      </c>
      <c r="C16292" t="s">
        <v>2268</v>
      </c>
      <c r="D16292" t="s">
        <v>2949</v>
      </c>
      <c r="E16292" t="s">
        <v>3360</v>
      </c>
      <c r="F16292" s="6">
        <v>19</v>
      </c>
      <c r="G16292" s="6">
        <v>209.50128173828125</v>
      </c>
      <c r="H16292" s="6">
        <v>209.50128173828125</v>
      </c>
      <c r="I16292" s="6">
        <v>21.682895660400391</v>
      </c>
      <c r="J16292" s="6">
        <v>48.120833333333316</v>
      </c>
      <c r="K16292">
        <f t="shared" si="508"/>
        <v>0</v>
      </c>
    </row>
    <row r="16293" spans="1:11" x14ac:dyDescent="0.25">
      <c r="A16293" s="5" t="str">
        <f t="shared" si="509"/>
        <v>ZoneRemainder of SystemAverage WeekdayJanuary20</v>
      </c>
      <c r="B16293" t="s">
        <v>2238</v>
      </c>
      <c r="C16293" t="s">
        <v>2268</v>
      </c>
      <c r="D16293" t="s">
        <v>2949</v>
      </c>
      <c r="E16293" t="s">
        <v>3360</v>
      </c>
      <c r="F16293" s="6">
        <v>20</v>
      </c>
      <c r="G16293" s="6">
        <v>201.10694885253906</v>
      </c>
      <c r="H16293" s="6">
        <v>201.10694885253906</v>
      </c>
      <c r="I16293" s="6">
        <v>17.059627532958984</v>
      </c>
      <c r="J16293" s="6">
        <v>47.126666666666679</v>
      </c>
      <c r="K16293">
        <f t="shared" si="508"/>
        <v>0</v>
      </c>
    </row>
    <row r="16294" spans="1:11" x14ac:dyDescent="0.25">
      <c r="A16294" s="5" t="str">
        <f t="shared" si="509"/>
        <v>ZoneRemainder of SystemAverage WeekdayJanuary21</v>
      </c>
      <c r="B16294" t="s">
        <v>2238</v>
      </c>
      <c r="C16294" t="s">
        <v>2268</v>
      </c>
      <c r="D16294" t="s">
        <v>2949</v>
      </c>
      <c r="E16294" t="s">
        <v>3360</v>
      </c>
      <c r="F16294" s="6">
        <v>21</v>
      </c>
      <c r="G16294" s="6">
        <v>208.66462707519531</v>
      </c>
      <c r="H16294" s="6">
        <v>208.66462707519531</v>
      </c>
      <c r="I16294" s="6">
        <v>22.920541763305664</v>
      </c>
      <c r="J16294" s="6">
        <v>46.799333333333358</v>
      </c>
      <c r="K16294">
        <f t="shared" si="508"/>
        <v>0</v>
      </c>
    </row>
    <row r="16295" spans="1:11" x14ac:dyDescent="0.25">
      <c r="A16295" s="5" t="str">
        <f t="shared" si="509"/>
        <v>ZoneRemainder of SystemAverage WeekdayJanuary22</v>
      </c>
      <c r="B16295" t="s">
        <v>2238</v>
      </c>
      <c r="C16295" t="s">
        <v>2268</v>
      </c>
      <c r="D16295" t="s">
        <v>2949</v>
      </c>
      <c r="E16295" t="s">
        <v>3360</v>
      </c>
      <c r="F16295" s="6">
        <v>22</v>
      </c>
      <c r="G16295" s="6">
        <v>216.60977172851563</v>
      </c>
      <c r="H16295" s="6">
        <v>216.60977172851563</v>
      </c>
      <c r="I16295" s="6">
        <v>21.492746353149414</v>
      </c>
      <c r="J16295" s="6">
        <v>46.220500000000015</v>
      </c>
      <c r="K16295">
        <f t="shared" si="508"/>
        <v>0</v>
      </c>
    </row>
    <row r="16296" spans="1:11" x14ac:dyDescent="0.25">
      <c r="A16296" s="5" t="str">
        <f t="shared" si="509"/>
        <v>ZoneRemainder of SystemAverage WeekdayJanuary23</v>
      </c>
      <c r="B16296" t="s">
        <v>2238</v>
      </c>
      <c r="C16296" t="s">
        <v>2268</v>
      </c>
      <c r="D16296" t="s">
        <v>2949</v>
      </c>
      <c r="E16296" t="s">
        <v>3360</v>
      </c>
      <c r="F16296" s="6">
        <v>23</v>
      </c>
      <c r="G16296" s="6">
        <v>227.24464416503906</v>
      </c>
      <c r="H16296" s="6">
        <v>227.24464416503906</v>
      </c>
      <c r="I16296" s="6">
        <v>28.29179573059082</v>
      </c>
      <c r="J16296" s="6">
        <v>45.600500000000011</v>
      </c>
      <c r="K16296">
        <f t="shared" si="508"/>
        <v>0</v>
      </c>
    </row>
    <row r="16297" spans="1:11" x14ac:dyDescent="0.25">
      <c r="A16297" s="5" t="str">
        <f t="shared" si="509"/>
        <v>ZoneRemainder of SystemAverage WeekdayJanuary24</v>
      </c>
      <c r="B16297" t="s">
        <v>2238</v>
      </c>
      <c r="C16297" t="s">
        <v>2268</v>
      </c>
      <c r="D16297" t="s">
        <v>2949</v>
      </c>
      <c r="E16297" t="s">
        <v>3360</v>
      </c>
      <c r="F16297" s="6">
        <v>24</v>
      </c>
      <c r="G16297" s="6">
        <v>215.86419677734375</v>
      </c>
      <c r="H16297" s="6">
        <v>215.86419677734375</v>
      </c>
      <c r="I16297" s="6">
        <v>26.097949981689453</v>
      </c>
      <c r="J16297" s="6">
        <v>44.911166666666681</v>
      </c>
      <c r="K16297">
        <f t="shared" si="508"/>
        <v>0</v>
      </c>
    </row>
    <row r="16298" spans="1:11" x14ac:dyDescent="0.25">
      <c r="A16298" s="5" t="str">
        <f t="shared" si="509"/>
        <v>ZoneRemainder of SystemMonthly Peak DayJanuary1</v>
      </c>
      <c r="B16298" t="s">
        <v>2238</v>
      </c>
      <c r="C16298" t="s">
        <v>2268</v>
      </c>
      <c r="D16298" t="s">
        <v>2950</v>
      </c>
      <c r="E16298" t="s">
        <v>3360</v>
      </c>
      <c r="F16298" s="6">
        <v>1</v>
      </c>
      <c r="G16298" s="6">
        <v>177.5548095703125</v>
      </c>
      <c r="H16298" s="6">
        <v>177.5548095703125</v>
      </c>
      <c r="I16298" s="6">
        <v>18.109706878662109</v>
      </c>
      <c r="J16298" s="6">
        <v>48.056000000000004</v>
      </c>
      <c r="K16298">
        <f t="shared" si="508"/>
        <v>0</v>
      </c>
    </row>
    <row r="16299" spans="1:11" x14ac:dyDescent="0.25">
      <c r="A16299" s="5" t="str">
        <f t="shared" si="509"/>
        <v>ZoneRemainder of SystemMonthly Peak DayJanuary2</v>
      </c>
      <c r="B16299" t="s">
        <v>2238</v>
      </c>
      <c r="C16299" t="s">
        <v>2268</v>
      </c>
      <c r="D16299" t="s">
        <v>2950</v>
      </c>
      <c r="E16299" t="s">
        <v>3360</v>
      </c>
      <c r="F16299" s="6">
        <v>2</v>
      </c>
      <c r="G16299" s="6">
        <v>186.75498962402344</v>
      </c>
      <c r="H16299" s="6">
        <v>186.75498962402344</v>
      </c>
      <c r="I16299" s="6">
        <v>18.810983657836914</v>
      </c>
      <c r="J16299" s="6">
        <v>47.450833333333328</v>
      </c>
      <c r="K16299">
        <f t="shared" si="508"/>
        <v>0</v>
      </c>
    </row>
    <row r="16300" spans="1:11" x14ac:dyDescent="0.25">
      <c r="A16300" s="5" t="str">
        <f t="shared" si="509"/>
        <v>ZoneRemainder of SystemMonthly Peak DayJanuary3</v>
      </c>
      <c r="B16300" t="s">
        <v>2238</v>
      </c>
      <c r="C16300" t="s">
        <v>2268</v>
      </c>
      <c r="D16300" t="s">
        <v>2950</v>
      </c>
      <c r="E16300" t="s">
        <v>3360</v>
      </c>
      <c r="F16300" s="6">
        <v>3</v>
      </c>
      <c r="G16300" s="6">
        <v>200.06327819824219</v>
      </c>
      <c r="H16300" s="6">
        <v>200.06327819824219</v>
      </c>
      <c r="I16300" s="6">
        <v>18.652902603149414</v>
      </c>
      <c r="J16300" s="6">
        <v>47.13683333333335</v>
      </c>
      <c r="K16300">
        <f t="shared" si="508"/>
        <v>0</v>
      </c>
    </row>
    <row r="16301" spans="1:11" x14ac:dyDescent="0.25">
      <c r="A16301" s="5" t="str">
        <f t="shared" si="509"/>
        <v>ZoneRemainder of SystemMonthly Peak DayJanuary4</v>
      </c>
      <c r="B16301" t="s">
        <v>2238</v>
      </c>
      <c r="C16301" t="s">
        <v>2268</v>
      </c>
      <c r="D16301" t="s">
        <v>2950</v>
      </c>
      <c r="E16301" t="s">
        <v>3360</v>
      </c>
      <c r="F16301" s="6">
        <v>4</v>
      </c>
      <c r="G16301" s="6">
        <v>205.74725341796875</v>
      </c>
      <c r="H16301" s="6">
        <v>205.74725341796875</v>
      </c>
      <c r="I16301" s="6">
        <v>28.901992797851563</v>
      </c>
      <c r="J16301" s="6">
        <v>45.969666666666662</v>
      </c>
      <c r="K16301">
        <f t="shared" si="508"/>
        <v>0</v>
      </c>
    </row>
    <row r="16302" spans="1:11" x14ac:dyDescent="0.25">
      <c r="A16302" s="5" t="str">
        <f t="shared" si="509"/>
        <v>ZoneRemainder of SystemMonthly Peak DayJanuary5</v>
      </c>
      <c r="B16302" t="s">
        <v>2238</v>
      </c>
      <c r="C16302" t="s">
        <v>2268</v>
      </c>
      <c r="D16302" t="s">
        <v>2950</v>
      </c>
      <c r="E16302" t="s">
        <v>3360</v>
      </c>
      <c r="F16302" s="6">
        <v>5</v>
      </c>
      <c r="G16302" s="6">
        <v>253.59889221191406</v>
      </c>
      <c r="H16302" s="6">
        <v>253.59889221191406</v>
      </c>
      <c r="I16302" s="6">
        <v>24.436771392822266</v>
      </c>
      <c r="J16302" s="6">
        <v>45.037666666666681</v>
      </c>
      <c r="K16302">
        <f t="shared" si="508"/>
        <v>0</v>
      </c>
    </row>
    <row r="16303" spans="1:11" x14ac:dyDescent="0.25">
      <c r="A16303" s="5" t="str">
        <f t="shared" si="509"/>
        <v>ZoneRemainder of SystemMonthly Peak DayJanuary6</v>
      </c>
      <c r="B16303" t="s">
        <v>2238</v>
      </c>
      <c r="C16303" t="s">
        <v>2268</v>
      </c>
      <c r="D16303" t="s">
        <v>2950</v>
      </c>
      <c r="E16303" t="s">
        <v>3360</v>
      </c>
      <c r="F16303" s="6">
        <v>6</v>
      </c>
      <c r="G16303" s="6">
        <v>321.04342651367188</v>
      </c>
      <c r="H16303" s="6">
        <v>321.04342651367188</v>
      </c>
      <c r="I16303" s="6">
        <v>30.439495086669922</v>
      </c>
      <c r="J16303" s="6">
        <v>44.083500000000008</v>
      </c>
      <c r="K16303">
        <f t="shared" si="508"/>
        <v>0</v>
      </c>
    </row>
    <row r="16304" spans="1:11" x14ac:dyDescent="0.25">
      <c r="A16304" s="5" t="str">
        <f t="shared" si="509"/>
        <v>ZoneRemainder of SystemMonthly Peak DayJanuary7</v>
      </c>
      <c r="B16304" t="s">
        <v>2238</v>
      </c>
      <c r="C16304" t="s">
        <v>2268</v>
      </c>
      <c r="D16304" t="s">
        <v>2950</v>
      </c>
      <c r="E16304" t="s">
        <v>3360</v>
      </c>
      <c r="F16304" s="6">
        <v>7</v>
      </c>
      <c r="G16304" s="6">
        <v>352.24432373046875</v>
      </c>
      <c r="H16304" s="6">
        <v>352.24432373046875</v>
      </c>
      <c r="I16304" s="6">
        <v>25.149803161621094</v>
      </c>
      <c r="J16304" s="6">
        <v>44.281499999999987</v>
      </c>
      <c r="K16304">
        <f t="shared" si="508"/>
        <v>0</v>
      </c>
    </row>
    <row r="16305" spans="1:11" x14ac:dyDescent="0.25">
      <c r="A16305" s="5" t="str">
        <f t="shared" si="509"/>
        <v>ZoneRemainder of SystemMonthly Peak DayJanuary8</v>
      </c>
      <c r="B16305" t="s">
        <v>2238</v>
      </c>
      <c r="C16305" t="s">
        <v>2268</v>
      </c>
      <c r="D16305" t="s">
        <v>2950</v>
      </c>
      <c r="E16305" t="s">
        <v>3360</v>
      </c>
      <c r="F16305" s="6">
        <v>8</v>
      </c>
      <c r="G16305" s="6">
        <v>377.14776611328125</v>
      </c>
      <c r="H16305" s="6">
        <v>377.14776611328125</v>
      </c>
      <c r="I16305" s="6">
        <v>25.904541015625</v>
      </c>
      <c r="J16305" s="6">
        <v>43.772333333333329</v>
      </c>
      <c r="K16305">
        <f t="shared" si="508"/>
        <v>0</v>
      </c>
    </row>
    <row r="16306" spans="1:11" x14ac:dyDescent="0.25">
      <c r="A16306" s="5" t="str">
        <f t="shared" si="509"/>
        <v>ZoneRemainder of SystemMonthly Peak DayJanuary9</v>
      </c>
      <c r="B16306" t="s">
        <v>2238</v>
      </c>
      <c r="C16306" t="s">
        <v>2268</v>
      </c>
      <c r="D16306" t="s">
        <v>2950</v>
      </c>
      <c r="E16306" t="s">
        <v>3360</v>
      </c>
      <c r="F16306" s="6">
        <v>9</v>
      </c>
      <c r="G16306" s="6">
        <v>374.49884033203125</v>
      </c>
      <c r="H16306" s="6">
        <v>374.49884033203125</v>
      </c>
      <c r="I16306" s="6">
        <v>25.655179977416992</v>
      </c>
      <c r="J16306" s="6">
        <v>42.804500000000004</v>
      </c>
      <c r="K16306">
        <f t="shared" si="508"/>
        <v>0</v>
      </c>
    </row>
    <row r="16307" spans="1:11" x14ac:dyDescent="0.25">
      <c r="A16307" s="5" t="str">
        <f t="shared" si="509"/>
        <v>ZoneRemainder of SystemMonthly Peak DayJanuary10</v>
      </c>
      <c r="B16307" t="s">
        <v>2238</v>
      </c>
      <c r="C16307" t="s">
        <v>2268</v>
      </c>
      <c r="D16307" t="s">
        <v>2950</v>
      </c>
      <c r="E16307" t="s">
        <v>3360</v>
      </c>
      <c r="F16307" s="6">
        <v>10</v>
      </c>
      <c r="G16307" s="6">
        <v>369.55999755859375</v>
      </c>
      <c r="H16307" s="6">
        <v>369.55999755859375</v>
      </c>
      <c r="I16307" s="6">
        <v>26.60261344909668</v>
      </c>
      <c r="J16307" s="6">
        <v>44.332666666666675</v>
      </c>
      <c r="K16307">
        <f t="shared" si="508"/>
        <v>0</v>
      </c>
    </row>
    <row r="16308" spans="1:11" x14ac:dyDescent="0.25">
      <c r="A16308" s="5" t="str">
        <f t="shared" si="509"/>
        <v>ZoneRemainder of SystemMonthly Peak DayJanuary11</v>
      </c>
      <c r="B16308" t="s">
        <v>2238</v>
      </c>
      <c r="C16308" t="s">
        <v>2268</v>
      </c>
      <c r="D16308" t="s">
        <v>2950</v>
      </c>
      <c r="E16308" t="s">
        <v>3360</v>
      </c>
      <c r="F16308" s="6">
        <v>11</v>
      </c>
      <c r="G16308" s="6">
        <v>394.35235595703125</v>
      </c>
      <c r="H16308" s="6">
        <v>394.35235595703125</v>
      </c>
      <c r="I16308" s="6">
        <v>23.850093841552734</v>
      </c>
      <c r="J16308" s="6">
        <v>46.256999999999984</v>
      </c>
      <c r="K16308">
        <f t="shared" si="508"/>
        <v>0</v>
      </c>
    </row>
    <row r="16309" spans="1:11" x14ac:dyDescent="0.25">
      <c r="A16309" s="5" t="str">
        <f t="shared" si="509"/>
        <v>ZoneRemainder of SystemMonthly Peak DayJanuary12</v>
      </c>
      <c r="B16309" t="s">
        <v>2238</v>
      </c>
      <c r="C16309" t="s">
        <v>2268</v>
      </c>
      <c r="D16309" t="s">
        <v>2950</v>
      </c>
      <c r="E16309" t="s">
        <v>3360</v>
      </c>
      <c r="F16309" s="6">
        <v>12</v>
      </c>
      <c r="G16309" s="6">
        <v>382.29736328125</v>
      </c>
      <c r="H16309" s="6">
        <v>382.29736328125</v>
      </c>
      <c r="I16309" s="6">
        <v>22.671197891235352</v>
      </c>
      <c r="J16309" s="6">
        <v>47.203333333333333</v>
      </c>
      <c r="K16309">
        <f t="shared" si="508"/>
        <v>0</v>
      </c>
    </row>
    <row r="16310" spans="1:11" x14ac:dyDescent="0.25">
      <c r="A16310" s="5" t="str">
        <f t="shared" si="509"/>
        <v>ZoneRemainder of SystemMonthly Peak DayJanuary13</v>
      </c>
      <c r="B16310" t="s">
        <v>2238</v>
      </c>
      <c r="C16310" t="s">
        <v>2268</v>
      </c>
      <c r="D16310" t="s">
        <v>2950</v>
      </c>
      <c r="E16310" t="s">
        <v>3360</v>
      </c>
      <c r="F16310" s="6">
        <v>13</v>
      </c>
      <c r="G16310" s="6">
        <v>343.17022705078125</v>
      </c>
      <c r="H16310" s="6">
        <v>343.17022705078125</v>
      </c>
      <c r="I16310" s="6">
        <v>21.999418258666992</v>
      </c>
      <c r="J16310" s="6">
        <v>47.986999999999988</v>
      </c>
      <c r="K16310">
        <f t="shared" si="508"/>
        <v>0</v>
      </c>
    </row>
    <row r="16311" spans="1:11" x14ac:dyDescent="0.25">
      <c r="A16311" s="5" t="str">
        <f t="shared" si="509"/>
        <v>ZoneRemainder of SystemMonthly Peak DayJanuary14</v>
      </c>
      <c r="B16311" t="s">
        <v>2238</v>
      </c>
      <c r="C16311" t="s">
        <v>2268</v>
      </c>
      <c r="D16311" t="s">
        <v>2950</v>
      </c>
      <c r="E16311" t="s">
        <v>3360</v>
      </c>
      <c r="F16311" s="6">
        <v>14</v>
      </c>
      <c r="G16311" s="6">
        <v>304.53652954101563</v>
      </c>
      <c r="H16311" s="6">
        <v>304.53652954101563</v>
      </c>
      <c r="I16311" s="6">
        <v>21.243101119995117</v>
      </c>
      <c r="J16311" s="6">
        <v>48.669833333333344</v>
      </c>
      <c r="K16311">
        <f t="shared" si="508"/>
        <v>0</v>
      </c>
    </row>
    <row r="16312" spans="1:11" x14ac:dyDescent="0.25">
      <c r="A16312" s="5" t="str">
        <f t="shared" si="509"/>
        <v>ZoneRemainder of SystemMonthly Peak DayJanuary15</v>
      </c>
      <c r="B16312" t="s">
        <v>2238</v>
      </c>
      <c r="C16312" t="s">
        <v>2268</v>
      </c>
      <c r="D16312" t="s">
        <v>2950</v>
      </c>
      <c r="E16312" t="s">
        <v>3360</v>
      </c>
      <c r="F16312" s="6">
        <v>15</v>
      </c>
      <c r="G16312" s="6">
        <v>263.77407836914063</v>
      </c>
      <c r="H16312" s="6">
        <v>263.77407836914063</v>
      </c>
      <c r="I16312" s="6">
        <v>20.511463165283203</v>
      </c>
      <c r="J16312" s="6">
        <v>48.607833333333325</v>
      </c>
      <c r="K16312">
        <f t="shared" si="508"/>
        <v>0</v>
      </c>
    </row>
    <row r="16313" spans="1:11" x14ac:dyDescent="0.25">
      <c r="A16313" s="5" t="str">
        <f t="shared" si="509"/>
        <v>ZoneRemainder of SystemMonthly Peak DayJanuary16</v>
      </c>
      <c r="B16313" t="s">
        <v>2238</v>
      </c>
      <c r="C16313" t="s">
        <v>2268</v>
      </c>
      <c r="D16313" t="s">
        <v>2950</v>
      </c>
      <c r="E16313" t="s">
        <v>3360</v>
      </c>
      <c r="F16313" s="6">
        <v>16</v>
      </c>
      <c r="G16313" s="6">
        <v>237.83853149414063</v>
      </c>
      <c r="H16313" s="6">
        <v>237.83853149414063</v>
      </c>
      <c r="I16313" s="6">
        <v>20.127500534057617</v>
      </c>
      <c r="J16313" s="6">
        <v>48.135999999999996</v>
      </c>
      <c r="K16313">
        <f t="shared" si="508"/>
        <v>0</v>
      </c>
    </row>
    <row r="16314" spans="1:11" x14ac:dyDescent="0.25">
      <c r="A16314" s="5" t="str">
        <f t="shared" si="509"/>
        <v>ZoneRemainder of SystemMonthly Peak DayJanuary17</v>
      </c>
      <c r="B16314" t="s">
        <v>2238</v>
      </c>
      <c r="C16314" t="s">
        <v>2268</v>
      </c>
      <c r="D16314" t="s">
        <v>2950</v>
      </c>
      <c r="E16314" t="s">
        <v>3360</v>
      </c>
      <c r="F16314" s="6">
        <v>17</v>
      </c>
      <c r="G16314" s="6">
        <v>217.23667907714844</v>
      </c>
      <c r="H16314" s="6">
        <v>217.23667907714844</v>
      </c>
      <c r="I16314" s="6">
        <v>19.447994232177734</v>
      </c>
      <c r="J16314" s="6">
        <v>47.358666666666643</v>
      </c>
      <c r="K16314">
        <f t="shared" si="508"/>
        <v>0</v>
      </c>
    </row>
    <row r="16315" spans="1:11" x14ac:dyDescent="0.25">
      <c r="A16315" s="5" t="str">
        <f t="shared" si="509"/>
        <v>ZoneRemainder of SystemMonthly Peak DayJanuary18</v>
      </c>
      <c r="B16315" t="s">
        <v>2238</v>
      </c>
      <c r="C16315" t="s">
        <v>2268</v>
      </c>
      <c r="D16315" t="s">
        <v>2950</v>
      </c>
      <c r="E16315" t="s">
        <v>3360</v>
      </c>
      <c r="F16315" s="6">
        <v>18</v>
      </c>
      <c r="G16315" s="6">
        <v>204.33767700195313</v>
      </c>
      <c r="H16315" s="6">
        <v>204.33767700195313</v>
      </c>
      <c r="I16315" s="6">
        <v>21.275173187255859</v>
      </c>
      <c r="J16315" s="6">
        <v>45.196000000000012</v>
      </c>
      <c r="K16315">
        <f t="shared" si="508"/>
        <v>0</v>
      </c>
    </row>
    <row r="16316" spans="1:11" x14ac:dyDescent="0.25">
      <c r="A16316" s="5" t="str">
        <f t="shared" si="509"/>
        <v>ZoneRemainder of SystemMonthly Peak DayJanuary19</v>
      </c>
      <c r="B16316" t="s">
        <v>2238</v>
      </c>
      <c r="C16316" t="s">
        <v>2268</v>
      </c>
      <c r="D16316" t="s">
        <v>2950</v>
      </c>
      <c r="E16316" t="s">
        <v>3360</v>
      </c>
      <c r="F16316" s="6">
        <v>19</v>
      </c>
      <c r="G16316" s="6">
        <v>226.57571411132813</v>
      </c>
      <c r="H16316" s="6">
        <v>226.57571411132813</v>
      </c>
      <c r="I16316" s="6">
        <v>25.439657211303711</v>
      </c>
      <c r="J16316" s="6">
        <v>44.057333333333347</v>
      </c>
      <c r="K16316">
        <f t="shared" si="508"/>
        <v>0</v>
      </c>
    </row>
    <row r="16317" spans="1:11" x14ac:dyDescent="0.25">
      <c r="A16317" s="5" t="str">
        <f t="shared" si="509"/>
        <v>ZoneRemainder of SystemMonthly Peak DayJanuary20</v>
      </c>
      <c r="B16317" t="s">
        <v>2238</v>
      </c>
      <c r="C16317" t="s">
        <v>2268</v>
      </c>
      <c r="D16317" t="s">
        <v>2950</v>
      </c>
      <c r="E16317" t="s">
        <v>3360</v>
      </c>
      <c r="F16317" s="6">
        <v>20</v>
      </c>
      <c r="G16317" s="6">
        <v>220.29103088378906</v>
      </c>
      <c r="H16317" s="6">
        <v>220.29103088378906</v>
      </c>
      <c r="I16317" s="6">
        <v>19.134016036987305</v>
      </c>
      <c r="J16317" s="6">
        <v>43.837833333333336</v>
      </c>
      <c r="K16317">
        <f t="shared" si="508"/>
        <v>0</v>
      </c>
    </row>
    <row r="16318" spans="1:11" x14ac:dyDescent="0.25">
      <c r="A16318" s="5" t="str">
        <f t="shared" si="509"/>
        <v>ZoneRemainder of SystemMonthly Peak DayJanuary21</v>
      </c>
      <c r="B16318" t="s">
        <v>2238</v>
      </c>
      <c r="C16318" t="s">
        <v>2268</v>
      </c>
      <c r="D16318" t="s">
        <v>2950</v>
      </c>
      <c r="E16318" t="s">
        <v>3360</v>
      </c>
      <c r="F16318" s="6">
        <v>21</v>
      </c>
      <c r="G16318" s="6">
        <v>233.17585754394531</v>
      </c>
      <c r="H16318" s="6">
        <v>233.17585754394531</v>
      </c>
      <c r="I16318" s="6">
        <v>20.791921615600586</v>
      </c>
      <c r="J16318" s="6">
        <v>42.946500000000015</v>
      </c>
      <c r="K16318">
        <f t="shared" si="508"/>
        <v>0</v>
      </c>
    </row>
    <row r="16319" spans="1:11" x14ac:dyDescent="0.25">
      <c r="A16319" s="5" t="str">
        <f t="shared" si="509"/>
        <v>ZoneRemainder of SystemMonthly Peak DayJanuary22</v>
      </c>
      <c r="B16319" t="s">
        <v>2238</v>
      </c>
      <c r="C16319" t="s">
        <v>2268</v>
      </c>
      <c r="D16319" t="s">
        <v>2950</v>
      </c>
      <c r="E16319" t="s">
        <v>3360</v>
      </c>
      <c r="F16319" s="6">
        <v>22</v>
      </c>
      <c r="G16319" s="6">
        <v>238.30381774902344</v>
      </c>
      <c r="H16319" s="6">
        <v>238.30381774902344</v>
      </c>
      <c r="I16319" s="6">
        <v>20.729303359985352</v>
      </c>
      <c r="J16319" s="6">
        <v>42.407666666666664</v>
      </c>
      <c r="K16319">
        <f t="shared" si="508"/>
        <v>0</v>
      </c>
    </row>
    <row r="16320" spans="1:11" x14ac:dyDescent="0.25">
      <c r="A16320" s="5" t="str">
        <f t="shared" si="509"/>
        <v>ZoneRemainder of SystemMonthly Peak DayJanuary23</v>
      </c>
      <c r="B16320" t="s">
        <v>2238</v>
      </c>
      <c r="C16320" t="s">
        <v>2268</v>
      </c>
      <c r="D16320" t="s">
        <v>2950</v>
      </c>
      <c r="E16320" t="s">
        <v>3360</v>
      </c>
      <c r="F16320" s="6">
        <v>23</v>
      </c>
      <c r="G16320" s="6">
        <v>260.05499267578125</v>
      </c>
      <c r="H16320" s="6">
        <v>260.05499267578125</v>
      </c>
      <c r="I16320" s="6">
        <v>22.786493301391602</v>
      </c>
      <c r="J16320" s="6">
        <v>42.179333333333332</v>
      </c>
      <c r="K16320">
        <f t="shared" si="508"/>
        <v>0</v>
      </c>
    </row>
    <row r="16321" spans="1:11" x14ac:dyDescent="0.25">
      <c r="A16321" s="5" t="str">
        <f t="shared" si="509"/>
        <v>ZoneRemainder of SystemMonthly Peak DayJanuary24</v>
      </c>
      <c r="B16321" t="s">
        <v>2238</v>
      </c>
      <c r="C16321" t="s">
        <v>2268</v>
      </c>
      <c r="D16321" t="s">
        <v>2950</v>
      </c>
      <c r="E16321" t="s">
        <v>3360</v>
      </c>
      <c r="F16321" s="6">
        <v>24</v>
      </c>
      <c r="G16321" s="6">
        <v>255.83927917480469</v>
      </c>
      <c r="H16321" s="6">
        <v>255.83927917480469</v>
      </c>
      <c r="I16321" s="6">
        <v>19.179111480712891</v>
      </c>
      <c r="J16321" s="6">
        <v>41.736166666666662</v>
      </c>
      <c r="K16321">
        <f t="shared" si="508"/>
        <v>0</v>
      </c>
    </row>
    <row r="16322" spans="1:11" x14ac:dyDescent="0.25">
      <c r="A16322" s="5" t="str">
        <f t="shared" si="509"/>
        <v>ZoneRemainder of SystemAverage WeekdayFebruary1</v>
      </c>
      <c r="B16322" t="s">
        <v>2238</v>
      </c>
      <c r="C16322" t="s">
        <v>2268</v>
      </c>
      <c r="D16322" t="s">
        <v>2951</v>
      </c>
      <c r="E16322" t="s">
        <v>3361</v>
      </c>
      <c r="F16322" s="6">
        <v>1</v>
      </c>
      <c r="G16322" s="6">
        <v>163.23652648925781</v>
      </c>
      <c r="H16322" s="6">
        <v>163.23652648925781</v>
      </c>
      <c r="I16322" s="6">
        <v>17.47791862487793</v>
      </c>
      <c r="J16322" s="6">
        <v>52.510147058823506</v>
      </c>
      <c r="K16322">
        <f t="shared" ref="K16322:K16385" si="510">INDEX(events, MATCH(CONCATENATE(B16322, C16322, D16322, E16322), events_y, 0), MATCH("Confidential", events_x, 0))</f>
        <v>0</v>
      </c>
    </row>
    <row r="16323" spans="1:11" x14ac:dyDescent="0.25">
      <c r="A16323" s="5" t="str">
        <f t="shared" ref="A16323:A16386" si="511">CONCATENATE(B16323, C16323, D16323, E16323, F16323)</f>
        <v>ZoneRemainder of SystemAverage WeekdayFebruary2</v>
      </c>
      <c r="B16323" t="s">
        <v>2238</v>
      </c>
      <c r="C16323" t="s">
        <v>2268</v>
      </c>
      <c r="D16323" t="s">
        <v>2951</v>
      </c>
      <c r="E16323" t="s">
        <v>3361</v>
      </c>
      <c r="F16323" s="6">
        <v>2</v>
      </c>
      <c r="G16323" s="6">
        <v>166.56443786621094</v>
      </c>
      <c r="H16323" s="6">
        <v>166.56443786621094</v>
      </c>
      <c r="I16323" s="6">
        <v>18.499416351318359</v>
      </c>
      <c r="J16323" s="6">
        <v>51.113235294117636</v>
      </c>
      <c r="K16323">
        <f t="shared" si="510"/>
        <v>0</v>
      </c>
    </row>
    <row r="16324" spans="1:11" x14ac:dyDescent="0.25">
      <c r="A16324" s="5" t="str">
        <f t="shared" si="511"/>
        <v>ZoneRemainder of SystemAverage WeekdayFebruary3</v>
      </c>
      <c r="B16324" t="s">
        <v>2238</v>
      </c>
      <c r="C16324" t="s">
        <v>2268</v>
      </c>
      <c r="D16324" t="s">
        <v>2951</v>
      </c>
      <c r="E16324" t="s">
        <v>3361</v>
      </c>
      <c r="F16324" s="6">
        <v>3</v>
      </c>
      <c r="G16324" s="6">
        <v>169.25529479980469</v>
      </c>
      <c r="H16324" s="6">
        <v>169.25529479980469</v>
      </c>
      <c r="I16324" s="6">
        <v>21.493127822875977</v>
      </c>
      <c r="J16324" s="6">
        <v>50.088970588235291</v>
      </c>
      <c r="K16324">
        <f t="shared" si="510"/>
        <v>0</v>
      </c>
    </row>
    <row r="16325" spans="1:11" x14ac:dyDescent="0.25">
      <c r="A16325" s="5" t="str">
        <f t="shared" si="511"/>
        <v>ZoneRemainder of SystemAverage WeekdayFebruary4</v>
      </c>
      <c r="B16325" t="s">
        <v>2238</v>
      </c>
      <c r="C16325" t="s">
        <v>2268</v>
      </c>
      <c r="D16325" t="s">
        <v>2951</v>
      </c>
      <c r="E16325" t="s">
        <v>3361</v>
      </c>
      <c r="F16325" s="6">
        <v>4</v>
      </c>
      <c r="G16325" s="6">
        <v>178.22695922851563</v>
      </c>
      <c r="H16325" s="6">
        <v>178.22695922851563</v>
      </c>
      <c r="I16325" s="6">
        <v>19.293413162231445</v>
      </c>
      <c r="J16325" s="6">
        <v>49.029852941176465</v>
      </c>
      <c r="K16325">
        <f t="shared" si="510"/>
        <v>0</v>
      </c>
    </row>
    <row r="16326" spans="1:11" x14ac:dyDescent="0.25">
      <c r="A16326" s="5" t="str">
        <f t="shared" si="511"/>
        <v>ZoneRemainder of SystemAverage WeekdayFebruary5</v>
      </c>
      <c r="B16326" t="s">
        <v>2238</v>
      </c>
      <c r="C16326" t="s">
        <v>2268</v>
      </c>
      <c r="D16326" t="s">
        <v>2951</v>
      </c>
      <c r="E16326" t="s">
        <v>3361</v>
      </c>
      <c r="F16326" s="6">
        <v>5</v>
      </c>
      <c r="G16326" s="6">
        <v>245.64686584472656</v>
      </c>
      <c r="H16326" s="6">
        <v>245.64686584472656</v>
      </c>
      <c r="I16326" s="6">
        <v>22.694894790649414</v>
      </c>
      <c r="J16326" s="6">
        <v>49.017352941176426</v>
      </c>
      <c r="K16326">
        <f t="shared" si="510"/>
        <v>0</v>
      </c>
    </row>
    <row r="16327" spans="1:11" x14ac:dyDescent="0.25">
      <c r="A16327" s="5" t="str">
        <f t="shared" si="511"/>
        <v>ZoneRemainder of SystemAverage WeekdayFebruary6</v>
      </c>
      <c r="B16327" t="s">
        <v>2238</v>
      </c>
      <c r="C16327" t="s">
        <v>2268</v>
      </c>
      <c r="D16327" t="s">
        <v>2951</v>
      </c>
      <c r="E16327" t="s">
        <v>3361</v>
      </c>
      <c r="F16327" s="6">
        <v>6</v>
      </c>
      <c r="G16327" s="6">
        <v>331.66925048828125</v>
      </c>
      <c r="H16327" s="6">
        <v>331.66925048828125</v>
      </c>
      <c r="I16327" s="6">
        <v>28.278903961181641</v>
      </c>
      <c r="J16327" s="6">
        <v>48.513823529411781</v>
      </c>
      <c r="K16327">
        <f t="shared" si="510"/>
        <v>0</v>
      </c>
    </row>
    <row r="16328" spans="1:11" x14ac:dyDescent="0.25">
      <c r="A16328" s="5" t="str">
        <f t="shared" si="511"/>
        <v>ZoneRemainder of SystemAverage WeekdayFebruary7</v>
      </c>
      <c r="B16328" t="s">
        <v>2238</v>
      </c>
      <c r="C16328" t="s">
        <v>2268</v>
      </c>
      <c r="D16328" t="s">
        <v>2951</v>
      </c>
      <c r="E16328" t="s">
        <v>3361</v>
      </c>
      <c r="F16328" s="6">
        <v>7</v>
      </c>
      <c r="G16328" s="6">
        <v>364.51455688476563</v>
      </c>
      <c r="H16328" s="6">
        <v>364.51455688476563</v>
      </c>
      <c r="I16328" s="6">
        <v>29.27784538269043</v>
      </c>
      <c r="J16328" s="6">
        <v>48.835882352941177</v>
      </c>
      <c r="K16328">
        <f t="shared" si="510"/>
        <v>0</v>
      </c>
    </row>
    <row r="16329" spans="1:11" x14ac:dyDescent="0.25">
      <c r="A16329" s="5" t="str">
        <f t="shared" si="511"/>
        <v>ZoneRemainder of SystemAverage WeekdayFebruary8</v>
      </c>
      <c r="B16329" t="s">
        <v>2238</v>
      </c>
      <c r="C16329" t="s">
        <v>2268</v>
      </c>
      <c r="D16329" t="s">
        <v>2951</v>
      </c>
      <c r="E16329" t="s">
        <v>3361</v>
      </c>
      <c r="F16329" s="6">
        <v>8</v>
      </c>
      <c r="G16329" s="6">
        <v>372.28912353515625</v>
      </c>
      <c r="H16329" s="6">
        <v>372.28912353515625</v>
      </c>
      <c r="I16329" s="6">
        <v>31.393808364868164</v>
      </c>
      <c r="J16329" s="6">
        <v>48.293529411764723</v>
      </c>
      <c r="K16329">
        <f t="shared" si="510"/>
        <v>0</v>
      </c>
    </row>
    <row r="16330" spans="1:11" x14ac:dyDescent="0.25">
      <c r="A16330" s="5" t="str">
        <f t="shared" si="511"/>
        <v>ZoneRemainder of SystemAverage WeekdayFebruary9</v>
      </c>
      <c r="B16330" t="s">
        <v>2238</v>
      </c>
      <c r="C16330" t="s">
        <v>2268</v>
      </c>
      <c r="D16330" t="s">
        <v>2951</v>
      </c>
      <c r="E16330" t="s">
        <v>3361</v>
      </c>
      <c r="F16330" s="6">
        <v>9</v>
      </c>
      <c r="G16330" s="6">
        <v>368.39749145507813</v>
      </c>
      <c r="H16330" s="6">
        <v>368.39749145507813</v>
      </c>
      <c r="I16330" s="6">
        <v>29.76786994934082</v>
      </c>
      <c r="J16330" s="6">
        <v>49.134411764705874</v>
      </c>
      <c r="K16330">
        <f t="shared" si="510"/>
        <v>0</v>
      </c>
    </row>
    <row r="16331" spans="1:11" x14ac:dyDescent="0.25">
      <c r="A16331" s="5" t="str">
        <f t="shared" si="511"/>
        <v>ZoneRemainder of SystemAverage WeekdayFebruary10</v>
      </c>
      <c r="B16331" t="s">
        <v>2238</v>
      </c>
      <c r="C16331" t="s">
        <v>2268</v>
      </c>
      <c r="D16331" t="s">
        <v>2951</v>
      </c>
      <c r="E16331" t="s">
        <v>3361</v>
      </c>
      <c r="F16331" s="6">
        <v>10</v>
      </c>
      <c r="G16331" s="6">
        <v>362.71060180664063</v>
      </c>
      <c r="H16331" s="6">
        <v>362.71060180664063</v>
      </c>
      <c r="I16331" s="6">
        <v>27.288227081298828</v>
      </c>
      <c r="J16331" s="6">
        <v>51.526764705882336</v>
      </c>
      <c r="K16331">
        <f t="shared" si="510"/>
        <v>0</v>
      </c>
    </row>
    <row r="16332" spans="1:11" x14ac:dyDescent="0.25">
      <c r="A16332" s="5" t="str">
        <f t="shared" si="511"/>
        <v>ZoneRemainder of SystemAverage WeekdayFebruary11</v>
      </c>
      <c r="B16332" t="s">
        <v>2238</v>
      </c>
      <c r="C16332" t="s">
        <v>2268</v>
      </c>
      <c r="D16332" t="s">
        <v>2951</v>
      </c>
      <c r="E16332" t="s">
        <v>3361</v>
      </c>
      <c r="F16332" s="6">
        <v>11</v>
      </c>
      <c r="G16332" s="6">
        <v>363.61538696289063</v>
      </c>
      <c r="H16332" s="6">
        <v>363.61538696289063</v>
      </c>
      <c r="I16332" s="6">
        <v>27.837352752685547</v>
      </c>
      <c r="J16332" s="6">
        <v>55.026176470588261</v>
      </c>
      <c r="K16332">
        <f t="shared" si="510"/>
        <v>0</v>
      </c>
    </row>
    <row r="16333" spans="1:11" x14ac:dyDescent="0.25">
      <c r="A16333" s="5" t="str">
        <f t="shared" si="511"/>
        <v>ZoneRemainder of SystemAverage WeekdayFebruary12</v>
      </c>
      <c r="B16333" t="s">
        <v>2238</v>
      </c>
      <c r="C16333" t="s">
        <v>2268</v>
      </c>
      <c r="D16333" t="s">
        <v>2951</v>
      </c>
      <c r="E16333" t="s">
        <v>3361</v>
      </c>
      <c r="F16333" s="6">
        <v>12</v>
      </c>
      <c r="G16333" s="6">
        <v>364.06350708007813</v>
      </c>
      <c r="H16333" s="6">
        <v>364.06350708007813</v>
      </c>
      <c r="I16333" s="6">
        <v>26.546554565429688</v>
      </c>
      <c r="J16333" s="6">
        <v>57.64823529411764</v>
      </c>
      <c r="K16333">
        <f t="shared" si="510"/>
        <v>0</v>
      </c>
    </row>
    <row r="16334" spans="1:11" x14ac:dyDescent="0.25">
      <c r="A16334" s="5" t="str">
        <f t="shared" si="511"/>
        <v>ZoneRemainder of SystemAverage WeekdayFebruary13</v>
      </c>
      <c r="B16334" t="s">
        <v>2238</v>
      </c>
      <c r="C16334" t="s">
        <v>2268</v>
      </c>
      <c r="D16334" t="s">
        <v>2951</v>
      </c>
      <c r="E16334" t="s">
        <v>3361</v>
      </c>
      <c r="F16334" s="6">
        <v>13</v>
      </c>
      <c r="G16334" s="6">
        <v>338.3599853515625</v>
      </c>
      <c r="H16334" s="6">
        <v>338.3599853515625</v>
      </c>
      <c r="I16334" s="6">
        <v>27.225135803222656</v>
      </c>
      <c r="J16334" s="6">
        <v>59.517499999999991</v>
      </c>
      <c r="K16334">
        <f t="shared" si="510"/>
        <v>0</v>
      </c>
    </row>
    <row r="16335" spans="1:11" x14ac:dyDescent="0.25">
      <c r="A16335" s="5" t="str">
        <f t="shared" si="511"/>
        <v>ZoneRemainder of SystemAverage WeekdayFebruary14</v>
      </c>
      <c r="B16335" t="s">
        <v>2238</v>
      </c>
      <c r="C16335" t="s">
        <v>2268</v>
      </c>
      <c r="D16335" t="s">
        <v>2951</v>
      </c>
      <c r="E16335" t="s">
        <v>3361</v>
      </c>
      <c r="F16335" s="6">
        <v>14</v>
      </c>
      <c r="G16335" s="6">
        <v>294.103759765625</v>
      </c>
      <c r="H16335" s="6">
        <v>294.103759765625</v>
      </c>
      <c r="I16335" s="6">
        <v>27.090900421142578</v>
      </c>
      <c r="J16335" s="6">
        <v>60.76073529411768</v>
      </c>
      <c r="K16335">
        <f t="shared" si="510"/>
        <v>0</v>
      </c>
    </row>
    <row r="16336" spans="1:11" x14ac:dyDescent="0.25">
      <c r="A16336" s="5" t="str">
        <f t="shared" si="511"/>
        <v>ZoneRemainder of SystemAverage WeekdayFebruary15</v>
      </c>
      <c r="B16336" t="s">
        <v>2238</v>
      </c>
      <c r="C16336" t="s">
        <v>2268</v>
      </c>
      <c r="D16336" t="s">
        <v>2951</v>
      </c>
      <c r="E16336" t="s">
        <v>3361</v>
      </c>
      <c r="F16336" s="6">
        <v>15</v>
      </c>
      <c r="G16336" s="6">
        <v>263.20645141601563</v>
      </c>
      <c r="H16336" s="6">
        <v>263.20645141601563</v>
      </c>
      <c r="I16336" s="6">
        <v>26.476469039916992</v>
      </c>
      <c r="J16336" s="6">
        <v>61.485294117647072</v>
      </c>
      <c r="K16336">
        <f t="shared" si="510"/>
        <v>0</v>
      </c>
    </row>
    <row r="16337" spans="1:11" x14ac:dyDescent="0.25">
      <c r="A16337" s="5" t="str">
        <f t="shared" si="511"/>
        <v>ZoneRemainder of SystemAverage WeekdayFebruary16</v>
      </c>
      <c r="B16337" t="s">
        <v>2238</v>
      </c>
      <c r="C16337" t="s">
        <v>2268</v>
      </c>
      <c r="D16337" t="s">
        <v>2951</v>
      </c>
      <c r="E16337" t="s">
        <v>3361</v>
      </c>
      <c r="F16337" s="6">
        <v>16</v>
      </c>
      <c r="G16337" s="6">
        <v>191.85302734375</v>
      </c>
      <c r="H16337" s="6">
        <v>191.85302734375</v>
      </c>
      <c r="I16337" s="6">
        <v>21.998735427856445</v>
      </c>
      <c r="J16337" s="6">
        <v>61.645588235294156</v>
      </c>
      <c r="K16337">
        <f t="shared" si="510"/>
        <v>0</v>
      </c>
    </row>
    <row r="16338" spans="1:11" x14ac:dyDescent="0.25">
      <c r="A16338" s="5" t="str">
        <f t="shared" si="511"/>
        <v>ZoneRemainder of SystemAverage WeekdayFebruary17</v>
      </c>
      <c r="B16338" t="s">
        <v>2238</v>
      </c>
      <c r="C16338" t="s">
        <v>2268</v>
      </c>
      <c r="D16338" t="s">
        <v>2951</v>
      </c>
      <c r="E16338" t="s">
        <v>3361</v>
      </c>
      <c r="F16338" s="6">
        <v>17</v>
      </c>
      <c r="G16338" s="6">
        <v>173.19013977050781</v>
      </c>
      <c r="H16338" s="6">
        <v>173.19013977050781</v>
      </c>
      <c r="I16338" s="6">
        <v>22.431917190551758</v>
      </c>
      <c r="J16338" s="6">
        <v>61.051029411764738</v>
      </c>
      <c r="K16338">
        <f t="shared" si="510"/>
        <v>0</v>
      </c>
    </row>
    <row r="16339" spans="1:11" x14ac:dyDescent="0.25">
      <c r="A16339" s="5" t="str">
        <f t="shared" si="511"/>
        <v>ZoneRemainder of SystemAverage WeekdayFebruary18</v>
      </c>
      <c r="B16339" t="s">
        <v>2238</v>
      </c>
      <c r="C16339" t="s">
        <v>2268</v>
      </c>
      <c r="D16339" t="s">
        <v>2951</v>
      </c>
      <c r="E16339" t="s">
        <v>3361</v>
      </c>
      <c r="F16339" s="6">
        <v>18</v>
      </c>
      <c r="G16339" s="6">
        <v>161.63917541503906</v>
      </c>
      <c r="H16339" s="6">
        <v>161.63917541503906</v>
      </c>
      <c r="I16339" s="6">
        <v>23.148004531860352</v>
      </c>
      <c r="J16339" s="6">
        <v>59.926764705882356</v>
      </c>
      <c r="K16339">
        <f t="shared" si="510"/>
        <v>0</v>
      </c>
    </row>
    <row r="16340" spans="1:11" x14ac:dyDescent="0.25">
      <c r="A16340" s="5" t="str">
        <f t="shared" si="511"/>
        <v>ZoneRemainder of SystemAverage WeekdayFebruary19</v>
      </c>
      <c r="B16340" t="s">
        <v>2238</v>
      </c>
      <c r="C16340" t="s">
        <v>2268</v>
      </c>
      <c r="D16340" t="s">
        <v>2951</v>
      </c>
      <c r="E16340" t="s">
        <v>3361</v>
      </c>
      <c r="F16340" s="6">
        <v>19</v>
      </c>
      <c r="G16340" s="6">
        <v>160.24258422851563</v>
      </c>
      <c r="H16340" s="6">
        <v>160.24258422851563</v>
      </c>
      <c r="I16340" s="6">
        <v>20.672035217285156</v>
      </c>
      <c r="J16340" s="6">
        <v>58.189117647058815</v>
      </c>
      <c r="K16340">
        <f t="shared" si="510"/>
        <v>0</v>
      </c>
    </row>
    <row r="16341" spans="1:11" x14ac:dyDescent="0.25">
      <c r="A16341" s="5" t="str">
        <f t="shared" si="511"/>
        <v>ZoneRemainder of SystemAverage WeekdayFebruary20</v>
      </c>
      <c r="B16341" t="s">
        <v>2238</v>
      </c>
      <c r="C16341" t="s">
        <v>2268</v>
      </c>
      <c r="D16341" t="s">
        <v>2951</v>
      </c>
      <c r="E16341" t="s">
        <v>3361</v>
      </c>
      <c r="F16341" s="6">
        <v>20</v>
      </c>
      <c r="G16341" s="6">
        <v>162.3497314453125</v>
      </c>
      <c r="H16341" s="6">
        <v>162.3497314453125</v>
      </c>
      <c r="I16341" s="6">
        <v>19.951700210571289</v>
      </c>
      <c r="J16341" s="6">
        <v>56.965882352941129</v>
      </c>
      <c r="K16341">
        <f t="shared" si="510"/>
        <v>0</v>
      </c>
    </row>
    <row r="16342" spans="1:11" x14ac:dyDescent="0.25">
      <c r="A16342" s="5" t="str">
        <f t="shared" si="511"/>
        <v>ZoneRemainder of SystemAverage WeekdayFebruary21</v>
      </c>
      <c r="B16342" t="s">
        <v>2238</v>
      </c>
      <c r="C16342" t="s">
        <v>2268</v>
      </c>
      <c r="D16342" t="s">
        <v>2951</v>
      </c>
      <c r="E16342" t="s">
        <v>3361</v>
      </c>
      <c r="F16342" s="6">
        <v>21</v>
      </c>
      <c r="G16342" s="6">
        <v>167.06124877929688</v>
      </c>
      <c r="H16342" s="6">
        <v>167.06124877929688</v>
      </c>
      <c r="I16342" s="6">
        <v>19.41766357421875</v>
      </c>
      <c r="J16342" s="6">
        <v>55.787205882352957</v>
      </c>
      <c r="K16342">
        <f t="shared" si="510"/>
        <v>0</v>
      </c>
    </row>
    <row r="16343" spans="1:11" x14ac:dyDescent="0.25">
      <c r="A16343" s="5" t="str">
        <f t="shared" si="511"/>
        <v>ZoneRemainder of SystemAverage WeekdayFebruary22</v>
      </c>
      <c r="B16343" t="s">
        <v>2238</v>
      </c>
      <c r="C16343" t="s">
        <v>2268</v>
      </c>
      <c r="D16343" t="s">
        <v>2951</v>
      </c>
      <c r="E16343" t="s">
        <v>3361</v>
      </c>
      <c r="F16343" s="6">
        <v>22</v>
      </c>
      <c r="G16343" s="6">
        <v>167.42518615722656</v>
      </c>
      <c r="H16343" s="6">
        <v>167.42518615722656</v>
      </c>
      <c r="I16343" s="6">
        <v>18.817615509033203</v>
      </c>
      <c r="J16343" s="6">
        <v>54.924558823529388</v>
      </c>
      <c r="K16343">
        <f t="shared" si="510"/>
        <v>0</v>
      </c>
    </row>
    <row r="16344" spans="1:11" x14ac:dyDescent="0.25">
      <c r="A16344" s="5" t="str">
        <f t="shared" si="511"/>
        <v>ZoneRemainder of SystemAverage WeekdayFebruary23</v>
      </c>
      <c r="B16344" t="s">
        <v>2238</v>
      </c>
      <c r="C16344" t="s">
        <v>2268</v>
      </c>
      <c r="D16344" t="s">
        <v>2951</v>
      </c>
      <c r="E16344" t="s">
        <v>3361</v>
      </c>
      <c r="F16344" s="6">
        <v>23</v>
      </c>
      <c r="G16344" s="6">
        <v>177.27664184570313</v>
      </c>
      <c r="H16344" s="6">
        <v>177.27664184570313</v>
      </c>
      <c r="I16344" s="6">
        <v>21.610979080200195</v>
      </c>
      <c r="J16344" s="6">
        <v>54.431911764705873</v>
      </c>
      <c r="K16344">
        <f t="shared" si="510"/>
        <v>0</v>
      </c>
    </row>
    <row r="16345" spans="1:11" x14ac:dyDescent="0.25">
      <c r="A16345" s="5" t="str">
        <f t="shared" si="511"/>
        <v>ZoneRemainder of SystemAverage WeekdayFebruary24</v>
      </c>
      <c r="B16345" t="s">
        <v>2238</v>
      </c>
      <c r="C16345" t="s">
        <v>2268</v>
      </c>
      <c r="D16345" t="s">
        <v>2951</v>
      </c>
      <c r="E16345" t="s">
        <v>3361</v>
      </c>
      <c r="F16345" s="6">
        <v>24</v>
      </c>
      <c r="G16345" s="6">
        <v>182.23052978515625</v>
      </c>
      <c r="H16345" s="6">
        <v>182.23052978515625</v>
      </c>
      <c r="I16345" s="6">
        <v>20.291303634643555</v>
      </c>
      <c r="J16345" s="6">
        <v>54.192647058823582</v>
      </c>
      <c r="K16345">
        <f t="shared" si="510"/>
        <v>0</v>
      </c>
    </row>
    <row r="16346" spans="1:11" x14ac:dyDescent="0.25">
      <c r="A16346" s="5" t="str">
        <f t="shared" si="511"/>
        <v>ZoneRemainder of SystemMonthly Peak DayFebruary1</v>
      </c>
      <c r="B16346" t="s">
        <v>2238</v>
      </c>
      <c r="C16346" t="s">
        <v>2268</v>
      </c>
      <c r="D16346" t="s">
        <v>2952</v>
      </c>
      <c r="E16346" t="s">
        <v>3361</v>
      </c>
      <c r="F16346" s="6">
        <v>1</v>
      </c>
      <c r="G16346" s="6">
        <v>213.57815551757813</v>
      </c>
      <c r="H16346" s="6">
        <v>213.57815551757813</v>
      </c>
      <c r="I16346" s="6">
        <v>20.309076309204102</v>
      </c>
      <c r="J16346" s="6">
        <v>52.871323529411789</v>
      </c>
      <c r="K16346">
        <f t="shared" si="510"/>
        <v>0</v>
      </c>
    </row>
    <row r="16347" spans="1:11" x14ac:dyDescent="0.25">
      <c r="A16347" s="5" t="str">
        <f t="shared" si="511"/>
        <v>ZoneRemainder of SystemMonthly Peak DayFebruary2</v>
      </c>
      <c r="B16347" t="s">
        <v>2238</v>
      </c>
      <c r="C16347" t="s">
        <v>2268</v>
      </c>
      <c r="D16347" t="s">
        <v>2952</v>
      </c>
      <c r="E16347" t="s">
        <v>3361</v>
      </c>
      <c r="F16347" s="6">
        <v>2</v>
      </c>
      <c r="G16347" s="6">
        <v>213.59663391113281</v>
      </c>
      <c r="H16347" s="6">
        <v>213.59663391113281</v>
      </c>
      <c r="I16347" s="6">
        <v>21.223051071166992</v>
      </c>
      <c r="J16347" s="6">
        <v>52.631764705882333</v>
      </c>
      <c r="K16347">
        <f t="shared" si="510"/>
        <v>0</v>
      </c>
    </row>
    <row r="16348" spans="1:11" x14ac:dyDescent="0.25">
      <c r="A16348" s="5" t="str">
        <f t="shared" si="511"/>
        <v>ZoneRemainder of SystemMonthly Peak DayFebruary3</v>
      </c>
      <c r="B16348" t="s">
        <v>2238</v>
      </c>
      <c r="C16348" t="s">
        <v>2268</v>
      </c>
      <c r="D16348" t="s">
        <v>2952</v>
      </c>
      <c r="E16348" t="s">
        <v>3361</v>
      </c>
      <c r="F16348" s="6">
        <v>3</v>
      </c>
      <c r="G16348" s="6">
        <v>212.386962890625</v>
      </c>
      <c r="H16348" s="6">
        <v>212.386962890625</v>
      </c>
      <c r="I16348" s="6">
        <v>20.293788909912109</v>
      </c>
      <c r="J16348" s="6">
        <v>52.268235294117638</v>
      </c>
      <c r="K16348">
        <f t="shared" si="510"/>
        <v>0</v>
      </c>
    </row>
    <row r="16349" spans="1:11" x14ac:dyDescent="0.25">
      <c r="A16349" s="5" t="str">
        <f t="shared" si="511"/>
        <v>ZoneRemainder of SystemMonthly Peak DayFebruary4</v>
      </c>
      <c r="B16349" t="s">
        <v>2238</v>
      </c>
      <c r="C16349" t="s">
        <v>2268</v>
      </c>
      <c r="D16349" t="s">
        <v>2952</v>
      </c>
      <c r="E16349" t="s">
        <v>3361</v>
      </c>
      <c r="F16349" s="6">
        <v>4</v>
      </c>
      <c r="G16349" s="6">
        <v>214.87399291992188</v>
      </c>
      <c r="H16349" s="6">
        <v>214.87399291992188</v>
      </c>
      <c r="I16349" s="6">
        <v>18.389125823974609</v>
      </c>
      <c r="J16349" s="6">
        <v>51.964852941176503</v>
      </c>
      <c r="K16349">
        <f t="shared" si="510"/>
        <v>0</v>
      </c>
    </row>
    <row r="16350" spans="1:11" x14ac:dyDescent="0.25">
      <c r="A16350" s="5" t="str">
        <f t="shared" si="511"/>
        <v>ZoneRemainder of SystemMonthly Peak DayFebruary5</v>
      </c>
      <c r="B16350" t="s">
        <v>2238</v>
      </c>
      <c r="C16350" t="s">
        <v>2268</v>
      </c>
      <c r="D16350" t="s">
        <v>2952</v>
      </c>
      <c r="E16350" t="s">
        <v>3361</v>
      </c>
      <c r="F16350" s="6">
        <v>5</v>
      </c>
      <c r="G16350" s="6">
        <v>263.76663208007813</v>
      </c>
      <c r="H16350" s="6">
        <v>263.76663208007813</v>
      </c>
      <c r="I16350" s="6">
        <v>22.055322647094727</v>
      </c>
      <c r="J16350" s="6">
        <v>51.763970588235338</v>
      </c>
      <c r="K16350">
        <f t="shared" si="510"/>
        <v>0</v>
      </c>
    </row>
    <row r="16351" spans="1:11" x14ac:dyDescent="0.25">
      <c r="A16351" s="5" t="str">
        <f t="shared" si="511"/>
        <v>ZoneRemainder of SystemMonthly Peak DayFebruary6</v>
      </c>
      <c r="B16351" t="s">
        <v>2238</v>
      </c>
      <c r="C16351" t="s">
        <v>2268</v>
      </c>
      <c r="D16351" t="s">
        <v>2952</v>
      </c>
      <c r="E16351" t="s">
        <v>3361</v>
      </c>
      <c r="F16351" s="6">
        <v>6</v>
      </c>
      <c r="G16351" s="6">
        <v>377.08941650390625</v>
      </c>
      <c r="H16351" s="6">
        <v>377.08941650390625</v>
      </c>
      <c r="I16351" s="6">
        <v>26.56013298034668</v>
      </c>
      <c r="J16351" s="6">
        <v>51.84014705882354</v>
      </c>
      <c r="K16351">
        <f t="shared" si="510"/>
        <v>0</v>
      </c>
    </row>
    <row r="16352" spans="1:11" x14ac:dyDescent="0.25">
      <c r="A16352" s="5" t="str">
        <f t="shared" si="511"/>
        <v>ZoneRemainder of SystemMonthly Peak DayFebruary7</v>
      </c>
      <c r="B16352" t="s">
        <v>2238</v>
      </c>
      <c r="C16352" t="s">
        <v>2268</v>
      </c>
      <c r="D16352" t="s">
        <v>2952</v>
      </c>
      <c r="E16352" t="s">
        <v>3361</v>
      </c>
      <c r="F16352" s="6">
        <v>7</v>
      </c>
      <c r="G16352" s="6">
        <v>420.6357421875</v>
      </c>
      <c r="H16352" s="6">
        <v>420.6357421875</v>
      </c>
      <c r="I16352" s="6">
        <v>24.961719512939453</v>
      </c>
      <c r="J16352" s="6">
        <v>51.616911764705868</v>
      </c>
      <c r="K16352">
        <f t="shared" si="510"/>
        <v>0</v>
      </c>
    </row>
    <row r="16353" spans="1:11" x14ac:dyDescent="0.25">
      <c r="A16353" s="5" t="str">
        <f t="shared" si="511"/>
        <v>ZoneRemainder of SystemMonthly Peak DayFebruary8</v>
      </c>
      <c r="B16353" t="s">
        <v>2238</v>
      </c>
      <c r="C16353" t="s">
        <v>2268</v>
      </c>
      <c r="D16353" t="s">
        <v>2952</v>
      </c>
      <c r="E16353" t="s">
        <v>3361</v>
      </c>
      <c r="F16353" s="6">
        <v>8</v>
      </c>
      <c r="G16353" s="6">
        <v>435.36074829101563</v>
      </c>
      <c r="H16353" s="6">
        <v>435.36074829101563</v>
      </c>
      <c r="I16353" s="6">
        <v>26.237211227416992</v>
      </c>
      <c r="J16353" s="6">
        <v>51.323088235294122</v>
      </c>
      <c r="K16353">
        <f t="shared" si="510"/>
        <v>0</v>
      </c>
    </row>
    <row r="16354" spans="1:11" x14ac:dyDescent="0.25">
      <c r="A16354" s="5" t="str">
        <f t="shared" si="511"/>
        <v>ZoneRemainder of SystemMonthly Peak DayFebruary9</v>
      </c>
      <c r="B16354" t="s">
        <v>2238</v>
      </c>
      <c r="C16354" t="s">
        <v>2268</v>
      </c>
      <c r="D16354" t="s">
        <v>2952</v>
      </c>
      <c r="E16354" t="s">
        <v>3361</v>
      </c>
      <c r="F16354" s="6">
        <v>9</v>
      </c>
      <c r="G16354" s="6">
        <v>427.56686401367188</v>
      </c>
      <c r="H16354" s="6">
        <v>427.56686401367188</v>
      </c>
      <c r="I16354" s="6">
        <v>23.455242156982422</v>
      </c>
      <c r="J16354" s="6">
        <v>51.936176470588208</v>
      </c>
      <c r="K16354">
        <f t="shared" si="510"/>
        <v>0</v>
      </c>
    </row>
    <row r="16355" spans="1:11" x14ac:dyDescent="0.25">
      <c r="A16355" s="5" t="str">
        <f t="shared" si="511"/>
        <v>ZoneRemainder of SystemMonthly Peak DayFebruary10</v>
      </c>
      <c r="B16355" t="s">
        <v>2238</v>
      </c>
      <c r="C16355" t="s">
        <v>2268</v>
      </c>
      <c r="D16355" t="s">
        <v>2952</v>
      </c>
      <c r="E16355" t="s">
        <v>3361</v>
      </c>
      <c r="F16355" s="6">
        <v>10</v>
      </c>
      <c r="G16355" s="6">
        <v>438.83859252929688</v>
      </c>
      <c r="H16355" s="6">
        <v>438.83859252929688</v>
      </c>
      <c r="I16355" s="6">
        <v>24.084695816040039</v>
      </c>
      <c r="J16355" s="6">
        <v>53.110882352941154</v>
      </c>
      <c r="K16355">
        <f t="shared" si="510"/>
        <v>0</v>
      </c>
    </row>
    <row r="16356" spans="1:11" x14ac:dyDescent="0.25">
      <c r="A16356" s="5" t="str">
        <f t="shared" si="511"/>
        <v>ZoneRemainder of SystemMonthly Peak DayFebruary11</v>
      </c>
      <c r="B16356" t="s">
        <v>2238</v>
      </c>
      <c r="C16356" t="s">
        <v>2268</v>
      </c>
      <c r="D16356" t="s">
        <v>2952</v>
      </c>
      <c r="E16356" t="s">
        <v>3361</v>
      </c>
      <c r="F16356" s="6">
        <v>11</v>
      </c>
      <c r="G16356" s="6">
        <v>456.7474365234375</v>
      </c>
      <c r="H16356" s="6">
        <v>456.7474365234375</v>
      </c>
      <c r="I16356" s="6">
        <v>25.169775009155273</v>
      </c>
      <c r="J16356" s="6">
        <v>54.414264705882353</v>
      </c>
      <c r="K16356">
        <f t="shared" si="510"/>
        <v>0</v>
      </c>
    </row>
    <row r="16357" spans="1:11" x14ac:dyDescent="0.25">
      <c r="A16357" s="5" t="str">
        <f t="shared" si="511"/>
        <v>ZoneRemainder of SystemMonthly Peak DayFebruary12</v>
      </c>
      <c r="B16357" t="s">
        <v>2238</v>
      </c>
      <c r="C16357" t="s">
        <v>2268</v>
      </c>
      <c r="D16357" t="s">
        <v>2952</v>
      </c>
      <c r="E16357" t="s">
        <v>3361</v>
      </c>
      <c r="F16357" s="6">
        <v>12</v>
      </c>
      <c r="G16357" s="6">
        <v>454.32635498046875</v>
      </c>
      <c r="H16357" s="6">
        <v>454.32635498046875</v>
      </c>
      <c r="I16357" s="6">
        <v>22.606184005737305</v>
      </c>
      <c r="J16357" s="6">
        <v>55.965441176470549</v>
      </c>
      <c r="K16357">
        <f t="shared" si="510"/>
        <v>0</v>
      </c>
    </row>
    <row r="16358" spans="1:11" x14ac:dyDescent="0.25">
      <c r="A16358" s="5" t="str">
        <f t="shared" si="511"/>
        <v>ZoneRemainder of SystemMonthly Peak DayFebruary13</v>
      </c>
      <c r="B16358" t="s">
        <v>2238</v>
      </c>
      <c r="C16358" t="s">
        <v>2268</v>
      </c>
      <c r="D16358" t="s">
        <v>2952</v>
      </c>
      <c r="E16358" t="s">
        <v>3361</v>
      </c>
      <c r="F16358" s="6">
        <v>13</v>
      </c>
      <c r="G16358" s="6">
        <v>411.04519653320313</v>
      </c>
      <c r="H16358" s="6">
        <v>411.04519653320313</v>
      </c>
      <c r="I16358" s="6">
        <v>22.36662483215332</v>
      </c>
      <c r="J16358" s="6">
        <v>57.194411764705883</v>
      </c>
      <c r="K16358">
        <f t="shared" si="510"/>
        <v>0</v>
      </c>
    </row>
    <row r="16359" spans="1:11" x14ac:dyDescent="0.25">
      <c r="A16359" s="5" t="str">
        <f t="shared" si="511"/>
        <v>ZoneRemainder of SystemMonthly Peak DayFebruary14</v>
      </c>
      <c r="B16359" t="s">
        <v>2238</v>
      </c>
      <c r="C16359" t="s">
        <v>2268</v>
      </c>
      <c r="D16359" t="s">
        <v>2952</v>
      </c>
      <c r="E16359" t="s">
        <v>3361</v>
      </c>
      <c r="F16359" s="6">
        <v>14</v>
      </c>
      <c r="G16359" s="6">
        <v>364.902099609375</v>
      </c>
      <c r="H16359" s="6">
        <v>364.902099609375</v>
      </c>
      <c r="I16359" s="6">
        <v>21.672687530517578</v>
      </c>
      <c r="J16359" s="6">
        <v>58.124264705882368</v>
      </c>
      <c r="K16359">
        <f t="shared" si="510"/>
        <v>0</v>
      </c>
    </row>
    <row r="16360" spans="1:11" x14ac:dyDescent="0.25">
      <c r="A16360" s="5" t="str">
        <f t="shared" si="511"/>
        <v>ZoneRemainder of SystemMonthly Peak DayFebruary15</v>
      </c>
      <c r="B16360" t="s">
        <v>2238</v>
      </c>
      <c r="C16360" t="s">
        <v>2268</v>
      </c>
      <c r="D16360" t="s">
        <v>2952</v>
      </c>
      <c r="E16360" t="s">
        <v>3361</v>
      </c>
      <c r="F16360" s="6">
        <v>15</v>
      </c>
      <c r="G16360" s="6">
        <v>315.11846923828125</v>
      </c>
      <c r="H16360" s="6">
        <v>315.11846923828125</v>
      </c>
      <c r="I16360" s="6">
        <v>19.17979621887207</v>
      </c>
      <c r="J16360" s="6">
        <v>59.299264705882379</v>
      </c>
      <c r="K16360">
        <f t="shared" si="510"/>
        <v>0</v>
      </c>
    </row>
    <row r="16361" spans="1:11" x14ac:dyDescent="0.25">
      <c r="A16361" s="5" t="str">
        <f t="shared" si="511"/>
        <v>ZoneRemainder of SystemMonthly Peak DayFebruary16</v>
      </c>
      <c r="B16361" t="s">
        <v>2238</v>
      </c>
      <c r="C16361" t="s">
        <v>2268</v>
      </c>
      <c r="D16361" t="s">
        <v>2952</v>
      </c>
      <c r="E16361" t="s">
        <v>3361</v>
      </c>
      <c r="F16361" s="6">
        <v>16</v>
      </c>
      <c r="G16361" s="6">
        <v>244.36436462402344</v>
      </c>
      <c r="H16361" s="6">
        <v>244.36436462402344</v>
      </c>
      <c r="I16361" s="6">
        <v>19.817140579223633</v>
      </c>
      <c r="J16361" s="6">
        <v>60.753235294117609</v>
      </c>
      <c r="K16361">
        <f t="shared" si="510"/>
        <v>0</v>
      </c>
    </row>
    <row r="16362" spans="1:11" x14ac:dyDescent="0.25">
      <c r="A16362" s="5" t="str">
        <f t="shared" si="511"/>
        <v>ZoneRemainder of SystemMonthly Peak DayFebruary17</v>
      </c>
      <c r="B16362" t="s">
        <v>2238</v>
      </c>
      <c r="C16362" t="s">
        <v>2268</v>
      </c>
      <c r="D16362" t="s">
        <v>2952</v>
      </c>
      <c r="E16362" t="s">
        <v>3361</v>
      </c>
      <c r="F16362" s="6">
        <v>17</v>
      </c>
      <c r="G16362" s="6">
        <v>211.36825561523438</v>
      </c>
      <c r="H16362" s="6">
        <v>211.36825561523438</v>
      </c>
      <c r="I16362" s="6">
        <v>17.384912490844727</v>
      </c>
      <c r="J16362" s="6">
        <v>60.588088235294101</v>
      </c>
      <c r="K16362">
        <f t="shared" si="510"/>
        <v>0</v>
      </c>
    </row>
    <row r="16363" spans="1:11" x14ac:dyDescent="0.25">
      <c r="A16363" s="5" t="str">
        <f t="shared" si="511"/>
        <v>ZoneRemainder of SystemMonthly Peak DayFebruary18</v>
      </c>
      <c r="B16363" t="s">
        <v>2238</v>
      </c>
      <c r="C16363" t="s">
        <v>2268</v>
      </c>
      <c r="D16363" t="s">
        <v>2952</v>
      </c>
      <c r="E16363" t="s">
        <v>3361</v>
      </c>
      <c r="F16363" s="6">
        <v>18</v>
      </c>
      <c r="G16363" s="6">
        <v>211.40010070800781</v>
      </c>
      <c r="H16363" s="6">
        <v>211.40010070800781</v>
      </c>
      <c r="I16363" s="6">
        <v>23.17735481262207</v>
      </c>
      <c r="J16363" s="6">
        <v>59.111764705882358</v>
      </c>
      <c r="K16363">
        <f t="shared" si="510"/>
        <v>0</v>
      </c>
    </row>
    <row r="16364" spans="1:11" x14ac:dyDescent="0.25">
      <c r="A16364" s="5" t="str">
        <f t="shared" si="511"/>
        <v>ZoneRemainder of SystemMonthly Peak DayFebruary19</v>
      </c>
      <c r="B16364" t="s">
        <v>2238</v>
      </c>
      <c r="C16364" t="s">
        <v>2268</v>
      </c>
      <c r="D16364" t="s">
        <v>2952</v>
      </c>
      <c r="E16364" t="s">
        <v>3361</v>
      </c>
      <c r="F16364" s="6">
        <v>19</v>
      </c>
      <c r="G16364" s="6">
        <v>215.72306823730469</v>
      </c>
      <c r="H16364" s="6">
        <v>215.72306823730469</v>
      </c>
      <c r="I16364" s="6">
        <v>17.780302047729492</v>
      </c>
      <c r="J16364" s="6">
        <v>56.699705882352916</v>
      </c>
      <c r="K16364">
        <f t="shared" si="510"/>
        <v>0</v>
      </c>
    </row>
    <row r="16365" spans="1:11" x14ac:dyDescent="0.25">
      <c r="A16365" s="5" t="str">
        <f t="shared" si="511"/>
        <v>ZoneRemainder of SystemMonthly Peak DayFebruary20</v>
      </c>
      <c r="B16365" t="s">
        <v>2238</v>
      </c>
      <c r="C16365" t="s">
        <v>2268</v>
      </c>
      <c r="D16365" t="s">
        <v>2952</v>
      </c>
      <c r="E16365" t="s">
        <v>3361</v>
      </c>
      <c r="F16365" s="6">
        <v>20</v>
      </c>
      <c r="G16365" s="6">
        <v>206.42646789550781</v>
      </c>
      <c r="H16365" s="6">
        <v>206.42646789550781</v>
      </c>
      <c r="I16365" s="6">
        <v>17.708911895751953</v>
      </c>
      <c r="J16365" s="6">
        <v>55.517647058823563</v>
      </c>
      <c r="K16365">
        <f t="shared" si="510"/>
        <v>0</v>
      </c>
    </row>
    <row r="16366" spans="1:11" x14ac:dyDescent="0.25">
      <c r="A16366" s="5" t="str">
        <f t="shared" si="511"/>
        <v>ZoneRemainder of SystemMonthly Peak DayFebruary21</v>
      </c>
      <c r="B16366" t="s">
        <v>2238</v>
      </c>
      <c r="C16366" t="s">
        <v>2268</v>
      </c>
      <c r="D16366" t="s">
        <v>2952</v>
      </c>
      <c r="E16366" t="s">
        <v>3361</v>
      </c>
      <c r="F16366" s="6">
        <v>21</v>
      </c>
      <c r="G16366" s="6">
        <v>211.97039794921875</v>
      </c>
      <c r="H16366" s="6">
        <v>211.97039794921875</v>
      </c>
      <c r="I16366" s="6">
        <v>17.246284484863281</v>
      </c>
      <c r="J16366" s="6">
        <v>55.045441176470561</v>
      </c>
      <c r="K16366">
        <f t="shared" si="510"/>
        <v>0</v>
      </c>
    </row>
    <row r="16367" spans="1:11" x14ac:dyDescent="0.25">
      <c r="A16367" s="5" t="str">
        <f t="shared" si="511"/>
        <v>ZoneRemainder of SystemMonthly Peak DayFebruary22</v>
      </c>
      <c r="B16367" t="s">
        <v>2238</v>
      </c>
      <c r="C16367" t="s">
        <v>2268</v>
      </c>
      <c r="D16367" t="s">
        <v>2952</v>
      </c>
      <c r="E16367" t="s">
        <v>3361</v>
      </c>
      <c r="F16367" s="6">
        <v>22</v>
      </c>
      <c r="G16367" s="6">
        <v>213.77828979492188</v>
      </c>
      <c r="H16367" s="6">
        <v>213.77828979492188</v>
      </c>
      <c r="I16367" s="6">
        <v>17.653759002685547</v>
      </c>
      <c r="J16367" s="6">
        <v>54.442205882352923</v>
      </c>
      <c r="K16367">
        <f t="shared" si="510"/>
        <v>0</v>
      </c>
    </row>
    <row r="16368" spans="1:11" x14ac:dyDescent="0.25">
      <c r="A16368" s="5" t="str">
        <f t="shared" si="511"/>
        <v>ZoneRemainder of SystemMonthly Peak DayFebruary23</v>
      </c>
      <c r="B16368" t="s">
        <v>2238</v>
      </c>
      <c r="C16368" t="s">
        <v>2268</v>
      </c>
      <c r="D16368" t="s">
        <v>2952</v>
      </c>
      <c r="E16368" t="s">
        <v>3361</v>
      </c>
      <c r="F16368" s="6">
        <v>23</v>
      </c>
      <c r="G16368" s="6">
        <v>220.43313598632813</v>
      </c>
      <c r="H16368" s="6">
        <v>220.43313598632813</v>
      </c>
      <c r="I16368" s="6">
        <v>19.365936279296875</v>
      </c>
      <c r="J16368" s="6">
        <v>53.976764705882374</v>
      </c>
      <c r="K16368">
        <f t="shared" si="510"/>
        <v>0</v>
      </c>
    </row>
    <row r="16369" spans="1:11" x14ac:dyDescent="0.25">
      <c r="A16369" s="5" t="str">
        <f t="shared" si="511"/>
        <v>ZoneRemainder of SystemMonthly Peak DayFebruary24</v>
      </c>
      <c r="B16369" t="s">
        <v>2238</v>
      </c>
      <c r="C16369" t="s">
        <v>2268</v>
      </c>
      <c r="D16369" t="s">
        <v>2952</v>
      </c>
      <c r="E16369" t="s">
        <v>3361</v>
      </c>
      <c r="F16369" s="6">
        <v>24</v>
      </c>
      <c r="G16369" s="6">
        <v>234.63276672363281</v>
      </c>
      <c r="H16369" s="6">
        <v>234.63276672363281</v>
      </c>
      <c r="I16369" s="6">
        <v>17.286340713500977</v>
      </c>
      <c r="J16369" s="6">
        <v>53.873529411764721</v>
      </c>
      <c r="K16369">
        <f t="shared" si="510"/>
        <v>0</v>
      </c>
    </row>
    <row r="16370" spans="1:11" x14ac:dyDescent="0.25">
      <c r="A16370" s="5" t="str">
        <f t="shared" si="511"/>
        <v>ZoneRemainder of SystemAverage WeekdayMarch1</v>
      </c>
      <c r="B16370" t="s">
        <v>2238</v>
      </c>
      <c r="C16370" t="s">
        <v>2268</v>
      </c>
      <c r="D16370" t="s">
        <v>2953</v>
      </c>
      <c r="E16370" t="s">
        <v>3362</v>
      </c>
      <c r="F16370" s="6">
        <v>1</v>
      </c>
      <c r="G16370" s="6">
        <v>228.307373046875</v>
      </c>
      <c r="H16370" s="6">
        <v>228.307373046875</v>
      </c>
      <c r="I16370" s="6">
        <v>19.648525238037109</v>
      </c>
      <c r="J16370" s="6">
        <v>47.702352941176471</v>
      </c>
      <c r="K16370">
        <f t="shared" si="510"/>
        <v>0</v>
      </c>
    </row>
    <row r="16371" spans="1:11" x14ac:dyDescent="0.25">
      <c r="A16371" s="5" t="str">
        <f t="shared" si="511"/>
        <v>ZoneRemainder of SystemAverage WeekdayMarch2</v>
      </c>
      <c r="B16371" t="s">
        <v>2238</v>
      </c>
      <c r="C16371" t="s">
        <v>2268</v>
      </c>
      <c r="D16371" t="s">
        <v>2953</v>
      </c>
      <c r="E16371" t="s">
        <v>3362</v>
      </c>
      <c r="F16371" s="6">
        <v>2</v>
      </c>
      <c r="G16371" s="6">
        <v>228.74626159667969</v>
      </c>
      <c r="H16371" s="6">
        <v>228.74626159667969</v>
      </c>
      <c r="I16371" s="6">
        <v>17.245349884033203</v>
      </c>
      <c r="J16371" s="6">
        <v>46.863676470588253</v>
      </c>
      <c r="K16371">
        <f t="shared" si="510"/>
        <v>0</v>
      </c>
    </row>
    <row r="16372" spans="1:11" x14ac:dyDescent="0.25">
      <c r="A16372" s="5" t="str">
        <f t="shared" si="511"/>
        <v>ZoneRemainder of SystemAverage WeekdayMarch3</v>
      </c>
      <c r="B16372" t="s">
        <v>2238</v>
      </c>
      <c r="C16372" t="s">
        <v>2268</v>
      </c>
      <c r="D16372" t="s">
        <v>2953</v>
      </c>
      <c r="E16372" t="s">
        <v>3362</v>
      </c>
      <c r="F16372" s="6">
        <v>3</v>
      </c>
      <c r="G16372" s="6">
        <v>228.12702941894531</v>
      </c>
      <c r="H16372" s="6">
        <v>228.12702941894531</v>
      </c>
      <c r="I16372" s="6">
        <v>17.805389404296875</v>
      </c>
      <c r="J16372" s="6">
        <v>45.683676470588203</v>
      </c>
      <c r="K16372">
        <f t="shared" si="510"/>
        <v>0</v>
      </c>
    </row>
    <row r="16373" spans="1:11" x14ac:dyDescent="0.25">
      <c r="A16373" s="5" t="str">
        <f t="shared" si="511"/>
        <v>ZoneRemainder of SystemAverage WeekdayMarch4</v>
      </c>
      <c r="B16373" t="s">
        <v>2238</v>
      </c>
      <c r="C16373" t="s">
        <v>2268</v>
      </c>
      <c r="D16373" t="s">
        <v>2953</v>
      </c>
      <c r="E16373" t="s">
        <v>3362</v>
      </c>
      <c r="F16373" s="6">
        <v>4</v>
      </c>
      <c r="G16373" s="6">
        <v>231.47908020019531</v>
      </c>
      <c r="H16373" s="6">
        <v>231.47908020019531</v>
      </c>
      <c r="I16373" s="6">
        <v>16.193504333496094</v>
      </c>
      <c r="J16373" s="6">
        <v>44.054411764705854</v>
      </c>
      <c r="K16373">
        <f t="shared" si="510"/>
        <v>0</v>
      </c>
    </row>
    <row r="16374" spans="1:11" x14ac:dyDescent="0.25">
      <c r="A16374" s="5" t="str">
        <f t="shared" si="511"/>
        <v>ZoneRemainder of SystemAverage WeekdayMarch5</v>
      </c>
      <c r="B16374" t="s">
        <v>2238</v>
      </c>
      <c r="C16374" t="s">
        <v>2268</v>
      </c>
      <c r="D16374" t="s">
        <v>2953</v>
      </c>
      <c r="E16374" t="s">
        <v>3362</v>
      </c>
      <c r="F16374" s="6">
        <v>5</v>
      </c>
      <c r="G16374" s="6">
        <v>289.83477783203125</v>
      </c>
      <c r="H16374" s="6">
        <v>289.83477783203125</v>
      </c>
      <c r="I16374" s="6">
        <v>20.081571578979492</v>
      </c>
      <c r="J16374" s="6">
        <v>43.010294117647049</v>
      </c>
      <c r="K16374">
        <f t="shared" si="510"/>
        <v>0</v>
      </c>
    </row>
    <row r="16375" spans="1:11" x14ac:dyDescent="0.25">
      <c r="A16375" s="5" t="str">
        <f t="shared" si="511"/>
        <v>ZoneRemainder of SystemAverage WeekdayMarch6</v>
      </c>
      <c r="B16375" t="s">
        <v>2238</v>
      </c>
      <c r="C16375" t="s">
        <v>2268</v>
      </c>
      <c r="D16375" t="s">
        <v>2953</v>
      </c>
      <c r="E16375" t="s">
        <v>3362</v>
      </c>
      <c r="F16375" s="6">
        <v>6</v>
      </c>
      <c r="G16375" s="6">
        <v>368.46343994140625</v>
      </c>
      <c r="H16375" s="6">
        <v>368.46343994140625</v>
      </c>
      <c r="I16375" s="6">
        <v>31.598325729370117</v>
      </c>
      <c r="J16375" s="6">
        <v>42.436764705882339</v>
      </c>
      <c r="K16375">
        <f t="shared" si="510"/>
        <v>0</v>
      </c>
    </row>
    <row r="16376" spans="1:11" x14ac:dyDescent="0.25">
      <c r="A16376" s="5" t="str">
        <f t="shared" si="511"/>
        <v>ZoneRemainder of SystemAverage WeekdayMarch7</v>
      </c>
      <c r="B16376" t="s">
        <v>2238</v>
      </c>
      <c r="C16376" t="s">
        <v>2268</v>
      </c>
      <c r="D16376" t="s">
        <v>2953</v>
      </c>
      <c r="E16376" t="s">
        <v>3362</v>
      </c>
      <c r="F16376" s="6">
        <v>7</v>
      </c>
      <c r="G16376" s="6">
        <v>410.66250610351563</v>
      </c>
      <c r="H16376" s="6">
        <v>410.66250610351563</v>
      </c>
      <c r="I16376" s="6">
        <v>24.78618049621582</v>
      </c>
      <c r="J16376" s="6">
        <v>41.947500000000012</v>
      </c>
      <c r="K16376">
        <f t="shared" si="510"/>
        <v>0</v>
      </c>
    </row>
    <row r="16377" spans="1:11" x14ac:dyDescent="0.25">
      <c r="A16377" s="5" t="str">
        <f t="shared" si="511"/>
        <v>ZoneRemainder of SystemAverage WeekdayMarch8</v>
      </c>
      <c r="B16377" t="s">
        <v>2238</v>
      </c>
      <c r="C16377" t="s">
        <v>2268</v>
      </c>
      <c r="D16377" t="s">
        <v>2953</v>
      </c>
      <c r="E16377" t="s">
        <v>3362</v>
      </c>
      <c r="F16377" s="6">
        <v>8</v>
      </c>
      <c r="G16377" s="6">
        <v>432.76956176757813</v>
      </c>
      <c r="H16377" s="6">
        <v>432.76956176757813</v>
      </c>
      <c r="I16377" s="6">
        <v>22.704120635986328</v>
      </c>
      <c r="J16377" s="6">
        <v>41.861029411764726</v>
      </c>
      <c r="K16377">
        <f t="shared" si="510"/>
        <v>0</v>
      </c>
    </row>
    <row r="16378" spans="1:11" x14ac:dyDescent="0.25">
      <c r="A16378" s="5" t="str">
        <f t="shared" si="511"/>
        <v>ZoneRemainder of SystemAverage WeekdayMarch9</v>
      </c>
      <c r="B16378" t="s">
        <v>2238</v>
      </c>
      <c r="C16378" t="s">
        <v>2268</v>
      </c>
      <c r="D16378" t="s">
        <v>2953</v>
      </c>
      <c r="E16378" t="s">
        <v>3362</v>
      </c>
      <c r="F16378" s="6">
        <v>9</v>
      </c>
      <c r="G16378" s="6">
        <v>418.05184936523438</v>
      </c>
      <c r="H16378" s="6">
        <v>418.05184936523438</v>
      </c>
      <c r="I16378" s="6">
        <v>23.241989135742188</v>
      </c>
      <c r="J16378" s="6">
        <v>42.553823529411744</v>
      </c>
      <c r="K16378">
        <f t="shared" si="510"/>
        <v>0</v>
      </c>
    </row>
    <row r="16379" spans="1:11" x14ac:dyDescent="0.25">
      <c r="A16379" s="5" t="str">
        <f t="shared" si="511"/>
        <v>ZoneRemainder of SystemAverage WeekdayMarch10</v>
      </c>
      <c r="B16379" t="s">
        <v>2238</v>
      </c>
      <c r="C16379" t="s">
        <v>2268</v>
      </c>
      <c r="D16379" t="s">
        <v>2953</v>
      </c>
      <c r="E16379" t="s">
        <v>3362</v>
      </c>
      <c r="F16379" s="6">
        <v>10</v>
      </c>
      <c r="G16379" s="6">
        <v>402.98342895507813</v>
      </c>
      <c r="H16379" s="6">
        <v>402.98342895507813</v>
      </c>
      <c r="I16379" s="6">
        <v>21.655702590942383</v>
      </c>
      <c r="J16379" s="6">
        <v>46.140882352941169</v>
      </c>
      <c r="K16379">
        <f t="shared" si="510"/>
        <v>0</v>
      </c>
    </row>
    <row r="16380" spans="1:11" x14ac:dyDescent="0.25">
      <c r="A16380" s="5" t="str">
        <f t="shared" si="511"/>
        <v>ZoneRemainder of SystemAverage WeekdayMarch11</v>
      </c>
      <c r="B16380" t="s">
        <v>2238</v>
      </c>
      <c r="C16380" t="s">
        <v>2268</v>
      </c>
      <c r="D16380" t="s">
        <v>2953</v>
      </c>
      <c r="E16380" t="s">
        <v>3362</v>
      </c>
      <c r="F16380" s="6">
        <v>11</v>
      </c>
      <c r="G16380" s="6">
        <v>412.74472045898438</v>
      </c>
      <c r="H16380" s="6">
        <v>412.74472045898438</v>
      </c>
      <c r="I16380" s="6">
        <v>24.682514190673828</v>
      </c>
      <c r="J16380" s="6">
        <v>50.389852941176471</v>
      </c>
      <c r="K16380">
        <f t="shared" si="510"/>
        <v>0</v>
      </c>
    </row>
    <row r="16381" spans="1:11" x14ac:dyDescent="0.25">
      <c r="A16381" s="5" t="str">
        <f t="shared" si="511"/>
        <v>ZoneRemainder of SystemAverage WeekdayMarch12</v>
      </c>
      <c r="B16381" t="s">
        <v>2238</v>
      </c>
      <c r="C16381" t="s">
        <v>2268</v>
      </c>
      <c r="D16381" t="s">
        <v>2953</v>
      </c>
      <c r="E16381" t="s">
        <v>3362</v>
      </c>
      <c r="F16381" s="6">
        <v>12</v>
      </c>
      <c r="G16381" s="6">
        <v>411.99423217773438</v>
      </c>
      <c r="H16381" s="6">
        <v>411.99423217773438</v>
      </c>
      <c r="I16381" s="6">
        <v>21.022855758666992</v>
      </c>
      <c r="J16381" s="6">
        <v>54.441176470588225</v>
      </c>
      <c r="K16381">
        <f t="shared" si="510"/>
        <v>0</v>
      </c>
    </row>
    <row r="16382" spans="1:11" x14ac:dyDescent="0.25">
      <c r="A16382" s="5" t="str">
        <f t="shared" si="511"/>
        <v>ZoneRemainder of SystemAverage WeekdayMarch13</v>
      </c>
      <c r="B16382" t="s">
        <v>2238</v>
      </c>
      <c r="C16382" t="s">
        <v>2268</v>
      </c>
      <c r="D16382" t="s">
        <v>2953</v>
      </c>
      <c r="E16382" t="s">
        <v>3362</v>
      </c>
      <c r="F16382" s="6">
        <v>13</v>
      </c>
      <c r="G16382" s="6">
        <v>398.389404296875</v>
      </c>
      <c r="H16382" s="6">
        <v>398.389404296875</v>
      </c>
      <c r="I16382" s="6">
        <v>19.849824905395508</v>
      </c>
      <c r="J16382" s="6">
        <v>57.731470588235318</v>
      </c>
      <c r="K16382">
        <f t="shared" si="510"/>
        <v>0</v>
      </c>
    </row>
    <row r="16383" spans="1:11" x14ac:dyDescent="0.25">
      <c r="A16383" s="5" t="str">
        <f t="shared" si="511"/>
        <v>ZoneRemainder of SystemAverage WeekdayMarch14</v>
      </c>
      <c r="B16383" t="s">
        <v>2238</v>
      </c>
      <c r="C16383" t="s">
        <v>2268</v>
      </c>
      <c r="D16383" t="s">
        <v>2953</v>
      </c>
      <c r="E16383" t="s">
        <v>3362</v>
      </c>
      <c r="F16383" s="6">
        <v>14</v>
      </c>
      <c r="G16383" s="6">
        <v>349.19732666015625</v>
      </c>
      <c r="H16383" s="6">
        <v>349.19732666015625</v>
      </c>
      <c r="I16383" s="6">
        <v>18.569463729858398</v>
      </c>
      <c r="J16383" s="6">
        <v>60.580588235294087</v>
      </c>
      <c r="K16383">
        <f t="shared" si="510"/>
        <v>0</v>
      </c>
    </row>
    <row r="16384" spans="1:11" x14ac:dyDescent="0.25">
      <c r="A16384" s="5" t="str">
        <f t="shared" si="511"/>
        <v>ZoneRemainder of SystemAverage WeekdayMarch15</v>
      </c>
      <c r="B16384" t="s">
        <v>2238</v>
      </c>
      <c r="C16384" t="s">
        <v>2268</v>
      </c>
      <c r="D16384" t="s">
        <v>2953</v>
      </c>
      <c r="E16384" t="s">
        <v>3362</v>
      </c>
      <c r="F16384" s="6">
        <v>15</v>
      </c>
      <c r="G16384" s="6">
        <v>321.39630126953125</v>
      </c>
      <c r="H16384" s="6">
        <v>321.39630126953125</v>
      </c>
      <c r="I16384" s="6">
        <v>17.290193557739258</v>
      </c>
      <c r="J16384" s="6">
        <v>62.731176470588238</v>
      </c>
      <c r="K16384">
        <f t="shared" si="510"/>
        <v>0</v>
      </c>
    </row>
    <row r="16385" spans="1:11" x14ac:dyDescent="0.25">
      <c r="A16385" s="5" t="str">
        <f t="shared" si="511"/>
        <v>ZoneRemainder of SystemAverage WeekdayMarch16</v>
      </c>
      <c r="B16385" t="s">
        <v>2238</v>
      </c>
      <c r="C16385" t="s">
        <v>2268</v>
      </c>
      <c r="D16385" t="s">
        <v>2953</v>
      </c>
      <c r="E16385" t="s">
        <v>3362</v>
      </c>
      <c r="F16385" s="6">
        <v>16</v>
      </c>
      <c r="G16385" s="6">
        <v>251.45552062988281</v>
      </c>
      <c r="H16385" s="6">
        <v>251.45552062988281</v>
      </c>
      <c r="I16385" s="6">
        <v>17.543483734130859</v>
      </c>
      <c r="J16385" s="6">
        <v>64.011764705882356</v>
      </c>
      <c r="K16385">
        <f t="shared" si="510"/>
        <v>0</v>
      </c>
    </row>
    <row r="16386" spans="1:11" x14ac:dyDescent="0.25">
      <c r="A16386" s="5" t="str">
        <f t="shared" si="511"/>
        <v>ZoneRemainder of SystemAverage WeekdayMarch17</v>
      </c>
      <c r="B16386" t="s">
        <v>2238</v>
      </c>
      <c r="C16386" t="s">
        <v>2268</v>
      </c>
      <c r="D16386" t="s">
        <v>2953</v>
      </c>
      <c r="E16386" t="s">
        <v>3362</v>
      </c>
      <c r="F16386" s="6">
        <v>17</v>
      </c>
      <c r="G16386" s="6">
        <v>204.87846374511719</v>
      </c>
      <c r="H16386" s="6">
        <v>204.87846374511719</v>
      </c>
      <c r="I16386" s="6">
        <v>14.894594192504883</v>
      </c>
      <c r="J16386" s="6">
        <v>65.244852941176447</v>
      </c>
      <c r="K16386">
        <f t="shared" ref="K16386:K16449" si="512">INDEX(events, MATCH(CONCATENATE(B16386, C16386, D16386, E16386), events_y, 0), MATCH("Confidential", events_x, 0))</f>
        <v>0</v>
      </c>
    </row>
    <row r="16387" spans="1:11" x14ac:dyDescent="0.25">
      <c r="A16387" s="5" t="str">
        <f t="shared" ref="A16387:A16450" si="513">CONCATENATE(B16387, C16387, D16387, E16387, F16387)</f>
        <v>ZoneRemainder of SystemAverage WeekdayMarch18</v>
      </c>
      <c r="B16387" t="s">
        <v>2238</v>
      </c>
      <c r="C16387" t="s">
        <v>2268</v>
      </c>
      <c r="D16387" t="s">
        <v>2953</v>
      </c>
      <c r="E16387" t="s">
        <v>3362</v>
      </c>
      <c r="F16387" s="6">
        <v>18</v>
      </c>
      <c r="G16387" s="6">
        <v>195.30526733398438</v>
      </c>
      <c r="H16387" s="6">
        <v>195.30526733398438</v>
      </c>
      <c r="I16387" s="6">
        <v>17.221855163574219</v>
      </c>
      <c r="J16387" s="6">
        <v>63.722058823529387</v>
      </c>
      <c r="K16387">
        <f t="shared" si="512"/>
        <v>0</v>
      </c>
    </row>
    <row r="16388" spans="1:11" x14ac:dyDescent="0.25">
      <c r="A16388" s="5" t="str">
        <f t="shared" si="513"/>
        <v>ZoneRemainder of SystemAverage WeekdayMarch19</v>
      </c>
      <c r="B16388" t="s">
        <v>2238</v>
      </c>
      <c r="C16388" t="s">
        <v>2268</v>
      </c>
      <c r="D16388" t="s">
        <v>2953</v>
      </c>
      <c r="E16388" t="s">
        <v>3362</v>
      </c>
      <c r="F16388" s="6">
        <v>19</v>
      </c>
      <c r="G16388" s="6">
        <v>206.96292114257813</v>
      </c>
      <c r="H16388" s="6">
        <v>206.96292114257813</v>
      </c>
      <c r="I16388" s="6">
        <v>19.486957550048828</v>
      </c>
      <c r="J16388" s="6">
        <v>62.789558823529369</v>
      </c>
      <c r="K16388">
        <f t="shared" si="512"/>
        <v>0</v>
      </c>
    </row>
    <row r="16389" spans="1:11" x14ac:dyDescent="0.25">
      <c r="A16389" s="5" t="str">
        <f t="shared" si="513"/>
        <v>ZoneRemainder of SystemAverage WeekdayMarch20</v>
      </c>
      <c r="B16389" t="s">
        <v>2238</v>
      </c>
      <c r="C16389" t="s">
        <v>2268</v>
      </c>
      <c r="D16389" t="s">
        <v>2953</v>
      </c>
      <c r="E16389" t="s">
        <v>3362</v>
      </c>
      <c r="F16389" s="6">
        <v>20</v>
      </c>
      <c r="G16389" s="6">
        <v>200.06649780273438</v>
      </c>
      <c r="H16389" s="6">
        <v>200.06649780273438</v>
      </c>
      <c r="I16389" s="6">
        <v>16.176860809326172</v>
      </c>
      <c r="J16389" s="6">
        <v>60.7380882352941</v>
      </c>
      <c r="K16389">
        <f t="shared" si="512"/>
        <v>0</v>
      </c>
    </row>
    <row r="16390" spans="1:11" x14ac:dyDescent="0.25">
      <c r="A16390" s="5" t="str">
        <f t="shared" si="513"/>
        <v>ZoneRemainder of SystemAverage WeekdayMarch21</v>
      </c>
      <c r="B16390" t="s">
        <v>2238</v>
      </c>
      <c r="C16390" t="s">
        <v>2268</v>
      </c>
      <c r="D16390" t="s">
        <v>2953</v>
      </c>
      <c r="E16390" t="s">
        <v>3362</v>
      </c>
      <c r="F16390" s="6">
        <v>21</v>
      </c>
      <c r="G16390" s="6">
        <v>209.22406005859375</v>
      </c>
      <c r="H16390" s="6">
        <v>209.22406005859375</v>
      </c>
      <c r="I16390" s="6">
        <v>17.367359161376953</v>
      </c>
      <c r="J16390" s="6">
        <v>57.148088235294161</v>
      </c>
      <c r="K16390">
        <f t="shared" si="512"/>
        <v>0</v>
      </c>
    </row>
    <row r="16391" spans="1:11" x14ac:dyDescent="0.25">
      <c r="A16391" s="5" t="str">
        <f t="shared" si="513"/>
        <v>ZoneRemainder of SystemAverage WeekdayMarch22</v>
      </c>
      <c r="B16391" t="s">
        <v>2238</v>
      </c>
      <c r="C16391" t="s">
        <v>2268</v>
      </c>
      <c r="D16391" t="s">
        <v>2953</v>
      </c>
      <c r="E16391" t="s">
        <v>3362</v>
      </c>
      <c r="F16391" s="6">
        <v>22</v>
      </c>
      <c r="G16391" s="6">
        <v>205.08132934570313</v>
      </c>
      <c r="H16391" s="6">
        <v>205.08132934570313</v>
      </c>
      <c r="I16391" s="6">
        <v>16.041671752929688</v>
      </c>
      <c r="J16391" s="6">
        <v>55.346911764705879</v>
      </c>
      <c r="K16391">
        <f t="shared" si="512"/>
        <v>0</v>
      </c>
    </row>
    <row r="16392" spans="1:11" x14ac:dyDescent="0.25">
      <c r="A16392" s="5" t="str">
        <f t="shared" si="513"/>
        <v>ZoneRemainder of SystemAverage WeekdayMarch23</v>
      </c>
      <c r="B16392" t="s">
        <v>2238</v>
      </c>
      <c r="C16392" t="s">
        <v>2268</v>
      </c>
      <c r="D16392" t="s">
        <v>2953</v>
      </c>
      <c r="E16392" t="s">
        <v>3362</v>
      </c>
      <c r="F16392" s="6">
        <v>23</v>
      </c>
      <c r="G16392" s="6">
        <v>209.07696533203125</v>
      </c>
      <c r="H16392" s="6">
        <v>209.07696533203125</v>
      </c>
      <c r="I16392" s="6">
        <v>16.438358306884766</v>
      </c>
      <c r="J16392" s="6">
        <v>53.89999999999997</v>
      </c>
      <c r="K16392">
        <f t="shared" si="512"/>
        <v>0</v>
      </c>
    </row>
    <row r="16393" spans="1:11" x14ac:dyDescent="0.25">
      <c r="A16393" s="5" t="str">
        <f t="shared" si="513"/>
        <v>ZoneRemainder of SystemAverage WeekdayMarch24</v>
      </c>
      <c r="B16393" t="s">
        <v>2238</v>
      </c>
      <c r="C16393" t="s">
        <v>2268</v>
      </c>
      <c r="D16393" t="s">
        <v>2953</v>
      </c>
      <c r="E16393" t="s">
        <v>3362</v>
      </c>
      <c r="F16393" s="6">
        <v>24</v>
      </c>
      <c r="G16393" s="6">
        <v>215.38862609863281</v>
      </c>
      <c r="H16393" s="6">
        <v>215.38862609863281</v>
      </c>
      <c r="I16393" s="6">
        <v>16.082992553710938</v>
      </c>
      <c r="J16393" s="6">
        <v>52.803382352941149</v>
      </c>
      <c r="K16393">
        <f t="shared" si="512"/>
        <v>0</v>
      </c>
    </row>
    <row r="16394" spans="1:11" x14ac:dyDescent="0.25">
      <c r="A16394" s="5" t="str">
        <f t="shared" si="513"/>
        <v>ZoneRemainder of SystemMonthly Peak DayMarch1</v>
      </c>
      <c r="B16394" t="s">
        <v>2238</v>
      </c>
      <c r="C16394" t="s">
        <v>2268</v>
      </c>
      <c r="D16394" t="s">
        <v>2954</v>
      </c>
      <c r="E16394" t="s">
        <v>3362</v>
      </c>
      <c r="F16394" s="6">
        <v>1</v>
      </c>
      <c r="G16394" s="6">
        <v>213.86705017089844</v>
      </c>
      <c r="H16394" s="6">
        <v>213.86705017089844</v>
      </c>
      <c r="I16394" s="6">
        <v>21.688808441162109</v>
      </c>
      <c r="J16394" s="6">
        <v>49.992205882352962</v>
      </c>
      <c r="K16394">
        <f t="shared" si="512"/>
        <v>0</v>
      </c>
    </row>
    <row r="16395" spans="1:11" x14ac:dyDescent="0.25">
      <c r="A16395" s="5" t="str">
        <f t="shared" si="513"/>
        <v>ZoneRemainder of SystemMonthly Peak DayMarch2</v>
      </c>
      <c r="B16395" t="s">
        <v>2238</v>
      </c>
      <c r="C16395" t="s">
        <v>2268</v>
      </c>
      <c r="D16395" t="s">
        <v>2954</v>
      </c>
      <c r="E16395" t="s">
        <v>3362</v>
      </c>
      <c r="F16395" s="6">
        <v>2</v>
      </c>
      <c r="G16395" s="6">
        <v>216.34437561035156</v>
      </c>
      <c r="H16395" s="6">
        <v>216.34437561035156</v>
      </c>
      <c r="I16395" s="6">
        <v>19.47770881652832</v>
      </c>
      <c r="J16395" s="6">
        <v>49.587205882352933</v>
      </c>
      <c r="K16395">
        <f t="shared" si="512"/>
        <v>0</v>
      </c>
    </row>
    <row r="16396" spans="1:11" x14ac:dyDescent="0.25">
      <c r="A16396" s="5" t="str">
        <f t="shared" si="513"/>
        <v>ZoneRemainder of SystemMonthly Peak DayMarch3</v>
      </c>
      <c r="B16396" t="s">
        <v>2238</v>
      </c>
      <c r="C16396" t="s">
        <v>2268</v>
      </c>
      <c r="D16396" t="s">
        <v>2954</v>
      </c>
      <c r="E16396" t="s">
        <v>3362</v>
      </c>
      <c r="F16396" s="6">
        <v>3</v>
      </c>
      <c r="G16396" s="6">
        <v>219.608154296875</v>
      </c>
      <c r="H16396" s="6">
        <v>219.608154296875</v>
      </c>
      <c r="I16396" s="6">
        <v>21.026218414306641</v>
      </c>
      <c r="J16396" s="6">
        <v>49.1741176470588</v>
      </c>
      <c r="K16396">
        <f t="shared" si="512"/>
        <v>0</v>
      </c>
    </row>
    <row r="16397" spans="1:11" x14ac:dyDescent="0.25">
      <c r="A16397" s="5" t="str">
        <f t="shared" si="513"/>
        <v>ZoneRemainder of SystemMonthly Peak DayMarch4</v>
      </c>
      <c r="B16397" t="s">
        <v>2238</v>
      </c>
      <c r="C16397" t="s">
        <v>2268</v>
      </c>
      <c r="D16397" t="s">
        <v>2954</v>
      </c>
      <c r="E16397" t="s">
        <v>3362</v>
      </c>
      <c r="F16397" s="6">
        <v>4</v>
      </c>
      <c r="G16397" s="6">
        <v>224.70602416992188</v>
      </c>
      <c r="H16397" s="6">
        <v>224.70602416992188</v>
      </c>
      <c r="I16397" s="6">
        <v>19.17609977722168</v>
      </c>
      <c r="J16397" s="6">
        <v>47.293676470588238</v>
      </c>
      <c r="K16397">
        <f t="shared" si="512"/>
        <v>0</v>
      </c>
    </row>
    <row r="16398" spans="1:11" x14ac:dyDescent="0.25">
      <c r="A16398" s="5" t="str">
        <f t="shared" si="513"/>
        <v>ZoneRemainder of SystemMonthly Peak DayMarch5</v>
      </c>
      <c r="B16398" t="s">
        <v>2238</v>
      </c>
      <c r="C16398" t="s">
        <v>2268</v>
      </c>
      <c r="D16398" t="s">
        <v>2954</v>
      </c>
      <c r="E16398" t="s">
        <v>3362</v>
      </c>
      <c r="F16398" s="6">
        <v>5</v>
      </c>
      <c r="G16398" s="6">
        <v>290.38751220703125</v>
      </c>
      <c r="H16398" s="6">
        <v>290.38751220703125</v>
      </c>
      <c r="I16398" s="6">
        <v>19.36212158203125</v>
      </c>
      <c r="J16398" s="6">
        <v>46.375000000000014</v>
      </c>
      <c r="K16398">
        <f t="shared" si="512"/>
        <v>0</v>
      </c>
    </row>
    <row r="16399" spans="1:11" x14ac:dyDescent="0.25">
      <c r="A16399" s="5" t="str">
        <f t="shared" si="513"/>
        <v>ZoneRemainder of SystemMonthly Peak DayMarch6</v>
      </c>
      <c r="B16399" t="s">
        <v>2238</v>
      </c>
      <c r="C16399" t="s">
        <v>2268</v>
      </c>
      <c r="D16399" t="s">
        <v>2954</v>
      </c>
      <c r="E16399" t="s">
        <v>3362</v>
      </c>
      <c r="F16399" s="6">
        <v>6</v>
      </c>
      <c r="G16399" s="6">
        <v>366.58633422851563</v>
      </c>
      <c r="H16399" s="6">
        <v>366.58633422851563</v>
      </c>
      <c r="I16399" s="6">
        <v>27.346048355102539</v>
      </c>
      <c r="J16399" s="6">
        <v>45.914558823529404</v>
      </c>
      <c r="K16399">
        <f t="shared" si="512"/>
        <v>0</v>
      </c>
    </row>
    <row r="16400" spans="1:11" x14ac:dyDescent="0.25">
      <c r="A16400" s="5" t="str">
        <f t="shared" si="513"/>
        <v>ZoneRemainder of SystemMonthly Peak DayMarch7</v>
      </c>
      <c r="B16400" t="s">
        <v>2238</v>
      </c>
      <c r="C16400" t="s">
        <v>2268</v>
      </c>
      <c r="D16400" t="s">
        <v>2954</v>
      </c>
      <c r="E16400" t="s">
        <v>3362</v>
      </c>
      <c r="F16400" s="6">
        <v>7</v>
      </c>
      <c r="G16400" s="6">
        <v>366.17361450195313</v>
      </c>
      <c r="H16400" s="6">
        <v>366.17361450195313</v>
      </c>
      <c r="I16400" s="6">
        <v>33.586589813232422</v>
      </c>
      <c r="J16400" s="6">
        <v>45.776911764705865</v>
      </c>
      <c r="K16400">
        <f t="shared" si="512"/>
        <v>0</v>
      </c>
    </row>
    <row r="16401" spans="1:11" x14ac:dyDescent="0.25">
      <c r="A16401" s="5" t="str">
        <f t="shared" si="513"/>
        <v>ZoneRemainder of SystemMonthly Peak DayMarch8</v>
      </c>
      <c r="B16401" t="s">
        <v>2238</v>
      </c>
      <c r="C16401" t="s">
        <v>2268</v>
      </c>
      <c r="D16401" t="s">
        <v>2954</v>
      </c>
      <c r="E16401" t="s">
        <v>3362</v>
      </c>
      <c r="F16401" s="6">
        <v>8</v>
      </c>
      <c r="G16401" s="6">
        <v>418.310546875</v>
      </c>
      <c r="H16401" s="6">
        <v>418.310546875</v>
      </c>
      <c r="I16401" s="6">
        <v>24.4034423828125</v>
      </c>
      <c r="J16401" s="6">
        <v>45.858529411764721</v>
      </c>
      <c r="K16401">
        <f t="shared" si="512"/>
        <v>0</v>
      </c>
    </row>
    <row r="16402" spans="1:11" x14ac:dyDescent="0.25">
      <c r="A16402" s="5" t="str">
        <f t="shared" si="513"/>
        <v>ZoneRemainder of SystemMonthly Peak DayMarch9</v>
      </c>
      <c r="B16402" t="s">
        <v>2238</v>
      </c>
      <c r="C16402" t="s">
        <v>2268</v>
      </c>
      <c r="D16402" t="s">
        <v>2954</v>
      </c>
      <c r="E16402" t="s">
        <v>3362</v>
      </c>
      <c r="F16402" s="6">
        <v>9</v>
      </c>
      <c r="G16402" s="6">
        <v>400.10797119140625</v>
      </c>
      <c r="H16402" s="6">
        <v>400.10797119140625</v>
      </c>
      <c r="I16402" s="6">
        <v>25.543375015258789</v>
      </c>
      <c r="J16402" s="6">
        <v>46.912205882352929</v>
      </c>
      <c r="K16402">
        <f t="shared" si="512"/>
        <v>0</v>
      </c>
    </row>
    <row r="16403" spans="1:11" x14ac:dyDescent="0.25">
      <c r="A16403" s="5" t="str">
        <f t="shared" si="513"/>
        <v>ZoneRemainder of SystemMonthly Peak DayMarch10</v>
      </c>
      <c r="B16403" t="s">
        <v>2238</v>
      </c>
      <c r="C16403" t="s">
        <v>2268</v>
      </c>
      <c r="D16403" t="s">
        <v>2954</v>
      </c>
      <c r="E16403" t="s">
        <v>3362</v>
      </c>
      <c r="F16403" s="6">
        <v>10</v>
      </c>
      <c r="G16403" s="6">
        <v>404.43804931640625</v>
      </c>
      <c r="H16403" s="6">
        <v>404.43804931640625</v>
      </c>
      <c r="I16403" s="6">
        <v>25.287946701049805</v>
      </c>
      <c r="J16403" s="6">
        <v>48.83294117647057</v>
      </c>
      <c r="K16403">
        <f t="shared" si="512"/>
        <v>0</v>
      </c>
    </row>
    <row r="16404" spans="1:11" x14ac:dyDescent="0.25">
      <c r="A16404" s="5" t="str">
        <f t="shared" si="513"/>
        <v>ZoneRemainder of SystemMonthly Peak DayMarch11</v>
      </c>
      <c r="B16404" t="s">
        <v>2238</v>
      </c>
      <c r="C16404" t="s">
        <v>2268</v>
      </c>
      <c r="D16404" t="s">
        <v>2954</v>
      </c>
      <c r="E16404" t="s">
        <v>3362</v>
      </c>
      <c r="F16404" s="6">
        <v>11</v>
      </c>
      <c r="G16404" s="6">
        <v>416.48941040039063</v>
      </c>
      <c r="H16404" s="6">
        <v>416.48941040039063</v>
      </c>
      <c r="I16404" s="6">
        <v>26.000631332397461</v>
      </c>
      <c r="J16404" s="6">
        <v>51.908823529411784</v>
      </c>
      <c r="K16404">
        <f t="shared" si="512"/>
        <v>0</v>
      </c>
    </row>
    <row r="16405" spans="1:11" x14ac:dyDescent="0.25">
      <c r="A16405" s="5" t="str">
        <f t="shared" si="513"/>
        <v>ZoneRemainder of SystemMonthly Peak DayMarch12</v>
      </c>
      <c r="B16405" t="s">
        <v>2238</v>
      </c>
      <c r="C16405" t="s">
        <v>2268</v>
      </c>
      <c r="D16405" t="s">
        <v>2954</v>
      </c>
      <c r="E16405" t="s">
        <v>3362</v>
      </c>
      <c r="F16405" s="6">
        <v>12</v>
      </c>
      <c r="G16405" s="6">
        <v>402.88119506835938</v>
      </c>
      <c r="H16405" s="6">
        <v>402.88119506835938</v>
      </c>
      <c r="I16405" s="6">
        <v>25.290004730224609</v>
      </c>
      <c r="J16405" s="6">
        <v>52.491323529411794</v>
      </c>
      <c r="K16405">
        <f t="shared" si="512"/>
        <v>0</v>
      </c>
    </row>
    <row r="16406" spans="1:11" x14ac:dyDescent="0.25">
      <c r="A16406" s="5" t="str">
        <f t="shared" si="513"/>
        <v>ZoneRemainder of SystemMonthly Peak DayMarch13</v>
      </c>
      <c r="B16406" t="s">
        <v>2238</v>
      </c>
      <c r="C16406" t="s">
        <v>2268</v>
      </c>
      <c r="D16406" t="s">
        <v>2954</v>
      </c>
      <c r="E16406" t="s">
        <v>3362</v>
      </c>
      <c r="F16406" s="6">
        <v>13</v>
      </c>
      <c r="G16406" s="6">
        <v>390.43295288085938</v>
      </c>
      <c r="H16406" s="6">
        <v>390.43295288085938</v>
      </c>
      <c r="I16406" s="6">
        <v>24.183452606201172</v>
      </c>
      <c r="J16406" s="6">
        <v>52.751029411764705</v>
      </c>
      <c r="K16406">
        <f t="shared" si="512"/>
        <v>0</v>
      </c>
    </row>
    <row r="16407" spans="1:11" x14ac:dyDescent="0.25">
      <c r="A16407" s="5" t="str">
        <f t="shared" si="513"/>
        <v>ZoneRemainder of SystemMonthly Peak DayMarch14</v>
      </c>
      <c r="B16407" t="s">
        <v>2238</v>
      </c>
      <c r="C16407" t="s">
        <v>2268</v>
      </c>
      <c r="D16407" t="s">
        <v>2954</v>
      </c>
      <c r="E16407" t="s">
        <v>3362</v>
      </c>
      <c r="F16407" s="6">
        <v>14</v>
      </c>
      <c r="G16407" s="6">
        <v>341.35836791992188</v>
      </c>
      <c r="H16407" s="6">
        <v>341.35836791992188</v>
      </c>
      <c r="I16407" s="6">
        <v>31.119897842407227</v>
      </c>
      <c r="J16407" s="6">
        <v>53.211764705882374</v>
      </c>
      <c r="K16407">
        <f t="shared" si="512"/>
        <v>0</v>
      </c>
    </row>
    <row r="16408" spans="1:11" x14ac:dyDescent="0.25">
      <c r="A16408" s="5" t="str">
        <f t="shared" si="513"/>
        <v>ZoneRemainder of SystemMonthly Peak DayMarch15</v>
      </c>
      <c r="B16408" t="s">
        <v>2238</v>
      </c>
      <c r="C16408" t="s">
        <v>2268</v>
      </c>
      <c r="D16408" t="s">
        <v>2954</v>
      </c>
      <c r="E16408" t="s">
        <v>3362</v>
      </c>
      <c r="F16408" s="6">
        <v>15</v>
      </c>
      <c r="G16408" s="6">
        <v>306.2962646484375</v>
      </c>
      <c r="H16408" s="6">
        <v>306.2962646484375</v>
      </c>
      <c r="I16408" s="6">
        <v>19.769441604614258</v>
      </c>
      <c r="J16408" s="6">
        <v>52.965735294117614</v>
      </c>
      <c r="K16408">
        <f t="shared" si="512"/>
        <v>0</v>
      </c>
    </row>
    <row r="16409" spans="1:11" x14ac:dyDescent="0.25">
      <c r="A16409" s="5" t="str">
        <f t="shared" si="513"/>
        <v>ZoneRemainder of SystemMonthly Peak DayMarch16</v>
      </c>
      <c r="B16409" t="s">
        <v>2238</v>
      </c>
      <c r="C16409" t="s">
        <v>2268</v>
      </c>
      <c r="D16409" t="s">
        <v>2954</v>
      </c>
      <c r="E16409" t="s">
        <v>3362</v>
      </c>
      <c r="F16409" s="6">
        <v>16</v>
      </c>
      <c r="G16409" s="6">
        <v>239.13148498535156</v>
      </c>
      <c r="H16409" s="6">
        <v>239.13148498535156</v>
      </c>
      <c r="I16409" s="6">
        <v>18.67650032043457</v>
      </c>
      <c r="J16409" s="6">
        <v>52.879705882352916</v>
      </c>
      <c r="K16409">
        <f t="shared" si="512"/>
        <v>0</v>
      </c>
    </row>
    <row r="16410" spans="1:11" x14ac:dyDescent="0.25">
      <c r="A16410" s="5" t="str">
        <f t="shared" si="513"/>
        <v>ZoneRemainder of SystemMonthly Peak DayMarch17</v>
      </c>
      <c r="B16410" t="s">
        <v>2238</v>
      </c>
      <c r="C16410" t="s">
        <v>2268</v>
      </c>
      <c r="D16410" t="s">
        <v>2954</v>
      </c>
      <c r="E16410" t="s">
        <v>3362</v>
      </c>
      <c r="F16410" s="6">
        <v>17</v>
      </c>
      <c r="G16410" s="6">
        <v>211.46339416503906</v>
      </c>
      <c r="H16410" s="6">
        <v>211.46339416503906</v>
      </c>
      <c r="I16410" s="6">
        <v>16.369266510009766</v>
      </c>
      <c r="J16410" s="6">
        <v>52.231470588235339</v>
      </c>
      <c r="K16410">
        <f t="shared" si="512"/>
        <v>0</v>
      </c>
    </row>
    <row r="16411" spans="1:11" x14ac:dyDescent="0.25">
      <c r="A16411" s="5" t="str">
        <f t="shared" si="513"/>
        <v>ZoneRemainder of SystemMonthly Peak DayMarch18</v>
      </c>
      <c r="B16411" t="s">
        <v>2238</v>
      </c>
      <c r="C16411" t="s">
        <v>2268</v>
      </c>
      <c r="D16411" t="s">
        <v>2954</v>
      </c>
      <c r="E16411" t="s">
        <v>3362</v>
      </c>
      <c r="F16411" s="6">
        <v>18</v>
      </c>
      <c r="G16411" s="6">
        <v>199.49760437011719</v>
      </c>
      <c r="H16411" s="6">
        <v>199.49760437011719</v>
      </c>
      <c r="I16411" s="6">
        <v>17.843582153320313</v>
      </c>
      <c r="J16411" s="6">
        <v>51.434705882352901</v>
      </c>
      <c r="K16411">
        <f t="shared" si="512"/>
        <v>0</v>
      </c>
    </row>
    <row r="16412" spans="1:11" x14ac:dyDescent="0.25">
      <c r="A16412" s="5" t="str">
        <f t="shared" si="513"/>
        <v>ZoneRemainder of SystemMonthly Peak DayMarch19</v>
      </c>
      <c r="B16412" t="s">
        <v>2238</v>
      </c>
      <c r="C16412" t="s">
        <v>2268</v>
      </c>
      <c r="D16412" t="s">
        <v>2954</v>
      </c>
      <c r="E16412" t="s">
        <v>3362</v>
      </c>
      <c r="F16412" s="6">
        <v>19</v>
      </c>
      <c r="G16412" s="6">
        <v>199.41558837890625</v>
      </c>
      <c r="H16412" s="6">
        <v>199.41558837890625</v>
      </c>
      <c r="I16412" s="6">
        <v>20.066091537475586</v>
      </c>
      <c r="J16412" s="6">
        <v>50.53661764705884</v>
      </c>
      <c r="K16412">
        <f t="shared" si="512"/>
        <v>0</v>
      </c>
    </row>
    <row r="16413" spans="1:11" x14ac:dyDescent="0.25">
      <c r="A16413" s="5" t="str">
        <f t="shared" si="513"/>
        <v>ZoneRemainder of SystemMonthly Peak DayMarch20</v>
      </c>
      <c r="B16413" t="s">
        <v>2238</v>
      </c>
      <c r="C16413" t="s">
        <v>2268</v>
      </c>
      <c r="D16413" t="s">
        <v>2954</v>
      </c>
      <c r="E16413" t="s">
        <v>3362</v>
      </c>
      <c r="F16413" s="6">
        <v>20</v>
      </c>
      <c r="G16413" s="6">
        <v>195.7171630859375</v>
      </c>
      <c r="H16413" s="6">
        <v>195.7171630859375</v>
      </c>
      <c r="I16413" s="6">
        <v>17.185764312744141</v>
      </c>
      <c r="J16413" s="6">
        <v>49.060735294117613</v>
      </c>
      <c r="K16413">
        <f t="shared" si="512"/>
        <v>0</v>
      </c>
    </row>
    <row r="16414" spans="1:11" x14ac:dyDescent="0.25">
      <c r="A16414" s="5" t="str">
        <f t="shared" si="513"/>
        <v>ZoneRemainder of SystemMonthly Peak DayMarch21</v>
      </c>
      <c r="B16414" t="s">
        <v>2238</v>
      </c>
      <c r="C16414" t="s">
        <v>2268</v>
      </c>
      <c r="D16414" t="s">
        <v>2954</v>
      </c>
      <c r="E16414" t="s">
        <v>3362</v>
      </c>
      <c r="F16414" s="6">
        <v>21</v>
      </c>
      <c r="G16414" s="6">
        <v>206.92323303222656</v>
      </c>
      <c r="H16414" s="6">
        <v>206.92323303222656</v>
      </c>
      <c r="I16414" s="6">
        <v>17.703857421875</v>
      </c>
      <c r="J16414" s="6">
        <v>48.298970588235278</v>
      </c>
      <c r="K16414">
        <f t="shared" si="512"/>
        <v>0</v>
      </c>
    </row>
    <row r="16415" spans="1:11" x14ac:dyDescent="0.25">
      <c r="A16415" s="5" t="str">
        <f t="shared" si="513"/>
        <v>ZoneRemainder of SystemMonthly Peak DayMarch22</v>
      </c>
      <c r="B16415" t="s">
        <v>2238</v>
      </c>
      <c r="C16415" t="s">
        <v>2268</v>
      </c>
      <c r="D16415" t="s">
        <v>2954</v>
      </c>
      <c r="E16415" t="s">
        <v>3362</v>
      </c>
      <c r="F16415" s="6">
        <v>22</v>
      </c>
      <c r="G16415" s="6">
        <v>203.50694274902344</v>
      </c>
      <c r="H16415" s="6">
        <v>203.50694274902344</v>
      </c>
      <c r="I16415" s="6">
        <v>38.996570587158203</v>
      </c>
      <c r="J16415" s="6">
        <v>47.841323529411746</v>
      </c>
      <c r="K16415">
        <f t="shared" si="512"/>
        <v>0</v>
      </c>
    </row>
    <row r="16416" spans="1:11" x14ac:dyDescent="0.25">
      <c r="A16416" s="5" t="str">
        <f t="shared" si="513"/>
        <v>ZoneRemainder of SystemMonthly Peak DayMarch23</v>
      </c>
      <c r="B16416" t="s">
        <v>2238</v>
      </c>
      <c r="C16416" t="s">
        <v>2268</v>
      </c>
      <c r="D16416" t="s">
        <v>2954</v>
      </c>
      <c r="E16416" t="s">
        <v>3362</v>
      </c>
      <c r="F16416" s="6">
        <v>23</v>
      </c>
      <c r="G16416" s="6">
        <v>211.34765625</v>
      </c>
      <c r="H16416" s="6">
        <v>211.34765625</v>
      </c>
      <c r="I16416" s="6">
        <v>16.399307250976563</v>
      </c>
      <c r="J16416" s="6">
        <v>46.575882352941214</v>
      </c>
      <c r="K16416">
        <f t="shared" si="512"/>
        <v>0</v>
      </c>
    </row>
    <row r="16417" spans="1:11" x14ac:dyDescent="0.25">
      <c r="A16417" s="5" t="str">
        <f t="shared" si="513"/>
        <v>ZoneRemainder of SystemMonthly Peak DayMarch24</v>
      </c>
      <c r="B16417" t="s">
        <v>2238</v>
      </c>
      <c r="C16417" t="s">
        <v>2268</v>
      </c>
      <c r="D16417" t="s">
        <v>2954</v>
      </c>
      <c r="E16417" t="s">
        <v>3362</v>
      </c>
      <c r="F16417" s="6">
        <v>24</v>
      </c>
      <c r="G16417" s="6">
        <v>209.28883361816406</v>
      </c>
      <c r="H16417" s="6">
        <v>209.28883361816406</v>
      </c>
      <c r="I16417" s="6">
        <v>20.840280532836914</v>
      </c>
      <c r="J16417" s="6">
        <v>45.131764705882368</v>
      </c>
      <c r="K16417">
        <f t="shared" si="512"/>
        <v>0</v>
      </c>
    </row>
    <row r="16418" spans="1:11" x14ac:dyDescent="0.25">
      <c r="A16418" s="5" t="str">
        <f t="shared" si="513"/>
        <v>ZoneRemainder of SystemAverage WeekdayApril1</v>
      </c>
      <c r="B16418" t="s">
        <v>2238</v>
      </c>
      <c r="C16418" t="s">
        <v>2268</v>
      </c>
      <c r="D16418" t="s">
        <v>2955</v>
      </c>
      <c r="E16418" t="s">
        <v>3363</v>
      </c>
      <c r="F16418" s="6">
        <v>1</v>
      </c>
      <c r="G16418" s="6">
        <v>223.52505493164063</v>
      </c>
      <c r="H16418" s="6">
        <v>223.52505493164063</v>
      </c>
      <c r="I16418" s="6">
        <v>18.902706146240234</v>
      </c>
      <c r="J16418" s="6">
        <v>62.518970588235256</v>
      </c>
      <c r="K16418">
        <f t="shared" si="512"/>
        <v>0</v>
      </c>
    </row>
    <row r="16419" spans="1:11" x14ac:dyDescent="0.25">
      <c r="A16419" s="5" t="str">
        <f t="shared" si="513"/>
        <v>ZoneRemainder of SystemAverage WeekdayApril2</v>
      </c>
      <c r="B16419" t="s">
        <v>2238</v>
      </c>
      <c r="C16419" t="s">
        <v>2268</v>
      </c>
      <c r="D16419" t="s">
        <v>2955</v>
      </c>
      <c r="E16419" t="s">
        <v>3363</v>
      </c>
      <c r="F16419" s="6">
        <v>2</v>
      </c>
      <c r="G16419" s="6">
        <v>229.16310119628906</v>
      </c>
      <c r="H16419" s="6">
        <v>229.16310119628906</v>
      </c>
      <c r="I16419" s="6">
        <v>17.492448806762695</v>
      </c>
      <c r="J16419" s="6">
        <v>61.445882352941162</v>
      </c>
      <c r="K16419">
        <f t="shared" si="512"/>
        <v>0</v>
      </c>
    </row>
    <row r="16420" spans="1:11" x14ac:dyDescent="0.25">
      <c r="A16420" s="5" t="str">
        <f t="shared" si="513"/>
        <v>ZoneRemainder of SystemAverage WeekdayApril3</v>
      </c>
      <c r="B16420" t="s">
        <v>2238</v>
      </c>
      <c r="C16420" t="s">
        <v>2268</v>
      </c>
      <c r="D16420" t="s">
        <v>2955</v>
      </c>
      <c r="E16420" t="s">
        <v>3363</v>
      </c>
      <c r="F16420" s="6">
        <v>3</v>
      </c>
      <c r="G16420" s="6">
        <v>229.0340576171875</v>
      </c>
      <c r="H16420" s="6">
        <v>229.0340576171875</v>
      </c>
      <c r="I16420" s="6">
        <v>17.315120697021484</v>
      </c>
      <c r="J16420" s="6">
        <v>60.977499999999978</v>
      </c>
      <c r="K16420">
        <f t="shared" si="512"/>
        <v>0</v>
      </c>
    </row>
    <row r="16421" spans="1:11" x14ac:dyDescent="0.25">
      <c r="A16421" s="5" t="str">
        <f t="shared" si="513"/>
        <v>ZoneRemainder of SystemAverage WeekdayApril4</v>
      </c>
      <c r="B16421" t="s">
        <v>2238</v>
      </c>
      <c r="C16421" t="s">
        <v>2268</v>
      </c>
      <c r="D16421" t="s">
        <v>2955</v>
      </c>
      <c r="E16421" t="s">
        <v>3363</v>
      </c>
      <c r="F16421" s="6">
        <v>4</v>
      </c>
      <c r="G16421" s="6">
        <v>227.99784851074219</v>
      </c>
      <c r="H16421" s="6">
        <v>227.99784851074219</v>
      </c>
      <c r="I16421" s="6">
        <v>17.98048210144043</v>
      </c>
      <c r="J16421" s="6">
        <v>59.835000000000015</v>
      </c>
      <c r="K16421">
        <f t="shared" si="512"/>
        <v>0</v>
      </c>
    </row>
    <row r="16422" spans="1:11" x14ac:dyDescent="0.25">
      <c r="A16422" s="5" t="str">
        <f t="shared" si="513"/>
        <v>ZoneRemainder of SystemAverage WeekdayApril5</v>
      </c>
      <c r="B16422" t="s">
        <v>2238</v>
      </c>
      <c r="C16422" t="s">
        <v>2268</v>
      </c>
      <c r="D16422" t="s">
        <v>2955</v>
      </c>
      <c r="E16422" t="s">
        <v>3363</v>
      </c>
      <c r="F16422" s="6">
        <v>5</v>
      </c>
      <c r="G16422" s="6">
        <v>298.00149536132813</v>
      </c>
      <c r="H16422" s="6">
        <v>298.00149536132813</v>
      </c>
      <c r="I16422" s="6">
        <v>20.167421340942383</v>
      </c>
      <c r="J16422" s="6">
        <v>58.413823529411786</v>
      </c>
      <c r="K16422">
        <f t="shared" si="512"/>
        <v>0</v>
      </c>
    </row>
    <row r="16423" spans="1:11" x14ac:dyDescent="0.25">
      <c r="A16423" s="5" t="str">
        <f t="shared" si="513"/>
        <v>ZoneRemainder of SystemAverage WeekdayApril6</v>
      </c>
      <c r="B16423" t="s">
        <v>2238</v>
      </c>
      <c r="C16423" t="s">
        <v>2268</v>
      </c>
      <c r="D16423" t="s">
        <v>2955</v>
      </c>
      <c r="E16423" t="s">
        <v>3363</v>
      </c>
      <c r="F16423" s="6">
        <v>6</v>
      </c>
      <c r="G16423" s="6">
        <v>416.51382446289063</v>
      </c>
      <c r="H16423" s="6">
        <v>416.51382446289063</v>
      </c>
      <c r="I16423" s="6">
        <v>27.935764312744141</v>
      </c>
      <c r="J16423" s="6">
        <v>57.829705882352933</v>
      </c>
      <c r="K16423">
        <f t="shared" si="512"/>
        <v>0</v>
      </c>
    </row>
    <row r="16424" spans="1:11" x14ac:dyDescent="0.25">
      <c r="A16424" s="5" t="str">
        <f t="shared" si="513"/>
        <v>ZoneRemainder of SystemAverage WeekdayApril7</v>
      </c>
      <c r="B16424" t="s">
        <v>2238</v>
      </c>
      <c r="C16424" t="s">
        <v>2268</v>
      </c>
      <c r="D16424" t="s">
        <v>2955</v>
      </c>
      <c r="E16424" t="s">
        <v>3363</v>
      </c>
      <c r="F16424" s="6">
        <v>7</v>
      </c>
      <c r="G16424" s="6">
        <v>429.628173828125</v>
      </c>
      <c r="H16424" s="6">
        <v>429.628173828125</v>
      </c>
      <c r="I16424" s="6">
        <v>24.871173858642578</v>
      </c>
      <c r="J16424" s="6">
        <v>56.723382352941201</v>
      </c>
      <c r="K16424">
        <f t="shared" si="512"/>
        <v>0</v>
      </c>
    </row>
    <row r="16425" spans="1:11" x14ac:dyDescent="0.25">
      <c r="A16425" s="5" t="str">
        <f t="shared" si="513"/>
        <v>ZoneRemainder of SystemAverage WeekdayApril8</v>
      </c>
      <c r="B16425" t="s">
        <v>2238</v>
      </c>
      <c r="C16425" t="s">
        <v>2268</v>
      </c>
      <c r="D16425" t="s">
        <v>2955</v>
      </c>
      <c r="E16425" t="s">
        <v>3363</v>
      </c>
      <c r="F16425" s="6">
        <v>8</v>
      </c>
      <c r="G16425" s="6">
        <v>474.240234375</v>
      </c>
      <c r="H16425" s="6">
        <v>474.240234375</v>
      </c>
      <c r="I16425" s="6">
        <v>26.409820556640625</v>
      </c>
      <c r="J16425" s="6">
        <v>56.132352941176492</v>
      </c>
      <c r="K16425">
        <f t="shared" si="512"/>
        <v>0</v>
      </c>
    </row>
    <row r="16426" spans="1:11" x14ac:dyDescent="0.25">
      <c r="A16426" s="5" t="str">
        <f t="shared" si="513"/>
        <v>ZoneRemainder of SystemAverage WeekdayApril9</v>
      </c>
      <c r="B16426" t="s">
        <v>2238</v>
      </c>
      <c r="C16426" t="s">
        <v>2268</v>
      </c>
      <c r="D16426" t="s">
        <v>2955</v>
      </c>
      <c r="E16426" t="s">
        <v>3363</v>
      </c>
      <c r="F16426" s="6">
        <v>9</v>
      </c>
      <c r="G16426" s="6">
        <v>462.154541015625</v>
      </c>
      <c r="H16426" s="6">
        <v>462.154541015625</v>
      </c>
      <c r="I16426" s="6">
        <v>23.923749923706055</v>
      </c>
      <c r="J16426" s="6">
        <v>58.164558823529447</v>
      </c>
      <c r="K16426">
        <f t="shared" si="512"/>
        <v>0</v>
      </c>
    </row>
    <row r="16427" spans="1:11" x14ac:dyDescent="0.25">
      <c r="A16427" s="5" t="str">
        <f t="shared" si="513"/>
        <v>ZoneRemainder of SystemAverage WeekdayApril10</v>
      </c>
      <c r="B16427" t="s">
        <v>2238</v>
      </c>
      <c r="C16427" t="s">
        <v>2268</v>
      </c>
      <c r="D16427" t="s">
        <v>2955</v>
      </c>
      <c r="E16427" t="s">
        <v>3363</v>
      </c>
      <c r="F16427" s="6">
        <v>10</v>
      </c>
      <c r="G16427" s="6">
        <v>460.91610717773438</v>
      </c>
      <c r="H16427" s="6">
        <v>460.91610717773438</v>
      </c>
      <c r="I16427" s="6">
        <v>23.346456527709961</v>
      </c>
      <c r="J16427" s="6">
        <v>61.902058823529451</v>
      </c>
      <c r="K16427">
        <f t="shared" si="512"/>
        <v>0</v>
      </c>
    </row>
    <row r="16428" spans="1:11" x14ac:dyDescent="0.25">
      <c r="A16428" s="5" t="str">
        <f t="shared" si="513"/>
        <v>ZoneRemainder of SystemAverage WeekdayApril11</v>
      </c>
      <c r="B16428" t="s">
        <v>2238</v>
      </c>
      <c r="C16428" t="s">
        <v>2268</v>
      </c>
      <c r="D16428" t="s">
        <v>2955</v>
      </c>
      <c r="E16428" t="s">
        <v>3363</v>
      </c>
      <c r="F16428" s="6">
        <v>11</v>
      </c>
      <c r="G16428" s="6">
        <v>469.2235107421875</v>
      </c>
      <c r="H16428" s="6">
        <v>469.2235107421875</v>
      </c>
      <c r="I16428" s="6">
        <v>23.403059005737305</v>
      </c>
      <c r="J16428" s="6">
        <v>66.335735294117669</v>
      </c>
      <c r="K16428">
        <f t="shared" si="512"/>
        <v>0</v>
      </c>
    </row>
    <row r="16429" spans="1:11" x14ac:dyDescent="0.25">
      <c r="A16429" s="5" t="str">
        <f t="shared" si="513"/>
        <v>ZoneRemainder of SystemAverage WeekdayApril12</v>
      </c>
      <c r="B16429" t="s">
        <v>2238</v>
      </c>
      <c r="C16429" t="s">
        <v>2268</v>
      </c>
      <c r="D16429" t="s">
        <v>2955</v>
      </c>
      <c r="E16429" t="s">
        <v>3363</v>
      </c>
      <c r="F16429" s="6">
        <v>12</v>
      </c>
      <c r="G16429" s="6">
        <v>448.18350219726563</v>
      </c>
      <c r="H16429" s="6">
        <v>448.18350219726563</v>
      </c>
      <c r="I16429" s="6">
        <v>23.764453887939453</v>
      </c>
      <c r="J16429" s="6">
        <v>69.526617647058856</v>
      </c>
      <c r="K16429">
        <f t="shared" si="512"/>
        <v>0</v>
      </c>
    </row>
    <row r="16430" spans="1:11" x14ac:dyDescent="0.25">
      <c r="A16430" s="5" t="str">
        <f t="shared" si="513"/>
        <v>ZoneRemainder of SystemAverage WeekdayApril13</v>
      </c>
      <c r="B16430" t="s">
        <v>2238</v>
      </c>
      <c r="C16430" t="s">
        <v>2268</v>
      </c>
      <c r="D16430" t="s">
        <v>2955</v>
      </c>
      <c r="E16430" t="s">
        <v>3363</v>
      </c>
      <c r="F16430" s="6">
        <v>13</v>
      </c>
      <c r="G16430" s="6">
        <v>422.20547485351563</v>
      </c>
      <c r="H16430" s="6">
        <v>422.20547485351563</v>
      </c>
      <c r="I16430" s="6">
        <v>21.324869155883789</v>
      </c>
      <c r="J16430" s="6">
        <v>70.526617647058856</v>
      </c>
      <c r="K16430">
        <f t="shared" si="512"/>
        <v>0</v>
      </c>
    </row>
    <row r="16431" spans="1:11" x14ac:dyDescent="0.25">
      <c r="A16431" s="5" t="str">
        <f t="shared" si="513"/>
        <v>ZoneRemainder of SystemAverage WeekdayApril14</v>
      </c>
      <c r="B16431" t="s">
        <v>2238</v>
      </c>
      <c r="C16431" t="s">
        <v>2268</v>
      </c>
      <c r="D16431" t="s">
        <v>2955</v>
      </c>
      <c r="E16431" t="s">
        <v>3363</v>
      </c>
      <c r="F16431" s="6">
        <v>14</v>
      </c>
      <c r="G16431" s="6">
        <v>382.7781982421875</v>
      </c>
      <c r="H16431" s="6">
        <v>382.7781982421875</v>
      </c>
      <c r="I16431" s="6">
        <v>21.192905426025391</v>
      </c>
      <c r="J16431" s="6">
        <v>71.647941176470553</v>
      </c>
      <c r="K16431">
        <f t="shared" si="512"/>
        <v>0</v>
      </c>
    </row>
    <row r="16432" spans="1:11" x14ac:dyDescent="0.25">
      <c r="A16432" s="5" t="str">
        <f t="shared" si="513"/>
        <v>ZoneRemainder of SystemAverage WeekdayApril15</v>
      </c>
      <c r="B16432" t="s">
        <v>2238</v>
      </c>
      <c r="C16432" t="s">
        <v>2268</v>
      </c>
      <c r="D16432" t="s">
        <v>2955</v>
      </c>
      <c r="E16432" t="s">
        <v>3363</v>
      </c>
      <c r="F16432" s="6">
        <v>15</v>
      </c>
      <c r="G16432" s="6">
        <v>312.51983642578125</v>
      </c>
      <c r="H16432" s="6">
        <v>312.51983642578125</v>
      </c>
      <c r="I16432" s="6">
        <v>17.938119888305664</v>
      </c>
      <c r="J16432" s="6">
        <v>72.43058823529411</v>
      </c>
      <c r="K16432">
        <f t="shared" si="512"/>
        <v>0</v>
      </c>
    </row>
    <row r="16433" spans="1:11" x14ac:dyDescent="0.25">
      <c r="A16433" s="5" t="str">
        <f t="shared" si="513"/>
        <v>ZoneRemainder of SystemAverage WeekdayApril16</v>
      </c>
      <c r="B16433" t="s">
        <v>2238</v>
      </c>
      <c r="C16433" t="s">
        <v>2268</v>
      </c>
      <c r="D16433" t="s">
        <v>2955</v>
      </c>
      <c r="E16433" t="s">
        <v>3363</v>
      </c>
      <c r="F16433" s="6">
        <v>16</v>
      </c>
      <c r="G16433" s="6">
        <v>252.85511779785156</v>
      </c>
      <c r="H16433" s="6">
        <v>252.85511779785156</v>
      </c>
      <c r="I16433" s="6">
        <v>16.787193298339844</v>
      </c>
      <c r="J16433" s="6">
        <v>72.55441176470589</v>
      </c>
      <c r="K16433">
        <f t="shared" si="512"/>
        <v>0</v>
      </c>
    </row>
    <row r="16434" spans="1:11" x14ac:dyDescent="0.25">
      <c r="A16434" s="5" t="str">
        <f t="shared" si="513"/>
        <v>ZoneRemainder of SystemAverage WeekdayApril17</v>
      </c>
      <c r="B16434" t="s">
        <v>2238</v>
      </c>
      <c r="C16434" t="s">
        <v>2268</v>
      </c>
      <c r="D16434" t="s">
        <v>2955</v>
      </c>
      <c r="E16434" t="s">
        <v>3363</v>
      </c>
      <c r="F16434" s="6">
        <v>17</v>
      </c>
      <c r="G16434" s="6">
        <v>203.7421875</v>
      </c>
      <c r="H16434" s="6">
        <v>203.7421875</v>
      </c>
      <c r="I16434" s="6">
        <v>17.396259307861328</v>
      </c>
      <c r="J16434" s="6">
        <v>72.07073529411764</v>
      </c>
      <c r="K16434">
        <f t="shared" si="512"/>
        <v>0</v>
      </c>
    </row>
    <row r="16435" spans="1:11" x14ac:dyDescent="0.25">
      <c r="A16435" s="5" t="str">
        <f t="shared" si="513"/>
        <v>ZoneRemainder of SystemAverage WeekdayApril18</v>
      </c>
      <c r="B16435" t="s">
        <v>2238</v>
      </c>
      <c r="C16435" t="s">
        <v>2268</v>
      </c>
      <c r="D16435" t="s">
        <v>2955</v>
      </c>
      <c r="E16435" t="s">
        <v>3363</v>
      </c>
      <c r="F16435" s="6">
        <v>18</v>
      </c>
      <c r="G16435" s="6">
        <v>197.52911376953125</v>
      </c>
      <c r="H16435" s="6">
        <v>197.52911376953125</v>
      </c>
      <c r="I16435" s="6">
        <v>17.432439804077148</v>
      </c>
      <c r="J16435" s="6">
        <v>70.497941176470576</v>
      </c>
      <c r="K16435">
        <f t="shared" si="512"/>
        <v>0</v>
      </c>
    </row>
    <row r="16436" spans="1:11" x14ac:dyDescent="0.25">
      <c r="A16436" s="5" t="str">
        <f t="shared" si="513"/>
        <v>ZoneRemainder of SystemAverage WeekdayApril19</v>
      </c>
      <c r="B16436" t="s">
        <v>2238</v>
      </c>
      <c r="C16436" t="s">
        <v>2268</v>
      </c>
      <c r="D16436" t="s">
        <v>2955</v>
      </c>
      <c r="E16436" t="s">
        <v>3363</v>
      </c>
      <c r="F16436" s="6">
        <v>19</v>
      </c>
      <c r="G16436" s="6">
        <v>204.65899658203125</v>
      </c>
      <c r="H16436" s="6">
        <v>204.65899658203125</v>
      </c>
      <c r="I16436" s="6">
        <v>21.109540939331055</v>
      </c>
      <c r="J16436" s="6">
        <v>68.716176470588266</v>
      </c>
      <c r="K16436">
        <f t="shared" si="512"/>
        <v>0</v>
      </c>
    </row>
    <row r="16437" spans="1:11" x14ac:dyDescent="0.25">
      <c r="A16437" s="5" t="str">
        <f t="shared" si="513"/>
        <v>ZoneRemainder of SystemAverage WeekdayApril20</v>
      </c>
      <c r="B16437" t="s">
        <v>2238</v>
      </c>
      <c r="C16437" t="s">
        <v>2268</v>
      </c>
      <c r="D16437" t="s">
        <v>2955</v>
      </c>
      <c r="E16437" t="s">
        <v>3363</v>
      </c>
      <c r="F16437" s="6">
        <v>20</v>
      </c>
      <c r="G16437" s="6">
        <v>205.13043212890625</v>
      </c>
      <c r="H16437" s="6">
        <v>205.13043212890625</v>
      </c>
      <c r="I16437" s="6">
        <v>30.097883224487305</v>
      </c>
      <c r="J16437" s="6">
        <v>65.942205882352937</v>
      </c>
      <c r="K16437">
        <f t="shared" si="512"/>
        <v>0</v>
      </c>
    </row>
    <row r="16438" spans="1:11" x14ac:dyDescent="0.25">
      <c r="A16438" s="5" t="str">
        <f t="shared" si="513"/>
        <v>ZoneRemainder of SystemAverage WeekdayApril21</v>
      </c>
      <c r="B16438" t="s">
        <v>2238</v>
      </c>
      <c r="C16438" t="s">
        <v>2268</v>
      </c>
      <c r="D16438" t="s">
        <v>2955</v>
      </c>
      <c r="E16438" t="s">
        <v>3363</v>
      </c>
      <c r="F16438" s="6">
        <v>21</v>
      </c>
      <c r="G16438" s="6">
        <v>221.07038879394531</v>
      </c>
      <c r="H16438" s="6">
        <v>221.07038879394531</v>
      </c>
      <c r="I16438" s="6">
        <v>27.847883224487305</v>
      </c>
      <c r="J16438" s="6">
        <v>62.098970588235289</v>
      </c>
      <c r="K16438">
        <f t="shared" si="512"/>
        <v>0</v>
      </c>
    </row>
    <row r="16439" spans="1:11" x14ac:dyDescent="0.25">
      <c r="A16439" s="5" t="str">
        <f t="shared" si="513"/>
        <v>ZoneRemainder of SystemAverage WeekdayApril22</v>
      </c>
      <c r="B16439" t="s">
        <v>2238</v>
      </c>
      <c r="C16439" t="s">
        <v>2268</v>
      </c>
      <c r="D16439" t="s">
        <v>2955</v>
      </c>
      <c r="E16439" t="s">
        <v>3363</v>
      </c>
      <c r="F16439" s="6">
        <v>22</v>
      </c>
      <c r="G16439" s="6">
        <v>215.78184509277344</v>
      </c>
      <c r="H16439" s="6">
        <v>215.78184509277344</v>
      </c>
      <c r="I16439" s="6">
        <v>19.539854049682617</v>
      </c>
      <c r="J16439" s="6">
        <v>59.596323529411791</v>
      </c>
      <c r="K16439">
        <f t="shared" si="512"/>
        <v>0</v>
      </c>
    </row>
    <row r="16440" spans="1:11" x14ac:dyDescent="0.25">
      <c r="A16440" s="5" t="str">
        <f t="shared" si="513"/>
        <v>ZoneRemainder of SystemAverage WeekdayApril23</v>
      </c>
      <c r="B16440" t="s">
        <v>2238</v>
      </c>
      <c r="C16440" t="s">
        <v>2268</v>
      </c>
      <c r="D16440" t="s">
        <v>2955</v>
      </c>
      <c r="E16440" t="s">
        <v>3363</v>
      </c>
      <c r="F16440" s="6">
        <v>23</v>
      </c>
      <c r="G16440" s="6">
        <v>217.220703125</v>
      </c>
      <c r="H16440" s="6">
        <v>217.220703125</v>
      </c>
      <c r="I16440" s="6">
        <v>17.644216537475586</v>
      </c>
      <c r="J16440" s="6">
        <v>58.300441176470592</v>
      </c>
      <c r="K16440">
        <f t="shared" si="512"/>
        <v>0</v>
      </c>
    </row>
    <row r="16441" spans="1:11" x14ac:dyDescent="0.25">
      <c r="A16441" s="5" t="str">
        <f t="shared" si="513"/>
        <v>ZoneRemainder of SystemAverage WeekdayApril24</v>
      </c>
      <c r="B16441" t="s">
        <v>2238</v>
      </c>
      <c r="C16441" t="s">
        <v>2268</v>
      </c>
      <c r="D16441" t="s">
        <v>2955</v>
      </c>
      <c r="E16441" t="s">
        <v>3363</v>
      </c>
      <c r="F16441" s="6">
        <v>24</v>
      </c>
      <c r="G16441" s="6">
        <v>224.53335571289063</v>
      </c>
      <c r="H16441" s="6">
        <v>224.53335571289063</v>
      </c>
      <c r="I16441" s="6">
        <v>17.915534973144531</v>
      </c>
      <c r="J16441" s="6">
        <v>57.558382352941159</v>
      </c>
      <c r="K16441">
        <f t="shared" si="512"/>
        <v>0</v>
      </c>
    </row>
    <row r="16442" spans="1:11" x14ac:dyDescent="0.25">
      <c r="A16442" s="5" t="str">
        <f t="shared" si="513"/>
        <v>ZoneRemainder of SystemMonthly Peak DayApril1</v>
      </c>
      <c r="B16442" t="s">
        <v>2238</v>
      </c>
      <c r="C16442" t="s">
        <v>2268</v>
      </c>
      <c r="D16442" t="s">
        <v>2956</v>
      </c>
      <c r="E16442" t="s">
        <v>3363</v>
      </c>
      <c r="F16442" s="6">
        <v>1</v>
      </c>
      <c r="G16442" s="6">
        <v>226.94444274902344</v>
      </c>
      <c r="H16442" s="6">
        <v>226.94444274902344</v>
      </c>
      <c r="I16442" s="6">
        <v>18.459012985229492</v>
      </c>
      <c r="J16442" s="6">
        <v>68.205000000000013</v>
      </c>
      <c r="K16442">
        <f t="shared" si="512"/>
        <v>0</v>
      </c>
    </row>
    <row r="16443" spans="1:11" x14ac:dyDescent="0.25">
      <c r="A16443" s="5" t="str">
        <f t="shared" si="513"/>
        <v>ZoneRemainder of SystemMonthly Peak DayApril2</v>
      </c>
      <c r="B16443" t="s">
        <v>2238</v>
      </c>
      <c r="C16443" t="s">
        <v>2268</v>
      </c>
      <c r="D16443" t="s">
        <v>2956</v>
      </c>
      <c r="E16443" t="s">
        <v>3363</v>
      </c>
      <c r="F16443" s="6">
        <v>2</v>
      </c>
      <c r="G16443" s="6">
        <v>230.22500610351563</v>
      </c>
      <c r="H16443" s="6">
        <v>230.22500610351563</v>
      </c>
      <c r="I16443" s="6">
        <v>18.582368850708008</v>
      </c>
      <c r="J16443" s="6">
        <v>66.397794117647038</v>
      </c>
      <c r="K16443">
        <f t="shared" si="512"/>
        <v>0</v>
      </c>
    </row>
    <row r="16444" spans="1:11" x14ac:dyDescent="0.25">
      <c r="A16444" s="5" t="str">
        <f t="shared" si="513"/>
        <v>ZoneRemainder of SystemMonthly Peak DayApril3</v>
      </c>
      <c r="B16444" t="s">
        <v>2238</v>
      </c>
      <c r="C16444" t="s">
        <v>2268</v>
      </c>
      <c r="D16444" t="s">
        <v>2956</v>
      </c>
      <c r="E16444" t="s">
        <v>3363</v>
      </c>
      <c r="F16444" s="6">
        <v>3</v>
      </c>
      <c r="G16444" s="6">
        <v>236.65019226074219</v>
      </c>
      <c r="H16444" s="6">
        <v>236.65019226074219</v>
      </c>
      <c r="I16444" s="6">
        <v>18.552877426147461</v>
      </c>
      <c r="J16444" s="6">
        <v>64.160147058823526</v>
      </c>
      <c r="K16444">
        <f t="shared" si="512"/>
        <v>0</v>
      </c>
    </row>
    <row r="16445" spans="1:11" x14ac:dyDescent="0.25">
      <c r="A16445" s="5" t="str">
        <f t="shared" si="513"/>
        <v>ZoneRemainder of SystemMonthly Peak DayApril4</v>
      </c>
      <c r="B16445" t="s">
        <v>2238</v>
      </c>
      <c r="C16445" t="s">
        <v>2268</v>
      </c>
      <c r="D16445" t="s">
        <v>2956</v>
      </c>
      <c r="E16445" t="s">
        <v>3363</v>
      </c>
      <c r="F16445" s="6">
        <v>4</v>
      </c>
      <c r="G16445" s="6">
        <v>240.29840087890625</v>
      </c>
      <c r="H16445" s="6">
        <v>240.29840087890625</v>
      </c>
      <c r="I16445" s="6">
        <v>24.938838958740234</v>
      </c>
      <c r="J16445" s="6">
        <v>62.88058823529412</v>
      </c>
      <c r="K16445">
        <f t="shared" si="512"/>
        <v>0</v>
      </c>
    </row>
    <row r="16446" spans="1:11" x14ac:dyDescent="0.25">
      <c r="A16446" s="5" t="str">
        <f t="shared" si="513"/>
        <v>ZoneRemainder of SystemMonthly Peak DayApril5</v>
      </c>
      <c r="B16446" t="s">
        <v>2238</v>
      </c>
      <c r="C16446" t="s">
        <v>2268</v>
      </c>
      <c r="D16446" t="s">
        <v>2956</v>
      </c>
      <c r="E16446" t="s">
        <v>3363</v>
      </c>
      <c r="F16446" s="6">
        <v>5</v>
      </c>
      <c r="G16446" s="6">
        <v>298.74029541015625</v>
      </c>
      <c r="H16446" s="6">
        <v>298.74029541015625</v>
      </c>
      <c r="I16446" s="6">
        <v>26.691038131713867</v>
      </c>
      <c r="J16446" s="6">
        <v>62.125147058823522</v>
      </c>
      <c r="K16446">
        <f t="shared" si="512"/>
        <v>0</v>
      </c>
    </row>
    <row r="16447" spans="1:11" x14ac:dyDescent="0.25">
      <c r="A16447" s="5" t="str">
        <f t="shared" si="513"/>
        <v>ZoneRemainder of SystemMonthly Peak DayApril6</v>
      </c>
      <c r="B16447" t="s">
        <v>2238</v>
      </c>
      <c r="C16447" t="s">
        <v>2268</v>
      </c>
      <c r="D16447" t="s">
        <v>2956</v>
      </c>
      <c r="E16447" t="s">
        <v>3363</v>
      </c>
      <c r="F16447" s="6">
        <v>6</v>
      </c>
      <c r="G16447" s="6">
        <v>392.008544921875</v>
      </c>
      <c r="H16447" s="6">
        <v>392.008544921875</v>
      </c>
      <c r="I16447" s="6">
        <v>23.649326324462891</v>
      </c>
      <c r="J16447" s="6">
        <v>61.668676470588238</v>
      </c>
      <c r="K16447">
        <f t="shared" si="512"/>
        <v>0</v>
      </c>
    </row>
    <row r="16448" spans="1:11" x14ac:dyDescent="0.25">
      <c r="A16448" s="5" t="str">
        <f t="shared" si="513"/>
        <v>ZoneRemainder of SystemMonthly Peak DayApril7</v>
      </c>
      <c r="B16448" t="s">
        <v>2238</v>
      </c>
      <c r="C16448" t="s">
        <v>2268</v>
      </c>
      <c r="D16448" t="s">
        <v>2956</v>
      </c>
      <c r="E16448" t="s">
        <v>3363</v>
      </c>
      <c r="F16448" s="6">
        <v>7</v>
      </c>
      <c r="G16448" s="6">
        <v>418.56439208984375</v>
      </c>
      <c r="H16448" s="6">
        <v>418.56439208984375</v>
      </c>
      <c r="I16448" s="6">
        <v>27.719518661499023</v>
      </c>
      <c r="J16448" s="6">
        <v>61.394705882352916</v>
      </c>
      <c r="K16448">
        <f t="shared" si="512"/>
        <v>0</v>
      </c>
    </row>
    <row r="16449" spans="1:11" x14ac:dyDescent="0.25">
      <c r="A16449" s="5" t="str">
        <f t="shared" si="513"/>
        <v>ZoneRemainder of SystemMonthly Peak DayApril8</v>
      </c>
      <c r="B16449" t="s">
        <v>2238</v>
      </c>
      <c r="C16449" t="s">
        <v>2268</v>
      </c>
      <c r="D16449" t="s">
        <v>2956</v>
      </c>
      <c r="E16449" t="s">
        <v>3363</v>
      </c>
      <c r="F16449" s="6">
        <v>8</v>
      </c>
      <c r="G16449" s="6">
        <v>444.09115600585938</v>
      </c>
      <c r="H16449" s="6">
        <v>444.09115600585938</v>
      </c>
      <c r="I16449" s="6">
        <v>26.212841033935547</v>
      </c>
      <c r="J16449" s="6">
        <v>61.584558823529399</v>
      </c>
      <c r="K16449">
        <f t="shared" si="512"/>
        <v>0</v>
      </c>
    </row>
    <row r="16450" spans="1:11" x14ac:dyDescent="0.25">
      <c r="A16450" s="5" t="str">
        <f t="shared" si="513"/>
        <v>ZoneRemainder of SystemMonthly Peak DayApril9</v>
      </c>
      <c r="B16450" t="s">
        <v>2238</v>
      </c>
      <c r="C16450" t="s">
        <v>2268</v>
      </c>
      <c r="D16450" t="s">
        <v>2956</v>
      </c>
      <c r="E16450" t="s">
        <v>3363</v>
      </c>
      <c r="F16450" s="6">
        <v>9</v>
      </c>
      <c r="G16450" s="6">
        <v>421.85195922851563</v>
      </c>
      <c r="H16450" s="6">
        <v>421.85195922851563</v>
      </c>
      <c r="I16450" s="6">
        <v>26.833400726318359</v>
      </c>
      <c r="J16450" s="6">
        <v>65.787058823529449</v>
      </c>
      <c r="K16450">
        <f t="shared" ref="K16450:K16513" si="514">INDEX(events, MATCH(CONCATENATE(B16450, C16450, D16450, E16450), events_y, 0), MATCH("Confidential", events_x, 0))</f>
        <v>0</v>
      </c>
    </row>
    <row r="16451" spans="1:11" x14ac:dyDescent="0.25">
      <c r="A16451" s="5" t="str">
        <f t="shared" ref="A16451:A16514" si="515">CONCATENATE(B16451, C16451, D16451, E16451, F16451)</f>
        <v>ZoneRemainder of SystemMonthly Peak DayApril10</v>
      </c>
      <c r="B16451" t="s">
        <v>2238</v>
      </c>
      <c r="C16451" t="s">
        <v>2268</v>
      </c>
      <c r="D16451" t="s">
        <v>2956</v>
      </c>
      <c r="E16451" t="s">
        <v>3363</v>
      </c>
      <c r="F16451" s="6">
        <v>10</v>
      </c>
      <c r="G16451" s="6">
        <v>411.27130126953125</v>
      </c>
      <c r="H16451" s="6">
        <v>411.27130126953125</v>
      </c>
      <c r="I16451" s="6">
        <v>29.026462554931641</v>
      </c>
      <c r="J16451" s="6">
        <v>72.080000000000041</v>
      </c>
      <c r="K16451">
        <f t="shared" si="514"/>
        <v>0</v>
      </c>
    </row>
    <row r="16452" spans="1:11" x14ac:dyDescent="0.25">
      <c r="A16452" s="5" t="str">
        <f t="shared" si="515"/>
        <v>ZoneRemainder of SystemMonthly Peak DayApril11</v>
      </c>
      <c r="B16452" t="s">
        <v>2238</v>
      </c>
      <c r="C16452" t="s">
        <v>2268</v>
      </c>
      <c r="D16452" t="s">
        <v>2956</v>
      </c>
      <c r="E16452" t="s">
        <v>3363</v>
      </c>
      <c r="F16452" s="6">
        <v>11</v>
      </c>
      <c r="G16452" s="6">
        <v>439.89959716796875</v>
      </c>
      <c r="H16452" s="6">
        <v>439.89959716796875</v>
      </c>
      <c r="I16452" s="6">
        <v>30.348756790161133</v>
      </c>
      <c r="J16452" s="6">
        <v>78.747647058823489</v>
      </c>
      <c r="K16452">
        <f t="shared" si="514"/>
        <v>0</v>
      </c>
    </row>
    <row r="16453" spans="1:11" x14ac:dyDescent="0.25">
      <c r="A16453" s="5" t="str">
        <f t="shared" si="515"/>
        <v>ZoneRemainder of SystemMonthly Peak DayApril12</v>
      </c>
      <c r="B16453" t="s">
        <v>2238</v>
      </c>
      <c r="C16453" t="s">
        <v>2268</v>
      </c>
      <c r="D16453" t="s">
        <v>2956</v>
      </c>
      <c r="E16453" t="s">
        <v>3363</v>
      </c>
      <c r="F16453" s="6">
        <v>12</v>
      </c>
      <c r="G16453" s="6">
        <v>404.15087890625</v>
      </c>
      <c r="H16453" s="6">
        <v>404.15087890625</v>
      </c>
      <c r="I16453" s="6">
        <v>29.092058181762695</v>
      </c>
      <c r="J16453" s="6">
        <v>84.265147058823516</v>
      </c>
      <c r="K16453">
        <f t="shared" si="514"/>
        <v>0</v>
      </c>
    </row>
    <row r="16454" spans="1:11" x14ac:dyDescent="0.25">
      <c r="A16454" s="5" t="str">
        <f t="shared" si="515"/>
        <v>ZoneRemainder of SystemMonthly Peak DayApril13</v>
      </c>
      <c r="B16454" t="s">
        <v>2238</v>
      </c>
      <c r="C16454" t="s">
        <v>2268</v>
      </c>
      <c r="D16454" t="s">
        <v>2956</v>
      </c>
      <c r="E16454" t="s">
        <v>3363</v>
      </c>
      <c r="F16454" s="6">
        <v>13</v>
      </c>
      <c r="G16454" s="6">
        <v>365.92147827148438</v>
      </c>
      <c r="H16454" s="6">
        <v>365.92147827148438</v>
      </c>
      <c r="I16454" s="6">
        <v>27.097494125366211</v>
      </c>
      <c r="J16454" s="6">
        <v>87.020588235294113</v>
      </c>
      <c r="K16454">
        <f t="shared" si="514"/>
        <v>0</v>
      </c>
    </row>
    <row r="16455" spans="1:11" x14ac:dyDescent="0.25">
      <c r="A16455" s="5" t="str">
        <f t="shared" si="515"/>
        <v>ZoneRemainder of SystemMonthly Peak DayApril14</v>
      </c>
      <c r="B16455" t="s">
        <v>2238</v>
      </c>
      <c r="C16455" t="s">
        <v>2268</v>
      </c>
      <c r="D16455" t="s">
        <v>2956</v>
      </c>
      <c r="E16455" t="s">
        <v>3363</v>
      </c>
      <c r="F16455" s="6">
        <v>14</v>
      </c>
      <c r="G16455" s="6">
        <v>316.24520874023438</v>
      </c>
      <c r="H16455" s="6">
        <v>316.24520874023438</v>
      </c>
      <c r="I16455" s="6">
        <v>23.469551086425781</v>
      </c>
      <c r="J16455" s="6">
        <v>88.92500000000004</v>
      </c>
      <c r="K16455">
        <f t="shared" si="514"/>
        <v>0</v>
      </c>
    </row>
    <row r="16456" spans="1:11" x14ac:dyDescent="0.25">
      <c r="A16456" s="5" t="str">
        <f t="shared" si="515"/>
        <v>ZoneRemainder of SystemMonthly Peak DayApril15</v>
      </c>
      <c r="B16456" t="s">
        <v>2238</v>
      </c>
      <c r="C16456" t="s">
        <v>2268</v>
      </c>
      <c r="D16456" t="s">
        <v>2956</v>
      </c>
      <c r="E16456" t="s">
        <v>3363</v>
      </c>
      <c r="F16456" s="6">
        <v>15</v>
      </c>
      <c r="G16456" s="6">
        <v>255.38198852539063</v>
      </c>
      <c r="H16456" s="6">
        <v>255.38198852539063</v>
      </c>
      <c r="I16456" s="6">
        <v>22.535449981689453</v>
      </c>
      <c r="J16456" s="6">
        <v>89.910294117647041</v>
      </c>
      <c r="K16456">
        <f t="shared" si="514"/>
        <v>0</v>
      </c>
    </row>
    <row r="16457" spans="1:11" x14ac:dyDescent="0.25">
      <c r="A16457" s="5" t="str">
        <f t="shared" si="515"/>
        <v>ZoneRemainder of SystemMonthly Peak DayApril16</v>
      </c>
      <c r="B16457" t="s">
        <v>2238</v>
      </c>
      <c r="C16457" t="s">
        <v>2268</v>
      </c>
      <c r="D16457" t="s">
        <v>2956</v>
      </c>
      <c r="E16457" t="s">
        <v>3363</v>
      </c>
      <c r="F16457" s="6">
        <v>16</v>
      </c>
      <c r="G16457" s="6">
        <v>208.2855224609375</v>
      </c>
      <c r="H16457" s="6">
        <v>208.2855224609375</v>
      </c>
      <c r="I16457" s="6">
        <v>20.298311233520508</v>
      </c>
      <c r="J16457" s="6">
        <v>90.016176470588221</v>
      </c>
      <c r="K16457">
        <f t="shared" si="514"/>
        <v>0</v>
      </c>
    </row>
    <row r="16458" spans="1:11" x14ac:dyDescent="0.25">
      <c r="A16458" s="5" t="str">
        <f t="shared" si="515"/>
        <v>ZoneRemainder of SystemMonthly Peak DayApril17</v>
      </c>
      <c r="B16458" t="s">
        <v>2238</v>
      </c>
      <c r="C16458" t="s">
        <v>2268</v>
      </c>
      <c r="D16458" t="s">
        <v>2956</v>
      </c>
      <c r="E16458" t="s">
        <v>3363</v>
      </c>
      <c r="F16458" s="6">
        <v>17</v>
      </c>
      <c r="G16458" s="6">
        <v>169.56098937988281</v>
      </c>
      <c r="H16458" s="6">
        <v>169.56098937988281</v>
      </c>
      <c r="I16458" s="6">
        <v>20.41533088684082</v>
      </c>
      <c r="J16458" s="6">
        <v>89.337647058823592</v>
      </c>
      <c r="K16458">
        <f t="shared" si="514"/>
        <v>0</v>
      </c>
    </row>
    <row r="16459" spans="1:11" x14ac:dyDescent="0.25">
      <c r="A16459" s="5" t="str">
        <f t="shared" si="515"/>
        <v>ZoneRemainder of SystemMonthly Peak DayApril18</v>
      </c>
      <c r="B16459" t="s">
        <v>2238</v>
      </c>
      <c r="C16459" t="s">
        <v>2268</v>
      </c>
      <c r="D16459" t="s">
        <v>2956</v>
      </c>
      <c r="E16459" t="s">
        <v>3363</v>
      </c>
      <c r="F16459" s="6">
        <v>18</v>
      </c>
      <c r="G16459" s="6">
        <v>151.36723327636719</v>
      </c>
      <c r="H16459" s="6">
        <v>151.36723327636719</v>
      </c>
      <c r="I16459" s="6">
        <v>21.354574203491211</v>
      </c>
      <c r="J16459" s="6">
        <v>88.336323529411743</v>
      </c>
      <c r="K16459">
        <f t="shared" si="514"/>
        <v>0</v>
      </c>
    </row>
    <row r="16460" spans="1:11" x14ac:dyDescent="0.25">
      <c r="A16460" s="5" t="str">
        <f t="shared" si="515"/>
        <v>ZoneRemainder of SystemMonthly Peak DayApril19</v>
      </c>
      <c r="B16460" t="s">
        <v>2238</v>
      </c>
      <c r="C16460" t="s">
        <v>2268</v>
      </c>
      <c r="D16460" t="s">
        <v>2956</v>
      </c>
      <c r="E16460" t="s">
        <v>3363</v>
      </c>
      <c r="F16460" s="6">
        <v>19</v>
      </c>
      <c r="G16460" s="6">
        <v>167.88063049316406</v>
      </c>
      <c r="H16460" s="6">
        <v>167.88063049316406</v>
      </c>
      <c r="I16460" s="6">
        <v>23.425287246704102</v>
      </c>
      <c r="J16460" s="6">
        <v>85.687352941176499</v>
      </c>
      <c r="K16460">
        <f t="shared" si="514"/>
        <v>0</v>
      </c>
    </row>
    <row r="16461" spans="1:11" x14ac:dyDescent="0.25">
      <c r="A16461" s="5" t="str">
        <f t="shared" si="515"/>
        <v>ZoneRemainder of SystemMonthly Peak DayApril20</v>
      </c>
      <c r="B16461" t="s">
        <v>2238</v>
      </c>
      <c r="C16461" t="s">
        <v>2268</v>
      </c>
      <c r="D16461" t="s">
        <v>2956</v>
      </c>
      <c r="E16461" t="s">
        <v>3363</v>
      </c>
      <c r="F16461" s="6">
        <v>20</v>
      </c>
      <c r="G16461" s="6">
        <v>171.6651611328125</v>
      </c>
      <c r="H16461" s="6">
        <v>171.6651611328125</v>
      </c>
      <c r="I16461" s="6">
        <v>23.103208541870117</v>
      </c>
      <c r="J16461" s="6">
        <v>82.193235294117656</v>
      </c>
      <c r="K16461">
        <f t="shared" si="514"/>
        <v>0</v>
      </c>
    </row>
    <row r="16462" spans="1:11" x14ac:dyDescent="0.25">
      <c r="A16462" s="5" t="str">
        <f t="shared" si="515"/>
        <v>ZoneRemainder of SystemMonthly Peak DayApril21</v>
      </c>
      <c r="B16462" t="s">
        <v>2238</v>
      </c>
      <c r="C16462" t="s">
        <v>2268</v>
      </c>
      <c r="D16462" t="s">
        <v>2956</v>
      </c>
      <c r="E16462" t="s">
        <v>3363</v>
      </c>
      <c r="F16462" s="6">
        <v>21</v>
      </c>
      <c r="G16462" s="6">
        <v>181.80361938476563</v>
      </c>
      <c r="H16462" s="6">
        <v>181.80361938476563</v>
      </c>
      <c r="I16462" s="6">
        <v>21.213289260864258</v>
      </c>
      <c r="J16462" s="6">
        <v>77.098676470588202</v>
      </c>
      <c r="K16462">
        <f t="shared" si="514"/>
        <v>0</v>
      </c>
    </row>
    <row r="16463" spans="1:11" x14ac:dyDescent="0.25">
      <c r="A16463" s="5" t="str">
        <f t="shared" si="515"/>
        <v>ZoneRemainder of SystemMonthly Peak DayApril22</v>
      </c>
      <c r="B16463" t="s">
        <v>2238</v>
      </c>
      <c r="C16463" t="s">
        <v>2268</v>
      </c>
      <c r="D16463" t="s">
        <v>2956</v>
      </c>
      <c r="E16463" t="s">
        <v>3363</v>
      </c>
      <c r="F16463" s="6">
        <v>22</v>
      </c>
      <c r="G16463" s="6">
        <v>187.43318176269531</v>
      </c>
      <c r="H16463" s="6">
        <v>187.43318176269531</v>
      </c>
      <c r="I16463" s="6">
        <v>23.021127700805664</v>
      </c>
      <c r="J16463" s="6">
        <v>72.911617647058819</v>
      </c>
      <c r="K16463">
        <f t="shared" si="514"/>
        <v>0</v>
      </c>
    </row>
    <row r="16464" spans="1:11" x14ac:dyDescent="0.25">
      <c r="A16464" s="5" t="str">
        <f t="shared" si="515"/>
        <v>ZoneRemainder of SystemMonthly Peak DayApril23</v>
      </c>
      <c r="B16464" t="s">
        <v>2238</v>
      </c>
      <c r="C16464" t="s">
        <v>2268</v>
      </c>
      <c r="D16464" t="s">
        <v>2956</v>
      </c>
      <c r="E16464" t="s">
        <v>3363</v>
      </c>
      <c r="F16464" s="6">
        <v>23</v>
      </c>
      <c r="G16464" s="6">
        <v>179.60406494140625</v>
      </c>
      <c r="H16464" s="6">
        <v>179.60406494140625</v>
      </c>
      <c r="I16464" s="6">
        <v>22.666210174560547</v>
      </c>
      <c r="J16464" s="6">
        <v>71.142058823529368</v>
      </c>
      <c r="K16464">
        <f t="shared" si="514"/>
        <v>0</v>
      </c>
    </row>
    <row r="16465" spans="1:11" x14ac:dyDescent="0.25">
      <c r="A16465" s="5" t="str">
        <f t="shared" si="515"/>
        <v>ZoneRemainder of SystemMonthly Peak DayApril24</v>
      </c>
      <c r="B16465" t="s">
        <v>2238</v>
      </c>
      <c r="C16465" t="s">
        <v>2268</v>
      </c>
      <c r="D16465" t="s">
        <v>2956</v>
      </c>
      <c r="E16465" t="s">
        <v>3363</v>
      </c>
      <c r="F16465" s="6">
        <v>24</v>
      </c>
      <c r="G16465" s="6">
        <v>169.73545837402344</v>
      </c>
      <c r="H16465" s="6">
        <v>169.73545837402344</v>
      </c>
      <c r="I16465" s="6">
        <v>23.043737411499023</v>
      </c>
      <c r="J16465" s="6">
        <v>69.741764705882332</v>
      </c>
      <c r="K16465">
        <f t="shared" si="514"/>
        <v>0</v>
      </c>
    </row>
    <row r="16466" spans="1:11" x14ac:dyDescent="0.25">
      <c r="A16466" s="5" t="str">
        <f t="shared" si="515"/>
        <v>ZoneRemainder of SystemAverage WeekdayMay1</v>
      </c>
      <c r="B16466" t="s">
        <v>2238</v>
      </c>
      <c r="C16466" t="s">
        <v>2268</v>
      </c>
      <c r="D16466" t="s">
        <v>2957</v>
      </c>
      <c r="E16466" t="s">
        <v>3364</v>
      </c>
      <c r="F16466" s="6">
        <v>1</v>
      </c>
      <c r="G16466" s="6">
        <v>231.10453796386719</v>
      </c>
      <c r="H16466" s="6">
        <v>231.10453796386719</v>
      </c>
      <c r="I16466" s="6">
        <v>27.682474136352539</v>
      </c>
      <c r="J16466" s="6">
        <v>62.8854411764706</v>
      </c>
      <c r="K16466">
        <f t="shared" si="514"/>
        <v>0</v>
      </c>
    </row>
    <row r="16467" spans="1:11" x14ac:dyDescent="0.25">
      <c r="A16467" s="5" t="str">
        <f t="shared" si="515"/>
        <v>ZoneRemainder of SystemAverage WeekdayMay2</v>
      </c>
      <c r="B16467" t="s">
        <v>2238</v>
      </c>
      <c r="C16467" t="s">
        <v>2268</v>
      </c>
      <c r="D16467" t="s">
        <v>2957</v>
      </c>
      <c r="E16467" t="s">
        <v>3364</v>
      </c>
      <c r="F16467" s="6">
        <v>2</v>
      </c>
      <c r="G16467" s="6">
        <v>234.34147644042969</v>
      </c>
      <c r="H16467" s="6">
        <v>234.34147644042969</v>
      </c>
      <c r="I16467" s="6">
        <v>27.157064437866211</v>
      </c>
      <c r="J16467" s="6">
        <v>62.215294117647062</v>
      </c>
      <c r="K16467">
        <f t="shared" si="514"/>
        <v>0</v>
      </c>
    </row>
    <row r="16468" spans="1:11" x14ac:dyDescent="0.25">
      <c r="A16468" s="5" t="str">
        <f t="shared" si="515"/>
        <v>ZoneRemainder of SystemAverage WeekdayMay3</v>
      </c>
      <c r="B16468" t="s">
        <v>2238</v>
      </c>
      <c r="C16468" t="s">
        <v>2268</v>
      </c>
      <c r="D16468" t="s">
        <v>2957</v>
      </c>
      <c r="E16468" t="s">
        <v>3364</v>
      </c>
      <c r="F16468" s="6">
        <v>3</v>
      </c>
      <c r="G16468" s="6">
        <v>227.52903747558594</v>
      </c>
      <c r="H16468" s="6">
        <v>227.52903747558594</v>
      </c>
      <c r="I16468" s="6">
        <v>26.808313369750977</v>
      </c>
      <c r="J16468" s="6">
        <v>61.496911764705892</v>
      </c>
      <c r="K16468">
        <f t="shared" si="514"/>
        <v>0</v>
      </c>
    </row>
    <row r="16469" spans="1:11" x14ac:dyDescent="0.25">
      <c r="A16469" s="5" t="str">
        <f t="shared" si="515"/>
        <v>ZoneRemainder of SystemAverage WeekdayMay4</v>
      </c>
      <c r="B16469" t="s">
        <v>2238</v>
      </c>
      <c r="C16469" t="s">
        <v>2268</v>
      </c>
      <c r="D16469" t="s">
        <v>2957</v>
      </c>
      <c r="E16469" t="s">
        <v>3364</v>
      </c>
      <c r="F16469" s="6">
        <v>4</v>
      </c>
      <c r="G16469" s="6">
        <v>236.25796508789063</v>
      </c>
      <c r="H16469" s="6">
        <v>236.25796508789063</v>
      </c>
      <c r="I16469" s="6">
        <v>26.317398071289063</v>
      </c>
      <c r="J16469" s="6">
        <v>60.797500000000035</v>
      </c>
      <c r="K16469">
        <f t="shared" si="514"/>
        <v>0</v>
      </c>
    </row>
    <row r="16470" spans="1:11" x14ac:dyDescent="0.25">
      <c r="A16470" s="5" t="str">
        <f t="shared" si="515"/>
        <v>ZoneRemainder of SystemAverage WeekdayMay5</v>
      </c>
      <c r="B16470" t="s">
        <v>2238</v>
      </c>
      <c r="C16470" t="s">
        <v>2268</v>
      </c>
      <c r="D16470" t="s">
        <v>2957</v>
      </c>
      <c r="E16470" t="s">
        <v>3364</v>
      </c>
      <c r="F16470" s="6">
        <v>5</v>
      </c>
      <c r="G16470" s="6">
        <v>293.96917724609375</v>
      </c>
      <c r="H16470" s="6">
        <v>293.96917724609375</v>
      </c>
      <c r="I16470" s="6">
        <v>27.16276741027832</v>
      </c>
      <c r="J16470" s="6">
        <v>60.282794117647065</v>
      </c>
      <c r="K16470">
        <f t="shared" si="514"/>
        <v>0</v>
      </c>
    </row>
    <row r="16471" spans="1:11" x14ac:dyDescent="0.25">
      <c r="A16471" s="5" t="str">
        <f t="shared" si="515"/>
        <v>ZoneRemainder of SystemAverage WeekdayMay6</v>
      </c>
      <c r="B16471" t="s">
        <v>2238</v>
      </c>
      <c r="C16471" t="s">
        <v>2268</v>
      </c>
      <c r="D16471" t="s">
        <v>2957</v>
      </c>
      <c r="E16471" t="s">
        <v>3364</v>
      </c>
      <c r="F16471" s="6">
        <v>6</v>
      </c>
      <c r="G16471" s="6">
        <v>396.23910522460938</v>
      </c>
      <c r="H16471" s="6">
        <v>396.23910522460938</v>
      </c>
      <c r="I16471" s="6">
        <v>32.030738830566406</v>
      </c>
      <c r="J16471" s="6">
        <v>59.81058823529407</v>
      </c>
      <c r="K16471">
        <f t="shared" si="514"/>
        <v>0</v>
      </c>
    </row>
    <row r="16472" spans="1:11" x14ac:dyDescent="0.25">
      <c r="A16472" s="5" t="str">
        <f t="shared" si="515"/>
        <v>ZoneRemainder of SystemAverage WeekdayMay7</v>
      </c>
      <c r="B16472" t="s">
        <v>2238</v>
      </c>
      <c r="C16472" t="s">
        <v>2268</v>
      </c>
      <c r="D16472" t="s">
        <v>2957</v>
      </c>
      <c r="E16472" t="s">
        <v>3364</v>
      </c>
      <c r="F16472" s="6">
        <v>7</v>
      </c>
      <c r="G16472" s="6">
        <v>431.8536376953125</v>
      </c>
      <c r="H16472" s="6">
        <v>431.8536376953125</v>
      </c>
      <c r="I16472" s="6">
        <v>35.306610107421875</v>
      </c>
      <c r="J16472" s="6">
        <v>59.376323529411806</v>
      </c>
      <c r="K16472">
        <f t="shared" si="514"/>
        <v>0</v>
      </c>
    </row>
    <row r="16473" spans="1:11" x14ac:dyDescent="0.25">
      <c r="A16473" s="5" t="str">
        <f t="shared" si="515"/>
        <v>ZoneRemainder of SystemAverage WeekdayMay8</v>
      </c>
      <c r="B16473" t="s">
        <v>2238</v>
      </c>
      <c r="C16473" t="s">
        <v>2268</v>
      </c>
      <c r="D16473" t="s">
        <v>2957</v>
      </c>
      <c r="E16473" t="s">
        <v>3364</v>
      </c>
      <c r="F16473" s="6">
        <v>8</v>
      </c>
      <c r="G16473" s="6">
        <v>436.56121826171875</v>
      </c>
      <c r="H16473" s="6">
        <v>436.56121826171875</v>
      </c>
      <c r="I16473" s="6">
        <v>34.062732696533203</v>
      </c>
      <c r="J16473" s="6">
        <v>59.993088235294103</v>
      </c>
      <c r="K16473">
        <f t="shared" si="514"/>
        <v>0</v>
      </c>
    </row>
    <row r="16474" spans="1:11" x14ac:dyDescent="0.25">
      <c r="A16474" s="5" t="str">
        <f t="shared" si="515"/>
        <v>ZoneRemainder of SystemAverage WeekdayMay9</v>
      </c>
      <c r="B16474" t="s">
        <v>2238</v>
      </c>
      <c r="C16474" t="s">
        <v>2268</v>
      </c>
      <c r="D16474" t="s">
        <v>2957</v>
      </c>
      <c r="E16474" t="s">
        <v>3364</v>
      </c>
      <c r="F16474" s="6">
        <v>9</v>
      </c>
      <c r="G16474" s="6">
        <v>427.84423828125</v>
      </c>
      <c r="H16474" s="6">
        <v>427.84423828125</v>
      </c>
      <c r="I16474" s="6">
        <v>33.829288482666016</v>
      </c>
      <c r="J16474" s="6">
        <v>62.195882352941169</v>
      </c>
      <c r="K16474">
        <f t="shared" si="514"/>
        <v>0</v>
      </c>
    </row>
    <row r="16475" spans="1:11" x14ac:dyDescent="0.25">
      <c r="A16475" s="5" t="str">
        <f t="shared" si="515"/>
        <v>ZoneRemainder of SystemAverage WeekdayMay10</v>
      </c>
      <c r="B16475" t="s">
        <v>2238</v>
      </c>
      <c r="C16475" t="s">
        <v>2268</v>
      </c>
      <c r="D16475" t="s">
        <v>2957</v>
      </c>
      <c r="E16475" t="s">
        <v>3364</v>
      </c>
      <c r="F16475" s="6">
        <v>10</v>
      </c>
      <c r="G16475" s="6">
        <v>424.39932250976563</v>
      </c>
      <c r="H16475" s="6">
        <v>424.39932250976563</v>
      </c>
      <c r="I16475" s="6">
        <v>31.509410858154297</v>
      </c>
      <c r="J16475" s="6">
        <v>65.193088235294127</v>
      </c>
      <c r="K16475">
        <f t="shared" si="514"/>
        <v>0</v>
      </c>
    </row>
    <row r="16476" spans="1:11" x14ac:dyDescent="0.25">
      <c r="A16476" s="5" t="str">
        <f t="shared" si="515"/>
        <v>ZoneRemainder of SystemAverage WeekdayMay11</v>
      </c>
      <c r="B16476" t="s">
        <v>2238</v>
      </c>
      <c r="C16476" t="s">
        <v>2268</v>
      </c>
      <c r="D16476" t="s">
        <v>2957</v>
      </c>
      <c r="E16476" t="s">
        <v>3364</v>
      </c>
      <c r="F16476" s="6">
        <v>11</v>
      </c>
      <c r="G16476" s="6">
        <v>433.66796875</v>
      </c>
      <c r="H16476" s="6">
        <v>433.66796875</v>
      </c>
      <c r="I16476" s="6">
        <v>33.054119110107422</v>
      </c>
      <c r="J16476" s="6">
        <v>69.080294117647043</v>
      </c>
      <c r="K16476">
        <f t="shared" si="514"/>
        <v>0</v>
      </c>
    </row>
    <row r="16477" spans="1:11" x14ac:dyDescent="0.25">
      <c r="A16477" s="5" t="str">
        <f t="shared" si="515"/>
        <v>ZoneRemainder of SystemAverage WeekdayMay12</v>
      </c>
      <c r="B16477" t="s">
        <v>2238</v>
      </c>
      <c r="C16477" t="s">
        <v>2268</v>
      </c>
      <c r="D16477" t="s">
        <v>2957</v>
      </c>
      <c r="E16477" t="s">
        <v>3364</v>
      </c>
      <c r="F16477" s="6">
        <v>12</v>
      </c>
      <c r="G16477" s="6">
        <v>412.49783325195313</v>
      </c>
      <c r="H16477" s="6">
        <v>412.49783325195313</v>
      </c>
      <c r="I16477" s="6">
        <v>32.742755889892578</v>
      </c>
      <c r="J16477" s="6">
        <v>72.344264705882409</v>
      </c>
      <c r="K16477">
        <f t="shared" si="514"/>
        <v>0</v>
      </c>
    </row>
    <row r="16478" spans="1:11" x14ac:dyDescent="0.25">
      <c r="A16478" s="5" t="str">
        <f t="shared" si="515"/>
        <v>ZoneRemainder of SystemAverage WeekdayMay13</v>
      </c>
      <c r="B16478" t="s">
        <v>2238</v>
      </c>
      <c r="C16478" t="s">
        <v>2268</v>
      </c>
      <c r="D16478" t="s">
        <v>2957</v>
      </c>
      <c r="E16478" t="s">
        <v>3364</v>
      </c>
      <c r="F16478" s="6">
        <v>13</v>
      </c>
      <c r="G16478" s="6">
        <v>395.47244262695313</v>
      </c>
      <c r="H16478" s="6">
        <v>395.47244262695313</v>
      </c>
      <c r="I16478" s="6">
        <v>30.872203826904297</v>
      </c>
      <c r="J16478" s="6">
        <v>74.269411764705865</v>
      </c>
      <c r="K16478">
        <f t="shared" si="514"/>
        <v>0</v>
      </c>
    </row>
    <row r="16479" spans="1:11" x14ac:dyDescent="0.25">
      <c r="A16479" s="5" t="str">
        <f t="shared" si="515"/>
        <v>ZoneRemainder of SystemAverage WeekdayMay14</v>
      </c>
      <c r="B16479" t="s">
        <v>2238</v>
      </c>
      <c r="C16479" t="s">
        <v>2268</v>
      </c>
      <c r="D16479" t="s">
        <v>2957</v>
      </c>
      <c r="E16479" t="s">
        <v>3364</v>
      </c>
      <c r="F16479" s="6">
        <v>14</v>
      </c>
      <c r="G16479" s="6">
        <v>351.76708984375</v>
      </c>
      <c r="H16479" s="6">
        <v>351.76708984375</v>
      </c>
      <c r="I16479" s="6">
        <v>31.172937393188477</v>
      </c>
      <c r="J16479" s="6">
        <v>76.430588235294096</v>
      </c>
      <c r="K16479">
        <f t="shared" si="514"/>
        <v>0</v>
      </c>
    </row>
    <row r="16480" spans="1:11" x14ac:dyDescent="0.25">
      <c r="A16480" s="5" t="str">
        <f t="shared" si="515"/>
        <v>ZoneRemainder of SystemAverage WeekdayMay15</v>
      </c>
      <c r="B16480" t="s">
        <v>2238</v>
      </c>
      <c r="C16480" t="s">
        <v>2268</v>
      </c>
      <c r="D16480" t="s">
        <v>2957</v>
      </c>
      <c r="E16480" t="s">
        <v>3364</v>
      </c>
      <c r="F16480" s="6">
        <v>15</v>
      </c>
      <c r="G16480" s="6">
        <v>277.96221923828125</v>
      </c>
      <c r="H16480" s="6">
        <v>277.96221923828125</v>
      </c>
      <c r="I16480" s="6">
        <v>29.197319030761719</v>
      </c>
      <c r="J16480" s="6">
        <v>77.881323529411773</v>
      </c>
      <c r="K16480">
        <f t="shared" si="514"/>
        <v>0</v>
      </c>
    </row>
    <row r="16481" spans="1:11" x14ac:dyDescent="0.25">
      <c r="A16481" s="5" t="str">
        <f t="shared" si="515"/>
        <v>ZoneRemainder of SystemAverage WeekdayMay16</v>
      </c>
      <c r="B16481" t="s">
        <v>2238</v>
      </c>
      <c r="C16481" t="s">
        <v>2268</v>
      </c>
      <c r="D16481" t="s">
        <v>2957</v>
      </c>
      <c r="E16481" t="s">
        <v>3364</v>
      </c>
      <c r="F16481" s="6">
        <v>16</v>
      </c>
      <c r="G16481" s="6">
        <v>236.05245971679688</v>
      </c>
      <c r="H16481" s="6">
        <v>236.05245971679688</v>
      </c>
      <c r="I16481" s="6">
        <v>26.339199066162109</v>
      </c>
      <c r="J16481" s="6">
        <v>78.508382352941155</v>
      </c>
      <c r="K16481">
        <f t="shared" si="514"/>
        <v>0</v>
      </c>
    </row>
    <row r="16482" spans="1:11" x14ac:dyDescent="0.25">
      <c r="A16482" s="5" t="str">
        <f t="shared" si="515"/>
        <v>ZoneRemainder of SystemAverage WeekdayMay17</v>
      </c>
      <c r="B16482" t="s">
        <v>2238</v>
      </c>
      <c r="C16482" t="s">
        <v>2268</v>
      </c>
      <c r="D16482" t="s">
        <v>2957</v>
      </c>
      <c r="E16482" t="s">
        <v>3364</v>
      </c>
      <c r="F16482" s="6">
        <v>17</v>
      </c>
      <c r="G16482" s="6">
        <v>208.10653686523438</v>
      </c>
      <c r="H16482" s="6">
        <v>208.10653686523438</v>
      </c>
      <c r="I16482" s="6">
        <v>24.388582229614258</v>
      </c>
      <c r="J16482" s="6">
        <v>78.159852941176524</v>
      </c>
      <c r="K16482">
        <f t="shared" si="514"/>
        <v>0</v>
      </c>
    </row>
    <row r="16483" spans="1:11" x14ac:dyDescent="0.25">
      <c r="A16483" s="5" t="str">
        <f t="shared" si="515"/>
        <v>ZoneRemainder of SystemAverage WeekdayMay18</v>
      </c>
      <c r="B16483" t="s">
        <v>2238</v>
      </c>
      <c r="C16483" t="s">
        <v>2268</v>
      </c>
      <c r="D16483" t="s">
        <v>2957</v>
      </c>
      <c r="E16483" t="s">
        <v>3364</v>
      </c>
      <c r="F16483" s="6">
        <v>18</v>
      </c>
      <c r="G16483" s="6">
        <v>218.39057922363281</v>
      </c>
      <c r="H16483" s="6">
        <v>218.39057922363281</v>
      </c>
      <c r="I16483" s="6">
        <v>22.922796249389648</v>
      </c>
      <c r="J16483" s="6">
        <v>77.188235294117661</v>
      </c>
      <c r="K16483">
        <f t="shared" si="514"/>
        <v>0</v>
      </c>
    </row>
    <row r="16484" spans="1:11" x14ac:dyDescent="0.25">
      <c r="A16484" s="5" t="str">
        <f t="shared" si="515"/>
        <v>ZoneRemainder of SystemAverage WeekdayMay19</v>
      </c>
      <c r="B16484" t="s">
        <v>2238</v>
      </c>
      <c r="C16484" t="s">
        <v>2268</v>
      </c>
      <c r="D16484" t="s">
        <v>2957</v>
      </c>
      <c r="E16484" t="s">
        <v>3364</v>
      </c>
      <c r="F16484" s="6">
        <v>19</v>
      </c>
      <c r="G16484" s="6">
        <v>211.98988342285156</v>
      </c>
      <c r="H16484" s="6">
        <v>211.98988342285156</v>
      </c>
      <c r="I16484" s="6">
        <v>24.799978256225586</v>
      </c>
      <c r="J16484" s="6">
        <v>75.802352941176494</v>
      </c>
      <c r="K16484">
        <f t="shared" si="514"/>
        <v>0</v>
      </c>
    </row>
    <row r="16485" spans="1:11" x14ac:dyDescent="0.25">
      <c r="A16485" s="5" t="str">
        <f t="shared" si="515"/>
        <v>ZoneRemainder of SystemAverage WeekdayMay20</v>
      </c>
      <c r="B16485" t="s">
        <v>2238</v>
      </c>
      <c r="C16485" t="s">
        <v>2268</v>
      </c>
      <c r="D16485" t="s">
        <v>2957</v>
      </c>
      <c r="E16485" t="s">
        <v>3364</v>
      </c>
      <c r="F16485" s="6">
        <v>20</v>
      </c>
      <c r="G16485" s="6">
        <v>205.33686828613281</v>
      </c>
      <c r="H16485" s="6">
        <v>205.33686828613281</v>
      </c>
      <c r="I16485" s="6">
        <v>25.700904846191406</v>
      </c>
      <c r="J16485" s="6">
        <v>73.586176470588228</v>
      </c>
      <c r="K16485">
        <f t="shared" si="514"/>
        <v>0</v>
      </c>
    </row>
    <row r="16486" spans="1:11" x14ac:dyDescent="0.25">
      <c r="A16486" s="5" t="str">
        <f t="shared" si="515"/>
        <v>ZoneRemainder of SystemAverage WeekdayMay21</v>
      </c>
      <c r="B16486" t="s">
        <v>2238</v>
      </c>
      <c r="C16486" t="s">
        <v>2268</v>
      </c>
      <c r="D16486" t="s">
        <v>2957</v>
      </c>
      <c r="E16486" t="s">
        <v>3364</v>
      </c>
      <c r="F16486" s="6">
        <v>21</v>
      </c>
      <c r="G16486" s="6">
        <v>211.27328491210938</v>
      </c>
      <c r="H16486" s="6">
        <v>211.27328491210938</v>
      </c>
      <c r="I16486" s="6">
        <v>24.984546661376953</v>
      </c>
      <c r="J16486" s="6">
        <v>70.149999999999977</v>
      </c>
      <c r="K16486">
        <f t="shared" si="514"/>
        <v>0</v>
      </c>
    </row>
    <row r="16487" spans="1:11" x14ac:dyDescent="0.25">
      <c r="A16487" s="5" t="str">
        <f t="shared" si="515"/>
        <v>ZoneRemainder of SystemAverage WeekdayMay22</v>
      </c>
      <c r="B16487" t="s">
        <v>2238</v>
      </c>
      <c r="C16487" t="s">
        <v>2268</v>
      </c>
      <c r="D16487" t="s">
        <v>2957</v>
      </c>
      <c r="E16487" t="s">
        <v>3364</v>
      </c>
      <c r="F16487" s="6">
        <v>22</v>
      </c>
      <c r="G16487" s="6">
        <v>207.35343933105469</v>
      </c>
      <c r="H16487" s="6">
        <v>207.35343933105469</v>
      </c>
      <c r="I16487" s="6">
        <v>30.390485763549805</v>
      </c>
      <c r="J16487" s="6">
        <v>66.56426470588238</v>
      </c>
      <c r="K16487">
        <f t="shared" si="514"/>
        <v>0</v>
      </c>
    </row>
    <row r="16488" spans="1:11" x14ac:dyDescent="0.25">
      <c r="A16488" s="5" t="str">
        <f t="shared" si="515"/>
        <v>ZoneRemainder of SystemAverage WeekdayMay23</v>
      </c>
      <c r="B16488" t="s">
        <v>2238</v>
      </c>
      <c r="C16488" t="s">
        <v>2268</v>
      </c>
      <c r="D16488" t="s">
        <v>2957</v>
      </c>
      <c r="E16488" t="s">
        <v>3364</v>
      </c>
      <c r="F16488" s="6">
        <v>23</v>
      </c>
      <c r="G16488" s="6">
        <v>206.45249938964844</v>
      </c>
      <c r="H16488" s="6">
        <v>206.45249938964844</v>
      </c>
      <c r="I16488" s="6">
        <v>30.886280059814453</v>
      </c>
      <c r="J16488" s="6">
        <v>64.736764705882365</v>
      </c>
      <c r="K16488">
        <f t="shared" si="514"/>
        <v>0</v>
      </c>
    </row>
    <row r="16489" spans="1:11" x14ac:dyDescent="0.25">
      <c r="A16489" s="5" t="str">
        <f t="shared" si="515"/>
        <v>ZoneRemainder of SystemAverage WeekdayMay24</v>
      </c>
      <c r="B16489" t="s">
        <v>2238</v>
      </c>
      <c r="C16489" t="s">
        <v>2268</v>
      </c>
      <c r="D16489" t="s">
        <v>2957</v>
      </c>
      <c r="E16489" t="s">
        <v>3364</v>
      </c>
      <c r="F16489" s="6">
        <v>24</v>
      </c>
      <c r="G16489" s="6">
        <v>195.69258117675781</v>
      </c>
      <c r="H16489" s="6">
        <v>195.69258117675781</v>
      </c>
      <c r="I16489" s="6">
        <v>29.258079528808594</v>
      </c>
      <c r="J16489" s="6">
        <v>63.540588235294123</v>
      </c>
      <c r="K16489">
        <f t="shared" si="514"/>
        <v>0</v>
      </c>
    </row>
    <row r="16490" spans="1:11" x14ac:dyDescent="0.25">
      <c r="A16490" s="5" t="str">
        <f t="shared" si="515"/>
        <v>ZoneRemainder of SystemMonthly Peak DayMay1</v>
      </c>
      <c r="B16490" t="s">
        <v>2238</v>
      </c>
      <c r="C16490" t="s">
        <v>2268</v>
      </c>
      <c r="D16490" t="s">
        <v>2958</v>
      </c>
      <c r="E16490" t="s">
        <v>3364</v>
      </c>
      <c r="F16490" s="6">
        <v>1</v>
      </c>
      <c r="G16490" s="6">
        <v>151.94503784179688</v>
      </c>
      <c r="H16490" s="6">
        <v>151.94503784179688</v>
      </c>
      <c r="I16490" s="6">
        <v>29.572238922119141</v>
      </c>
      <c r="J16490" s="6">
        <v>64.305882352941239</v>
      </c>
      <c r="K16490">
        <f t="shared" si="514"/>
        <v>0</v>
      </c>
    </row>
    <row r="16491" spans="1:11" x14ac:dyDescent="0.25">
      <c r="A16491" s="5" t="str">
        <f t="shared" si="515"/>
        <v>ZoneRemainder of SystemMonthly Peak DayMay2</v>
      </c>
      <c r="B16491" t="s">
        <v>2238</v>
      </c>
      <c r="C16491" t="s">
        <v>2268</v>
      </c>
      <c r="D16491" t="s">
        <v>2958</v>
      </c>
      <c r="E16491" t="s">
        <v>3364</v>
      </c>
      <c r="F16491" s="6">
        <v>2</v>
      </c>
      <c r="G16491" s="6">
        <v>173.50885009765625</v>
      </c>
      <c r="H16491" s="6">
        <v>173.50885009765625</v>
      </c>
      <c r="I16491" s="6">
        <v>29.623565673828125</v>
      </c>
      <c r="J16491" s="6">
        <v>63.874264705882375</v>
      </c>
      <c r="K16491">
        <f t="shared" si="514"/>
        <v>0</v>
      </c>
    </row>
    <row r="16492" spans="1:11" x14ac:dyDescent="0.25">
      <c r="A16492" s="5" t="str">
        <f t="shared" si="515"/>
        <v>ZoneRemainder of SystemMonthly Peak DayMay3</v>
      </c>
      <c r="B16492" t="s">
        <v>2238</v>
      </c>
      <c r="C16492" t="s">
        <v>2268</v>
      </c>
      <c r="D16492" t="s">
        <v>2958</v>
      </c>
      <c r="E16492" t="s">
        <v>3364</v>
      </c>
      <c r="F16492" s="6">
        <v>3</v>
      </c>
      <c r="G16492" s="6">
        <v>178.07395935058594</v>
      </c>
      <c r="H16492" s="6">
        <v>178.07395935058594</v>
      </c>
      <c r="I16492" s="6">
        <v>30.022199630737305</v>
      </c>
      <c r="J16492" s="6">
        <v>63.357205882352964</v>
      </c>
      <c r="K16492">
        <f t="shared" si="514"/>
        <v>0</v>
      </c>
    </row>
    <row r="16493" spans="1:11" x14ac:dyDescent="0.25">
      <c r="A16493" s="5" t="str">
        <f t="shared" si="515"/>
        <v>ZoneRemainder of SystemMonthly Peak DayMay4</v>
      </c>
      <c r="B16493" t="s">
        <v>2238</v>
      </c>
      <c r="C16493" t="s">
        <v>2268</v>
      </c>
      <c r="D16493" t="s">
        <v>2958</v>
      </c>
      <c r="E16493" t="s">
        <v>3364</v>
      </c>
      <c r="F16493" s="6">
        <v>4</v>
      </c>
      <c r="G16493" s="6">
        <v>171.11724853515625</v>
      </c>
      <c r="H16493" s="6">
        <v>171.11724853515625</v>
      </c>
      <c r="I16493" s="6">
        <v>31.684709548950195</v>
      </c>
      <c r="J16493" s="6">
        <v>62.959558823529427</v>
      </c>
      <c r="K16493">
        <f t="shared" si="514"/>
        <v>0</v>
      </c>
    </row>
    <row r="16494" spans="1:11" x14ac:dyDescent="0.25">
      <c r="A16494" s="5" t="str">
        <f t="shared" si="515"/>
        <v>ZoneRemainder of SystemMonthly Peak DayMay5</v>
      </c>
      <c r="B16494" t="s">
        <v>2238</v>
      </c>
      <c r="C16494" t="s">
        <v>2268</v>
      </c>
      <c r="D16494" t="s">
        <v>2958</v>
      </c>
      <c r="E16494" t="s">
        <v>3364</v>
      </c>
      <c r="F16494" s="6">
        <v>5</v>
      </c>
      <c r="G16494" s="6">
        <v>215.82693481445313</v>
      </c>
      <c r="H16494" s="6">
        <v>215.82693481445313</v>
      </c>
      <c r="I16494" s="6">
        <v>35.334663391113281</v>
      </c>
      <c r="J16494" s="6">
        <v>62.49294117647058</v>
      </c>
      <c r="K16494">
        <f t="shared" si="514"/>
        <v>0</v>
      </c>
    </row>
    <row r="16495" spans="1:11" x14ac:dyDescent="0.25">
      <c r="A16495" s="5" t="str">
        <f t="shared" si="515"/>
        <v>ZoneRemainder of SystemMonthly Peak DayMay6</v>
      </c>
      <c r="B16495" t="s">
        <v>2238</v>
      </c>
      <c r="C16495" t="s">
        <v>2268</v>
      </c>
      <c r="D16495" t="s">
        <v>2958</v>
      </c>
      <c r="E16495" t="s">
        <v>3364</v>
      </c>
      <c r="F16495" s="6">
        <v>6</v>
      </c>
      <c r="G16495" s="6">
        <v>229.44349670410156</v>
      </c>
      <c r="H16495" s="6">
        <v>229.44349670410156</v>
      </c>
      <c r="I16495" s="6">
        <v>39.325294494628906</v>
      </c>
      <c r="J16495" s="6">
        <v>61.906470588235287</v>
      </c>
      <c r="K16495">
        <f t="shared" si="514"/>
        <v>0</v>
      </c>
    </row>
    <row r="16496" spans="1:11" x14ac:dyDescent="0.25">
      <c r="A16496" s="5" t="str">
        <f t="shared" si="515"/>
        <v>ZoneRemainder of SystemMonthly Peak DayMay7</v>
      </c>
      <c r="B16496" t="s">
        <v>2238</v>
      </c>
      <c r="C16496" t="s">
        <v>2268</v>
      </c>
      <c r="D16496" t="s">
        <v>2958</v>
      </c>
      <c r="E16496" t="s">
        <v>3364</v>
      </c>
      <c r="F16496" s="6">
        <v>7</v>
      </c>
      <c r="G16496" s="6">
        <v>213.27066040039063</v>
      </c>
      <c r="H16496" s="6">
        <v>213.27066040039063</v>
      </c>
      <c r="I16496" s="6">
        <v>42.178600311279297</v>
      </c>
      <c r="J16496" s="6">
        <v>61.254264705882349</v>
      </c>
      <c r="K16496">
        <f t="shared" si="514"/>
        <v>0</v>
      </c>
    </row>
    <row r="16497" spans="1:11" x14ac:dyDescent="0.25">
      <c r="A16497" s="5" t="str">
        <f t="shared" si="515"/>
        <v>ZoneRemainder of SystemMonthly Peak DayMay8</v>
      </c>
      <c r="B16497" t="s">
        <v>2238</v>
      </c>
      <c r="C16497" t="s">
        <v>2268</v>
      </c>
      <c r="D16497" t="s">
        <v>2958</v>
      </c>
      <c r="E16497" t="s">
        <v>3364</v>
      </c>
      <c r="F16497" s="6">
        <v>8</v>
      </c>
      <c r="G16497" s="6">
        <v>228.15678405761719</v>
      </c>
      <c r="H16497" s="6">
        <v>228.15678405761719</v>
      </c>
      <c r="I16497" s="6">
        <v>39.688201904296875</v>
      </c>
      <c r="J16497" s="6">
        <v>61.348382352941172</v>
      </c>
      <c r="K16497">
        <f t="shared" si="514"/>
        <v>0</v>
      </c>
    </row>
    <row r="16498" spans="1:11" x14ac:dyDescent="0.25">
      <c r="A16498" s="5" t="str">
        <f t="shared" si="515"/>
        <v>ZoneRemainder of SystemMonthly Peak DayMay9</v>
      </c>
      <c r="B16498" t="s">
        <v>2238</v>
      </c>
      <c r="C16498" t="s">
        <v>2268</v>
      </c>
      <c r="D16498" t="s">
        <v>2958</v>
      </c>
      <c r="E16498" t="s">
        <v>3364</v>
      </c>
      <c r="F16498" s="6">
        <v>9</v>
      </c>
      <c r="G16498" s="6">
        <v>212.56706237792969</v>
      </c>
      <c r="H16498" s="6">
        <v>212.56706237792969</v>
      </c>
      <c r="I16498" s="6">
        <v>38.626800537109375</v>
      </c>
      <c r="J16498" s="6">
        <v>63.723529411764702</v>
      </c>
      <c r="K16498">
        <f t="shared" si="514"/>
        <v>0</v>
      </c>
    </row>
    <row r="16499" spans="1:11" x14ac:dyDescent="0.25">
      <c r="A16499" s="5" t="str">
        <f t="shared" si="515"/>
        <v>ZoneRemainder of SystemMonthly Peak DayMay10</v>
      </c>
      <c r="B16499" t="s">
        <v>2238</v>
      </c>
      <c r="C16499" t="s">
        <v>2268</v>
      </c>
      <c r="D16499" t="s">
        <v>2958</v>
      </c>
      <c r="E16499" t="s">
        <v>3364</v>
      </c>
      <c r="F16499" s="6">
        <v>10</v>
      </c>
      <c r="G16499" s="6">
        <v>215.56056213378906</v>
      </c>
      <c r="H16499" s="6">
        <v>215.56056213378906</v>
      </c>
      <c r="I16499" s="6">
        <v>36.7044677734375</v>
      </c>
      <c r="J16499" s="6">
        <v>66.250147058823515</v>
      </c>
      <c r="K16499">
        <f t="shared" si="514"/>
        <v>0</v>
      </c>
    </row>
    <row r="16500" spans="1:11" x14ac:dyDescent="0.25">
      <c r="A16500" s="5" t="str">
        <f t="shared" si="515"/>
        <v>ZoneRemainder of SystemMonthly Peak DayMay11</v>
      </c>
      <c r="B16500" t="s">
        <v>2238</v>
      </c>
      <c r="C16500" t="s">
        <v>2268</v>
      </c>
      <c r="D16500" t="s">
        <v>2958</v>
      </c>
      <c r="E16500" t="s">
        <v>3364</v>
      </c>
      <c r="F16500" s="6">
        <v>11</v>
      </c>
      <c r="G16500" s="6">
        <v>223.31053161621094</v>
      </c>
      <c r="H16500" s="6">
        <v>223.31053161621094</v>
      </c>
      <c r="I16500" s="6">
        <v>36.260623931884766</v>
      </c>
      <c r="J16500" s="6">
        <v>68.928382352941171</v>
      </c>
      <c r="K16500">
        <f t="shared" si="514"/>
        <v>0</v>
      </c>
    </row>
    <row r="16501" spans="1:11" x14ac:dyDescent="0.25">
      <c r="A16501" s="5" t="str">
        <f t="shared" si="515"/>
        <v>ZoneRemainder of SystemMonthly Peak DayMay12</v>
      </c>
      <c r="B16501" t="s">
        <v>2238</v>
      </c>
      <c r="C16501" t="s">
        <v>2268</v>
      </c>
      <c r="D16501" t="s">
        <v>2958</v>
      </c>
      <c r="E16501" t="s">
        <v>3364</v>
      </c>
      <c r="F16501" s="6">
        <v>12</v>
      </c>
      <c r="G16501" s="6">
        <v>229.96604919433594</v>
      </c>
      <c r="H16501" s="6">
        <v>229.96604919433594</v>
      </c>
      <c r="I16501" s="6">
        <v>35.544338226318359</v>
      </c>
      <c r="J16501" s="6">
        <v>72.37882352941179</v>
      </c>
      <c r="K16501">
        <f t="shared" si="514"/>
        <v>0</v>
      </c>
    </row>
    <row r="16502" spans="1:11" x14ac:dyDescent="0.25">
      <c r="A16502" s="5" t="str">
        <f t="shared" si="515"/>
        <v>ZoneRemainder of SystemMonthly Peak DayMay13</v>
      </c>
      <c r="B16502" t="s">
        <v>2238</v>
      </c>
      <c r="C16502" t="s">
        <v>2268</v>
      </c>
      <c r="D16502" t="s">
        <v>2958</v>
      </c>
      <c r="E16502" t="s">
        <v>3364</v>
      </c>
      <c r="F16502" s="6">
        <v>13</v>
      </c>
      <c r="G16502" s="6">
        <v>217.65185546875</v>
      </c>
      <c r="H16502" s="6">
        <v>217.65185546875</v>
      </c>
      <c r="I16502" s="6">
        <v>35.472812652587891</v>
      </c>
      <c r="J16502" s="6">
        <v>75.840147058823504</v>
      </c>
      <c r="K16502">
        <f t="shared" si="514"/>
        <v>0</v>
      </c>
    </row>
    <row r="16503" spans="1:11" x14ac:dyDescent="0.25">
      <c r="A16503" s="5" t="str">
        <f t="shared" si="515"/>
        <v>ZoneRemainder of SystemMonthly Peak DayMay14</v>
      </c>
      <c r="B16503" t="s">
        <v>2238</v>
      </c>
      <c r="C16503" t="s">
        <v>2268</v>
      </c>
      <c r="D16503" t="s">
        <v>2958</v>
      </c>
      <c r="E16503" t="s">
        <v>3364</v>
      </c>
      <c r="F16503" s="6">
        <v>14</v>
      </c>
      <c r="G16503" s="6">
        <v>213.56861877441406</v>
      </c>
      <c r="H16503" s="6">
        <v>213.56861877441406</v>
      </c>
      <c r="I16503" s="6">
        <v>35.858066558837891</v>
      </c>
      <c r="J16503" s="6">
        <v>78.489705882352993</v>
      </c>
      <c r="K16503">
        <f t="shared" si="514"/>
        <v>0</v>
      </c>
    </row>
    <row r="16504" spans="1:11" x14ac:dyDescent="0.25">
      <c r="A16504" s="5" t="str">
        <f t="shared" si="515"/>
        <v>ZoneRemainder of SystemMonthly Peak DayMay15</v>
      </c>
      <c r="B16504" t="s">
        <v>2238</v>
      </c>
      <c r="C16504" t="s">
        <v>2268</v>
      </c>
      <c r="D16504" t="s">
        <v>2958</v>
      </c>
      <c r="E16504" t="s">
        <v>3364</v>
      </c>
      <c r="F16504" s="6">
        <v>15</v>
      </c>
      <c r="G16504" s="6">
        <v>181.88783264160156</v>
      </c>
      <c r="H16504" s="6">
        <v>181.88783264160156</v>
      </c>
      <c r="I16504" s="6">
        <v>32.714664459228516</v>
      </c>
      <c r="J16504" s="6">
        <v>80.642647058823485</v>
      </c>
      <c r="K16504">
        <f t="shared" si="514"/>
        <v>0</v>
      </c>
    </row>
    <row r="16505" spans="1:11" x14ac:dyDescent="0.25">
      <c r="A16505" s="5" t="str">
        <f t="shared" si="515"/>
        <v>ZoneRemainder of SystemMonthly Peak DayMay16</v>
      </c>
      <c r="B16505" t="s">
        <v>2238</v>
      </c>
      <c r="C16505" t="s">
        <v>2268</v>
      </c>
      <c r="D16505" t="s">
        <v>2958</v>
      </c>
      <c r="E16505" t="s">
        <v>3364</v>
      </c>
      <c r="F16505" s="6">
        <v>16</v>
      </c>
      <c r="G16505" s="6">
        <v>146.84530639648438</v>
      </c>
      <c r="H16505" s="6">
        <v>146.84530639648438</v>
      </c>
      <c r="I16505" s="6">
        <v>31.517082214355469</v>
      </c>
      <c r="J16505" s="6">
        <v>82.064411764705881</v>
      </c>
      <c r="K16505">
        <f t="shared" si="514"/>
        <v>0</v>
      </c>
    </row>
    <row r="16506" spans="1:11" x14ac:dyDescent="0.25">
      <c r="A16506" s="5" t="str">
        <f t="shared" si="515"/>
        <v>ZoneRemainder of SystemMonthly Peak DayMay17</v>
      </c>
      <c r="B16506" t="s">
        <v>2238</v>
      </c>
      <c r="C16506" t="s">
        <v>2268</v>
      </c>
      <c r="D16506" t="s">
        <v>2958</v>
      </c>
      <c r="E16506" t="s">
        <v>3364</v>
      </c>
      <c r="F16506" s="6">
        <v>17</v>
      </c>
      <c r="G16506" s="6">
        <v>141.41026306152344</v>
      </c>
      <c r="H16506" s="6">
        <v>141.41026306152344</v>
      </c>
      <c r="I16506" s="6">
        <v>29.790489196777344</v>
      </c>
      <c r="J16506" s="6">
        <v>82.392647058823542</v>
      </c>
      <c r="K16506">
        <f t="shared" si="514"/>
        <v>0</v>
      </c>
    </row>
    <row r="16507" spans="1:11" x14ac:dyDescent="0.25">
      <c r="A16507" s="5" t="str">
        <f t="shared" si="515"/>
        <v>ZoneRemainder of SystemMonthly Peak DayMay18</v>
      </c>
      <c r="B16507" t="s">
        <v>2238</v>
      </c>
      <c r="C16507" t="s">
        <v>2268</v>
      </c>
      <c r="D16507" t="s">
        <v>2958</v>
      </c>
      <c r="E16507" t="s">
        <v>3364</v>
      </c>
      <c r="F16507" s="6">
        <v>18</v>
      </c>
      <c r="G16507" s="6">
        <v>158.26570129394531</v>
      </c>
      <c r="H16507" s="6">
        <v>158.26570129394531</v>
      </c>
      <c r="I16507" s="6">
        <v>29.040336608886719</v>
      </c>
      <c r="J16507" s="6">
        <v>81.547941176470573</v>
      </c>
      <c r="K16507">
        <f t="shared" si="514"/>
        <v>0</v>
      </c>
    </row>
    <row r="16508" spans="1:11" x14ac:dyDescent="0.25">
      <c r="A16508" s="5" t="str">
        <f t="shared" si="515"/>
        <v>ZoneRemainder of SystemMonthly Peak DayMay19</v>
      </c>
      <c r="B16508" t="s">
        <v>2238</v>
      </c>
      <c r="C16508" t="s">
        <v>2268</v>
      </c>
      <c r="D16508" t="s">
        <v>2958</v>
      </c>
      <c r="E16508" t="s">
        <v>3364</v>
      </c>
      <c r="F16508" s="6">
        <v>19</v>
      </c>
      <c r="G16508" s="6">
        <v>159.70367431640625</v>
      </c>
      <c r="H16508" s="6">
        <v>159.70367431640625</v>
      </c>
      <c r="I16508" s="6">
        <v>30.554815292358398</v>
      </c>
      <c r="J16508" s="6">
        <v>79.465000000000032</v>
      </c>
      <c r="K16508">
        <f t="shared" si="514"/>
        <v>0</v>
      </c>
    </row>
    <row r="16509" spans="1:11" x14ac:dyDescent="0.25">
      <c r="A16509" s="5" t="str">
        <f t="shared" si="515"/>
        <v>ZoneRemainder of SystemMonthly Peak DayMay20</v>
      </c>
      <c r="B16509" t="s">
        <v>2238</v>
      </c>
      <c r="C16509" t="s">
        <v>2268</v>
      </c>
      <c r="D16509" t="s">
        <v>2958</v>
      </c>
      <c r="E16509" t="s">
        <v>3364</v>
      </c>
      <c r="F16509" s="6">
        <v>20</v>
      </c>
      <c r="G16509" s="6">
        <v>155.33149719238281</v>
      </c>
      <c r="H16509" s="6">
        <v>155.33149719238281</v>
      </c>
      <c r="I16509" s="6">
        <v>30.442739486694336</v>
      </c>
      <c r="J16509" s="6">
        <v>76.885000000000034</v>
      </c>
      <c r="K16509">
        <f t="shared" si="514"/>
        <v>0</v>
      </c>
    </row>
    <row r="16510" spans="1:11" x14ac:dyDescent="0.25">
      <c r="A16510" s="5" t="str">
        <f t="shared" si="515"/>
        <v>ZoneRemainder of SystemMonthly Peak DayMay21</v>
      </c>
      <c r="B16510" t="s">
        <v>2238</v>
      </c>
      <c r="C16510" t="s">
        <v>2268</v>
      </c>
      <c r="D16510" t="s">
        <v>2958</v>
      </c>
      <c r="E16510" t="s">
        <v>3364</v>
      </c>
      <c r="F16510" s="6">
        <v>21</v>
      </c>
      <c r="G16510" s="6">
        <v>168.22921752929688</v>
      </c>
      <c r="H16510" s="6">
        <v>168.22921752929688</v>
      </c>
      <c r="I16510" s="6">
        <v>30.839668273925781</v>
      </c>
      <c r="J16510" s="6">
        <v>73.140294117647002</v>
      </c>
      <c r="K16510">
        <f t="shared" si="514"/>
        <v>0</v>
      </c>
    </row>
    <row r="16511" spans="1:11" x14ac:dyDescent="0.25">
      <c r="A16511" s="5" t="str">
        <f t="shared" si="515"/>
        <v>ZoneRemainder of SystemMonthly Peak DayMay22</v>
      </c>
      <c r="B16511" t="s">
        <v>2238</v>
      </c>
      <c r="C16511" t="s">
        <v>2268</v>
      </c>
      <c r="D16511" t="s">
        <v>2958</v>
      </c>
      <c r="E16511" t="s">
        <v>3364</v>
      </c>
      <c r="F16511" s="6">
        <v>22</v>
      </c>
      <c r="G16511" s="6">
        <v>154.26443481445313</v>
      </c>
      <c r="H16511" s="6">
        <v>154.26443481445313</v>
      </c>
      <c r="I16511" s="6">
        <v>28.358572006225586</v>
      </c>
      <c r="J16511" s="6">
        <v>70.203529411764691</v>
      </c>
      <c r="K16511">
        <f t="shared" si="514"/>
        <v>0</v>
      </c>
    </row>
    <row r="16512" spans="1:11" x14ac:dyDescent="0.25">
      <c r="A16512" s="5" t="str">
        <f t="shared" si="515"/>
        <v>ZoneRemainder of SystemMonthly Peak DayMay23</v>
      </c>
      <c r="B16512" t="s">
        <v>2238</v>
      </c>
      <c r="C16512" t="s">
        <v>2268</v>
      </c>
      <c r="D16512" t="s">
        <v>2958</v>
      </c>
      <c r="E16512" t="s">
        <v>3364</v>
      </c>
      <c r="F16512" s="6">
        <v>23</v>
      </c>
      <c r="G16512" s="6">
        <v>161.889404296875</v>
      </c>
      <c r="H16512" s="6">
        <v>161.889404296875</v>
      </c>
      <c r="I16512" s="6">
        <v>29.26161003112793</v>
      </c>
      <c r="J16512" s="6">
        <v>68.606764705882341</v>
      </c>
      <c r="K16512">
        <f t="shared" si="514"/>
        <v>0</v>
      </c>
    </row>
    <row r="16513" spans="1:11" x14ac:dyDescent="0.25">
      <c r="A16513" s="5" t="str">
        <f t="shared" si="515"/>
        <v>ZoneRemainder of SystemMonthly Peak DayMay24</v>
      </c>
      <c r="B16513" t="s">
        <v>2238</v>
      </c>
      <c r="C16513" t="s">
        <v>2268</v>
      </c>
      <c r="D16513" t="s">
        <v>2958</v>
      </c>
      <c r="E16513" t="s">
        <v>3364</v>
      </c>
      <c r="F16513" s="6">
        <v>24</v>
      </c>
      <c r="G16513" s="6">
        <v>164.15690612792969</v>
      </c>
      <c r="H16513" s="6">
        <v>164.15690612792969</v>
      </c>
      <c r="I16513" s="6">
        <v>31.699703216552734</v>
      </c>
      <c r="J16513" s="6">
        <v>67.415588235294138</v>
      </c>
      <c r="K16513">
        <f t="shared" si="514"/>
        <v>0</v>
      </c>
    </row>
    <row r="16514" spans="1:11" x14ac:dyDescent="0.25">
      <c r="A16514" s="5" t="str">
        <f t="shared" si="515"/>
        <v>ZoneRemainder of SystemAverage WeekdayJune1</v>
      </c>
      <c r="B16514" t="s">
        <v>2238</v>
      </c>
      <c r="C16514" t="s">
        <v>2268</v>
      </c>
      <c r="D16514" t="s">
        <v>2959</v>
      </c>
      <c r="E16514" t="s">
        <v>3365</v>
      </c>
      <c r="F16514" s="6">
        <v>1</v>
      </c>
      <c r="G16514" s="6">
        <v>184.91232299804688</v>
      </c>
      <c r="H16514" s="6">
        <v>184.91232299804688</v>
      </c>
      <c r="I16514" s="6">
        <v>58.178840637207031</v>
      </c>
      <c r="J16514" s="6">
        <v>66.766176470588178</v>
      </c>
      <c r="K16514">
        <f t="shared" ref="K16514:K16577" si="516">INDEX(events, MATCH(CONCATENATE(B16514, C16514, D16514, E16514), events_y, 0), MATCH("Confidential", events_x, 0))</f>
        <v>0</v>
      </c>
    </row>
    <row r="16515" spans="1:11" x14ac:dyDescent="0.25">
      <c r="A16515" s="5" t="str">
        <f t="shared" ref="A16515:A16578" si="517">CONCATENATE(B16515, C16515, D16515, E16515, F16515)</f>
        <v>ZoneRemainder of SystemAverage WeekdayJune2</v>
      </c>
      <c r="B16515" t="s">
        <v>2238</v>
      </c>
      <c r="C16515" t="s">
        <v>2268</v>
      </c>
      <c r="D16515" t="s">
        <v>2959</v>
      </c>
      <c r="E16515" t="s">
        <v>3365</v>
      </c>
      <c r="F16515" s="6">
        <v>2</v>
      </c>
      <c r="G16515" s="6">
        <v>185.80642700195313</v>
      </c>
      <c r="H16515" s="6">
        <v>185.80642700195313</v>
      </c>
      <c r="I16515" s="6">
        <v>58.925174713134766</v>
      </c>
      <c r="J16515" s="6">
        <v>66.694999847412134</v>
      </c>
      <c r="K16515">
        <f t="shared" si="516"/>
        <v>0</v>
      </c>
    </row>
    <row r="16516" spans="1:11" x14ac:dyDescent="0.25">
      <c r="A16516" s="5" t="str">
        <f t="shared" si="517"/>
        <v>ZoneRemainder of SystemAverage WeekdayJune3</v>
      </c>
      <c r="B16516" t="s">
        <v>2238</v>
      </c>
      <c r="C16516" t="s">
        <v>2268</v>
      </c>
      <c r="D16516" t="s">
        <v>2959</v>
      </c>
      <c r="E16516" t="s">
        <v>3365</v>
      </c>
      <c r="F16516" s="6">
        <v>3</v>
      </c>
      <c r="G16516" s="6">
        <v>190.26963806152344</v>
      </c>
      <c r="H16516" s="6">
        <v>190.26963806152344</v>
      </c>
      <c r="I16516" s="6">
        <v>60.340534210205078</v>
      </c>
      <c r="J16516" s="6">
        <v>66.287058978361259</v>
      </c>
      <c r="K16516">
        <f t="shared" si="516"/>
        <v>0</v>
      </c>
    </row>
    <row r="16517" spans="1:11" x14ac:dyDescent="0.25">
      <c r="A16517" s="5" t="str">
        <f t="shared" si="517"/>
        <v>ZoneRemainder of SystemAverage WeekdayJune4</v>
      </c>
      <c r="B16517" t="s">
        <v>2238</v>
      </c>
      <c r="C16517" t="s">
        <v>2268</v>
      </c>
      <c r="D16517" t="s">
        <v>2959</v>
      </c>
      <c r="E16517" t="s">
        <v>3365</v>
      </c>
      <c r="F16517" s="6">
        <v>4</v>
      </c>
      <c r="G16517" s="6">
        <v>199.27970886230469</v>
      </c>
      <c r="H16517" s="6">
        <v>199.27970886230469</v>
      </c>
      <c r="I16517" s="6">
        <v>57.888359069824219</v>
      </c>
      <c r="J16517" s="6">
        <v>65.592940339481117</v>
      </c>
      <c r="K16517">
        <f t="shared" si="516"/>
        <v>0</v>
      </c>
    </row>
    <row r="16518" spans="1:11" x14ac:dyDescent="0.25">
      <c r="A16518" s="5" t="str">
        <f t="shared" si="517"/>
        <v>ZoneRemainder of SystemAverage WeekdayJune5</v>
      </c>
      <c r="B16518" t="s">
        <v>2238</v>
      </c>
      <c r="C16518" t="s">
        <v>2268</v>
      </c>
      <c r="D16518" t="s">
        <v>2959</v>
      </c>
      <c r="E16518" t="s">
        <v>3365</v>
      </c>
      <c r="F16518" s="6">
        <v>5</v>
      </c>
      <c r="G16518" s="6">
        <v>285.63082885742188</v>
      </c>
      <c r="H16518" s="6">
        <v>285.63082885742188</v>
      </c>
      <c r="I16518" s="6">
        <v>66.744781494140625</v>
      </c>
      <c r="J16518" s="6">
        <v>64.43705938675825</v>
      </c>
      <c r="K16518">
        <f t="shared" si="516"/>
        <v>0</v>
      </c>
    </row>
    <row r="16519" spans="1:11" x14ac:dyDescent="0.25">
      <c r="A16519" s="5" t="str">
        <f t="shared" si="517"/>
        <v>ZoneRemainder of SystemAverage WeekdayJune6</v>
      </c>
      <c r="B16519" t="s">
        <v>2238</v>
      </c>
      <c r="C16519" t="s">
        <v>2268</v>
      </c>
      <c r="D16519" t="s">
        <v>2959</v>
      </c>
      <c r="E16519" t="s">
        <v>3365</v>
      </c>
      <c r="F16519" s="6">
        <v>6</v>
      </c>
      <c r="G16519" s="6">
        <v>405.18307495117188</v>
      </c>
      <c r="H16519" s="6">
        <v>405.18307495117188</v>
      </c>
      <c r="I16519" s="6">
        <v>87.423225402832031</v>
      </c>
      <c r="J16519" s="6">
        <v>63.930293953839481</v>
      </c>
      <c r="K16519">
        <f t="shared" si="516"/>
        <v>0</v>
      </c>
    </row>
    <row r="16520" spans="1:11" x14ac:dyDescent="0.25">
      <c r="A16520" s="5" t="str">
        <f t="shared" si="517"/>
        <v>ZoneRemainder of SystemAverage WeekdayJune7</v>
      </c>
      <c r="B16520" t="s">
        <v>2238</v>
      </c>
      <c r="C16520" t="s">
        <v>2268</v>
      </c>
      <c r="D16520" t="s">
        <v>2959</v>
      </c>
      <c r="E16520" t="s">
        <v>3365</v>
      </c>
      <c r="F16520" s="6">
        <v>7</v>
      </c>
      <c r="G16520" s="6">
        <v>426.11300659179688</v>
      </c>
      <c r="H16520" s="6">
        <v>426.11300659179688</v>
      </c>
      <c r="I16520" s="6">
        <v>84.062698364257813</v>
      </c>
      <c r="J16520" s="6">
        <v>63.409705689374128</v>
      </c>
      <c r="K16520">
        <f t="shared" si="516"/>
        <v>0</v>
      </c>
    </row>
    <row r="16521" spans="1:11" x14ac:dyDescent="0.25">
      <c r="A16521" s="5" t="str">
        <f t="shared" si="517"/>
        <v>ZoneRemainder of SystemAverage WeekdayJune8</v>
      </c>
      <c r="B16521" t="s">
        <v>2238</v>
      </c>
      <c r="C16521" t="s">
        <v>2268</v>
      </c>
      <c r="D16521" t="s">
        <v>2959</v>
      </c>
      <c r="E16521" t="s">
        <v>3365</v>
      </c>
      <c r="F16521" s="6">
        <v>8</v>
      </c>
      <c r="G16521" s="6">
        <v>441.22079467773438</v>
      </c>
      <c r="H16521" s="6">
        <v>441.22079467773438</v>
      </c>
      <c r="I16521" s="6">
        <v>82.806617736816406</v>
      </c>
      <c r="J16521" s="6">
        <v>64.517940052256876</v>
      </c>
      <c r="K16521">
        <f t="shared" si="516"/>
        <v>0</v>
      </c>
    </row>
    <row r="16522" spans="1:11" x14ac:dyDescent="0.25">
      <c r="A16522" s="5" t="str">
        <f t="shared" si="517"/>
        <v>ZoneRemainder of SystemAverage WeekdayJune9</v>
      </c>
      <c r="B16522" t="s">
        <v>2238</v>
      </c>
      <c r="C16522" t="s">
        <v>2268</v>
      </c>
      <c r="D16522" t="s">
        <v>2959</v>
      </c>
      <c r="E16522" t="s">
        <v>3365</v>
      </c>
      <c r="F16522" s="6">
        <v>9</v>
      </c>
      <c r="G16522" s="6">
        <v>443.39505004882813</v>
      </c>
      <c r="H16522" s="6">
        <v>443.39505004882813</v>
      </c>
      <c r="I16522" s="6">
        <v>84.222091674804688</v>
      </c>
      <c r="J16522" s="6">
        <v>67.087206189772672</v>
      </c>
      <c r="K16522">
        <f t="shared" si="516"/>
        <v>0</v>
      </c>
    </row>
    <row r="16523" spans="1:11" x14ac:dyDescent="0.25">
      <c r="A16523" s="5" t="str">
        <f t="shared" si="517"/>
        <v>ZoneRemainder of SystemAverage WeekdayJune10</v>
      </c>
      <c r="B16523" t="s">
        <v>2238</v>
      </c>
      <c r="C16523" t="s">
        <v>2268</v>
      </c>
      <c r="D16523" t="s">
        <v>2959</v>
      </c>
      <c r="E16523" t="s">
        <v>3365</v>
      </c>
      <c r="F16523" s="6">
        <v>10</v>
      </c>
      <c r="G16523" s="6">
        <v>438.95651245117188</v>
      </c>
      <c r="H16523" s="6">
        <v>438.95651245117188</v>
      </c>
      <c r="I16523" s="6">
        <v>78.910240173339844</v>
      </c>
      <c r="J16523" s="6">
        <v>69.825146910723504</v>
      </c>
      <c r="K16523">
        <f t="shared" si="516"/>
        <v>0</v>
      </c>
    </row>
    <row r="16524" spans="1:11" x14ac:dyDescent="0.25">
      <c r="A16524" s="5" t="str">
        <f t="shared" si="517"/>
        <v>ZoneRemainder of SystemAverage WeekdayJune11</v>
      </c>
      <c r="B16524" t="s">
        <v>2238</v>
      </c>
      <c r="C16524" t="s">
        <v>2268</v>
      </c>
      <c r="D16524" t="s">
        <v>2959</v>
      </c>
      <c r="E16524" t="s">
        <v>3365</v>
      </c>
      <c r="F16524" s="6">
        <v>11</v>
      </c>
      <c r="G16524" s="6">
        <v>446.27825927734375</v>
      </c>
      <c r="H16524" s="6">
        <v>446.27825927734375</v>
      </c>
      <c r="I16524" s="6">
        <v>79.423065185546875</v>
      </c>
      <c r="J16524" s="6">
        <v>73.267205810546869</v>
      </c>
      <c r="K16524">
        <f t="shared" si="516"/>
        <v>0</v>
      </c>
    </row>
    <row r="16525" spans="1:11" x14ac:dyDescent="0.25">
      <c r="A16525" s="5" t="str">
        <f t="shared" si="517"/>
        <v>ZoneRemainder of SystemAverage WeekdayJune12</v>
      </c>
      <c r="B16525" t="s">
        <v>2238</v>
      </c>
      <c r="C16525" t="s">
        <v>2268</v>
      </c>
      <c r="D16525" t="s">
        <v>2959</v>
      </c>
      <c r="E16525" t="s">
        <v>3365</v>
      </c>
      <c r="F16525" s="6">
        <v>12</v>
      </c>
      <c r="G16525" s="6">
        <v>440.72174072265625</v>
      </c>
      <c r="H16525" s="6">
        <v>440.72174072265625</v>
      </c>
      <c r="I16525" s="6">
        <v>78.704170227050781</v>
      </c>
      <c r="J16525" s="6">
        <v>77.233824213813321</v>
      </c>
      <c r="K16525">
        <f t="shared" si="516"/>
        <v>0</v>
      </c>
    </row>
    <row r="16526" spans="1:11" x14ac:dyDescent="0.25">
      <c r="A16526" s="5" t="str">
        <f t="shared" si="517"/>
        <v>ZoneRemainder of SystemAverage WeekdayJune13</v>
      </c>
      <c r="B16526" t="s">
        <v>2238</v>
      </c>
      <c r="C16526" t="s">
        <v>2268</v>
      </c>
      <c r="D16526" t="s">
        <v>2959</v>
      </c>
      <c r="E16526" t="s">
        <v>3365</v>
      </c>
      <c r="F16526" s="6">
        <v>13</v>
      </c>
      <c r="G16526" s="6">
        <v>416.57711791992188</v>
      </c>
      <c r="H16526" s="6">
        <v>416.57711791992188</v>
      </c>
      <c r="I16526" s="6">
        <v>74.333389282226563</v>
      </c>
      <c r="J16526" s="6">
        <v>80.480882375380574</v>
      </c>
      <c r="K16526">
        <f t="shared" si="516"/>
        <v>0</v>
      </c>
    </row>
    <row r="16527" spans="1:11" x14ac:dyDescent="0.25">
      <c r="A16527" s="5" t="str">
        <f t="shared" si="517"/>
        <v>ZoneRemainder of SystemAverage WeekdayJune14</v>
      </c>
      <c r="B16527" t="s">
        <v>2238</v>
      </c>
      <c r="C16527" t="s">
        <v>2268</v>
      </c>
      <c r="D16527" t="s">
        <v>2959</v>
      </c>
      <c r="E16527" t="s">
        <v>3365</v>
      </c>
      <c r="F16527" s="6">
        <v>14</v>
      </c>
      <c r="G16527" s="6">
        <v>388.42831420898438</v>
      </c>
      <c r="H16527" s="6">
        <v>388.42831420898438</v>
      </c>
      <c r="I16527" s="6">
        <v>78.420135498046875</v>
      </c>
      <c r="J16527" s="6">
        <v>82.912352842443127</v>
      </c>
      <c r="K16527">
        <f t="shared" si="516"/>
        <v>0</v>
      </c>
    </row>
    <row r="16528" spans="1:11" x14ac:dyDescent="0.25">
      <c r="A16528" s="5" t="str">
        <f t="shared" si="517"/>
        <v>ZoneRemainder of SystemAverage WeekdayJune15</v>
      </c>
      <c r="B16528" t="s">
        <v>2238</v>
      </c>
      <c r="C16528" t="s">
        <v>2268</v>
      </c>
      <c r="D16528" t="s">
        <v>2959</v>
      </c>
      <c r="E16528" t="s">
        <v>3365</v>
      </c>
      <c r="F16528" s="6">
        <v>15</v>
      </c>
      <c r="G16528" s="6">
        <v>338.1849365234375</v>
      </c>
      <c r="H16528" s="6">
        <v>338.1849365234375</v>
      </c>
      <c r="I16528" s="6">
        <v>79.606552124023438</v>
      </c>
      <c r="J16528" s="6">
        <v>84.027205657958973</v>
      </c>
      <c r="K16528">
        <f t="shared" si="516"/>
        <v>0</v>
      </c>
    </row>
    <row r="16529" spans="1:11" x14ac:dyDescent="0.25">
      <c r="A16529" s="5" t="str">
        <f t="shared" si="517"/>
        <v>ZoneRemainder of SystemAverage WeekdayJune16</v>
      </c>
      <c r="B16529" t="s">
        <v>2238</v>
      </c>
      <c r="C16529" t="s">
        <v>2268</v>
      </c>
      <c r="D16529" t="s">
        <v>2959</v>
      </c>
      <c r="E16529" t="s">
        <v>3365</v>
      </c>
      <c r="F16529" s="6">
        <v>16</v>
      </c>
      <c r="G16529" s="6">
        <v>292.84814453125</v>
      </c>
      <c r="H16529" s="6">
        <v>292.84814453125</v>
      </c>
      <c r="I16529" s="6">
        <v>77.777542114257813</v>
      </c>
      <c r="J16529" s="6">
        <v>84.389117835549754</v>
      </c>
      <c r="K16529">
        <f t="shared" si="516"/>
        <v>0</v>
      </c>
    </row>
    <row r="16530" spans="1:11" x14ac:dyDescent="0.25">
      <c r="A16530" s="5" t="str">
        <f t="shared" si="517"/>
        <v>ZoneRemainder of SystemAverage WeekdayJune17</v>
      </c>
      <c r="B16530" t="s">
        <v>2238</v>
      </c>
      <c r="C16530" t="s">
        <v>2268</v>
      </c>
      <c r="D16530" t="s">
        <v>2959</v>
      </c>
      <c r="E16530" t="s">
        <v>3365</v>
      </c>
      <c r="F16530" s="6">
        <v>17</v>
      </c>
      <c r="G16530" s="6">
        <v>249.95420837402344</v>
      </c>
      <c r="H16530" s="6">
        <v>249.95420837402344</v>
      </c>
      <c r="I16530" s="6">
        <v>70.554061889648438</v>
      </c>
      <c r="J16530" s="6">
        <v>83.558675687453331</v>
      </c>
      <c r="K16530">
        <f t="shared" si="516"/>
        <v>0</v>
      </c>
    </row>
    <row r="16531" spans="1:11" x14ac:dyDescent="0.25">
      <c r="A16531" s="5" t="str">
        <f t="shared" si="517"/>
        <v>ZoneRemainder of SystemAverage WeekdayJune18</v>
      </c>
      <c r="B16531" t="s">
        <v>2238</v>
      </c>
      <c r="C16531" t="s">
        <v>2268</v>
      </c>
      <c r="D16531" t="s">
        <v>2959</v>
      </c>
      <c r="E16531" t="s">
        <v>3365</v>
      </c>
      <c r="F16531" s="6">
        <v>18</v>
      </c>
      <c r="G16531" s="6">
        <v>228.96861267089844</v>
      </c>
      <c r="H16531" s="6">
        <v>228.96861267089844</v>
      </c>
      <c r="I16531" s="6">
        <v>64.709121704101563</v>
      </c>
      <c r="J16531" s="6">
        <v>81.550292867772725</v>
      </c>
      <c r="K16531">
        <f t="shared" si="516"/>
        <v>0</v>
      </c>
    </row>
    <row r="16532" spans="1:11" x14ac:dyDescent="0.25">
      <c r="A16532" s="5" t="str">
        <f t="shared" si="517"/>
        <v>ZoneRemainder of SystemAverage WeekdayJune19</v>
      </c>
      <c r="B16532" t="s">
        <v>2238</v>
      </c>
      <c r="C16532" t="s">
        <v>2268</v>
      </c>
      <c r="D16532" t="s">
        <v>2959</v>
      </c>
      <c r="E16532" t="s">
        <v>3365</v>
      </c>
      <c r="F16532" s="6">
        <v>19</v>
      </c>
      <c r="G16532" s="6">
        <v>234.24935913085938</v>
      </c>
      <c r="H16532" s="6">
        <v>234.24935913085938</v>
      </c>
      <c r="I16532" s="6">
        <v>63.650382995605469</v>
      </c>
      <c r="J16532" s="6">
        <v>79.461471131268652</v>
      </c>
      <c r="K16532">
        <f t="shared" si="516"/>
        <v>0</v>
      </c>
    </row>
    <row r="16533" spans="1:11" x14ac:dyDescent="0.25">
      <c r="A16533" s="5" t="str">
        <f t="shared" si="517"/>
        <v>ZoneRemainder of SystemAverage WeekdayJune20</v>
      </c>
      <c r="B16533" t="s">
        <v>2238</v>
      </c>
      <c r="C16533" t="s">
        <v>2268</v>
      </c>
      <c r="D16533" t="s">
        <v>2959</v>
      </c>
      <c r="E16533" t="s">
        <v>3365</v>
      </c>
      <c r="F16533" s="6">
        <v>20</v>
      </c>
      <c r="G16533" s="6">
        <v>240.38645935058594</v>
      </c>
      <c r="H16533" s="6">
        <v>240.38645935058594</v>
      </c>
      <c r="I16533" s="6">
        <v>64.540313720703125</v>
      </c>
      <c r="J16533" s="6">
        <v>77.026470128227686</v>
      </c>
      <c r="K16533">
        <f t="shared" si="516"/>
        <v>0</v>
      </c>
    </row>
    <row r="16534" spans="1:11" x14ac:dyDescent="0.25">
      <c r="A16534" s="5" t="str">
        <f t="shared" si="517"/>
        <v>ZoneRemainder of SystemAverage WeekdayJune21</v>
      </c>
      <c r="B16534" t="s">
        <v>2238</v>
      </c>
      <c r="C16534" t="s">
        <v>2268</v>
      </c>
      <c r="D16534" t="s">
        <v>2959</v>
      </c>
      <c r="E16534" t="s">
        <v>3365</v>
      </c>
      <c r="F16534" s="6">
        <v>21</v>
      </c>
      <c r="G16534" s="6">
        <v>255.56767272949219</v>
      </c>
      <c r="H16534" s="6">
        <v>255.56767272949219</v>
      </c>
      <c r="I16534" s="6">
        <v>64.468910217285156</v>
      </c>
      <c r="J16534" s="6">
        <v>73.252206216699932</v>
      </c>
      <c r="K16534">
        <f t="shared" si="516"/>
        <v>0</v>
      </c>
    </row>
    <row r="16535" spans="1:11" x14ac:dyDescent="0.25">
      <c r="A16535" s="5" t="str">
        <f t="shared" si="517"/>
        <v>ZoneRemainder of SystemAverage WeekdayJune22</v>
      </c>
      <c r="B16535" t="s">
        <v>2238</v>
      </c>
      <c r="C16535" t="s">
        <v>2268</v>
      </c>
      <c r="D16535" t="s">
        <v>2959</v>
      </c>
      <c r="E16535" t="s">
        <v>3365</v>
      </c>
      <c r="F16535" s="6">
        <v>22</v>
      </c>
      <c r="G16535" s="6">
        <v>252.16581726074219</v>
      </c>
      <c r="H16535" s="6">
        <v>252.16581726074219</v>
      </c>
      <c r="I16535" s="6">
        <v>62.034934997558594</v>
      </c>
      <c r="J16535" s="6">
        <v>70.768234930599434</v>
      </c>
      <c r="K16535">
        <f t="shared" si="516"/>
        <v>0</v>
      </c>
    </row>
    <row r="16536" spans="1:11" x14ac:dyDescent="0.25">
      <c r="A16536" s="5" t="str">
        <f t="shared" si="517"/>
        <v>ZoneRemainder of SystemAverage WeekdayJune23</v>
      </c>
      <c r="B16536" t="s">
        <v>2238</v>
      </c>
      <c r="C16536" t="s">
        <v>2268</v>
      </c>
      <c r="D16536" t="s">
        <v>2959</v>
      </c>
      <c r="E16536" t="s">
        <v>3365</v>
      </c>
      <c r="F16536" s="6">
        <v>23</v>
      </c>
      <c r="G16536" s="6">
        <v>264.64544677734375</v>
      </c>
      <c r="H16536" s="6">
        <v>264.64544677734375</v>
      </c>
      <c r="I16536" s="6">
        <v>62.985527038574219</v>
      </c>
      <c r="J16536" s="6">
        <v>69.49058790319107</v>
      </c>
      <c r="K16536">
        <f t="shared" si="516"/>
        <v>0</v>
      </c>
    </row>
    <row r="16537" spans="1:11" x14ac:dyDescent="0.25">
      <c r="A16537" s="5" t="str">
        <f t="shared" si="517"/>
        <v>ZoneRemainder of SystemAverage WeekdayJune24</v>
      </c>
      <c r="B16537" t="s">
        <v>2238</v>
      </c>
      <c r="C16537" t="s">
        <v>2268</v>
      </c>
      <c r="D16537" t="s">
        <v>2959</v>
      </c>
      <c r="E16537" t="s">
        <v>3365</v>
      </c>
      <c r="F16537" s="6">
        <v>24</v>
      </c>
      <c r="G16537" s="6">
        <v>249.5108642578125</v>
      </c>
      <c r="H16537" s="6">
        <v>249.5108642578125</v>
      </c>
      <c r="I16537" s="6">
        <v>60.785266876220703</v>
      </c>
      <c r="J16537" s="6">
        <v>68.743529133516219</v>
      </c>
      <c r="K16537">
        <f t="shared" si="516"/>
        <v>0</v>
      </c>
    </row>
    <row r="16538" spans="1:11" x14ac:dyDescent="0.25">
      <c r="A16538" s="5" t="str">
        <f t="shared" si="517"/>
        <v>ZoneRemainder of SystemMonthly Peak DayJune1</v>
      </c>
      <c r="B16538" t="s">
        <v>2238</v>
      </c>
      <c r="C16538" t="s">
        <v>2268</v>
      </c>
      <c r="D16538" t="s">
        <v>2960</v>
      </c>
      <c r="E16538" t="s">
        <v>3365</v>
      </c>
      <c r="F16538" s="6">
        <v>1</v>
      </c>
      <c r="G16538" s="6">
        <v>253.76472473144531</v>
      </c>
      <c r="H16538" s="6">
        <v>243.27827453613281</v>
      </c>
      <c r="I16538" s="6">
        <v>22.471462249755859</v>
      </c>
      <c r="J16538" s="6">
        <v>74.327611676116476</v>
      </c>
      <c r="K16538">
        <f t="shared" si="516"/>
        <v>0</v>
      </c>
    </row>
    <row r="16539" spans="1:11" x14ac:dyDescent="0.25">
      <c r="A16539" s="5" t="str">
        <f t="shared" si="517"/>
        <v>ZoneRemainder of SystemMonthly Peak DayJune2</v>
      </c>
      <c r="B16539" t="s">
        <v>2238</v>
      </c>
      <c r="C16539" t="s">
        <v>2268</v>
      </c>
      <c r="D16539" t="s">
        <v>2960</v>
      </c>
      <c r="E16539" t="s">
        <v>3365</v>
      </c>
      <c r="F16539" s="6">
        <v>2</v>
      </c>
      <c r="G16539" s="6">
        <v>277.64508056640625</v>
      </c>
      <c r="H16539" s="6">
        <v>269.6817626953125</v>
      </c>
      <c r="I16539" s="6">
        <v>23.953201293945313</v>
      </c>
      <c r="J16539" s="6">
        <v>73.037164903327593</v>
      </c>
      <c r="K16539">
        <f t="shared" si="516"/>
        <v>0</v>
      </c>
    </row>
    <row r="16540" spans="1:11" x14ac:dyDescent="0.25">
      <c r="A16540" s="5" t="str">
        <f t="shared" si="517"/>
        <v>ZoneRemainder of SystemMonthly Peak DayJune3</v>
      </c>
      <c r="B16540" t="s">
        <v>2238</v>
      </c>
      <c r="C16540" t="s">
        <v>2268</v>
      </c>
      <c r="D16540" t="s">
        <v>2960</v>
      </c>
      <c r="E16540" t="s">
        <v>3365</v>
      </c>
      <c r="F16540" s="6">
        <v>3</v>
      </c>
      <c r="G16540" s="6">
        <v>284.43548583984375</v>
      </c>
      <c r="H16540" s="6">
        <v>274.61810302734375</v>
      </c>
      <c r="I16540" s="6">
        <v>25.793497085571289</v>
      </c>
      <c r="J16540" s="6">
        <v>71.805522492821552</v>
      </c>
      <c r="K16540">
        <f t="shared" si="516"/>
        <v>0</v>
      </c>
    </row>
    <row r="16541" spans="1:11" x14ac:dyDescent="0.25">
      <c r="A16541" s="5" t="str">
        <f t="shared" si="517"/>
        <v>ZoneRemainder of SystemMonthly Peak DayJune4</v>
      </c>
      <c r="B16541" t="s">
        <v>2238</v>
      </c>
      <c r="C16541" t="s">
        <v>2268</v>
      </c>
      <c r="D16541" t="s">
        <v>2960</v>
      </c>
      <c r="E16541" t="s">
        <v>3365</v>
      </c>
      <c r="F16541" s="6">
        <v>4</v>
      </c>
      <c r="G16541" s="6">
        <v>282.5703125</v>
      </c>
      <c r="H16541" s="6">
        <v>268.11260986328125</v>
      </c>
      <c r="I16541" s="6">
        <v>24.003639221191406</v>
      </c>
      <c r="J16541" s="6">
        <v>71.166715755177975</v>
      </c>
      <c r="K16541">
        <f t="shared" si="516"/>
        <v>0</v>
      </c>
    </row>
    <row r="16542" spans="1:11" x14ac:dyDescent="0.25">
      <c r="A16542" s="5" t="str">
        <f t="shared" si="517"/>
        <v>ZoneRemainder of SystemMonthly Peak DayJune5</v>
      </c>
      <c r="B16542" t="s">
        <v>2238</v>
      </c>
      <c r="C16542" t="s">
        <v>2268</v>
      </c>
      <c r="D16542" t="s">
        <v>2960</v>
      </c>
      <c r="E16542" t="s">
        <v>3365</v>
      </c>
      <c r="F16542" s="6">
        <v>5</v>
      </c>
      <c r="G16542" s="6">
        <v>351.18853759765625</v>
      </c>
      <c r="H16542" s="6">
        <v>336.89825439453125</v>
      </c>
      <c r="I16542" s="6">
        <v>30.646049499511719</v>
      </c>
      <c r="J16542" s="6">
        <v>70.390747421036892</v>
      </c>
      <c r="K16542">
        <f t="shared" si="516"/>
        <v>0</v>
      </c>
    </row>
    <row r="16543" spans="1:11" x14ac:dyDescent="0.25">
      <c r="A16543" s="5" t="str">
        <f t="shared" si="517"/>
        <v>ZoneRemainder of SystemMonthly Peak DayJune6</v>
      </c>
      <c r="B16543" t="s">
        <v>2238</v>
      </c>
      <c r="C16543" t="s">
        <v>2268</v>
      </c>
      <c r="D16543" t="s">
        <v>2960</v>
      </c>
      <c r="E16543" t="s">
        <v>3365</v>
      </c>
      <c r="F16543" s="6">
        <v>6</v>
      </c>
      <c r="G16543" s="6">
        <v>454.25103759765625</v>
      </c>
      <c r="H16543" s="6">
        <v>439.38131713867188</v>
      </c>
      <c r="I16543" s="6">
        <v>30.711038589477539</v>
      </c>
      <c r="J16543" s="6">
        <v>69.950297808291296</v>
      </c>
      <c r="K16543">
        <f t="shared" si="516"/>
        <v>0</v>
      </c>
    </row>
    <row r="16544" spans="1:11" x14ac:dyDescent="0.25">
      <c r="A16544" s="5" t="str">
        <f t="shared" si="517"/>
        <v>ZoneRemainder of SystemMonthly Peak DayJune7</v>
      </c>
      <c r="B16544" t="s">
        <v>2238</v>
      </c>
      <c r="C16544" t="s">
        <v>2268</v>
      </c>
      <c r="D16544" t="s">
        <v>2960</v>
      </c>
      <c r="E16544" t="s">
        <v>3365</v>
      </c>
      <c r="F16544" s="6">
        <v>7</v>
      </c>
      <c r="G16544" s="6">
        <v>489.58248901367188</v>
      </c>
      <c r="H16544" s="6">
        <v>476.30825805664063</v>
      </c>
      <c r="I16544" s="6">
        <v>33.018409729003906</v>
      </c>
      <c r="J16544" s="6">
        <v>69.108358070031926</v>
      </c>
      <c r="K16544">
        <f t="shared" si="516"/>
        <v>0</v>
      </c>
    </row>
    <row r="16545" spans="1:11" x14ac:dyDescent="0.25">
      <c r="A16545" s="5" t="str">
        <f t="shared" si="517"/>
        <v>ZoneRemainder of SystemMonthly Peak DayJune8</v>
      </c>
      <c r="B16545" t="s">
        <v>2238</v>
      </c>
      <c r="C16545" t="s">
        <v>2268</v>
      </c>
      <c r="D16545" t="s">
        <v>2960</v>
      </c>
      <c r="E16545" t="s">
        <v>3365</v>
      </c>
      <c r="F16545" s="6">
        <v>8</v>
      </c>
      <c r="G16545" s="6">
        <v>505.75863647460938</v>
      </c>
      <c r="H16545" s="6">
        <v>492.59890747070313</v>
      </c>
      <c r="I16545" s="6">
        <v>32.762157440185547</v>
      </c>
      <c r="J16545" s="6">
        <v>69.44313450144297</v>
      </c>
      <c r="K16545">
        <f t="shared" si="516"/>
        <v>0</v>
      </c>
    </row>
    <row r="16546" spans="1:11" x14ac:dyDescent="0.25">
      <c r="A16546" s="5" t="str">
        <f t="shared" si="517"/>
        <v>ZoneRemainder of SystemMonthly Peak DayJune9</v>
      </c>
      <c r="B16546" t="s">
        <v>2238</v>
      </c>
      <c r="C16546" t="s">
        <v>2268</v>
      </c>
      <c r="D16546" t="s">
        <v>2960</v>
      </c>
      <c r="E16546" t="s">
        <v>3365</v>
      </c>
      <c r="F16546" s="6">
        <v>9</v>
      </c>
      <c r="G16546" s="6">
        <v>519.3272705078125</v>
      </c>
      <c r="H16546" s="6">
        <v>508.54266357421875</v>
      </c>
      <c r="I16546" s="6">
        <v>34.169353485107422</v>
      </c>
      <c r="J16546" s="6">
        <v>73.285222739603995</v>
      </c>
      <c r="K16546">
        <f t="shared" si="516"/>
        <v>0</v>
      </c>
    </row>
    <row r="16547" spans="1:11" x14ac:dyDescent="0.25">
      <c r="A16547" s="5" t="str">
        <f t="shared" si="517"/>
        <v>ZoneRemainder of SystemMonthly Peak DayJune10</v>
      </c>
      <c r="B16547" t="s">
        <v>2238</v>
      </c>
      <c r="C16547" t="s">
        <v>2268</v>
      </c>
      <c r="D16547" t="s">
        <v>2960</v>
      </c>
      <c r="E16547" t="s">
        <v>3365</v>
      </c>
      <c r="F16547" s="6">
        <v>10</v>
      </c>
      <c r="G16547" s="6">
        <v>503.3349609375</v>
      </c>
      <c r="H16547" s="6">
        <v>489.09954833984375</v>
      </c>
      <c r="I16547" s="6">
        <v>33.634590148925781</v>
      </c>
      <c r="J16547" s="6">
        <v>76.736268570174033</v>
      </c>
      <c r="K16547">
        <f t="shared" si="516"/>
        <v>0</v>
      </c>
    </row>
    <row r="16548" spans="1:11" x14ac:dyDescent="0.25">
      <c r="A16548" s="5" t="str">
        <f t="shared" si="517"/>
        <v>ZoneRemainder of SystemMonthly Peak DayJune11</v>
      </c>
      <c r="B16548" t="s">
        <v>2238</v>
      </c>
      <c r="C16548" t="s">
        <v>2268</v>
      </c>
      <c r="D16548" t="s">
        <v>2960</v>
      </c>
      <c r="E16548" t="s">
        <v>3365</v>
      </c>
      <c r="F16548" s="6">
        <v>11</v>
      </c>
      <c r="G16548" s="6">
        <v>476.67913818359375</v>
      </c>
      <c r="H16548" s="6">
        <v>470.37612915039063</v>
      </c>
      <c r="I16548" s="6">
        <v>40.760932922363281</v>
      </c>
      <c r="J16548" s="6">
        <v>79.034627532958979</v>
      </c>
      <c r="K16548">
        <f t="shared" si="516"/>
        <v>0</v>
      </c>
    </row>
    <row r="16549" spans="1:11" x14ac:dyDescent="0.25">
      <c r="A16549" s="5" t="str">
        <f t="shared" si="517"/>
        <v>ZoneRemainder of SystemMonthly Peak DayJune12</v>
      </c>
      <c r="B16549" t="s">
        <v>2238</v>
      </c>
      <c r="C16549" t="s">
        <v>2268</v>
      </c>
      <c r="D16549" t="s">
        <v>2960</v>
      </c>
      <c r="E16549" t="s">
        <v>3365</v>
      </c>
      <c r="F16549" s="6">
        <v>12</v>
      </c>
      <c r="G16549" s="6">
        <v>460.52340698242188</v>
      </c>
      <c r="H16549" s="6">
        <v>455.4398193359375</v>
      </c>
      <c r="I16549" s="6">
        <v>34.866146087646484</v>
      </c>
      <c r="J16549" s="6">
        <v>83.479551582905785</v>
      </c>
      <c r="K16549">
        <f t="shared" si="516"/>
        <v>0</v>
      </c>
    </row>
    <row r="16550" spans="1:11" x14ac:dyDescent="0.25">
      <c r="A16550" s="5" t="str">
        <f t="shared" si="517"/>
        <v>ZoneRemainder of SystemMonthly Peak DayJune13</v>
      </c>
      <c r="B16550" t="s">
        <v>2238</v>
      </c>
      <c r="C16550" t="s">
        <v>2268</v>
      </c>
      <c r="D16550" t="s">
        <v>2960</v>
      </c>
      <c r="E16550" t="s">
        <v>3365</v>
      </c>
      <c r="F16550" s="6">
        <v>13</v>
      </c>
      <c r="G16550" s="6">
        <v>438.8770751953125</v>
      </c>
      <c r="H16550" s="6">
        <v>428.18576049804688</v>
      </c>
      <c r="I16550" s="6">
        <v>32.440624237060547</v>
      </c>
      <c r="J16550" s="6">
        <v>87.401641116925163</v>
      </c>
      <c r="K16550">
        <f t="shared" si="516"/>
        <v>0</v>
      </c>
    </row>
    <row r="16551" spans="1:11" x14ac:dyDescent="0.25">
      <c r="A16551" s="5" t="str">
        <f t="shared" si="517"/>
        <v>ZoneRemainder of SystemMonthly Peak DayJune14</v>
      </c>
      <c r="B16551" t="s">
        <v>2238</v>
      </c>
      <c r="C16551" t="s">
        <v>2268</v>
      </c>
      <c r="D16551" t="s">
        <v>2960</v>
      </c>
      <c r="E16551" t="s">
        <v>3365</v>
      </c>
      <c r="F16551" s="6">
        <v>14</v>
      </c>
      <c r="G16551" s="6">
        <v>410.14175415039063</v>
      </c>
      <c r="H16551" s="6">
        <v>399.48583984375</v>
      </c>
      <c r="I16551" s="6">
        <v>40.780021667480469</v>
      </c>
      <c r="J16551" s="6">
        <v>89.804028411409746</v>
      </c>
      <c r="K16551">
        <f t="shared" si="516"/>
        <v>0</v>
      </c>
    </row>
    <row r="16552" spans="1:11" x14ac:dyDescent="0.25">
      <c r="A16552" s="5" t="str">
        <f t="shared" si="517"/>
        <v>ZoneRemainder of SystemMonthly Peak DayJune15</v>
      </c>
      <c r="B16552" t="s">
        <v>2238</v>
      </c>
      <c r="C16552" t="s">
        <v>2268</v>
      </c>
      <c r="D16552" t="s">
        <v>2960</v>
      </c>
      <c r="E16552" t="s">
        <v>3365</v>
      </c>
      <c r="F16552" s="6">
        <v>15</v>
      </c>
      <c r="G16552" s="6">
        <v>344.52011108398438</v>
      </c>
      <c r="H16552" s="6">
        <v>324.8408203125</v>
      </c>
      <c r="I16552" s="6">
        <v>36.768375396728516</v>
      </c>
      <c r="J16552" s="6">
        <v>91.184030356335981</v>
      </c>
      <c r="K16552">
        <f t="shared" si="516"/>
        <v>0</v>
      </c>
    </row>
    <row r="16553" spans="1:11" x14ac:dyDescent="0.25">
      <c r="A16553" s="5" t="str">
        <f t="shared" si="517"/>
        <v>ZoneRemainder of SystemMonthly Peak DayJune16</v>
      </c>
      <c r="B16553" t="s">
        <v>2238</v>
      </c>
      <c r="C16553" t="s">
        <v>2268</v>
      </c>
      <c r="D16553" t="s">
        <v>2960</v>
      </c>
      <c r="E16553" t="s">
        <v>3365</v>
      </c>
      <c r="F16553" s="6">
        <v>16</v>
      </c>
      <c r="G16553" s="6">
        <v>300.62640380859375</v>
      </c>
      <c r="H16553" s="6">
        <v>281.33547973632813</v>
      </c>
      <c r="I16553" s="6">
        <v>31.503374099731445</v>
      </c>
      <c r="J16553" s="6">
        <v>90.410746651265171</v>
      </c>
      <c r="K16553">
        <f t="shared" si="516"/>
        <v>0</v>
      </c>
    </row>
    <row r="16554" spans="1:11" x14ac:dyDescent="0.25">
      <c r="A16554" s="5" t="str">
        <f t="shared" si="517"/>
        <v>ZoneRemainder of SystemMonthly Peak DayJune17</v>
      </c>
      <c r="B16554" t="s">
        <v>2238</v>
      </c>
      <c r="C16554" t="s">
        <v>2268</v>
      </c>
      <c r="D16554" t="s">
        <v>2960</v>
      </c>
      <c r="E16554" t="s">
        <v>3365</v>
      </c>
      <c r="F16554" s="6">
        <v>17</v>
      </c>
      <c r="G16554" s="6">
        <v>251.63436889648438</v>
      </c>
      <c r="H16554" s="6">
        <v>239.02088928222656</v>
      </c>
      <c r="I16554" s="6">
        <v>30.939556121826172</v>
      </c>
      <c r="J16554" s="6">
        <v>89.785223798609479</v>
      </c>
      <c r="K16554">
        <f t="shared" si="516"/>
        <v>0</v>
      </c>
    </row>
    <row r="16555" spans="1:11" x14ac:dyDescent="0.25">
      <c r="A16555" s="5" t="str">
        <f t="shared" si="517"/>
        <v>ZoneRemainder of SystemMonthly Peak DayJune18</v>
      </c>
      <c r="B16555" t="s">
        <v>2238</v>
      </c>
      <c r="C16555" t="s">
        <v>2268</v>
      </c>
      <c r="D16555" t="s">
        <v>2960</v>
      </c>
      <c r="E16555" t="s">
        <v>3365</v>
      </c>
      <c r="F16555" s="6">
        <v>18</v>
      </c>
      <c r="G16555" s="6">
        <v>241.70901489257813</v>
      </c>
      <c r="H16555" s="6">
        <v>232.76493835449219</v>
      </c>
      <c r="I16555" s="6">
        <v>26.11555290222168</v>
      </c>
      <c r="J16555" s="6">
        <v>88.567760387819206</v>
      </c>
      <c r="K16555">
        <f t="shared" si="516"/>
        <v>0</v>
      </c>
    </row>
    <row r="16556" spans="1:11" x14ac:dyDescent="0.25">
      <c r="A16556" s="5" t="str">
        <f t="shared" si="517"/>
        <v>ZoneRemainder of SystemMonthly Peak DayJune19</v>
      </c>
      <c r="B16556" t="s">
        <v>2238</v>
      </c>
      <c r="C16556" t="s">
        <v>2268</v>
      </c>
      <c r="D16556" t="s">
        <v>2960</v>
      </c>
      <c r="E16556" t="s">
        <v>3365</v>
      </c>
      <c r="F16556" s="6">
        <v>19</v>
      </c>
      <c r="G16556" s="6">
        <v>239.44036865234375</v>
      </c>
      <c r="H16556" s="6">
        <v>230.58401489257813</v>
      </c>
      <c r="I16556" s="6">
        <v>29.743474960327148</v>
      </c>
      <c r="J16556" s="6">
        <v>86.727761567528574</v>
      </c>
      <c r="K16556">
        <f t="shared" si="516"/>
        <v>0</v>
      </c>
    </row>
    <row r="16557" spans="1:11" x14ac:dyDescent="0.25">
      <c r="A16557" s="5" t="str">
        <f t="shared" si="517"/>
        <v>ZoneRemainder of SystemMonthly Peak DayJune20</v>
      </c>
      <c r="B16557" t="s">
        <v>2238</v>
      </c>
      <c r="C16557" t="s">
        <v>2268</v>
      </c>
      <c r="D16557" t="s">
        <v>2960</v>
      </c>
      <c r="E16557" t="s">
        <v>3365</v>
      </c>
      <c r="F16557" s="6">
        <v>20</v>
      </c>
      <c r="G16557" s="6">
        <v>230.50411987304688</v>
      </c>
      <c r="H16557" s="6">
        <v>217.95191955566406</v>
      </c>
      <c r="I16557" s="6">
        <v>31.834943771362305</v>
      </c>
      <c r="J16557" s="6">
        <v>83.803582308185625</v>
      </c>
      <c r="K16557">
        <f t="shared" si="516"/>
        <v>0</v>
      </c>
    </row>
    <row r="16558" spans="1:11" x14ac:dyDescent="0.25">
      <c r="A16558" s="5" t="str">
        <f t="shared" si="517"/>
        <v>ZoneRemainder of SystemMonthly Peak DayJune21</v>
      </c>
      <c r="B16558" t="s">
        <v>2238</v>
      </c>
      <c r="C16558" t="s">
        <v>2268</v>
      </c>
      <c r="D16558" t="s">
        <v>2960</v>
      </c>
      <c r="E16558" t="s">
        <v>3365</v>
      </c>
      <c r="F16558" s="6">
        <v>21</v>
      </c>
      <c r="G16558" s="6">
        <v>230.20762634277344</v>
      </c>
      <c r="H16558" s="6">
        <v>220.2626953125</v>
      </c>
      <c r="I16558" s="6">
        <v>31.802648544311523</v>
      </c>
      <c r="J16558" s="6">
        <v>80.529252988900694</v>
      </c>
      <c r="K16558">
        <f t="shared" si="516"/>
        <v>0</v>
      </c>
    </row>
    <row r="16559" spans="1:11" x14ac:dyDescent="0.25">
      <c r="A16559" s="5" t="str">
        <f t="shared" si="517"/>
        <v>ZoneRemainder of SystemMonthly Peak DayJune22</v>
      </c>
      <c r="B16559" t="s">
        <v>2238</v>
      </c>
      <c r="C16559" t="s">
        <v>2268</v>
      </c>
      <c r="D16559" t="s">
        <v>2960</v>
      </c>
      <c r="E16559" t="s">
        <v>3365</v>
      </c>
      <c r="F16559" s="6">
        <v>22</v>
      </c>
      <c r="G16559" s="6">
        <v>233.51765441894531</v>
      </c>
      <c r="H16559" s="6">
        <v>229.08834838867188</v>
      </c>
      <c r="I16559" s="6">
        <v>29.633876800537109</v>
      </c>
      <c r="J16559" s="6">
        <v>77.574477318151665</v>
      </c>
      <c r="K16559">
        <f t="shared" si="516"/>
        <v>0</v>
      </c>
    </row>
    <row r="16560" spans="1:11" x14ac:dyDescent="0.25">
      <c r="A16560" s="5" t="str">
        <f t="shared" si="517"/>
        <v>ZoneRemainder of SystemMonthly Peak DayJune23</v>
      </c>
      <c r="B16560" t="s">
        <v>2238</v>
      </c>
      <c r="C16560" t="s">
        <v>2268</v>
      </c>
      <c r="D16560" t="s">
        <v>2960</v>
      </c>
      <c r="E16560" t="s">
        <v>3365</v>
      </c>
      <c r="F16560" s="6">
        <v>23</v>
      </c>
      <c r="G16560" s="6">
        <v>245.93711853027344</v>
      </c>
      <c r="H16560" s="6">
        <v>254.70680236816406</v>
      </c>
      <c r="I16560" s="6">
        <v>27.959201812744141</v>
      </c>
      <c r="J16560" s="6">
        <v>76.073581665950016</v>
      </c>
      <c r="K16560">
        <f t="shared" si="516"/>
        <v>0</v>
      </c>
    </row>
    <row r="16561" spans="1:11" x14ac:dyDescent="0.25">
      <c r="A16561" s="5" t="str">
        <f t="shared" si="517"/>
        <v>ZoneRemainder of SystemMonthly Peak DayJune24</v>
      </c>
      <c r="B16561" t="s">
        <v>2238</v>
      </c>
      <c r="C16561" t="s">
        <v>2268</v>
      </c>
      <c r="D16561" t="s">
        <v>2960</v>
      </c>
      <c r="E16561" t="s">
        <v>3365</v>
      </c>
      <c r="F16561" s="6">
        <v>24</v>
      </c>
      <c r="G16561" s="6">
        <v>250.52145385742188</v>
      </c>
      <c r="H16561" s="6">
        <v>252.39674377441406</v>
      </c>
      <c r="I16561" s="6">
        <v>34.057609558105469</v>
      </c>
      <c r="J16561" s="6">
        <v>74.501940881529848</v>
      </c>
      <c r="K16561">
        <f t="shared" si="516"/>
        <v>0</v>
      </c>
    </row>
    <row r="16562" spans="1:11" x14ac:dyDescent="0.25">
      <c r="A16562" s="5" t="str">
        <f t="shared" si="517"/>
        <v>ZoneRemainder of SystemAverage WeekdayJuly1</v>
      </c>
      <c r="B16562" t="s">
        <v>2238</v>
      </c>
      <c r="C16562" t="s">
        <v>2268</v>
      </c>
      <c r="D16562" t="s">
        <v>2961</v>
      </c>
      <c r="E16562" t="s">
        <v>3366</v>
      </c>
      <c r="F16562" s="6">
        <v>1</v>
      </c>
      <c r="G16562" s="6">
        <v>241.09951782226563</v>
      </c>
      <c r="H16562" s="6">
        <v>230.61305236816406</v>
      </c>
      <c r="I16562" s="6">
        <v>22.433612823486328</v>
      </c>
      <c r="J16562" s="6">
        <v>72.842686567164179</v>
      </c>
      <c r="K16562">
        <f t="shared" si="516"/>
        <v>0</v>
      </c>
    </row>
    <row r="16563" spans="1:11" x14ac:dyDescent="0.25">
      <c r="A16563" s="5" t="str">
        <f t="shared" si="517"/>
        <v>ZoneRemainder of SystemAverage WeekdayJuly2</v>
      </c>
      <c r="B16563" t="s">
        <v>2238</v>
      </c>
      <c r="C16563" t="s">
        <v>2268</v>
      </c>
      <c r="D16563" t="s">
        <v>2961</v>
      </c>
      <c r="E16563" t="s">
        <v>3366</v>
      </c>
      <c r="F16563" s="6">
        <v>2</v>
      </c>
      <c r="G16563" s="6">
        <v>253.359130859375</v>
      </c>
      <c r="H16563" s="6">
        <v>245.39579772949219</v>
      </c>
      <c r="I16563" s="6">
        <v>28.632524490356445</v>
      </c>
      <c r="J16563" s="6">
        <v>72.452985074626895</v>
      </c>
      <c r="K16563">
        <f t="shared" si="516"/>
        <v>0</v>
      </c>
    </row>
    <row r="16564" spans="1:11" x14ac:dyDescent="0.25">
      <c r="A16564" s="5" t="str">
        <f t="shared" si="517"/>
        <v>ZoneRemainder of SystemAverage WeekdayJuly3</v>
      </c>
      <c r="B16564" t="s">
        <v>2238</v>
      </c>
      <c r="C16564" t="s">
        <v>2268</v>
      </c>
      <c r="D16564" t="s">
        <v>2961</v>
      </c>
      <c r="E16564" t="s">
        <v>3366</v>
      </c>
      <c r="F16564" s="6">
        <v>3</v>
      </c>
      <c r="G16564" s="6">
        <v>257.15487670898438</v>
      </c>
      <c r="H16564" s="6">
        <v>247.33749389648438</v>
      </c>
      <c r="I16564" s="6">
        <v>27.460456848144531</v>
      </c>
      <c r="J16564" s="6">
        <v>72.034925373134342</v>
      </c>
      <c r="K16564">
        <f t="shared" si="516"/>
        <v>0</v>
      </c>
    </row>
    <row r="16565" spans="1:11" x14ac:dyDescent="0.25">
      <c r="A16565" s="5" t="str">
        <f t="shared" si="517"/>
        <v>ZoneRemainder of SystemAverage WeekdayJuly4</v>
      </c>
      <c r="B16565" t="s">
        <v>2238</v>
      </c>
      <c r="C16565" t="s">
        <v>2268</v>
      </c>
      <c r="D16565" t="s">
        <v>2961</v>
      </c>
      <c r="E16565" t="s">
        <v>3366</v>
      </c>
      <c r="F16565" s="6">
        <v>4</v>
      </c>
      <c r="G16565" s="6">
        <v>257.97640991210938</v>
      </c>
      <c r="H16565" s="6">
        <v>243.5186767578125</v>
      </c>
      <c r="I16565" s="6">
        <v>24.320827484130859</v>
      </c>
      <c r="J16565" s="6">
        <v>71.552835820895538</v>
      </c>
      <c r="K16565">
        <f t="shared" si="516"/>
        <v>0</v>
      </c>
    </row>
    <row r="16566" spans="1:11" x14ac:dyDescent="0.25">
      <c r="A16566" s="5" t="str">
        <f t="shared" si="517"/>
        <v>ZoneRemainder of SystemAverage WeekdayJuly5</v>
      </c>
      <c r="B16566" t="s">
        <v>2238</v>
      </c>
      <c r="C16566" t="s">
        <v>2268</v>
      </c>
      <c r="D16566" t="s">
        <v>2961</v>
      </c>
      <c r="E16566" t="s">
        <v>3366</v>
      </c>
      <c r="F16566" s="6">
        <v>5</v>
      </c>
      <c r="G16566" s="6">
        <v>301.97402954101563</v>
      </c>
      <c r="H16566" s="6">
        <v>287.68377685546875</v>
      </c>
      <c r="I16566" s="6">
        <v>25.632522583007813</v>
      </c>
      <c r="J16566" s="6">
        <v>70.989104477611974</v>
      </c>
      <c r="K16566">
        <f t="shared" si="516"/>
        <v>0</v>
      </c>
    </row>
    <row r="16567" spans="1:11" x14ac:dyDescent="0.25">
      <c r="A16567" s="5" t="str">
        <f t="shared" si="517"/>
        <v>ZoneRemainder of SystemAverage WeekdayJuly6</v>
      </c>
      <c r="B16567" t="s">
        <v>2238</v>
      </c>
      <c r="C16567" t="s">
        <v>2268</v>
      </c>
      <c r="D16567" t="s">
        <v>2961</v>
      </c>
      <c r="E16567" t="s">
        <v>3366</v>
      </c>
      <c r="F16567" s="6">
        <v>6</v>
      </c>
      <c r="G16567" s="6">
        <v>379.8883056640625</v>
      </c>
      <c r="H16567" s="6">
        <v>365.01858520507813</v>
      </c>
      <c r="I16567" s="6">
        <v>34.1351318359375</v>
      </c>
      <c r="J16567" s="6">
        <v>70.591791044776102</v>
      </c>
      <c r="K16567">
        <f t="shared" si="516"/>
        <v>0</v>
      </c>
    </row>
    <row r="16568" spans="1:11" x14ac:dyDescent="0.25">
      <c r="A16568" s="5" t="str">
        <f t="shared" si="517"/>
        <v>ZoneRemainder of SystemAverage WeekdayJuly7</v>
      </c>
      <c r="B16568" t="s">
        <v>2238</v>
      </c>
      <c r="C16568" t="s">
        <v>2268</v>
      </c>
      <c r="D16568" t="s">
        <v>2961</v>
      </c>
      <c r="E16568" t="s">
        <v>3366</v>
      </c>
      <c r="F16568" s="6">
        <v>7</v>
      </c>
      <c r="G16568" s="6">
        <v>419.2576904296875</v>
      </c>
      <c r="H16568" s="6">
        <v>405.98342895507813</v>
      </c>
      <c r="I16568" s="6">
        <v>29.181056976318359</v>
      </c>
      <c r="J16568" s="6">
        <v>70.259104477611956</v>
      </c>
      <c r="K16568">
        <f t="shared" si="516"/>
        <v>0</v>
      </c>
    </row>
    <row r="16569" spans="1:11" x14ac:dyDescent="0.25">
      <c r="A16569" s="5" t="str">
        <f t="shared" si="517"/>
        <v>ZoneRemainder of SystemAverage WeekdayJuly8</v>
      </c>
      <c r="B16569" t="s">
        <v>2238</v>
      </c>
      <c r="C16569" t="s">
        <v>2268</v>
      </c>
      <c r="D16569" t="s">
        <v>2961</v>
      </c>
      <c r="E16569" t="s">
        <v>3366</v>
      </c>
      <c r="F16569" s="6">
        <v>8</v>
      </c>
      <c r="G16569" s="6">
        <v>410.60031127929688</v>
      </c>
      <c r="H16569" s="6">
        <v>397.44058227539063</v>
      </c>
      <c r="I16569" s="6">
        <v>29.593124389648438</v>
      </c>
      <c r="J16569" s="6">
        <v>70.358208955223859</v>
      </c>
      <c r="K16569">
        <f t="shared" si="516"/>
        <v>0</v>
      </c>
    </row>
    <row r="16570" spans="1:11" x14ac:dyDescent="0.25">
      <c r="A16570" s="5" t="str">
        <f t="shared" si="517"/>
        <v>ZoneRemainder of SystemAverage WeekdayJuly9</v>
      </c>
      <c r="B16570" t="s">
        <v>2238</v>
      </c>
      <c r="C16570" t="s">
        <v>2268</v>
      </c>
      <c r="D16570" t="s">
        <v>2961</v>
      </c>
      <c r="E16570" t="s">
        <v>3366</v>
      </c>
      <c r="F16570" s="6">
        <v>9</v>
      </c>
      <c r="G16570" s="6">
        <v>429.80780029296875</v>
      </c>
      <c r="H16570" s="6">
        <v>419.02322387695313</v>
      </c>
      <c r="I16570" s="6">
        <v>31.766632080078125</v>
      </c>
      <c r="J16570" s="6">
        <v>72.475074626865691</v>
      </c>
      <c r="K16570">
        <f t="shared" si="516"/>
        <v>0</v>
      </c>
    </row>
    <row r="16571" spans="1:11" x14ac:dyDescent="0.25">
      <c r="A16571" s="5" t="str">
        <f t="shared" si="517"/>
        <v>ZoneRemainder of SystemAverage WeekdayJuly10</v>
      </c>
      <c r="B16571" t="s">
        <v>2238</v>
      </c>
      <c r="C16571" t="s">
        <v>2268</v>
      </c>
      <c r="D16571" t="s">
        <v>2961</v>
      </c>
      <c r="E16571" t="s">
        <v>3366</v>
      </c>
      <c r="F16571" s="6">
        <v>10</v>
      </c>
      <c r="G16571" s="6">
        <v>438.93911743164063</v>
      </c>
      <c r="H16571" s="6">
        <v>424.7037353515625</v>
      </c>
      <c r="I16571" s="6">
        <v>30.330501556396484</v>
      </c>
      <c r="J16571" s="6">
        <v>75.395074626865693</v>
      </c>
      <c r="K16571">
        <f t="shared" si="516"/>
        <v>0</v>
      </c>
    </row>
    <row r="16572" spans="1:11" x14ac:dyDescent="0.25">
      <c r="A16572" s="5" t="str">
        <f t="shared" si="517"/>
        <v>ZoneRemainder of SystemAverage WeekdayJuly11</v>
      </c>
      <c r="B16572" t="s">
        <v>2238</v>
      </c>
      <c r="C16572" t="s">
        <v>2268</v>
      </c>
      <c r="D16572" t="s">
        <v>2961</v>
      </c>
      <c r="E16572" t="s">
        <v>3366</v>
      </c>
      <c r="F16572" s="6">
        <v>11</v>
      </c>
      <c r="G16572" s="6">
        <v>440.49481201171875</v>
      </c>
      <c r="H16572" s="6">
        <v>434.19180297851563</v>
      </c>
      <c r="I16572" s="6">
        <v>41.233699798583984</v>
      </c>
      <c r="J16572" s="6">
        <v>78.988461538461507</v>
      </c>
      <c r="K16572">
        <f t="shared" si="516"/>
        <v>0</v>
      </c>
    </row>
    <row r="16573" spans="1:11" x14ac:dyDescent="0.25">
      <c r="A16573" s="5" t="str">
        <f t="shared" si="517"/>
        <v>ZoneRemainder of SystemAverage WeekdayJuly12</v>
      </c>
      <c r="B16573" t="s">
        <v>2238</v>
      </c>
      <c r="C16573" t="s">
        <v>2268</v>
      </c>
      <c r="D16573" t="s">
        <v>2961</v>
      </c>
      <c r="E16573" t="s">
        <v>3366</v>
      </c>
      <c r="F16573" s="6">
        <v>12</v>
      </c>
      <c r="G16573" s="6">
        <v>439.54229736328125</v>
      </c>
      <c r="H16573" s="6">
        <v>434.458740234375</v>
      </c>
      <c r="I16573" s="6">
        <v>28.476953506469727</v>
      </c>
      <c r="J16573" s="6">
        <v>82.178615384615398</v>
      </c>
      <c r="K16573">
        <f t="shared" si="516"/>
        <v>0</v>
      </c>
    </row>
    <row r="16574" spans="1:11" x14ac:dyDescent="0.25">
      <c r="A16574" s="5" t="str">
        <f t="shared" si="517"/>
        <v>ZoneRemainder of SystemAverage WeekdayJuly13</v>
      </c>
      <c r="B16574" t="s">
        <v>2238</v>
      </c>
      <c r="C16574" t="s">
        <v>2268</v>
      </c>
      <c r="D16574" t="s">
        <v>2961</v>
      </c>
      <c r="E16574" t="s">
        <v>3366</v>
      </c>
      <c r="F16574" s="6">
        <v>13</v>
      </c>
      <c r="G16574" s="6">
        <v>417.81588745117188</v>
      </c>
      <c r="H16574" s="6">
        <v>407.12457275390625</v>
      </c>
      <c r="I16574" s="6">
        <v>33.050567626953125</v>
      </c>
      <c r="J16574" s="6">
        <v>84.391692307692253</v>
      </c>
      <c r="K16574">
        <f t="shared" si="516"/>
        <v>0</v>
      </c>
    </row>
    <row r="16575" spans="1:11" x14ac:dyDescent="0.25">
      <c r="A16575" s="5" t="str">
        <f t="shared" si="517"/>
        <v>ZoneRemainder of SystemAverage WeekdayJuly14</v>
      </c>
      <c r="B16575" t="s">
        <v>2238</v>
      </c>
      <c r="C16575" t="s">
        <v>2268</v>
      </c>
      <c r="D16575" t="s">
        <v>2961</v>
      </c>
      <c r="E16575" t="s">
        <v>3366</v>
      </c>
      <c r="F16575" s="6">
        <v>14</v>
      </c>
      <c r="G16575" s="6">
        <v>382.00698852539063</v>
      </c>
      <c r="H16575" s="6">
        <v>371.35104370117188</v>
      </c>
      <c r="I16575" s="6">
        <v>34.790939331054688</v>
      </c>
      <c r="J16575" s="6">
        <v>86.905076923076905</v>
      </c>
      <c r="K16575">
        <f t="shared" si="516"/>
        <v>0</v>
      </c>
    </row>
    <row r="16576" spans="1:11" x14ac:dyDescent="0.25">
      <c r="A16576" s="5" t="str">
        <f t="shared" si="517"/>
        <v>ZoneRemainder of SystemAverage WeekdayJuly15</v>
      </c>
      <c r="B16576" t="s">
        <v>2238</v>
      </c>
      <c r="C16576" t="s">
        <v>2268</v>
      </c>
      <c r="D16576" t="s">
        <v>2961</v>
      </c>
      <c r="E16576" t="s">
        <v>3366</v>
      </c>
      <c r="F16576" s="6">
        <v>15</v>
      </c>
      <c r="G16576" s="6">
        <v>335.84591674804688</v>
      </c>
      <c r="H16576" s="6">
        <v>316.1666259765625</v>
      </c>
      <c r="I16576" s="6">
        <v>26.246099472045898</v>
      </c>
      <c r="J16576" s="6">
        <v>88.347999999999956</v>
      </c>
      <c r="K16576">
        <f t="shared" si="516"/>
        <v>0</v>
      </c>
    </row>
    <row r="16577" spans="1:11" x14ac:dyDescent="0.25">
      <c r="A16577" s="5" t="str">
        <f t="shared" si="517"/>
        <v>ZoneRemainder of SystemAverage WeekdayJuly16</v>
      </c>
      <c r="B16577" t="s">
        <v>2238</v>
      </c>
      <c r="C16577" t="s">
        <v>2268</v>
      </c>
      <c r="D16577" t="s">
        <v>2961</v>
      </c>
      <c r="E16577" t="s">
        <v>3366</v>
      </c>
      <c r="F16577" s="6">
        <v>16</v>
      </c>
      <c r="G16577" s="6">
        <v>286.86074829101563</v>
      </c>
      <c r="H16577" s="6">
        <v>267.56982421875</v>
      </c>
      <c r="I16577" s="6">
        <v>29.607105255126953</v>
      </c>
      <c r="J16577" s="6">
        <v>88.342461538461606</v>
      </c>
      <c r="K16577">
        <f t="shared" si="516"/>
        <v>0</v>
      </c>
    </row>
    <row r="16578" spans="1:11" x14ac:dyDescent="0.25">
      <c r="A16578" s="5" t="str">
        <f t="shared" si="517"/>
        <v>ZoneRemainder of SystemAverage WeekdayJuly17</v>
      </c>
      <c r="B16578" t="s">
        <v>2238</v>
      </c>
      <c r="C16578" t="s">
        <v>2268</v>
      </c>
      <c r="D16578" t="s">
        <v>2961</v>
      </c>
      <c r="E16578" t="s">
        <v>3366</v>
      </c>
      <c r="F16578" s="6">
        <v>17</v>
      </c>
      <c r="G16578" s="6">
        <v>230.88414001464844</v>
      </c>
      <c r="H16578" s="6">
        <v>218.27066040039063</v>
      </c>
      <c r="I16578" s="6">
        <v>24.933496475219727</v>
      </c>
      <c r="J16578" s="6">
        <v>87.59184615384612</v>
      </c>
      <c r="K16578">
        <f t="shared" ref="K16578:K16641" si="518">INDEX(events, MATCH(CONCATENATE(B16578, C16578, D16578, E16578), events_y, 0), MATCH("Confidential", events_x, 0))</f>
        <v>0</v>
      </c>
    </row>
    <row r="16579" spans="1:11" x14ac:dyDescent="0.25">
      <c r="A16579" s="5" t="str">
        <f t="shared" ref="A16579:A16642" si="519">CONCATENATE(B16579, C16579, D16579, E16579, F16579)</f>
        <v>ZoneRemainder of SystemAverage WeekdayJuly18</v>
      </c>
      <c r="B16579" t="s">
        <v>2238</v>
      </c>
      <c r="C16579" t="s">
        <v>2268</v>
      </c>
      <c r="D16579" t="s">
        <v>2961</v>
      </c>
      <c r="E16579" t="s">
        <v>3366</v>
      </c>
      <c r="F16579" s="6">
        <v>18</v>
      </c>
      <c r="G16579" s="6">
        <v>212.06108093261719</v>
      </c>
      <c r="H16579" s="6">
        <v>203.11700439453125</v>
      </c>
      <c r="I16579" s="6">
        <v>24.411399841308594</v>
      </c>
      <c r="J16579" s="6">
        <v>86.688805970149318</v>
      </c>
      <c r="K16579">
        <f t="shared" si="518"/>
        <v>0</v>
      </c>
    </row>
    <row r="16580" spans="1:11" x14ac:dyDescent="0.25">
      <c r="A16580" s="5" t="str">
        <f t="shared" si="519"/>
        <v>ZoneRemainder of SystemAverage WeekdayJuly19</v>
      </c>
      <c r="B16580" t="s">
        <v>2238</v>
      </c>
      <c r="C16580" t="s">
        <v>2268</v>
      </c>
      <c r="D16580" t="s">
        <v>2961</v>
      </c>
      <c r="E16580" t="s">
        <v>3366</v>
      </c>
      <c r="F16580" s="6">
        <v>19</v>
      </c>
      <c r="G16580" s="6">
        <v>207.19172668457031</v>
      </c>
      <c r="H16580" s="6">
        <v>198.33535766601563</v>
      </c>
      <c r="I16580" s="6">
        <v>27.548246383666992</v>
      </c>
      <c r="J16580" s="6">
        <v>84.260298507462664</v>
      </c>
      <c r="K16580">
        <f t="shared" si="518"/>
        <v>0</v>
      </c>
    </row>
    <row r="16581" spans="1:11" x14ac:dyDescent="0.25">
      <c r="A16581" s="5" t="str">
        <f t="shared" si="519"/>
        <v>ZoneRemainder of SystemAverage WeekdayJuly20</v>
      </c>
      <c r="B16581" t="s">
        <v>2238</v>
      </c>
      <c r="C16581" t="s">
        <v>2268</v>
      </c>
      <c r="D16581" t="s">
        <v>2961</v>
      </c>
      <c r="E16581" t="s">
        <v>3366</v>
      </c>
      <c r="F16581" s="6">
        <v>20</v>
      </c>
      <c r="G16581" s="6">
        <v>216.30107116699219</v>
      </c>
      <c r="H16581" s="6">
        <v>203.74888610839844</v>
      </c>
      <c r="I16581" s="6">
        <v>27.503433227539063</v>
      </c>
      <c r="J16581" s="6">
        <v>81.463880597014906</v>
      </c>
      <c r="K16581">
        <f t="shared" si="518"/>
        <v>0</v>
      </c>
    </row>
    <row r="16582" spans="1:11" x14ac:dyDescent="0.25">
      <c r="A16582" s="5" t="str">
        <f t="shared" si="519"/>
        <v>ZoneRemainder of SystemAverage WeekdayJuly21</v>
      </c>
      <c r="B16582" t="s">
        <v>2238</v>
      </c>
      <c r="C16582" t="s">
        <v>2268</v>
      </c>
      <c r="D16582" t="s">
        <v>2961</v>
      </c>
      <c r="E16582" t="s">
        <v>3366</v>
      </c>
      <c r="F16582" s="6">
        <v>21</v>
      </c>
      <c r="G16582" s="6">
        <v>220.97972106933594</v>
      </c>
      <c r="H16582" s="6">
        <v>211.0347900390625</v>
      </c>
      <c r="I16582" s="6">
        <v>26.639226913452148</v>
      </c>
      <c r="J16582" s="6">
        <v>78.120597014925352</v>
      </c>
      <c r="K16582">
        <f t="shared" si="518"/>
        <v>0</v>
      </c>
    </row>
    <row r="16583" spans="1:11" x14ac:dyDescent="0.25">
      <c r="A16583" s="5" t="str">
        <f t="shared" si="519"/>
        <v>ZoneRemainder of SystemAverage WeekdayJuly22</v>
      </c>
      <c r="B16583" t="s">
        <v>2238</v>
      </c>
      <c r="C16583" t="s">
        <v>2268</v>
      </c>
      <c r="D16583" t="s">
        <v>2961</v>
      </c>
      <c r="E16583" t="s">
        <v>3366</v>
      </c>
      <c r="F16583" s="6">
        <v>22</v>
      </c>
      <c r="G16583" s="6">
        <v>225.03512573242188</v>
      </c>
      <c r="H16583" s="6">
        <v>220.60581970214844</v>
      </c>
      <c r="I16583" s="6">
        <v>25.72346305847168</v>
      </c>
      <c r="J16583" s="6">
        <v>75.027910447761172</v>
      </c>
      <c r="K16583">
        <f t="shared" si="518"/>
        <v>0</v>
      </c>
    </row>
    <row r="16584" spans="1:11" x14ac:dyDescent="0.25">
      <c r="A16584" s="5" t="str">
        <f t="shared" si="519"/>
        <v>ZoneRemainder of SystemAverage WeekdayJuly23</v>
      </c>
      <c r="B16584" t="s">
        <v>2238</v>
      </c>
      <c r="C16584" t="s">
        <v>2268</v>
      </c>
      <c r="D16584" t="s">
        <v>2961</v>
      </c>
      <c r="E16584" t="s">
        <v>3366</v>
      </c>
      <c r="F16584" s="6">
        <v>23</v>
      </c>
      <c r="G16584" s="6">
        <v>216.73861694335938</v>
      </c>
      <c r="H16584" s="6">
        <v>225.50830078125</v>
      </c>
      <c r="I16584" s="6">
        <v>31.259336471557617</v>
      </c>
      <c r="J16584" s="6">
        <v>73.451492537313456</v>
      </c>
      <c r="K16584">
        <f t="shared" si="518"/>
        <v>0</v>
      </c>
    </row>
    <row r="16585" spans="1:11" x14ac:dyDescent="0.25">
      <c r="A16585" s="5" t="str">
        <f t="shared" si="519"/>
        <v>ZoneRemainder of SystemAverage WeekdayJuly24</v>
      </c>
      <c r="B16585" t="s">
        <v>2238</v>
      </c>
      <c r="C16585" t="s">
        <v>2268</v>
      </c>
      <c r="D16585" t="s">
        <v>2961</v>
      </c>
      <c r="E16585" t="s">
        <v>3366</v>
      </c>
      <c r="F16585" s="6">
        <v>24</v>
      </c>
      <c r="G16585" s="6">
        <v>219.19081115722656</v>
      </c>
      <c r="H16585" s="6">
        <v>221.06610107421875</v>
      </c>
      <c r="I16585" s="6">
        <v>23.691102981567383</v>
      </c>
      <c r="J16585" s="6">
        <v>72.392089552238801</v>
      </c>
      <c r="K16585">
        <f t="shared" si="518"/>
        <v>0</v>
      </c>
    </row>
    <row r="16586" spans="1:11" x14ac:dyDescent="0.25">
      <c r="A16586" s="5" t="str">
        <f t="shared" si="519"/>
        <v>ZoneRemainder of SystemMonthly Peak DayJuly1</v>
      </c>
      <c r="B16586" t="s">
        <v>2238</v>
      </c>
      <c r="C16586" t="s">
        <v>2268</v>
      </c>
      <c r="D16586" t="s">
        <v>2962</v>
      </c>
      <c r="E16586" t="s">
        <v>3366</v>
      </c>
      <c r="F16586" s="6">
        <v>1</v>
      </c>
      <c r="G16586" s="6">
        <v>244.78260803222656</v>
      </c>
      <c r="H16586" s="6">
        <v>231.22177124023438</v>
      </c>
      <c r="I16586" s="6">
        <v>26.981485366821289</v>
      </c>
      <c r="J16586" s="6">
        <v>76.320169491525448</v>
      </c>
      <c r="K16586">
        <f t="shared" si="518"/>
        <v>0</v>
      </c>
    </row>
    <row r="16587" spans="1:11" x14ac:dyDescent="0.25">
      <c r="A16587" s="5" t="str">
        <f t="shared" si="519"/>
        <v>ZoneRemainder of SystemMonthly Peak DayJuly2</v>
      </c>
      <c r="B16587" t="s">
        <v>2238</v>
      </c>
      <c r="C16587" t="s">
        <v>2268</v>
      </c>
      <c r="D16587" t="s">
        <v>2962</v>
      </c>
      <c r="E16587" t="s">
        <v>3366</v>
      </c>
      <c r="F16587" s="6">
        <v>2</v>
      </c>
      <c r="G16587" s="6">
        <v>242.18634033203125</v>
      </c>
      <c r="H16587" s="6">
        <v>231.74282836914063</v>
      </c>
      <c r="I16587" s="6">
        <v>26.513595581054688</v>
      </c>
      <c r="J16587" s="6">
        <v>75.747796610169502</v>
      </c>
      <c r="K16587">
        <f t="shared" si="518"/>
        <v>0</v>
      </c>
    </row>
    <row r="16588" spans="1:11" x14ac:dyDescent="0.25">
      <c r="A16588" s="5" t="str">
        <f t="shared" si="519"/>
        <v>ZoneRemainder of SystemMonthly Peak DayJuly3</v>
      </c>
      <c r="B16588" t="s">
        <v>2238</v>
      </c>
      <c r="C16588" t="s">
        <v>2268</v>
      </c>
      <c r="D16588" t="s">
        <v>2962</v>
      </c>
      <c r="E16588" t="s">
        <v>3366</v>
      </c>
      <c r="F16588" s="6">
        <v>3</v>
      </c>
      <c r="G16588" s="6">
        <v>250.67811584472656</v>
      </c>
      <c r="H16588" s="6">
        <v>238.44749450683594</v>
      </c>
      <c r="I16588" s="6">
        <v>24.838045120239258</v>
      </c>
      <c r="J16588" s="6">
        <v>74.805423728813579</v>
      </c>
      <c r="K16588">
        <f t="shared" si="518"/>
        <v>0</v>
      </c>
    </row>
    <row r="16589" spans="1:11" x14ac:dyDescent="0.25">
      <c r="A16589" s="5" t="str">
        <f t="shared" si="519"/>
        <v>ZoneRemainder of SystemMonthly Peak DayJuly4</v>
      </c>
      <c r="B16589" t="s">
        <v>2238</v>
      </c>
      <c r="C16589" t="s">
        <v>2268</v>
      </c>
      <c r="D16589" t="s">
        <v>2962</v>
      </c>
      <c r="E16589" t="s">
        <v>3366</v>
      </c>
      <c r="F16589" s="6">
        <v>4</v>
      </c>
      <c r="G16589" s="6">
        <v>258.72952270507813</v>
      </c>
      <c r="H16589" s="6">
        <v>241.11329650878906</v>
      </c>
      <c r="I16589" s="6">
        <v>26.231172561645508</v>
      </c>
      <c r="J16589" s="6">
        <v>74.013220338983103</v>
      </c>
      <c r="K16589">
        <f t="shared" si="518"/>
        <v>0</v>
      </c>
    </row>
    <row r="16590" spans="1:11" x14ac:dyDescent="0.25">
      <c r="A16590" s="5" t="str">
        <f t="shared" si="519"/>
        <v>ZoneRemainder of SystemMonthly Peak DayJuly5</v>
      </c>
      <c r="B16590" t="s">
        <v>2238</v>
      </c>
      <c r="C16590" t="s">
        <v>2268</v>
      </c>
      <c r="D16590" t="s">
        <v>2962</v>
      </c>
      <c r="E16590" t="s">
        <v>3366</v>
      </c>
      <c r="F16590" s="6">
        <v>5</v>
      </c>
      <c r="G16590" s="6">
        <v>302.53793334960938</v>
      </c>
      <c r="H16590" s="6">
        <v>286.50680541992188</v>
      </c>
      <c r="I16590" s="6">
        <v>26.998947143554688</v>
      </c>
      <c r="J16590" s="6">
        <v>73.5352542372881</v>
      </c>
      <c r="K16590">
        <f t="shared" si="518"/>
        <v>0</v>
      </c>
    </row>
    <row r="16591" spans="1:11" x14ac:dyDescent="0.25">
      <c r="A16591" s="5" t="str">
        <f t="shared" si="519"/>
        <v>ZoneRemainder of SystemMonthly Peak DayJuly6</v>
      </c>
      <c r="B16591" t="s">
        <v>2238</v>
      </c>
      <c r="C16591" t="s">
        <v>2268</v>
      </c>
      <c r="D16591" t="s">
        <v>2962</v>
      </c>
      <c r="E16591" t="s">
        <v>3366</v>
      </c>
      <c r="F16591" s="6">
        <v>6</v>
      </c>
      <c r="G16591" s="6">
        <v>369.56619262695313</v>
      </c>
      <c r="H16591" s="6">
        <v>349.80630493164063</v>
      </c>
      <c r="I16591" s="6">
        <v>29.61798095703125</v>
      </c>
      <c r="J16591" s="6">
        <v>73.078305084745764</v>
      </c>
      <c r="K16591">
        <f t="shared" si="518"/>
        <v>0</v>
      </c>
    </row>
    <row r="16592" spans="1:11" x14ac:dyDescent="0.25">
      <c r="A16592" s="5" t="str">
        <f t="shared" si="519"/>
        <v>ZoneRemainder of SystemMonthly Peak DayJuly7</v>
      </c>
      <c r="B16592" t="s">
        <v>2238</v>
      </c>
      <c r="C16592" t="s">
        <v>2268</v>
      </c>
      <c r="D16592" t="s">
        <v>2962</v>
      </c>
      <c r="E16592" t="s">
        <v>3366</v>
      </c>
      <c r="F16592" s="6">
        <v>7</v>
      </c>
      <c r="G16592" s="6">
        <v>404.33248901367188</v>
      </c>
      <c r="H16592" s="6">
        <v>385.30325317382813</v>
      </c>
      <c r="I16592" s="6">
        <v>35.155624389648438</v>
      </c>
      <c r="J16592" s="6">
        <v>72.409830508474599</v>
      </c>
      <c r="K16592">
        <f t="shared" si="518"/>
        <v>0</v>
      </c>
    </row>
    <row r="16593" spans="1:11" x14ac:dyDescent="0.25">
      <c r="A16593" s="5" t="str">
        <f t="shared" si="519"/>
        <v>ZoneRemainder of SystemMonthly Peak DayJuly8</v>
      </c>
      <c r="B16593" t="s">
        <v>2238</v>
      </c>
      <c r="C16593" t="s">
        <v>2268</v>
      </c>
      <c r="D16593" t="s">
        <v>2962</v>
      </c>
      <c r="E16593" t="s">
        <v>3366</v>
      </c>
      <c r="F16593" s="6">
        <v>8</v>
      </c>
      <c r="G16593" s="6">
        <v>410.28878784179688</v>
      </c>
      <c r="H16593" s="6">
        <v>389.95217895507813</v>
      </c>
      <c r="I16593" s="6">
        <v>35.725006103515625</v>
      </c>
      <c r="J16593" s="6">
        <v>73.14474576271185</v>
      </c>
      <c r="K16593">
        <f t="shared" si="518"/>
        <v>0</v>
      </c>
    </row>
    <row r="16594" spans="1:11" x14ac:dyDescent="0.25">
      <c r="A16594" s="5" t="str">
        <f t="shared" si="519"/>
        <v>ZoneRemainder of SystemMonthly Peak DayJuly9</v>
      </c>
      <c r="B16594" t="s">
        <v>2238</v>
      </c>
      <c r="C16594" t="s">
        <v>2268</v>
      </c>
      <c r="D16594" t="s">
        <v>2962</v>
      </c>
      <c r="E16594" t="s">
        <v>3366</v>
      </c>
      <c r="F16594" s="6">
        <v>9</v>
      </c>
      <c r="G16594" s="6">
        <v>411.08404541015625</v>
      </c>
      <c r="H16594" s="6">
        <v>397.22885131835938</v>
      </c>
      <c r="I16594" s="6">
        <v>36.390285491943359</v>
      </c>
      <c r="J16594" s="6">
        <v>75.971016949152542</v>
      </c>
      <c r="K16594">
        <f t="shared" si="518"/>
        <v>0</v>
      </c>
    </row>
    <row r="16595" spans="1:11" x14ac:dyDescent="0.25">
      <c r="A16595" s="5" t="str">
        <f t="shared" si="519"/>
        <v>ZoneRemainder of SystemMonthly Peak DayJuly10</v>
      </c>
      <c r="B16595" t="s">
        <v>2238</v>
      </c>
      <c r="C16595" t="s">
        <v>2268</v>
      </c>
      <c r="D16595" t="s">
        <v>2962</v>
      </c>
      <c r="E16595" t="s">
        <v>3366</v>
      </c>
      <c r="F16595" s="6">
        <v>10</v>
      </c>
      <c r="G16595" s="6">
        <v>405.10760498046875</v>
      </c>
      <c r="H16595" s="6">
        <v>390.49560546875</v>
      </c>
      <c r="I16595" s="6">
        <v>35.098072052001953</v>
      </c>
      <c r="J16595" s="6">
        <v>79.594915254237293</v>
      </c>
      <c r="K16595">
        <f t="shared" si="518"/>
        <v>0</v>
      </c>
    </row>
    <row r="16596" spans="1:11" x14ac:dyDescent="0.25">
      <c r="A16596" s="5" t="str">
        <f t="shared" si="519"/>
        <v>ZoneRemainder of SystemMonthly Peak DayJuly11</v>
      </c>
      <c r="B16596" t="s">
        <v>2238</v>
      </c>
      <c r="C16596" t="s">
        <v>2268</v>
      </c>
      <c r="D16596" t="s">
        <v>2962</v>
      </c>
      <c r="E16596" t="s">
        <v>3366</v>
      </c>
      <c r="F16596" s="6">
        <v>11</v>
      </c>
      <c r="G16596" s="6">
        <v>462.89825439453125</v>
      </c>
      <c r="H16596" s="6">
        <v>456.59524536132813</v>
      </c>
      <c r="I16596" s="6">
        <v>37.828708648681641</v>
      </c>
      <c r="J16596" s="6">
        <v>84.026865671641801</v>
      </c>
      <c r="K16596">
        <f t="shared" si="518"/>
        <v>0</v>
      </c>
    </row>
    <row r="16597" spans="1:11" x14ac:dyDescent="0.25">
      <c r="A16597" s="5" t="str">
        <f t="shared" si="519"/>
        <v>ZoneRemainder of SystemMonthly Peak DayJuly12</v>
      </c>
      <c r="B16597" t="s">
        <v>2238</v>
      </c>
      <c r="C16597" t="s">
        <v>2268</v>
      </c>
      <c r="D16597" t="s">
        <v>2962</v>
      </c>
      <c r="E16597" t="s">
        <v>3366</v>
      </c>
      <c r="F16597" s="6">
        <v>12</v>
      </c>
      <c r="G16597" s="6">
        <v>443.62484741210938</v>
      </c>
      <c r="H16597" s="6">
        <v>438.54129028320313</v>
      </c>
      <c r="I16597" s="6">
        <v>42.243434906005859</v>
      </c>
      <c r="J16597" s="6">
        <v>87.467164179104486</v>
      </c>
      <c r="K16597">
        <f t="shared" si="518"/>
        <v>0</v>
      </c>
    </row>
    <row r="16598" spans="1:11" x14ac:dyDescent="0.25">
      <c r="A16598" s="5" t="str">
        <f t="shared" si="519"/>
        <v>ZoneRemainder of SystemMonthly Peak DayJuly13</v>
      </c>
      <c r="B16598" t="s">
        <v>2238</v>
      </c>
      <c r="C16598" t="s">
        <v>2268</v>
      </c>
      <c r="D16598" t="s">
        <v>2962</v>
      </c>
      <c r="E16598" t="s">
        <v>3366</v>
      </c>
      <c r="F16598" s="6">
        <v>13</v>
      </c>
      <c r="G16598" s="6">
        <v>430.11666870117188</v>
      </c>
      <c r="H16598" s="6">
        <v>419.42532348632813</v>
      </c>
      <c r="I16598" s="6">
        <v>45.936519622802734</v>
      </c>
      <c r="J16598" s="6">
        <v>89.840298507462691</v>
      </c>
      <c r="K16598">
        <f t="shared" si="518"/>
        <v>0</v>
      </c>
    </row>
    <row r="16599" spans="1:11" x14ac:dyDescent="0.25">
      <c r="A16599" s="5" t="str">
        <f t="shared" si="519"/>
        <v>ZoneRemainder of SystemMonthly Peak DayJuly14</v>
      </c>
      <c r="B16599" t="s">
        <v>2238</v>
      </c>
      <c r="C16599" t="s">
        <v>2268</v>
      </c>
      <c r="D16599" t="s">
        <v>2962</v>
      </c>
      <c r="E16599" t="s">
        <v>3366</v>
      </c>
      <c r="F16599" s="6">
        <v>14</v>
      </c>
      <c r="G16599" s="6">
        <v>392.44021606445313</v>
      </c>
      <c r="H16599" s="6">
        <v>381.78427124023438</v>
      </c>
      <c r="I16599" s="6">
        <v>39.341571807861328</v>
      </c>
      <c r="J16599" s="6">
        <v>91.588059701492526</v>
      </c>
      <c r="K16599">
        <f t="shared" si="518"/>
        <v>0</v>
      </c>
    </row>
    <row r="16600" spans="1:11" x14ac:dyDescent="0.25">
      <c r="A16600" s="5" t="str">
        <f t="shared" si="519"/>
        <v>ZoneRemainder of SystemMonthly Peak DayJuly15</v>
      </c>
      <c r="B16600" t="s">
        <v>2238</v>
      </c>
      <c r="C16600" t="s">
        <v>2268</v>
      </c>
      <c r="D16600" t="s">
        <v>2962</v>
      </c>
      <c r="E16600" t="s">
        <v>3366</v>
      </c>
      <c r="F16600" s="6">
        <v>15</v>
      </c>
      <c r="G16600" s="6">
        <v>353.83016967773438</v>
      </c>
      <c r="H16600" s="6">
        <v>334.15087890625</v>
      </c>
      <c r="I16600" s="6">
        <v>37.520332336425781</v>
      </c>
      <c r="J16600" s="6">
        <v>92.274626865671635</v>
      </c>
      <c r="K16600">
        <f t="shared" si="518"/>
        <v>0</v>
      </c>
    </row>
    <row r="16601" spans="1:11" x14ac:dyDescent="0.25">
      <c r="A16601" s="5" t="str">
        <f t="shared" si="519"/>
        <v>ZoneRemainder of SystemMonthly Peak DayJuly16</v>
      </c>
      <c r="B16601" t="s">
        <v>2238</v>
      </c>
      <c r="C16601" t="s">
        <v>2268</v>
      </c>
      <c r="D16601" t="s">
        <v>2962</v>
      </c>
      <c r="E16601" t="s">
        <v>3366</v>
      </c>
      <c r="F16601" s="6">
        <v>16</v>
      </c>
      <c r="G16601" s="6">
        <v>298.01461791992188</v>
      </c>
      <c r="H16601" s="6">
        <v>278.72369384765625</v>
      </c>
      <c r="I16601" s="6">
        <v>34.484695434570313</v>
      </c>
      <c r="J16601" s="6">
        <v>93.085074626865634</v>
      </c>
      <c r="K16601">
        <f t="shared" si="518"/>
        <v>0</v>
      </c>
    </row>
    <row r="16602" spans="1:11" x14ac:dyDescent="0.25">
      <c r="A16602" s="5" t="str">
        <f t="shared" si="519"/>
        <v>ZoneRemainder of SystemMonthly Peak DayJuly17</v>
      </c>
      <c r="B16602" t="s">
        <v>2238</v>
      </c>
      <c r="C16602" t="s">
        <v>2268</v>
      </c>
      <c r="D16602" t="s">
        <v>2962</v>
      </c>
      <c r="E16602" t="s">
        <v>3366</v>
      </c>
      <c r="F16602" s="6">
        <v>17</v>
      </c>
      <c r="G16602" s="6">
        <v>258.8404541015625</v>
      </c>
      <c r="H16602" s="6">
        <v>246.22695922851563</v>
      </c>
      <c r="I16602" s="6">
        <v>30.820638656616211</v>
      </c>
      <c r="J16602" s="6">
        <v>93.789552238805996</v>
      </c>
      <c r="K16602">
        <f t="shared" si="518"/>
        <v>0</v>
      </c>
    </row>
    <row r="16603" spans="1:11" x14ac:dyDescent="0.25">
      <c r="A16603" s="5" t="str">
        <f t="shared" si="519"/>
        <v>ZoneRemainder of SystemMonthly Peak DayJuly18</v>
      </c>
      <c r="B16603" t="s">
        <v>2238</v>
      </c>
      <c r="C16603" t="s">
        <v>2268</v>
      </c>
      <c r="D16603" t="s">
        <v>2962</v>
      </c>
      <c r="E16603" t="s">
        <v>3366</v>
      </c>
      <c r="F16603" s="6">
        <v>18</v>
      </c>
      <c r="G16603" s="6">
        <v>241.36375427246094</v>
      </c>
      <c r="H16603" s="6">
        <v>232.419677734375</v>
      </c>
      <c r="I16603" s="6">
        <v>29.64897346496582</v>
      </c>
      <c r="J16603" s="6">
        <v>93.011940298507383</v>
      </c>
      <c r="K16603">
        <f t="shared" si="518"/>
        <v>0</v>
      </c>
    </row>
    <row r="16604" spans="1:11" x14ac:dyDescent="0.25">
      <c r="A16604" s="5" t="str">
        <f t="shared" si="519"/>
        <v>ZoneRemainder of SystemMonthly Peak DayJuly19</v>
      </c>
      <c r="B16604" t="s">
        <v>2238</v>
      </c>
      <c r="C16604" t="s">
        <v>2268</v>
      </c>
      <c r="D16604" t="s">
        <v>2962</v>
      </c>
      <c r="E16604" t="s">
        <v>3366</v>
      </c>
      <c r="F16604" s="6">
        <v>19</v>
      </c>
      <c r="G16604" s="6">
        <v>219.23348999023438</v>
      </c>
      <c r="H16604" s="6">
        <v>210.37713623046875</v>
      </c>
      <c r="I16604" s="6">
        <v>27.089784622192383</v>
      </c>
      <c r="J16604" s="6">
        <v>91.29999999999994</v>
      </c>
      <c r="K16604">
        <f t="shared" si="518"/>
        <v>0</v>
      </c>
    </row>
    <row r="16605" spans="1:11" x14ac:dyDescent="0.25">
      <c r="A16605" s="5" t="str">
        <f t="shared" si="519"/>
        <v>ZoneRemainder of SystemMonthly Peak DayJuly20</v>
      </c>
      <c r="B16605" t="s">
        <v>2238</v>
      </c>
      <c r="C16605" t="s">
        <v>2268</v>
      </c>
      <c r="D16605" t="s">
        <v>2962</v>
      </c>
      <c r="E16605" t="s">
        <v>3366</v>
      </c>
      <c r="F16605" s="6">
        <v>20</v>
      </c>
      <c r="G16605" s="6">
        <v>206.58642578125</v>
      </c>
      <c r="H16605" s="6">
        <v>194.03424072265625</v>
      </c>
      <c r="I16605" s="6">
        <v>36.119045257568359</v>
      </c>
      <c r="J16605" s="6">
        <v>88.665671641791008</v>
      </c>
      <c r="K16605">
        <f t="shared" si="518"/>
        <v>0</v>
      </c>
    </row>
    <row r="16606" spans="1:11" x14ac:dyDescent="0.25">
      <c r="A16606" s="5" t="str">
        <f t="shared" si="519"/>
        <v>ZoneRemainder of SystemMonthly Peak DayJuly21</v>
      </c>
      <c r="B16606" t="s">
        <v>2238</v>
      </c>
      <c r="C16606" t="s">
        <v>2268</v>
      </c>
      <c r="D16606" t="s">
        <v>2962</v>
      </c>
      <c r="E16606" t="s">
        <v>3366</v>
      </c>
      <c r="F16606" s="6">
        <v>21</v>
      </c>
      <c r="G16606" s="6">
        <v>212.04876708984375</v>
      </c>
      <c r="H16606" s="6">
        <v>202.10382080078125</v>
      </c>
      <c r="I16606" s="6">
        <v>39.464130401611328</v>
      </c>
      <c r="J16606" s="6">
        <v>85.226865671641789</v>
      </c>
      <c r="K16606">
        <f t="shared" si="518"/>
        <v>0</v>
      </c>
    </row>
    <row r="16607" spans="1:11" x14ac:dyDescent="0.25">
      <c r="A16607" s="5" t="str">
        <f t="shared" si="519"/>
        <v>ZoneRemainder of SystemMonthly Peak DayJuly22</v>
      </c>
      <c r="B16607" t="s">
        <v>2238</v>
      </c>
      <c r="C16607" t="s">
        <v>2268</v>
      </c>
      <c r="D16607" t="s">
        <v>2962</v>
      </c>
      <c r="E16607" t="s">
        <v>3366</v>
      </c>
      <c r="F16607" s="6">
        <v>22</v>
      </c>
      <c r="G16607" s="6">
        <v>228.08517456054688</v>
      </c>
      <c r="H16607" s="6">
        <v>223.65586853027344</v>
      </c>
      <c r="I16607" s="6">
        <v>31.013462066650391</v>
      </c>
      <c r="J16607" s="6">
        <v>81.674477611940347</v>
      </c>
      <c r="K16607">
        <f t="shared" si="518"/>
        <v>0</v>
      </c>
    </row>
    <row r="16608" spans="1:11" x14ac:dyDescent="0.25">
      <c r="A16608" s="5" t="str">
        <f t="shared" si="519"/>
        <v>ZoneRemainder of SystemMonthly Peak DayJuly23</v>
      </c>
      <c r="B16608" t="s">
        <v>2238</v>
      </c>
      <c r="C16608" t="s">
        <v>2268</v>
      </c>
      <c r="D16608" t="s">
        <v>2962</v>
      </c>
      <c r="E16608" t="s">
        <v>3366</v>
      </c>
      <c r="F16608" s="6">
        <v>23</v>
      </c>
      <c r="G16608" s="6">
        <v>227.97647094726563</v>
      </c>
      <c r="H16608" s="6">
        <v>236.74613952636719</v>
      </c>
      <c r="I16608" s="6">
        <v>26.702219009399414</v>
      </c>
      <c r="J16608" s="6">
        <v>79.915671641791022</v>
      </c>
      <c r="K16608">
        <f t="shared" si="518"/>
        <v>0</v>
      </c>
    </row>
    <row r="16609" spans="1:11" x14ac:dyDescent="0.25">
      <c r="A16609" s="5" t="str">
        <f t="shared" si="519"/>
        <v>ZoneRemainder of SystemMonthly Peak DayJuly24</v>
      </c>
      <c r="B16609" t="s">
        <v>2238</v>
      </c>
      <c r="C16609" t="s">
        <v>2268</v>
      </c>
      <c r="D16609" t="s">
        <v>2962</v>
      </c>
      <c r="E16609" t="s">
        <v>3366</v>
      </c>
      <c r="F16609" s="6">
        <v>24</v>
      </c>
      <c r="G16609" s="6">
        <v>219.4256591796875</v>
      </c>
      <c r="H16609" s="6">
        <v>221.30094909667969</v>
      </c>
      <c r="I16609" s="6">
        <v>24.63731575012207</v>
      </c>
      <c r="J16609" s="6">
        <v>78.557611940298457</v>
      </c>
      <c r="K16609">
        <f t="shared" si="518"/>
        <v>0</v>
      </c>
    </row>
    <row r="16610" spans="1:11" x14ac:dyDescent="0.25">
      <c r="A16610" s="5" t="str">
        <f t="shared" si="519"/>
        <v>ZoneRemainder of SystemAverage WeekdayAugust1</v>
      </c>
      <c r="B16610" t="s">
        <v>2238</v>
      </c>
      <c r="C16610" t="s">
        <v>2268</v>
      </c>
      <c r="D16610" t="s">
        <v>2963</v>
      </c>
      <c r="E16610" t="s">
        <v>3367</v>
      </c>
      <c r="F16610" s="6">
        <v>1</v>
      </c>
      <c r="G16610" s="6">
        <v>253.59661865234375</v>
      </c>
      <c r="H16610" s="6">
        <v>243.11016845703125</v>
      </c>
      <c r="I16610" s="6">
        <v>25.368379592895508</v>
      </c>
      <c r="J16610" s="6">
        <v>75.578059701492535</v>
      </c>
      <c r="K16610">
        <f t="shared" si="518"/>
        <v>0</v>
      </c>
    </row>
    <row r="16611" spans="1:11" x14ac:dyDescent="0.25">
      <c r="A16611" s="5" t="str">
        <f t="shared" si="519"/>
        <v>ZoneRemainder of SystemAverage WeekdayAugust2</v>
      </c>
      <c r="B16611" t="s">
        <v>2238</v>
      </c>
      <c r="C16611" t="s">
        <v>2268</v>
      </c>
      <c r="D16611" t="s">
        <v>2963</v>
      </c>
      <c r="E16611" t="s">
        <v>3367</v>
      </c>
      <c r="F16611" s="6">
        <v>2</v>
      </c>
      <c r="G16611" s="6">
        <v>280.37298583984375</v>
      </c>
      <c r="H16611" s="6">
        <v>272.40963745117188</v>
      </c>
      <c r="I16611" s="6">
        <v>27.639049530029297</v>
      </c>
      <c r="J16611" s="6">
        <v>74.822388059701524</v>
      </c>
      <c r="K16611">
        <f t="shared" si="518"/>
        <v>0</v>
      </c>
    </row>
    <row r="16612" spans="1:11" x14ac:dyDescent="0.25">
      <c r="A16612" s="5" t="str">
        <f t="shared" si="519"/>
        <v>ZoneRemainder of SystemAverage WeekdayAugust3</v>
      </c>
      <c r="B16612" t="s">
        <v>2238</v>
      </c>
      <c r="C16612" t="s">
        <v>2268</v>
      </c>
      <c r="D16612" t="s">
        <v>2963</v>
      </c>
      <c r="E16612" t="s">
        <v>3367</v>
      </c>
      <c r="F16612" s="6">
        <v>3</v>
      </c>
      <c r="G16612" s="6">
        <v>275.559326171875</v>
      </c>
      <c r="H16612" s="6">
        <v>265.741943359375</v>
      </c>
      <c r="I16612" s="6">
        <v>26.661483764648438</v>
      </c>
      <c r="J16612" s="6">
        <v>73.61149253731341</v>
      </c>
      <c r="K16612">
        <f t="shared" si="518"/>
        <v>0</v>
      </c>
    </row>
    <row r="16613" spans="1:11" x14ac:dyDescent="0.25">
      <c r="A16613" s="5" t="str">
        <f t="shared" si="519"/>
        <v>ZoneRemainder of SystemAverage WeekdayAugust4</v>
      </c>
      <c r="B16613" t="s">
        <v>2238</v>
      </c>
      <c r="C16613" t="s">
        <v>2268</v>
      </c>
      <c r="D16613" t="s">
        <v>2963</v>
      </c>
      <c r="E16613" t="s">
        <v>3367</v>
      </c>
      <c r="F16613" s="6">
        <v>4</v>
      </c>
      <c r="G16613" s="6">
        <v>271.64984130859375</v>
      </c>
      <c r="H16613" s="6">
        <v>257.19210815429688</v>
      </c>
      <c r="I16613" s="6">
        <v>24.465604782104492</v>
      </c>
      <c r="J16613" s="6">
        <v>72.501492537313382</v>
      </c>
      <c r="K16613">
        <f t="shared" si="518"/>
        <v>0</v>
      </c>
    </row>
    <row r="16614" spans="1:11" x14ac:dyDescent="0.25">
      <c r="A16614" s="5" t="str">
        <f t="shared" si="519"/>
        <v>ZoneRemainder of SystemAverage WeekdayAugust5</v>
      </c>
      <c r="B16614" t="s">
        <v>2238</v>
      </c>
      <c r="C16614" t="s">
        <v>2268</v>
      </c>
      <c r="D16614" t="s">
        <v>2963</v>
      </c>
      <c r="E16614" t="s">
        <v>3367</v>
      </c>
      <c r="F16614" s="6">
        <v>5</v>
      </c>
      <c r="G16614" s="6">
        <v>315.82608032226563</v>
      </c>
      <c r="H16614" s="6">
        <v>301.53579711914063</v>
      </c>
      <c r="I16614" s="6">
        <v>48.546062469482422</v>
      </c>
      <c r="J16614" s="6">
        <v>71.788208955223851</v>
      </c>
      <c r="K16614">
        <f t="shared" si="518"/>
        <v>0</v>
      </c>
    </row>
    <row r="16615" spans="1:11" x14ac:dyDescent="0.25">
      <c r="A16615" s="5" t="str">
        <f t="shared" si="519"/>
        <v>ZoneRemainder of SystemAverage WeekdayAugust6</v>
      </c>
      <c r="B16615" t="s">
        <v>2238</v>
      </c>
      <c r="C16615" t="s">
        <v>2268</v>
      </c>
      <c r="D16615" t="s">
        <v>2963</v>
      </c>
      <c r="E16615" t="s">
        <v>3367</v>
      </c>
      <c r="F16615" s="6">
        <v>6</v>
      </c>
      <c r="G16615" s="6">
        <v>437.89010620117188</v>
      </c>
      <c r="H16615" s="6">
        <v>423.0203857421875</v>
      </c>
      <c r="I16615" s="6">
        <v>42.317539215087891</v>
      </c>
      <c r="J16615" s="6">
        <v>70.787462686567196</v>
      </c>
      <c r="K16615">
        <f t="shared" si="518"/>
        <v>0</v>
      </c>
    </row>
    <row r="16616" spans="1:11" x14ac:dyDescent="0.25">
      <c r="A16616" s="5" t="str">
        <f t="shared" si="519"/>
        <v>ZoneRemainder of SystemAverage WeekdayAugust7</v>
      </c>
      <c r="B16616" t="s">
        <v>2238</v>
      </c>
      <c r="C16616" t="s">
        <v>2268</v>
      </c>
      <c r="D16616" t="s">
        <v>2963</v>
      </c>
      <c r="E16616" t="s">
        <v>3367</v>
      </c>
      <c r="F16616" s="6">
        <v>7</v>
      </c>
      <c r="G16616" s="6">
        <v>475.1109619140625</v>
      </c>
      <c r="H16616" s="6">
        <v>461.83673095703125</v>
      </c>
      <c r="I16616" s="6">
        <v>34.739654541015625</v>
      </c>
      <c r="J16616" s="6">
        <v>70.619402985074601</v>
      </c>
      <c r="K16616">
        <f t="shared" si="518"/>
        <v>0</v>
      </c>
    </row>
    <row r="16617" spans="1:11" x14ac:dyDescent="0.25">
      <c r="A16617" s="5" t="str">
        <f t="shared" si="519"/>
        <v>ZoneRemainder of SystemAverage WeekdayAugust8</v>
      </c>
      <c r="B16617" t="s">
        <v>2238</v>
      </c>
      <c r="C16617" t="s">
        <v>2268</v>
      </c>
      <c r="D16617" t="s">
        <v>2963</v>
      </c>
      <c r="E16617" t="s">
        <v>3367</v>
      </c>
      <c r="F16617" s="6">
        <v>8</v>
      </c>
      <c r="G16617" s="6">
        <v>471.26583862304688</v>
      </c>
      <c r="H16617" s="6">
        <v>458.10610961914063</v>
      </c>
      <c r="I16617" s="6">
        <v>32.63385009765625</v>
      </c>
      <c r="J16617" s="6">
        <v>70.615223880597014</v>
      </c>
      <c r="K16617">
        <f t="shared" si="518"/>
        <v>0</v>
      </c>
    </row>
    <row r="16618" spans="1:11" x14ac:dyDescent="0.25">
      <c r="A16618" s="5" t="str">
        <f t="shared" si="519"/>
        <v>ZoneRemainder of SystemAverage WeekdayAugust9</v>
      </c>
      <c r="B16618" t="s">
        <v>2238</v>
      </c>
      <c r="C16618" t="s">
        <v>2268</v>
      </c>
      <c r="D16618" t="s">
        <v>2963</v>
      </c>
      <c r="E16618" t="s">
        <v>3367</v>
      </c>
      <c r="F16618" s="6">
        <v>9</v>
      </c>
      <c r="G16618" s="6">
        <v>498.7852783203125</v>
      </c>
      <c r="H16618" s="6">
        <v>488.00070190429688</v>
      </c>
      <c r="I16618" s="6">
        <v>37.665168762207031</v>
      </c>
      <c r="J16618" s="6">
        <v>72.999253731343273</v>
      </c>
      <c r="K16618">
        <f t="shared" si="518"/>
        <v>0</v>
      </c>
    </row>
    <row r="16619" spans="1:11" x14ac:dyDescent="0.25">
      <c r="A16619" s="5" t="str">
        <f t="shared" si="519"/>
        <v>ZoneRemainder of SystemAverage WeekdayAugust10</v>
      </c>
      <c r="B16619" t="s">
        <v>2238</v>
      </c>
      <c r="C16619" t="s">
        <v>2268</v>
      </c>
      <c r="D16619" t="s">
        <v>2963</v>
      </c>
      <c r="E16619" t="s">
        <v>3367</v>
      </c>
      <c r="F16619" s="6">
        <v>10</v>
      </c>
      <c r="G16619" s="6">
        <v>488.2432861328125</v>
      </c>
      <c r="H16619" s="6">
        <v>474.00787353515625</v>
      </c>
      <c r="I16619" s="6">
        <v>38.108440399169922</v>
      </c>
      <c r="J16619" s="6">
        <v>77.420597014925406</v>
      </c>
      <c r="K16619">
        <f t="shared" si="518"/>
        <v>0</v>
      </c>
    </row>
    <row r="16620" spans="1:11" x14ac:dyDescent="0.25">
      <c r="A16620" s="5" t="str">
        <f t="shared" si="519"/>
        <v>ZoneRemainder of SystemAverage WeekdayAugust11</v>
      </c>
      <c r="B16620" t="s">
        <v>2238</v>
      </c>
      <c r="C16620" t="s">
        <v>2268</v>
      </c>
      <c r="D16620" t="s">
        <v>2963</v>
      </c>
      <c r="E16620" t="s">
        <v>3367</v>
      </c>
      <c r="F16620" s="6">
        <v>11</v>
      </c>
      <c r="G16620" s="6">
        <v>475.28030395507813</v>
      </c>
      <c r="H16620" s="6">
        <v>468.977294921875</v>
      </c>
      <c r="I16620" s="6">
        <v>37.636234283447266</v>
      </c>
      <c r="J16620" s="6">
        <v>82.207164179104467</v>
      </c>
      <c r="K16620">
        <f t="shared" si="518"/>
        <v>0</v>
      </c>
    </row>
    <row r="16621" spans="1:11" x14ac:dyDescent="0.25">
      <c r="A16621" s="5" t="str">
        <f t="shared" si="519"/>
        <v>ZoneRemainder of SystemAverage WeekdayAugust12</v>
      </c>
      <c r="B16621" t="s">
        <v>2238</v>
      </c>
      <c r="C16621" t="s">
        <v>2268</v>
      </c>
      <c r="D16621" t="s">
        <v>2963</v>
      </c>
      <c r="E16621" t="s">
        <v>3367</v>
      </c>
      <c r="F16621" s="6">
        <v>12</v>
      </c>
      <c r="G16621" s="6">
        <v>470.97695922851563</v>
      </c>
      <c r="H16621" s="6">
        <v>465.89340209960938</v>
      </c>
      <c r="I16621" s="6">
        <v>35.218601226806641</v>
      </c>
      <c r="J16621" s="6">
        <v>86.092686567164165</v>
      </c>
      <c r="K16621">
        <f t="shared" si="518"/>
        <v>0</v>
      </c>
    </row>
    <row r="16622" spans="1:11" x14ac:dyDescent="0.25">
      <c r="A16622" s="5" t="str">
        <f t="shared" si="519"/>
        <v>ZoneRemainder of SystemAverage WeekdayAugust13</v>
      </c>
      <c r="B16622" t="s">
        <v>2238</v>
      </c>
      <c r="C16622" t="s">
        <v>2268</v>
      </c>
      <c r="D16622" t="s">
        <v>2963</v>
      </c>
      <c r="E16622" t="s">
        <v>3367</v>
      </c>
      <c r="F16622" s="6">
        <v>13</v>
      </c>
      <c r="G16622" s="6">
        <v>445.12521362304688</v>
      </c>
      <c r="H16622" s="6">
        <v>434.43389892578125</v>
      </c>
      <c r="I16622" s="6">
        <v>32.462532043457031</v>
      </c>
      <c r="J16622" s="6">
        <v>88.601791044776135</v>
      </c>
      <c r="K16622">
        <f t="shared" si="518"/>
        <v>0</v>
      </c>
    </row>
    <row r="16623" spans="1:11" x14ac:dyDescent="0.25">
      <c r="A16623" s="5" t="str">
        <f t="shared" si="519"/>
        <v>ZoneRemainder of SystemAverage WeekdayAugust14</v>
      </c>
      <c r="B16623" t="s">
        <v>2238</v>
      </c>
      <c r="C16623" t="s">
        <v>2268</v>
      </c>
      <c r="D16623" t="s">
        <v>2963</v>
      </c>
      <c r="E16623" t="s">
        <v>3367</v>
      </c>
      <c r="F16623" s="6">
        <v>14</v>
      </c>
      <c r="G16623" s="6">
        <v>391.0894775390625</v>
      </c>
      <c r="H16623" s="6">
        <v>380.43353271484375</v>
      </c>
      <c r="I16623" s="6">
        <v>34.710540771484375</v>
      </c>
      <c r="J16623" s="6">
        <v>89.759701492537346</v>
      </c>
      <c r="K16623">
        <f t="shared" si="518"/>
        <v>0</v>
      </c>
    </row>
    <row r="16624" spans="1:11" x14ac:dyDescent="0.25">
      <c r="A16624" s="5" t="str">
        <f t="shared" si="519"/>
        <v>ZoneRemainder of SystemAverage WeekdayAugust15</v>
      </c>
      <c r="B16624" t="s">
        <v>2238</v>
      </c>
      <c r="C16624" t="s">
        <v>2268</v>
      </c>
      <c r="D16624" t="s">
        <v>2963</v>
      </c>
      <c r="E16624" t="s">
        <v>3367</v>
      </c>
      <c r="F16624" s="6">
        <v>15</v>
      </c>
      <c r="G16624" s="6">
        <v>346.81842041015625</v>
      </c>
      <c r="H16624" s="6">
        <v>327.13912963867188</v>
      </c>
      <c r="I16624" s="6">
        <v>32.249240875244141</v>
      </c>
      <c r="J16624" s="6">
        <v>90.194029850746261</v>
      </c>
      <c r="K16624">
        <f t="shared" si="518"/>
        <v>0</v>
      </c>
    </row>
    <row r="16625" spans="1:11" x14ac:dyDescent="0.25">
      <c r="A16625" s="5" t="str">
        <f t="shared" si="519"/>
        <v>ZoneRemainder of SystemAverage WeekdayAugust16</v>
      </c>
      <c r="B16625" t="s">
        <v>2238</v>
      </c>
      <c r="C16625" t="s">
        <v>2268</v>
      </c>
      <c r="D16625" t="s">
        <v>2963</v>
      </c>
      <c r="E16625" t="s">
        <v>3367</v>
      </c>
      <c r="F16625" s="6">
        <v>16</v>
      </c>
      <c r="G16625" s="6">
        <v>279.03799438476563</v>
      </c>
      <c r="H16625" s="6">
        <v>259.74710083007813</v>
      </c>
      <c r="I16625" s="6">
        <v>29.52662467956543</v>
      </c>
      <c r="J16625" s="6">
        <v>90.677910447761221</v>
      </c>
      <c r="K16625">
        <f t="shared" si="518"/>
        <v>0</v>
      </c>
    </row>
    <row r="16626" spans="1:11" x14ac:dyDescent="0.25">
      <c r="A16626" s="5" t="str">
        <f t="shared" si="519"/>
        <v>ZoneRemainder of SystemAverage WeekdayAugust17</v>
      </c>
      <c r="B16626" t="s">
        <v>2238</v>
      </c>
      <c r="C16626" t="s">
        <v>2268</v>
      </c>
      <c r="D16626" t="s">
        <v>2963</v>
      </c>
      <c r="E16626" t="s">
        <v>3367</v>
      </c>
      <c r="F16626" s="6">
        <v>17</v>
      </c>
      <c r="G16626" s="6">
        <v>244.08558654785156</v>
      </c>
      <c r="H16626" s="6">
        <v>231.47210693359375</v>
      </c>
      <c r="I16626" s="6">
        <v>25.811895370483398</v>
      </c>
      <c r="J16626" s="6">
        <v>91.008656716417917</v>
      </c>
      <c r="K16626">
        <f t="shared" si="518"/>
        <v>0</v>
      </c>
    </row>
    <row r="16627" spans="1:11" x14ac:dyDescent="0.25">
      <c r="A16627" s="5" t="str">
        <f t="shared" si="519"/>
        <v>ZoneRemainder of SystemAverage WeekdayAugust18</v>
      </c>
      <c r="B16627" t="s">
        <v>2238</v>
      </c>
      <c r="C16627" t="s">
        <v>2268</v>
      </c>
      <c r="D16627" t="s">
        <v>2963</v>
      </c>
      <c r="E16627" t="s">
        <v>3367</v>
      </c>
      <c r="F16627" s="6">
        <v>18</v>
      </c>
      <c r="G16627" s="6">
        <v>234.46292114257813</v>
      </c>
      <c r="H16627" s="6">
        <v>225.51884460449219</v>
      </c>
      <c r="I16627" s="6">
        <v>31.522327423095703</v>
      </c>
      <c r="J16627" s="6">
        <v>90.533432835820889</v>
      </c>
      <c r="K16627">
        <f t="shared" si="518"/>
        <v>0</v>
      </c>
    </row>
    <row r="16628" spans="1:11" x14ac:dyDescent="0.25">
      <c r="A16628" s="5" t="str">
        <f t="shared" si="519"/>
        <v>ZoneRemainder of SystemAverage WeekdayAugust19</v>
      </c>
      <c r="B16628" t="s">
        <v>2238</v>
      </c>
      <c r="C16628" t="s">
        <v>2268</v>
      </c>
      <c r="D16628" t="s">
        <v>2963</v>
      </c>
      <c r="E16628" t="s">
        <v>3367</v>
      </c>
      <c r="F16628" s="6">
        <v>19</v>
      </c>
      <c r="G16628" s="6">
        <v>239.87127685546875</v>
      </c>
      <c r="H16628" s="6">
        <v>231.01490783691406</v>
      </c>
      <c r="I16628" s="6">
        <v>37.727519989013672</v>
      </c>
      <c r="J16628" s="6">
        <v>88.905074626865655</v>
      </c>
      <c r="K16628">
        <f t="shared" si="518"/>
        <v>0</v>
      </c>
    </row>
    <row r="16629" spans="1:11" x14ac:dyDescent="0.25">
      <c r="A16629" s="5" t="str">
        <f t="shared" si="519"/>
        <v>ZoneRemainder of SystemAverage WeekdayAugust20</v>
      </c>
      <c r="B16629" t="s">
        <v>2238</v>
      </c>
      <c r="C16629" t="s">
        <v>2268</v>
      </c>
      <c r="D16629" t="s">
        <v>2963</v>
      </c>
      <c r="E16629" t="s">
        <v>3367</v>
      </c>
      <c r="F16629" s="6">
        <v>20</v>
      </c>
      <c r="G16629" s="6">
        <v>229.22434997558594</v>
      </c>
      <c r="H16629" s="6">
        <v>216.67214965820313</v>
      </c>
      <c r="I16629" s="6">
        <v>32.99462890625</v>
      </c>
      <c r="J16629" s="6">
        <v>86.479104477611955</v>
      </c>
      <c r="K16629">
        <f t="shared" si="518"/>
        <v>0</v>
      </c>
    </row>
    <row r="16630" spans="1:11" x14ac:dyDescent="0.25">
      <c r="A16630" s="5" t="str">
        <f t="shared" si="519"/>
        <v>ZoneRemainder of SystemAverage WeekdayAugust21</v>
      </c>
      <c r="B16630" t="s">
        <v>2238</v>
      </c>
      <c r="C16630" t="s">
        <v>2268</v>
      </c>
      <c r="D16630" t="s">
        <v>2963</v>
      </c>
      <c r="E16630" t="s">
        <v>3367</v>
      </c>
      <c r="F16630" s="6">
        <v>21</v>
      </c>
      <c r="G16630" s="6">
        <v>238.26956176757813</v>
      </c>
      <c r="H16630" s="6">
        <v>228.32461547851563</v>
      </c>
      <c r="I16630" s="6">
        <v>36.238063812255859</v>
      </c>
      <c r="J16630" s="6">
        <v>82.847313432835847</v>
      </c>
      <c r="K16630">
        <f t="shared" si="518"/>
        <v>0</v>
      </c>
    </row>
    <row r="16631" spans="1:11" x14ac:dyDescent="0.25">
      <c r="A16631" s="5" t="str">
        <f t="shared" si="519"/>
        <v>ZoneRemainder of SystemAverage WeekdayAugust22</v>
      </c>
      <c r="B16631" t="s">
        <v>2238</v>
      </c>
      <c r="C16631" t="s">
        <v>2268</v>
      </c>
      <c r="D16631" t="s">
        <v>2963</v>
      </c>
      <c r="E16631" t="s">
        <v>3367</v>
      </c>
      <c r="F16631" s="6">
        <v>22</v>
      </c>
      <c r="G16631" s="6">
        <v>234.83879089355469</v>
      </c>
      <c r="H16631" s="6">
        <v>230.40946960449219</v>
      </c>
      <c r="I16631" s="6">
        <v>34.747291564941406</v>
      </c>
      <c r="J16631" s="6">
        <v>78.937462686567216</v>
      </c>
      <c r="K16631">
        <f t="shared" si="518"/>
        <v>0</v>
      </c>
    </row>
    <row r="16632" spans="1:11" x14ac:dyDescent="0.25">
      <c r="A16632" s="5" t="str">
        <f t="shared" si="519"/>
        <v>ZoneRemainder of SystemAverage WeekdayAugust23</v>
      </c>
      <c r="B16632" t="s">
        <v>2238</v>
      </c>
      <c r="C16632" t="s">
        <v>2268</v>
      </c>
      <c r="D16632" t="s">
        <v>2963</v>
      </c>
      <c r="E16632" t="s">
        <v>3367</v>
      </c>
      <c r="F16632" s="6">
        <v>23</v>
      </c>
      <c r="G16632" s="6">
        <v>238.89134216308594</v>
      </c>
      <c r="H16632" s="6">
        <v>247.66102600097656</v>
      </c>
      <c r="I16632" s="6">
        <v>27.300958633422852</v>
      </c>
      <c r="J16632" s="6">
        <v>76.272537313432821</v>
      </c>
      <c r="K16632">
        <f t="shared" si="518"/>
        <v>0</v>
      </c>
    </row>
    <row r="16633" spans="1:11" x14ac:dyDescent="0.25">
      <c r="A16633" s="5" t="str">
        <f t="shared" si="519"/>
        <v>ZoneRemainder of SystemAverage WeekdayAugust24</v>
      </c>
      <c r="B16633" t="s">
        <v>2238</v>
      </c>
      <c r="C16633" t="s">
        <v>2268</v>
      </c>
      <c r="D16633" t="s">
        <v>2963</v>
      </c>
      <c r="E16633" t="s">
        <v>3367</v>
      </c>
      <c r="F16633" s="6">
        <v>24</v>
      </c>
      <c r="G16633" s="6">
        <v>253.77192687988281</v>
      </c>
      <c r="H16633" s="6">
        <v>255.64720153808594</v>
      </c>
      <c r="I16633" s="6">
        <v>27.07948112487793</v>
      </c>
      <c r="J16633" s="6">
        <v>74.32552238805971</v>
      </c>
      <c r="K16633">
        <f t="shared" si="518"/>
        <v>0</v>
      </c>
    </row>
    <row r="16634" spans="1:11" x14ac:dyDescent="0.25">
      <c r="A16634" s="5" t="str">
        <f t="shared" si="519"/>
        <v>ZoneRemainder of SystemMonthly Peak DayAugust1</v>
      </c>
      <c r="B16634" t="s">
        <v>2238</v>
      </c>
      <c r="C16634" t="s">
        <v>2268</v>
      </c>
      <c r="D16634" t="s">
        <v>2964</v>
      </c>
      <c r="E16634" t="s">
        <v>3367</v>
      </c>
      <c r="F16634" s="6">
        <v>1</v>
      </c>
      <c r="G16634" s="6">
        <v>159.12046813964844</v>
      </c>
      <c r="H16634" s="6">
        <v>148.63400268554688</v>
      </c>
      <c r="I16634" s="6">
        <v>25.85273551940918</v>
      </c>
      <c r="J16634" s="6">
        <v>76.016567164179136</v>
      </c>
      <c r="K16634">
        <f t="shared" si="518"/>
        <v>0</v>
      </c>
    </row>
    <row r="16635" spans="1:11" x14ac:dyDescent="0.25">
      <c r="A16635" s="5" t="str">
        <f t="shared" si="519"/>
        <v>ZoneRemainder of SystemMonthly Peak DayAugust2</v>
      </c>
      <c r="B16635" t="s">
        <v>2238</v>
      </c>
      <c r="C16635" t="s">
        <v>2268</v>
      </c>
      <c r="D16635" t="s">
        <v>2964</v>
      </c>
      <c r="E16635" t="s">
        <v>3367</v>
      </c>
      <c r="F16635" s="6">
        <v>2</v>
      </c>
      <c r="G16635" s="6">
        <v>190.18763732910156</v>
      </c>
      <c r="H16635" s="6">
        <v>182.22430419921875</v>
      </c>
      <c r="I16635" s="6">
        <v>33.278392791748047</v>
      </c>
      <c r="J16635" s="6">
        <v>74.981194029850741</v>
      </c>
      <c r="K16635">
        <f t="shared" si="518"/>
        <v>0</v>
      </c>
    </row>
    <row r="16636" spans="1:11" x14ac:dyDescent="0.25">
      <c r="A16636" s="5" t="str">
        <f t="shared" si="519"/>
        <v>ZoneRemainder of SystemMonthly Peak DayAugust3</v>
      </c>
      <c r="B16636" t="s">
        <v>2238</v>
      </c>
      <c r="C16636" t="s">
        <v>2268</v>
      </c>
      <c r="D16636" t="s">
        <v>2964</v>
      </c>
      <c r="E16636" t="s">
        <v>3367</v>
      </c>
      <c r="F16636" s="6">
        <v>3</v>
      </c>
      <c r="G16636" s="6">
        <v>197.3984375</v>
      </c>
      <c r="H16636" s="6">
        <v>187.5810546875</v>
      </c>
      <c r="I16636" s="6">
        <v>29.656345367431641</v>
      </c>
      <c r="J16636" s="6">
        <v>74.079104477611921</v>
      </c>
      <c r="K16636">
        <f t="shared" si="518"/>
        <v>0</v>
      </c>
    </row>
    <row r="16637" spans="1:11" x14ac:dyDescent="0.25">
      <c r="A16637" s="5" t="str">
        <f t="shared" si="519"/>
        <v>ZoneRemainder of SystemMonthly Peak DayAugust4</v>
      </c>
      <c r="B16637" t="s">
        <v>2238</v>
      </c>
      <c r="C16637" t="s">
        <v>2268</v>
      </c>
      <c r="D16637" t="s">
        <v>2964</v>
      </c>
      <c r="E16637" t="s">
        <v>3367</v>
      </c>
      <c r="F16637" s="6">
        <v>4</v>
      </c>
      <c r="G16637" s="6">
        <v>214.38589477539063</v>
      </c>
      <c r="H16637" s="6">
        <v>199.92817687988281</v>
      </c>
      <c r="I16637" s="6">
        <v>29.692403793334961</v>
      </c>
      <c r="J16637" s="6">
        <v>73.482686567164123</v>
      </c>
      <c r="K16637">
        <f t="shared" si="518"/>
        <v>0</v>
      </c>
    </row>
    <row r="16638" spans="1:11" x14ac:dyDescent="0.25">
      <c r="A16638" s="5" t="str">
        <f t="shared" si="519"/>
        <v>ZoneRemainder of SystemMonthly Peak DayAugust5</v>
      </c>
      <c r="B16638" t="s">
        <v>2238</v>
      </c>
      <c r="C16638" t="s">
        <v>2268</v>
      </c>
      <c r="D16638" t="s">
        <v>2964</v>
      </c>
      <c r="E16638" t="s">
        <v>3367</v>
      </c>
      <c r="F16638" s="6">
        <v>5</v>
      </c>
      <c r="G16638" s="6">
        <v>279.39215087890625</v>
      </c>
      <c r="H16638" s="6">
        <v>265.10189819335938</v>
      </c>
      <c r="I16638" s="6">
        <v>32.059410095214844</v>
      </c>
      <c r="J16638" s="6">
        <v>72.629104477611975</v>
      </c>
      <c r="K16638">
        <f t="shared" si="518"/>
        <v>0</v>
      </c>
    </row>
    <row r="16639" spans="1:11" x14ac:dyDescent="0.25">
      <c r="A16639" s="5" t="str">
        <f t="shared" si="519"/>
        <v>ZoneRemainder of SystemMonthly Peak DayAugust6</v>
      </c>
      <c r="B16639" t="s">
        <v>2238</v>
      </c>
      <c r="C16639" t="s">
        <v>2268</v>
      </c>
      <c r="D16639" t="s">
        <v>2964</v>
      </c>
      <c r="E16639" t="s">
        <v>3367</v>
      </c>
      <c r="F16639" s="6">
        <v>6</v>
      </c>
      <c r="G16639" s="6">
        <v>379.34075927734375</v>
      </c>
      <c r="H16639" s="6">
        <v>364.47103881835938</v>
      </c>
      <c r="I16639" s="6">
        <v>37.084274291992188</v>
      </c>
      <c r="J16639" s="6">
        <v>72.098059701492474</v>
      </c>
      <c r="K16639">
        <f t="shared" si="518"/>
        <v>0</v>
      </c>
    </row>
    <row r="16640" spans="1:11" x14ac:dyDescent="0.25">
      <c r="A16640" s="5" t="str">
        <f t="shared" si="519"/>
        <v>ZoneRemainder of SystemMonthly Peak DayAugust7</v>
      </c>
      <c r="B16640" t="s">
        <v>2238</v>
      </c>
      <c r="C16640" t="s">
        <v>2268</v>
      </c>
      <c r="D16640" t="s">
        <v>2964</v>
      </c>
      <c r="E16640" t="s">
        <v>3367</v>
      </c>
      <c r="F16640" s="6">
        <v>7</v>
      </c>
      <c r="G16640" s="6">
        <v>416.16412353515625</v>
      </c>
      <c r="H16640" s="6">
        <v>402.889892578125</v>
      </c>
      <c r="I16640" s="6">
        <v>37.569599151611328</v>
      </c>
      <c r="J16640" s="6">
        <v>72.006567164179117</v>
      </c>
      <c r="K16640">
        <f t="shared" si="518"/>
        <v>0</v>
      </c>
    </row>
    <row r="16641" spans="1:11" x14ac:dyDescent="0.25">
      <c r="A16641" s="5" t="str">
        <f t="shared" si="519"/>
        <v>ZoneRemainder of SystemMonthly Peak DayAugust8</v>
      </c>
      <c r="B16641" t="s">
        <v>2238</v>
      </c>
      <c r="C16641" t="s">
        <v>2268</v>
      </c>
      <c r="D16641" t="s">
        <v>2964</v>
      </c>
      <c r="E16641" t="s">
        <v>3367</v>
      </c>
      <c r="F16641" s="6">
        <v>8</v>
      </c>
      <c r="G16641" s="6">
        <v>418.99752807617188</v>
      </c>
      <c r="H16641" s="6">
        <v>405.83779907226563</v>
      </c>
      <c r="I16641" s="6">
        <v>35.583305358886719</v>
      </c>
      <c r="J16641" s="6">
        <v>71.926119402985108</v>
      </c>
      <c r="K16641">
        <f t="shared" si="518"/>
        <v>0</v>
      </c>
    </row>
    <row r="16642" spans="1:11" x14ac:dyDescent="0.25">
      <c r="A16642" s="5" t="str">
        <f t="shared" si="519"/>
        <v>ZoneRemainder of SystemMonthly Peak DayAugust9</v>
      </c>
      <c r="B16642" t="s">
        <v>2238</v>
      </c>
      <c r="C16642" t="s">
        <v>2268</v>
      </c>
      <c r="D16642" t="s">
        <v>2964</v>
      </c>
      <c r="E16642" t="s">
        <v>3367</v>
      </c>
      <c r="F16642" s="6">
        <v>9</v>
      </c>
      <c r="G16642" s="6">
        <v>417.6177978515625</v>
      </c>
      <c r="H16642" s="6">
        <v>406.83322143554688</v>
      </c>
      <c r="I16642" s="6">
        <v>40.521041870117188</v>
      </c>
      <c r="J16642" s="6">
        <v>74.500895522388063</v>
      </c>
      <c r="K16642">
        <f t="shared" ref="K16642:K16705" si="520">INDEX(events, MATCH(CONCATENATE(B16642, C16642, D16642, E16642), events_y, 0), MATCH("Confidential", events_x, 0))</f>
        <v>0</v>
      </c>
    </row>
    <row r="16643" spans="1:11" x14ac:dyDescent="0.25">
      <c r="A16643" s="5" t="str">
        <f t="shared" ref="A16643:A16706" si="521">CONCATENATE(B16643, C16643, D16643, E16643, F16643)</f>
        <v>ZoneRemainder of SystemMonthly Peak DayAugust10</v>
      </c>
      <c r="B16643" t="s">
        <v>2238</v>
      </c>
      <c r="C16643" t="s">
        <v>2268</v>
      </c>
      <c r="D16643" t="s">
        <v>2964</v>
      </c>
      <c r="E16643" t="s">
        <v>3367</v>
      </c>
      <c r="F16643" s="6">
        <v>10</v>
      </c>
      <c r="G16643" s="6">
        <v>412.86099243164063</v>
      </c>
      <c r="H16643" s="6">
        <v>398.62557983398438</v>
      </c>
      <c r="I16643" s="6">
        <v>41.267284393310547</v>
      </c>
      <c r="J16643" s="6">
        <v>78.541492537313431</v>
      </c>
      <c r="K16643">
        <f t="shared" si="520"/>
        <v>0</v>
      </c>
    </row>
    <row r="16644" spans="1:11" x14ac:dyDescent="0.25">
      <c r="A16644" s="5" t="str">
        <f t="shared" si="521"/>
        <v>ZoneRemainder of SystemMonthly Peak DayAugust11</v>
      </c>
      <c r="B16644" t="s">
        <v>2238</v>
      </c>
      <c r="C16644" t="s">
        <v>2268</v>
      </c>
      <c r="D16644" t="s">
        <v>2964</v>
      </c>
      <c r="E16644" t="s">
        <v>3367</v>
      </c>
      <c r="F16644" s="6">
        <v>11</v>
      </c>
      <c r="G16644" s="6">
        <v>406.86117553710938</v>
      </c>
      <c r="H16644" s="6">
        <v>400.55816650390625</v>
      </c>
      <c r="I16644" s="6">
        <v>33.835437774658203</v>
      </c>
      <c r="J16644" s="6">
        <v>82.152238805970171</v>
      </c>
      <c r="K16644">
        <f t="shared" si="520"/>
        <v>0</v>
      </c>
    </row>
    <row r="16645" spans="1:11" x14ac:dyDescent="0.25">
      <c r="A16645" s="5" t="str">
        <f t="shared" si="521"/>
        <v>ZoneRemainder of SystemMonthly Peak DayAugust12</v>
      </c>
      <c r="B16645" t="s">
        <v>2238</v>
      </c>
      <c r="C16645" t="s">
        <v>2268</v>
      </c>
      <c r="D16645" t="s">
        <v>2964</v>
      </c>
      <c r="E16645" t="s">
        <v>3367</v>
      </c>
      <c r="F16645" s="6">
        <v>12</v>
      </c>
      <c r="G16645" s="6">
        <v>401.21414184570313</v>
      </c>
      <c r="H16645" s="6">
        <v>396.13058471679688</v>
      </c>
      <c r="I16645" s="6">
        <v>30.153194427490234</v>
      </c>
      <c r="J16645" s="6">
        <v>85.970746268656697</v>
      </c>
      <c r="K16645">
        <f t="shared" si="520"/>
        <v>0</v>
      </c>
    </row>
    <row r="16646" spans="1:11" x14ac:dyDescent="0.25">
      <c r="A16646" s="5" t="str">
        <f t="shared" si="521"/>
        <v>ZoneRemainder of SystemMonthly Peak DayAugust13</v>
      </c>
      <c r="B16646" t="s">
        <v>2238</v>
      </c>
      <c r="C16646" t="s">
        <v>2268</v>
      </c>
      <c r="D16646" t="s">
        <v>2964</v>
      </c>
      <c r="E16646" t="s">
        <v>3367</v>
      </c>
      <c r="F16646" s="6">
        <v>13</v>
      </c>
      <c r="G16646" s="6">
        <v>380.03182983398438</v>
      </c>
      <c r="H16646" s="6">
        <v>369.34048461914063</v>
      </c>
      <c r="I16646" s="6">
        <v>33.108127593994141</v>
      </c>
      <c r="J16646" s="6">
        <v>88.431343283582123</v>
      </c>
      <c r="K16646">
        <f t="shared" si="520"/>
        <v>0</v>
      </c>
    </row>
    <row r="16647" spans="1:11" x14ac:dyDescent="0.25">
      <c r="A16647" s="5" t="str">
        <f t="shared" si="521"/>
        <v>ZoneRemainder of SystemMonthly Peak DayAugust14</v>
      </c>
      <c r="B16647" t="s">
        <v>2238</v>
      </c>
      <c r="C16647" t="s">
        <v>2268</v>
      </c>
      <c r="D16647" t="s">
        <v>2964</v>
      </c>
      <c r="E16647" t="s">
        <v>3367</v>
      </c>
      <c r="F16647" s="6">
        <v>14</v>
      </c>
      <c r="G16647" s="6">
        <v>325.0794677734375</v>
      </c>
      <c r="H16647" s="6">
        <v>314.42355346679688</v>
      </c>
      <c r="I16647" s="6">
        <v>28.782999038696289</v>
      </c>
      <c r="J16647" s="6">
        <v>89.997014925373136</v>
      </c>
      <c r="K16647">
        <f t="shared" si="520"/>
        <v>0</v>
      </c>
    </row>
    <row r="16648" spans="1:11" x14ac:dyDescent="0.25">
      <c r="A16648" s="5" t="str">
        <f t="shared" si="521"/>
        <v>ZoneRemainder of SystemMonthly Peak DayAugust15</v>
      </c>
      <c r="B16648" t="s">
        <v>2238</v>
      </c>
      <c r="C16648" t="s">
        <v>2268</v>
      </c>
      <c r="D16648" t="s">
        <v>2964</v>
      </c>
      <c r="E16648" t="s">
        <v>3367</v>
      </c>
      <c r="F16648" s="6">
        <v>15</v>
      </c>
      <c r="G16648" s="6">
        <v>280.36801147460938</v>
      </c>
      <c r="H16648" s="6">
        <v>260.688720703125</v>
      </c>
      <c r="I16648" s="6">
        <v>25.850372314453125</v>
      </c>
      <c r="J16648" s="6">
        <v>90.264179104477591</v>
      </c>
      <c r="K16648">
        <f t="shared" si="520"/>
        <v>0</v>
      </c>
    </row>
    <row r="16649" spans="1:11" x14ac:dyDescent="0.25">
      <c r="A16649" s="5" t="str">
        <f t="shared" si="521"/>
        <v>ZoneRemainder of SystemMonthly Peak DayAugust16</v>
      </c>
      <c r="B16649" t="s">
        <v>2238</v>
      </c>
      <c r="C16649" t="s">
        <v>2268</v>
      </c>
      <c r="D16649" t="s">
        <v>2964</v>
      </c>
      <c r="E16649" t="s">
        <v>3367</v>
      </c>
      <c r="F16649" s="6">
        <v>16</v>
      </c>
      <c r="G16649" s="6">
        <v>223.22276306152344</v>
      </c>
      <c r="H16649" s="6">
        <v>203.93183898925781</v>
      </c>
      <c r="I16649" s="6">
        <v>22.697811126708984</v>
      </c>
      <c r="J16649" s="6">
        <v>90.71641791044776</v>
      </c>
      <c r="K16649">
        <f t="shared" si="520"/>
        <v>0</v>
      </c>
    </row>
    <row r="16650" spans="1:11" x14ac:dyDescent="0.25">
      <c r="A16650" s="5" t="str">
        <f t="shared" si="521"/>
        <v>ZoneRemainder of SystemMonthly Peak DayAugust17</v>
      </c>
      <c r="B16650" t="s">
        <v>2238</v>
      </c>
      <c r="C16650" t="s">
        <v>2268</v>
      </c>
      <c r="D16650" t="s">
        <v>2964</v>
      </c>
      <c r="E16650" t="s">
        <v>3367</v>
      </c>
      <c r="F16650" s="6">
        <v>17</v>
      </c>
      <c r="G16650" s="6">
        <v>186.46897888183594</v>
      </c>
      <c r="H16650" s="6">
        <v>173.85549926757813</v>
      </c>
      <c r="I16650" s="6">
        <v>21.877639770507813</v>
      </c>
      <c r="J16650" s="6">
        <v>89.995522388059655</v>
      </c>
      <c r="K16650">
        <f t="shared" si="520"/>
        <v>0</v>
      </c>
    </row>
    <row r="16651" spans="1:11" x14ac:dyDescent="0.25">
      <c r="A16651" s="5" t="str">
        <f t="shared" si="521"/>
        <v>ZoneRemainder of SystemMonthly Peak DayAugust18</v>
      </c>
      <c r="B16651" t="s">
        <v>2238</v>
      </c>
      <c r="C16651" t="s">
        <v>2268</v>
      </c>
      <c r="D16651" t="s">
        <v>2964</v>
      </c>
      <c r="E16651" t="s">
        <v>3367</v>
      </c>
      <c r="F16651" s="6">
        <v>18</v>
      </c>
      <c r="G16651" s="6">
        <v>165.53559875488281</v>
      </c>
      <c r="H16651" s="6">
        <v>156.59152221679688</v>
      </c>
      <c r="I16651" s="6">
        <v>23.946449279785156</v>
      </c>
      <c r="J16651" s="6">
        <v>87.99402985074623</v>
      </c>
      <c r="K16651">
        <f t="shared" si="520"/>
        <v>0</v>
      </c>
    </row>
    <row r="16652" spans="1:11" x14ac:dyDescent="0.25">
      <c r="A16652" s="5" t="str">
        <f t="shared" si="521"/>
        <v>ZoneRemainder of SystemMonthly Peak DayAugust19</v>
      </c>
      <c r="B16652" t="s">
        <v>2238</v>
      </c>
      <c r="C16652" t="s">
        <v>2268</v>
      </c>
      <c r="D16652" t="s">
        <v>2964</v>
      </c>
      <c r="E16652" t="s">
        <v>3367</v>
      </c>
      <c r="F16652" s="6">
        <v>19</v>
      </c>
      <c r="G16652" s="6">
        <v>175.09443664550781</v>
      </c>
      <c r="H16652" s="6">
        <v>166.23806762695313</v>
      </c>
      <c r="I16652" s="6">
        <v>26.686958312988281</v>
      </c>
      <c r="J16652" s="6">
        <v>85.464179104477623</v>
      </c>
      <c r="K16652">
        <f t="shared" si="520"/>
        <v>0</v>
      </c>
    </row>
    <row r="16653" spans="1:11" x14ac:dyDescent="0.25">
      <c r="A16653" s="5" t="str">
        <f t="shared" si="521"/>
        <v>ZoneRemainder of SystemMonthly Peak DayAugust20</v>
      </c>
      <c r="B16653" t="s">
        <v>2238</v>
      </c>
      <c r="C16653" t="s">
        <v>2268</v>
      </c>
      <c r="D16653" t="s">
        <v>2964</v>
      </c>
      <c r="E16653" t="s">
        <v>3367</v>
      </c>
      <c r="F16653" s="6">
        <v>20</v>
      </c>
      <c r="G16653" s="6">
        <v>177.28660583496094</v>
      </c>
      <c r="H16653" s="6">
        <v>164.73440551757813</v>
      </c>
      <c r="I16653" s="6">
        <v>25.468816757202148</v>
      </c>
      <c r="J16653" s="6">
        <v>82.380298507462712</v>
      </c>
      <c r="K16653">
        <f t="shared" si="520"/>
        <v>0</v>
      </c>
    </row>
    <row r="16654" spans="1:11" x14ac:dyDescent="0.25">
      <c r="A16654" s="5" t="str">
        <f t="shared" si="521"/>
        <v>ZoneRemainder of SystemMonthly Peak DayAugust21</v>
      </c>
      <c r="B16654" t="s">
        <v>2238</v>
      </c>
      <c r="C16654" t="s">
        <v>2268</v>
      </c>
      <c r="D16654" t="s">
        <v>2964</v>
      </c>
      <c r="E16654" t="s">
        <v>3367</v>
      </c>
      <c r="F16654" s="6">
        <v>21</v>
      </c>
      <c r="G16654" s="6">
        <v>177.38192749023438</v>
      </c>
      <c r="H16654" s="6">
        <v>167.43699645996094</v>
      </c>
      <c r="I16654" s="6">
        <v>28.888261795043945</v>
      </c>
      <c r="J16654" s="6">
        <v>79.467761194029919</v>
      </c>
      <c r="K16654">
        <f t="shared" si="520"/>
        <v>0</v>
      </c>
    </row>
    <row r="16655" spans="1:11" x14ac:dyDescent="0.25">
      <c r="A16655" s="5" t="str">
        <f t="shared" si="521"/>
        <v>ZoneRemainder of SystemMonthly Peak DayAugust22</v>
      </c>
      <c r="B16655" t="s">
        <v>2238</v>
      </c>
      <c r="C16655" t="s">
        <v>2268</v>
      </c>
      <c r="D16655" t="s">
        <v>2964</v>
      </c>
      <c r="E16655" t="s">
        <v>3367</v>
      </c>
      <c r="F16655" s="6">
        <v>22</v>
      </c>
      <c r="G16655" s="6">
        <v>191.77616882324219</v>
      </c>
      <c r="H16655" s="6">
        <v>187.34684753417969</v>
      </c>
      <c r="I16655" s="6">
        <v>24.725135803222656</v>
      </c>
      <c r="J16655" s="6">
        <v>77.312686567164207</v>
      </c>
      <c r="K16655">
        <f t="shared" si="520"/>
        <v>0</v>
      </c>
    </row>
    <row r="16656" spans="1:11" x14ac:dyDescent="0.25">
      <c r="A16656" s="5" t="str">
        <f t="shared" si="521"/>
        <v>ZoneRemainder of SystemMonthly Peak DayAugust23</v>
      </c>
      <c r="B16656" t="s">
        <v>2238</v>
      </c>
      <c r="C16656" t="s">
        <v>2268</v>
      </c>
      <c r="D16656" t="s">
        <v>2964</v>
      </c>
      <c r="E16656" t="s">
        <v>3367</v>
      </c>
      <c r="F16656" s="6">
        <v>23</v>
      </c>
      <c r="G16656" s="6">
        <v>188.07572937011719</v>
      </c>
      <c r="H16656" s="6">
        <v>196.84541320800781</v>
      </c>
      <c r="I16656" s="6">
        <v>30.571493148803711</v>
      </c>
      <c r="J16656" s="6">
        <v>76.148656716417932</v>
      </c>
      <c r="K16656">
        <f t="shared" si="520"/>
        <v>0</v>
      </c>
    </row>
    <row r="16657" spans="1:11" x14ac:dyDescent="0.25">
      <c r="A16657" s="5" t="str">
        <f t="shared" si="521"/>
        <v>ZoneRemainder of SystemMonthly Peak DayAugust24</v>
      </c>
      <c r="B16657" t="s">
        <v>2238</v>
      </c>
      <c r="C16657" t="s">
        <v>2268</v>
      </c>
      <c r="D16657" t="s">
        <v>2964</v>
      </c>
      <c r="E16657" t="s">
        <v>3367</v>
      </c>
      <c r="F16657" s="6">
        <v>24</v>
      </c>
      <c r="G16657" s="6">
        <v>192.42616271972656</v>
      </c>
      <c r="H16657" s="6">
        <v>194.30145263671875</v>
      </c>
      <c r="I16657" s="6">
        <v>25.685144424438477</v>
      </c>
      <c r="J16657" s="6">
        <v>75.455373134328354</v>
      </c>
      <c r="K16657">
        <f t="shared" si="520"/>
        <v>0</v>
      </c>
    </row>
    <row r="16658" spans="1:11" x14ac:dyDescent="0.25">
      <c r="A16658" s="5" t="str">
        <f t="shared" si="521"/>
        <v>ZoneRemainder of SystemAverage WeekdaySeptember1</v>
      </c>
      <c r="B16658" t="s">
        <v>2238</v>
      </c>
      <c r="C16658" t="s">
        <v>2268</v>
      </c>
      <c r="D16658" t="s">
        <v>2965</v>
      </c>
      <c r="E16658" t="s">
        <v>3368</v>
      </c>
      <c r="F16658" s="6">
        <v>1</v>
      </c>
      <c r="G16658" s="6">
        <v>190.45928955078125</v>
      </c>
      <c r="H16658" s="6">
        <v>160.45407104492188</v>
      </c>
      <c r="I16658" s="6">
        <v>27.895364761352539</v>
      </c>
      <c r="J16658" s="6">
        <v>73.876567164179122</v>
      </c>
      <c r="K16658">
        <f t="shared" si="520"/>
        <v>0</v>
      </c>
    </row>
    <row r="16659" spans="1:11" x14ac:dyDescent="0.25">
      <c r="A16659" s="5" t="str">
        <f t="shared" si="521"/>
        <v>ZoneRemainder of SystemAverage WeekdaySeptember2</v>
      </c>
      <c r="B16659" t="s">
        <v>2238</v>
      </c>
      <c r="C16659" t="s">
        <v>2268</v>
      </c>
      <c r="D16659" t="s">
        <v>2965</v>
      </c>
      <c r="E16659" t="s">
        <v>3368</v>
      </c>
      <c r="F16659" s="6">
        <v>2</v>
      </c>
      <c r="G16659" s="6">
        <v>210.57649230957031</v>
      </c>
      <c r="H16659" s="6">
        <v>183.54808044433594</v>
      </c>
      <c r="I16659" s="6">
        <v>27.971458435058594</v>
      </c>
      <c r="J16659" s="6">
        <v>72.581343283582044</v>
      </c>
      <c r="K16659">
        <f t="shared" si="520"/>
        <v>0</v>
      </c>
    </row>
    <row r="16660" spans="1:11" x14ac:dyDescent="0.25">
      <c r="A16660" s="5" t="str">
        <f t="shared" si="521"/>
        <v>ZoneRemainder of SystemAverage WeekdaySeptember3</v>
      </c>
      <c r="B16660" t="s">
        <v>2238</v>
      </c>
      <c r="C16660" t="s">
        <v>2268</v>
      </c>
      <c r="D16660" t="s">
        <v>2965</v>
      </c>
      <c r="E16660" t="s">
        <v>3368</v>
      </c>
      <c r="F16660" s="6">
        <v>3</v>
      </c>
      <c r="G16660" s="6">
        <v>211.60432434082031</v>
      </c>
      <c r="H16660" s="6">
        <v>182.79191589355469</v>
      </c>
      <c r="I16660" s="6">
        <v>33.879512786865234</v>
      </c>
      <c r="J16660" s="6">
        <v>71.959253731343267</v>
      </c>
      <c r="K16660">
        <f t="shared" si="520"/>
        <v>0</v>
      </c>
    </row>
    <row r="16661" spans="1:11" x14ac:dyDescent="0.25">
      <c r="A16661" s="5" t="str">
        <f t="shared" si="521"/>
        <v>ZoneRemainder of SystemAverage WeekdaySeptember4</v>
      </c>
      <c r="B16661" t="s">
        <v>2238</v>
      </c>
      <c r="C16661" t="s">
        <v>2268</v>
      </c>
      <c r="D16661" t="s">
        <v>2965</v>
      </c>
      <c r="E16661" t="s">
        <v>3368</v>
      </c>
      <c r="F16661" s="6">
        <v>4</v>
      </c>
      <c r="G16661" s="6">
        <v>205.70372009277344</v>
      </c>
      <c r="H16661" s="6">
        <v>180.95744323730469</v>
      </c>
      <c r="I16661" s="6">
        <v>29.400686264038086</v>
      </c>
      <c r="J16661" s="6">
        <v>71.164477611940299</v>
      </c>
      <c r="K16661">
        <f t="shared" si="520"/>
        <v>0</v>
      </c>
    </row>
    <row r="16662" spans="1:11" x14ac:dyDescent="0.25">
      <c r="A16662" s="5" t="str">
        <f t="shared" si="521"/>
        <v>ZoneRemainder of SystemAverage WeekdaySeptember5</v>
      </c>
      <c r="B16662" t="s">
        <v>2238</v>
      </c>
      <c r="C16662" t="s">
        <v>2268</v>
      </c>
      <c r="D16662" t="s">
        <v>2965</v>
      </c>
      <c r="E16662" t="s">
        <v>3368</v>
      </c>
      <c r="F16662" s="6">
        <v>5</v>
      </c>
      <c r="G16662" s="6">
        <v>274.38543701171875</v>
      </c>
      <c r="H16662" s="6">
        <v>225.40960693359375</v>
      </c>
      <c r="I16662" s="6">
        <v>33.390338897705078</v>
      </c>
      <c r="J16662" s="6">
        <v>69.874776119402966</v>
      </c>
      <c r="K16662">
        <f t="shared" si="520"/>
        <v>0</v>
      </c>
    </row>
    <row r="16663" spans="1:11" x14ac:dyDescent="0.25">
      <c r="A16663" s="5" t="str">
        <f t="shared" si="521"/>
        <v>ZoneRemainder of SystemAverage WeekdaySeptember6</v>
      </c>
      <c r="B16663" t="s">
        <v>2238</v>
      </c>
      <c r="C16663" t="s">
        <v>2268</v>
      </c>
      <c r="D16663" t="s">
        <v>2965</v>
      </c>
      <c r="E16663" t="s">
        <v>3368</v>
      </c>
      <c r="F16663" s="6">
        <v>6</v>
      </c>
      <c r="G16663" s="6">
        <v>365.92486572265625</v>
      </c>
      <c r="H16663" s="6">
        <v>307.8787841796875</v>
      </c>
      <c r="I16663" s="6">
        <v>38.827056884765625</v>
      </c>
      <c r="J16663" s="6">
        <v>68.616119402985078</v>
      </c>
      <c r="K16663">
        <f t="shared" si="520"/>
        <v>0</v>
      </c>
    </row>
    <row r="16664" spans="1:11" x14ac:dyDescent="0.25">
      <c r="A16664" s="5" t="str">
        <f t="shared" si="521"/>
        <v>ZoneRemainder of SystemAverage WeekdaySeptember7</v>
      </c>
      <c r="B16664" t="s">
        <v>2238</v>
      </c>
      <c r="C16664" t="s">
        <v>2268</v>
      </c>
      <c r="D16664" t="s">
        <v>2965</v>
      </c>
      <c r="E16664" t="s">
        <v>3368</v>
      </c>
      <c r="F16664" s="6">
        <v>7</v>
      </c>
      <c r="G16664" s="6">
        <v>385.68817138671875</v>
      </c>
      <c r="H16664" s="6">
        <v>333.82144165039063</v>
      </c>
      <c r="I16664" s="6">
        <v>42.489234924316406</v>
      </c>
      <c r="J16664" s="6">
        <v>67.945373134328378</v>
      </c>
      <c r="K16664">
        <f t="shared" si="520"/>
        <v>0</v>
      </c>
    </row>
    <row r="16665" spans="1:11" x14ac:dyDescent="0.25">
      <c r="A16665" s="5" t="str">
        <f t="shared" si="521"/>
        <v>ZoneRemainder of SystemAverage WeekdaySeptember8</v>
      </c>
      <c r="B16665" t="s">
        <v>2238</v>
      </c>
      <c r="C16665" t="s">
        <v>2268</v>
      </c>
      <c r="D16665" t="s">
        <v>2965</v>
      </c>
      <c r="E16665" t="s">
        <v>3368</v>
      </c>
      <c r="F16665" s="6">
        <v>8</v>
      </c>
      <c r="G16665" s="6">
        <v>417.97793579101563</v>
      </c>
      <c r="H16665" s="6">
        <v>373.603271484375</v>
      </c>
      <c r="I16665" s="6">
        <v>42.781646728515625</v>
      </c>
      <c r="J16665" s="6">
        <v>67.142089552238772</v>
      </c>
      <c r="K16665">
        <f t="shared" si="520"/>
        <v>0</v>
      </c>
    </row>
    <row r="16666" spans="1:11" x14ac:dyDescent="0.25">
      <c r="A16666" s="5" t="str">
        <f t="shared" si="521"/>
        <v>ZoneRemainder of SystemAverage WeekdaySeptember9</v>
      </c>
      <c r="B16666" t="s">
        <v>2238</v>
      </c>
      <c r="C16666" t="s">
        <v>2268</v>
      </c>
      <c r="D16666" t="s">
        <v>2965</v>
      </c>
      <c r="E16666" t="s">
        <v>3368</v>
      </c>
      <c r="F16666" s="6">
        <v>9</v>
      </c>
      <c r="G16666" s="6">
        <v>432.41952514648438</v>
      </c>
      <c r="H16666" s="6">
        <v>397.6512451171875</v>
      </c>
      <c r="I16666" s="6">
        <v>41.288970947265625</v>
      </c>
      <c r="J16666" s="6">
        <v>68.178059701492515</v>
      </c>
      <c r="K16666">
        <f t="shared" si="520"/>
        <v>0</v>
      </c>
    </row>
    <row r="16667" spans="1:11" x14ac:dyDescent="0.25">
      <c r="A16667" s="5" t="str">
        <f t="shared" si="521"/>
        <v>ZoneRemainder of SystemAverage WeekdaySeptember10</v>
      </c>
      <c r="B16667" t="s">
        <v>2238</v>
      </c>
      <c r="C16667" t="s">
        <v>2268</v>
      </c>
      <c r="D16667" t="s">
        <v>2965</v>
      </c>
      <c r="E16667" t="s">
        <v>3368</v>
      </c>
      <c r="F16667" s="6">
        <v>10</v>
      </c>
      <c r="G16667" s="6">
        <v>437.47384643554688</v>
      </c>
      <c r="H16667" s="6">
        <v>400.20733642578125</v>
      </c>
      <c r="I16667" s="6">
        <v>40.461673736572266</v>
      </c>
      <c r="J16667" s="6">
        <v>72.061791044776101</v>
      </c>
      <c r="K16667">
        <f t="shared" si="520"/>
        <v>0</v>
      </c>
    </row>
    <row r="16668" spans="1:11" x14ac:dyDescent="0.25">
      <c r="A16668" s="5" t="str">
        <f t="shared" si="521"/>
        <v>ZoneRemainder of SystemAverage WeekdaySeptember11</v>
      </c>
      <c r="B16668" t="s">
        <v>2238</v>
      </c>
      <c r="C16668" t="s">
        <v>2268</v>
      </c>
      <c r="D16668" t="s">
        <v>2965</v>
      </c>
      <c r="E16668" t="s">
        <v>3368</v>
      </c>
      <c r="F16668" s="6">
        <v>11</v>
      </c>
      <c r="G16668" s="6">
        <v>431.9471435546875</v>
      </c>
      <c r="H16668" s="6">
        <v>407.47103881835938</v>
      </c>
      <c r="I16668" s="6">
        <v>41.042133331298828</v>
      </c>
      <c r="J16668" s="6">
        <v>75.684179104477622</v>
      </c>
      <c r="K16668">
        <f t="shared" si="520"/>
        <v>0</v>
      </c>
    </row>
    <row r="16669" spans="1:11" x14ac:dyDescent="0.25">
      <c r="A16669" s="5" t="str">
        <f t="shared" si="521"/>
        <v>ZoneRemainder of SystemAverage WeekdaySeptember12</v>
      </c>
      <c r="B16669" t="s">
        <v>2238</v>
      </c>
      <c r="C16669" t="s">
        <v>2268</v>
      </c>
      <c r="D16669" t="s">
        <v>2965</v>
      </c>
      <c r="E16669" t="s">
        <v>3368</v>
      </c>
      <c r="F16669" s="6">
        <v>12</v>
      </c>
      <c r="G16669" s="6">
        <v>409.74102783203125</v>
      </c>
      <c r="H16669" s="6">
        <v>391.85906982421875</v>
      </c>
      <c r="I16669" s="6">
        <v>40.218780517578125</v>
      </c>
      <c r="J16669" s="6">
        <v>79.218955223880556</v>
      </c>
      <c r="K16669">
        <f t="shared" si="520"/>
        <v>0</v>
      </c>
    </row>
    <row r="16670" spans="1:11" x14ac:dyDescent="0.25">
      <c r="A16670" s="5" t="str">
        <f t="shared" si="521"/>
        <v>ZoneRemainder of SystemAverage WeekdaySeptember13</v>
      </c>
      <c r="B16670" t="s">
        <v>2238</v>
      </c>
      <c r="C16670" t="s">
        <v>2268</v>
      </c>
      <c r="D16670" t="s">
        <v>2965</v>
      </c>
      <c r="E16670" t="s">
        <v>3368</v>
      </c>
      <c r="F16670" s="6">
        <v>13</v>
      </c>
      <c r="G16670" s="6">
        <v>366.13204956054688</v>
      </c>
      <c r="H16670" s="6">
        <v>337.57366943359375</v>
      </c>
      <c r="I16670" s="6">
        <v>39.195236206054688</v>
      </c>
      <c r="J16670" s="6">
        <v>82.038507462686567</v>
      </c>
      <c r="K16670">
        <f t="shared" si="520"/>
        <v>0</v>
      </c>
    </row>
    <row r="16671" spans="1:11" x14ac:dyDescent="0.25">
      <c r="A16671" s="5" t="str">
        <f t="shared" si="521"/>
        <v>ZoneRemainder of SystemAverage WeekdaySeptember14</v>
      </c>
      <c r="B16671" t="s">
        <v>2238</v>
      </c>
      <c r="C16671" t="s">
        <v>2268</v>
      </c>
      <c r="D16671" t="s">
        <v>2965</v>
      </c>
      <c r="E16671" t="s">
        <v>3368</v>
      </c>
      <c r="F16671" s="6">
        <v>14</v>
      </c>
      <c r="G16671" s="6">
        <v>322.42581176757813</v>
      </c>
      <c r="H16671" s="6">
        <v>302.58047485351563</v>
      </c>
      <c r="I16671" s="6">
        <v>37.520927429199219</v>
      </c>
      <c r="J16671" s="6">
        <v>84.086119402985062</v>
      </c>
      <c r="K16671">
        <f t="shared" si="520"/>
        <v>0</v>
      </c>
    </row>
    <row r="16672" spans="1:11" x14ac:dyDescent="0.25">
      <c r="A16672" s="5" t="str">
        <f t="shared" si="521"/>
        <v>ZoneRemainder of SystemAverage WeekdaySeptember15</v>
      </c>
      <c r="B16672" t="s">
        <v>2238</v>
      </c>
      <c r="C16672" t="s">
        <v>2268</v>
      </c>
      <c r="D16672" t="s">
        <v>2965</v>
      </c>
      <c r="E16672" t="s">
        <v>3368</v>
      </c>
      <c r="F16672" s="6">
        <v>15</v>
      </c>
      <c r="G16672" s="6">
        <v>278.51486206054688</v>
      </c>
      <c r="H16672" s="6">
        <v>251.98095703125</v>
      </c>
      <c r="I16672" s="6">
        <v>35.654682159423828</v>
      </c>
      <c r="J16672" s="6">
        <v>84.720298507462758</v>
      </c>
      <c r="K16672">
        <f t="shared" si="520"/>
        <v>0</v>
      </c>
    </row>
    <row r="16673" spans="1:11" x14ac:dyDescent="0.25">
      <c r="A16673" s="5" t="str">
        <f t="shared" si="521"/>
        <v>ZoneRemainder of SystemAverage WeekdaySeptember16</v>
      </c>
      <c r="B16673" t="s">
        <v>2238</v>
      </c>
      <c r="C16673" t="s">
        <v>2268</v>
      </c>
      <c r="D16673" t="s">
        <v>2965</v>
      </c>
      <c r="E16673" t="s">
        <v>3368</v>
      </c>
      <c r="F16673" s="6">
        <v>16</v>
      </c>
      <c r="G16673" s="6">
        <v>229.29092407226563</v>
      </c>
      <c r="H16673" s="6">
        <v>200.72566223144531</v>
      </c>
      <c r="I16673" s="6">
        <v>32.876506805419922</v>
      </c>
      <c r="J16673" s="6">
        <v>84.389999999999958</v>
      </c>
      <c r="K16673">
        <f t="shared" si="520"/>
        <v>0</v>
      </c>
    </row>
    <row r="16674" spans="1:11" x14ac:dyDescent="0.25">
      <c r="A16674" s="5" t="str">
        <f t="shared" si="521"/>
        <v>ZoneRemainder of SystemAverage WeekdaySeptember17</v>
      </c>
      <c r="B16674" t="s">
        <v>2238</v>
      </c>
      <c r="C16674" t="s">
        <v>2268</v>
      </c>
      <c r="D16674" t="s">
        <v>2965</v>
      </c>
      <c r="E16674" t="s">
        <v>3368</v>
      </c>
      <c r="F16674" s="6">
        <v>17</v>
      </c>
      <c r="G16674" s="6">
        <v>186.19792175292969</v>
      </c>
      <c r="H16674" s="6">
        <v>159.41383361816406</v>
      </c>
      <c r="I16674" s="6">
        <v>29.529476165771484</v>
      </c>
      <c r="J16674" s="6">
        <v>82.180746268656762</v>
      </c>
      <c r="K16674">
        <f t="shared" si="520"/>
        <v>0</v>
      </c>
    </row>
    <row r="16675" spans="1:11" x14ac:dyDescent="0.25">
      <c r="A16675" s="5" t="str">
        <f t="shared" si="521"/>
        <v>ZoneRemainder of SystemAverage WeekdaySeptember18</v>
      </c>
      <c r="B16675" t="s">
        <v>2238</v>
      </c>
      <c r="C16675" t="s">
        <v>2268</v>
      </c>
      <c r="D16675" t="s">
        <v>2965</v>
      </c>
      <c r="E16675" t="s">
        <v>3368</v>
      </c>
      <c r="F16675" s="6">
        <v>18</v>
      </c>
      <c r="G16675" s="6">
        <v>174.09675598144531</v>
      </c>
      <c r="H16675" s="6">
        <v>160.47732543945313</v>
      </c>
      <c r="I16675" s="6">
        <v>31.95562744140625</v>
      </c>
      <c r="J16675" s="6">
        <v>80.499850746268706</v>
      </c>
      <c r="K16675">
        <f t="shared" si="520"/>
        <v>0</v>
      </c>
    </row>
    <row r="16676" spans="1:11" x14ac:dyDescent="0.25">
      <c r="A16676" s="5" t="str">
        <f t="shared" si="521"/>
        <v>ZoneRemainder of SystemAverage WeekdaySeptember19</v>
      </c>
      <c r="B16676" t="s">
        <v>2238</v>
      </c>
      <c r="C16676" t="s">
        <v>2268</v>
      </c>
      <c r="D16676" t="s">
        <v>2965</v>
      </c>
      <c r="E16676" t="s">
        <v>3368</v>
      </c>
      <c r="F16676" s="6">
        <v>19</v>
      </c>
      <c r="G16676" s="6">
        <v>176.03547668457031</v>
      </c>
      <c r="H16676" s="6">
        <v>145.833740234375</v>
      </c>
      <c r="I16676" s="6">
        <v>32.180877685546875</v>
      </c>
      <c r="J16676" s="6">
        <v>78.492835820895493</v>
      </c>
      <c r="K16676">
        <f t="shared" si="520"/>
        <v>0</v>
      </c>
    </row>
    <row r="16677" spans="1:11" x14ac:dyDescent="0.25">
      <c r="A16677" s="5" t="str">
        <f t="shared" si="521"/>
        <v>ZoneRemainder of SystemAverage WeekdaySeptember20</v>
      </c>
      <c r="B16677" t="s">
        <v>2238</v>
      </c>
      <c r="C16677" t="s">
        <v>2268</v>
      </c>
      <c r="D16677" t="s">
        <v>2965</v>
      </c>
      <c r="E16677" t="s">
        <v>3368</v>
      </c>
      <c r="F16677" s="6">
        <v>20</v>
      </c>
      <c r="G16677" s="6">
        <v>188.14959716796875</v>
      </c>
      <c r="H16677" s="6">
        <v>151.77981567382813</v>
      </c>
      <c r="I16677" s="6">
        <v>33.078289031982422</v>
      </c>
      <c r="J16677" s="6">
        <v>75.766716417910388</v>
      </c>
      <c r="K16677">
        <f t="shared" si="520"/>
        <v>0</v>
      </c>
    </row>
    <row r="16678" spans="1:11" x14ac:dyDescent="0.25">
      <c r="A16678" s="5" t="str">
        <f t="shared" si="521"/>
        <v>ZoneRemainder of SystemAverage WeekdaySeptember21</v>
      </c>
      <c r="B16678" t="s">
        <v>2238</v>
      </c>
      <c r="C16678" t="s">
        <v>2268</v>
      </c>
      <c r="D16678" t="s">
        <v>2965</v>
      </c>
      <c r="E16678" t="s">
        <v>3368</v>
      </c>
      <c r="F16678" s="6">
        <v>21</v>
      </c>
      <c r="G16678" s="6">
        <v>193.67242431640625</v>
      </c>
      <c r="H16678" s="6">
        <v>166.31288146972656</v>
      </c>
      <c r="I16678" s="6">
        <v>32.404445648193359</v>
      </c>
      <c r="J16678" s="6">
        <v>73.002686567164204</v>
      </c>
      <c r="K16678">
        <f t="shared" si="520"/>
        <v>0</v>
      </c>
    </row>
    <row r="16679" spans="1:11" x14ac:dyDescent="0.25">
      <c r="A16679" s="5" t="str">
        <f t="shared" si="521"/>
        <v>ZoneRemainder of SystemAverage WeekdaySeptember22</v>
      </c>
      <c r="B16679" t="s">
        <v>2238</v>
      </c>
      <c r="C16679" t="s">
        <v>2268</v>
      </c>
      <c r="D16679" t="s">
        <v>2965</v>
      </c>
      <c r="E16679" t="s">
        <v>3368</v>
      </c>
      <c r="F16679" s="6">
        <v>22</v>
      </c>
      <c r="G16679" s="6">
        <v>197.21824645996094</v>
      </c>
      <c r="H16679" s="6">
        <v>188.85862731933594</v>
      </c>
      <c r="I16679" s="6">
        <v>32.105831146240234</v>
      </c>
      <c r="J16679" s="6">
        <v>71.466417910447717</v>
      </c>
      <c r="K16679">
        <f t="shared" si="520"/>
        <v>0</v>
      </c>
    </row>
    <row r="16680" spans="1:11" x14ac:dyDescent="0.25">
      <c r="A16680" s="5" t="str">
        <f t="shared" si="521"/>
        <v>ZoneRemainder of SystemAverage WeekdaySeptember23</v>
      </c>
      <c r="B16680" t="s">
        <v>2238</v>
      </c>
      <c r="C16680" t="s">
        <v>2268</v>
      </c>
      <c r="D16680" t="s">
        <v>2965</v>
      </c>
      <c r="E16680" t="s">
        <v>3368</v>
      </c>
      <c r="F16680" s="6">
        <v>23</v>
      </c>
      <c r="G16680" s="6">
        <v>181.41365051269531</v>
      </c>
      <c r="H16680" s="6">
        <v>189.53494262695313</v>
      </c>
      <c r="I16680" s="6">
        <v>33.548774719238281</v>
      </c>
      <c r="J16680" s="6">
        <v>69.919253731343275</v>
      </c>
      <c r="K16680">
        <f t="shared" si="520"/>
        <v>0</v>
      </c>
    </row>
    <row r="16681" spans="1:11" x14ac:dyDescent="0.25">
      <c r="A16681" s="5" t="str">
        <f t="shared" si="521"/>
        <v>ZoneRemainder of SystemAverage WeekdaySeptember24</v>
      </c>
      <c r="B16681" t="s">
        <v>2238</v>
      </c>
      <c r="C16681" t="s">
        <v>2268</v>
      </c>
      <c r="D16681" t="s">
        <v>2965</v>
      </c>
      <c r="E16681" t="s">
        <v>3368</v>
      </c>
      <c r="F16681" s="6">
        <v>24</v>
      </c>
      <c r="G16681" s="6">
        <v>183.42262268066406</v>
      </c>
      <c r="H16681" s="6">
        <v>186.9615478515625</v>
      </c>
      <c r="I16681" s="6">
        <v>32.230430603027344</v>
      </c>
      <c r="J16681" s="6">
        <v>69.014029850746297</v>
      </c>
      <c r="K16681">
        <f t="shared" si="520"/>
        <v>0</v>
      </c>
    </row>
    <row r="16682" spans="1:11" x14ac:dyDescent="0.25">
      <c r="A16682" s="5" t="str">
        <f t="shared" si="521"/>
        <v>ZoneRemainder of SystemMonthly Peak DaySeptember1</v>
      </c>
      <c r="B16682" t="s">
        <v>2238</v>
      </c>
      <c r="C16682" t="s">
        <v>2268</v>
      </c>
      <c r="D16682" t="s">
        <v>2966</v>
      </c>
      <c r="E16682" t="s">
        <v>3368</v>
      </c>
      <c r="F16682" s="6">
        <v>1</v>
      </c>
      <c r="G16682" s="6">
        <v>187.32221984863281</v>
      </c>
      <c r="H16682" s="6">
        <v>176.83575439453125</v>
      </c>
      <c r="I16682" s="6">
        <v>18.467327117919922</v>
      </c>
      <c r="J16682" s="6">
        <v>73.395223880597044</v>
      </c>
      <c r="K16682">
        <f t="shared" si="520"/>
        <v>0</v>
      </c>
    </row>
    <row r="16683" spans="1:11" x14ac:dyDescent="0.25">
      <c r="A16683" s="5" t="str">
        <f t="shared" si="521"/>
        <v>ZoneRemainder of SystemMonthly Peak DaySeptember2</v>
      </c>
      <c r="B16683" t="s">
        <v>2238</v>
      </c>
      <c r="C16683" t="s">
        <v>2268</v>
      </c>
      <c r="D16683" t="s">
        <v>2966</v>
      </c>
      <c r="E16683" t="s">
        <v>3368</v>
      </c>
      <c r="F16683" s="6">
        <v>2</v>
      </c>
      <c r="G16683" s="6">
        <v>205.18096923828125</v>
      </c>
      <c r="H16683" s="6">
        <v>197.21763610839844</v>
      </c>
      <c r="I16683" s="6">
        <v>21.202512741088867</v>
      </c>
      <c r="J16683" s="6">
        <v>73.010000000000048</v>
      </c>
      <c r="K16683">
        <f t="shared" si="520"/>
        <v>0</v>
      </c>
    </row>
    <row r="16684" spans="1:11" x14ac:dyDescent="0.25">
      <c r="A16684" s="5" t="str">
        <f t="shared" si="521"/>
        <v>ZoneRemainder of SystemMonthly Peak DaySeptember3</v>
      </c>
      <c r="B16684" t="s">
        <v>2238</v>
      </c>
      <c r="C16684" t="s">
        <v>2268</v>
      </c>
      <c r="D16684" t="s">
        <v>2966</v>
      </c>
      <c r="E16684" t="s">
        <v>3368</v>
      </c>
      <c r="F16684" s="6">
        <v>3</v>
      </c>
      <c r="G16684" s="6">
        <v>209.07737731933594</v>
      </c>
      <c r="H16684" s="6">
        <v>199.25999450683594</v>
      </c>
      <c r="I16684" s="6">
        <v>25.862627029418945</v>
      </c>
      <c r="J16684" s="6">
        <v>72.425373134328339</v>
      </c>
      <c r="K16684">
        <f t="shared" si="520"/>
        <v>0</v>
      </c>
    </row>
    <row r="16685" spans="1:11" x14ac:dyDescent="0.25">
      <c r="A16685" s="5" t="str">
        <f t="shared" si="521"/>
        <v>ZoneRemainder of SystemMonthly Peak DaySeptember4</v>
      </c>
      <c r="B16685" t="s">
        <v>2238</v>
      </c>
      <c r="C16685" t="s">
        <v>2268</v>
      </c>
      <c r="D16685" t="s">
        <v>2966</v>
      </c>
      <c r="E16685" t="s">
        <v>3368</v>
      </c>
      <c r="F16685" s="6">
        <v>4</v>
      </c>
      <c r="G16685" s="6">
        <v>202.85310363769531</v>
      </c>
      <c r="H16685" s="6">
        <v>188.3953857421875</v>
      </c>
      <c r="I16685" s="6">
        <v>19.391216278076172</v>
      </c>
      <c r="J16685" s="6">
        <v>71.903731343283582</v>
      </c>
      <c r="K16685">
        <f t="shared" si="520"/>
        <v>0</v>
      </c>
    </row>
    <row r="16686" spans="1:11" x14ac:dyDescent="0.25">
      <c r="A16686" s="5" t="str">
        <f t="shared" si="521"/>
        <v>ZoneRemainder of SystemMonthly Peak DaySeptember5</v>
      </c>
      <c r="B16686" t="s">
        <v>2238</v>
      </c>
      <c r="C16686" t="s">
        <v>2268</v>
      </c>
      <c r="D16686" t="s">
        <v>2966</v>
      </c>
      <c r="E16686" t="s">
        <v>3368</v>
      </c>
      <c r="F16686" s="6">
        <v>5</v>
      </c>
      <c r="G16686" s="6">
        <v>266.86593627929688</v>
      </c>
      <c r="H16686" s="6">
        <v>252.57565307617188</v>
      </c>
      <c r="I16686" s="6">
        <v>23.716058731079102</v>
      </c>
      <c r="J16686" s="6">
        <v>71.799104477612005</v>
      </c>
      <c r="K16686">
        <f t="shared" si="520"/>
        <v>0</v>
      </c>
    </row>
    <row r="16687" spans="1:11" x14ac:dyDescent="0.25">
      <c r="A16687" s="5" t="str">
        <f t="shared" si="521"/>
        <v>ZoneRemainder of SystemMonthly Peak DaySeptember6</v>
      </c>
      <c r="B16687" t="s">
        <v>2238</v>
      </c>
      <c r="C16687" t="s">
        <v>2268</v>
      </c>
      <c r="D16687" t="s">
        <v>2966</v>
      </c>
      <c r="E16687" t="s">
        <v>3368</v>
      </c>
      <c r="F16687" s="6">
        <v>6</v>
      </c>
      <c r="G16687" s="6">
        <v>341.97967529296875</v>
      </c>
      <c r="H16687" s="6">
        <v>327.10995483398438</v>
      </c>
      <c r="I16687" s="6">
        <v>29.611602783203125</v>
      </c>
      <c r="J16687" s="6">
        <v>71.841641791044793</v>
      </c>
      <c r="K16687">
        <f t="shared" si="520"/>
        <v>0</v>
      </c>
    </row>
    <row r="16688" spans="1:11" x14ac:dyDescent="0.25">
      <c r="A16688" s="5" t="str">
        <f t="shared" si="521"/>
        <v>ZoneRemainder of SystemMonthly Peak DaySeptember7</v>
      </c>
      <c r="B16688" t="s">
        <v>2238</v>
      </c>
      <c r="C16688" t="s">
        <v>2268</v>
      </c>
      <c r="D16688" t="s">
        <v>2966</v>
      </c>
      <c r="E16688" t="s">
        <v>3368</v>
      </c>
      <c r="F16688" s="6">
        <v>7</v>
      </c>
      <c r="G16688" s="6">
        <v>403.46701049804688</v>
      </c>
      <c r="H16688" s="6">
        <v>390.1927490234375</v>
      </c>
      <c r="I16688" s="6">
        <v>30.60356330871582</v>
      </c>
      <c r="J16688" s="6">
        <v>71.690597014925402</v>
      </c>
      <c r="K16688">
        <f t="shared" si="520"/>
        <v>0</v>
      </c>
    </row>
    <row r="16689" spans="1:11" x14ac:dyDescent="0.25">
      <c r="A16689" s="5" t="str">
        <f t="shared" si="521"/>
        <v>ZoneRemainder of SystemMonthly Peak DaySeptember8</v>
      </c>
      <c r="B16689" t="s">
        <v>2238</v>
      </c>
      <c r="C16689" t="s">
        <v>2268</v>
      </c>
      <c r="D16689" t="s">
        <v>2966</v>
      </c>
      <c r="E16689" t="s">
        <v>3368</v>
      </c>
      <c r="F16689" s="6">
        <v>8</v>
      </c>
      <c r="G16689" s="6">
        <v>405.89791870117188</v>
      </c>
      <c r="H16689" s="6">
        <v>392.73818969726563</v>
      </c>
      <c r="I16689" s="6">
        <v>31.879148483276367</v>
      </c>
      <c r="J16689" s="6">
        <v>70.997761194029849</v>
      </c>
      <c r="K16689">
        <f t="shared" si="520"/>
        <v>0</v>
      </c>
    </row>
    <row r="16690" spans="1:11" x14ac:dyDescent="0.25">
      <c r="A16690" s="5" t="str">
        <f t="shared" si="521"/>
        <v>ZoneRemainder of SystemMonthly Peak DaySeptember9</v>
      </c>
      <c r="B16690" t="s">
        <v>2238</v>
      </c>
      <c r="C16690" t="s">
        <v>2268</v>
      </c>
      <c r="D16690" t="s">
        <v>2966</v>
      </c>
      <c r="E16690" t="s">
        <v>3368</v>
      </c>
      <c r="F16690" s="6">
        <v>9</v>
      </c>
      <c r="G16690" s="6">
        <v>399.15524291992188</v>
      </c>
      <c r="H16690" s="6">
        <v>388.37066650390625</v>
      </c>
      <c r="I16690" s="6">
        <v>28.626848220825195</v>
      </c>
      <c r="J16690" s="6">
        <v>72.667014925373195</v>
      </c>
      <c r="K16690">
        <f t="shared" si="520"/>
        <v>0</v>
      </c>
    </row>
    <row r="16691" spans="1:11" x14ac:dyDescent="0.25">
      <c r="A16691" s="5" t="str">
        <f t="shared" si="521"/>
        <v>ZoneRemainder of SystemMonthly Peak DaySeptember10</v>
      </c>
      <c r="B16691" t="s">
        <v>2238</v>
      </c>
      <c r="C16691" t="s">
        <v>2268</v>
      </c>
      <c r="D16691" t="s">
        <v>2966</v>
      </c>
      <c r="E16691" t="s">
        <v>3368</v>
      </c>
      <c r="F16691" s="6">
        <v>10</v>
      </c>
      <c r="G16691" s="6">
        <v>400.20632934570313</v>
      </c>
      <c r="H16691" s="6">
        <v>385.97091674804688</v>
      </c>
      <c r="I16691" s="6">
        <v>27.238273620605469</v>
      </c>
      <c r="J16691" s="6">
        <v>76.345373134328327</v>
      </c>
      <c r="K16691">
        <f t="shared" si="520"/>
        <v>0</v>
      </c>
    </row>
    <row r="16692" spans="1:11" x14ac:dyDescent="0.25">
      <c r="A16692" s="5" t="str">
        <f t="shared" si="521"/>
        <v>ZoneRemainder of SystemMonthly Peak DaySeptember11</v>
      </c>
      <c r="B16692" t="s">
        <v>2238</v>
      </c>
      <c r="C16692" t="s">
        <v>2268</v>
      </c>
      <c r="D16692" t="s">
        <v>2966</v>
      </c>
      <c r="E16692" t="s">
        <v>3368</v>
      </c>
      <c r="F16692" s="6">
        <v>11</v>
      </c>
      <c r="G16692" s="6">
        <v>412.86404418945313</v>
      </c>
      <c r="H16692" s="6">
        <v>406.56103515625</v>
      </c>
      <c r="I16692" s="6">
        <v>26.585453033447266</v>
      </c>
      <c r="J16692" s="6">
        <v>80.828805970149233</v>
      </c>
      <c r="K16692">
        <f t="shared" si="520"/>
        <v>0</v>
      </c>
    </row>
    <row r="16693" spans="1:11" x14ac:dyDescent="0.25">
      <c r="A16693" s="5" t="str">
        <f t="shared" si="521"/>
        <v>ZoneRemainder of SystemMonthly Peak DaySeptember12</v>
      </c>
      <c r="B16693" t="s">
        <v>2238</v>
      </c>
      <c r="C16693" t="s">
        <v>2268</v>
      </c>
      <c r="D16693" t="s">
        <v>2966</v>
      </c>
      <c r="E16693" t="s">
        <v>3368</v>
      </c>
      <c r="F16693" s="6">
        <v>12</v>
      </c>
      <c r="G16693" s="6">
        <v>379.880615234375</v>
      </c>
      <c r="H16693" s="6">
        <v>374.79705810546875</v>
      </c>
      <c r="I16693" s="6">
        <v>25.016685485839844</v>
      </c>
      <c r="J16693" s="6">
        <v>84.793582089552217</v>
      </c>
      <c r="K16693">
        <f t="shared" si="520"/>
        <v>0</v>
      </c>
    </row>
    <row r="16694" spans="1:11" x14ac:dyDescent="0.25">
      <c r="A16694" s="5" t="str">
        <f t="shared" si="521"/>
        <v>ZoneRemainder of SystemMonthly Peak DaySeptember13</v>
      </c>
      <c r="B16694" t="s">
        <v>2238</v>
      </c>
      <c r="C16694" t="s">
        <v>2268</v>
      </c>
      <c r="D16694" t="s">
        <v>2966</v>
      </c>
      <c r="E16694" t="s">
        <v>3368</v>
      </c>
      <c r="F16694" s="6">
        <v>13</v>
      </c>
      <c r="G16694" s="6">
        <v>348.3531494140625</v>
      </c>
      <c r="H16694" s="6">
        <v>337.66183471679688</v>
      </c>
      <c r="I16694" s="6">
        <v>23.941169738769531</v>
      </c>
      <c r="J16694" s="6">
        <v>87.742089552238866</v>
      </c>
      <c r="K16694">
        <f t="shared" si="520"/>
        <v>0</v>
      </c>
    </row>
    <row r="16695" spans="1:11" x14ac:dyDescent="0.25">
      <c r="A16695" s="5" t="str">
        <f t="shared" si="521"/>
        <v>ZoneRemainder of SystemMonthly Peak DaySeptember14</v>
      </c>
      <c r="B16695" t="s">
        <v>2238</v>
      </c>
      <c r="C16695" t="s">
        <v>2268</v>
      </c>
      <c r="D16695" t="s">
        <v>2966</v>
      </c>
      <c r="E16695" t="s">
        <v>3368</v>
      </c>
      <c r="F16695" s="6">
        <v>14</v>
      </c>
      <c r="G16695" s="6">
        <v>304.30078125</v>
      </c>
      <c r="H16695" s="6">
        <v>293.64483642578125</v>
      </c>
      <c r="I16695" s="6">
        <v>23.629037857055664</v>
      </c>
      <c r="J16695" s="6">
        <v>90.318208955223824</v>
      </c>
      <c r="K16695">
        <f t="shared" si="520"/>
        <v>0</v>
      </c>
    </row>
    <row r="16696" spans="1:11" x14ac:dyDescent="0.25">
      <c r="A16696" s="5" t="str">
        <f t="shared" si="521"/>
        <v>ZoneRemainder of SystemMonthly Peak DaySeptember15</v>
      </c>
      <c r="B16696" t="s">
        <v>2238</v>
      </c>
      <c r="C16696" t="s">
        <v>2268</v>
      </c>
      <c r="D16696" t="s">
        <v>2966</v>
      </c>
      <c r="E16696" t="s">
        <v>3368</v>
      </c>
      <c r="F16696" s="6">
        <v>15</v>
      </c>
      <c r="G16696" s="6">
        <v>271.27752685546875</v>
      </c>
      <c r="H16696" s="6">
        <v>251.59825134277344</v>
      </c>
      <c r="I16696" s="6">
        <v>22.557529449462891</v>
      </c>
      <c r="J16696" s="6">
        <v>91.785970149253785</v>
      </c>
      <c r="K16696">
        <f t="shared" si="520"/>
        <v>0</v>
      </c>
    </row>
    <row r="16697" spans="1:11" x14ac:dyDescent="0.25">
      <c r="A16697" s="5" t="str">
        <f t="shared" si="521"/>
        <v>ZoneRemainder of SystemMonthly Peak DaySeptember16</v>
      </c>
      <c r="B16697" t="s">
        <v>2238</v>
      </c>
      <c r="C16697" t="s">
        <v>2268</v>
      </c>
      <c r="D16697" t="s">
        <v>2966</v>
      </c>
      <c r="E16697" t="s">
        <v>3368</v>
      </c>
      <c r="F16697" s="6">
        <v>16</v>
      </c>
      <c r="G16697" s="6">
        <v>236.44869995117188</v>
      </c>
      <c r="H16697" s="6">
        <v>217.15777587890625</v>
      </c>
      <c r="I16697" s="6">
        <v>22.372726440429688</v>
      </c>
      <c r="J16697" s="6">
        <v>93.374626865671701</v>
      </c>
      <c r="K16697">
        <f t="shared" si="520"/>
        <v>0</v>
      </c>
    </row>
    <row r="16698" spans="1:11" x14ac:dyDescent="0.25">
      <c r="A16698" s="5" t="str">
        <f t="shared" si="521"/>
        <v>ZoneRemainder of SystemMonthly Peak DaySeptember17</v>
      </c>
      <c r="B16698" t="s">
        <v>2238</v>
      </c>
      <c r="C16698" t="s">
        <v>2268</v>
      </c>
      <c r="D16698" t="s">
        <v>2966</v>
      </c>
      <c r="E16698" t="s">
        <v>3368</v>
      </c>
      <c r="F16698" s="6">
        <v>17</v>
      </c>
      <c r="G16698" s="6">
        <v>181.44569396972656</v>
      </c>
      <c r="H16698" s="6">
        <v>168.83221435546875</v>
      </c>
      <c r="I16698" s="6">
        <v>22.729976654052734</v>
      </c>
      <c r="J16698" s="6">
        <v>92.754179104477601</v>
      </c>
      <c r="K16698">
        <f t="shared" si="520"/>
        <v>0</v>
      </c>
    </row>
    <row r="16699" spans="1:11" x14ac:dyDescent="0.25">
      <c r="A16699" s="5" t="str">
        <f t="shared" si="521"/>
        <v>ZoneRemainder of SystemMonthly Peak DaySeptember18</v>
      </c>
      <c r="B16699" t="s">
        <v>2238</v>
      </c>
      <c r="C16699" t="s">
        <v>2268</v>
      </c>
      <c r="D16699" t="s">
        <v>2966</v>
      </c>
      <c r="E16699" t="s">
        <v>3368</v>
      </c>
      <c r="F16699" s="6">
        <v>18</v>
      </c>
      <c r="G16699" s="6">
        <v>164.93075561523438</v>
      </c>
      <c r="H16699" s="6">
        <v>155.98667907714844</v>
      </c>
      <c r="I16699" s="6">
        <v>24.726600646972656</v>
      </c>
      <c r="J16699" s="6">
        <v>91.835522388059744</v>
      </c>
      <c r="K16699">
        <f t="shared" si="520"/>
        <v>0</v>
      </c>
    </row>
    <row r="16700" spans="1:11" x14ac:dyDescent="0.25">
      <c r="A16700" s="5" t="str">
        <f t="shared" si="521"/>
        <v>ZoneRemainder of SystemMonthly Peak DaySeptember19</v>
      </c>
      <c r="B16700" t="s">
        <v>2238</v>
      </c>
      <c r="C16700" t="s">
        <v>2268</v>
      </c>
      <c r="D16700" t="s">
        <v>2966</v>
      </c>
      <c r="E16700" t="s">
        <v>3368</v>
      </c>
      <c r="F16700" s="6">
        <v>19</v>
      </c>
      <c r="G16700" s="6">
        <v>166.56808471679688</v>
      </c>
      <c r="H16700" s="6">
        <v>157.71173095703125</v>
      </c>
      <c r="I16700" s="6">
        <v>25.157167434692383</v>
      </c>
      <c r="J16700" s="6">
        <v>89.258208955223836</v>
      </c>
      <c r="K16700">
        <f t="shared" si="520"/>
        <v>0</v>
      </c>
    </row>
    <row r="16701" spans="1:11" x14ac:dyDescent="0.25">
      <c r="A16701" s="5" t="str">
        <f t="shared" si="521"/>
        <v>ZoneRemainder of SystemMonthly Peak DaySeptember20</v>
      </c>
      <c r="B16701" t="s">
        <v>2238</v>
      </c>
      <c r="C16701" t="s">
        <v>2268</v>
      </c>
      <c r="D16701" t="s">
        <v>2966</v>
      </c>
      <c r="E16701" t="s">
        <v>3368</v>
      </c>
      <c r="F16701" s="6">
        <v>20</v>
      </c>
      <c r="G16701" s="6">
        <v>169.30665588378906</v>
      </c>
      <c r="H16701" s="6">
        <v>156.75445556640625</v>
      </c>
      <c r="I16701" s="6">
        <v>33.150257110595703</v>
      </c>
      <c r="J16701" s="6">
        <v>85.441940298507504</v>
      </c>
      <c r="K16701">
        <f t="shared" si="520"/>
        <v>0</v>
      </c>
    </row>
    <row r="16702" spans="1:11" x14ac:dyDescent="0.25">
      <c r="A16702" s="5" t="str">
        <f t="shared" si="521"/>
        <v>ZoneRemainder of SystemMonthly Peak DaySeptember21</v>
      </c>
      <c r="B16702" t="s">
        <v>2238</v>
      </c>
      <c r="C16702" t="s">
        <v>2268</v>
      </c>
      <c r="D16702" t="s">
        <v>2966</v>
      </c>
      <c r="E16702" t="s">
        <v>3368</v>
      </c>
      <c r="F16702" s="6">
        <v>21</v>
      </c>
      <c r="G16702" s="6">
        <v>174.2154541015625</v>
      </c>
      <c r="H16702" s="6">
        <v>164.27052307128906</v>
      </c>
      <c r="I16702" s="6">
        <v>34.958641052246094</v>
      </c>
      <c r="J16702" s="6">
        <v>81.644029850746264</v>
      </c>
      <c r="K16702">
        <f t="shared" si="520"/>
        <v>0</v>
      </c>
    </row>
    <row r="16703" spans="1:11" x14ac:dyDescent="0.25">
      <c r="A16703" s="5" t="str">
        <f t="shared" si="521"/>
        <v>ZoneRemainder of SystemMonthly Peak DaySeptember22</v>
      </c>
      <c r="B16703" t="s">
        <v>2238</v>
      </c>
      <c r="C16703" t="s">
        <v>2268</v>
      </c>
      <c r="D16703" t="s">
        <v>2966</v>
      </c>
      <c r="E16703" t="s">
        <v>3368</v>
      </c>
      <c r="F16703" s="6">
        <v>22</v>
      </c>
      <c r="G16703" s="6">
        <v>181.83999633789063</v>
      </c>
      <c r="H16703" s="6">
        <v>177.41069030761719</v>
      </c>
      <c r="I16703" s="6">
        <v>34.183822631835938</v>
      </c>
      <c r="J16703" s="6">
        <v>78.988507462686613</v>
      </c>
      <c r="K16703">
        <f t="shared" si="520"/>
        <v>0</v>
      </c>
    </row>
    <row r="16704" spans="1:11" x14ac:dyDescent="0.25">
      <c r="A16704" s="5" t="str">
        <f t="shared" si="521"/>
        <v>ZoneRemainder of SystemMonthly Peak DaySeptember23</v>
      </c>
      <c r="B16704" t="s">
        <v>2238</v>
      </c>
      <c r="C16704" t="s">
        <v>2268</v>
      </c>
      <c r="D16704" t="s">
        <v>2966</v>
      </c>
      <c r="E16704" t="s">
        <v>3368</v>
      </c>
      <c r="F16704" s="6">
        <v>23</v>
      </c>
      <c r="G16704" s="6">
        <v>185.99296569824219</v>
      </c>
      <c r="H16704" s="6">
        <v>194.76264953613281</v>
      </c>
      <c r="I16704" s="6">
        <v>25.745050430297852</v>
      </c>
      <c r="J16704" s="6">
        <v>76.746865671641785</v>
      </c>
      <c r="K16704">
        <f t="shared" si="520"/>
        <v>0</v>
      </c>
    </row>
    <row r="16705" spans="1:11" x14ac:dyDescent="0.25">
      <c r="A16705" s="5" t="str">
        <f t="shared" si="521"/>
        <v>ZoneRemainder of SystemMonthly Peak DaySeptember24</v>
      </c>
      <c r="B16705" t="s">
        <v>2238</v>
      </c>
      <c r="C16705" t="s">
        <v>2268</v>
      </c>
      <c r="D16705" t="s">
        <v>2966</v>
      </c>
      <c r="E16705" t="s">
        <v>3368</v>
      </c>
      <c r="F16705" s="6">
        <v>24</v>
      </c>
      <c r="G16705" s="6">
        <v>178.79850769042969</v>
      </c>
      <c r="H16705" s="6">
        <v>180.67379760742188</v>
      </c>
      <c r="I16705" s="6">
        <v>22.936290740966797</v>
      </c>
      <c r="J16705" s="6">
        <v>75.360746268656712</v>
      </c>
      <c r="K16705">
        <f t="shared" si="520"/>
        <v>0</v>
      </c>
    </row>
    <row r="16706" spans="1:11" x14ac:dyDescent="0.25">
      <c r="A16706" s="5" t="str">
        <f t="shared" si="521"/>
        <v>ZoneRemainder of SystemAverage WeekdayOctober1</v>
      </c>
      <c r="B16706" t="s">
        <v>2238</v>
      </c>
      <c r="C16706" t="s">
        <v>2268</v>
      </c>
      <c r="D16706" t="s">
        <v>2967</v>
      </c>
      <c r="E16706" t="s">
        <v>3369</v>
      </c>
      <c r="F16706" s="6">
        <v>1</v>
      </c>
      <c r="G16706" s="6">
        <v>213.81103515625</v>
      </c>
      <c r="H16706" s="6">
        <v>213.81103515625</v>
      </c>
      <c r="I16706" s="6">
        <v>24.157947540283203</v>
      </c>
      <c r="J16706" s="6">
        <v>68.279375000000016</v>
      </c>
      <c r="K16706">
        <f t="shared" ref="K16706:K16769" si="522">INDEX(events, MATCH(CONCATENATE(B16706, C16706, D16706, E16706), events_y, 0), MATCH("Confidential", events_x, 0))</f>
        <v>0</v>
      </c>
    </row>
    <row r="16707" spans="1:11" x14ac:dyDescent="0.25">
      <c r="A16707" s="5" t="str">
        <f t="shared" ref="A16707:A16770" si="523">CONCATENATE(B16707, C16707, D16707, E16707, F16707)</f>
        <v>ZoneRemainder of SystemAverage WeekdayOctober2</v>
      </c>
      <c r="B16707" t="s">
        <v>2238</v>
      </c>
      <c r="C16707" t="s">
        <v>2268</v>
      </c>
      <c r="D16707" t="s">
        <v>2967</v>
      </c>
      <c r="E16707" t="s">
        <v>3369</v>
      </c>
      <c r="F16707" s="6">
        <v>2</v>
      </c>
      <c r="G16707" s="6">
        <v>216.79103088378906</v>
      </c>
      <c r="H16707" s="6">
        <v>216.79103088378906</v>
      </c>
      <c r="I16707" s="6">
        <v>22.650663375854492</v>
      </c>
      <c r="J16707" s="6">
        <v>67.596041666666665</v>
      </c>
      <c r="K16707">
        <f t="shared" si="522"/>
        <v>0</v>
      </c>
    </row>
    <row r="16708" spans="1:11" x14ac:dyDescent="0.25">
      <c r="A16708" s="5" t="str">
        <f t="shared" si="523"/>
        <v>ZoneRemainder of SystemAverage WeekdayOctober3</v>
      </c>
      <c r="B16708" t="s">
        <v>2238</v>
      </c>
      <c r="C16708" t="s">
        <v>2268</v>
      </c>
      <c r="D16708" t="s">
        <v>2967</v>
      </c>
      <c r="E16708" t="s">
        <v>3369</v>
      </c>
      <c r="F16708" s="6">
        <v>3</v>
      </c>
      <c r="G16708" s="6">
        <v>240.96241760253906</v>
      </c>
      <c r="H16708" s="6">
        <v>240.96241760253906</v>
      </c>
      <c r="I16708" s="6">
        <v>25.516330718994141</v>
      </c>
      <c r="J16708" s="6">
        <v>66.833958333333371</v>
      </c>
      <c r="K16708">
        <f t="shared" si="522"/>
        <v>0</v>
      </c>
    </row>
    <row r="16709" spans="1:11" x14ac:dyDescent="0.25">
      <c r="A16709" s="5" t="str">
        <f t="shared" si="523"/>
        <v>ZoneRemainder of SystemAverage WeekdayOctober4</v>
      </c>
      <c r="B16709" t="s">
        <v>2238</v>
      </c>
      <c r="C16709" t="s">
        <v>2268</v>
      </c>
      <c r="D16709" t="s">
        <v>2967</v>
      </c>
      <c r="E16709" t="s">
        <v>3369</v>
      </c>
      <c r="F16709" s="6">
        <v>4</v>
      </c>
      <c r="G16709" s="6">
        <v>249.25094604492188</v>
      </c>
      <c r="H16709" s="6">
        <v>249.25094604492188</v>
      </c>
      <c r="I16709" s="6">
        <v>28.574100494384766</v>
      </c>
      <c r="J16709" s="6">
        <v>66.385208333333324</v>
      </c>
      <c r="K16709">
        <f t="shared" si="522"/>
        <v>0</v>
      </c>
    </row>
    <row r="16710" spans="1:11" x14ac:dyDescent="0.25">
      <c r="A16710" s="5" t="str">
        <f t="shared" si="523"/>
        <v>ZoneRemainder of SystemAverage WeekdayOctober5</v>
      </c>
      <c r="B16710" t="s">
        <v>2238</v>
      </c>
      <c r="C16710" t="s">
        <v>2268</v>
      </c>
      <c r="D16710" t="s">
        <v>2967</v>
      </c>
      <c r="E16710" t="s">
        <v>3369</v>
      </c>
      <c r="F16710" s="6">
        <v>5</v>
      </c>
      <c r="G16710" s="6">
        <v>305.31161499023438</v>
      </c>
      <c r="H16710" s="6">
        <v>305.31161499023438</v>
      </c>
      <c r="I16710" s="6">
        <v>30.733085632324219</v>
      </c>
      <c r="J16710" s="6">
        <v>65.763333333333335</v>
      </c>
      <c r="K16710">
        <f t="shared" si="522"/>
        <v>0</v>
      </c>
    </row>
    <row r="16711" spans="1:11" x14ac:dyDescent="0.25">
      <c r="A16711" s="5" t="str">
        <f t="shared" si="523"/>
        <v>ZoneRemainder of SystemAverage WeekdayOctober6</v>
      </c>
      <c r="B16711" t="s">
        <v>2238</v>
      </c>
      <c r="C16711" t="s">
        <v>2268</v>
      </c>
      <c r="D16711" t="s">
        <v>2967</v>
      </c>
      <c r="E16711" t="s">
        <v>3369</v>
      </c>
      <c r="F16711" s="6">
        <v>6</v>
      </c>
      <c r="G16711" s="6">
        <v>398.080810546875</v>
      </c>
      <c r="H16711" s="6">
        <v>398.080810546875</v>
      </c>
      <c r="I16711" s="6">
        <v>32.726219177246094</v>
      </c>
      <c r="J16711" s="6">
        <v>65.149374999999978</v>
      </c>
      <c r="K16711">
        <f t="shared" si="522"/>
        <v>0</v>
      </c>
    </row>
    <row r="16712" spans="1:11" x14ac:dyDescent="0.25">
      <c r="A16712" s="5" t="str">
        <f t="shared" si="523"/>
        <v>ZoneRemainder of SystemAverage WeekdayOctober7</v>
      </c>
      <c r="B16712" t="s">
        <v>2238</v>
      </c>
      <c r="C16712" t="s">
        <v>2268</v>
      </c>
      <c r="D16712" t="s">
        <v>2967</v>
      </c>
      <c r="E16712" t="s">
        <v>3369</v>
      </c>
      <c r="F16712" s="6">
        <v>7</v>
      </c>
      <c r="G16712" s="6">
        <v>454.111572265625</v>
      </c>
      <c r="H16712" s="6">
        <v>454.111572265625</v>
      </c>
      <c r="I16712" s="6">
        <v>30.719448089599609</v>
      </c>
      <c r="J16712" s="6">
        <v>64.066666666666677</v>
      </c>
      <c r="K16712">
        <f t="shared" si="522"/>
        <v>0</v>
      </c>
    </row>
    <row r="16713" spans="1:11" x14ac:dyDescent="0.25">
      <c r="A16713" s="5" t="str">
        <f t="shared" si="523"/>
        <v>ZoneRemainder of SystemAverage WeekdayOctober8</v>
      </c>
      <c r="B16713" t="s">
        <v>2238</v>
      </c>
      <c r="C16713" t="s">
        <v>2268</v>
      </c>
      <c r="D16713" t="s">
        <v>2967</v>
      </c>
      <c r="E16713" t="s">
        <v>3369</v>
      </c>
      <c r="F16713" s="6">
        <v>8</v>
      </c>
      <c r="G16713" s="6">
        <v>463.08160400390625</v>
      </c>
      <c r="H16713" s="6">
        <v>463.08160400390625</v>
      </c>
      <c r="I16713" s="6">
        <v>31.835996627807617</v>
      </c>
      <c r="J16713" s="6">
        <v>63.327708333333334</v>
      </c>
      <c r="K16713">
        <f t="shared" si="522"/>
        <v>0</v>
      </c>
    </row>
    <row r="16714" spans="1:11" x14ac:dyDescent="0.25">
      <c r="A16714" s="5" t="str">
        <f t="shared" si="523"/>
        <v>ZoneRemainder of SystemAverage WeekdayOctober9</v>
      </c>
      <c r="B16714" t="s">
        <v>2238</v>
      </c>
      <c r="C16714" t="s">
        <v>2268</v>
      </c>
      <c r="D16714" t="s">
        <v>2967</v>
      </c>
      <c r="E16714" t="s">
        <v>3369</v>
      </c>
      <c r="F16714" s="6">
        <v>9</v>
      </c>
      <c r="G16714" s="6">
        <v>500.39620971679688</v>
      </c>
      <c r="H16714" s="6">
        <v>500.39620971679688</v>
      </c>
      <c r="I16714" s="6">
        <v>28.676891326904297</v>
      </c>
      <c r="J16714" s="6">
        <v>63.745416666666664</v>
      </c>
      <c r="K16714">
        <f t="shared" si="522"/>
        <v>0</v>
      </c>
    </row>
    <row r="16715" spans="1:11" x14ac:dyDescent="0.25">
      <c r="A16715" s="5" t="str">
        <f t="shared" si="523"/>
        <v>ZoneRemainder of SystemAverage WeekdayOctober10</v>
      </c>
      <c r="B16715" t="s">
        <v>2238</v>
      </c>
      <c r="C16715" t="s">
        <v>2268</v>
      </c>
      <c r="D16715" t="s">
        <v>2967</v>
      </c>
      <c r="E16715" t="s">
        <v>3369</v>
      </c>
      <c r="F16715" s="6">
        <v>10</v>
      </c>
      <c r="G16715" s="6">
        <v>481.79098510742188</v>
      </c>
      <c r="H16715" s="6">
        <v>481.79098510742188</v>
      </c>
      <c r="I16715" s="6">
        <v>26.476350784301758</v>
      </c>
      <c r="J16715" s="6">
        <v>66.659583333333316</v>
      </c>
      <c r="K16715">
        <f t="shared" si="522"/>
        <v>0</v>
      </c>
    </row>
    <row r="16716" spans="1:11" x14ac:dyDescent="0.25">
      <c r="A16716" s="5" t="str">
        <f t="shared" si="523"/>
        <v>ZoneRemainder of SystemAverage WeekdayOctober11</v>
      </c>
      <c r="B16716" t="s">
        <v>2238</v>
      </c>
      <c r="C16716" t="s">
        <v>2268</v>
      </c>
      <c r="D16716" t="s">
        <v>2967</v>
      </c>
      <c r="E16716" t="s">
        <v>3369</v>
      </c>
      <c r="F16716" s="6">
        <v>11</v>
      </c>
      <c r="G16716" s="6">
        <v>480.48001098632813</v>
      </c>
      <c r="H16716" s="6">
        <v>480.48001098632813</v>
      </c>
      <c r="I16716" s="6">
        <v>26.789791107177734</v>
      </c>
      <c r="J16716" s="6">
        <v>70.514791666666682</v>
      </c>
      <c r="K16716">
        <f t="shared" si="522"/>
        <v>0</v>
      </c>
    </row>
    <row r="16717" spans="1:11" x14ac:dyDescent="0.25">
      <c r="A16717" s="5" t="str">
        <f t="shared" si="523"/>
        <v>ZoneRemainder of SystemAverage WeekdayOctober12</v>
      </c>
      <c r="B16717" t="s">
        <v>2238</v>
      </c>
      <c r="C16717" t="s">
        <v>2268</v>
      </c>
      <c r="D16717" t="s">
        <v>2967</v>
      </c>
      <c r="E16717" t="s">
        <v>3369</v>
      </c>
      <c r="F16717" s="6">
        <v>12</v>
      </c>
      <c r="G16717" s="6">
        <v>469.33377075195313</v>
      </c>
      <c r="H16717" s="6">
        <v>469.33377075195313</v>
      </c>
      <c r="I16717" s="6">
        <v>25.339912414550781</v>
      </c>
      <c r="J16717" s="6">
        <v>73.362669023786253</v>
      </c>
      <c r="K16717">
        <f t="shared" si="522"/>
        <v>0</v>
      </c>
    </row>
    <row r="16718" spans="1:11" x14ac:dyDescent="0.25">
      <c r="A16718" s="5" t="str">
        <f t="shared" si="523"/>
        <v>ZoneRemainder of SystemAverage WeekdayOctober13</v>
      </c>
      <c r="B16718" t="s">
        <v>2238</v>
      </c>
      <c r="C16718" t="s">
        <v>2268</v>
      </c>
      <c r="D16718" t="s">
        <v>2967</v>
      </c>
      <c r="E16718" t="s">
        <v>3369</v>
      </c>
      <c r="F16718" s="6">
        <v>13</v>
      </c>
      <c r="G16718" s="6">
        <v>426.68838500976563</v>
      </c>
      <c r="H16718" s="6">
        <v>426.68838500976563</v>
      </c>
      <c r="I16718" s="6">
        <v>23.047361373901367</v>
      </c>
      <c r="J16718" s="6">
        <v>77.800168888636975</v>
      </c>
      <c r="K16718">
        <f t="shared" si="522"/>
        <v>0</v>
      </c>
    </row>
    <row r="16719" spans="1:11" x14ac:dyDescent="0.25">
      <c r="A16719" s="5" t="str">
        <f t="shared" si="523"/>
        <v>ZoneRemainder of SystemAverage WeekdayOctober14</v>
      </c>
      <c r="B16719" t="s">
        <v>2238</v>
      </c>
      <c r="C16719" t="s">
        <v>2268</v>
      </c>
      <c r="D16719" t="s">
        <v>2967</v>
      </c>
      <c r="E16719" t="s">
        <v>3369</v>
      </c>
      <c r="F16719" s="6">
        <v>14</v>
      </c>
      <c r="G16719" s="6">
        <v>374.8133544921875</v>
      </c>
      <c r="H16719" s="6">
        <v>374.8133544921875</v>
      </c>
      <c r="I16719" s="6">
        <v>22.537708282470703</v>
      </c>
      <c r="J16719" s="6">
        <v>79.934840807233513</v>
      </c>
      <c r="K16719">
        <f t="shared" si="522"/>
        <v>0</v>
      </c>
    </row>
    <row r="16720" spans="1:11" x14ac:dyDescent="0.25">
      <c r="A16720" s="5" t="str">
        <f t="shared" si="523"/>
        <v>ZoneRemainder of SystemAverage WeekdayOctober15</v>
      </c>
      <c r="B16720" t="s">
        <v>2238</v>
      </c>
      <c r="C16720" t="s">
        <v>2268</v>
      </c>
      <c r="D16720" t="s">
        <v>2967</v>
      </c>
      <c r="E16720" t="s">
        <v>3369</v>
      </c>
      <c r="F16720" s="6">
        <v>15</v>
      </c>
      <c r="G16720" s="6">
        <v>333.621826171875</v>
      </c>
      <c r="H16720" s="6">
        <v>333.621826171875</v>
      </c>
      <c r="I16720" s="6">
        <v>19.361120223999023</v>
      </c>
      <c r="J16720" s="6">
        <v>81.245904187883681</v>
      </c>
      <c r="K16720">
        <f t="shared" si="522"/>
        <v>0</v>
      </c>
    </row>
    <row r="16721" spans="1:11" x14ac:dyDescent="0.25">
      <c r="A16721" s="5" t="str">
        <f t="shared" si="523"/>
        <v>ZoneRemainder of SystemAverage WeekdayOctober16</v>
      </c>
      <c r="B16721" t="s">
        <v>2238</v>
      </c>
      <c r="C16721" t="s">
        <v>2268</v>
      </c>
      <c r="D16721" t="s">
        <v>2967</v>
      </c>
      <c r="E16721" t="s">
        <v>3369</v>
      </c>
      <c r="F16721" s="6">
        <v>16</v>
      </c>
      <c r="G16721" s="6">
        <v>285.04251098632813</v>
      </c>
      <c r="H16721" s="6">
        <v>285.04251098632813</v>
      </c>
      <c r="I16721" s="6">
        <v>19.210445404052734</v>
      </c>
      <c r="J16721" s="6">
        <v>82.276091766357467</v>
      </c>
      <c r="K16721">
        <f t="shared" si="522"/>
        <v>0</v>
      </c>
    </row>
    <row r="16722" spans="1:11" x14ac:dyDescent="0.25">
      <c r="A16722" s="5" t="str">
        <f t="shared" si="523"/>
        <v>ZoneRemainder of SystemAverage WeekdayOctober17</v>
      </c>
      <c r="B16722" t="s">
        <v>2238</v>
      </c>
      <c r="C16722" t="s">
        <v>2268</v>
      </c>
      <c r="D16722" t="s">
        <v>2967</v>
      </c>
      <c r="E16722" t="s">
        <v>3369</v>
      </c>
      <c r="F16722" s="6">
        <v>17</v>
      </c>
      <c r="G16722" s="6">
        <v>243.86158752441406</v>
      </c>
      <c r="H16722" s="6">
        <v>243.86158752441406</v>
      </c>
      <c r="I16722" s="6">
        <v>18.558053970336914</v>
      </c>
      <c r="J16722" s="6">
        <v>82.012936776297437</v>
      </c>
      <c r="K16722">
        <f t="shared" si="522"/>
        <v>0</v>
      </c>
    </row>
    <row r="16723" spans="1:11" x14ac:dyDescent="0.25">
      <c r="A16723" s="5" t="str">
        <f t="shared" si="523"/>
        <v>ZoneRemainder of SystemAverage WeekdayOctober18</v>
      </c>
      <c r="B16723" t="s">
        <v>2238</v>
      </c>
      <c r="C16723" t="s">
        <v>2268</v>
      </c>
      <c r="D16723" t="s">
        <v>2967</v>
      </c>
      <c r="E16723" t="s">
        <v>3369</v>
      </c>
      <c r="F16723" s="6">
        <v>18</v>
      </c>
      <c r="G16723" s="6">
        <v>234.30656433105469</v>
      </c>
      <c r="H16723" s="6">
        <v>234.30656433105469</v>
      </c>
      <c r="I16723" s="6">
        <v>17.715667724609375</v>
      </c>
      <c r="J16723" s="6">
        <v>80.655922132219615</v>
      </c>
      <c r="K16723">
        <f t="shared" si="522"/>
        <v>0</v>
      </c>
    </row>
    <row r="16724" spans="1:11" x14ac:dyDescent="0.25">
      <c r="A16724" s="5" t="str">
        <f t="shared" si="523"/>
        <v>ZoneRemainder of SystemAverage WeekdayOctober19</v>
      </c>
      <c r="B16724" t="s">
        <v>2238</v>
      </c>
      <c r="C16724" t="s">
        <v>2268</v>
      </c>
      <c r="D16724" t="s">
        <v>2967</v>
      </c>
      <c r="E16724" t="s">
        <v>3369</v>
      </c>
      <c r="F16724" s="6">
        <v>19</v>
      </c>
      <c r="G16724" s="6">
        <v>236.73959350585938</v>
      </c>
      <c r="H16724" s="6">
        <v>236.73959350585938</v>
      </c>
      <c r="I16724" s="6">
        <v>18.879867553710938</v>
      </c>
      <c r="J16724" s="6">
        <v>78.278325173514247</v>
      </c>
      <c r="K16724">
        <f t="shared" si="522"/>
        <v>0</v>
      </c>
    </row>
    <row r="16725" spans="1:11" x14ac:dyDescent="0.25">
      <c r="A16725" s="5" t="str">
        <f t="shared" si="523"/>
        <v>ZoneRemainder of SystemAverage WeekdayOctober20</v>
      </c>
      <c r="B16725" t="s">
        <v>2238</v>
      </c>
      <c r="C16725" t="s">
        <v>2268</v>
      </c>
      <c r="D16725" t="s">
        <v>2967</v>
      </c>
      <c r="E16725" t="s">
        <v>3369</v>
      </c>
      <c r="F16725" s="6">
        <v>20</v>
      </c>
      <c r="G16725" s="6">
        <v>249.84428405761719</v>
      </c>
      <c r="H16725" s="6">
        <v>249.84428405761719</v>
      </c>
      <c r="I16725" s="6">
        <v>24.485759735107422</v>
      </c>
      <c r="J16725" s="6">
        <v>73.77787061418806</v>
      </c>
      <c r="K16725">
        <f t="shared" si="522"/>
        <v>0</v>
      </c>
    </row>
    <row r="16726" spans="1:11" x14ac:dyDescent="0.25">
      <c r="A16726" s="5" t="str">
        <f t="shared" si="523"/>
        <v>ZoneRemainder of SystemAverage WeekdayOctober21</v>
      </c>
      <c r="B16726" t="s">
        <v>2238</v>
      </c>
      <c r="C16726" t="s">
        <v>2268</v>
      </c>
      <c r="D16726" t="s">
        <v>2967</v>
      </c>
      <c r="E16726" t="s">
        <v>3369</v>
      </c>
      <c r="F16726" s="6">
        <v>21</v>
      </c>
      <c r="G16726" s="6">
        <v>254.67304992675781</v>
      </c>
      <c r="H16726" s="6">
        <v>254.67304992675781</v>
      </c>
      <c r="I16726" s="6">
        <v>23.739826202392578</v>
      </c>
      <c r="J16726" s="6">
        <v>71.092650891985215</v>
      </c>
      <c r="K16726">
        <f t="shared" si="522"/>
        <v>0</v>
      </c>
    </row>
    <row r="16727" spans="1:11" x14ac:dyDescent="0.25">
      <c r="A16727" s="5" t="str">
        <f t="shared" si="523"/>
        <v>ZoneRemainder of SystemAverage WeekdayOctober22</v>
      </c>
      <c r="B16727" t="s">
        <v>2238</v>
      </c>
      <c r="C16727" t="s">
        <v>2268</v>
      </c>
      <c r="D16727" t="s">
        <v>2967</v>
      </c>
      <c r="E16727" t="s">
        <v>3369</v>
      </c>
      <c r="F16727" s="6">
        <v>22</v>
      </c>
      <c r="G16727" s="6">
        <v>273.0264892578125</v>
      </c>
      <c r="H16727" s="6">
        <v>273.0264892578125</v>
      </c>
      <c r="I16727" s="6">
        <v>21.03434944152832</v>
      </c>
      <c r="J16727" s="6">
        <v>68.904721069335906</v>
      </c>
      <c r="K16727">
        <f t="shared" si="522"/>
        <v>0</v>
      </c>
    </row>
    <row r="16728" spans="1:11" x14ac:dyDescent="0.25">
      <c r="A16728" s="5" t="str">
        <f t="shared" si="523"/>
        <v>ZoneRemainder of SystemAverage WeekdayOctober23</v>
      </c>
      <c r="B16728" t="s">
        <v>2238</v>
      </c>
      <c r="C16728" t="s">
        <v>2268</v>
      </c>
      <c r="D16728" t="s">
        <v>2967</v>
      </c>
      <c r="E16728" t="s">
        <v>3369</v>
      </c>
      <c r="F16728" s="6">
        <v>23</v>
      </c>
      <c r="G16728" s="6">
        <v>287.03860473632813</v>
      </c>
      <c r="H16728" s="6">
        <v>287.03860473632813</v>
      </c>
      <c r="I16728" s="6">
        <v>22.017290115356445</v>
      </c>
      <c r="J16728" s="6">
        <v>67.23712022835862</v>
      </c>
      <c r="K16728">
        <f t="shared" si="522"/>
        <v>0</v>
      </c>
    </row>
    <row r="16729" spans="1:11" x14ac:dyDescent="0.25">
      <c r="A16729" s="5" t="str">
        <f t="shared" si="523"/>
        <v>ZoneRemainder of SystemAverage WeekdayOctober24</v>
      </c>
      <c r="B16729" t="s">
        <v>2238</v>
      </c>
      <c r="C16729" t="s">
        <v>2268</v>
      </c>
      <c r="D16729" t="s">
        <v>2967</v>
      </c>
      <c r="E16729" t="s">
        <v>3369</v>
      </c>
      <c r="F16729" s="6">
        <v>24</v>
      </c>
      <c r="G16729" s="6">
        <v>293.64950561523438</v>
      </c>
      <c r="H16729" s="6">
        <v>293.64950561523438</v>
      </c>
      <c r="I16729" s="6">
        <v>20.677474975585938</v>
      </c>
      <c r="J16729" s="6">
        <v>65.823515045166019</v>
      </c>
      <c r="K16729">
        <f t="shared" si="522"/>
        <v>0</v>
      </c>
    </row>
    <row r="16730" spans="1:11" x14ac:dyDescent="0.25">
      <c r="A16730" s="5" t="str">
        <f t="shared" si="523"/>
        <v>ZoneRemainder of SystemMonthly Peak DayOctober1</v>
      </c>
      <c r="B16730" t="s">
        <v>2238</v>
      </c>
      <c r="C16730" t="s">
        <v>2268</v>
      </c>
      <c r="D16730" t="s">
        <v>2968</v>
      </c>
      <c r="E16730" t="s">
        <v>3369</v>
      </c>
      <c r="F16730" s="6">
        <v>1</v>
      </c>
      <c r="G16730" s="6">
        <v>278.10321044921875</v>
      </c>
      <c r="H16730" s="6">
        <v>244.85401916503906</v>
      </c>
      <c r="I16730" s="6">
        <v>28.45020866394043</v>
      </c>
      <c r="J16730" s="6">
        <v>73.821296500069764</v>
      </c>
      <c r="K16730">
        <f t="shared" si="522"/>
        <v>0</v>
      </c>
    </row>
    <row r="16731" spans="1:11" x14ac:dyDescent="0.25">
      <c r="A16731" s="5" t="str">
        <f t="shared" si="523"/>
        <v>ZoneRemainder of SystemMonthly Peak DayOctober2</v>
      </c>
      <c r="B16731" t="s">
        <v>2238</v>
      </c>
      <c r="C16731" t="s">
        <v>2268</v>
      </c>
      <c r="D16731" t="s">
        <v>2968</v>
      </c>
      <c r="E16731" t="s">
        <v>3369</v>
      </c>
      <c r="F16731" s="6">
        <v>2</v>
      </c>
      <c r="G16731" s="6">
        <v>272.65997314453125</v>
      </c>
      <c r="H16731" s="6">
        <v>238.02122497558594</v>
      </c>
      <c r="I16731" s="6">
        <v>27.981155395507813</v>
      </c>
      <c r="J16731" s="6">
        <v>72.32608101981026</v>
      </c>
      <c r="K16731">
        <f t="shared" si="522"/>
        <v>0</v>
      </c>
    </row>
    <row r="16732" spans="1:11" x14ac:dyDescent="0.25">
      <c r="A16732" s="5" t="str">
        <f t="shared" si="523"/>
        <v>ZoneRemainder of SystemMonthly Peak DayOctober3</v>
      </c>
      <c r="B16732" t="s">
        <v>2238</v>
      </c>
      <c r="C16732" t="s">
        <v>2268</v>
      </c>
      <c r="D16732" t="s">
        <v>2968</v>
      </c>
      <c r="E16732" t="s">
        <v>3369</v>
      </c>
      <c r="F16732" s="6">
        <v>3</v>
      </c>
      <c r="G16732" s="6">
        <v>291.28182983398438</v>
      </c>
      <c r="H16732" s="6">
        <v>264.04644775390625</v>
      </c>
      <c r="I16732" s="6">
        <v>28.209434509277344</v>
      </c>
      <c r="J16732" s="6">
        <v>71.159860859462199</v>
      </c>
      <c r="K16732">
        <f t="shared" si="522"/>
        <v>0</v>
      </c>
    </row>
    <row r="16733" spans="1:11" x14ac:dyDescent="0.25">
      <c r="A16733" s="5" t="str">
        <f t="shared" si="523"/>
        <v>ZoneRemainder of SystemMonthly Peak DayOctober4</v>
      </c>
      <c r="B16733" t="s">
        <v>2238</v>
      </c>
      <c r="C16733" t="s">
        <v>2268</v>
      </c>
      <c r="D16733" t="s">
        <v>2968</v>
      </c>
      <c r="E16733" t="s">
        <v>3369</v>
      </c>
      <c r="F16733" s="6">
        <v>4</v>
      </c>
      <c r="G16733" s="6">
        <v>292.36276245117188</v>
      </c>
      <c r="H16733" s="6">
        <v>265.14874267578125</v>
      </c>
      <c r="I16733" s="6">
        <v>27.123703002929688</v>
      </c>
      <c r="J16733" s="6">
        <v>69.814798073904853</v>
      </c>
      <c r="K16733">
        <f t="shared" si="522"/>
        <v>0</v>
      </c>
    </row>
    <row r="16734" spans="1:11" x14ac:dyDescent="0.25">
      <c r="A16734" s="5" t="str">
        <f t="shared" si="523"/>
        <v>ZoneRemainder of SystemMonthly Peak DayOctober5</v>
      </c>
      <c r="B16734" t="s">
        <v>2238</v>
      </c>
      <c r="C16734" t="s">
        <v>2268</v>
      </c>
      <c r="D16734" t="s">
        <v>2968</v>
      </c>
      <c r="E16734" t="s">
        <v>3369</v>
      </c>
      <c r="F16734" s="6">
        <v>5</v>
      </c>
      <c r="G16734" s="6">
        <v>321.42971801757813</v>
      </c>
      <c r="H16734" s="6">
        <v>311.93865966796875</v>
      </c>
      <c r="I16734" s="6">
        <v>27.273025512695313</v>
      </c>
      <c r="J16734" s="6">
        <v>68.938621043614006</v>
      </c>
      <c r="K16734">
        <f t="shared" si="522"/>
        <v>0</v>
      </c>
    </row>
    <row r="16735" spans="1:11" x14ac:dyDescent="0.25">
      <c r="A16735" s="5" t="str">
        <f t="shared" si="523"/>
        <v>ZoneRemainder of SystemMonthly Peak DayOctober6</v>
      </c>
      <c r="B16735" t="s">
        <v>2238</v>
      </c>
      <c r="C16735" t="s">
        <v>2268</v>
      </c>
      <c r="D16735" t="s">
        <v>2968</v>
      </c>
      <c r="E16735" t="s">
        <v>3369</v>
      </c>
      <c r="F16735" s="6">
        <v>6</v>
      </c>
      <c r="G16735" s="6">
        <v>401.964111328125</v>
      </c>
      <c r="H16735" s="6">
        <v>400.575439453125</v>
      </c>
      <c r="I16735" s="6">
        <v>33.766372680664063</v>
      </c>
      <c r="J16735" s="6">
        <v>67.604909360613135</v>
      </c>
      <c r="K16735">
        <f t="shared" si="522"/>
        <v>0</v>
      </c>
    </row>
    <row r="16736" spans="1:11" x14ac:dyDescent="0.25">
      <c r="A16736" s="5" t="str">
        <f t="shared" si="523"/>
        <v>ZoneRemainder of SystemMonthly Peak DayOctober7</v>
      </c>
      <c r="B16736" t="s">
        <v>2238</v>
      </c>
      <c r="C16736" t="s">
        <v>2268</v>
      </c>
      <c r="D16736" t="s">
        <v>2968</v>
      </c>
      <c r="E16736" t="s">
        <v>3369</v>
      </c>
      <c r="F16736" s="6">
        <v>7</v>
      </c>
      <c r="G16736" s="6">
        <v>481.58303833007813</v>
      </c>
      <c r="H16736" s="6">
        <v>479.65866088867188</v>
      </c>
      <c r="I16736" s="6">
        <v>35.175521850585938</v>
      </c>
      <c r="J16736" s="6">
        <v>67.200564982822968</v>
      </c>
      <c r="K16736">
        <f t="shared" si="522"/>
        <v>0</v>
      </c>
    </row>
    <row r="16737" spans="1:11" x14ac:dyDescent="0.25">
      <c r="A16737" s="5" t="str">
        <f t="shared" si="523"/>
        <v>ZoneRemainder of SystemMonthly Peak DayOctober8</v>
      </c>
      <c r="B16737" t="s">
        <v>2238</v>
      </c>
      <c r="C16737" t="s">
        <v>2268</v>
      </c>
      <c r="D16737" t="s">
        <v>2968</v>
      </c>
      <c r="E16737" t="s">
        <v>3369</v>
      </c>
      <c r="F16737" s="6">
        <v>8</v>
      </c>
      <c r="G16737" s="6">
        <v>475.33612060546875</v>
      </c>
      <c r="H16737" s="6">
        <v>479.33303833007813</v>
      </c>
      <c r="I16737" s="6">
        <v>35.562477111816406</v>
      </c>
      <c r="J16737" s="6">
        <v>66.077995178222636</v>
      </c>
      <c r="K16737">
        <f t="shared" si="522"/>
        <v>0</v>
      </c>
    </row>
    <row r="16738" spans="1:11" x14ac:dyDescent="0.25">
      <c r="A16738" s="5" t="str">
        <f t="shared" si="523"/>
        <v>ZoneRemainder of SystemMonthly Peak DayOctober9</v>
      </c>
      <c r="B16738" t="s">
        <v>2238</v>
      </c>
      <c r="C16738" t="s">
        <v>2268</v>
      </c>
      <c r="D16738" t="s">
        <v>2968</v>
      </c>
      <c r="E16738" t="s">
        <v>3369</v>
      </c>
      <c r="F16738" s="6">
        <v>9</v>
      </c>
      <c r="G16738" s="6">
        <v>503.162841796875</v>
      </c>
      <c r="H16738" s="6">
        <v>490.18582153320313</v>
      </c>
      <c r="I16738" s="6">
        <v>34.874343872070313</v>
      </c>
      <c r="J16738" s="6">
        <v>68.039164642334001</v>
      </c>
      <c r="K16738">
        <f t="shared" si="522"/>
        <v>0</v>
      </c>
    </row>
    <row r="16739" spans="1:11" x14ac:dyDescent="0.25">
      <c r="A16739" s="5" t="str">
        <f t="shared" si="523"/>
        <v>ZoneRemainder of SystemMonthly Peak DayOctober10</v>
      </c>
      <c r="B16739" t="s">
        <v>2238</v>
      </c>
      <c r="C16739" t="s">
        <v>2268</v>
      </c>
      <c r="D16739" t="s">
        <v>2968</v>
      </c>
      <c r="E16739" t="s">
        <v>3369</v>
      </c>
      <c r="F16739" s="6">
        <v>10</v>
      </c>
      <c r="G16739" s="6">
        <v>494.967041015625</v>
      </c>
      <c r="H16739" s="6">
        <v>493.74755859375</v>
      </c>
      <c r="I16739" s="6">
        <v>36.095352172851563</v>
      </c>
      <c r="J16739" s="6">
        <v>73.400781064714707</v>
      </c>
      <c r="K16739">
        <f t="shared" si="522"/>
        <v>0</v>
      </c>
    </row>
    <row r="16740" spans="1:11" x14ac:dyDescent="0.25">
      <c r="A16740" s="5" t="str">
        <f t="shared" si="523"/>
        <v>ZoneRemainder of SystemMonthly Peak DayOctober11</v>
      </c>
      <c r="B16740" t="s">
        <v>2238</v>
      </c>
      <c r="C16740" t="s">
        <v>2268</v>
      </c>
      <c r="D16740" t="s">
        <v>2968</v>
      </c>
      <c r="E16740" t="s">
        <v>3369</v>
      </c>
      <c r="F16740" s="6">
        <v>11</v>
      </c>
      <c r="G16740" s="6">
        <v>517.77783203125</v>
      </c>
      <c r="H16740" s="6">
        <v>520.1043701171875</v>
      </c>
      <c r="I16740" s="6">
        <v>37.738384246826172</v>
      </c>
      <c r="J16740" s="6">
        <v>80.138422908237999</v>
      </c>
      <c r="K16740">
        <f t="shared" si="522"/>
        <v>0</v>
      </c>
    </row>
    <row r="16741" spans="1:11" x14ac:dyDescent="0.25">
      <c r="A16741" s="5" t="str">
        <f t="shared" si="523"/>
        <v>ZoneRemainder of SystemMonthly Peak DayOctober12</v>
      </c>
      <c r="B16741" t="s">
        <v>2238</v>
      </c>
      <c r="C16741" t="s">
        <v>2268</v>
      </c>
      <c r="D16741" t="s">
        <v>2968</v>
      </c>
      <c r="E16741" t="s">
        <v>3369</v>
      </c>
      <c r="F16741" s="6">
        <v>12</v>
      </c>
      <c r="G16741" s="6">
        <v>487.5980224609375</v>
      </c>
      <c r="H16741" s="6">
        <v>473.95431518554688</v>
      </c>
      <c r="I16741" s="6">
        <v>35.757743835449219</v>
      </c>
      <c r="J16741" s="6">
        <v>86.587034053257526</v>
      </c>
      <c r="K16741">
        <f t="shared" si="522"/>
        <v>0</v>
      </c>
    </row>
    <row r="16742" spans="1:11" x14ac:dyDescent="0.25">
      <c r="A16742" s="5" t="str">
        <f t="shared" si="523"/>
        <v>ZoneRemainder of SystemMonthly Peak DayOctober13</v>
      </c>
      <c r="B16742" t="s">
        <v>2238</v>
      </c>
      <c r="C16742" t="s">
        <v>2268</v>
      </c>
      <c r="D16742" t="s">
        <v>2968</v>
      </c>
      <c r="E16742" t="s">
        <v>3369</v>
      </c>
      <c r="F16742" s="6">
        <v>13</v>
      </c>
      <c r="G16742" s="6">
        <v>430.23416137695313</v>
      </c>
      <c r="H16742" s="6">
        <v>418.11135864257813</v>
      </c>
      <c r="I16742" s="6">
        <v>32.783981323242188</v>
      </c>
      <c r="J16742" s="6">
        <v>90.608612147739947</v>
      </c>
      <c r="K16742">
        <f t="shared" si="522"/>
        <v>0</v>
      </c>
    </row>
    <row r="16743" spans="1:11" x14ac:dyDescent="0.25">
      <c r="A16743" s="5" t="str">
        <f t="shared" si="523"/>
        <v>ZoneRemainder of SystemMonthly Peak DayOctober14</v>
      </c>
      <c r="B16743" t="s">
        <v>2238</v>
      </c>
      <c r="C16743" t="s">
        <v>2268</v>
      </c>
      <c r="D16743" t="s">
        <v>2968</v>
      </c>
      <c r="E16743" t="s">
        <v>3369</v>
      </c>
      <c r="F16743" s="6">
        <v>14</v>
      </c>
      <c r="G16743" s="6">
        <v>384.102783203125</v>
      </c>
      <c r="H16743" s="6">
        <v>371.09918212890625</v>
      </c>
      <c r="I16743" s="6">
        <v>30.417612075805664</v>
      </c>
      <c r="J16743" s="6">
        <v>93.368154711042152</v>
      </c>
      <c r="K16743">
        <f t="shared" si="522"/>
        <v>0</v>
      </c>
    </row>
    <row r="16744" spans="1:11" x14ac:dyDescent="0.25">
      <c r="A16744" s="5" t="str">
        <f t="shared" si="523"/>
        <v>ZoneRemainder of SystemMonthly Peak DayOctober15</v>
      </c>
      <c r="B16744" t="s">
        <v>2238</v>
      </c>
      <c r="C16744" t="s">
        <v>2268</v>
      </c>
      <c r="D16744" t="s">
        <v>2968</v>
      </c>
      <c r="E16744" t="s">
        <v>3369</v>
      </c>
      <c r="F16744" s="6">
        <v>15</v>
      </c>
      <c r="G16744" s="6">
        <v>330.20138549804688</v>
      </c>
      <c r="H16744" s="6">
        <v>316.96807861328125</v>
      </c>
      <c r="I16744" s="6">
        <v>32.56781005859375</v>
      </c>
      <c r="J16744" s="6">
        <v>95.103999808175189</v>
      </c>
      <c r="K16744">
        <f t="shared" si="522"/>
        <v>0</v>
      </c>
    </row>
    <row r="16745" spans="1:11" x14ac:dyDescent="0.25">
      <c r="A16745" s="5" t="str">
        <f t="shared" si="523"/>
        <v>ZoneRemainder of SystemMonthly Peak DayOctober16</v>
      </c>
      <c r="B16745" t="s">
        <v>2238</v>
      </c>
      <c r="C16745" t="s">
        <v>2268</v>
      </c>
      <c r="D16745" t="s">
        <v>2968</v>
      </c>
      <c r="E16745" t="s">
        <v>3369</v>
      </c>
      <c r="F16745" s="6">
        <v>16</v>
      </c>
      <c r="G16745" s="6">
        <v>263.00473022460938</v>
      </c>
      <c r="H16745" s="6">
        <v>253.09004211425781</v>
      </c>
      <c r="I16745" s="6">
        <v>27.230720520019531</v>
      </c>
      <c r="J16745" s="6">
        <v>95.908566850934704</v>
      </c>
      <c r="K16745">
        <f t="shared" si="522"/>
        <v>0</v>
      </c>
    </row>
    <row r="16746" spans="1:11" x14ac:dyDescent="0.25">
      <c r="A16746" s="5" t="str">
        <f t="shared" si="523"/>
        <v>ZoneRemainder of SystemMonthly Peak DayOctober17</v>
      </c>
      <c r="B16746" t="s">
        <v>2238</v>
      </c>
      <c r="C16746" t="s">
        <v>2268</v>
      </c>
      <c r="D16746" t="s">
        <v>2968</v>
      </c>
      <c r="E16746" t="s">
        <v>3369</v>
      </c>
      <c r="F16746" s="6">
        <v>17</v>
      </c>
      <c r="G16746" s="6">
        <v>230.38241577148438</v>
      </c>
      <c r="H16746" s="6">
        <v>216.85171508789063</v>
      </c>
      <c r="I16746" s="6">
        <v>25.332771301269531</v>
      </c>
      <c r="J16746" s="6">
        <v>95.862712816510879</v>
      </c>
      <c r="K16746">
        <f t="shared" si="522"/>
        <v>0</v>
      </c>
    </row>
    <row r="16747" spans="1:11" x14ac:dyDescent="0.25">
      <c r="A16747" s="5" t="str">
        <f t="shared" si="523"/>
        <v>ZoneRemainder of SystemMonthly Peak DayOctober18</v>
      </c>
      <c r="B16747" t="s">
        <v>2238</v>
      </c>
      <c r="C16747" t="s">
        <v>2268</v>
      </c>
      <c r="D16747" t="s">
        <v>2968</v>
      </c>
      <c r="E16747" t="s">
        <v>3369</v>
      </c>
      <c r="F16747" s="6">
        <v>18</v>
      </c>
      <c r="G16747" s="6">
        <v>207.27021789550781</v>
      </c>
      <c r="H16747" s="6">
        <v>198.57916259765625</v>
      </c>
      <c r="I16747" s="6">
        <v>22.286493301391602</v>
      </c>
      <c r="J16747" s="6">
        <v>95.361089782714913</v>
      </c>
      <c r="K16747">
        <f t="shared" si="522"/>
        <v>0</v>
      </c>
    </row>
    <row r="16748" spans="1:11" x14ac:dyDescent="0.25">
      <c r="A16748" s="5" t="str">
        <f t="shared" si="523"/>
        <v>ZoneRemainder of SystemMonthly Peak DayOctober19</v>
      </c>
      <c r="B16748" t="s">
        <v>2238</v>
      </c>
      <c r="C16748" t="s">
        <v>2268</v>
      </c>
      <c r="D16748" t="s">
        <v>2968</v>
      </c>
      <c r="E16748" t="s">
        <v>3369</v>
      </c>
      <c r="F16748" s="6">
        <v>19</v>
      </c>
      <c r="G16748" s="6">
        <v>214.16169738769531</v>
      </c>
      <c r="H16748" s="6">
        <v>204.54670715332031</v>
      </c>
      <c r="I16748" s="6">
        <v>23.303323745727539</v>
      </c>
      <c r="J16748" s="6">
        <v>91.939162754603771</v>
      </c>
      <c r="K16748">
        <f t="shared" si="522"/>
        <v>0</v>
      </c>
    </row>
    <row r="16749" spans="1:11" x14ac:dyDescent="0.25">
      <c r="A16749" s="5" t="str">
        <f t="shared" si="523"/>
        <v>ZoneRemainder of SystemMonthly Peak DayOctober20</v>
      </c>
      <c r="B16749" t="s">
        <v>2238</v>
      </c>
      <c r="C16749" t="s">
        <v>2268</v>
      </c>
      <c r="D16749" t="s">
        <v>2968</v>
      </c>
      <c r="E16749" t="s">
        <v>3369</v>
      </c>
      <c r="F16749" s="6">
        <v>20</v>
      </c>
      <c r="G16749" s="6">
        <v>233.31095886230469</v>
      </c>
      <c r="H16749" s="6">
        <v>212.96980285644531</v>
      </c>
      <c r="I16749" s="6">
        <v>26.734794616699219</v>
      </c>
      <c r="J16749" s="6">
        <v>86.903993020193937</v>
      </c>
      <c r="K16749">
        <f t="shared" si="522"/>
        <v>0</v>
      </c>
    </row>
    <row r="16750" spans="1:11" x14ac:dyDescent="0.25">
      <c r="A16750" s="5" t="str">
        <f t="shared" si="523"/>
        <v>ZoneRemainder of SystemMonthly Peak DayOctober21</v>
      </c>
      <c r="B16750" t="s">
        <v>2238</v>
      </c>
      <c r="C16750" t="s">
        <v>2268</v>
      </c>
      <c r="D16750" t="s">
        <v>2968</v>
      </c>
      <c r="E16750" t="s">
        <v>3369</v>
      </c>
      <c r="F16750" s="6">
        <v>21</v>
      </c>
      <c r="G16750" s="6">
        <v>239.35887145996094</v>
      </c>
      <c r="H16750" s="6">
        <v>224.94050598144531</v>
      </c>
      <c r="I16750" s="6">
        <v>29.813022613525391</v>
      </c>
      <c r="J16750" s="6">
        <v>82.842671308244974</v>
      </c>
      <c r="K16750">
        <f t="shared" si="522"/>
        <v>0</v>
      </c>
    </row>
    <row r="16751" spans="1:11" x14ac:dyDescent="0.25">
      <c r="A16751" s="5" t="str">
        <f t="shared" si="523"/>
        <v>ZoneRemainder of SystemMonthly Peak DayOctober22</v>
      </c>
      <c r="B16751" t="s">
        <v>2238</v>
      </c>
      <c r="C16751" t="s">
        <v>2268</v>
      </c>
      <c r="D16751" t="s">
        <v>2968</v>
      </c>
      <c r="E16751" t="s">
        <v>3369</v>
      </c>
      <c r="F16751" s="6">
        <v>22</v>
      </c>
      <c r="G16751" s="6">
        <v>250.70611572265625</v>
      </c>
      <c r="H16751" s="6">
        <v>232.79792785644531</v>
      </c>
      <c r="I16751" s="6">
        <v>30.092916488647461</v>
      </c>
      <c r="J16751" s="6">
        <v>80.214191410609686</v>
      </c>
      <c r="K16751">
        <f t="shared" si="522"/>
        <v>0</v>
      </c>
    </row>
    <row r="16752" spans="1:11" x14ac:dyDescent="0.25">
      <c r="A16752" s="5" t="str">
        <f t="shared" si="523"/>
        <v>ZoneRemainder of SystemMonthly Peak DayOctober23</v>
      </c>
      <c r="B16752" t="s">
        <v>2238</v>
      </c>
      <c r="C16752" t="s">
        <v>2268</v>
      </c>
      <c r="D16752" t="s">
        <v>2968</v>
      </c>
      <c r="E16752" t="s">
        <v>3369</v>
      </c>
      <c r="F16752" s="6">
        <v>23</v>
      </c>
      <c r="G16752" s="6">
        <v>258.17083740234375</v>
      </c>
      <c r="H16752" s="6">
        <v>243.48736572265625</v>
      </c>
      <c r="I16752" s="6">
        <v>26.90818977355957</v>
      </c>
      <c r="J16752" s="6">
        <v>77.444274658203128</v>
      </c>
      <c r="K16752">
        <f t="shared" si="522"/>
        <v>0</v>
      </c>
    </row>
    <row r="16753" spans="1:11" x14ac:dyDescent="0.25">
      <c r="A16753" s="5" t="str">
        <f t="shared" si="523"/>
        <v>ZoneRemainder of SystemMonthly Peak DayOctober24</v>
      </c>
      <c r="B16753" t="s">
        <v>2238</v>
      </c>
      <c r="C16753" t="s">
        <v>2268</v>
      </c>
      <c r="D16753" t="s">
        <v>2968</v>
      </c>
      <c r="E16753" t="s">
        <v>3369</v>
      </c>
      <c r="F16753" s="6">
        <v>24</v>
      </c>
      <c r="G16753" s="6">
        <v>244.612060546875</v>
      </c>
      <c r="H16753" s="6">
        <v>240.51893615722656</v>
      </c>
      <c r="I16753" s="6">
        <v>28.767789840698242</v>
      </c>
      <c r="J16753" s="6">
        <v>75.119141056605784</v>
      </c>
      <c r="K16753">
        <f t="shared" si="522"/>
        <v>0</v>
      </c>
    </row>
    <row r="16754" spans="1:11" x14ac:dyDescent="0.25">
      <c r="A16754" s="5" t="str">
        <f t="shared" si="523"/>
        <v>ZoneRemainder of SystemAverage WeekdayNovember1</v>
      </c>
      <c r="B16754" t="s">
        <v>2238</v>
      </c>
      <c r="C16754" t="s">
        <v>2268</v>
      </c>
      <c r="D16754" t="s">
        <v>2969</v>
      </c>
      <c r="E16754" t="s">
        <v>3370</v>
      </c>
      <c r="F16754" s="6">
        <v>1</v>
      </c>
      <c r="G16754" s="6">
        <v>259.49685668945313</v>
      </c>
      <c r="H16754" s="6">
        <v>259.49685668945313</v>
      </c>
      <c r="I16754" s="6">
        <v>19.492481231689453</v>
      </c>
      <c r="J16754" s="6">
        <v>49.80116666666666</v>
      </c>
      <c r="K16754">
        <f t="shared" si="522"/>
        <v>0</v>
      </c>
    </row>
    <row r="16755" spans="1:11" x14ac:dyDescent="0.25">
      <c r="A16755" s="5" t="str">
        <f t="shared" si="523"/>
        <v>ZoneRemainder of SystemAverage WeekdayNovember2</v>
      </c>
      <c r="B16755" t="s">
        <v>2238</v>
      </c>
      <c r="C16755" t="s">
        <v>2268</v>
      </c>
      <c r="D16755" t="s">
        <v>2969</v>
      </c>
      <c r="E16755" t="s">
        <v>3370</v>
      </c>
      <c r="F16755" s="6">
        <v>2</v>
      </c>
      <c r="G16755" s="6">
        <v>253.2001953125</v>
      </c>
      <c r="H16755" s="6">
        <v>253.2001953125</v>
      </c>
      <c r="I16755" s="6">
        <v>27.505571365356445</v>
      </c>
      <c r="J16755" s="6">
        <v>48.501833333333352</v>
      </c>
      <c r="K16755">
        <f t="shared" si="522"/>
        <v>0</v>
      </c>
    </row>
    <row r="16756" spans="1:11" x14ac:dyDescent="0.25">
      <c r="A16756" s="5" t="str">
        <f t="shared" si="523"/>
        <v>ZoneRemainder of SystemAverage WeekdayNovember3</v>
      </c>
      <c r="B16756" t="s">
        <v>2238</v>
      </c>
      <c r="C16756" t="s">
        <v>2268</v>
      </c>
      <c r="D16756" t="s">
        <v>2969</v>
      </c>
      <c r="E16756" t="s">
        <v>3370</v>
      </c>
      <c r="F16756" s="6">
        <v>3</v>
      </c>
      <c r="G16756" s="6">
        <v>283.82742309570313</v>
      </c>
      <c r="H16756" s="6">
        <v>283.82742309570313</v>
      </c>
      <c r="I16756" s="6">
        <v>20.078281402587891</v>
      </c>
      <c r="J16756" s="6">
        <v>48.094999999999999</v>
      </c>
      <c r="K16756">
        <f t="shared" si="522"/>
        <v>0</v>
      </c>
    </row>
    <row r="16757" spans="1:11" x14ac:dyDescent="0.25">
      <c r="A16757" s="5" t="str">
        <f t="shared" si="523"/>
        <v>ZoneRemainder of SystemAverage WeekdayNovember4</v>
      </c>
      <c r="B16757" t="s">
        <v>2238</v>
      </c>
      <c r="C16757" t="s">
        <v>2268</v>
      </c>
      <c r="D16757" t="s">
        <v>2969</v>
      </c>
      <c r="E16757" t="s">
        <v>3370</v>
      </c>
      <c r="F16757" s="6">
        <v>4</v>
      </c>
      <c r="G16757" s="6">
        <v>284.58328247070313</v>
      </c>
      <c r="H16757" s="6">
        <v>284.58328247070313</v>
      </c>
      <c r="I16757" s="6">
        <v>19.61529541015625</v>
      </c>
      <c r="J16757" s="6">
        <v>46.865666666666691</v>
      </c>
      <c r="K16757">
        <f t="shared" si="522"/>
        <v>0</v>
      </c>
    </row>
    <row r="16758" spans="1:11" x14ac:dyDescent="0.25">
      <c r="A16758" s="5" t="str">
        <f t="shared" si="523"/>
        <v>ZoneRemainder of SystemAverage WeekdayNovember5</v>
      </c>
      <c r="B16758" t="s">
        <v>2238</v>
      </c>
      <c r="C16758" t="s">
        <v>2268</v>
      </c>
      <c r="D16758" t="s">
        <v>2969</v>
      </c>
      <c r="E16758" t="s">
        <v>3370</v>
      </c>
      <c r="F16758" s="6">
        <v>5</v>
      </c>
      <c r="G16758" s="6">
        <v>302.70867919921875</v>
      </c>
      <c r="H16758" s="6">
        <v>302.70867919921875</v>
      </c>
      <c r="I16758" s="6">
        <v>21.567770004272461</v>
      </c>
      <c r="J16758" s="6">
        <v>46.329833333333326</v>
      </c>
      <c r="K16758">
        <f t="shared" si="522"/>
        <v>0</v>
      </c>
    </row>
    <row r="16759" spans="1:11" x14ac:dyDescent="0.25">
      <c r="A16759" s="5" t="str">
        <f t="shared" si="523"/>
        <v>ZoneRemainder of SystemAverage WeekdayNovember6</v>
      </c>
      <c r="B16759" t="s">
        <v>2238</v>
      </c>
      <c r="C16759" t="s">
        <v>2268</v>
      </c>
      <c r="D16759" t="s">
        <v>2969</v>
      </c>
      <c r="E16759" t="s">
        <v>3370</v>
      </c>
      <c r="F16759" s="6">
        <v>6</v>
      </c>
      <c r="G16759" s="6">
        <v>399.8201904296875</v>
      </c>
      <c r="H16759" s="6">
        <v>399.8201904296875</v>
      </c>
      <c r="I16759" s="6">
        <v>28.829727172851563</v>
      </c>
      <c r="J16759" s="6">
        <v>45.445666666666675</v>
      </c>
      <c r="K16759">
        <f t="shared" si="522"/>
        <v>0</v>
      </c>
    </row>
    <row r="16760" spans="1:11" x14ac:dyDescent="0.25">
      <c r="A16760" s="5" t="str">
        <f t="shared" si="523"/>
        <v>ZoneRemainder of SystemAverage WeekdayNovember7</v>
      </c>
      <c r="B16760" t="s">
        <v>2238</v>
      </c>
      <c r="C16760" t="s">
        <v>2268</v>
      </c>
      <c r="D16760" t="s">
        <v>2969</v>
      </c>
      <c r="E16760" t="s">
        <v>3370</v>
      </c>
      <c r="F16760" s="6">
        <v>7</v>
      </c>
      <c r="G16760" s="6">
        <v>420.87277221679688</v>
      </c>
      <c r="H16760" s="6">
        <v>420.87277221679688</v>
      </c>
      <c r="I16760" s="6">
        <v>26.338268280029297</v>
      </c>
      <c r="J16760" s="6">
        <v>44.966166666666659</v>
      </c>
      <c r="K16760">
        <f t="shared" si="522"/>
        <v>0</v>
      </c>
    </row>
    <row r="16761" spans="1:11" x14ac:dyDescent="0.25">
      <c r="A16761" s="5" t="str">
        <f t="shared" si="523"/>
        <v>ZoneRemainder of SystemAverage WeekdayNovember8</v>
      </c>
      <c r="B16761" t="s">
        <v>2238</v>
      </c>
      <c r="C16761" t="s">
        <v>2268</v>
      </c>
      <c r="D16761" t="s">
        <v>2969</v>
      </c>
      <c r="E16761" t="s">
        <v>3370</v>
      </c>
      <c r="F16761" s="6">
        <v>8</v>
      </c>
      <c r="G16761" s="6">
        <v>424.86300659179688</v>
      </c>
      <c r="H16761" s="6">
        <v>424.86300659179688</v>
      </c>
      <c r="I16761" s="6">
        <v>27.992176055908203</v>
      </c>
      <c r="J16761" s="6">
        <v>44.356333333333318</v>
      </c>
      <c r="K16761">
        <f t="shared" si="522"/>
        <v>0</v>
      </c>
    </row>
    <row r="16762" spans="1:11" x14ac:dyDescent="0.25">
      <c r="A16762" s="5" t="str">
        <f t="shared" si="523"/>
        <v>ZoneRemainder of SystemAverage WeekdayNovember9</v>
      </c>
      <c r="B16762" t="s">
        <v>2238</v>
      </c>
      <c r="C16762" t="s">
        <v>2268</v>
      </c>
      <c r="D16762" t="s">
        <v>2969</v>
      </c>
      <c r="E16762" t="s">
        <v>3370</v>
      </c>
      <c r="F16762" s="6">
        <v>9</v>
      </c>
      <c r="G16762" s="6">
        <v>438.38003540039063</v>
      </c>
      <c r="H16762" s="6">
        <v>438.38003540039063</v>
      </c>
      <c r="I16762" s="6">
        <v>26.348808288574219</v>
      </c>
      <c r="J16762" s="6">
        <v>46.77000000000001</v>
      </c>
      <c r="K16762">
        <f t="shared" si="522"/>
        <v>0</v>
      </c>
    </row>
    <row r="16763" spans="1:11" x14ac:dyDescent="0.25">
      <c r="A16763" s="5" t="str">
        <f t="shared" si="523"/>
        <v>ZoneRemainder of SystemAverage WeekdayNovember10</v>
      </c>
      <c r="B16763" t="s">
        <v>2238</v>
      </c>
      <c r="C16763" t="s">
        <v>2268</v>
      </c>
      <c r="D16763" t="s">
        <v>2969</v>
      </c>
      <c r="E16763" t="s">
        <v>3370</v>
      </c>
      <c r="F16763" s="6">
        <v>10</v>
      </c>
      <c r="G16763" s="6">
        <v>427.88232421875</v>
      </c>
      <c r="H16763" s="6">
        <v>427.88232421875</v>
      </c>
      <c r="I16763" s="6">
        <v>25.724212646484375</v>
      </c>
      <c r="J16763" s="6">
        <v>51.818499999999979</v>
      </c>
      <c r="K16763">
        <f t="shared" si="522"/>
        <v>0</v>
      </c>
    </row>
    <row r="16764" spans="1:11" x14ac:dyDescent="0.25">
      <c r="A16764" s="5" t="str">
        <f t="shared" si="523"/>
        <v>ZoneRemainder of SystemAverage WeekdayNovember11</v>
      </c>
      <c r="B16764" t="s">
        <v>2238</v>
      </c>
      <c r="C16764" t="s">
        <v>2268</v>
      </c>
      <c r="D16764" t="s">
        <v>2969</v>
      </c>
      <c r="E16764" t="s">
        <v>3370</v>
      </c>
      <c r="F16764" s="6">
        <v>11</v>
      </c>
      <c r="G16764" s="6">
        <v>447.75054931640625</v>
      </c>
      <c r="H16764" s="6">
        <v>447.75054931640625</v>
      </c>
      <c r="I16764" s="6">
        <v>26.962253570556641</v>
      </c>
      <c r="J16764" s="6">
        <v>57.554499999999969</v>
      </c>
      <c r="K16764">
        <f t="shared" si="522"/>
        <v>0</v>
      </c>
    </row>
    <row r="16765" spans="1:11" x14ac:dyDescent="0.25">
      <c r="A16765" s="5" t="str">
        <f t="shared" si="523"/>
        <v>ZoneRemainder of SystemAverage WeekdayNovember12</v>
      </c>
      <c r="B16765" t="s">
        <v>2238</v>
      </c>
      <c r="C16765" t="s">
        <v>2268</v>
      </c>
      <c r="D16765" t="s">
        <v>2969</v>
      </c>
      <c r="E16765" t="s">
        <v>3370</v>
      </c>
      <c r="F16765" s="6">
        <v>12</v>
      </c>
      <c r="G16765" s="6">
        <v>431.80178833007813</v>
      </c>
      <c r="H16765" s="6">
        <v>431.80178833007813</v>
      </c>
      <c r="I16765" s="6">
        <v>24.780920028686523</v>
      </c>
      <c r="J16765" s="6">
        <v>61.889333333333383</v>
      </c>
      <c r="K16765">
        <f t="shared" si="522"/>
        <v>0</v>
      </c>
    </row>
    <row r="16766" spans="1:11" x14ac:dyDescent="0.25">
      <c r="A16766" s="5" t="str">
        <f t="shared" si="523"/>
        <v>ZoneRemainder of SystemAverage WeekdayNovember13</v>
      </c>
      <c r="B16766" t="s">
        <v>2238</v>
      </c>
      <c r="C16766" t="s">
        <v>2268</v>
      </c>
      <c r="D16766" t="s">
        <v>2969</v>
      </c>
      <c r="E16766" t="s">
        <v>3370</v>
      </c>
      <c r="F16766" s="6">
        <v>13</v>
      </c>
      <c r="G16766" s="6">
        <v>390.98275756835938</v>
      </c>
      <c r="H16766" s="6">
        <v>390.98275756835938</v>
      </c>
      <c r="I16766" s="6">
        <v>24.917686462402344</v>
      </c>
      <c r="J16766" s="6">
        <v>63.663166666666676</v>
      </c>
      <c r="K16766">
        <f t="shared" si="522"/>
        <v>0</v>
      </c>
    </row>
    <row r="16767" spans="1:11" x14ac:dyDescent="0.25">
      <c r="A16767" s="5" t="str">
        <f t="shared" si="523"/>
        <v>ZoneRemainder of SystemAverage WeekdayNovember14</v>
      </c>
      <c r="B16767" t="s">
        <v>2238</v>
      </c>
      <c r="C16767" t="s">
        <v>2268</v>
      </c>
      <c r="D16767" t="s">
        <v>2969</v>
      </c>
      <c r="E16767" t="s">
        <v>3370</v>
      </c>
      <c r="F16767" s="6">
        <v>14</v>
      </c>
      <c r="G16767" s="6">
        <v>329.93692016601563</v>
      </c>
      <c r="H16767" s="6">
        <v>329.93692016601563</v>
      </c>
      <c r="I16767" s="6">
        <v>21.286088943481445</v>
      </c>
      <c r="J16767" s="6">
        <v>65.16</v>
      </c>
      <c r="K16767">
        <f t="shared" si="522"/>
        <v>0</v>
      </c>
    </row>
    <row r="16768" spans="1:11" x14ac:dyDescent="0.25">
      <c r="A16768" s="5" t="str">
        <f t="shared" si="523"/>
        <v>ZoneRemainder of SystemAverage WeekdayNovember15</v>
      </c>
      <c r="B16768" t="s">
        <v>2238</v>
      </c>
      <c r="C16768" t="s">
        <v>2268</v>
      </c>
      <c r="D16768" t="s">
        <v>2969</v>
      </c>
      <c r="E16768" t="s">
        <v>3370</v>
      </c>
      <c r="F16768" s="6">
        <v>15</v>
      </c>
      <c r="G16768" s="6">
        <v>280.93502807617188</v>
      </c>
      <c r="H16768" s="6">
        <v>280.93502807617188</v>
      </c>
      <c r="I16768" s="6">
        <v>19.943624496459961</v>
      </c>
      <c r="J16768" s="6">
        <v>65.905833333333291</v>
      </c>
      <c r="K16768">
        <f t="shared" si="522"/>
        <v>0</v>
      </c>
    </row>
    <row r="16769" spans="1:11" x14ac:dyDescent="0.25">
      <c r="A16769" s="5" t="str">
        <f t="shared" si="523"/>
        <v>ZoneRemainder of SystemAverage WeekdayNovember16</v>
      </c>
      <c r="B16769" t="s">
        <v>2238</v>
      </c>
      <c r="C16769" t="s">
        <v>2268</v>
      </c>
      <c r="D16769" t="s">
        <v>2969</v>
      </c>
      <c r="E16769" t="s">
        <v>3370</v>
      </c>
      <c r="F16769" s="6">
        <v>16</v>
      </c>
      <c r="G16769" s="6">
        <v>245.03936767578125</v>
      </c>
      <c r="H16769" s="6">
        <v>245.03936767578125</v>
      </c>
      <c r="I16769" s="6">
        <v>19.443819046020508</v>
      </c>
      <c r="J16769" s="6">
        <v>65.854499999999987</v>
      </c>
      <c r="K16769">
        <f t="shared" si="522"/>
        <v>0</v>
      </c>
    </row>
    <row r="16770" spans="1:11" x14ac:dyDescent="0.25">
      <c r="A16770" s="5" t="str">
        <f t="shared" si="523"/>
        <v>ZoneRemainder of SystemAverage WeekdayNovember17</v>
      </c>
      <c r="B16770" t="s">
        <v>2238</v>
      </c>
      <c r="C16770" t="s">
        <v>2268</v>
      </c>
      <c r="D16770" t="s">
        <v>2969</v>
      </c>
      <c r="E16770" t="s">
        <v>3370</v>
      </c>
      <c r="F16770" s="6">
        <v>17</v>
      </c>
      <c r="G16770" s="6">
        <v>227.39683532714844</v>
      </c>
      <c r="H16770" s="6">
        <v>227.39683532714844</v>
      </c>
      <c r="I16770" s="6">
        <v>18.391462326049805</v>
      </c>
      <c r="J16770" s="6">
        <v>64.383166666666654</v>
      </c>
      <c r="K16770">
        <f t="shared" ref="K16770:K16833" si="524">INDEX(events, MATCH(CONCATENATE(B16770, C16770, D16770, E16770), events_y, 0), MATCH("Confidential", events_x, 0))</f>
        <v>0</v>
      </c>
    </row>
    <row r="16771" spans="1:11" x14ac:dyDescent="0.25">
      <c r="A16771" s="5" t="str">
        <f t="shared" ref="A16771:A16834" si="525">CONCATENATE(B16771, C16771, D16771, E16771, F16771)</f>
        <v>ZoneRemainder of SystemAverage WeekdayNovember18</v>
      </c>
      <c r="B16771" t="s">
        <v>2238</v>
      </c>
      <c r="C16771" t="s">
        <v>2268</v>
      </c>
      <c r="D16771" t="s">
        <v>2969</v>
      </c>
      <c r="E16771" t="s">
        <v>3370</v>
      </c>
      <c r="F16771" s="6">
        <v>18</v>
      </c>
      <c r="G16771" s="6">
        <v>228.42257690429688</v>
      </c>
      <c r="H16771" s="6">
        <v>228.42257690429688</v>
      </c>
      <c r="I16771" s="6">
        <v>16.887496948242188</v>
      </c>
      <c r="J16771" s="6">
        <v>61.292333333333346</v>
      </c>
      <c r="K16771">
        <f t="shared" si="524"/>
        <v>0</v>
      </c>
    </row>
    <row r="16772" spans="1:11" x14ac:dyDescent="0.25">
      <c r="A16772" s="5" t="str">
        <f t="shared" si="525"/>
        <v>ZoneRemainder of SystemAverage WeekdayNovember19</v>
      </c>
      <c r="B16772" t="s">
        <v>2238</v>
      </c>
      <c r="C16772" t="s">
        <v>2268</v>
      </c>
      <c r="D16772" t="s">
        <v>2969</v>
      </c>
      <c r="E16772" t="s">
        <v>3370</v>
      </c>
      <c r="F16772" s="6">
        <v>19</v>
      </c>
      <c r="G16772" s="6">
        <v>242.84075927734375</v>
      </c>
      <c r="H16772" s="6">
        <v>242.84075927734375</v>
      </c>
      <c r="I16772" s="6">
        <v>18.054573059082031</v>
      </c>
      <c r="J16772" s="6">
        <v>58.386000000000045</v>
      </c>
      <c r="K16772">
        <f t="shared" si="524"/>
        <v>0</v>
      </c>
    </row>
    <row r="16773" spans="1:11" x14ac:dyDescent="0.25">
      <c r="A16773" s="5" t="str">
        <f t="shared" si="525"/>
        <v>ZoneRemainder of SystemAverage WeekdayNovember20</v>
      </c>
      <c r="B16773" t="s">
        <v>2238</v>
      </c>
      <c r="C16773" t="s">
        <v>2268</v>
      </c>
      <c r="D16773" t="s">
        <v>2969</v>
      </c>
      <c r="E16773" t="s">
        <v>3370</v>
      </c>
      <c r="F16773" s="6">
        <v>20</v>
      </c>
      <c r="G16773" s="6">
        <v>243.75761413574219</v>
      </c>
      <c r="H16773" s="6">
        <v>243.75761413574219</v>
      </c>
      <c r="I16773" s="6">
        <v>19.484180450439453</v>
      </c>
      <c r="J16773" s="6">
        <v>56.649166666666652</v>
      </c>
      <c r="K16773">
        <f t="shared" si="524"/>
        <v>0</v>
      </c>
    </row>
    <row r="16774" spans="1:11" x14ac:dyDescent="0.25">
      <c r="A16774" s="5" t="str">
        <f t="shared" si="525"/>
        <v>ZoneRemainder of SystemAverage WeekdayNovember21</v>
      </c>
      <c r="B16774" t="s">
        <v>2238</v>
      </c>
      <c r="C16774" t="s">
        <v>2268</v>
      </c>
      <c r="D16774" t="s">
        <v>2969</v>
      </c>
      <c r="E16774" t="s">
        <v>3370</v>
      </c>
      <c r="F16774" s="6">
        <v>21</v>
      </c>
      <c r="G16774" s="6">
        <v>242.83094787597656</v>
      </c>
      <c r="H16774" s="6">
        <v>242.83094787597656</v>
      </c>
      <c r="I16774" s="6">
        <v>19.635915756225586</v>
      </c>
      <c r="J16774" s="6">
        <v>55.169000000000011</v>
      </c>
      <c r="K16774">
        <f t="shared" si="524"/>
        <v>0</v>
      </c>
    </row>
    <row r="16775" spans="1:11" x14ac:dyDescent="0.25">
      <c r="A16775" s="5" t="str">
        <f t="shared" si="525"/>
        <v>ZoneRemainder of SystemAverage WeekdayNovember22</v>
      </c>
      <c r="B16775" t="s">
        <v>2238</v>
      </c>
      <c r="C16775" t="s">
        <v>2268</v>
      </c>
      <c r="D16775" t="s">
        <v>2969</v>
      </c>
      <c r="E16775" t="s">
        <v>3370</v>
      </c>
      <c r="F16775" s="6">
        <v>22</v>
      </c>
      <c r="G16775" s="6">
        <v>250.21897888183594</v>
      </c>
      <c r="H16775" s="6">
        <v>250.21897888183594</v>
      </c>
      <c r="I16775" s="6">
        <v>18.605880737304688</v>
      </c>
      <c r="J16775" s="6">
        <v>54.188333333333347</v>
      </c>
      <c r="K16775">
        <f t="shared" si="524"/>
        <v>0</v>
      </c>
    </row>
    <row r="16776" spans="1:11" x14ac:dyDescent="0.25">
      <c r="A16776" s="5" t="str">
        <f t="shared" si="525"/>
        <v>ZoneRemainder of SystemAverage WeekdayNovember23</v>
      </c>
      <c r="B16776" t="s">
        <v>2238</v>
      </c>
      <c r="C16776" t="s">
        <v>2268</v>
      </c>
      <c r="D16776" t="s">
        <v>2969</v>
      </c>
      <c r="E16776" t="s">
        <v>3370</v>
      </c>
      <c r="F16776" s="6">
        <v>23</v>
      </c>
      <c r="G16776" s="6">
        <v>248.57261657714844</v>
      </c>
      <c r="H16776" s="6">
        <v>248.57261657714844</v>
      </c>
      <c r="I16776" s="6">
        <v>20.444181442260742</v>
      </c>
      <c r="J16776" s="6">
        <v>53.272666666666687</v>
      </c>
      <c r="K16776">
        <f t="shared" si="524"/>
        <v>0</v>
      </c>
    </row>
    <row r="16777" spans="1:11" x14ac:dyDescent="0.25">
      <c r="A16777" s="5" t="str">
        <f t="shared" si="525"/>
        <v>ZoneRemainder of SystemAverage WeekdayNovember24</v>
      </c>
      <c r="B16777" t="s">
        <v>2238</v>
      </c>
      <c r="C16777" t="s">
        <v>2268</v>
      </c>
      <c r="D16777" t="s">
        <v>2969</v>
      </c>
      <c r="E16777" t="s">
        <v>3370</v>
      </c>
      <c r="F16777" s="6">
        <v>24</v>
      </c>
      <c r="G16777" s="6">
        <v>236.52642822265625</v>
      </c>
      <c r="H16777" s="6">
        <v>236.52642822265625</v>
      </c>
      <c r="I16777" s="6">
        <v>19.866918563842773</v>
      </c>
      <c r="J16777" s="6">
        <v>52.101833333333325</v>
      </c>
      <c r="K16777">
        <f t="shared" si="524"/>
        <v>0</v>
      </c>
    </row>
    <row r="16778" spans="1:11" x14ac:dyDescent="0.25">
      <c r="A16778" s="5" t="str">
        <f t="shared" si="525"/>
        <v>ZoneRemainder of SystemMonthly Peak DayNovember1</v>
      </c>
      <c r="B16778" t="s">
        <v>2238</v>
      </c>
      <c r="C16778" t="s">
        <v>2268</v>
      </c>
      <c r="D16778" t="s">
        <v>2970</v>
      </c>
      <c r="E16778" t="s">
        <v>3370</v>
      </c>
      <c r="F16778" s="6">
        <v>1</v>
      </c>
      <c r="G16778" s="6">
        <v>269.935546875</v>
      </c>
      <c r="H16778" s="6">
        <v>269.935546875</v>
      </c>
      <c r="I16778" s="6">
        <v>23.910890579223633</v>
      </c>
      <c r="J16778" s="6">
        <v>62.131499999999981</v>
      </c>
      <c r="K16778">
        <f t="shared" si="524"/>
        <v>0</v>
      </c>
    </row>
    <row r="16779" spans="1:11" x14ac:dyDescent="0.25">
      <c r="A16779" s="5" t="str">
        <f t="shared" si="525"/>
        <v>ZoneRemainder of SystemMonthly Peak DayNovember2</v>
      </c>
      <c r="B16779" t="s">
        <v>2238</v>
      </c>
      <c r="C16779" t="s">
        <v>2268</v>
      </c>
      <c r="D16779" t="s">
        <v>2970</v>
      </c>
      <c r="E16779" t="s">
        <v>3370</v>
      </c>
      <c r="F16779" s="6">
        <v>2</v>
      </c>
      <c r="G16779" s="6">
        <v>278.95248413085938</v>
      </c>
      <c r="H16779" s="6">
        <v>278.95248413085938</v>
      </c>
      <c r="I16779" s="6">
        <v>22.777936935424805</v>
      </c>
      <c r="J16779" s="6">
        <v>61.247333333333316</v>
      </c>
      <c r="K16779">
        <f t="shared" si="524"/>
        <v>0</v>
      </c>
    </row>
    <row r="16780" spans="1:11" x14ac:dyDescent="0.25">
      <c r="A16780" s="5" t="str">
        <f t="shared" si="525"/>
        <v>ZoneRemainder of SystemMonthly Peak DayNovember3</v>
      </c>
      <c r="B16780" t="s">
        <v>2238</v>
      </c>
      <c r="C16780" t="s">
        <v>2268</v>
      </c>
      <c r="D16780" t="s">
        <v>2970</v>
      </c>
      <c r="E16780" t="s">
        <v>3370</v>
      </c>
      <c r="F16780" s="6">
        <v>3</v>
      </c>
      <c r="G16780" s="6">
        <v>305.66802978515625</v>
      </c>
      <c r="H16780" s="6">
        <v>305.66802978515625</v>
      </c>
      <c r="I16780" s="6">
        <v>22.852794647216797</v>
      </c>
      <c r="J16780" s="6">
        <v>60.224666666666714</v>
      </c>
      <c r="K16780">
        <f t="shared" si="524"/>
        <v>0</v>
      </c>
    </row>
    <row r="16781" spans="1:11" x14ac:dyDescent="0.25">
      <c r="A16781" s="5" t="str">
        <f t="shared" si="525"/>
        <v>ZoneRemainder of SystemMonthly Peak DayNovember4</v>
      </c>
      <c r="B16781" t="s">
        <v>2238</v>
      </c>
      <c r="C16781" t="s">
        <v>2268</v>
      </c>
      <c r="D16781" t="s">
        <v>2970</v>
      </c>
      <c r="E16781" t="s">
        <v>3370</v>
      </c>
      <c r="F16781" s="6">
        <v>4</v>
      </c>
      <c r="G16781" s="6">
        <v>299.16912841796875</v>
      </c>
      <c r="H16781" s="6">
        <v>299.16912841796875</v>
      </c>
      <c r="I16781" s="6">
        <v>21.762575149536133</v>
      </c>
      <c r="J16781" s="6">
        <v>58.927333333333316</v>
      </c>
      <c r="K16781">
        <f t="shared" si="524"/>
        <v>0</v>
      </c>
    </row>
    <row r="16782" spans="1:11" x14ac:dyDescent="0.25">
      <c r="A16782" s="5" t="str">
        <f t="shared" si="525"/>
        <v>ZoneRemainder of SystemMonthly Peak DayNovember5</v>
      </c>
      <c r="B16782" t="s">
        <v>2238</v>
      </c>
      <c r="C16782" t="s">
        <v>2268</v>
      </c>
      <c r="D16782" t="s">
        <v>2970</v>
      </c>
      <c r="E16782" t="s">
        <v>3370</v>
      </c>
      <c r="F16782" s="6">
        <v>5</v>
      </c>
      <c r="G16782" s="6">
        <v>311.79312133789063</v>
      </c>
      <c r="H16782" s="6">
        <v>311.79312133789063</v>
      </c>
      <c r="I16782" s="6">
        <v>22.430110931396484</v>
      </c>
      <c r="J16782" s="6">
        <v>58.398166666666675</v>
      </c>
      <c r="K16782">
        <f t="shared" si="524"/>
        <v>0</v>
      </c>
    </row>
    <row r="16783" spans="1:11" x14ac:dyDescent="0.25">
      <c r="A16783" s="5" t="str">
        <f t="shared" si="525"/>
        <v>ZoneRemainder of SystemMonthly Peak DayNovember6</v>
      </c>
      <c r="B16783" t="s">
        <v>2238</v>
      </c>
      <c r="C16783" t="s">
        <v>2268</v>
      </c>
      <c r="D16783" t="s">
        <v>2970</v>
      </c>
      <c r="E16783" t="s">
        <v>3370</v>
      </c>
      <c r="F16783" s="6">
        <v>6</v>
      </c>
      <c r="G16783" s="6">
        <v>367.76934814453125</v>
      </c>
      <c r="H16783" s="6">
        <v>367.76934814453125</v>
      </c>
      <c r="I16783" s="6">
        <v>25.454765319824219</v>
      </c>
      <c r="J16783" s="6">
        <v>57.41433333333331</v>
      </c>
      <c r="K16783">
        <f t="shared" si="524"/>
        <v>0</v>
      </c>
    </row>
    <row r="16784" spans="1:11" x14ac:dyDescent="0.25">
      <c r="A16784" s="5" t="str">
        <f t="shared" si="525"/>
        <v>ZoneRemainder of SystemMonthly Peak DayNovember7</v>
      </c>
      <c r="B16784" t="s">
        <v>2238</v>
      </c>
      <c r="C16784" t="s">
        <v>2268</v>
      </c>
      <c r="D16784" t="s">
        <v>2970</v>
      </c>
      <c r="E16784" t="s">
        <v>3370</v>
      </c>
      <c r="F16784" s="6">
        <v>7</v>
      </c>
      <c r="G16784" s="6">
        <v>407.77816772460938</v>
      </c>
      <c r="H16784" s="6">
        <v>407.77816772460938</v>
      </c>
      <c r="I16784" s="6">
        <v>26.824525833129883</v>
      </c>
      <c r="J16784" s="6">
        <v>57.399166666666659</v>
      </c>
      <c r="K16784">
        <f t="shared" si="524"/>
        <v>0</v>
      </c>
    </row>
    <row r="16785" spans="1:11" x14ac:dyDescent="0.25">
      <c r="A16785" s="5" t="str">
        <f t="shared" si="525"/>
        <v>ZoneRemainder of SystemMonthly Peak DayNovember8</v>
      </c>
      <c r="B16785" t="s">
        <v>2238</v>
      </c>
      <c r="C16785" t="s">
        <v>2268</v>
      </c>
      <c r="D16785" t="s">
        <v>2970</v>
      </c>
      <c r="E16785" t="s">
        <v>3370</v>
      </c>
      <c r="F16785" s="6">
        <v>8</v>
      </c>
      <c r="G16785" s="6">
        <v>431.1077880859375</v>
      </c>
      <c r="H16785" s="6">
        <v>431.1077880859375</v>
      </c>
      <c r="I16785" s="6">
        <v>24.864192962646484</v>
      </c>
      <c r="J16785" s="6">
        <v>58.180833333333318</v>
      </c>
      <c r="K16785">
        <f t="shared" si="524"/>
        <v>0</v>
      </c>
    </row>
    <row r="16786" spans="1:11" x14ac:dyDescent="0.25">
      <c r="A16786" s="5" t="str">
        <f t="shared" si="525"/>
        <v>ZoneRemainder of SystemMonthly Peak DayNovember9</v>
      </c>
      <c r="B16786" t="s">
        <v>2238</v>
      </c>
      <c r="C16786" t="s">
        <v>2268</v>
      </c>
      <c r="D16786" t="s">
        <v>2970</v>
      </c>
      <c r="E16786" t="s">
        <v>3370</v>
      </c>
      <c r="F16786" s="6">
        <v>9</v>
      </c>
      <c r="G16786" s="6">
        <v>433.328125</v>
      </c>
      <c r="H16786" s="6">
        <v>433.328125</v>
      </c>
      <c r="I16786" s="6">
        <v>28.94453239440918</v>
      </c>
      <c r="J16786" s="6">
        <v>61.195333333333338</v>
      </c>
      <c r="K16786">
        <f t="shared" si="524"/>
        <v>0</v>
      </c>
    </row>
    <row r="16787" spans="1:11" x14ac:dyDescent="0.25">
      <c r="A16787" s="5" t="str">
        <f t="shared" si="525"/>
        <v>ZoneRemainder of SystemMonthly Peak DayNovember10</v>
      </c>
      <c r="B16787" t="s">
        <v>2238</v>
      </c>
      <c r="C16787" t="s">
        <v>2268</v>
      </c>
      <c r="D16787" t="s">
        <v>2970</v>
      </c>
      <c r="E16787" t="s">
        <v>3370</v>
      </c>
      <c r="F16787" s="6">
        <v>10</v>
      </c>
      <c r="G16787" s="6">
        <v>441.27569580078125</v>
      </c>
      <c r="H16787" s="6">
        <v>441.27569580078125</v>
      </c>
      <c r="I16787" s="6">
        <v>27.475664138793945</v>
      </c>
      <c r="J16787" s="6">
        <v>66.416333333333355</v>
      </c>
      <c r="K16787">
        <f t="shared" si="524"/>
        <v>0</v>
      </c>
    </row>
    <row r="16788" spans="1:11" x14ac:dyDescent="0.25">
      <c r="A16788" s="5" t="str">
        <f t="shared" si="525"/>
        <v>ZoneRemainder of SystemMonthly Peak DayNovember11</v>
      </c>
      <c r="B16788" t="s">
        <v>2238</v>
      </c>
      <c r="C16788" t="s">
        <v>2268</v>
      </c>
      <c r="D16788" t="s">
        <v>2970</v>
      </c>
      <c r="E16788" t="s">
        <v>3370</v>
      </c>
      <c r="F16788" s="6">
        <v>11</v>
      </c>
      <c r="G16788" s="6">
        <v>464.93386840820313</v>
      </c>
      <c r="H16788" s="6">
        <v>464.93386840820313</v>
      </c>
      <c r="I16788" s="6">
        <v>36.317211151123047</v>
      </c>
      <c r="J16788" s="6">
        <v>73.345000000000013</v>
      </c>
      <c r="K16788">
        <f t="shared" si="524"/>
        <v>0</v>
      </c>
    </row>
    <row r="16789" spans="1:11" x14ac:dyDescent="0.25">
      <c r="A16789" s="5" t="str">
        <f t="shared" si="525"/>
        <v>ZoneRemainder of SystemMonthly Peak DayNovember12</v>
      </c>
      <c r="B16789" t="s">
        <v>2238</v>
      </c>
      <c r="C16789" t="s">
        <v>2268</v>
      </c>
      <c r="D16789" t="s">
        <v>2970</v>
      </c>
      <c r="E16789" t="s">
        <v>3370</v>
      </c>
      <c r="F16789" s="6">
        <v>12</v>
      </c>
      <c r="G16789" s="6">
        <v>443.9359130859375</v>
      </c>
      <c r="H16789" s="6">
        <v>443.9359130859375</v>
      </c>
      <c r="I16789" s="6">
        <v>30.05418586730957</v>
      </c>
      <c r="J16789" s="6">
        <v>78.452499999999972</v>
      </c>
      <c r="K16789">
        <f t="shared" si="524"/>
        <v>0</v>
      </c>
    </row>
    <row r="16790" spans="1:11" x14ac:dyDescent="0.25">
      <c r="A16790" s="5" t="str">
        <f t="shared" si="525"/>
        <v>ZoneRemainder of SystemMonthly Peak DayNovember13</v>
      </c>
      <c r="B16790" t="s">
        <v>2238</v>
      </c>
      <c r="C16790" t="s">
        <v>2268</v>
      </c>
      <c r="D16790" t="s">
        <v>2970</v>
      </c>
      <c r="E16790" t="s">
        <v>3370</v>
      </c>
      <c r="F16790" s="6">
        <v>13</v>
      </c>
      <c r="G16790" s="6">
        <v>406.3238525390625</v>
      </c>
      <c r="H16790" s="6">
        <v>406.3238525390625</v>
      </c>
      <c r="I16790" s="6">
        <v>29.258548736572266</v>
      </c>
      <c r="J16790" s="6">
        <v>81.435833333333349</v>
      </c>
      <c r="K16790">
        <f t="shared" si="524"/>
        <v>0</v>
      </c>
    </row>
    <row r="16791" spans="1:11" x14ac:dyDescent="0.25">
      <c r="A16791" s="5" t="str">
        <f t="shared" si="525"/>
        <v>ZoneRemainder of SystemMonthly Peak DayNovember14</v>
      </c>
      <c r="B16791" t="s">
        <v>2238</v>
      </c>
      <c r="C16791" t="s">
        <v>2268</v>
      </c>
      <c r="D16791" t="s">
        <v>2970</v>
      </c>
      <c r="E16791" t="s">
        <v>3370</v>
      </c>
      <c r="F16791" s="6">
        <v>14</v>
      </c>
      <c r="G16791" s="6">
        <v>375.1920166015625</v>
      </c>
      <c r="H16791" s="6">
        <v>375.1920166015625</v>
      </c>
      <c r="I16791" s="6">
        <v>30.468231201171875</v>
      </c>
      <c r="J16791" s="6">
        <v>84.06816666666667</v>
      </c>
      <c r="K16791">
        <f t="shared" si="524"/>
        <v>0</v>
      </c>
    </row>
    <row r="16792" spans="1:11" x14ac:dyDescent="0.25">
      <c r="A16792" s="5" t="str">
        <f t="shared" si="525"/>
        <v>ZoneRemainder of SystemMonthly Peak DayNovember15</v>
      </c>
      <c r="B16792" t="s">
        <v>2238</v>
      </c>
      <c r="C16792" t="s">
        <v>2268</v>
      </c>
      <c r="D16792" t="s">
        <v>2970</v>
      </c>
      <c r="E16792" t="s">
        <v>3370</v>
      </c>
      <c r="F16792" s="6">
        <v>15</v>
      </c>
      <c r="G16792" s="6">
        <v>329.25347900390625</v>
      </c>
      <c r="H16792" s="6">
        <v>329.25347900390625</v>
      </c>
      <c r="I16792" s="6">
        <v>35.375022888183594</v>
      </c>
      <c r="J16792" s="6">
        <v>85.794000000000025</v>
      </c>
      <c r="K16792">
        <f t="shared" si="524"/>
        <v>0</v>
      </c>
    </row>
    <row r="16793" spans="1:11" x14ac:dyDescent="0.25">
      <c r="A16793" s="5" t="str">
        <f t="shared" si="525"/>
        <v>ZoneRemainder of SystemMonthly Peak DayNovember16</v>
      </c>
      <c r="B16793" t="s">
        <v>2238</v>
      </c>
      <c r="C16793" t="s">
        <v>2268</v>
      </c>
      <c r="D16793" t="s">
        <v>2970</v>
      </c>
      <c r="E16793" t="s">
        <v>3370</v>
      </c>
      <c r="F16793" s="6">
        <v>16</v>
      </c>
      <c r="G16793" s="6">
        <v>274.66082763671875</v>
      </c>
      <c r="H16793" s="6">
        <v>274.66082763671875</v>
      </c>
      <c r="I16793" s="6">
        <v>25.834205627441406</v>
      </c>
      <c r="J16793" s="6">
        <v>85.471166666666647</v>
      </c>
      <c r="K16793">
        <f t="shared" si="524"/>
        <v>0</v>
      </c>
    </row>
    <row r="16794" spans="1:11" x14ac:dyDescent="0.25">
      <c r="A16794" s="5" t="str">
        <f t="shared" si="525"/>
        <v>ZoneRemainder of SystemMonthly Peak DayNovember17</v>
      </c>
      <c r="B16794" t="s">
        <v>2238</v>
      </c>
      <c r="C16794" t="s">
        <v>2268</v>
      </c>
      <c r="D16794" t="s">
        <v>2970</v>
      </c>
      <c r="E16794" t="s">
        <v>3370</v>
      </c>
      <c r="F16794" s="6">
        <v>17</v>
      </c>
      <c r="G16794" s="6">
        <v>238.73953247070313</v>
      </c>
      <c r="H16794" s="6">
        <v>238.73953247070313</v>
      </c>
      <c r="I16794" s="6">
        <v>24.643203735351563</v>
      </c>
      <c r="J16794" s="6">
        <v>83.081666666666678</v>
      </c>
      <c r="K16794">
        <f t="shared" si="524"/>
        <v>0</v>
      </c>
    </row>
    <row r="16795" spans="1:11" x14ac:dyDescent="0.25">
      <c r="A16795" s="5" t="str">
        <f t="shared" si="525"/>
        <v>ZoneRemainder of SystemMonthly Peak DayNovember18</v>
      </c>
      <c r="B16795" t="s">
        <v>2238</v>
      </c>
      <c r="C16795" t="s">
        <v>2268</v>
      </c>
      <c r="D16795" t="s">
        <v>2970</v>
      </c>
      <c r="E16795" t="s">
        <v>3370</v>
      </c>
      <c r="F16795" s="6">
        <v>18</v>
      </c>
      <c r="G16795" s="6">
        <v>234.45721435546875</v>
      </c>
      <c r="H16795" s="6">
        <v>234.45721435546875</v>
      </c>
      <c r="I16795" s="6">
        <v>26.199644088745117</v>
      </c>
      <c r="J16795" s="6">
        <v>80.484166666666653</v>
      </c>
      <c r="K16795">
        <f t="shared" si="524"/>
        <v>0</v>
      </c>
    </row>
    <row r="16796" spans="1:11" x14ac:dyDescent="0.25">
      <c r="A16796" s="5" t="str">
        <f t="shared" si="525"/>
        <v>ZoneRemainder of SystemMonthly Peak DayNovember19</v>
      </c>
      <c r="B16796" t="s">
        <v>2238</v>
      </c>
      <c r="C16796" t="s">
        <v>2268</v>
      </c>
      <c r="D16796" t="s">
        <v>2970</v>
      </c>
      <c r="E16796" t="s">
        <v>3370</v>
      </c>
      <c r="F16796" s="6">
        <v>19</v>
      </c>
      <c r="G16796" s="6">
        <v>249.10272216796875</v>
      </c>
      <c r="H16796" s="6">
        <v>249.10272216796875</v>
      </c>
      <c r="I16796" s="6">
        <v>35.087043762207031</v>
      </c>
      <c r="J16796" s="6">
        <v>77.779166666666626</v>
      </c>
      <c r="K16796">
        <f t="shared" si="524"/>
        <v>0</v>
      </c>
    </row>
    <row r="16797" spans="1:11" x14ac:dyDescent="0.25">
      <c r="A16797" s="5" t="str">
        <f t="shared" si="525"/>
        <v>ZoneRemainder of SystemMonthly Peak DayNovember20</v>
      </c>
      <c r="B16797" t="s">
        <v>2238</v>
      </c>
      <c r="C16797" t="s">
        <v>2268</v>
      </c>
      <c r="D16797" t="s">
        <v>2970</v>
      </c>
      <c r="E16797" t="s">
        <v>3370</v>
      </c>
      <c r="F16797" s="6">
        <v>20</v>
      </c>
      <c r="G16797" s="6">
        <v>256.24591064453125</v>
      </c>
      <c r="H16797" s="6">
        <v>256.24591064453125</v>
      </c>
      <c r="I16797" s="6">
        <v>26.090744018554688</v>
      </c>
      <c r="J16797" s="6">
        <v>74.58833333333331</v>
      </c>
      <c r="K16797">
        <f t="shared" si="524"/>
        <v>0</v>
      </c>
    </row>
    <row r="16798" spans="1:11" x14ac:dyDescent="0.25">
      <c r="A16798" s="5" t="str">
        <f t="shared" si="525"/>
        <v>ZoneRemainder of SystemMonthly Peak DayNovember21</v>
      </c>
      <c r="B16798" t="s">
        <v>2238</v>
      </c>
      <c r="C16798" t="s">
        <v>2268</v>
      </c>
      <c r="D16798" t="s">
        <v>2970</v>
      </c>
      <c r="E16798" t="s">
        <v>3370</v>
      </c>
      <c r="F16798" s="6">
        <v>21</v>
      </c>
      <c r="G16798" s="6">
        <v>258.70553588867188</v>
      </c>
      <c r="H16798" s="6">
        <v>258.70553588867188</v>
      </c>
      <c r="I16798" s="6">
        <v>25.143766403198242</v>
      </c>
      <c r="J16798" s="6">
        <v>72.423833333333349</v>
      </c>
      <c r="K16798">
        <f t="shared" si="524"/>
        <v>0</v>
      </c>
    </row>
    <row r="16799" spans="1:11" x14ac:dyDescent="0.25">
      <c r="A16799" s="5" t="str">
        <f t="shared" si="525"/>
        <v>ZoneRemainder of SystemMonthly Peak DayNovember22</v>
      </c>
      <c r="B16799" t="s">
        <v>2238</v>
      </c>
      <c r="C16799" t="s">
        <v>2268</v>
      </c>
      <c r="D16799" t="s">
        <v>2970</v>
      </c>
      <c r="E16799" t="s">
        <v>3370</v>
      </c>
      <c r="F16799" s="6">
        <v>22</v>
      </c>
      <c r="G16799" s="6">
        <v>270.1988525390625</v>
      </c>
      <c r="H16799" s="6">
        <v>270.1988525390625</v>
      </c>
      <c r="I16799" s="6">
        <v>26.436805725097656</v>
      </c>
      <c r="J16799" s="6">
        <v>71.381166666666644</v>
      </c>
      <c r="K16799">
        <f t="shared" si="524"/>
        <v>0</v>
      </c>
    </row>
    <row r="16800" spans="1:11" x14ac:dyDescent="0.25">
      <c r="A16800" s="5" t="str">
        <f t="shared" si="525"/>
        <v>ZoneRemainder of SystemMonthly Peak DayNovember23</v>
      </c>
      <c r="B16800" t="s">
        <v>2238</v>
      </c>
      <c r="C16800" t="s">
        <v>2268</v>
      </c>
      <c r="D16800" t="s">
        <v>2970</v>
      </c>
      <c r="E16800" t="s">
        <v>3370</v>
      </c>
      <c r="F16800" s="6">
        <v>23</v>
      </c>
      <c r="G16800" s="6">
        <v>264.75732421875</v>
      </c>
      <c r="H16800" s="6">
        <v>264.75732421875</v>
      </c>
      <c r="I16800" s="6">
        <v>28.640188217163086</v>
      </c>
      <c r="J16800" s="6">
        <v>69.950166666666703</v>
      </c>
      <c r="K16800">
        <f t="shared" si="524"/>
        <v>0</v>
      </c>
    </row>
    <row r="16801" spans="1:11" x14ac:dyDescent="0.25">
      <c r="A16801" s="5" t="str">
        <f t="shared" si="525"/>
        <v>ZoneRemainder of SystemMonthly Peak DayNovember24</v>
      </c>
      <c r="B16801" t="s">
        <v>2238</v>
      </c>
      <c r="C16801" t="s">
        <v>2268</v>
      </c>
      <c r="D16801" t="s">
        <v>2970</v>
      </c>
      <c r="E16801" t="s">
        <v>3370</v>
      </c>
      <c r="F16801" s="6">
        <v>24</v>
      </c>
      <c r="G16801" s="6">
        <v>267.543701171875</v>
      </c>
      <c r="H16801" s="6">
        <v>267.543701171875</v>
      </c>
      <c r="I16801" s="6">
        <v>23.985498428344727</v>
      </c>
      <c r="J16801" s="6">
        <v>68.118166666666681</v>
      </c>
      <c r="K16801">
        <f t="shared" si="524"/>
        <v>0</v>
      </c>
    </row>
    <row r="16802" spans="1:11" x14ac:dyDescent="0.25">
      <c r="A16802" s="5" t="str">
        <f t="shared" si="525"/>
        <v>ZoneRemainder of SystemAverage WeekdayDecember1</v>
      </c>
      <c r="B16802" t="s">
        <v>2238</v>
      </c>
      <c r="C16802" t="s">
        <v>2268</v>
      </c>
      <c r="D16802" t="s">
        <v>2971</v>
      </c>
      <c r="E16802" t="s">
        <v>3371</v>
      </c>
      <c r="F16802" s="6">
        <v>1</v>
      </c>
      <c r="G16802" s="6">
        <v>268.072998046875</v>
      </c>
      <c r="H16802" s="6">
        <v>268.072998046875</v>
      </c>
      <c r="I16802" s="6">
        <v>21.069128036499023</v>
      </c>
      <c r="J16802" s="6">
        <v>48.428666666666651</v>
      </c>
      <c r="K16802">
        <f t="shared" si="524"/>
        <v>0</v>
      </c>
    </row>
    <row r="16803" spans="1:11" x14ac:dyDescent="0.25">
      <c r="A16803" s="5" t="str">
        <f t="shared" si="525"/>
        <v>ZoneRemainder of SystemAverage WeekdayDecember2</v>
      </c>
      <c r="B16803" t="s">
        <v>2238</v>
      </c>
      <c r="C16803" t="s">
        <v>2268</v>
      </c>
      <c r="D16803" t="s">
        <v>2971</v>
      </c>
      <c r="E16803" t="s">
        <v>3371</v>
      </c>
      <c r="F16803" s="6">
        <v>2</v>
      </c>
      <c r="G16803" s="6">
        <v>284.45651245117188</v>
      </c>
      <c r="H16803" s="6">
        <v>284.45651245117188</v>
      </c>
      <c r="I16803" s="6">
        <v>23.799001693725586</v>
      </c>
      <c r="J16803" s="6">
        <v>47.375833333333347</v>
      </c>
      <c r="K16803">
        <f t="shared" si="524"/>
        <v>0</v>
      </c>
    </row>
    <row r="16804" spans="1:11" x14ac:dyDescent="0.25">
      <c r="A16804" s="5" t="str">
        <f t="shared" si="525"/>
        <v>ZoneRemainder of SystemAverage WeekdayDecember3</v>
      </c>
      <c r="B16804" t="s">
        <v>2238</v>
      </c>
      <c r="C16804" t="s">
        <v>2268</v>
      </c>
      <c r="D16804" t="s">
        <v>2971</v>
      </c>
      <c r="E16804" t="s">
        <v>3371</v>
      </c>
      <c r="F16804" s="6">
        <v>3</v>
      </c>
      <c r="G16804" s="6">
        <v>297.04779052734375</v>
      </c>
      <c r="H16804" s="6">
        <v>297.04779052734375</v>
      </c>
      <c r="I16804" s="6">
        <v>26.246770858764648</v>
      </c>
      <c r="J16804" s="6">
        <v>47.010166666666713</v>
      </c>
      <c r="K16804">
        <f t="shared" si="524"/>
        <v>0</v>
      </c>
    </row>
    <row r="16805" spans="1:11" x14ac:dyDescent="0.25">
      <c r="A16805" s="5" t="str">
        <f t="shared" si="525"/>
        <v>ZoneRemainder of SystemAverage WeekdayDecember4</v>
      </c>
      <c r="B16805" t="s">
        <v>2238</v>
      </c>
      <c r="C16805" t="s">
        <v>2268</v>
      </c>
      <c r="D16805" t="s">
        <v>2971</v>
      </c>
      <c r="E16805" t="s">
        <v>3371</v>
      </c>
      <c r="F16805" s="6">
        <v>4</v>
      </c>
      <c r="G16805" s="6">
        <v>284.89260864257813</v>
      </c>
      <c r="H16805" s="6">
        <v>284.89260864257813</v>
      </c>
      <c r="I16805" s="6">
        <v>24.741836547851563</v>
      </c>
      <c r="J16805" s="6">
        <v>46.044000000000004</v>
      </c>
      <c r="K16805">
        <f t="shared" si="524"/>
        <v>0</v>
      </c>
    </row>
    <row r="16806" spans="1:11" x14ac:dyDescent="0.25">
      <c r="A16806" s="5" t="str">
        <f t="shared" si="525"/>
        <v>ZoneRemainder of SystemAverage WeekdayDecember5</v>
      </c>
      <c r="B16806" t="s">
        <v>2238</v>
      </c>
      <c r="C16806" t="s">
        <v>2268</v>
      </c>
      <c r="D16806" t="s">
        <v>2971</v>
      </c>
      <c r="E16806" t="s">
        <v>3371</v>
      </c>
      <c r="F16806" s="6">
        <v>5</v>
      </c>
      <c r="G16806" s="6">
        <v>288.95278930664063</v>
      </c>
      <c r="H16806" s="6">
        <v>288.95278930664063</v>
      </c>
      <c r="I16806" s="6">
        <v>20.747713088989258</v>
      </c>
      <c r="J16806" s="6">
        <v>45.820833333333333</v>
      </c>
      <c r="K16806">
        <f t="shared" si="524"/>
        <v>0</v>
      </c>
    </row>
    <row r="16807" spans="1:11" x14ac:dyDescent="0.25">
      <c r="A16807" s="5" t="str">
        <f t="shared" si="525"/>
        <v>ZoneRemainder of SystemAverage WeekdayDecember6</v>
      </c>
      <c r="B16807" t="s">
        <v>2238</v>
      </c>
      <c r="C16807" t="s">
        <v>2268</v>
      </c>
      <c r="D16807" t="s">
        <v>2971</v>
      </c>
      <c r="E16807" t="s">
        <v>3371</v>
      </c>
      <c r="F16807" s="6">
        <v>6</v>
      </c>
      <c r="G16807" s="6">
        <v>332.40133666992188</v>
      </c>
      <c r="H16807" s="6">
        <v>332.40133666992188</v>
      </c>
      <c r="I16807" s="6">
        <v>23.073535919189453</v>
      </c>
      <c r="J16807" s="6">
        <v>45.464333333333315</v>
      </c>
      <c r="K16807">
        <f t="shared" si="524"/>
        <v>0</v>
      </c>
    </row>
    <row r="16808" spans="1:11" x14ac:dyDescent="0.25">
      <c r="A16808" s="5" t="str">
        <f t="shared" si="525"/>
        <v>ZoneRemainder of SystemAverage WeekdayDecember7</v>
      </c>
      <c r="B16808" t="s">
        <v>2238</v>
      </c>
      <c r="C16808" t="s">
        <v>2268</v>
      </c>
      <c r="D16808" t="s">
        <v>2971</v>
      </c>
      <c r="E16808" t="s">
        <v>3371</v>
      </c>
      <c r="F16808" s="6">
        <v>7</v>
      </c>
      <c r="G16808" s="6">
        <v>384.53494262695313</v>
      </c>
      <c r="H16808" s="6">
        <v>384.53494262695313</v>
      </c>
      <c r="I16808" s="6">
        <v>26.480485916137695</v>
      </c>
      <c r="J16808" s="6">
        <v>44.602166666666669</v>
      </c>
      <c r="K16808">
        <f t="shared" si="524"/>
        <v>0</v>
      </c>
    </row>
    <row r="16809" spans="1:11" x14ac:dyDescent="0.25">
      <c r="A16809" s="5" t="str">
        <f t="shared" si="525"/>
        <v>ZoneRemainder of SystemAverage WeekdayDecember8</v>
      </c>
      <c r="B16809" t="s">
        <v>2238</v>
      </c>
      <c r="C16809" t="s">
        <v>2268</v>
      </c>
      <c r="D16809" t="s">
        <v>2971</v>
      </c>
      <c r="E16809" t="s">
        <v>3371</v>
      </c>
      <c r="F16809" s="6">
        <v>8</v>
      </c>
      <c r="G16809" s="6">
        <v>389.31396484375</v>
      </c>
      <c r="H16809" s="6">
        <v>389.31396484375</v>
      </c>
      <c r="I16809" s="6">
        <v>31.681377410888672</v>
      </c>
      <c r="J16809" s="6">
        <v>44.248666666666658</v>
      </c>
      <c r="K16809">
        <f t="shared" si="524"/>
        <v>0</v>
      </c>
    </row>
    <row r="16810" spans="1:11" x14ac:dyDescent="0.25">
      <c r="A16810" s="5" t="str">
        <f t="shared" si="525"/>
        <v>ZoneRemainder of SystemAverage WeekdayDecember9</v>
      </c>
      <c r="B16810" t="s">
        <v>2238</v>
      </c>
      <c r="C16810" t="s">
        <v>2268</v>
      </c>
      <c r="D16810" t="s">
        <v>2971</v>
      </c>
      <c r="E16810" t="s">
        <v>3371</v>
      </c>
      <c r="F16810" s="6">
        <v>9</v>
      </c>
      <c r="G16810" s="6">
        <v>393.17626953125</v>
      </c>
      <c r="H16810" s="6">
        <v>393.17626953125</v>
      </c>
      <c r="I16810" s="6">
        <v>23.496057510375977</v>
      </c>
      <c r="J16810" s="6">
        <v>45.572499999999991</v>
      </c>
      <c r="K16810">
        <f t="shared" si="524"/>
        <v>0</v>
      </c>
    </row>
    <row r="16811" spans="1:11" x14ac:dyDescent="0.25">
      <c r="A16811" s="5" t="str">
        <f t="shared" si="525"/>
        <v>ZoneRemainder of SystemAverage WeekdayDecember10</v>
      </c>
      <c r="B16811" t="s">
        <v>2238</v>
      </c>
      <c r="C16811" t="s">
        <v>2268</v>
      </c>
      <c r="D16811" t="s">
        <v>2971</v>
      </c>
      <c r="E16811" t="s">
        <v>3371</v>
      </c>
      <c r="F16811" s="6">
        <v>10</v>
      </c>
      <c r="G16811" s="6">
        <v>377.5574951171875</v>
      </c>
      <c r="H16811" s="6">
        <v>377.5574951171875</v>
      </c>
      <c r="I16811" s="6">
        <v>23.049217224121094</v>
      </c>
      <c r="J16811" s="6">
        <v>49.332500000000017</v>
      </c>
      <c r="K16811">
        <f t="shared" si="524"/>
        <v>0</v>
      </c>
    </row>
    <row r="16812" spans="1:11" x14ac:dyDescent="0.25">
      <c r="A16812" s="5" t="str">
        <f t="shared" si="525"/>
        <v>ZoneRemainder of SystemAverage WeekdayDecember11</v>
      </c>
      <c r="B16812" t="s">
        <v>2238</v>
      </c>
      <c r="C16812" t="s">
        <v>2268</v>
      </c>
      <c r="D16812" t="s">
        <v>2971</v>
      </c>
      <c r="E16812" t="s">
        <v>3371</v>
      </c>
      <c r="F16812" s="6">
        <v>11</v>
      </c>
      <c r="G16812" s="6">
        <v>397.96697998046875</v>
      </c>
      <c r="H16812" s="6">
        <v>397.96697998046875</v>
      </c>
      <c r="I16812" s="6">
        <v>26.40052604675293</v>
      </c>
      <c r="J16812" s="6">
        <v>53.392166666666668</v>
      </c>
      <c r="K16812">
        <f t="shared" si="524"/>
        <v>0</v>
      </c>
    </row>
    <row r="16813" spans="1:11" x14ac:dyDescent="0.25">
      <c r="A16813" s="5" t="str">
        <f t="shared" si="525"/>
        <v>ZoneRemainder of SystemAverage WeekdayDecember12</v>
      </c>
      <c r="B16813" t="s">
        <v>2238</v>
      </c>
      <c r="C16813" t="s">
        <v>2268</v>
      </c>
      <c r="D16813" t="s">
        <v>2971</v>
      </c>
      <c r="E16813" t="s">
        <v>3371</v>
      </c>
      <c r="F16813" s="6">
        <v>12</v>
      </c>
      <c r="G16813" s="6">
        <v>382.01235961914063</v>
      </c>
      <c r="H16813" s="6">
        <v>382.01235961914063</v>
      </c>
      <c r="I16813" s="6">
        <v>28.144027709960938</v>
      </c>
      <c r="J16813" s="6">
        <v>57.60316666666666</v>
      </c>
      <c r="K16813">
        <f t="shared" si="524"/>
        <v>0</v>
      </c>
    </row>
    <row r="16814" spans="1:11" x14ac:dyDescent="0.25">
      <c r="A16814" s="5" t="str">
        <f t="shared" si="525"/>
        <v>ZoneRemainder of SystemAverage WeekdayDecember13</v>
      </c>
      <c r="B16814" t="s">
        <v>2238</v>
      </c>
      <c r="C16814" t="s">
        <v>2268</v>
      </c>
      <c r="D16814" t="s">
        <v>2971</v>
      </c>
      <c r="E16814" t="s">
        <v>3371</v>
      </c>
      <c r="F16814" s="6">
        <v>13</v>
      </c>
      <c r="G16814" s="6">
        <v>369.12991333007813</v>
      </c>
      <c r="H16814" s="6">
        <v>369.12991333007813</v>
      </c>
      <c r="I16814" s="6">
        <v>26.744821548461914</v>
      </c>
      <c r="J16814" s="6">
        <v>61.454000000000036</v>
      </c>
      <c r="K16814">
        <f t="shared" si="524"/>
        <v>0</v>
      </c>
    </row>
    <row r="16815" spans="1:11" x14ac:dyDescent="0.25">
      <c r="A16815" s="5" t="str">
        <f t="shared" si="525"/>
        <v>ZoneRemainder of SystemAverage WeekdayDecember14</v>
      </c>
      <c r="B16815" t="s">
        <v>2238</v>
      </c>
      <c r="C16815" t="s">
        <v>2268</v>
      </c>
      <c r="D16815" t="s">
        <v>2971</v>
      </c>
      <c r="E16815" t="s">
        <v>3371</v>
      </c>
      <c r="F16815" s="6">
        <v>14</v>
      </c>
      <c r="G16815" s="6">
        <v>329.771728515625</v>
      </c>
      <c r="H16815" s="6">
        <v>329.771728515625</v>
      </c>
      <c r="I16815" s="6">
        <v>23.784408569335938</v>
      </c>
      <c r="J16815" s="6">
        <v>63.11100000000004</v>
      </c>
      <c r="K16815">
        <f t="shared" si="524"/>
        <v>0</v>
      </c>
    </row>
    <row r="16816" spans="1:11" x14ac:dyDescent="0.25">
      <c r="A16816" s="5" t="str">
        <f t="shared" si="525"/>
        <v>ZoneRemainder of SystemAverage WeekdayDecember15</v>
      </c>
      <c r="B16816" t="s">
        <v>2238</v>
      </c>
      <c r="C16816" t="s">
        <v>2268</v>
      </c>
      <c r="D16816" t="s">
        <v>2971</v>
      </c>
      <c r="E16816" t="s">
        <v>3371</v>
      </c>
      <c r="F16816" s="6">
        <v>15</v>
      </c>
      <c r="G16816" s="6">
        <v>287.2564697265625</v>
      </c>
      <c r="H16816" s="6">
        <v>287.2564697265625</v>
      </c>
      <c r="I16816" s="6">
        <v>24.34208869934082</v>
      </c>
      <c r="J16816" s="6">
        <v>64.195999999999998</v>
      </c>
      <c r="K16816">
        <f t="shared" si="524"/>
        <v>0</v>
      </c>
    </row>
    <row r="16817" spans="1:11" x14ac:dyDescent="0.25">
      <c r="A16817" s="5" t="str">
        <f t="shared" si="525"/>
        <v>ZoneRemainder of SystemAverage WeekdayDecember16</v>
      </c>
      <c r="B16817" t="s">
        <v>2238</v>
      </c>
      <c r="C16817" t="s">
        <v>2268</v>
      </c>
      <c r="D16817" t="s">
        <v>2971</v>
      </c>
      <c r="E16817" t="s">
        <v>3371</v>
      </c>
      <c r="F16817" s="6">
        <v>16</v>
      </c>
      <c r="G16817" s="6">
        <v>263.48480224609375</v>
      </c>
      <c r="H16817" s="6">
        <v>263.48480224609375</v>
      </c>
      <c r="I16817" s="6">
        <v>22.161640167236328</v>
      </c>
      <c r="J16817" s="6">
        <v>64.932833333333335</v>
      </c>
      <c r="K16817">
        <f t="shared" si="524"/>
        <v>0</v>
      </c>
    </row>
    <row r="16818" spans="1:11" x14ac:dyDescent="0.25">
      <c r="A16818" s="5" t="str">
        <f t="shared" si="525"/>
        <v>ZoneRemainder of SystemAverage WeekdayDecember17</v>
      </c>
      <c r="B16818" t="s">
        <v>2238</v>
      </c>
      <c r="C16818" t="s">
        <v>2268</v>
      </c>
      <c r="D16818" t="s">
        <v>2971</v>
      </c>
      <c r="E16818" t="s">
        <v>3371</v>
      </c>
      <c r="F16818" s="6">
        <v>17</v>
      </c>
      <c r="G16818" s="6">
        <v>245.1427001953125</v>
      </c>
      <c r="H16818" s="6">
        <v>245.1427001953125</v>
      </c>
      <c r="I16818" s="6">
        <v>24.16526985168457</v>
      </c>
      <c r="J16818" s="6">
        <v>64.716166666666666</v>
      </c>
      <c r="K16818">
        <f t="shared" si="524"/>
        <v>0</v>
      </c>
    </row>
    <row r="16819" spans="1:11" x14ac:dyDescent="0.25">
      <c r="A16819" s="5" t="str">
        <f t="shared" si="525"/>
        <v>ZoneRemainder of SystemAverage WeekdayDecember18</v>
      </c>
      <c r="B16819" t="s">
        <v>2238</v>
      </c>
      <c r="C16819" t="s">
        <v>2268</v>
      </c>
      <c r="D16819" t="s">
        <v>2971</v>
      </c>
      <c r="E16819" t="s">
        <v>3371</v>
      </c>
      <c r="F16819" s="6">
        <v>18</v>
      </c>
      <c r="G16819" s="6">
        <v>247.27642822265625</v>
      </c>
      <c r="H16819" s="6">
        <v>247.27642822265625</v>
      </c>
      <c r="I16819" s="6">
        <v>26.342557907104492</v>
      </c>
      <c r="J16819" s="6">
        <v>62.395833333333371</v>
      </c>
      <c r="K16819">
        <f t="shared" si="524"/>
        <v>0</v>
      </c>
    </row>
    <row r="16820" spans="1:11" x14ac:dyDescent="0.25">
      <c r="A16820" s="5" t="str">
        <f t="shared" si="525"/>
        <v>ZoneRemainder of SystemAverage WeekdayDecember19</v>
      </c>
      <c r="B16820" t="s">
        <v>2238</v>
      </c>
      <c r="C16820" t="s">
        <v>2268</v>
      </c>
      <c r="D16820" t="s">
        <v>2971</v>
      </c>
      <c r="E16820" t="s">
        <v>3371</v>
      </c>
      <c r="F16820" s="6">
        <v>19</v>
      </c>
      <c r="G16820" s="6">
        <v>252.19889831542969</v>
      </c>
      <c r="H16820" s="6">
        <v>252.19889831542969</v>
      </c>
      <c r="I16820" s="6">
        <v>22.758876800537109</v>
      </c>
      <c r="J16820" s="6">
        <v>58.449833333333352</v>
      </c>
      <c r="K16820">
        <f t="shared" si="524"/>
        <v>0</v>
      </c>
    </row>
    <row r="16821" spans="1:11" x14ac:dyDescent="0.25">
      <c r="A16821" s="5" t="str">
        <f t="shared" si="525"/>
        <v>ZoneRemainder of SystemAverage WeekdayDecember20</v>
      </c>
      <c r="B16821" t="s">
        <v>2238</v>
      </c>
      <c r="C16821" t="s">
        <v>2268</v>
      </c>
      <c r="D16821" t="s">
        <v>2971</v>
      </c>
      <c r="E16821" t="s">
        <v>3371</v>
      </c>
      <c r="F16821" s="6">
        <v>20</v>
      </c>
      <c r="G16821" s="6">
        <v>246.70640563964844</v>
      </c>
      <c r="H16821" s="6">
        <v>246.70640563964844</v>
      </c>
      <c r="I16821" s="6">
        <v>23.074447631835938</v>
      </c>
      <c r="J16821" s="6">
        <v>55.617166666666684</v>
      </c>
      <c r="K16821">
        <f t="shared" si="524"/>
        <v>0</v>
      </c>
    </row>
    <row r="16822" spans="1:11" x14ac:dyDescent="0.25">
      <c r="A16822" s="5" t="str">
        <f t="shared" si="525"/>
        <v>ZoneRemainder of SystemAverage WeekdayDecember21</v>
      </c>
      <c r="B16822" t="s">
        <v>2238</v>
      </c>
      <c r="C16822" t="s">
        <v>2268</v>
      </c>
      <c r="D16822" t="s">
        <v>2971</v>
      </c>
      <c r="E16822" t="s">
        <v>3371</v>
      </c>
      <c r="F16822" s="6">
        <v>21</v>
      </c>
      <c r="G16822" s="6">
        <v>244.69732666015625</v>
      </c>
      <c r="H16822" s="6">
        <v>244.69732666015625</v>
      </c>
      <c r="I16822" s="6">
        <v>22.612462997436523</v>
      </c>
      <c r="J16822" s="6">
        <v>53.209666666666678</v>
      </c>
      <c r="K16822">
        <f t="shared" si="524"/>
        <v>0</v>
      </c>
    </row>
    <row r="16823" spans="1:11" x14ac:dyDescent="0.25">
      <c r="A16823" s="5" t="str">
        <f t="shared" si="525"/>
        <v>ZoneRemainder of SystemAverage WeekdayDecember22</v>
      </c>
      <c r="B16823" t="s">
        <v>2238</v>
      </c>
      <c r="C16823" t="s">
        <v>2268</v>
      </c>
      <c r="D16823" t="s">
        <v>2971</v>
      </c>
      <c r="E16823" t="s">
        <v>3371</v>
      </c>
      <c r="F16823" s="6">
        <v>22</v>
      </c>
      <c r="G16823" s="6">
        <v>238.70849609375</v>
      </c>
      <c r="H16823" s="6">
        <v>238.70849609375</v>
      </c>
      <c r="I16823" s="6">
        <v>23.744167327880859</v>
      </c>
      <c r="J16823" s="6">
        <v>51.27499999999997</v>
      </c>
      <c r="K16823">
        <f t="shared" si="524"/>
        <v>0</v>
      </c>
    </row>
    <row r="16824" spans="1:11" x14ac:dyDescent="0.25">
      <c r="A16824" s="5" t="str">
        <f t="shared" si="525"/>
        <v>ZoneRemainder of SystemAverage WeekdayDecember23</v>
      </c>
      <c r="B16824" t="s">
        <v>2238</v>
      </c>
      <c r="C16824" t="s">
        <v>2268</v>
      </c>
      <c r="D16824" t="s">
        <v>2971</v>
      </c>
      <c r="E16824" t="s">
        <v>3371</v>
      </c>
      <c r="F16824" s="6">
        <v>23</v>
      </c>
      <c r="G16824" s="6">
        <v>252.67726135253906</v>
      </c>
      <c r="H16824" s="6">
        <v>252.67726135253906</v>
      </c>
      <c r="I16824" s="6">
        <v>21.033308029174805</v>
      </c>
      <c r="J16824" s="6">
        <v>49.741</v>
      </c>
      <c r="K16824">
        <f t="shared" si="524"/>
        <v>0</v>
      </c>
    </row>
    <row r="16825" spans="1:11" x14ac:dyDescent="0.25">
      <c r="A16825" s="5" t="str">
        <f t="shared" si="525"/>
        <v>ZoneRemainder of SystemAverage WeekdayDecember24</v>
      </c>
      <c r="B16825" t="s">
        <v>2238</v>
      </c>
      <c r="C16825" t="s">
        <v>2268</v>
      </c>
      <c r="D16825" t="s">
        <v>2971</v>
      </c>
      <c r="E16825" t="s">
        <v>3371</v>
      </c>
      <c r="F16825" s="6">
        <v>24</v>
      </c>
      <c r="G16825" s="6">
        <v>248.93386840820313</v>
      </c>
      <c r="H16825" s="6">
        <v>248.93386840820313</v>
      </c>
      <c r="I16825" s="6">
        <v>20.288646697998047</v>
      </c>
      <c r="J16825" s="6">
        <v>51.110833333333332</v>
      </c>
      <c r="K16825">
        <f t="shared" si="524"/>
        <v>0</v>
      </c>
    </row>
    <row r="16826" spans="1:11" x14ac:dyDescent="0.25">
      <c r="A16826" s="5" t="str">
        <f t="shared" si="525"/>
        <v>ZoneRemainder of SystemMonthly Peak DayDecember1</v>
      </c>
      <c r="B16826" t="s">
        <v>2238</v>
      </c>
      <c r="C16826" t="s">
        <v>2268</v>
      </c>
      <c r="D16826" t="s">
        <v>2972</v>
      </c>
      <c r="E16826" t="s">
        <v>3371</v>
      </c>
      <c r="F16826" s="6">
        <v>1</v>
      </c>
      <c r="G16826" s="6">
        <v>279.25668334960938</v>
      </c>
      <c r="H16826" s="6">
        <v>279.25668334960938</v>
      </c>
      <c r="I16826" s="6">
        <v>19.585197448730469</v>
      </c>
      <c r="J16826" s="6">
        <v>45.656500000000001</v>
      </c>
      <c r="K16826">
        <f t="shared" si="524"/>
        <v>0</v>
      </c>
    </row>
    <row r="16827" spans="1:11" x14ac:dyDescent="0.25">
      <c r="A16827" s="5" t="str">
        <f t="shared" si="525"/>
        <v>ZoneRemainder of SystemMonthly Peak DayDecember2</v>
      </c>
      <c r="B16827" t="s">
        <v>2238</v>
      </c>
      <c r="C16827" t="s">
        <v>2268</v>
      </c>
      <c r="D16827" t="s">
        <v>2972</v>
      </c>
      <c r="E16827" t="s">
        <v>3371</v>
      </c>
      <c r="F16827" s="6">
        <v>2</v>
      </c>
      <c r="G16827" s="6">
        <v>291.569580078125</v>
      </c>
      <c r="H16827" s="6">
        <v>291.569580078125</v>
      </c>
      <c r="I16827" s="6">
        <v>20.519824981689453</v>
      </c>
      <c r="J16827" s="6">
        <v>44.975333333333332</v>
      </c>
      <c r="K16827">
        <f t="shared" si="524"/>
        <v>0</v>
      </c>
    </row>
    <row r="16828" spans="1:11" x14ac:dyDescent="0.25">
      <c r="A16828" s="5" t="str">
        <f t="shared" si="525"/>
        <v>ZoneRemainder of SystemMonthly Peak DayDecember3</v>
      </c>
      <c r="B16828" t="s">
        <v>2238</v>
      </c>
      <c r="C16828" t="s">
        <v>2268</v>
      </c>
      <c r="D16828" t="s">
        <v>2972</v>
      </c>
      <c r="E16828" t="s">
        <v>3371</v>
      </c>
      <c r="F16828" s="6">
        <v>3</v>
      </c>
      <c r="G16828" s="6">
        <v>299.99185180664063</v>
      </c>
      <c r="H16828" s="6">
        <v>299.99185180664063</v>
      </c>
      <c r="I16828" s="6">
        <v>21.267612457275391</v>
      </c>
      <c r="J16828" s="6">
        <v>43.610499999999995</v>
      </c>
      <c r="K16828">
        <f t="shared" si="524"/>
        <v>0</v>
      </c>
    </row>
    <row r="16829" spans="1:11" x14ac:dyDescent="0.25">
      <c r="A16829" s="5" t="str">
        <f t="shared" si="525"/>
        <v>ZoneRemainder of SystemMonthly Peak DayDecember4</v>
      </c>
      <c r="B16829" t="s">
        <v>2238</v>
      </c>
      <c r="C16829" t="s">
        <v>2268</v>
      </c>
      <c r="D16829" t="s">
        <v>2972</v>
      </c>
      <c r="E16829" t="s">
        <v>3371</v>
      </c>
      <c r="F16829" s="6">
        <v>4</v>
      </c>
      <c r="G16829" s="6">
        <v>286.4259033203125</v>
      </c>
      <c r="H16829" s="6">
        <v>286.4259033203125</v>
      </c>
      <c r="I16829" s="6">
        <v>18.489004135131836</v>
      </c>
      <c r="J16829" s="6">
        <v>42.990333333333318</v>
      </c>
      <c r="K16829">
        <f t="shared" si="524"/>
        <v>0</v>
      </c>
    </row>
    <row r="16830" spans="1:11" x14ac:dyDescent="0.25">
      <c r="A16830" s="5" t="str">
        <f t="shared" si="525"/>
        <v>ZoneRemainder of SystemMonthly Peak DayDecember5</v>
      </c>
      <c r="B16830" t="s">
        <v>2238</v>
      </c>
      <c r="C16830" t="s">
        <v>2268</v>
      </c>
      <c r="D16830" t="s">
        <v>2972</v>
      </c>
      <c r="E16830" t="s">
        <v>3371</v>
      </c>
      <c r="F16830" s="6">
        <v>5</v>
      </c>
      <c r="G16830" s="6">
        <v>310.8309326171875</v>
      </c>
      <c r="H16830" s="6">
        <v>310.8309326171875</v>
      </c>
      <c r="I16830" s="6">
        <v>22.764589309692383</v>
      </c>
      <c r="J16830" s="6">
        <v>42.460666666666647</v>
      </c>
      <c r="K16830">
        <f t="shared" si="524"/>
        <v>0</v>
      </c>
    </row>
    <row r="16831" spans="1:11" x14ac:dyDescent="0.25">
      <c r="A16831" s="5" t="str">
        <f t="shared" si="525"/>
        <v>ZoneRemainder of SystemMonthly Peak DayDecember6</v>
      </c>
      <c r="B16831" t="s">
        <v>2238</v>
      </c>
      <c r="C16831" t="s">
        <v>2268</v>
      </c>
      <c r="D16831" t="s">
        <v>2972</v>
      </c>
      <c r="E16831" t="s">
        <v>3371</v>
      </c>
      <c r="F16831" s="6">
        <v>6</v>
      </c>
      <c r="G16831" s="6">
        <v>386.8294677734375</v>
      </c>
      <c r="H16831" s="6">
        <v>386.8294677734375</v>
      </c>
      <c r="I16831" s="6">
        <v>22.686243057250977</v>
      </c>
      <c r="J16831" s="6">
        <v>41.667833333333327</v>
      </c>
      <c r="K16831">
        <f t="shared" si="524"/>
        <v>0</v>
      </c>
    </row>
    <row r="16832" spans="1:11" x14ac:dyDescent="0.25">
      <c r="A16832" s="5" t="str">
        <f t="shared" si="525"/>
        <v>ZoneRemainder of SystemMonthly Peak DayDecember7</v>
      </c>
      <c r="B16832" t="s">
        <v>2238</v>
      </c>
      <c r="C16832" t="s">
        <v>2268</v>
      </c>
      <c r="D16832" t="s">
        <v>2972</v>
      </c>
      <c r="E16832" t="s">
        <v>3371</v>
      </c>
      <c r="F16832" s="6">
        <v>7</v>
      </c>
      <c r="G16832" s="6">
        <v>419.91629028320313</v>
      </c>
      <c r="H16832" s="6">
        <v>419.91629028320313</v>
      </c>
      <c r="I16832" s="6">
        <v>23.463226318359375</v>
      </c>
      <c r="J16832" s="6">
        <v>41.173833333333363</v>
      </c>
      <c r="K16832">
        <f t="shared" si="524"/>
        <v>0</v>
      </c>
    </row>
    <row r="16833" spans="1:11" x14ac:dyDescent="0.25">
      <c r="A16833" s="5" t="str">
        <f t="shared" si="525"/>
        <v>ZoneRemainder of SystemMonthly Peak DayDecember8</v>
      </c>
      <c r="B16833" t="s">
        <v>2238</v>
      </c>
      <c r="C16833" t="s">
        <v>2268</v>
      </c>
      <c r="D16833" t="s">
        <v>2972</v>
      </c>
      <c r="E16833" t="s">
        <v>3371</v>
      </c>
      <c r="F16833" s="6">
        <v>8</v>
      </c>
      <c r="G16833" s="6">
        <v>444.87713623046875</v>
      </c>
      <c r="H16833" s="6">
        <v>444.87713623046875</v>
      </c>
      <c r="I16833" s="6">
        <v>22.838424682617188</v>
      </c>
      <c r="J16833" s="6">
        <v>40.94583333333334</v>
      </c>
      <c r="K16833">
        <f t="shared" si="524"/>
        <v>0</v>
      </c>
    </row>
    <row r="16834" spans="1:11" x14ac:dyDescent="0.25">
      <c r="A16834" s="5" t="str">
        <f t="shared" si="525"/>
        <v>ZoneRemainder of SystemMonthly Peak DayDecember9</v>
      </c>
      <c r="B16834" t="s">
        <v>2238</v>
      </c>
      <c r="C16834" t="s">
        <v>2268</v>
      </c>
      <c r="D16834" t="s">
        <v>2972</v>
      </c>
      <c r="E16834" t="s">
        <v>3371</v>
      </c>
      <c r="F16834" s="6">
        <v>9</v>
      </c>
      <c r="G16834" s="6">
        <v>446.19329833984375</v>
      </c>
      <c r="H16834" s="6">
        <v>446.19329833984375</v>
      </c>
      <c r="I16834" s="6">
        <v>21.960018157958984</v>
      </c>
      <c r="J16834" s="6">
        <v>41.971333333333334</v>
      </c>
      <c r="K16834">
        <f t="shared" ref="K16834:K16897" si="526">INDEX(events, MATCH(CONCATENATE(B16834, C16834, D16834, E16834), events_y, 0), MATCH("Confidential", events_x, 0))</f>
        <v>0</v>
      </c>
    </row>
    <row r="16835" spans="1:11" x14ac:dyDescent="0.25">
      <c r="A16835" s="5" t="str">
        <f t="shared" ref="A16835:A16898" si="527">CONCATENATE(B16835, C16835, D16835, E16835, F16835)</f>
        <v>ZoneRemainder of SystemMonthly Peak DayDecember10</v>
      </c>
      <c r="B16835" t="s">
        <v>2238</v>
      </c>
      <c r="C16835" t="s">
        <v>2268</v>
      </c>
      <c r="D16835" t="s">
        <v>2972</v>
      </c>
      <c r="E16835" t="s">
        <v>3371</v>
      </c>
      <c r="F16835" s="6">
        <v>10</v>
      </c>
      <c r="G16835" s="6">
        <v>436.32046508789063</v>
      </c>
      <c r="H16835" s="6">
        <v>436.32046508789063</v>
      </c>
      <c r="I16835" s="6">
        <v>22.652654647827148</v>
      </c>
      <c r="J16835" s="6">
        <v>46.550999999999981</v>
      </c>
      <c r="K16835">
        <f t="shared" si="526"/>
        <v>0</v>
      </c>
    </row>
    <row r="16836" spans="1:11" x14ac:dyDescent="0.25">
      <c r="A16836" s="5" t="str">
        <f t="shared" si="527"/>
        <v>ZoneRemainder of SystemMonthly Peak DayDecember11</v>
      </c>
      <c r="B16836" t="s">
        <v>2238</v>
      </c>
      <c r="C16836" t="s">
        <v>2268</v>
      </c>
      <c r="D16836" t="s">
        <v>2972</v>
      </c>
      <c r="E16836" t="s">
        <v>3371</v>
      </c>
      <c r="F16836" s="6">
        <v>11</v>
      </c>
      <c r="G16836" s="6">
        <v>456.03253173828125</v>
      </c>
      <c r="H16836" s="6">
        <v>456.03253173828125</v>
      </c>
      <c r="I16836" s="6">
        <v>22.469512939453125</v>
      </c>
      <c r="J16836" s="6">
        <v>51.652750000000033</v>
      </c>
      <c r="K16836">
        <f t="shared" si="526"/>
        <v>0</v>
      </c>
    </row>
    <row r="16837" spans="1:11" x14ac:dyDescent="0.25">
      <c r="A16837" s="5" t="str">
        <f t="shared" si="527"/>
        <v>ZoneRemainder of SystemMonthly Peak DayDecember12</v>
      </c>
      <c r="B16837" t="s">
        <v>2238</v>
      </c>
      <c r="C16837" t="s">
        <v>2268</v>
      </c>
      <c r="D16837" t="s">
        <v>2972</v>
      </c>
      <c r="E16837" t="s">
        <v>3371</v>
      </c>
      <c r="F16837" s="6">
        <v>12</v>
      </c>
      <c r="G16837" s="6">
        <v>440.90805053710938</v>
      </c>
      <c r="H16837" s="6">
        <v>440.90805053710938</v>
      </c>
      <c r="I16837" s="6">
        <v>21.638538360595703</v>
      </c>
      <c r="J16837" s="6">
        <v>56.604666666666667</v>
      </c>
      <c r="K16837">
        <f t="shared" si="526"/>
        <v>0</v>
      </c>
    </row>
    <row r="16838" spans="1:11" x14ac:dyDescent="0.25">
      <c r="A16838" s="5" t="str">
        <f t="shared" si="527"/>
        <v>ZoneRemainder of SystemMonthly Peak DayDecember13</v>
      </c>
      <c r="B16838" t="s">
        <v>2238</v>
      </c>
      <c r="C16838" t="s">
        <v>2268</v>
      </c>
      <c r="D16838" t="s">
        <v>2972</v>
      </c>
      <c r="E16838" t="s">
        <v>3371</v>
      </c>
      <c r="F16838" s="6">
        <v>13</v>
      </c>
      <c r="G16838" s="6">
        <v>434.11380004882813</v>
      </c>
      <c r="H16838" s="6">
        <v>434.11380004882813</v>
      </c>
      <c r="I16838" s="6">
        <v>20.656410217285156</v>
      </c>
      <c r="J16838" s="6">
        <v>60.268749999999976</v>
      </c>
      <c r="K16838">
        <f t="shared" si="526"/>
        <v>0</v>
      </c>
    </row>
    <row r="16839" spans="1:11" x14ac:dyDescent="0.25">
      <c r="A16839" s="5" t="str">
        <f t="shared" si="527"/>
        <v>ZoneRemainder of SystemMonthly Peak DayDecember14</v>
      </c>
      <c r="B16839" t="s">
        <v>2238</v>
      </c>
      <c r="C16839" t="s">
        <v>2268</v>
      </c>
      <c r="D16839" t="s">
        <v>2972</v>
      </c>
      <c r="E16839" t="s">
        <v>3371</v>
      </c>
      <c r="F16839" s="6">
        <v>14</v>
      </c>
      <c r="G16839" s="6">
        <v>373.36932373046875</v>
      </c>
      <c r="H16839" s="6">
        <v>373.36932373046875</v>
      </c>
      <c r="I16839" s="6">
        <v>19.681093215942383</v>
      </c>
      <c r="J16839" s="6">
        <v>61.71537037037038</v>
      </c>
      <c r="K16839">
        <f t="shared" si="526"/>
        <v>0</v>
      </c>
    </row>
    <row r="16840" spans="1:11" x14ac:dyDescent="0.25">
      <c r="A16840" s="5" t="str">
        <f t="shared" si="527"/>
        <v>ZoneRemainder of SystemMonthly Peak DayDecember15</v>
      </c>
      <c r="B16840" t="s">
        <v>2238</v>
      </c>
      <c r="C16840" t="s">
        <v>2268</v>
      </c>
      <c r="D16840" t="s">
        <v>2972</v>
      </c>
      <c r="E16840" t="s">
        <v>3371</v>
      </c>
      <c r="F16840" s="6">
        <v>15</v>
      </c>
      <c r="G16840" s="6">
        <v>338.03817749023438</v>
      </c>
      <c r="H16840" s="6">
        <v>338.03817749023438</v>
      </c>
      <c r="I16840" s="6">
        <v>18.562042236328125</v>
      </c>
      <c r="J16840" s="6">
        <v>62.59370370370371</v>
      </c>
      <c r="K16840">
        <f t="shared" si="526"/>
        <v>0</v>
      </c>
    </row>
    <row r="16841" spans="1:11" x14ac:dyDescent="0.25">
      <c r="A16841" s="5" t="str">
        <f t="shared" si="527"/>
        <v>ZoneRemainder of SystemMonthly Peak DayDecember16</v>
      </c>
      <c r="B16841" t="s">
        <v>2238</v>
      </c>
      <c r="C16841" t="s">
        <v>2268</v>
      </c>
      <c r="D16841" t="s">
        <v>2972</v>
      </c>
      <c r="E16841" t="s">
        <v>3371</v>
      </c>
      <c r="F16841" s="6">
        <v>16</v>
      </c>
      <c r="G16841" s="6">
        <v>295.54339599609375</v>
      </c>
      <c r="H16841" s="6">
        <v>295.54339599609375</v>
      </c>
      <c r="I16841" s="6">
        <v>18.176059722900391</v>
      </c>
      <c r="J16841" s="6">
        <v>63.27370370370366</v>
      </c>
      <c r="K16841">
        <f t="shared" si="526"/>
        <v>0</v>
      </c>
    </row>
    <row r="16842" spans="1:11" x14ac:dyDescent="0.25">
      <c r="A16842" s="5" t="str">
        <f t="shared" si="527"/>
        <v>ZoneRemainder of SystemMonthly Peak DayDecember17</v>
      </c>
      <c r="B16842" t="s">
        <v>2238</v>
      </c>
      <c r="C16842" t="s">
        <v>2268</v>
      </c>
      <c r="D16842" t="s">
        <v>2972</v>
      </c>
      <c r="E16842" t="s">
        <v>3371</v>
      </c>
      <c r="F16842" s="6">
        <v>17</v>
      </c>
      <c r="G16842" s="6">
        <v>250.8404541015625</v>
      </c>
      <c r="H16842" s="6">
        <v>250.8404541015625</v>
      </c>
      <c r="I16842" s="6">
        <v>23.056171417236328</v>
      </c>
      <c r="J16842" s="6">
        <v>63.139259259259291</v>
      </c>
      <c r="K16842">
        <f t="shared" si="526"/>
        <v>0</v>
      </c>
    </row>
    <row r="16843" spans="1:11" x14ac:dyDescent="0.25">
      <c r="A16843" s="5" t="str">
        <f t="shared" si="527"/>
        <v>ZoneRemainder of SystemMonthly Peak DayDecember18</v>
      </c>
      <c r="B16843" t="s">
        <v>2238</v>
      </c>
      <c r="C16843" t="s">
        <v>2268</v>
      </c>
      <c r="D16843" t="s">
        <v>2972</v>
      </c>
      <c r="E16843" t="s">
        <v>3371</v>
      </c>
      <c r="F16843" s="6">
        <v>18</v>
      </c>
      <c r="G16843" s="6">
        <v>263.4896240234375</v>
      </c>
      <c r="H16843" s="6">
        <v>263.4896240234375</v>
      </c>
      <c r="I16843" s="6">
        <v>18.631851196289063</v>
      </c>
      <c r="J16843" s="6">
        <v>60.658888888888903</v>
      </c>
      <c r="K16843">
        <f t="shared" si="526"/>
        <v>0</v>
      </c>
    </row>
    <row r="16844" spans="1:11" x14ac:dyDescent="0.25">
      <c r="A16844" s="5" t="str">
        <f t="shared" si="527"/>
        <v>ZoneRemainder of SystemMonthly Peak DayDecember19</v>
      </c>
      <c r="B16844" t="s">
        <v>2238</v>
      </c>
      <c r="C16844" t="s">
        <v>2268</v>
      </c>
      <c r="D16844" t="s">
        <v>2972</v>
      </c>
      <c r="E16844" t="s">
        <v>3371</v>
      </c>
      <c r="F16844" s="6">
        <v>19</v>
      </c>
      <c r="G16844" s="6">
        <v>276.54296875</v>
      </c>
      <c r="H16844" s="6">
        <v>276.54296875</v>
      </c>
      <c r="I16844" s="6">
        <v>20.695531845092773</v>
      </c>
      <c r="J16844" s="6">
        <v>57.426666666666648</v>
      </c>
      <c r="K16844">
        <f t="shared" si="526"/>
        <v>0</v>
      </c>
    </row>
    <row r="16845" spans="1:11" x14ac:dyDescent="0.25">
      <c r="A16845" s="5" t="str">
        <f t="shared" si="527"/>
        <v>ZoneRemainder of SystemMonthly Peak DayDecember20</v>
      </c>
      <c r="B16845" t="s">
        <v>2238</v>
      </c>
      <c r="C16845" t="s">
        <v>2268</v>
      </c>
      <c r="D16845" t="s">
        <v>2972</v>
      </c>
      <c r="E16845" t="s">
        <v>3371</v>
      </c>
      <c r="F16845" s="6">
        <v>20</v>
      </c>
      <c r="G16845" s="6">
        <v>276.60162353515625</v>
      </c>
      <c r="H16845" s="6">
        <v>276.60162353515625</v>
      </c>
      <c r="I16845" s="6">
        <v>18.063899993896484</v>
      </c>
      <c r="J16845" s="6">
        <v>56.166333333333355</v>
      </c>
      <c r="K16845">
        <f t="shared" si="526"/>
        <v>0</v>
      </c>
    </row>
    <row r="16846" spans="1:11" x14ac:dyDescent="0.25">
      <c r="A16846" s="5" t="str">
        <f t="shared" si="527"/>
        <v>ZoneRemainder of SystemMonthly Peak DayDecember21</v>
      </c>
      <c r="B16846" t="s">
        <v>2238</v>
      </c>
      <c r="C16846" t="s">
        <v>2268</v>
      </c>
      <c r="D16846" t="s">
        <v>2972</v>
      </c>
      <c r="E16846" t="s">
        <v>3371</v>
      </c>
      <c r="F16846" s="6">
        <v>21</v>
      </c>
      <c r="G16846" s="6">
        <v>272.8897705078125</v>
      </c>
      <c r="H16846" s="6">
        <v>272.8897705078125</v>
      </c>
      <c r="I16846" s="6">
        <v>18.650045394897461</v>
      </c>
      <c r="J16846" s="6">
        <v>53.431333333333342</v>
      </c>
      <c r="K16846">
        <f t="shared" si="526"/>
        <v>0</v>
      </c>
    </row>
    <row r="16847" spans="1:11" x14ac:dyDescent="0.25">
      <c r="A16847" s="5" t="str">
        <f t="shared" si="527"/>
        <v>ZoneRemainder of SystemMonthly Peak DayDecember22</v>
      </c>
      <c r="B16847" t="s">
        <v>2238</v>
      </c>
      <c r="C16847" t="s">
        <v>2268</v>
      </c>
      <c r="D16847" t="s">
        <v>2972</v>
      </c>
      <c r="E16847" t="s">
        <v>3371</v>
      </c>
      <c r="F16847" s="6">
        <v>22</v>
      </c>
      <c r="G16847" s="6">
        <v>277.34823608398438</v>
      </c>
      <c r="H16847" s="6">
        <v>277.34823608398438</v>
      </c>
      <c r="I16847" s="6">
        <v>18.530113220214844</v>
      </c>
      <c r="J16847" s="6">
        <v>51.44533333333333</v>
      </c>
      <c r="K16847">
        <f t="shared" si="526"/>
        <v>0</v>
      </c>
    </row>
    <row r="16848" spans="1:11" x14ac:dyDescent="0.25">
      <c r="A16848" s="5" t="str">
        <f t="shared" si="527"/>
        <v>ZoneRemainder of SystemMonthly Peak DayDecember23</v>
      </c>
      <c r="B16848" t="s">
        <v>2238</v>
      </c>
      <c r="C16848" t="s">
        <v>2268</v>
      </c>
      <c r="D16848" t="s">
        <v>2972</v>
      </c>
      <c r="E16848" t="s">
        <v>3371</v>
      </c>
      <c r="F16848" s="6">
        <v>23</v>
      </c>
      <c r="G16848" s="6">
        <v>286.548828125</v>
      </c>
      <c r="H16848" s="6">
        <v>286.548828125</v>
      </c>
      <c r="I16848" s="6">
        <v>18.405534744262695</v>
      </c>
      <c r="J16848" s="6">
        <v>50.031500000000044</v>
      </c>
      <c r="K16848">
        <f t="shared" si="526"/>
        <v>0</v>
      </c>
    </row>
    <row r="16849" spans="1:11" x14ac:dyDescent="0.25">
      <c r="A16849" s="5" t="str">
        <f t="shared" si="527"/>
        <v>ZoneRemainder of SystemMonthly Peak DayDecember24</v>
      </c>
      <c r="B16849" t="s">
        <v>2238</v>
      </c>
      <c r="C16849" t="s">
        <v>2268</v>
      </c>
      <c r="D16849" t="s">
        <v>2972</v>
      </c>
      <c r="E16849" t="s">
        <v>3371</v>
      </c>
      <c r="F16849" s="6">
        <v>24</v>
      </c>
      <c r="G16849" s="6">
        <v>297.70364379882813</v>
      </c>
      <c r="H16849" s="6">
        <v>297.70364379882813</v>
      </c>
      <c r="I16849" s="6">
        <v>19.760175704956055</v>
      </c>
      <c r="J16849" s="6">
        <v>48.316000000000003</v>
      </c>
      <c r="K16849">
        <f t="shared" si="526"/>
        <v>0</v>
      </c>
    </row>
    <row r="16850" spans="1:11" x14ac:dyDescent="0.25">
      <c r="A16850" s="5" t="str">
        <f t="shared" si="527"/>
        <v>ZoneSouth Orange CountyAverage WeekdayJanuary1</v>
      </c>
      <c r="B16850" t="s">
        <v>2238</v>
      </c>
      <c r="C16850" t="s">
        <v>2269</v>
      </c>
      <c r="D16850" t="s">
        <v>2973</v>
      </c>
      <c r="E16850" t="s">
        <v>3372</v>
      </c>
      <c r="F16850" s="6">
        <v>1</v>
      </c>
      <c r="G16850" s="6"/>
      <c r="H16850" s="6"/>
      <c r="I16850" s="6"/>
      <c r="J16850" s="6">
        <v>51.870000000000005</v>
      </c>
      <c r="K16850">
        <f t="shared" si="526"/>
        <v>1</v>
      </c>
    </row>
    <row r="16851" spans="1:11" x14ac:dyDescent="0.25">
      <c r="A16851" s="5" t="str">
        <f t="shared" si="527"/>
        <v>ZoneSouth Orange CountyAverage WeekdayJanuary2</v>
      </c>
      <c r="B16851" t="s">
        <v>2238</v>
      </c>
      <c r="C16851" t="s">
        <v>2269</v>
      </c>
      <c r="D16851" t="s">
        <v>2973</v>
      </c>
      <c r="E16851" t="s">
        <v>3372</v>
      </c>
      <c r="F16851" s="6">
        <v>2</v>
      </c>
      <c r="G16851" s="6"/>
      <c r="H16851" s="6"/>
      <c r="I16851" s="6"/>
      <c r="J16851" s="6">
        <v>51.859999999999992</v>
      </c>
      <c r="K16851">
        <f t="shared" si="526"/>
        <v>1</v>
      </c>
    </row>
    <row r="16852" spans="1:11" x14ac:dyDescent="0.25">
      <c r="A16852" s="5" t="str">
        <f t="shared" si="527"/>
        <v>ZoneSouth Orange CountyAverage WeekdayJanuary3</v>
      </c>
      <c r="B16852" t="s">
        <v>2238</v>
      </c>
      <c r="C16852" t="s">
        <v>2269</v>
      </c>
      <c r="D16852" t="s">
        <v>2973</v>
      </c>
      <c r="E16852" t="s">
        <v>3372</v>
      </c>
      <c r="F16852" s="6">
        <v>3</v>
      </c>
      <c r="G16852" s="6"/>
      <c r="H16852" s="6"/>
      <c r="I16852" s="6"/>
      <c r="J16852" s="6">
        <v>51.916666666666657</v>
      </c>
      <c r="K16852">
        <f t="shared" si="526"/>
        <v>1</v>
      </c>
    </row>
    <row r="16853" spans="1:11" x14ac:dyDescent="0.25">
      <c r="A16853" s="5" t="str">
        <f t="shared" si="527"/>
        <v>ZoneSouth Orange CountyAverage WeekdayJanuary4</v>
      </c>
      <c r="B16853" t="s">
        <v>2238</v>
      </c>
      <c r="C16853" t="s">
        <v>2269</v>
      </c>
      <c r="D16853" t="s">
        <v>2973</v>
      </c>
      <c r="E16853" t="s">
        <v>3372</v>
      </c>
      <c r="F16853" s="6">
        <v>4</v>
      </c>
      <c r="G16853" s="6"/>
      <c r="H16853" s="6"/>
      <c r="I16853" s="6"/>
      <c r="J16853" s="6">
        <v>51.820000000000014</v>
      </c>
      <c r="K16853">
        <f t="shared" si="526"/>
        <v>1</v>
      </c>
    </row>
    <row r="16854" spans="1:11" x14ac:dyDescent="0.25">
      <c r="A16854" s="5" t="str">
        <f t="shared" si="527"/>
        <v>ZoneSouth Orange CountyAverage WeekdayJanuary5</v>
      </c>
      <c r="B16854" t="s">
        <v>2238</v>
      </c>
      <c r="C16854" t="s">
        <v>2269</v>
      </c>
      <c r="D16854" t="s">
        <v>2973</v>
      </c>
      <c r="E16854" t="s">
        <v>3372</v>
      </c>
      <c r="F16854" s="6">
        <v>5</v>
      </c>
      <c r="G16854" s="6"/>
      <c r="H16854" s="6"/>
      <c r="I16854" s="6"/>
      <c r="J16854" s="6">
        <v>51.706666666666671</v>
      </c>
      <c r="K16854">
        <f t="shared" si="526"/>
        <v>1</v>
      </c>
    </row>
    <row r="16855" spans="1:11" x14ac:dyDescent="0.25">
      <c r="A16855" s="5" t="str">
        <f t="shared" si="527"/>
        <v>ZoneSouth Orange CountyAverage WeekdayJanuary6</v>
      </c>
      <c r="B16855" t="s">
        <v>2238</v>
      </c>
      <c r="C16855" t="s">
        <v>2269</v>
      </c>
      <c r="D16855" t="s">
        <v>2973</v>
      </c>
      <c r="E16855" t="s">
        <v>3372</v>
      </c>
      <c r="F16855" s="6">
        <v>6</v>
      </c>
      <c r="G16855" s="6"/>
      <c r="H16855" s="6"/>
      <c r="I16855" s="6"/>
      <c r="J16855" s="6">
        <v>52.486666666666672</v>
      </c>
      <c r="K16855">
        <f t="shared" si="526"/>
        <v>1</v>
      </c>
    </row>
    <row r="16856" spans="1:11" x14ac:dyDescent="0.25">
      <c r="A16856" s="5" t="str">
        <f t="shared" si="527"/>
        <v>ZoneSouth Orange CountyAverage WeekdayJanuary7</v>
      </c>
      <c r="B16856" t="s">
        <v>2238</v>
      </c>
      <c r="C16856" t="s">
        <v>2269</v>
      </c>
      <c r="D16856" t="s">
        <v>2973</v>
      </c>
      <c r="E16856" t="s">
        <v>3372</v>
      </c>
      <c r="F16856" s="6">
        <v>7</v>
      </c>
      <c r="G16856" s="6"/>
      <c r="H16856" s="6"/>
      <c r="I16856" s="6"/>
      <c r="J16856" s="6">
        <v>53.090000000000011</v>
      </c>
      <c r="K16856">
        <f t="shared" si="526"/>
        <v>1</v>
      </c>
    </row>
    <row r="16857" spans="1:11" x14ac:dyDescent="0.25">
      <c r="A16857" s="5" t="str">
        <f t="shared" si="527"/>
        <v>ZoneSouth Orange CountyAverage WeekdayJanuary8</v>
      </c>
      <c r="B16857" t="s">
        <v>2238</v>
      </c>
      <c r="C16857" t="s">
        <v>2269</v>
      </c>
      <c r="D16857" t="s">
        <v>2973</v>
      </c>
      <c r="E16857" t="s">
        <v>3372</v>
      </c>
      <c r="F16857" s="6">
        <v>8</v>
      </c>
      <c r="G16857" s="6"/>
      <c r="H16857" s="6"/>
      <c r="I16857" s="6"/>
      <c r="J16857" s="6">
        <v>52.446666666666665</v>
      </c>
      <c r="K16857">
        <f t="shared" si="526"/>
        <v>1</v>
      </c>
    </row>
    <row r="16858" spans="1:11" x14ac:dyDescent="0.25">
      <c r="A16858" s="5" t="str">
        <f t="shared" si="527"/>
        <v>ZoneSouth Orange CountyAverage WeekdayJanuary9</v>
      </c>
      <c r="B16858" t="s">
        <v>2238</v>
      </c>
      <c r="C16858" t="s">
        <v>2269</v>
      </c>
      <c r="D16858" t="s">
        <v>2973</v>
      </c>
      <c r="E16858" t="s">
        <v>3372</v>
      </c>
      <c r="F16858" s="6">
        <v>9</v>
      </c>
      <c r="G16858" s="6"/>
      <c r="H16858" s="6"/>
      <c r="I16858" s="6"/>
      <c r="J16858" s="6">
        <v>52.506666666666661</v>
      </c>
      <c r="K16858">
        <f t="shared" si="526"/>
        <v>1</v>
      </c>
    </row>
    <row r="16859" spans="1:11" x14ac:dyDescent="0.25">
      <c r="A16859" s="5" t="str">
        <f t="shared" si="527"/>
        <v>ZoneSouth Orange CountyAverage WeekdayJanuary10</v>
      </c>
      <c r="B16859" t="s">
        <v>2238</v>
      </c>
      <c r="C16859" t="s">
        <v>2269</v>
      </c>
      <c r="D16859" t="s">
        <v>2973</v>
      </c>
      <c r="E16859" t="s">
        <v>3372</v>
      </c>
      <c r="F16859" s="6">
        <v>10</v>
      </c>
      <c r="G16859" s="6"/>
      <c r="H16859" s="6"/>
      <c r="I16859" s="6"/>
      <c r="J16859" s="6">
        <v>52.22</v>
      </c>
      <c r="K16859">
        <f t="shared" si="526"/>
        <v>1</v>
      </c>
    </row>
    <row r="16860" spans="1:11" x14ac:dyDescent="0.25">
      <c r="A16860" s="5" t="str">
        <f t="shared" si="527"/>
        <v>ZoneSouth Orange CountyAverage WeekdayJanuary11</v>
      </c>
      <c r="B16860" t="s">
        <v>2238</v>
      </c>
      <c r="C16860" t="s">
        <v>2269</v>
      </c>
      <c r="D16860" t="s">
        <v>2973</v>
      </c>
      <c r="E16860" t="s">
        <v>3372</v>
      </c>
      <c r="F16860" s="6">
        <v>11</v>
      </c>
      <c r="G16860" s="6"/>
      <c r="H16860" s="6"/>
      <c r="I16860" s="6"/>
      <c r="J16860" s="6">
        <v>53.206666666666678</v>
      </c>
      <c r="K16860">
        <f t="shared" si="526"/>
        <v>1</v>
      </c>
    </row>
    <row r="16861" spans="1:11" x14ac:dyDescent="0.25">
      <c r="A16861" s="5" t="str">
        <f t="shared" si="527"/>
        <v>ZoneSouth Orange CountyAverage WeekdayJanuary12</v>
      </c>
      <c r="B16861" t="s">
        <v>2238</v>
      </c>
      <c r="C16861" t="s">
        <v>2269</v>
      </c>
      <c r="D16861" t="s">
        <v>2973</v>
      </c>
      <c r="E16861" t="s">
        <v>3372</v>
      </c>
      <c r="F16861" s="6">
        <v>12</v>
      </c>
      <c r="G16861" s="6"/>
      <c r="H16861" s="6"/>
      <c r="I16861" s="6"/>
      <c r="J16861" s="6">
        <v>55.896666666666675</v>
      </c>
      <c r="K16861">
        <f t="shared" si="526"/>
        <v>1</v>
      </c>
    </row>
    <row r="16862" spans="1:11" x14ac:dyDescent="0.25">
      <c r="A16862" s="5" t="str">
        <f t="shared" si="527"/>
        <v>ZoneSouth Orange CountyAverage WeekdayJanuary13</v>
      </c>
      <c r="B16862" t="s">
        <v>2238</v>
      </c>
      <c r="C16862" t="s">
        <v>2269</v>
      </c>
      <c r="D16862" t="s">
        <v>2973</v>
      </c>
      <c r="E16862" t="s">
        <v>3372</v>
      </c>
      <c r="F16862" s="6">
        <v>13</v>
      </c>
      <c r="G16862" s="6"/>
      <c r="H16862" s="6"/>
      <c r="I16862" s="6"/>
      <c r="J16862" s="6">
        <v>55.043333333333344</v>
      </c>
      <c r="K16862">
        <f t="shared" si="526"/>
        <v>1</v>
      </c>
    </row>
    <row r="16863" spans="1:11" x14ac:dyDescent="0.25">
      <c r="A16863" s="5" t="str">
        <f t="shared" si="527"/>
        <v>ZoneSouth Orange CountyAverage WeekdayJanuary14</v>
      </c>
      <c r="B16863" t="s">
        <v>2238</v>
      </c>
      <c r="C16863" t="s">
        <v>2269</v>
      </c>
      <c r="D16863" t="s">
        <v>2973</v>
      </c>
      <c r="E16863" t="s">
        <v>3372</v>
      </c>
      <c r="F16863" s="6">
        <v>14</v>
      </c>
      <c r="G16863" s="6"/>
      <c r="H16863" s="6"/>
      <c r="I16863" s="6"/>
      <c r="J16863" s="6">
        <v>51.96</v>
      </c>
      <c r="K16863">
        <f t="shared" si="526"/>
        <v>1</v>
      </c>
    </row>
    <row r="16864" spans="1:11" x14ac:dyDescent="0.25">
      <c r="A16864" s="5" t="str">
        <f t="shared" si="527"/>
        <v>ZoneSouth Orange CountyAverage WeekdayJanuary15</v>
      </c>
      <c r="B16864" t="s">
        <v>2238</v>
      </c>
      <c r="C16864" t="s">
        <v>2269</v>
      </c>
      <c r="D16864" t="s">
        <v>2973</v>
      </c>
      <c r="E16864" t="s">
        <v>3372</v>
      </c>
      <c r="F16864" s="6">
        <v>15</v>
      </c>
      <c r="G16864" s="6"/>
      <c r="H16864" s="6"/>
      <c r="I16864" s="6"/>
      <c r="J16864" s="6">
        <v>51.696666666666665</v>
      </c>
      <c r="K16864">
        <f t="shared" si="526"/>
        <v>1</v>
      </c>
    </row>
    <row r="16865" spans="1:11" x14ac:dyDescent="0.25">
      <c r="A16865" s="5" t="str">
        <f t="shared" si="527"/>
        <v>ZoneSouth Orange CountyAverage WeekdayJanuary16</v>
      </c>
      <c r="B16865" t="s">
        <v>2238</v>
      </c>
      <c r="C16865" t="s">
        <v>2269</v>
      </c>
      <c r="D16865" t="s">
        <v>2973</v>
      </c>
      <c r="E16865" t="s">
        <v>3372</v>
      </c>
      <c r="F16865" s="6">
        <v>16</v>
      </c>
      <c r="G16865" s="6"/>
      <c r="H16865" s="6"/>
      <c r="I16865" s="6"/>
      <c r="J16865" s="6">
        <v>51.26666666666668</v>
      </c>
      <c r="K16865">
        <f t="shared" si="526"/>
        <v>1</v>
      </c>
    </row>
    <row r="16866" spans="1:11" x14ac:dyDescent="0.25">
      <c r="A16866" s="5" t="str">
        <f t="shared" si="527"/>
        <v>ZoneSouth Orange CountyAverage WeekdayJanuary17</v>
      </c>
      <c r="B16866" t="s">
        <v>2238</v>
      </c>
      <c r="C16866" t="s">
        <v>2269</v>
      </c>
      <c r="D16866" t="s">
        <v>2973</v>
      </c>
      <c r="E16866" t="s">
        <v>3372</v>
      </c>
      <c r="F16866" s="6">
        <v>17</v>
      </c>
      <c r="G16866" s="6"/>
      <c r="H16866" s="6"/>
      <c r="I16866" s="6"/>
      <c r="J16866" s="6">
        <v>52.890000000000008</v>
      </c>
      <c r="K16866">
        <f t="shared" si="526"/>
        <v>1</v>
      </c>
    </row>
    <row r="16867" spans="1:11" x14ac:dyDescent="0.25">
      <c r="A16867" s="5" t="str">
        <f t="shared" si="527"/>
        <v>ZoneSouth Orange CountyAverage WeekdayJanuary18</v>
      </c>
      <c r="B16867" t="s">
        <v>2238</v>
      </c>
      <c r="C16867" t="s">
        <v>2269</v>
      </c>
      <c r="D16867" t="s">
        <v>2973</v>
      </c>
      <c r="E16867" t="s">
        <v>3372</v>
      </c>
      <c r="F16867" s="6">
        <v>18</v>
      </c>
      <c r="G16867" s="6"/>
      <c r="H16867" s="6"/>
      <c r="I16867" s="6"/>
      <c r="J16867" s="6">
        <v>53.883333333333326</v>
      </c>
      <c r="K16867">
        <f t="shared" si="526"/>
        <v>1</v>
      </c>
    </row>
    <row r="16868" spans="1:11" x14ac:dyDescent="0.25">
      <c r="A16868" s="5" t="str">
        <f t="shared" si="527"/>
        <v>ZoneSouth Orange CountyAverage WeekdayJanuary19</v>
      </c>
      <c r="B16868" t="s">
        <v>2238</v>
      </c>
      <c r="C16868" t="s">
        <v>2269</v>
      </c>
      <c r="D16868" t="s">
        <v>2973</v>
      </c>
      <c r="E16868" t="s">
        <v>3372</v>
      </c>
      <c r="F16868" s="6">
        <v>19</v>
      </c>
      <c r="G16868" s="6"/>
      <c r="H16868" s="6"/>
      <c r="I16868" s="6"/>
      <c r="J16868" s="6">
        <v>53.093333333333334</v>
      </c>
      <c r="K16868">
        <f t="shared" si="526"/>
        <v>1</v>
      </c>
    </row>
    <row r="16869" spans="1:11" x14ac:dyDescent="0.25">
      <c r="A16869" s="5" t="str">
        <f t="shared" si="527"/>
        <v>ZoneSouth Orange CountyAverage WeekdayJanuary20</v>
      </c>
      <c r="B16869" t="s">
        <v>2238</v>
      </c>
      <c r="C16869" t="s">
        <v>2269</v>
      </c>
      <c r="D16869" t="s">
        <v>2973</v>
      </c>
      <c r="E16869" t="s">
        <v>3372</v>
      </c>
      <c r="F16869" s="6">
        <v>20</v>
      </c>
      <c r="G16869" s="6"/>
      <c r="H16869" s="6"/>
      <c r="I16869" s="6"/>
      <c r="J16869" s="6">
        <v>51.849999999999994</v>
      </c>
      <c r="K16869">
        <f t="shared" si="526"/>
        <v>1</v>
      </c>
    </row>
    <row r="16870" spans="1:11" x14ac:dyDescent="0.25">
      <c r="A16870" s="5" t="str">
        <f t="shared" si="527"/>
        <v>ZoneSouth Orange CountyAverage WeekdayJanuary21</v>
      </c>
      <c r="B16870" t="s">
        <v>2238</v>
      </c>
      <c r="C16870" t="s">
        <v>2269</v>
      </c>
      <c r="D16870" t="s">
        <v>2973</v>
      </c>
      <c r="E16870" t="s">
        <v>3372</v>
      </c>
      <c r="F16870" s="6">
        <v>21</v>
      </c>
      <c r="G16870" s="6"/>
      <c r="H16870" s="6"/>
      <c r="I16870" s="6"/>
      <c r="J16870" s="6">
        <v>51.56666666666667</v>
      </c>
      <c r="K16870">
        <f t="shared" si="526"/>
        <v>1</v>
      </c>
    </row>
    <row r="16871" spans="1:11" x14ac:dyDescent="0.25">
      <c r="A16871" s="5" t="str">
        <f t="shared" si="527"/>
        <v>ZoneSouth Orange CountyAverage WeekdayJanuary22</v>
      </c>
      <c r="B16871" t="s">
        <v>2238</v>
      </c>
      <c r="C16871" t="s">
        <v>2269</v>
      </c>
      <c r="D16871" t="s">
        <v>2973</v>
      </c>
      <c r="E16871" t="s">
        <v>3372</v>
      </c>
      <c r="F16871" s="6">
        <v>22</v>
      </c>
      <c r="G16871" s="6"/>
      <c r="H16871" s="6"/>
      <c r="I16871" s="6"/>
      <c r="J16871" s="6">
        <v>50.870000000000005</v>
      </c>
      <c r="K16871">
        <f t="shared" si="526"/>
        <v>1</v>
      </c>
    </row>
    <row r="16872" spans="1:11" x14ac:dyDescent="0.25">
      <c r="A16872" s="5" t="str">
        <f t="shared" si="527"/>
        <v>ZoneSouth Orange CountyAverage WeekdayJanuary23</v>
      </c>
      <c r="B16872" t="s">
        <v>2238</v>
      </c>
      <c r="C16872" t="s">
        <v>2269</v>
      </c>
      <c r="D16872" t="s">
        <v>2973</v>
      </c>
      <c r="E16872" t="s">
        <v>3372</v>
      </c>
      <c r="F16872" s="6">
        <v>23</v>
      </c>
      <c r="G16872" s="6"/>
      <c r="H16872" s="6"/>
      <c r="I16872" s="6"/>
      <c r="J16872" s="6">
        <v>50.126666666666665</v>
      </c>
      <c r="K16872">
        <f t="shared" si="526"/>
        <v>1</v>
      </c>
    </row>
    <row r="16873" spans="1:11" x14ac:dyDescent="0.25">
      <c r="A16873" s="5" t="str">
        <f t="shared" si="527"/>
        <v>ZoneSouth Orange CountyAverage WeekdayJanuary24</v>
      </c>
      <c r="B16873" t="s">
        <v>2238</v>
      </c>
      <c r="C16873" t="s">
        <v>2269</v>
      </c>
      <c r="D16873" t="s">
        <v>2973</v>
      </c>
      <c r="E16873" t="s">
        <v>3372</v>
      </c>
      <c r="F16873" s="6">
        <v>24</v>
      </c>
      <c r="G16873" s="6"/>
      <c r="H16873" s="6"/>
      <c r="I16873" s="6"/>
      <c r="J16873" s="6">
        <v>49.333333333333321</v>
      </c>
      <c r="K16873">
        <f t="shared" si="526"/>
        <v>1</v>
      </c>
    </row>
    <row r="16874" spans="1:11" x14ac:dyDescent="0.25">
      <c r="A16874" s="5" t="str">
        <f t="shared" si="527"/>
        <v>ZoneSouth Orange CountyMonthly Peak DayJanuary1</v>
      </c>
      <c r="B16874" t="s">
        <v>2238</v>
      </c>
      <c r="C16874" t="s">
        <v>2269</v>
      </c>
      <c r="D16874" t="s">
        <v>2974</v>
      </c>
      <c r="E16874" t="s">
        <v>3372</v>
      </c>
      <c r="F16874" s="6">
        <v>1</v>
      </c>
      <c r="G16874" s="6"/>
      <c r="H16874" s="6"/>
      <c r="I16874" s="6"/>
      <c r="J16874" s="6">
        <v>53.513333333333343</v>
      </c>
      <c r="K16874">
        <f t="shared" si="526"/>
        <v>1</v>
      </c>
    </row>
    <row r="16875" spans="1:11" x14ac:dyDescent="0.25">
      <c r="A16875" s="5" t="str">
        <f t="shared" si="527"/>
        <v>ZoneSouth Orange CountyMonthly Peak DayJanuary2</v>
      </c>
      <c r="B16875" t="s">
        <v>2238</v>
      </c>
      <c r="C16875" t="s">
        <v>2269</v>
      </c>
      <c r="D16875" t="s">
        <v>2974</v>
      </c>
      <c r="E16875" t="s">
        <v>3372</v>
      </c>
      <c r="F16875" s="6">
        <v>2</v>
      </c>
      <c r="G16875" s="6"/>
      <c r="H16875" s="6"/>
      <c r="I16875" s="6"/>
      <c r="J16875" s="6">
        <v>52.973333333333336</v>
      </c>
      <c r="K16875">
        <f t="shared" si="526"/>
        <v>1</v>
      </c>
    </row>
    <row r="16876" spans="1:11" x14ac:dyDescent="0.25">
      <c r="A16876" s="5" t="str">
        <f t="shared" si="527"/>
        <v>ZoneSouth Orange CountyMonthly Peak DayJanuary3</v>
      </c>
      <c r="B16876" t="s">
        <v>2238</v>
      </c>
      <c r="C16876" t="s">
        <v>2269</v>
      </c>
      <c r="D16876" t="s">
        <v>2974</v>
      </c>
      <c r="E16876" t="s">
        <v>3372</v>
      </c>
      <c r="F16876" s="6">
        <v>3</v>
      </c>
      <c r="G16876" s="6"/>
      <c r="H16876" s="6"/>
      <c r="I16876" s="6"/>
      <c r="J16876" s="6">
        <v>52.65</v>
      </c>
      <c r="K16876">
        <f t="shared" si="526"/>
        <v>1</v>
      </c>
    </row>
    <row r="16877" spans="1:11" x14ac:dyDescent="0.25">
      <c r="A16877" s="5" t="str">
        <f t="shared" si="527"/>
        <v>ZoneSouth Orange CountyMonthly Peak DayJanuary4</v>
      </c>
      <c r="B16877" t="s">
        <v>2238</v>
      </c>
      <c r="C16877" t="s">
        <v>2269</v>
      </c>
      <c r="D16877" t="s">
        <v>2974</v>
      </c>
      <c r="E16877" t="s">
        <v>3372</v>
      </c>
      <c r="F16877" s="6">
        <v>4</v>
      </c>
      <c r="G16877" s="6"/>
      <c r="H16877" s="6"/>
      <c r="I16877" s="6"/>
      <c r="J16877" s="6">
        <v>50.639999999999993</v>
      </c>
      <c r="K16877">
        <f t="shared" si="526"/>
        <v>1</v>
      </c>
    </row>
    <row r="16878" spans="1:11" x14ac:dyDescent="0.25">
      <c r="A16878" s="5" t="str">
        <f t="shared" si="527"/>
        <v>ZoneSouth Orange CountyMonthly Peak DayJanuary5</v>
      </c>
      <c r="B16878" t="s">
        <v>2238</v>
      </c>
      <c r="C16878" t="s">
        <v>2269</v>
      </c>
      <c r="D16878" t="s">
        <v>2974</v>
      </c>
      <c r="E16878" t="s">
        <v>3372</v>
      </c>
      <c r="F16878" s="6">
        <v>5</v>
      </c>
      <c r="G16878" s="6"/>
      <c r="H16878" s="6"/>
      <c r="I16878" s="6"/>
      <c r="J16878" s="6">
        <v>49.293333333333329</v>
      </c>
      <c r="K16878">
        <f t="shared" si="526"/>
        <v>1</v>
      </c>
    </row>
    <row r="16879" spans="1:11" x14ac:dyDescent="0.25">
      <c r="A16879" s="5" t="str">
        <f t="shared" si="527"/>
        <v>ZoneSouth Orange CountyMonthly Peak DayJanuary6</v>
      </c>
      <c r="B16879" t="s">
        <v>2238</v>
      </c>
      <c r="C16879" t="s">
        <v>2269</v>
      </c>
      <c r="D16879" t="s">
        <v>2974</v>
      </c>
      <c r="E16879" t="s">
        <v>3372</v>
      </c>
      <c r="F16879" s="6">
        <v>6</v>
      </c>
      <c r="G16879" s="6"/>
      <c r="H16879" s="6"/>
      <c r="I16879" s="6"/>
      <c r="J16879" s="6">
        <v>49.086666666666666</v>
      </c>
      <c r="K16879">
        <f t="shared" si="526"/>
        <v>1</v>
      </c>
    </row>
    <row r="16880" spans="1:11" x14ac:dyDescent="0.25">
      <c r="A16880" s="5" t="str">
        <f t="shared" si="527"/>
        <v>ZoneSouth Orange CountyMonthly Peak DayJanuary7</v>
      </c>
      <c r="B16880" t="s">
        <v>2238</v>
      </c>
      <c r="C16880" t="s">
        <v>2269</v>
      </c>
      <c r="D16880" t="s">
        <v>2974</v>
      </c>
      <c r="E16880" t="s">
        <v>3372</v>
      </c>
      <c r="F16880" s="6">
        <v>7</v>
      </c>
      <c r="G16880" s="6"/>
      <c r="H16880" s="6"/>
      <c r="I16880" s="6"/>
      <c r="J16880" s="6">
        <v>50.253333333333337</v>
      </c>
      <c r="K16880">
        <f t="shared" si="526"/>
        <v>1</v>
      </c>
    </row>
    <row r="16881" spans="1:11" x14ac:dyDescent="0.25">
      <c r="A16881" s="5" t="str">
        <f t="shared" si="527"/>
        <v>ZoneSouth Orange CountyMonthly Peak DayJanuary8</v>
      </c>
      <c r="B16881" t="s">
        <v>2238</v>
      </c>
      <c r="C16881" t="s">
        <v>2269</v>
      </c>
      <c r="D16881" t="s">
        <v>2974</v>
      </c>
      <c r="E16881" t="s">
        <v>3372</v>
      </c>
      <c r="F16881" s="6">
        <v>8</v>
      </c>
      <c r="G16881" s="6"/>
      <c r="H16881" s="6"/>
      <c r="I16881" s="6"/>
      <c r="J16881" s="6">
        <v>49.703333333333326</v>
      </c>
      <c r="K16881">
        <f t="shared" si="526"/>
        <v>1</v>
      </c>
    </row>
    <row r="16882" spans="1:11" x14ac:dyDescent="0.25">
      <c r="A16882" s="5" t="str">
        <f t="shared" si="527"/>
        <v>ZoneSouth Orange CountyMonthly Peak DayJanuary9</v>
      </c>
      <c r="B16882" t="s">
        <v>2238</v>
      </c>
      <c r="C16882" t="s">
        <v>2269</v>
      </c>
      <c r="D16882" t="s">
        <v>2974</v>
      </c>
      <c r="E16882" t="s">
        <v>3372</v>
      </c>
      <c r="F16882" s="6">
        <v>9</v>
      </c>
      <c r="G16882" s="6"/>
      <c r="H16882" s="6"/>
      <c r="I16882" s="6"/>
      <c r="J16882" s="6">
        <v>47.763333333333343</v>
      </c>
      <c r="K16882">
        <f t="shared" si="526"/>
        <v>1</v>
      </c>
    </row>
    <row r="16883" spans="1:11" x14ac:dyDescent="0.25">
      <c r="A16883" s="5" t="str">
        <f t="shared" si="527"/>
        <v>ZoneSouth Orange CountyMonthly Peak DayJanuary10</v>
      </c>
      <c r="B16883" t="s">
        <v>2238</v>
      </c>
      <c r="C16883" t="s">
        <v>2269</v>
      </c>
      <c r="D16883" t="s">
        <v>2974</v>
      </c>
      <c r="E16883" t="s">
        <v>3372</v>
      </c>
      <c r="F16883" s="6">
        <v>10</v>
      </c>
      <c r="G16883" s="6"/>
      <c r="H16883" s="6"/>
      <c r="I16883" s="6"/>
      <c r="J16883" s="6">
        <v>49.736666666666657</v>
      </c>
      <c r="K16883">
        <f t="shared" si="526"/>
        <v>1</v>
      </c>
    </row>
    <row r="16884" spans="1:11" x14ac:dyDescent="0.25">
      <c r="A16884" s="5" t="str">
        <f t="shared" si="527"/>
        <v>ZoneSouth Orange CountyMonthly Peak DayJanuary11</v>
      </c>
      <c r="B16884" t="s">
        <v>2238</v>
      </c>
      <c r="C16884" t="s">
        <v>2269</v>
      </c>
      <c r="D16884" t="s">
        <v>2974</v>
      </c>
      <c r="E16884" t="s">
        <v>3372</v>
      </c>
      <c r="F16884" s="6">
        <v>11</v>
      </c>
      <c r="G16884" s="6"/>
      <c r="H16884" s="6"/>
      <c r="I16884" s="6"/>
      <c r="J16884" s="6">
        <v>52.233333333333341</v>
      </c>
      <c r="K16884">
        <f t="shared" si="526"/>
        <v>1</v>
      </c>
    </row>
    <row r="16885" spans="1:11" x14ac:dyDescent="0.25">
      <c r="A16885" s="5" t="str">
        <f t="shared" si="527"/>
        <v>ZoneSouth Orange CountyMonthly Peak DayJanuary12</v>
      </c>
      <c r="B16885" t="s">
        <v>2238</v>
      </c>
      <c r="C16885" t="s">
        <v>2269</v>
      </c>
      <c r="D16885" t="s">
        <v>2974</v>
      </c>
      <c r="E16885" t="s">
        <v>3372</v>
      </c>
      <c r="F16885" s="6">
        <v>12</v>
      </c>
      <c r="G16885" s="6"/>
      <c r="H16885" s="6"/>
      <c r="I16885" s="6"/>
      <c r="J16885" s="6">
        <v>53.343333333333341</v>
      </c>
      <c r="K16885">
        <f t="shared" si="526"/>
        <v>1</v>
      </c>
    </row>
    <row r="16886" spans="1:11" x14ac:dyDescent="0.25">
      <c r="A16886" s="5" t="str">
        <f t="shared" si="527"/>
        <v>ZoneSouth Orange CountyMonthly Peak DayJanuary13</v>
      </c>
      <c r="B16886" t="s">
        <v>2238</v>
      </c>
      <c r="C16886" t="s">
        <v>2269</v>
      </c>
      <c r="D16886" t="s">
        <v>2974</v>
      </c>
      <c r="E16886" t="s">
        <v>3372</v>
      </c>
      <c r="F16886" s="6">
        <v>13</v>
      </c>
      <c r="G16886" s="6"/>
      <c r="H16886" s="6"/>
      <c r="I16886" s="6"/>
      <c r="J16886" s="6">
        <v>53.320000000000014</v>
      </c>
      <c r="K16886">
        <f t="shared" si="526"/>
        <v>1</v>
      </c>
    </row>
    <row r="16887" spans="1:11" x14ac:dyDescent="0.25">
      <c r="A16887" s="5" t="str">
        <f t="shared" si="527"/>
        <v>ZoneSouth Orange CountyMonthly Peak DayJanuary14</v>
      </c>
      <c r="B16887" t="s">
        <v>2238</v>
      </c>
      <c r="C16887" t="s">
        <v>2269</v>
      </c>
      <c r="D16887" t="s">
        <v>2974</v>
      </c>
      <c r="E16887" t="s">
        <v>3372</v>
      </c>
      <c r="F16887" s="6">
        <v>14</v>
      </c>
      <c r="G16887" s="6"/>
      <c r="H16887" s="6"/>
      <c r="I16887" s="6"/>
      <c r="J16887" s="6">
        <v>54.493333333333311</v>
      </c>
      <c r="K16887">
        <f t="shared" si="526"/>
        <v>1</v>
      </c>
    </row>
    <row r="16888" spans="1:11" x14ac:dyDescent="0.25">
      <c r="A16888" s="5" t="str">
        <f t="shared" si="527"/>
        <v>ZoneSouth Orange CountyMonthly Peak DayJanuary15</v>
      </c>
      <c r="B16888" t="s">
        <v>2238</v>
      </c>
      <c r="C16888" t="s">
        <v>2269</v>
      </c>
      <c r="D16888" t="s">
        <v>2974</v>
      </c>
      <c r="E16888" t="s">
        <v>3372</v>
      </c>
      <c r="F16888" s="6">
        <v>15</v>
      </c>
      <c r="G16888" s="6"/>
      <c r="H16888" s="6"/>
      <c r="I16888" s="6"/>
      <c r="J16888" s="6">
        <v>54.303333333333335</v>
      </c>
      <c r="K16888">
        <f t="shared" si="526"/>
        <v>1</v>
      </c>
    </row>
    <row r="16889" spans="1:11" x14ac:dyDescent="0.25">
      <c r="A16889" s="5" t="str">
        <f t="shared" si="527"/>
        <v>ZoneSouth Orange CountyMonthly Peak DayJanuary16</v>
      </c>
      <c r="B16889" t="s">
        <v>2238</v>
      </c>
      <c r="C16889" t="s">
        <v>2269</v>
      </c>
      <c r="D16889" t="s">
        <v>2974</v>
      </c>
      <c r="E16889" t="s">
        <v>3372</v>
      </c>
      <c r="F16889" s="6">
        <v>16</v>
      </c>
      <c r="G16889" s="6"/>
      <c r="H16889" s="6"/>
      <c r="I16889" s="6"/>
      <c r="J16889" s="6">
        <v>54.280000000000008</v>
      </c>
      <c r="K16889">
        <f t="shared" si="526"/>
        <v>1</v>
      </c>
    </row>
    <row r="16890" spans="1:11" x14ac:dyDescent="0.25">
      <c r="A16890" s="5" t="str">
        <f t="shared" si="527"/>
        <v>ZoneSouth Orange CountyMonthly Peak DayJanuary17</v>
      </c>
      <c r="B16890" t="s">
        <v>2238</v>
      </c>
      <c r="C16890" t="s">
        <v>2269</v>
      </c>
      <c r="D16890" t="s">
        <v>2974</v>
      </c>
      <c r="E16890" t="s">
        <v>3372</v>
      </c>
      <c r="F16890" s="6">
        <v>17</v>
      </c>
      <c r="G16890" s="6"/>
      <c r="H16890" s="6"/>
      <c r="I16890" s="6"/>
      <c r="J16890" s="6">
        <v>53.906666666666645</v>
      </c>
      <c r="K16890">
        <f t="shared" si="526"/>
        <v>1</v>
      </c>
    </row>
    <row r="16891" spans="1:11" x14ac:dyDescent="0.25">
      <c r="A16891" s="5" t="str">
        <f t="shared" si="527"/>
        <v>ZoneSouth Orange CountyMonthly Peak DayJanuary18</v>
      </c>
      <c r="B16891" t="s">
        <v>2238</v>
      </c>
      <c r="C16891" t="s">
        <v>2269</v>
      </c>
      <c r="D16891" t="s">
        <v>2974</v>
      </c>
      <c r="E16891" t="s">
        <v>3372</v>
      </c>
      <c r="F16891" s="6">
        <v>18</v>
      </c>
      <c r="G16891" s="6"/>
      <c r="H16891" s="6"/>
      <c r="I16891" s="6"/>
      <c r="J16891" s="6">
        <v>53.02666666666665</v>
      </c>
      <c r="K16891">
        <f t="shared" si="526"/>
        <v>1</v>
      </c>
    </row>
    <row r="16892" spans="1:11" x14ac:dyDescent="0.25">
      <c r="A16892" s="5" t="str">
        <f t="shared" si="527"/>
        <v>ZoneSouth Orange CountyMonthly Peak DayJanuary19</v>
      </c>
      <c r="B16892" t="s">
        <v>2238</v>
      </c>
      <c r="C16892" t="s">
        <v>2269</v>
      </c>
      <c r="D16892" t="s">
        <v>2974</v>
      </c>
      <c r="E16892" t="s">
        <v>3372</v>
      </c>
      <c r="F16892" s="6">
        <v>19</v>
      </c>
      <c r="G16892" s="6"/>
      <c r="H16892" s="6"/>
      <c r="I16892" s="6"/>
      <c r="J16892" s="6">
        <v>51.846666666666671</v>
      </c>
      <c r="K16892">
        <f t="shared" si="526"/>
        <v>1</v>
      </c>
    </row>
    <row r="16893" spans="1:11" x14ac:dyDescent="0.25">
      <c r="A16893" s="5" t="str">
        <f t="shared" si="527"/>
        <v>ZoneSouth Orange CountyMonthly Peak DayJanuary20</v>
      </c>
      <c r="B16893" t="s">
        <v>2238</v>
      </c>
      <c r="C16893" t="s">
        <v>2269</v>
      </c>
      <c r="D16893" t="s">
        <v>2974</v>
      </c>
      <c r="E16893" t="s">
        <v>3372</v>
      </c>
      <c r="F16893" s="6">
        <v>20</v>
      </c>
      <c r="G16893" s="6"/>
      <c r="H16893" s="6"/>
      <c r="I16893" s="6"/>
      <c r="J16893" s="6">
        <v>51.456666666666671</v>
      </c>
      <c r="K16893">
        <f t="shared" si="526"/>
        <v>1</v>
      </c>
    </row>
    <row r="16894" spans="1:11" x14ac:dyDescent="0.25">
      <c r="A16894" s="5" t="str">
        <f t="shared" si="527"/>
        <v>ZoneSouth Orange CountyMonthly Peak DayJanuary21</v>
      </c>
      <c r="B16894" t="s">
        <v>2238</v>
      </c>
      <c r="C16894" t="s">
        <v>2269</v>
      </c>
      <c r="D16894" t="s">
        <v>2974</v>
      </c>
      <c r="E16894" t="s">
        <v>3372</v>
      </c>
      <c r="F16894" s="6">
        <v>21</v>
      </c>
      <c r="G16894" s="6"/>
      <c r="H16894" s="6"/>
      <c r="I16894" s="6"/>
      <c r="J16894" s="6">
        <v>50.416666666666664</v>
      </c>
      <c r="K16894">
        <f t="shared" si="526"/>
        <v>1</v>
      </c>
    </row>
    <row r="16895" spans="1:11" x14ac:dyDescent="0.25">
      <c r="A16895" s="5" t="str">
        <f t="shared" si="527"/>
        <v>ZoneSouth Orange CountyMonthly Peak DayJanuary22</v>
      </c>
      <c r="B16895" t="s">
        <v>2238</v>
      </c>
      <c r="C16895" t="s">
        <v>2269</v>
      </c>
      <c r="D16895" t="s">
        <v>2974</v>
      </c>
      <c r="E16895" t="s">
        <v>3372</v>
      </c>
      <c r="F16895" s="6">
        <v>22</v>
      </c>
      <c r="G16895" s="6"/>
      <c r="H16895" s="6"/>
      <c r="I16895" s="6"/>
      <c r="J16895" s="6">
        <v>48.78</v>
      </c>
      <c r="K16895">
        <f t="shared" si="526"/>
        <v>1</v>
      </c>
    </row>
    <row r="16896" spans="1:11" x14ac:dyDescent="0.25">
      <c r="A16896" s="5" t="str">
        <f t="shared" si="527"/>
        <v>ZoneSouth Orange CountyMonthly Peak DayJanuary23</v>
      </c>
      <c r="B16896" t="s">
        <v>2238</v>
      </c>
      <c r="C16896" t="s">
        <v>2269</v>
      </c>
      <c r="D16896" t="s">
        <v>2974</v>
      </c>
      <c r="E16896" t="s">
        <v>3372</v>
      </c>
      <c r="F16896" s="6">
        <v>23</v>
      </c>
      <c r="G16896" s="6"/>
      <c r="H16896" s="6"/>
      <c r="I16896" s="6"/>
      <c r="J16896" s="6">
        <v>47.74</v>
      </c>
      <c r="K16896">
        <f t="shared" si="526"/>
        <v>1</v>
      </c>
    </row>
    <row r="16897" spans="1:11" x14ac:dyDescent="0.25">
      <c r="A16897" s="5" t="str">
        <f t="shared" si="527"/>
        <v>ZoneSouth Orange CountyMonthly Peak DayJanuary24</v>
      </c>
      <c r="B16897" t="s">
        <v>2238</v>
      </c>
      <c r="C16897" t="s">
        <v>2269</v>
      </c>
      <c r="D16897" t="s">
        <v>2974</v>
      </c>
      <c r="E16897" t="s">
        <v>3372</v>
      </c>
      <c r="F16897" s="6">
        <v>24</v>
      </c>
      <c r="G16897" s="6"/>
      <c r="H16897" s="6"/>
      <c r="I16897" s="6"/>
      <c r="J16897" s="6">
        <v>46.34</v>
      </c>
      <c r="K16897">
        <f t="shared" si="526"/>
        <v>1</v>
      </c>
    </row>
    <row r="16898" spans="1:11" x14ac:dyDescent="0.25">
      <c r="A16898" s="5" t="str">
        <f t="shared" si="527"/>
        <v>ZoneSouth Orange CountyAverage WeekdayFebruary1</v>
      </c>
      <c r="B16898" t="s">
        <v>2238</v>
      </c>
      <c r="C16898" t="s">
        <v>2269</v>
      </c>
      <c r="D16898" t="s">
        <v>2975</v>
      </c>
      <c r="E16898" t="s">
        <v>3373</v>
      </c>
      <c r="F16898" s="6">
        <v>1</v>
      </c>
      <c r="G16898" s="6"/>
      <c r="H16898" s="6"/>
      <c r="I16898" s="6"/>
      <c r="J16898" s="6">
        <v>54.25</v>
      </c>
      <c r="K16898">
        <f t="shared" ref="K16898:K16961" si="528">INDEX(events, MATCH(CONCATENATE(B16898, C16898, D16898, E16898), events_y, 0), MATCH("Confidential", events_x, 0))</f>
        <v>1</v>
      </c>
    </row>
    <row r="16899" spans="1:11" x14ac:dyDescent="0.25">
      <c r="A16899" s="5" t="str">
        <f t="shared" ref="A16899:A16962" si="529">CONCATENATE(B16899, C16899, D16899, E16899, F16899)</f>
        <v>ZoneSouth Orange CountyAverage WeekdayFebruary2</v>
      </c>
      <c r="B16899" t="s">
        <v>2238</v>
      </c>
      <c r="C16899" t="s">
        <v>2269</v>
      </c>
      <c r="D16899" t="s">
        <v>2975</v>
      </c>
      <c r="E16899" t="s">
        <v>3373</v>
      </c>
      <c r="F16899" s="6">
        <v>2</v>
      </c>
      <c r="G16899" s="6"/>
      <c r="H16899" s="6"/>
      <c r="I16899" s="6"/>
      <c r="J16899" s="6">
        <v>53.18666666666666</v>
      </c>
      <c r="K16899">
        <f t="shared" si="528"/>
        <v>1</v>
      </c>
    </row>
    <row r="16900" spans="1:11" x14ac:dyDescent="0.25">
      <c r="A16900" s="5" t="str">
        <f t="shared" si="529"/>
        <v>ZoneSouth Orange CountyAverage WeekdayFebruary3</v>
      </c>
      <c r="B16900" t="s">
        <v>2238</v>
      </c>
      <c r="C16900" t="s">
        <v>2269</v>
      </c>
      <c r="D16900" t="s">
        <v>2975</v>
      </c>
      <c r="E16900" t="s">
        <v>3373</v>
      </c>
      <c r="F16900" s="6">
        <v>3</v>
      </c>
      <c r="G16900" s="6"/>
      <c r="H16900" s="6"/>
      <c r="I16900" s="6"/>
      <c r="J16900" s="6">
        <v>52.373333333333335</v>
      </c>
      <c r="K16900">
        <f t="shared" si="528"/>
        <v>1</v>
      </c>
    </row>
    <row r="16901" spans="1:11" x14ac:dyDescent="0.25">
      <c r="A16901" s="5" t="str">
        <f t="shared" si="529"/>
        <v>ZoneSouth Orange CountyAverage WeekdayFebruary4</v>
      </c>
      <c r="B16901" t="s">
        <v>2238</v>
      </c>
      <c r="C16901" t="s">
        <v>2269</v>
      </c>
      <c r="D16901" t="s">
        <v>2975</v>
      </c>
      <c r="E16901" t="s">
        <v>3373</v>
      </c>
      <c r="F16901" s="6">
        <v>4</v>
      </c>
      <c r="G16901" s="6"/>
      <c r="H16901" s="6"/>
      <c r="I16901" s="6"/>
      <c r="J16901" s="6">
        <v>51.936666666666667</v>
      </c>
      <c r="K16901">
        <f t="shared" si="528"/>
        <v>1</v>
      </c>
    </row>
    <row r="16902" spans="1:11" x14ac:dyDescent="0.25">
      <c r="A16902" s="5" t="str">
        <f t="shared" si="529"/>
        <v>ZoneSouth Orange CountyAverage WeekdayFebruary5</v>
      </c>
      <c r="B16902" t="s">
        <v>2238</v>
      </c>
      <c r="C16902" t="s">
        <v>2269</v>
      </c>
      <c r="D16902" t="s">
        <v>2975</v>
      </c>
      <c r="E16902" t="s">
        <v>3373</v>
      </c>
      <c r="F16902" s="6">
        <v>5</v>
      </c>
      <c r="G16902" s="6"/>
      <c r="H16902" s="6"/>
      <c r="I16902" s="6"/>
      <c r="J16902" s="6">
        <v>51.580000000000005</v>
      </c>
      <c r="K16902">
        <f t="shared" si="528"/>
        <v>1</v>
      </c>
    </row>
    <row r="16903" spans="1:11" x14ac:dyDescent="0.25">
      <c r="A16903" s="5" t="str">
        <f t="shared" si="529"/>
        <v>ZoneSouth Orange CountyAverage WeekdayFebruary6</v>
      </c>
      <c r="B16903" t="s">
        <v>2238</v>
      </c>
      <c r="C16903" t="s">
        <v>2269</v>
      </c>
      <c r="D16903" t="s">
        <v>2975</v>
      </c>
      <c r="E16903" t="s">
        <v>3373</v>
      </c>
      <c r="F16903" s="6">
        <v>6</v>
      </c>
      <c r="G16903" s="6"/>
      <c r="H16903" s="6"/>
      <c r="I16903" s="6"/>
      <c r="J16903" s="6">
        <v>51.233333333333341</v>
      </c>
      <c r="K16903">
        <f t="shared" si="528"/>
        <v>1</v>
      </c>
    </row>
    <row r="16904" spans="1:11" x14ac:dyDescent="0.25">
      <c r="A16904" s="5" t="str">
        <f t="shared" si="529"/>
        <v>ZoneSouth Orange CountyAverage WeekdayFebruary7</v>
      </c>
      <c r="B16904" t="s">
        <v>2238</v>
      </c>
      <c r="C16904" t="s">
        <v>2269</v>
      </c>
      <c r="D16904" t="s">
        <v>2975</v>
      </c>
      <c r="E16904" t="s">
        <v>3373</v>
      </c>
      <c r="F16904" s="6">
        <v>7</v>
      </c>
      <c r="G16904" s="6"/>
      <c r="H16904" s="6"/>
      <c r="I16904" s="6"/>
      <c r="J16904" s="6">
        <v>51.133333333333326</v>
      </c>
      <c r="K16904">
        <f t="shared" si="528"/>
        <v>1</v>
      </c>
    </row>
    <row r="16905" spans="1:11" x14ac:dyDescent="0.25">
      <c r="A16905" s="5" t="str">
        <f t="shared" si="529"/>
        <v>ZoneSouth Orange CountyAverage WeekdayFebruary8</v>
      </c>
      <c r="B16905" t="s">
        <v>2238</v>
      </c>
      <c r="C16905" t="s">
        <v>2269</v>
      </c>
      <c r="D16905" t="s">
        <v>2975</v>
      </c>
      <c r="E16905" t="s">
        <v>3373</v>
      </c>
      <c r="F16905" s="6">
        <v>8</v>
      </c>
      <c r="G16905" s="6"/>
      <c r="H16905" s="6"/>
      <c r="I16905" s="6"/>
      <c r="J16905" s="6">
        <v>51.22999999999999</v>
      </c>
      <c r="K16905">
        <f t="shared" si="528"/>
        <v>1</v>
      </c>
    </row>
    <row r="16906" spans="1:11" x14ac:dyDescent="0.25">
      <c r="A16906" s="5" t="str">
        <f t="shared" si="529"/>
        <v>ZoneSouth Orange CountyAverage WeekdayFebruary9</v>
      </c>
      <c r="B16906" t="s">
        <v>2238</v>
      </c>
      <c r="C16906" t="s">
        <v>2269</v>
      </c>
      <c r="D16906" t="s">
        <v>2975</v>
      </c>
      <c r="E16906" t="s">
        <v>3373</v>
      </c>
      <c r="F16906" s="6">
        <v>9</v>
      </c>
      <c r="G16906" s="6"/>
      <c r="H16906" s="6"/>
      <c r="I16906" s="6"/>
      <c r="J16906" s="6">
        <v>51.806666666666672</v>
      </c>
      <c r="K16906">
        <f t="shared" si="528"/>
        <v>1</v>
      </c>
    </row>
    <row r="16907" spans="1:11" x14ac:dyDescent="0.25">
      <c r="A16907" s="5" t="str">
        <f t="shared" si="529"/>
        <v>ZoneSouth Orange CountyAverage WeekdayFebruary10</v>
      </c>
      <c r="B16907" t="s">
        <v>2238</v>
      </c>
      <c r="C16907" t="s">
        <v>2269</v>
      </c>
      <c r="D16907" t="s">
        <v>2975</v>
      </c>
      <c r="E16907" t="s">
        <v>3373</v>
      </c>
      <c r="F16907" s="6">
        <v>10</v>
      </c>
      <c r="G16907" s="6"/>
      <c r="H16907" s="6"/>
      <c r="I16907" s="6"/>
      <c r="J16907" s="6">
        <v>54.086666666666666</v>
      </c>
      <c r="K16907">
        <f t="shared" si="528"/>
        <v>1</v>
      </c>
    </row>
    <row r="16908" spans="1:11" x14ac:dyDescent="0.25">
      <c r="A16908" s="5" t="str">
        <f t="shared" si="529"/>
        <v>ZoneSouth Orange CountyAverage WeekdayFebruary11</v>
      </c>
      <c r="B16908" t="s">
        <v>2238</v>
      </c>
      <c r="C16908" t="s">
        <v>2269</v>
      </c>
      <c r="D16908" t="s">
        <v>2975</v>
      </c>
      <c r="E16908" t="s">
        <v>3373</v>
      </c>
      <c r="F16908" s="6">
        <v>11</v>
      </c>
      <c r="G16908" s="6"/>
      <c r="H16908" s="6"/>
      <c r="I16908" s="6"/>
      <c r="J16908" s="6">
        <v>57.706666666666656</v>
      </c>
      <c r="K16908">
        <f t="shared" si="528"/>
        <v>1</v>
      </c>
    </row>
    <row r="16909" spans="1:11" x14ac:dyDescent="0.25">
      <c r="A16909" s="5" t="str">
        <f t="shared" si="529"/>
        <v>ZoneSouth Orange CountyAverage WeekdayFebruary12</v>
      </c>
      <c r="B16909" t="s">
        <v>2238</v>
      </c>
      <c r="C16909" t="s">
        <v>2269</v>
      </c>
      <c r="D16909" t="s">
        <v>2975</v>
      </c>
      <c r="E16909" t="s">
        <v>3373</v>
      </c>
      <c r="F16909" s="6">
        <v>12</v>
      </c>
      <c r="G16909" s="6"/>
      <c r="H16909" s="6"/>
      <c r="I16909" s="6"/>
      <c r="J16909" s="6">
        <v>60.263333333333343</v>
      </c>
      <c r="K16909">
        <f t="shared" si="528"/>
        <v>1</v>
      </c>
    </row>
    <row r="16910" spans="1:11" x14ac:dyDescent="0.25">
      <c r="A16910" s="5" t="str">
        <f t="shared" si="529"/>
        <v>ZoneSouth Orange CountyAverage WeekdayFebruary13</v>
      </c>
      <c r="B16910" t="s">
        <v>2238</v>
      </c>
      <c r="C16910" t="s">
        <v>2269</v>
      </c>
      <c r="D16910" t="s">
        <v>2975</v>
      </c>
      <c r="E16910" t="s">
        <v>3373</v>
      </c>
      <c r="F16910" s="6">
        <v>13</v>
      </c>
      <c r="G16910" s="6"/>
      <c r="H16910" s="6"/>
      <c r="I16910" s="6"/>
      <c r="J16910" s="6">
        <v>61.060000000000009</v>
      </c>
      <c r="K16910">
        <f t="shared" si="528"/>
        <v>1</v>
      </c>
    </row>
    <row r="16911" spans="1:11" x14ac:dyDescent="0.25">
      <c r="A16911" s="5" t="str">
        <f t="shared" si="529"/>
        <v>ZoneSouth Orange CountyAverage WeekdayFebruary14</v>
      </c>
      <c r="B16911" t="s">
        <v>2238</v>
      </c>
      <c r="C16911" t="s">
        <v>2269</v>
      </c>
      <c r="D16911" t="s">
        <v>2975</v>
      </c>
      <c r="E16911" t="s">
        <v>3373</v>
      </c>
      <c r="F16911" s="6">
        <v>14</v>
      </c>
      <c r="G16911" s="6"/>
      <c r="H16911" s="6"/>
      <c r="I16911" s="6"/>
      <c r="J16911" s="6">
        <v>61.056666666666665</v>
      </c>
      <c r="K16911">
        <f t="shared" si="528"/>
        <v>1</v>
      </c>
    </row>
    <row r="16912" spans="1:11" x14ac:dyDescent="0.25">
      <c r="A16912" s="5" t="str">
        <f t="shared" si="529"/>
        <v>ZoneSouth Orange CountyAverage WeekdayFebruary15</v>
      </c>
      <c r="B16912" t="s">
        <v>2238</v>
      </c>
      <c r="C16912" t="s">
        <v>2269</v>
      </c>
      <c r="D16912" t="s">
        <v>2975</v>
      </c>
      <c r="E16912" t="s">
        <v>3373</v>
      </c>
      <c r="F16912" s="6">
        <v>15</v>
      </c>
      <c r="G16912" s="6"/>
      <c r="H16912" s="6"/>
      <c r="I16912" s="6"/>
      <c r="J16912" s="6">
        <v>60.81</v>
      </c>
      <c r="K16912">
        <f t="shared" si="528"/>
        <v>1</v>
      </c>
    </row>
    <row r="16913" spans="1:11" x14ac:dyDescent="0.25">
      <c r="A16913" s="5" t="str">
        <f t="shared" si="529"/>
        <v>ZoneSouth Orange CountyAverage WeekdayFebruary16</v>
      </c>
      <c r="B16913" t="s">
        <v>2238</v>
      </c>
      <c r="C16913" t="s">
        <v>2269</v>
      </c>
      <c r="D16913" t="s">
        <v>2975</v>
      </c>
      <c r="E16913" t="s">
        <v>3373</v>
      </c>
      <c r="F16913" s="6">
        <v>16</v>
      </c>
      <c r="G16913" s="6"/>
      <c r="H16913" s="6"/>
      <c r="I16913" s="6"/>
      <c r="J16913" s="6">
        <v>60.859999999999992</v>
      </c>
      <c r="K16913">
        <f t="shared" si="528"/>
        <v>1</v>
      </c>
    </row>
    <row r="16914" spans="1:11" x14ac:dyDescent="0.25">
      <c r="A16914" s="5" t="str">
        <f t="shared" si="529"/>
        <v>ZoneSouth Orange CountyAverage WeekdayFebruary17</v>
      </c>
      <c r="B16914" t="s">
        <v>2238</v>
      </c>
      <c r="C16914" t="s">
        <v>2269</v>
      </c>
      <c r="D16914" t="s">
        <v>2975</v>
      </c>
      <c r="E16914" t="s">
        <v>3373</v>
      </c>
      <c r="F16914" s="6">
        <v>17</v>
      </c>
      <c r="G16914" s="6"/>
      <c r="H16914" s="6"/>
      <c r="I16914" s="6"/>
      <c r="J16914" s="6">
        <v>61.086666666666645</v>
      </c>
      <c r="K16914">
        <f t="shared" si="528"/>
        <v>1</v>
      </c>
    </row>
    <row r="16915" spans="1:11" x14ac:dyDescent="0.25">
      <c r="A16915" s="5" t="str">
        <f t="shared" si="529"/>
        <v>ZoneSouth Orange CountyAverage WeekdayFebruary18</v>
      </c>
      <c r="B16915" t="s">
        <v>2238</v>
      </c>
      <c r="C16915" t="s">
        <v>2269</v>
      </c>
      <c r="D16915" t="s">
        <v>2975</v>
      </c>
      <c r="E16915" t="s">
        <v>3373</v>
      </c>
      <c r="F16915" s="6">
        <v>18</v>
      </c>
      <c r="G16915" s="6"/>
      <c r="H16915" s="6"/>
      <c r="I16915" s="6"/>
      <c r="J16915" s="6">
        <v>60.689999999999991</v>
      </c>
      <c r="K16915">
        <f t="shared" si="528"/>
        <v>1</v>
      </c>
    </row>
    <row r="16916" spans="1:11" x14ac:dyDescent="0.25">
      <c r="A16916" s="5" t="str">
        <f t="shared" si="529"/>
        <v>ZoneSouth Orange CountyAverage WeekdayFebruary19</v>
      </c>
      <c r="B16916" t="s">
        <v>2238</v>
      </c>
      <c r="C16916" t="s">
        <v>2269</v>
      </c>
      <c r="D16916" t="s">
        <v>2975</v>
      </c>
      <c r="E16916" t="s">
        <v>3373</v>
      </c>
      <c r="F16916" s="6">
        <v>19</v>
      </c>
      <c r="G16916" s="6"/>
      <c r="H16916" s="6"/>
      <c r="I16916" s="6"/>
      <c r="J16916" s="6">
        <v>58.630000000000017</v>
      </c>
      <c r="K16916">
        <f t="shared" si="528"/>
        <v>1</v>
      </c>
    </row>
    <row r="16917" spans="1:11" x14ac:dyDescent="0.25">
      <c r="A16917" s="5" t="str">
        <f t="shared" si="529"/>
        <v>ZoneSouth Orange CountyAverage WeekdayFebruary20</v>
      </c>
      <c r="B16917" t="s">
        <v>2238</v>
      </c>
      <c r="C16917" t="s">
        <v>2269</v>
      </c>
      <c r="D16917" t="s">
        <v>2975</v>
      </c>
      <c r="E16917" t="s">
        <v>3373</v>
      </c>
      <c r="F16917" s="6">
        <v>20</v>
      </c>
      <c r="G16917" s="6"/>
      <c r="H16917" s="6"/>
      <c r="I16917" s="6"/>
      <c r="J16917" s="6">
        <v>57.306666666666672</v>
      </c>
      <c r="K16917">
        <f t="shared" si="528"/>
        <v>1</v>
      </c>
    </row>
    <row r="16918" spans="1:11" x14ac:dyDescent="0.25">
      <c r="A16918" s="5" t="str">
        <f t="shared" si="529"/>
        <v>ZoneSouth Orange CountyAverage WeekdayFebruary21</v>
      </c>
      <c r="B16918" t="s">
        <v>2238</v>
      </c>
      <c r="C16918" t="s">
        <v>2269</v>
      </c>
      <c r="D16918" t="s">
        <v>2975</v>
      </c>
      <c r="E16918" t="s">
        <v>3373</v>
      </c>
      <c r="F16918" s="6">
        <v>21</v>
      </c>
      <c r="G16918" s="6"/>
      <c r="H16918" s="6"/>
      <c r="I16918" s="6"/>
      <c r="J16918" s="6">
        <v>56.783333333333339</v>
      </c>
      <c r="K16918">
        <f t="shared" si="528"/>
        <v>1</v>
      </c>
    </row>
    <row r="16919" spans="1:11" x14ac:dyDescent="0.25">
      <c r="A16919" s="5" t="str">
        <f t="shared" si="529"/>
        <v>ZoneSouth Orange CountyAverage WeekdayFebruary22</v>
      </c>
      <c r="B16919" t="s">
        <v>2238</v>
      </c>
      <c r="C16919" t="s">
        <v>2269</v>
      </c>
      <c r="D16919" t="s">
        <v>2975</v>
      </c>
      <c r="E16919" t="s">
        <v>3373</v>
      </c>
      <c r="F16919" s="6">
        <v>22</v>
      </c>
      <c r="G16919" s="6"/>
      <c r="H16919" s="6"/>
      <c r="I16919" s="6"/>
      <c r="J16919" s="6">
        <v>56.43</v>
      </c>
      <c r="K16919">
        <f t="shared" si="528"/>
        <v>1</v>
      </c>
    </row>
    <row r="16920" spans="1:11" x14ac:dyDescent="0.25">
      <c r="A16920" s="5" t="str">
        <f t="shared" si="529"/>
        <v>ZoneSouth Orange CountyAverage WeekdayFebruary23</v>
      </c>
      <c r="B16920" t="s">
        <v>2238</v>
      </c>
      <c r="C16920" t="s">
        <v>2269</v>
      </c>
      <c r="D16920" t="s">
        <v>2975</v>
      </c>
      <c r="E16920" t="s">
        <v>3373</v>
      </c>
      <c r="F16920" s="6">
        <v>23</v>
      </c>
      <c r="G16920" s="6"/>
      <c r="H16920" s="6"/>
      <c r="I16920" s="6"/>
      <c r="J16920" s="6">
        <v>56.563333333333333</v>
      </c>
      <c r="K16920">
        <f t="shared" si="528"/>
        <v>1</v>
      </c>
    </row>
    <row r="16921" spans="1:11" x14ac:dyDescent="0.25">
      <c r="A16921" s="5" t="str">
        <f t="shared" si="529"/>
        <v>ZoneSouth Orange CountyAverage WeekdayFebruary24</v>
      </c>
      <c r="B16921" t="s">
        <v>2238</v>
      </c>
      <c r="C16921" t="s">
        <v>2269</v>
      </c>
      <c r="D16921" t="s">
        <v>2975</v>
      </c>
      <c r="E16921" t="s">
        <v>3373</v>
      </c>
      <c r="F16921" s="6">
        <v>24</v>
      </c>
      <c r="G16921" s="6"/>
      <c r="H16921" s="6"/>
      <c r="I16921" s="6"/>
      <c r="J16921" s="6">
        <v>56.186666666666667</v>
      </c>
      <c r="K16921">
        <f t="shared" si="528"/>
        <v>1</v>
      </c>
    </row>
    <row r="16922" spans="1:11" x14ac:dyDescent="0.25">
      <c r="A16922" s="5" t="str">
        <f t="shared" si="529"/>
        <v>ZoneSouth Orange CountyMonthly Peak DayFebruary1</v>
      </c>
      <c r="B16922" t="s">
        <v>2238</v>
      </c>
      <c r="C16922" t="s">
        <v>2269</v>
      </c>
      <c r="D16922" t="s">
        <v>2976</v>
      </c>
      <c r="E16922" t="s">
        <v>3373</v>
      </c>
      <c r="F16922" s="6">
        <v>1</v>
      </c>
      <c r="G16922" s="6"/>
      <c r="H16922" s="6"/>
      <c r="I16922" s="6"/>
      <c r="J16922" s="6">
        <v>55.386666666666663</v>
      </c>
      <c r="K16922">
        <f t="shared" si="528"/>
        <v>1</v>
      </c>
    </row>
    <row r="16923" spans="1:11" x14ac:dyDescent="0.25">
      <c r="A16923" s="5" t="str">
        <f t="shared" si="529"/>
        <v>ZoneSouth Orange CountyMonthly Peak DayFebruary2</v>
      </c>
      <c r="B16923" t="s">
        <v>2238</v>
      </c>
      <c r="C16923" t="s">
        <v>2269</v>
      </c>
      <c r="D16923" t="s">
        <v>2976</v>
      </c>
      <c r="E16923" t="s">
        <v>3373</v>
      </c>
      <c r="F16923" s="6">
        <v>2</v>
      </c>
      <c r="G16923" s="6"/>
      <c r="H16923" s="6"/>
      <c r="I16923" s="6"/>
      <c r="J16923" s="6">
        <v>55.23666666666665</v>
      </c>
      <c r="K16923">
        <f t="shared" si="528"/>
        <v>1</v>
      </c>
    </row>
    <row r="16924" spans="1:11" x14ac:dyDescent="0.25">
      <c r="A16924" s="5" t="str">
        <f t="shared" si="529"/>
        <v>ZoneSouth Orange CountyMonthly Peak DayFebruary3</v>
      </c>
      <c r="B16924" t="s">
        <v>2238</v>
      </c>
      <c r="C16924" t="s">
        <v>2269</v>
      </c>
      <c r="D16924" t="s">
        <v>2976</v>
      </c>
      <c r="E16924" t="s">
        <v>3373</v>
      </c>
      <c r="F16924" s="6">
        <v>3</v>
      </c>
      <c r="G16924" s="6"/>
      <c r="H16924" s="6"/>
      <c r="I16924" s="6"/>
      <c r="J16924" s="6">
        <v>54.823333333333316</v>
      </c>
      <c r="K16924">
        <f t="shared" si="528"/>
        <v>1</v>
      </c>
    </row>
    <row r="16925" spans="1:11" x14ac:dyDescent="0.25">
      <c r="A16925" s="5" t="str">
        <f t="shared" si="529"/>
        <v>ZoneSouth Orange CountyMonthly Peak DayFebruary4</v>
      </c>
      <c r="B16925" t="s">
        <v>2238</v>
      </c>
      <c r="C16925" t="s">
        <v>2269</v>
      </c>
      <c r="D16925" t="s">
        <v>2976</v>
      </c>
      <c r="E16925" t="s">
        <v>3373</v>
      </c>
      <c r="F16925" s="6">
        <v>4</v>
      </c>
      <c r="G16925" s="6"/>
      <c r="H16925" s="6"/>
      <c r="I16925" s="6"/>
      <c r="J16925" s="6">
        <v>54.406666666666673</v>
      </c>
      <c r="K16925">
        <f t="shared" si="528"/>
        <v>1</v>
      </c>
    </row>
    <row r="16926" spans="1:11" x14ac:dyDescent="0.25">
      <c r="A16926" s="5" t="str">
        <f t="shared" si="529"/>
        <v>ZoneSouth Orange CountyMonthly Peak DayFebruary5</v>
      </c>
      <c r="B16926" t="s">
        <v>2238</v>
      </c>
      <c r="C16926" t="s">
        <v>2269</v>
      </c>
      <c r="D16926" t="s">
        <v>2976</v>
      </c>
      <c r="E16926" t="s">
        <v>3373</v>
      </c>
      <c r="F16926" s="6">
        <v>5</v>
      </c>
      <c r="G16926" s="6"/>
      <c r="H16926" s="6"/>
      <c r="I16926" s="6"/>
      <c r="J16926" s="6">
        <v>54.25333333333333</v>
      </c>
      <c r="K16926">
        <f t="shared" si="528"/>
        <v>1</v>
      </c>
    </row>
    <row r="16927" spans="1:11" x14ac:dyDescent="0.25">
      <c r="A16927" s="5" t="str">
        <f t="shared" si="529"/>
        <v>ZoneSouth Orange CountyMonthly Peak DayFebruary6</v>
      </c>
      <c r="B16927" t="s">
        <v>2238</v>
      </c>
      <c r="C16927" t="s">
        <v>2269</v>
      </c>
      <c r="D16927" t="s">
        <v>2976</v>
      </c>
      <c r="E16927" t="s">
        <v>3373</v>
      </c>
      <c r="F16927" s="6">
        <v>6</v>
      </c>
      <c r="G16927" s="6"/>
      <c r="H16927" s="6"/>
      <c r="I16927" s="6"/>
      <c r="J16927" s="6">
        <v>54.220000000000006</v>
      </c>
      <c r="K16927">
        <f t="shared" si="528"/>
        <v>1</v>
      </c>
    </row>
    <row r="16928" spans="1:11" x14ac:dyDescent="0.25">
      <c r="A16928" s="5" t="str">
        <f t="shared" si="529"/>
        <v>ZoneSouth Orange CountyMonthly Peak DayFebruary7</v>
      </c>
      <c r="B16928" t="s">
        <v>2238</v>
      </c>
      <c r="C16928" t="s">
        <v>2269</v>
      </c>
      <c r="D16928" t="s">
        <v>2976</v>
      </c>
      <c r="E16928" t="s">
        <v>3373</v>
      </c>
      <c r="F16928" s="6">
        <v>7</v>
      </c>
      <c r="G16928" s="6"/>
      <c r="H16928" s="6"/>
      <c r="I16928" s="6"/>
      <c r="J16928" s="6">
        <v>54.393333333333338</v>
      </c>
      <c r="K16928">
        <f t="shared" si="528"/>
        <v>1</v>
      </c>
    </row>
    <row r="16929" spans="1:11" x14ac:dyDescent="0.25">
      <c r="A16929" s="5" t="str">
        <f t="shared" si="529"/>
        <v>ZoneSouth Orange CountyMonthly Peak DayFebruary8</v>
      </c>
      <c r="B16929" t="s">
        <v>2238</v>
      </c>
      <c r="C16929" t="s">
        <v>2269</v>
      </c>
      <c r="D16929" t="s">
        <v>2976</v>
      </c>
      <c r="E16929" t="s">
        <v>3373</v>
      </c>
      <c r="F16929" s="6">
        <v>8</v>
      </c>
      <c r="G16929" s="6"/>
      <c r="H16929" s="6"/>
      <c r="I16929" s="6"/>
      <c r="J16929" s="6">
        <v>54.710000000000008</v>
      </c>
      <c r="K16929">
        <f t="shared" si="528"/>
        <v>1</v>
      </c>
    </row>
    <row r="16930" spans="1:11" x14ac:dyDescent="0.25">
      <c r="A16930" s="5" t="str">
        <f t="shared" si="529"/>
        <v>ZoneSouth Orange CountyMonthly Peak DayFebruary9</v>
      </c>
      <c r="B16930" t="s">
        <v>2238</v>
      </c>
      <c r="C16930" t="s">
        <v>2269</v>
      </c>
      <c r="D16930" t="s">
        <v>2976</v>
      </c>
      <c r="E16930" t="s">
        <v>3373</v>
      </c>
      <c r="F16930" s="6">
        <v>9</v>
      </c>
      <c r="G16930" s="6"/>
      <c r="H16930" s="6"/>
      <c r="I16930" s="6"/>
      <c r="J16930" s="6">
        <v>55.03</v>
      </c>
      <c r="K16930">
        <f t="shared" si="528"/>
        <v>1</v>
      </c>
    </row>
    <row r="16931" spans="1:11" x14ac:dyDescent="0.25">
      <c r="A16931" s="5" t="str">
        <f t="shared" si="529"/>
        <v>ZoneSouth Orange CountyMonthly Peak DayFebruary10</v>
      </c>
      <c r="B16931" t="s">
        <v>2238</v>
      </c>
      <c r="C16931" t="s">
        <v>2269</v>
      </c>
      <c r="D16931" t="s">
        <v>2976</v>
      </c>
      <c r="E16931" t="s">
        <v>3373</v>
      </c>
      <c r="F16931" s="6">
        <v>10</v>
      </c>
      <c r="G16931" s="6"/>
      <c r="H16931" s="6"/>
      <c r="I16931" s="6"/>
      <c r="J16931" s="6">
        <v>55.426666666666669</v>
      </c>
      <c r="K16931">
        <f t="shared" si="528"/>
        <v>1</v>
      </c>
    </row>
    <row r="16932" spans="1:11" x14ac:dyDescent="0.25">
      <c r="A16932" s="5" t="str">
        <f t="shared" si="529"/>
        <v>ZoneSouth Orange CountyMonthly Peak DayFebruary11</v>
      </c>
      <c r="B16932" t="s">
        <v>2238</v>
      </c>
      <c r="C16932" t="s">
        <v>2269</v>
      </c>
      <c r="D16932" t="s">
        <v>2976</v>
      </c>
      <c r="E16932" t="s">
        <v>3373</v>
      </c>
      <c r="F16932" s="6">
        <v>11</v>
      </c>
      <c r="G16932" s="6"/>
      <c r="H16932" s="6"/>
      <c r="I16932" s="6"/>
      <c r="J16932" s="6">
        <v>55.953333333333326</v>
      </c>
      <c r="K16932">
        <f t="shared" si="528"/>
        <v>1</v>
      </c>
    </row>
    <row r="16933" spans="1:11" x14ac:dyDescent="0.25">
      <c r="A16933" s="5" t="str">
        <f t="shared" si="529"/>
        <v>ZoneSouth Orange CountyMonthly Peak DayFebruary12</v>
      </c>
      <c r="B16933" t="s">
        <v>2238</v>
      </c>
      <c r="C16933" t="s">
        <v>2269</v>
      </c>
      <c r="D16933" t="s">
        <v>2976</v>
      </c>
      <c r="E16933" t="s">
        <v>3373</v>
      </c>
      <c r="F16933" s="6">
        <v>12</v>
      </c>
      <c r="G16933" s="6"/>
      <c r="H16933" s="6"/>
      <c r="I16933" s="6"/>
      <c r="J16933" s="6">
        <v>56.343333333333327</v>
      </c>
      <c r="K16933">
        <f t="shared" si="528"/>
        <v>1</v>
      </c>
    </row>
    <row r="16934" spans="1:11" x14ac:dyDescent="0.25">
      <c r="A16934" s="5" t="str">
        <f t="shared" si="529"/>
        <v>ZoneSouth Orange CountyMonthly Peak DayFebruary13</v>
      </c>
      <c r="B16934" t="s">
        <v>2238</v>
      </c>
      <c r="C16934" t="s">
        <v>2269</v>
      </c>
      <c r="D16934" t="s">
        <v>2976</v>
      </c>
      <c r="E16934" t="s">
        <v>3373</v>
      </c>
      <c r="F16934" s="6">
        <v>13</v>
      </c>
      <c r="G16934" s="6"/>
      <c r="H16934" s="6"/>
      <c r="I16934" s="6"/>
      <c r="J16934" s="6">
        <v>56.766666666666673</v>
      </c>
      <c r="K16934">
        <f t="shared" si="528"/>
        <v>1</v>
      </c>
    </row>
    <row r="16935" spans="1:11" x14ac:dyDescent="0.25">
      <c r="A16935" s="5" t="str">
        <f t="shared" si="529"/>
        <v>ZoneSouth Orange CountyMonthly Peak DayFebruary14</v>
      </c>
      <c r="B16935" t="s">
        <v>2238</v>
      </c>
      <c r="C16935" t="s">
        <v>2269</v>
      </c>
      <c r="D16935" t="s">
        <v>2976</v>
      </c>
      <c r="E16935" t="s">
        <v>3373</v>
      </c>
      <c r="F16935" s="6">
        <v>14</v>
      </c>
      <c r="G16935" s="6"/>
      <c r="H16935" s="6"/>
      <c r="I16935" s="6"/>
      <c r="J16935" s="6">
        <v>57.69666666666668</v>
      </c>
      <c r="K16935">
        <f t="shared" si="528"/>
        <v>1</v>
      </c>
    </row>
    <row r="16936" spans="1:11" x14ac:dyDescent="0.25">
      <c r="A16936" s="5" t="str">
        <f t="shared" si="529"/>
        <v>ZoneSouth Orange CountyMonthly Peak DayFebruary15</v>
      </c>
      <c r="B16936" t="s">
        <v>2238</v>
      </c>
      <c r="C16936" t="s">
        <v>2269</v>
      </c>
      <c r="D16936" t="s">
        <v>2976</v>
      </c>
      <c r="E16936" t="s">
        <v>3373</v>
      </c>
      <c r="F16936" s="6">
        <v>15</v>
      </c>
      <c r="G16936" s="6"/>
      <c r="H16936" s="6"/>
      <c r="I16936" s="6"/>
      <c r="J16936" s="6">
        <v>59.003333333333323</v>
      </c>
      <c r="K16936">
        <f t="shared" si="528"/>
        <v>1</v>
      </c>
    </row>
    <row r="16937" spans="1:11" x14ac:dyDescent="0.25">
      <c r="A16937" s="5" t="str">
        <f t="shared" si="529"/>
        <v>ZoneSouth Orange CountyMonthly Peak DayFebruary16</v>
      </c>
      <c r="B16937" t="s">
        <v>2238</v>
      </c>
      <c r="C16937" t="s">
        <v>2269</v>
      </c>
      <c r="D16937" t="s">
        <v>2976</v>
      </c>
      <c r="E16937" t="s">
        <v>3373</v>
      </c>
      <c r="F16937" s="6">
        <v>16</v>
      </c>
      <c r="G16937" s="6"/>
      <c r="H16937" s="6"/>
      <c r="I16937" s="6"/>
      <c r="J16937" s="6">
        <v>59.94666666666668</v>
      </c>
      <c r="K16937">
        <f t="shared" si="528"/>
        <v>1</v>
      </c>
    </row>
    <row r="16938" spans="1:11" x14ac:dyDescent="0.25">
      <c r="A16938" s="5" t="str">
        <f t="shared" si="529"/>
        <v>ZoneSouth Orange CountyMonthly Peak DayFebruary17</v>
      </c>
      <c r="B16938" t="s">
        <v>2238</v>
      </c>
      <c r="C16938" t="s">
        <v>2269</v>
      </c>
      <c r="D16938" t="s">
        <v>2976</v>
      </c>
      <c r="E16938" t="s">
        <v>3373</v>
      </c>
      <c r="F16938" s="6">
        <v>17</v>
      </c>
      <c r="G16938" s="6"/>
      <c r="H16938" s="6"/>
      <c r="I16938" s="6"/>
      <c r="J16938" s="6">
        <v>58.646666666666675</v>
      </c>
      <c r="K16938">
        <f t="shared" si="528"/>
        <v>1</v>
      </c>
    </row>
    <row r="16939" spans="1:11" x14ac:dyDescent="0.25">
      <c r="A16939" s="5" t="str">
        <f t="shared" si="529"/>
        <v>ZoneSouth Orange CountyMonthly Peak DayFebruary18</v>
      </c>
      <c r="B16939" t="s">
        <v>2238</v>
      </c>
      <c r="C16939" t="s">
        <v>2269</v>
      </c>
      <c r="D16939" t="s">
        <v>2976</v>
      </c>
      <c r="E16939" t="s">
        <v>3373</v>
      </c>
      <c r="F16939" s="6">
        <v>18</v>
      </c>
      <c r="G16939" s="6"/>
      <c r="H16939" s="6"/>
      <c r="I16939" s="6"/>
      <c r="J16939" s="6">
        <v>57.556666666666679</v>
      </c>
      <c r="K16939">
        <f t="shared" si="528"/>
        <v>1</v>
      </c>
    </row>
    <row r="16940" spans="1:11" x14ac:dyDescent="0.25">
      <c r="A16940" s="5" t="str">
        <f t="shared" si="529"/>
        <v>ZoneSouth Orange CountyMonthly Peak DayFebruary19</v>
      </c>
      <c r="B16940" t="s">
        <v>2238</v>
      </c>
      <c r="C16940" t="s">
        <v>2269</v>
      </c>
      <c r="D16940" t="s">
        <v>2976</v>
      </c>
      <c r="E16940" t="s">
        <v>3373</v>
      </c>
      <c r="F16940" s="6">
        <v>19</v>
      </c>
      <c r="G16940" s="6"/>
      <c r="H16940" s="6"/>
      <c r="I16940" s="6"/>
      <c r="J16940" s="6">
        <v>56.910000000000004</v>
      </c>
      <c r="K16940">
        <f t="shared" si="528"/>
        <v>1</v>
      </c>
    </row>
    <row r="16941" spans="1:11" x14ac:dyDescent="0.25">
      <c r="A16941" s="5" t="str">
        <f t="shared" si="529"/>
        <v>ZoneSouth Orange CountyMonthly Peak DayFebruary20</v>
      </c>
      <c r="B16941" t="s">
        <v>2238</v>
      </c>
      <c r="C16941" t="s">
        <v>2269</v>
      </c>
      <c r="D16941" t="s">
        <v>2976</v>
      </c>
      <c r="E16941" t="s">
        <v>3373</v>
      </c>
      <c r="F16941" s="6">
        <v>20</v>
      </c>
      <c r="G16941" s="6"/>
      <c r="H16941" s="6"/>
      <c r="I16941" s="6"/>
      <c r="J16941" s="6">
        <v>56.260000000000012</v>
      </c>
      <c r="K16941">
        <f t="shared" si="528"/>
        <v>1</v>
      </c>
    </row>
    <row r="16942" spans="1:11" x14ac:dyDescent="0.25">
      <c r="A16942" s="5" t="str">
        <f t="shared" si="529"/>
        <v>ZoneSouth Orange CountyMonthly Peak DayFebruary21</v>
      </c>
      <c r="B16942" t="s">
        <v>2238</v>
      </c>
      <c r="C16942" t="s">
        <v>2269</v>
      </c>
      <c r="D16942" t="s">
        <v>2976</v>
      </c>
      <c r="E16942" t="s">
        <v>3373</v>
      </c>
      <c r="F16942" s="6">
        <v>21</v>
      </c>
      <c r="G16942" s="6"/>
      <c r="H16942" s="6"/>
      <c r="I16942" s="6"/>
      <c r="J16942" s="6">
        <v>55.963333333333338</v>
      </c>
      <c r="K16942">
        <f t="shared" si="528"/>
        <v>1</v>
      </c>
    </row>
    <row r="16943" spans="1:11" x14ac:dyDescent="0.25">
      <c r="A16943" s="5" t="str">
        <f t="shared" si="529"/>
        <v>ZoneSouth Orange CountyMonthly Peak DayFebruary22</v>
      </c>
      <c r="B16943" t="s">
        <v>2238</v>
      </c>
      <c r="C16943" t="s">
        <v>2269</v>
      </c>
      <c r="D16943" t="s">
        <v>2976</v>
      </c>
      <c r="E16943" t="s">
        <v>3373</v>
      </c>
      <c r="F16943" s="6">
        <v>22</v>
      </c>
      <c r="G16943" s="6"/>
      <c r="H16943" s="6"/>
      <c r="I16943" s="6"/>
      <c r="J16943" s="6">
        <v>55.9</v>
      </c>
      <c r="K16943">
        <f t="shared" si="528"/>
        <v>1</v>
      </c>
    </row>
    <row r="16944" spans="1:11" x14ac:dyDescent="0.25">
      <c r="A16944" s="5" t="str">
        <f t="shared" si="529"/>
        <v>ZoneSouth Orange CountyMonthly Peak DayFebruary23</v>
      </c>
      <c r="B16944" t="s">
        <v>2238</v>
      </c>
      <c r="C16944" t="s">
        <v>2269</v>
      </c>
      <c r="D16944" t="s">
        <v>2976</v>
      </c>
      <c r="E16944" t="s">
        <v>3373</v>
      </c>
      <c r="F16944" s="6">
        <v>23</v>
      </c>
      <c r="G16944" s="6"/>
      <c r="H16944" s="6"/>
      <c r="I16944" s="6"/>
      <c r="J16944" s="6">
        <v>55.813333333333333</v>
      </c>
      <c r="K16944">
        <f t="shared" si="528"/>
        <v>1</v>
      </c>
    </row>
    <row r="16945" spans="1:11" x14ac:dyDescent="0.25">
      <c r="A16945" s="5" t="str">
        <f t="shared" si="529"/>
        <v>ZoneSouth Orange CountyMonthly Peak DayFebruary24</v>
      </c>
      <c r="B16945" t="s">
        <v>2238</v>
      </c>
      <c r="C16945" t="s">
        <v>2269</v>
      </c>
      <c r="D16945" t="s">
        <v>2976</v>
      </c>
      <c r="E16945" t="s">
        <v>3373</v>
      </c>
      <c r="F16945" s="6">
        <v>24</v>
      </c>
      <c r="G16945" s="6"/>
      <c r="H16945" s="6"/>
      <c r="I16945" s="6"/>
      <c r="J16945" s="6">
        <v>55.230000000000011</v>
      </c>
      <c r="K16945">
        <f t="shared" si="528"/>
        <v>1</v>
      </c>
    </row>
    <row r="16946" spans="1:11" x14ac:dyDescent="0.25">
      <c r="A16946" s="5" t="str">
        <f t="shared" si="529"/>
        <v>ZoneSouth Orange CountyAverage WeekdayMarch1</v>
      </c>
      <c r="B16946" t="s">
        <v>2238</v>
      </c>
      <c r="C16946" t="s">
        <v>2269</v>
      </c>
      <c r="D16946" t="s">
        <v>2977</v>
      </c>
      <c r="E16946" t="s">
        <v>3374</v>
      </c>
      <c r="F16946" s="6">
        <v>1</v>
      </c>
      <c r="G16946" s="6"/>
      <c r="H16946" s="6"/>
      <c r="I16946" s="6"/>
      <c r="J16946" s="6">
        <v>51.083333333333336</v>
      </c>
      <c r="K16946">
        <f t="shared" si="528"/>
        <v>1</v>
      </c>
    </row>
    <row r="16947" spans="1:11" x14ac:dyDescent="0.25">
      <c r="A16947" s="5" t="str">
        <f t="shared" si="529"/>
        <v>ZoneSouth Orange CountyAverage WeekdayMarch2</v>
      </c>
      <c r="B16947" t="s">
        <v>2238</v>
      </c>
      <c r="C16947" t="s">
        <v>2269</v>
      </c>
      <c r="D16947" t="s">
        <v>2977</v>
      </c>
      <c r="E16947" t="s">
        <v>3374</v>
      </c>
      <c r="F16947" s="6">
        <v>2</v>
      </c>
      <c r="G16947" s="6"/>
      <c r="H16947" s="6"/>
      <c r="I16947" s="6"/>
      <c r="J16947" s="6">
        <v>49.993333333333332</v>
      </c>
      <c r="K16947">
        <f t="shared" si="528"/>
        <v>1</v>
      </c>
    </row>
    <row r="16948" spans="1:11" x14ac:dyDescent="0.25">
      <c r="A16948" s="5" t="str">
        <f t="shared" si="529"/>
        <v>ZoneSouth Orange CountyAverage WeekdayMarch3</v>
      </c>
      <c r="B16948" t="s">
        <v>2238</v>
      </c>
      <c r="C16948" t="s">
        <v>2269</v>
      </c>
      <c r="D16948" t="s">
        <v>2977</v>
      </c>
      <c r="E16948" t="s">
        <v>3374</v>
      </c>
      <c r="F16948" s="6">
        <v>3</v>
      </c>
      <c r="G16948" s="6"/>
      <c r="H16948" s="6"/>
      <c r="I16948" s="6"/>
      <c r="J16948" s="6">
        <v>48.87</v>
      </c>
      <c r="K16948">
        <f t="shared" si="528"/>
        <v>1</v>
      </c>
    </row>
    <row r="16949" spans="1:11" x14ac:dyDescent="0.25">
      <c r="A16949" s="5" t="str">
        <f t="shared" si="529"/>
        <v>ZoneSouth Orange CountyAverage WeekdayMarch4</v>
      </c>
      <c r="B16949" t="s">
        <v>2238</v>
      </c>
      <c r="C16949" t="s">
        <v>2269</v>
      </c>
      <c r="D16949" t="s">
        <v>2977</v>
      </c>
      <c r="E16949" t="s">
        <v>3374</v>
      </c>
      <c r="F16949" s="6">
        <v>4</v>
      </c>
      <c r="G16949" s="6"/>
      <c r="H16949" s="6"/>
      <c r="I16949" s="6"/>
      <c r="J16949" s="6">
        <v>47.733333333333327</v>
      </c>
      <c r="K16949">
        <f t="shared" si="528"/>
        <v>1</v>
      </c>
    </row>
    <row r="16950" spans="1:11" x14ac:dyDescent="0.25">
      <c r="A16950" s="5" t="str">
        <f t="shared" si="529"/>
        <v>ZoneSouth Orange CountyAverage WeekdayMarch5</v>
      </c>
      <c r="B16950" t="s">
        <v>2238</v>
      </c>
      <c r="C16950" t="s">
        <v>2269</v>
      </c>
      <c r="D16950" t="s">
        <v>2977</v>
      </c>
      <c r="E16950" t="s">
        <v>3374</v>
      </c>
      <c r="F16950" s="6">
        <v>5</v>
      </c>
      <c r="G16950" s="6"/>
      <c r="H16950" s="6"/>
      <c r="I16950" s="6"/>
      <c r="J16950" s="6">
        <v>47.023333333333319</v>
      </c>
      <c r="K16950">
        <f t="shared" si="528"/>
        <v>1</v>
      </c>
    </row>
    <row r="16951" spans="1:11" x14ac:dyDescent="0.25">
      <c r="A16951" s="5" t="str">
        <f t="shared" si="529"/>
        <v>ZoneSouth Orange CountyAverage WeekdayMarch6</v>
      </c>
      <c r="B16951" t="s">
        <v>2238</v>
      </c>
      <c r="C16951" t="s">
        <v>2269</v>
      </c>
      <c r="D16951" t="s">
        <v>2977</v>
      </c>
      <c r="E16951" t="s">
        <v>3374</v>
      </c>
      <c r="F16951" s="6">
        <v>6</v>
      </c>
      <c r="G16951" s="6"/>
      <c r="H16951" s="6"/>
      <c r="I16951" s="6"/>
      <c r="J16951" s="6">
        <v>46.400000000000006</v>
      </c>
      <c r="K16951">
        <f t="shared" si="528"/>
        <v>1</v>
      </c>
    </row>
    <row r="16952" spans="1:11" x14ac:dyDescent="0.25">
      <c r="A16952" s="5" t="str">
        <f t="shared" si="529"/>
        <v>ZoneSouth Orange CountyAverage WeekdayMarch7</v>
      </c>
      <c r="B16952" t="s">
        <v>2238</v>
      </c>
      <c r="C16952" t="s">
        <v>2269</v>
      </c>
      <c r="D16952" t="s">
        <v>2977</v>
      </c>
      <c r="E16952" t="s">
        <v>3374</v>
      </c>
      <c r="F16952" s="6">
        <v>7</v>
      </c>
      <c r="G16952" s="6"/>
      <c r="H16952" s="6"/>
      <c r="I16952" s="6"/>
      <c r="J16952" s="6">
        <v>46.319999999999993</v>
      </c>
      <c r="K16952">
        <f t="shared" si="528"/>
        <v>1</v>
      </c>
    </row>
    <row r="16953" spans="1:11" x14ac:dyDescent="0.25">
      <c r="A16953" s="5" t="str">
        <f t="shared" si="529"/>
        <v>ZoneSouth Orange CountyAverage WeekdayMarch8</v>
      </c>
      <c r="B16953" t="s">
        <v>2238</v>
      </c>
      <c r="C16953" t="s">
        <v>2269</v>
      </c>
      <c r="D16953" t="s">
        <v>2977</v>
      </c>
      <c r="E16953" t="s">
        <v>3374</v>
      </c>
      <c r="F16953" s="6">
        <v>8</v>
      </c>
      <c r="G16953" s="6"/>
      <c r="H16953" s="6"/>
      <c r="I16953" s="6"/>
      <c r="J16953" s="6">
        <v>46.343333333333341</v>
      </c>
      <c r="K16953">
        <f t="shared" si="528"/>
        <v>1</v>
      </c>
    </row>
    <row r="16954" spans="1:11" x14ac:dyDescent="0.25">
      <c r="A16954" s="5" t="str">
        <f t="shared" si="529"/>
        <v>ZoneSouth Orange CountyAverage WeekdayMarch9</v>
      </c>
      <c r="B16954" t="s">
        <v>2238</v>
      </c>
      <c r="C16954" t="s">
        <v>2269</v>
      </c>
      <c r="D16954" t="s">
        <v>2977</v>
      </c>
      <c r="E16954" t="s">
        <v>3374</v>
      </c>
      <c r="F16954" s="6">
        <v>9</v>
      </c>
      <c r="G16954" s="6"/>
      <c r="H16954" s="6"/>
      <c r="I16954" s="6"/>
      <c r="J16954" s="6">
        <v>47.016666666666659</v>
      </c>
      <c r="K16954">
        <f t="shared" si="528"/>
        <v>1</v>
      </c>
    </row>
    <row r="16955" spans="1:11" x14ac:dyDescent="0.25">
      <c r="A16955" s="5" t="str">
        <f t="shared" si="529"/>
        <v>ZoneSouth Orange CountyAverage WeekdayMarch10</v>
      </c>
      <c r="B16955" t="s">
        <v>2238</v>
      </c>
      <c r="C16955" t="s">
        <v>2269</v>
      </c>
      <c r="D16955" t="s">
        <v>2977</v>
      </c>
      <c r="E16955" t="s">
        <v>3374</v>
      </c>
      <c r="F16955" s="6">
        <v>10</v>
      </c>
      <c r="G16955" s="6"/>
      <c r="H16955" s="6"/>
      <c r="I16955" s="6"/>
      <c r="J16955" s="6">
        <v>50.433333333333344</v>
      </c>
      <c r="K16955">
        <f t="shared" si="528"/>
        <v>1</v>
      </c>
    </row>
    <row r="16956" spans="1:11" x14ac:dyDescent="0.25">
      <c r="A16956" s="5" t="str">
        <f t="shared" si="529"/>
        <v>ZoneSouth Orange CountyAverage WeekdayMarch11</v>
      </c>
      <c r="B16956" t="s">
        <v>2238</v>
      </c>
      <c r="C16956" t="s">
        <v>2269</v>
      </c>
      <c r="D16956" t="s">
        <v>2977</v>
      </c>
      <c r="E16956" t="s">
        <v>3374</v>
      </c>
      <c r="F16956" s="6">
        <v>11</v>
      </c>
      <c r="G16956" s="6"/>
      <c r="H16956" s="6"/>
      <c r="I16956" s="6"/>
      <c r="J16956" s="6">
        <v>54.273333333333319</v>
      </c>
      <c r="K16956">
        <f t="shared" si="528"/>
        <v>1</v>
      </c>
    </row>
    <row r="16957" spans="1:11" x14ac:dyDescent="0.25">
      <c r="A16957" s="5" t="str">
        <f t="shared" si="529"/>
        <v>ZoneSouth Orange CountyAverage WeekdayMarch12</v>
      </c>
      <c r="B16957" t="s">
        <v>2238</v>
      </c>
      <c r="C16957" t="s">
        <v>2269</v>
      </c>
      <c r="D16957" t="s">
        <v>2977</v>
      </c>
      <c r="E16957" t="s">
        <v>3374</v>
      </c>
      <c r="F16957" s="6">
        <v>12</v>
      </c>
      <c r="G16957" s="6"/>
      <c r="H16957" s="6"/>
      <c r="I16957" s="6"/>
      <c r="J16957" s="6">
        <v>57.49</v>
      </c>
      <c r="K16957">
        <f t="shared" si="528"/>
        <v>1</v>
      </c>
    </row>
    <row r="16958" spans="1:11" x14ac:dyDescent="0.25">
      <c r="A16958" s="5" t="str">
        <f t="shared" si="529"/>
        <v>ZoneSouth Orange CountyAverage WeekdayMarch13</v>
      </c>
      <c r="B16958" t="s">
        <v>2238</v>
      </c>
      <c r="C16958" t="s">
        <v>2269</v>
      </c>
      <c r="D16958" t="s">
        <v>2977</v>
      </c>
      <c r="E16958" t="s">
        <v>3374</v>
      </c>
      <c r="F16958" s="6">
        <v>13</v>
      </c>
      <c r="G16958" s="6"/>
      <c r="H16958" s="6"/>
      <c r="I16958" s="6"/>
      <c r="J16958" s="6">
        <v>59.370000000000005</v>
      </c>
      <c r="K16958">
        <f t="shared" si="528"/>
        <v>1</v>
      </c>
    </row>
    <row r="16959" spans="1:11" x14ac:dyDescent="0.25">
      <c r="A16959" s="5" t="str">
        <f t="shared" si="529"/>
        <v>ZoneSouth Orange CountyAverage WeekdayMarch14</v>
      </c>
      <c r="B16959" t="s">
        <v>2238</v>
      </c>
      <c r="C16959" t="s">
        <v>2269</v>
      </c>
      <c r="D16959" t="s">
        <v>2977</v>
      </c>
      <c r="E16959" t="s">
        <v>3374</v>
      </c>
      <c r="F16959" s="6">
        <v>14</v>
      </c>
      <c r="G16959" s="6"/>
      <c r="H16959" s="6"/>
      <c r="I16959" s="6"/>
      <c r="J16959" s="6">
        <v>61.226666666666659</v>
      </c>
      <c r="K16959">
        <f t="shared" si="528"/>
        <v>1</v>
      </c>
    </row>
    <row r="16960" spans="1:11" x14ac:dyDescent="0.25">
      <c r="A16960" s="5" t="str">
        <f t="shared" si="529"/>
        <v>ZoneSouth Orange CountyAverage WeekdayMarch15</v>
      </c>
      <c r="B16960" t="s">
        <v>2238</v>
      </c>
      <c r="C16960" t="s">
        <v>2269</v>
      </c>
      <c r="D16960" t="s">
        <v>2977</v>
      </c>
      <c r="E16960" t="s">
        <v>3374</v>
      </c>
      <c r="F16960" s="6">
        <v>15</v>
      </c>
      <c r="G16960" s="6"/>
      <c r="H16960" s="6"/>
      <c r="I16960" s="6"/>
      <c r="J16960" s="6">
        <v>62.423333333333346</v>
      </c>
      <c r="K16960">
        <f t="shared" si="528"/>
        <v>1</v>
      </c>
    </row>
    <row r="16961" spans="1:11" x14ac:dyDescent="0.25">
      <c r="A16961" s="5" t="str">
        <f t="shared" si="529"/>
        <v>ZoneSouth Orange CountyAverage WeekdayMarch16</v>
      </c>
      <c r="B16961" t="s">
        <v>2238</v>
      </c>
      <c r="C16961" t="s">
        <v>2269</v>
      </c>
      <c r="D16961" t="s">
        <v>2977</v>
      </c>
      <c r="E16961" t="s">
        <v>3374</v>
      </c>
      <c r="F16961" s="6">
        <v>16</v>
      </c>
      <c r="G16961" s="6"/>
      <c r="H16961" s="6"/>
      <c r="I16961" s="6"/>
      <c r="J16961" s="6">
        <v>63.046666666666674</v>
      </c>
      <c r="K16961">
        <f t="shared" si="528"/>
        <v>1</v>
      </c>
    </row>
    <row r="16962" spans="1:11" x14ac:dyDescent="0.25">
      <c r="A16962" s="5" t="str">
        <f t="shared" si="529"/>
        <v>ZoneSouth Orange CountyAverage WeekdayMarch17</v>
      </c>
      <c r="B16962" t="s">
        <v>2238</v>
      </c>
      <c r="C16962" t="s">
        <v>2269</v>
      </c>
      <c r="D16962" t="s">
        <v>2977</v>
      </c>
      <c r="E16962" t="s">
        <v>3374</v>
      </c>
      <c r="F16962" s="6">
        <v>17</v>
      </c>
      <c r="G16962" s="6"/>
      <c r="H16962" s="6"/>
      <c r="I16962" s="6"/>
      <c r="J16962" s="6">
        <v>64.016666666666666</v>
      </c>
      <c r="K16962">
        <f t="shared" ref="K16962:K17025" si="530">INDEX(events, MATCH(CONCATENATE(B16962, C16962, D16962, E16962), events_y, 0), MATCH("Confidential", events_x, 0))</f>
        <v>1</v>
      </c>
    </row>
    <row r="16963" spans="1:11" x14ac:dyDescent="0.25">
      <c r="A16963" s="5" t="str">
        <f t="shared" ref="A16963:A17026" si="531">CONCATENATE(B16963, C16963, D16963, E16963, F16963)</f>
        <v>ZoneSouth Orange CountyAverage WeekdayMarch18</v>
      </c>
      <c r="B16963" t="s">
        <v>2238</v>
      </c>
      <c r="C16963" t="s">
        <v>2269</v>
      </c>
      <c r="D16963" t="s">
        <v>2977</v>
      </c>
      <c r="E16963" t="s">
        <v>3374</v>
      </c>
      <c r="F16963" s="6">
        <v>18</v>
      </c>
      <c r="G16963" s="6"/>
      <c r="H16963" s="6"/>
      <c r="I16963" s="6"/>
      <c r="J16963" s="6">
        <v>60.613333333333323</v>
      </c>
      <c r="K16963">
        <f t="shared" si="530"/>
        <v>1</v>
      </c>
    </row>
    <row r="16964" spans="1:11" x14ac:dyDescent="0.25">
      <c r="A16964" s="5" t="str">
        <f t="shared" si="531"/>
        <v>ZoneSouth Orange CountyAverage WeekdayMarch19</v>
      </c>
      <c r="B16964" t="s">
        <v>2238</v>
      </c>
      <c r="C16964" t="s">
        <v>2269</v>
      </c>
      <c r="D16964" t="s">
        <v>2977</v>
      </c>
      <c r="E16964" t="s">
        <v>3374</v>
      </c>
      <c r="F16964" s="6">
        <v>19</v>
      </c>
      <c r="G16964" s="6"/>
      <c r="H16964" s="6"/>
      <c r="I16964" s="6"/>
      <c r="J16964" s="6">
        <v>59.923333333333339</v>
      </c>
      <c r="K16964">
        <f t="shared" si="530"/>
        <v>1</v>
      </c>
    </row>
    <row r="16965" spans="1:11" x14ac:dyDescent="0.25">
      <c r="A16965" s="5" t="str">
        <f t="shared" si="531"/>
        <v>ZoneSouth Orange CountyAverage WeekdayMarch20</v>
      </c>
      <c r="B16965" t="s">
        <v>2238</v>
      </c>
      <c r="C16965" t="s">
        <v>2269</v>
      </c>
      <c r="D16965" t="s">
        <v>2977</v>
      </c>
      <c r="E16965" t="s">
        <v>3374</v>
      </c>
      <c r="F16965" s="6">
        <v>20</v>
      </c>
      <c r="G16965" s="6"/>
      <c r="H16965" s="6"/>
      <c r="I16965" s="6"/>
      <c r="J16965" s="6">
        <v>58.896666666666654</v>
      </c>
      <c r="K16965">
        <f t="shared" si="530"/>
        <v>1</v>
      </c>
    </row>
    <row r="16966" spans="1:11" x14ac:dyDescent="0.25">
      <c r="A16966" s="5" t="str">
        <f t="shared" si="531"/>
        <v>ZoneSouth Orange CountyAverage WeekdayMarch21</v>
      </c>
      <c r="B16966" t="s">
        <v>2238</v>
      </c>
      <c r="C16966" t="s">
        <v>2269</v>
      </c>
      <c r="D16966" t="s">
        <v>2977</v>
      </c>
      <c r="E16966" t="s">
        <v>3374</v>
      </c>
      <c r="F16966" s="6">
        <v>21</v>
      </c>
      <c r="G16966" s="6"/>
      <c r="H16966" s="6"/>
      <c r="I16966" s="6"/>
      <c r="J16966" s="6">
        <v>56.509999999999991</v>
      </c>
      <c r="K16966">
        <f t="shared" si="530"/>
        <v>1</v>
      </c>
    </row>
    <row r="16967" spans="1:11" x14ac:dyDescent="0.25">
      <c r="A16967" s="5" t="str">
        <f t="shared" si="531"/>
        <v>ZoneSouth Orange CountyAverage WeekdayMarch22</v>
      </c>
      <c r="B16967" t="s">
        <v>2238</v>
      </c>
      <c r="C16967" t="s">
        <v>2269</v>
      </c>
      <c r="D16967" t="s">
        <v>2977</v>
      </c>
      <c r="E16967" t="s">
        <v>3374</v>
      </c>
      <c r="F16967" s="6">
        <v>22</v>
      </c>
      <c r="G16967" s="6"/>
      <c r="H16967" s="6"/>
      <c r="I16967" s="6"/>
      <c r="J16967" s="6">
        <v>55.266666666666659</v>
      </c>
      <c r="K16967">
        <f t="shared" si="530"/>
        <v>1</v>
      </c>
    </row>
    <row r="16968" spans="1:11" x14ac:dyDescent="0.25">
      <c r="A16968" s="5" t="str">
        <f t="shared" si="531"/>
        <v>ZoneSouth Orange CountyAverage WeekdayMarch23</v>
      </c>
      <c r="B16968" t="s">
        <v>2238</v>
      </c>
      <c r="C16968" t="s">
        <v>2269</v>
      </c>
      <c r="D16968" t="s">
        <v>2977</v>
      </c>
      <c r="E16968" t="s">
        <v>3374</v>
      </c>
      <c r="F16968" s="6">
        <v>23</v>
      </c>
      <c r="G16968" s="6"/>
      <c r="H16968" s="6"/>
      <c r="I16968" s="6"/>
      <c r="J16968" s="6">
        <v>54.50333333333333</v>
      </c>
      <c r="K16968">
        <f t="shared" si="530"/>
        <v>1</v>
      </c>
    </row>
    <row r="16969" spans="1:11" x14ac:dyDescent="0.25">
      <c r="A16969" s="5" t="str">
        <f t="shared" si="531"/>
        <v>ZoneSouth Orange CountyAverage WeekdayMarch24</v>
      </c>
      <c r="B16969" t="s">
        <v>2238</v>
      </c>
      <c r="C16969" t="s">
        <v>2269</v>
      </c>
      <c r="D16969" t="s">
        <v>2977</v>
      </c>
      <c r="E16969" t="s">
        <v>3374</v>
      </c>
      <c r="F16969" s="6">
        <v>24</v>
      </c>
      <c r="G16969" s="6"/>
      <c r="H16969" s="6"/>
      <c r="I16969" s="6"/>
      <c r="J16969" s="6">
        <v>54.006666666666668</v>
      </c>
      <c r="K16969">
        <f t="shared" si="530"/>
        <v>1</v>
      </c>
    </row>
    <row r="16970" spans="1:11" x14ac:dyDescent="0.25">
      <c r="A16970" s="5" t="str">
        <f t="shared" si="531"/>
        <v>ZoneSouth Orange CountyMonthly Peak DayMarch1</v>
      </c>
      <c r="B16970" t="s">
        <v>2238</v>
      </c>
      <c r="C16970" t="s">
        <v>2269</v>
      </c>
      <c r="D16970" t="s">
        <v>2978</v>
      </c>
      <c r="E16970" t="s">
        <v>3374</v>
      </c>
      <c r="F16970" s="6">
        <v>1</v>
      </c>
      <c r="G16970" s="6"/>
      <c r="H16970" s="6"/>
      <c r="I16970" s="6"/>
      <c r="J16970" s="6">
        <v>54.173333333333325</v>
      </c>
      <c r="K16970">
        <f t="shared" si="530"/>
        <v>1</v>
      </c>
    </row>
    <row r="16971" spans="1:11" x14ac:dyDescent="0.25">
      <c r="A16971" s="5" t="str">
        <f t="shared" si="531"/>
        <v>ZoneSouth Orange CountyMonthly Peak DayMarch2</v>
      </c>
      <c r="B16971" t="s">
        <v>2238</v>
      </c>
      <c r="C16971" t="s">
        <v>2269</v>
      </c>
      <c r="D16971" t="s">
        <v>2978</v>
      </c>
      <c r="E16971" t="s">
        <v>3374</v>
      </c>
      <c r="F16971" s="6">
        <v>2</v>
      </c>
      <c r="G16971" s="6"/>
      <c r="H16971" s="6"/>
      <c r="I16971" s="6"/>
      <c r="J16971" s="6">
        <v>53.75</v>
      </c>
      <c r="K16971">
        <f t="shared" si="530"/>
        <v>1</v>
      </c>
    </row>
    <row r="16972" spans="1:11" x14ac:dyDescent="0.25">
      <c r="A16972" s="5" t="str">
        <f t="shared" si="531"/>
        <v>ZoneSouth Orange CountyMonthly Peak DayMarch3</v>
      </c>
      <c r="B16972" t="s">
        <v>2238</v>
      </c>
      <c r="C16972" t="s">
        <v>2269</v>
      </c>
      <c r="D16972" t="s">
        <v>2978</v>
      </c>
      <c r="E16972" t="s">
        <v>3374</v>
      </c>
      <c r="F16972" s="6">
        <v>3</v>
      </c>
      <c r="G16972" s="6"/>
      <c r="H16972" s="6"/>
      <c r="I16972" s="6"/>
      <c r="J16972" s="6">
        <v>53.96</v>
      </c>
      <c r="K16972">
        <f t="shared" si="530"/>
        <v>1</v>
      </c>
    </row>
    <row r="16973" spans="1:11" x14ac:dyDescent="0.25">
      <c r="A16973" s="5" t="str">
        <f t="shared" si="531"/>
        <v>ZoneSouth Orange CountyMonthly Peak DayMarch4</v>
      </c>
      <c r="B16973" t="s">
        <v>2238</v>
      </c>
      <c r="C16973" t="s">
        <v>2269</v>
      </c>
      <c r="D16973" t="s">
        <v>2978</v>
      </c>
      <c r="E16973" t="s">
        <v>3374</v>
      </c>
      <c r="F16973" s="6">
        <v>4</v>
      </c>
      <c r="G16973" s="6"/>
      <c r="H16973" s="6"/>
      <c r="I16973" s="6"/>
      <c r="J16973" s="6">
        <v>51.713333333333338</v>
      </c>
      <c r="K16973">
        <f t="shared" si="530"/>
        <v>1</v>
      </c>
    </row>
    <row r="16974" spans="1:11" x14ac:dyDescent="0.25">
      <c r="A16974" s="5" t="str">
        <f t="shared" si="531"/>
        <v>ZoneSouth Orange CountyMonthly Peak DayMarch5</v>
      </c>
      <c r="B16974" t="s">
        <v>2238</v>
      </c>
      <c r="C16974" t="s">
        <v>2269</v>
      </c>
      <c r="D16974" t="s">
        <v>2978</v>
      </c>
      <c r="E16974" t="s">
        <v>3374</v>
      </c>
      <c r="F16974" s="6">
        <v>5</v>
      </c>
      <c r="G16974" s="6"/>
      <c r="H16974" s="6"/>
      <c r="I16974" s="6"/>
      <c r="J16974" s="6">
        <v>49.94</v>
      </c>
      <c r="K16974">
        <f t="shared" si="530"/>
        <v>1</v>
      </c>
    </row>
    <row r="16975" spans="1:11" x14ac:dyDescent="0.25">
      <c r="A16975" s="5" t="str">
        <f t="shared" si="531"/>
        <v>ZoneSouth Orange CountyMonthly Peak DayMarch6</v>
      </c>
      <c r="B16975" t="s">
        <v>2238</v>
      </c>
      <c r="C16975" t="s">
        <v>2269</v>
      </c>
      <c r="D16975" t="s">
        <v>2978</v>
      </c>
      <c r="E16975" t="s">
        <v>3374</v>
      </c>
      <c r="F16975" s="6">
        <v>6</v>
      </c>
      <c r="G16975" s="6"/>
      <c r="H16975" s="6"/>
      <c r="I16975" s="6"/>
      <c r="J16975" s="6">
        <v>49.72999999999999</v>
      </c>
      <c r="K16975">
        <f t="shared" si="530"/>
        <v>1</v>
      </c>
    </row>
    <row r="16976" spans="1:11" x14ac:dyDescent="0.25">
      <c r="A16976" s="5" t="str">
        <f t="shared" si="531"/>
        <v>ZoneSouth Orange CountyMonthly Peak DayMarch7</v>
      </c>
      <c r="B16976" t="s">
        <v>2238</v>
      </c>
      <c r="C16976" t="s">
        <v>2269</v>
      </c>
      <c r="D16976" t="s">
        <v>2978</v>
      </c>
      <c r="E16976" t="s">
        <v>3374</v>
      </c>
      <c r="F16976" s="6">
        <v>7</v>
      </c>
      <c r="G16976" s="6"/>
      <c r="H16976" s="6"/>
      <c r="I16976" s="6"/>
      <c r="J16976" s="6">
        <v>50.103333333333332</v>
      </c>
      <c r="K16976">
        <f t="shared" si="530"/>
        <v>1</v>
      </c>
    </row>
    <row r="16977" spans="1:11" x14ac:dyDescent="0.25">
      <c r="A16977" s="5" t="str">
        <f t="shared" si="531"/>
        <v>ZoneSouth Orange CountyMonthly Peak DayMarch8</v>
      </c>
      <c r="B16977" t="s">
        <v>2238</v>
      </c>
      <c r="C16977" t="s">
        <v>2269</v>
      </c>
      <c r="D16977" t="s">
        <v>2978</v>
      </c>
      <c r="E16977" t="s">
        <v>3374</v>
      </c>
      <c r="F16977" s="6">
        <v>8</v>
      </c>
      <c r="G16977" s="6"/>
      <c r="H16977" s="6"/>
      <c r="I16977" s="6"/>
      <c r="J16977" s="6">
        <v>50.13</v>
      </c>
      <c r="K16977">
        <f t="shared" si="530"/>
        <v>1</v>
      </c>
    </row>
    <row r="16978" spans="1:11" x14ac:dyDescent="0.25">
      <c r="A16978" s="5" t="str">
        <f t="shared" si="531"/>
        <v>ZoneSouth Orange CountyMonthly Peak DayMarch9</v>
      </c>
      <c r="B16978" t="s">
        <v>2238</v>
      </c>
      <c r="C16978" t="s">
        <v>2269</v>
      </c>
      <c r="D16978" t="s">
        <v>2978</v>
      </c>
      <c r="E16978" t="s">
        <v>3374</v>
      </c>
      <c r="F16978" s="6">
        <v>9</v>
      </c>
      <c r="G16978" s="6"/>
      <c r="H16978" s="6"/>
      <c r="I16978" s="6"/>
      <c r="J16978" s="6">
        <v>51.283333333333331</v>
      </c>
      <c r="K16978">
        <f t="shared" si="530"/>
        <v>1</v>
      </c>
    </row>
    <row r="16979" spans="1:11" x14ac:dyDescent="0.25">
      <c r="A16979" s="5" t="str">
        <f t="shared" si="531"/>
        <v>ZoneSouth Orange CountyMonthly Peak DayMarch10</v>
      </c>
      <c r="B16979" t="s">
        <v>2238</v>
      </c>
      <c r="C16979" t="s">
        <v>2269</v>
      </c>
      <c r="D16979" t="s">
        <v>2978</v>
      </c>
      <c r="E16979" t="s">
        <v>3374</v>
      </c>
      <c r="F16979" s="6">
        <v>10</v>
      </c>
      <c r="G16979" s="6"/>
      <c r="H16979" s="6"/>
      <c r="I16979" s="6"/>
      <c r="J16979" s="6">
        <v>52.643333333333345</v>
      </c>
      <c r="K16979">
        <f t="shared" si="530"/>
        <v>1</v>
      </c>
    </row>
    <row r="16980" spans="1:11" x14ac:dyDescent="0.25">
      <c r="A16980" s="5" t="str">
        <f t="shared" si="531"/>
        <v>ZoneSouth Orange CountyMonthly Peak DayMarch11</v>
      </c>
      <c r="B16980" t="s">
        <v>2238</v>
      </c>
      <c r="C16980" t="s">
        <v>2269</v>
      </c>
      <c r="D16980" t="s">
        <v>2978</v>
      </c>
      <c r="E16980" t="s">
        <v>3374</v>
      </c>
      <c r="F16980" s="6">
        <v>11</v>
      </c>
      <c r="G16980" s="6"/>
      <c r="H16980" s="6"/>
      <c r="I16980" s="6"/>
      <c r="J16980" s="6">
        <v>55.49666666666667</v>
      </c>
      <c r="K16980">
        <f t="shared" si="530"/>
        <v>1</v>
      </c>
    </row>
    <row r="16981" spans="1:11" x14ac:dyDescent="0.25">
      <c r="A16981" s="5" t="str">
        <f t="shared" si="531"/>
        <v>ZoneSouth Orange CountyMonthly Peak DayMarch12</v>
      </c>
      <c r="B16981" t="s">
        <v>2238</v>
      </c>
      <c r="C16981" t="s">
        <v>2269</v>
      </c>
      <c r="D16981" t="s">
        <v>2978</v>
      </c>
      <c r="E16981" t="s">
        <v>3374</v>
      </c>
      <c r="F16981" s="6">
        <v>12</v>
      </c>
      <c r="G16981" s="6"/>
      <c r="H16981" s="6"/>
      <c r="I16981" s="6"/>
      <c r="J16981" s="6">
        <v>56.973333333333329</v>
      </c>
      <c r="K16981">
        <f t="shared" si="530"/>
        <v>1</v>
      </c>
    </row>
    <row r="16982" spans="1:11" x14ac:dyDescent="0.25">
      <c r="A16982" s="5" t="str">
        <f t="shared" si="531"/>
        <v>ZoneSouth Orange CountyMonthly Peak DayMarch13</v>
      </c>
      <c r="B16982" t="s">
        <v>2238</v>
      </c>
      <c r="C16982" t="s">
        <v>2269</v>
      </c>
      <c r="D16982" t="s">
        <v>2978</v>
      </c>
      <c r="E16982" t="s">
        <v>3374</v>
      </c>
      <c r="F16982" s="6">
        <v>13</v>
      </c>
      <c r="G16982" s="6"/>
      <c r="H16982" s="6"/>
      <c r="I16982" s="6"/>
      <c r="J16982" s="6">
        <v>52.580000000000013</v>
      </c>
      <c r="K16982">
        <f t="shared" si="530"/>
        <v>1</v>
      </c>
    </row>
    <row r="16983" spans="1:11" x14ac:dyDescent="0.25">
      <c r="A16983" s="5" t="str">
        <f t="shared" si="531"/>
        <v>ZoneSouth Orange CountyMonthly Peak DayMarch14</v>
      </c>
      <c r="B16983" t="s">
        <v>2238</v>
      </c>
      <c r="C16983" t="s">
        <v>2269</v>
      </c>
      <c r="D16983" t="s">
        <v>2978</v>
      </c>
      <c r="E16983" t="s">
        <v>3374</v>
      </c>
      <c r="F16983" s="6">
        <v>14</v>
      </c>
      <c r="G16983" s="6"/>
      <c r="H16983" s="6"/>
      <c r="I16983" s="6"/>
      <c r="J16983" s="6">
        <v>57.213333333333345</v>
      </c>
      <c r="K16983">
        <f t="shared" si="530"/>
        <v>1</v>
      </c>
    </row>
    <row r="16984" spans="1:11" x14ac:dyDescent="0.25">
      <c r="A16984" s="5" t="str">
        <f t="shared" si="531"/>
        <v>ZoneSouth Orange CountyMonthly Peak DayMarch15</v>
      </c>
      <c r="B16984" t="s">
        <v>2238</v>
      </c>
      <c r="C16984" t="s">
        <v>2269</v>
      </c>
      <c r="D16984" t="s">
        <v>2978</v>
      </c>
      <c r="E16984" t="s">
        <v>3374</v>
      </c>
      <c r="F16984" s="6">
        <v>15</v>
      </c>
      <c r="G16984" s="6"/>
      <c r="H16984" s="6"/>
      <c r="I16984" s="6"/>
      <c r="J16984" s="6">
        <v>58.103333333333332</v>
      </c>
      <c r="K16984">
        <f t="shared" si="530"/>
        <v>1</v>
      </c>
    </row>
    <row r="16985" spans="1:11" x14ac:dyDescent="0.25">
      <c r="A16985" s="5" t="str">
        <f t="shared" si="531"/>
        <v>ZoneSouth Orange CountyMonthly Peak DayMarch16</v>
      </c>
      <c r="B16985" t="s">
        <v>2238</v>
      </c>
      <c r="C16985" t="s">
        <v>2269</v>
      </c>
      <c r="D16985" t="s">
        <v>2978</v>
      </c>
      <c r="E16985" t="s">
        <v>3374</v>
      </c>
      <c r="F16985" s="6">
        <v>16</v>
      </c>
      <c r="G16985" s="6"/>
      <c r="H16985" s="6"/>
      <c r="I16985" s="6"/>
      <c r="J16985" s="6">
        <v>57.886666666666656</v>
      </c>
      <c r="K16985">
        <f t="shared" si="530"/>
        <v>1</v>
      </c>
    </row>
    <row r="16986" spans="1:11" x14ac:dyDescent="0.25">
      <c r="A16986" s="5" t="str">
        <f t="shared" si="531"/>
        <v>ZoneSouth Orange CountyMonthly Peak DayMarch17</v>
      </c>
      <c r="B16986" t="s">
        <v>2238</v>
      </c>
      <c r="C16986" t="s">
        <v>2269</v>
      </c>
      <c r="D16986" t="s">
        <v>2978</v>
      </c>
      <c r="E16986" t="s">
        <v>3374</v>
      </c>
      <c r="F16986" s="6">
        <v>17</v>
      </c>
      <c r="G16986" s="6"/>
      <c r="H16986" s="6"/>
      <c r="I16986" s="6"/>
      <c r="J16986" s="6">
        <v>56.623333333333335</v>
      </c>
      <c r="K16986">
        <f t="shared" si="530"/>
        <v>1</v>
      </c>
    </row>
    <row r="16987" spans="1:11" x14ac:dyDescent="0.25">
      <c r="A16987" s="5" t="str">
        <f t="shared" si="531"/>
        <v>ZoneSouth Orange CountyMonthly Peak DayMarch18</v>
      </c>
      <c r="B16987" t="s">
        <v>2238</v>
      </c>
      <c r="C16987" t="s">
        <v>2269</v>
      </c>
      <c r="D16987" t="s">
        <v>2978</v>
      </c>
      <c r="E16987" t="s">
        <v>3374</v>
      </c>
      <c r="F16987" s="6">
        <v>18</v>
      </c>
      <c r="G16987" s="6"/>
      <c r="H16987" s="6"/>
      <c r="I16987" s="6"/>
      <c r="J16987" s="6">
        <v>53.636666666666663</v>
      </c>
      <c r="K16987">
        <f t="shared" si="530"/>
        <v>1</v>
      </c>
    </row>
    <row r="16988" spans="1:11" x14ac:dyDescent="0.25">
      <c r="A16988" s="5" t="str">
        <f t="shared" si="531"/>
        <v>ZoneSouth Orange CountyMonthly Peak DayMarch19</v>
      </c>
      <c r="B16988" t="s">
        <v>2238</v>
      </c>
      <c r="C16988" t="s">
        <v>2269</v>
      </c>
      <c r="D16988" t="s">
        <v>2978</v>
      </c>
      <c r="E16988" t="s">
        <v>3374</v>
      </c>
      <c r="F16988" s="6">
        <v>19</v>
      </c>
      <c r="G16988" s="6"/>
      <c r="H16988" s="6"/>
      <c r="I16988" s="6"/>
      <c r="J16988" s="6">
        <v>54.806666666666679</v>
      </c>
      <c r="K16988">
        <f t="shared" si="530"/>
        <v>1</v>
      </c>
    </row>
    <row r="16989" spans="1:11" x14ac:dyDescent="0.25">
      <c r="A16989" s="5" t="str">
        <f t="shared" si="531"/>
        <v>ZoneSouth Orange CountyMonthly Peak DayMarch20</v>
      </c>
      <c r="B16989" t="s">
        <v>2238</v>
      </c>
      <c r="C16989" t="s">
        <v>2269</v>
      </c>
      <c r="D16989" t="s">
        <v>2978</v>
      </c>
      <c r="E16989" t="s">
        <v>3374</v>
      </c>
      <c r="F16989" s="6">
        <v>20</v>
      </c>
      <c r="G16989" s="6"/>
      <c r="H16989" s="6"/>
      <c r="I16989" s="6"/>
      <c r="J16989" s="6">
        <v>54.226666666666667</v>
      </c>
      <c r="K16989">
        <f t="shared" si="530"/>
        <v>1</v>
      </c>
    </row>
    <row r="16990" spans="1:11" x14ac:dyDescent="0.25">
      <c r="A16990" s="5" t="str">
        <f t="shared" si="531"/>
        <v>ZoneSouth Orange CountyMonthly Peak DayMarch21</v>
      </c>
      <c r="B16990" t="s">
        <v>2238</v>
      </c>
      <c r="C16990" t="s">
        <v>2269</v>
      </c>
      <c r="D16990" t="s">
        <v>2978</v>
      </c>
      <c r="E16990" t="s">
        <v>3374</v>
      </c>
      <c r="F16990" s="6">
        <v>21</v>
      </c>
      <c r="G16990" s="6"/>
      <c r="H16990" s="6"/>
      <c r="I16990" s="6"/>
      <c r="J16990" s="6">
        <v>53.063333333333333</v>
      </c>
      <c r="K16990">
        <f t="shared" si="530"/>
        <v>1</v>
      </c>
    </row>
    <row r="16991" spans="1:11" x14ac:dyDescent="0.25">
      <c r="A16991" s="5" t="str">
        <f t="shared" si="531"/>
        <v>ZoneSouth Orange CountyMonthly Peak DayMarch22</v>
      </c>
      <c r="B16991" t="s">
        <v>2238</v>
      </c>
      <c r="C16991" t="s">
        <v>2269</v>
      </c>
      <c r="D16991" t="s">
        <v>2978</v>
      </c>
      <c r="E16991" t="s">
        <v>3374</v>
      </c>
      <c r="F16991" s="6">
        <v>22</v>
      </c>
      <c r="G16991" s="6"/>
      <c r="H16991" s="6"/>
      <c r="I16991" s="6"/>
      <c r="J16991" s="6">
        <v>53.223333333333336</v>
      </c>
      <c r="K16991">
        <f t="shared" si="530"/>
        <v>1</v>
      </c>
    </row>
    <row r="16992" spans="1:11" x14ac:dyDescent="0.25">
      <c r="A16992" s="5" t="str">
        <f t="shared" si="531"/>
        <v>ZoneSouth Orange CountyMonthly Peak DayMarch23</v>
      </c>
      <c r="B16992" t="s">
        <v>2238</v>
      </c>
      <c r="C16992" t="s">
        <v>2269</v>
      </c>
      <c r="D16992" t="s">
        <v>2978</v>
      </c>
      <c r="E16992" t="s">
        <v>3374</v>
      </c>
      <c r="F16992" s="6">
        <v>23</v>
      </c>
      <c r="G16992" s="6"/>
      <c r="H16992" s="6"/>
      <c r="I16992" s="6"/>
      <c r="J16992" s="6">
        <v>50.833333333333336</v>
      </c>
      <c r="K16992">
        <f t="shared" si="530"/>
        <v>1</v>
      </c>
    </row>
    <row r="16993" spans="1:11" x14ac:dyDescent="0.25">
      <c r="A16993" s="5" t="str">
        <f t="shared" si="531"/>
        <v>ZoneSouth Orange CountyMonthly Peak DayMarch24</v>
      </c>
      <c r="B16993" t="s">
        <v>2238</v>
      </c>
      <c r="C16993" t="s">
        <v>2269</v>
      </c>
      <c r="D16993" t="s">
        <v>2978</v>
      </c>
      <c r="E16993" t="s">
        <v>3374</v>
      </c>
      <c r="F16993" s="6">
        <v>24</v>
      </c>
      <c r="G16993" s="6"/>
      <c r="H16993" s="6"/>
      <c r="I16993" s="6"/>
      <c r="J16993" s="6">
        <v>48.736666666666672</v>
      </c>
      <c r="K16993">
        <f t="shared" si="530"/>
        <v>1</v>
      </c>
    </row>
    <row r="16994" spans="1:11" x14ac:dyDescent="0.25">
      <c r="A16994" s="5" t="str">
        <f t="shared" si="531"/>
        <v>ZoneSouth Orange CountyAverage WeekdayApril1</v>
      </c>
      <c r="B16994" t="s">
        <v>2238</v>
      </c>
      <c r="C16994" t="s">
        <v>2269</v>
      </c>
      <c r="D16994" t="s">
        <v>2979</v>
      </c>
      <c r="E16994" t="s">
        <v>3375</v>
      </c>
      <c r="F16994" s="6">
        <v>1</v>
      </c>
      <c r="G16994" s="6"/>
      <c r="H16994" s="6"/>
      <c r="I16994" s="6"/>
      <c r="J16994" s="6">
        <v>59.31333333333334</v>
      </c>
      <c r="K16994">
        <f t="shared" si="530"/>
        <v>1</v>
      </c>
    </row>
    <row r="16995" spans="1:11" x14ac:dyDescent="0.25">
      <c r="A16995" s="5" t="str">
        <f t="shared" si="531"/>
        <v>ZoneSouth Orange CountyAverage WeekdayApril2</v>
      </c>
      <c r="B16995" t="s">
        <v>2238</v>
      </c>
      <c r="C16995" t="s">
        <v>2269</v>
      </c>
      <c r="D16995" t="s">
        <v>2979</v>
      </c>
      <c r="E16995" t="s">
        <v>3375</v>
      </c>
      <c r="F16995" s="6">
        <v>2</v>
      </c>
      <c r="G16995" s="6"/>
      <c r="H16995" s="6"/>
      <c r="I16995" s="6"/>
      <c r="J16995" s="6">
        <v>58.54999999999999</v>
      </c>
      <c r="K16995">
        <f t="shared" si="530"/>
        <v>1</v>
      </c>
    </row>
    <row r="16996" spans="1:11" x14ac:dyDescent="0.25">
      <c r="A16996" s="5" t="str">
        <f t="shared" si="531"/>
        <v>ZoneSouth Orange CountyAverage WeekdayApril3</v>
      </c>
      <c r="B16996" t="s">
        <v>2238</v>
      </c>
      <c r="C16996" t="s">
        <v>2269</v>
      </c>
      <c r="D16996" t="s">
        <v>2979</v>
      </c>
      <c r="E16996" t="s">
        <v>3375</v>
      </c>
      <c r="F16996" s="6">
        <v>3</v>
      </c>
      <c r="G16996" s="6"/>
      <c r="H16996" s="6"/>
      <c r="I16996" s="6"/>
      <c r="J16996" s="6">
        <v>58.563333333333325</v>
      </c>
      <c r="K16996">
        <f t="shared" si="530"/>
        <v>1</v>
      </c>
    </row>
    <row r="16997" spans="1:11" x14ac:dyDescent="0.25">
      <c r="A16997" s="5" t="str">
        <f t="shared" si="531"/>
        <v>ZoneSouth Orange CountyAverage WeekdayApril4</v>
      </c>
      <c r="B16997" t="s">
        <v>2238</v>
      </c>
      <c r="C16997" t="s">
        <v>2269</v>
      </c>
      <c r="D16997" t="s">
        <v>2979</v>
      </c>
      <c r="E16997" t="s">
        <v>3375</v>
      </c>
      <c r="F16997" s="6">
        <v>4</v>
      </c>
      <c r="G16997" s="6"/>
      <c r="H16997" s="6"/>
      <c r="I16997" s="6"/>
      <c r="J16997" s="6">
        <v>58.500000000000007</v>
      </c>
      <c r="K16997">
        <f t="shared" si="530"/>
        <v>1</v>
      </c>
    </row>
    <row r="16998" spans="1:11" x14ac:dyDescent="0.25">
      <c r="A16998" s="5" t="str">
        <f t="shared" si="531"/>
        <v>ZoneSouth Orange CountyAverage WeekdayApril5</v>
      </c>
      <c r="B16998" t="s">
        <v>2238</v>
      </c>
      <c r="C16998" t="s">
        <v>2269</v>
      </c>
      <c r="D16998" t="s">
        <v>2979</v>
      </c>
      <c r="E16998" t="s">
        <v>3375</v>
      </c>
      <c r="F16998" s="6">
        <v>5</v>
      </c>
      <c r="G16998" s="6"/>
      <c r="H16998" s="6"/>
      <c r="I16998" s="6"/>
      <c r="J16998" s="6">
        <v>57.896666666666668</v>
      </c>
      <c r="K16998">
        <f t="shared" si="530"/>
        <v>1</v>
      </c>
    </row>
    <row r="16999" spans="1:11" x14ac:dyDescent="0.25">
      <c r="A16999" s="5" t="str">
        <f t="shared" si="531"/>
        <v>ZoneSouth Orange CountyAverage WeekdayApril6</v>
      </c>
      <c r="B16999" t="s">
        <v>2238</v>
      </c>
      <c r="C16999" t="s">
        <v>2269</v>
      </c>
      <c r="D16999" t="s">
        <v>2979</v>
      </c>
      <c r="E16999" t="s">
        <v>3375</v>
      </c>
      <c r="F16999" s="6">
        <v>6</v>
      </c>
      <c r="G16999" s="6"/>
      <c r="H16999" s="6"/>
      <c r="I16999" s="6"/>
      <c r="J16999" s="6">
        <v>58.52</v>
      </c>
      <c r="K16999">
        <f t="shared" si="530"/>
        <v>1</v>
      </c>
    </row>
    <row r="17000" spans="1:11" x14ac:dyDescent="0.25">
      <c r="A17000" s="5" t="str">
        <f t="shared" si="531"/>
        <v>ZoneSouth Orange CountyAverage WeekdayApril7</v>
      </c>
      <c r="B17000" t="s">
        <v>2238</v>
      </c>
      <c r="C17000" t="s">
        <v>2269</v>
      </c>
      <c r="D17000" t="s">
        <v>2979</v>
      </c>
      <c r="E17000" t="s">
        <v>3375</v>
      </c>
      <c r="F17000" s="6">
        <v>7</v>
      </c>
      <c r="G17000" s="6"/>
      <c r="H17000" s="6"/>
      <c r="I17000" s="6"/>
      <c r="J17000" s="6">
        <v>58.553333333333335</v>
      </c>
      <c r="K17000">
        <f t="shared" si="530"/>
        <v>1</v>
      </c>
    </row>
    <row r="17001" spans="1:11" x14ac:dyDescent="0.25">
      <c r="A17001" s="5" t="str">
        <f t="shared" si="531"/>
        <v>ZoneSouth Orange CountyAverage WeekdayApril8</v>
      </c>
      <c r="B17001" t="s">
        <v>2238</v>
      </c>
      <c r="C17001" t="s">
        <v>2269</v>
      </c>
      <c r="D17001" t="s">
        <v>2979</v>
      </c>
      <c r="E17001" t="s">
        <v>3375</v>
      </c>
      <c r="F17001" s="6">
        <v>8</v>
      </c>
      <c r="G17001" s="6"/>
      <c r="H17001" s="6"/>
      <c r="I17001" s="6"/>
      <c r="J17001" s="6">
        <v>58.149999999999984</v>
      </c>
      <c r="K17001">
        <f t="shared" si="530"/>
        <v>1</v>
      </c>
    </row>
    <row r="17002" spans="1:11" x14ac:dyDescent="0.25">
      <c r="A17002" s="5" t="str">
        <f t="shared" si="531"/>
        <v>ZoneSouth Orange CountyAverage WeekdayApril9</v>
      </c>
      <c r="B17002" t="s">
        <v>2238</v>
      </c>
      <c r="C17002" t="s">
        <v>2269</v>
      </c>
      <c r="D17002" t="s">
        <v>2979</v>
      </c>
      <c r="E17002" t="s">
        <v>3375</v>
      </c>
      <c r="F17002" s="6">
        <v>9</v>
      </c>
      <c r="G17002" s="6"/>
      <c r="H17002" s="6"/>
      <c r="I17002" s="6"/>
      <c r="J17002" s="6">
        <v>58.046666666666681</v>
      </c>
      <c r="K17002">
        <f t="shared" si="530"/>
        <v>1</v>
      </c>
    </row>
    <row r="17003" spans="1:11" x14ac:dyDescent="0.25">
      <c r="A17003" s="5" t="str">
        <f t="shared" si="531"/>
        <v>ZoneSouth Orange CountyAverage WeekdayApril10</v>
      </c>
      <c r="B17003" t="s">
        <v>2238</v>
      </c>
      <c r="C17003" t="s">
        <v>2269</v>
      </c>
      <c r="D17003" t="s">
        <v>2979</v>
      </c>
      <c r="E17003" t="s">
        <v>3375</v>
      </c>
      <c r="F17003" s="6">
        <v>10</v>
      </c>
      <c r="G17003" s="6"/>
      <c r="H17003" s="6"/>
      <c r="I17003" s="6"/>
      <c r="J17003" s="6">
        <v>59.140000000000008</v>
      </c>
      <c r="K17003">
        <f t="shared" si="530"/>
        <v>1</v>
      </c>
    </row>
    <row r="17004" spans="1:11" x14ac:dyDescent="0.25">
      <c r="A17004" s="5" t="str">
        <f t="shared" si="531"/>
        <v>ZoneSouth Orange CountyAverage WeekdayApril11</v>
      </c>
      <c r="B17004" t="s">
        <v>2238</v>
      </c>
      <c r="C17004" t="s">
        <v>2269</v>
      </c>
      <c r="D17004" t="s">
        <v>2979</v>
      </c>
      <c r="E17004" t="s">
        <v>3375</v>
      </c>
      <c r="F17004" s="6">
        <v>11</v>
      </c>
      <c r="G17004" s="6"/>
      <c r="H17004" s="6"/>
      <c r="I17004" s="6"/>
      <c r="J17004" s="6">
        <v>62.536666666666662</v>
      </c>
      <c r="K17004">
        <f t="shared" si="530"/>
        <v>1</v>
      </c>
    </row>
    <row r="17005" spans="1:11" x14ac:dyDescent="0.25">
      <c r="A17005" s="5" t="str">
        <f t="shared" si="531"/>
        <v>ZoneSouth Orange CountyAverage WeekdayApril12</v>
      </c>
      <c r="B17005" t="s">
        <v>2238</v>
      </c>
      <c r="C17005" t="s">
        <v>2269</v>
      </c>
      <c r="D17005" t="s">
        <v>2979</v>
      </c>
      <c r="E17005" t="s">
        <v>3375</v>
      </c>
      <c r="F17005" s="6">
        <v>12</v>
      </c>
      <c r="G17005" s="6"/>
      <c r="H17005" s="6"/>
      <c r="I17005" s="6"/>
      <c r="J17005" s="6">
        <v>65.069999999999979</v>
      </c>
      <c r="K17005">
        <f t="shared" si="530"/>
        <v>1</v>
      </c>
    </row>
    <row r="17006" spans="1:11" x14ac:dyDescent="0.25">
      <c r="A17006" s="5" t="str">
        <f t="shared" si="531"/>
        <v>ZoneSouth Orange CountyAverage WeekdayApril13</v>
      </c>
      <c r="B17006" t="s">
        <v>2238</v>
      </c>
      <c r="C17006" t="s">
        <v>2269</v>
      </c>
      <c r="D17006" t="s">
        <v>2979</v>
      </c>
      <c r="E17006" t="s">
        <v>3375</v>
      </c>
      <c r="F17006" s="6">
        <v>13</v>
      </c>
      <c r="G17006" s="6"/>
      <c r="H17006" s="6"/>
      <c r="I17006" s="6"/>
      <c r="J17006" s="6">
        <v>64.149999999999991</v>
      </c>
      <c r="K17006">
        <f t="shared" si="530"/>
        <v>1</v>
      </c>
    </row>
    <row r="17007" spans="1:11" x14ac:dyDescent="0.25">
      <c r="A17007" s="5" t="str">
        <f t="shared" si="531"/>
        <v>ZoneSouth Orange CountyAverage WeekdayApril14</v>
      </c>
      <c r="B17007" t="s">
        <v>2238</v>
      </c>
      <c r="C17007" t="s">
        <v>2269</v>
      </c>
      <c r="D17007" t="s">
        <v>2979</v>
      </c>
      <c r="E17007" t="s">
        <v>3375</v>
      </c>
      <c r="F17007" s="6">
        <v>14</v>
      </c>
      <c r="G17007" s="6"/>
      <c r="H17007" s="6"/>
      <c r="I17007" s="6"/>
      <c r="J17007" s="6">
        <v>64.936666666666682</v>
      </c>
      <c r="K17007">
        <f t="shared" si="530"/>
        <v>1</v>
      </c>
    </row>
    <row r="17008" spans="1:11" x14ac:dyDescent="0.25">
      <c r="A17008" s="5" t="str">
        <f t="shared" si="531"/>
        <v>ZoneSouth Orange CountyAverage WeekdayApril15</v>
      </c>
      <c r="B17008" t="s">
        <v>2238</v>
      </c>
      <c r="C17008" t="s">
        <v>2269</v>
      </c>
      <c r="D17008" t="s">
        <v>2979</v>
      </c>
      <c r="E17008" t="s">
        <v>3375</v>
      </c>
      <c r="F17008" s="6">
        <v>15</v>
      </c>
      <c r="G17008" s="6"/>
      <c r="H17008" s="6"/>
      <c r="I17008" s="6"/>
      <c r="J17008" s="6">
        <v>65.943333333333342</v>
      </c>
      <c r="K17008">
        <f t="shared" si="530"/>
        <v>1</v>
      </c>
    </row>
    <row r="17009" spans="1:11" x14ac:dyDescent="0.25">
      <c r="A17009" s="5" t="str">
        <f t="shared" si="531"/>
        <v>ZoneSouth Orange CountyAverage WeekdayApril16</v>
      </c>
      <c r="B17009" t="s">
        <v>2238</v>
      </c>
      <c r="C17009" t="s">
        <v>2269</v>
      </c>
      <c r="D17009" t="s">
        <v>2979</v>
      </c>
      <c r="E17009" t="s">
        <v>3375</v>
      </c>
      <c r="F17009" s="6">
        <v>16</v>
      </c>
      <c r="G17009" s="6"/>
      <c r="H17009" s="6"/>
      <c r="I17009" s="6"/>
      <c r="J17009" s="6">
        <v>65.226666666666674</v>
      </c>
      <c r="K17009">
        <f t="shared" si="530"/>
        <v>1</v>
      </c>
    </row>
    <row r="17010" spans="1:11" x14ac:dyDescent="0.25">
      <c r="A17010" s="5" t="str">
        <f t="shared" si="531"/>
        <v>ZoneSouth Orange CountyAverage WeekdayApril17</v>
      </c>
      <c r="B17010" t="s">
        <v>2238</v>
      </c>
      <c r="C17010" t="s">
        <v>2269</v>
      </c>
      <c r="D17010" t="s">
        <v>2979</v>
      </c>
      <c r="E17010" t="s">
        <v>3375</v>
      </c>
      <c r="F17010" s="6">
        <v>17</v>
      </c>
      <c r="G17010" s="6"/>
      <c r="H17010" s="6"/>
      <c r="I17010" s="6"/>
      <c r="J17010" s="6">
        <v>64.696666666666673</v>
      </c>
      <c r="K17010">
        <f t="shared" si="530"/>
        <v>1</v>
      </c>
    </row>
    <row r="17011" spans="1:11" x14ac:dyDescent="0.25">
      <c r="A17011" s="5" t="str">
        <f t="shared" si="531"/>
        <v>ZoneSouth Orange CountyAverage WeekdayApril18</v>
      </c>
      <c r="B17011" t="s">
        <v>2238</v>
      </c>
      <c r="C17011" t="s">
        <v>2269</v>
      </c>
      <c r="D17011" t="s">
        <v>2979</v>
      </c>
      <c r="E17011" t="s">
        <v>3375</v>
      </c>
      <c r="F17011" s="6">
        <v>18</v>
      </c>
      <c r="G17011" s="6"/>
      <c r="H17011" s="6"/>
      <c r="I17011" s="6"/>
      <c r="J17011" s="6">
        <v>63.373333333333314</v>
      </c>
      <c r="K17011">
        <f t="shared" si="530"/>
        <v>1</v>
      </c>
    </row>
    <row r="17012" spans="1:11" x14ac:dyDescent="0.25">
      <c r="A17012" s="5" t="str">
        <f t="shared" si="531"/>
        <v>ZoneSouth Orange CountyAverage WeekdayApril19</v>
      </c>
      <c r="B17012" t="s">
        <v>2238</v>
      </c>
      <c r="C17012" t="s">
        <v>2269</v>
      </c>
      <c r="D17012" t="s">
        <v>2979</v>
      </c>
      <c r="E17012" t="s">
        <v>3375</v>
      </c>
      <c r="F17012" s="6">
        <v>19</v>
      </c>
      <c r="G17012" s="6"/>
      <c r="H17012" s="6"/>
      <c r="I17012" s="6"/>
      <c r="J17012" s="6">
        <v>62.983333333333327</v>
      </c>
      <c r="K17012">
        <f t="shared" si="530"/>
        <v>1</v>
      </c>
    </row>
    <row r="17013" spans="1:11" x14ac:dyDescent="0.25">
      <c r="A17013" s="5" t="str">
        <f t="shared" si="531"/>
        <v>ZoneSouth Orange CountyAverage WeekdayApril20</v>
      </c>
      <c r="B17013" t="s">
        <v>2238</v>
      </c>
      <c r="C17013" t="s">
        <v>2269</v>
      </c>
      <c r="D17013" t="s">
        <v>2979</v>
      </c>
      <c r="E17013" t="s">
        <v>3375</v>
      </c>
      <c r="F17013" s="6">
        <v>20</v>
      </c>
      <c r="G17013" s="6"/>
      <c r="H17013" s="6"/>
      <c r="I17013" s="6"/>
      <c r="J17013" s="6">
        <v>60.923333333333339</v>
      </c>
      <c r="K17013">
        <f t="shared" si="530"/>
        <v>1</v>
      </c>
    </row>
    <row r="17014" spans="1:11" x14ac:dyDescent="0.25">
      <c r="A17014" s="5" t="str">
        <f t="shared" si="531"/>
        <v>ZoneSouth Orange CountyAverage WeekdayApril21</v>
      </c>
      <c r="B17014" t="s">
        <v>2238</v>
      </c>
      <c r="C17014" t="s">
        <v>2269</v>
      </c>
      <c r="D17014" t="s">
        <v>2979</v>
      </c>
      <c r="E17014" t="s">
        <v>3375</v>
      </c>
      <c r="F17014" s="6">
        <v>21</v>
      </c>
      <c r="G17014" s="6"/>
      <c r="H17014" s="6"/>
      <c r="I17014" s="6"/>
      <c r="J17014" s="6">
        <v>58.456666666666649</v>
      </c>
      <c r="K17014">
        <f t="shared" si="530"/>
        <v>1</v>
      </c>
    </row>
    <row r="17015" spans="1:11" x14ac:dyDescent="0.25">
      <c r="A17015" s="5" t="str">
        <f t="shared" si="531"/>
        <v>ZoneSouth Orange CountyAverage WeekdayApril22</v>
      </c>
      <c r="B17015" t="s">
        <v>2238</v>
      </c>
      <c r="C17015" t="s">
        <v>2269</v>
      </c>
      <c r="D17015" t="s">
        <v>2979</v>
      </c>
      <c r="E17015" t="s">
        <v>3375</v>
      </c>
      <c r="F17015" s="6">
        <v>22</v>
      </c>
      <c r="G17015" s="6"/>
      <c r="H17015" s="6"/>
      <c r="I17015" s="6"/>
      <c r="J17015" s="6">
        <v>58.063333333333333</v>
      </c>
      <c r="K17015">
        <f t="shared" si="530"/>
        <v>1</v>
      </c>
    </row>
    <row r="17016" spans="1:11" x14ac:dyDescent="0.25">
      <c r="A17016" s="5" t="str">
        <f t="shared" si="531"/>
        <v>ZoneSouth Orange CountyAverage WeekdayApril23</v>
      </c>
      <c r="B17016" t="s">
        <v>2238</v>
      </c>
      <c r="C17016" t="s">
        <v>2269</v>
      </c>
      <c r="D17016" t="s">
        <v>2979</v>
      </c>
      <c r="E17016" t="s">
        <v>3375</v>
      </c>
      <c r="F17016" s="6">
        <v>23</v>
      </c>
      <c r="G17016" s="6"/>
      <c r="H17016" s="6"/>
      <c r="I17016" s="6"/>
      <c r="J17016" s="6">
        <v>58.599999999999994</v>
      </c>
      <c r="K17016">
        <f t="shared" si="530"/>
        <v>1</v>
      </c>
    </row>
    <row r="17017" spans="1:11" x14ac:dyDescent="0.25">
      <c r="A17017" s="5" t="str">
        <f t="shared" si="531"/>
        <v>ZoneSouth Orange CountyAverage WeekdayApril24</v>
      </c>
      <c r="B17017" t="s">
        <v>2238</v>
      </c>
      <c r="C17017" t="s">
        <v>2269</v>
      </c>
      <c r="D17017" t="s">
        <v>2979</v>
      </c>
      <c r="E17017" t="s">
        <v>3375</v>
      </c>
      <c r="F17017" s="6">
        <v>24</v>
      </c>
      <c r="G17017" s="6"/>
      <c r="H17017" s="6"/>
      <c r="I17017" s="6"/>
      <c r="J17017" s="6">
        <v>58.733333333333348</v>
      </c>
      <c r="K17017">
        <f t="shared" si="530"/>
        <v>1</v>
      </c>
    </row>
    <row r="17018" spans="1:11" x14ac:dyDescent="0.25">
      <c r="A17018" s="5" t="str">
        <f t="shared" si="531"/>
        <v>ZoneSouth Orange CountyMonthly Peak DayApril1</v>
      </c>
      <c r="B17018" t="s">
        <v>2238</v>
      </c>
      <c r="C17018" t="s">
        <v>2269</v>
      </c>
      <c r="D17018" t="s">
        <v>2980</v>
      </c>
      <c r="E17018" t="s">
        <v>3375</v>
      </c>
      <c r="F17018" s="6">
        <v>1</v>
      </c>
      <c r="G17018" s="6"/>
      <c r="H17018" s="6"/>
      <c r="I17018" s="6"/>
      <c r="J17018" s="6">
        <v>66.706666666666678</v>
      </c>
      <c r="K17018">
        <f t="shared" si="530"/>
        <v>1</v>
      </c>
    </row>
    <row r="17019" spans="1:11" x14ac:dyDescent="0.25">
      <c r="A17019" s="5" t="str">
        <f t="shared" si="531"/>
        <v>ZoneSouth Orange CountyMonthly Peak DayApril2</v>
      </c>
      <c r="B17019" t="s">
        <v>2238</v>
      </c>
      <c r="C17019" t="s">
        <v>2269</v>
      </c>
      <c r="D17019" t="s">
        <v>2980</v>
      </c>
      <c r="E17019" t="s">
        <v>3375</v>
      </c>
      <c r="F17019" s="6">
        <v>2</v>
      </c>
      <c r="G17019" s="6"/>
      <c r="H17019" s="6"/>
      <c r="I17019" s="6"/>
      <c r="J17019" s="6">
        <v>64.673333333333332</v>
      </c>
      <c r="K17019">
        <f t="shared" si="530"/>
        <v>1</v>
      </c>
    </row>
    <row r="17020" spans="1:11" x14ac:dyDescent="0.25">
      <c r="A17020" s="5" t="str">
        <f t="shared" si="531"/>
        <v>ZoneSouth Orange CountyMonthly Peak DayApril3</v>
      </c>
      <c r="B17020" t="s">
        <v>2238</v>
      </c>
      <c r="C17020" t="s">
        <v>2269</v>
      </c>
      <c r="D17020" t="s">
        <v>2980</v>
      </c>
      <c r="E17020" t="s">
        <v>3375</v>
      </c>
      <c r="F17020" s="6">
        <v>3</v>
      </c>
      <c r="G17020" s="6"/>
      <c r="H17020" s="6"/>
      <c r="I17020" s="6"/>
      <c r="J17020" s="6">
        <v>63.18</v>
      </c>
      <c r="K17020">
        <f t="shared" si="530"/>
        <v>1</v>
      </c>
    </row>
    <row r="17021" spans="1:11" x14ac:dyDescent="0.25">
      <c r="A17021" s="5" t="str">
        <f t="shared" si="531"/>
        <v>ZoneSouth Orange CountyMonthly Peak DayApril4</v>
      </c>
      <c r="B17021" t="s">
        <v>2238</v>
      </c>
      <c r="C17021" t="s">
        <v>2269</v>
      </c>
      <c r="D17021" t="s">
        <v>2980</v>
      </c>
      <c r="E17021" t="s">
        <v>3375</v>
      </c>
      <c r="F17021" s="6">
        <v>4</v>
      </c>
      <c r="G17021" s="6"/>
      <c r="H17021" s="6"/>
      <c r="I17021" s="6"/>
      <c r="J17021" s="6">
        <v>62.903333333333336</v>
      </c>
      <c r="K17021">
        <f t="shared" si="530"/>
        <v>1</v>
      </c>
    </row>
    <row r="17022" spans="1:11" x14ac:dyDescent="0.25">
      <c r="A17022" s="5" t="str">
        <f t="shared" si="531"/>
        <v>ZoneSouth Orange CountyMonthly Peak DayApril5</v>
      </c>
      <c r="B17022" t="s">
        <v>2238</v>
      </c>
      <c r="C17022" t="s">
        <v>2269</v>
      </c>
      <c r="D17022" t="s">
        <v>2980</v>
      </c>
      <c r="E17022" t="s">
        <v>3375</v>
      </c>
      <c r="F17022" s="6">
        <v>5</v>
      </c>
      <c r="G17022" s="6"/>
      <c r="H17022" s="6"/>
      <c r="I17022" s="6"/>
      <c r="J17022" s="6">
        <v>62.373333333333335</v>
      </c>
      <c r="K17022">
        <f t="shared" si="530"/>
        <v>1</v>
      </c>
    </row>
    <row r="17023" spans="1:11" x14ac:dyDescent="0.25">
      <c r="A17023" s="5" t="str">
        <f t="shared" si="531"/>
        <v>ZoneSouth Orange CountyMonthly Peak DayApril6</v>
      </c>
      <c r="B17023" t="s">
        <v>2238</v>
      </c>
      <c r="C17023" t="s">
        <v>2269</v>
      </c>
      <c r="D17023" t="s">
        <v>2980</v>
      </c>
      <c r="E17023" t="s">
        <v>3375</v>
      </c>
      <c r="F17023" s="6">
        <v>6</v>
      </c>
      <c r="G17023" s="6"/>
      <c r="H17023" s="6"/>
      <c r="I17023" s="6"/>
      <c r="J17023" s="6">
        <v>62.066666666666663</v>
      </c>
      <c r="K17023">
        <f t="shared" si="530"/>
        <v>1</v>
      </c>
    </row>
    <row r="17024" spans="1:11" x14ac:dyDescent="0.25">
      <c r="A17024" s="5" t="str">
        <f t="shared" si="531"/>
        <v>ZoneSouth Orange CountyMonthly Peak DayApril7</v>
      </c>
      <c r="B17024" t="s">
        <v>2238</v>
      </c>
      <c r="C17024" t="s">
        <v>2269</v>
      </c>
      <c r="D17024" t="s">
        <v>2980</v>
      </c>
      <c r="E17024" t="s">
        <v>3375</v>
      </c>
      <c r="F17024" s="6">
        <v>7</v>
      </c>
      <c r="G17024" s="6"/>
      <c r="H17024" s="6"/>
      <c r="I17024" s="6"/>
      <c r="J17024" s="6">
        <v>61.80333333333332</v>
      </c>
      <c r="K17024">
        <f t="shared" si="530"/>
        <v>1</v>
      </c>
    </row>
    <row r="17025" spans="1:11" x14ac:dyDescent="0.25">
      <c r="A17025" s="5" t="str">
        <f t="shared" si="531"/>
        <v>ZoneSouth Orange CountyMonthly Peak DayApril8</v>
      </c>
      <c r="B17025" t="s">
        <v>2238</v>
      </c>
      <c r="C17025" t="s">
        <v>2269</v>
      </c>
      <c r="D17025" t="s">
        <v>2980</v>
      </c>
      <c r="E17025" t="s">
        <v>3375</v>
      </c>
      <c r="F17025" s="6">
        <v>8</v>
      </c>
      <c r="G17025" s="6"/>
      <c r="H17025" s="6"/>
      <c r="I17025" s="6"/>
      <c r="J17025" s="6">
        <v>62.603333333333332</v>
      </c>
      <c r="K17025">
        <f t="shared" si="530"/>
        <v>1</v>
      </c>
    </row>
    <row r="17026" spans="1:11" x14ac:dyDescent="0.25">
      <c r="A17026" s="5" t="str">
        <f t="shared" si="531"/>
        <v>ZoneSouth Orange CountyMonthly Peak DayApril9</v>
      </c>
      <c r="B17026" t="s">
        <v>2238</v>
      </c>
      <c r="C17026" t="s">
        <v>2269</v>
      </c>
      <c r="D17026" t="s">
        <v>2980</v>
      </c>
      <c r="E17026" t="s">
        <v>3375</v>
      </c>
      <c r="F17026" s="6">
        <v>9</v>
      </c>
      <c r="G17026" s="6"/>
      <c r="H17026" s="6"/>
      <c r="I17026" s="6"/>
      <c r="J17026" s="6">
        <v>66.086666666666659</v>
      </c>
      <c r="K17026">
        <f t="shared" ref="K17026:K17089" si="532">INDEX(events, MATCH(CONCATENATE(B17026, C17026, D17026, E17026), events_y, 0), MATCH("Confidential", events_x, 0))</f>
        <v>1</v>
      </c>
    </row>
    <row r="17027" spans="1:11" x14ac:dyDescent="0.25">
      <c r="A17027" s="5" t="str">
        <f t="shared" ref="A17027:A17090" si="533">CONCATENATE(B17027, C17027, D17027, E17027, F17027)</f>
        <v>ZoneSouth Orange CountyMonthly Peak DayApril10</v>
      </c>
      <c r="B17027" t="s">
        <v>2238</v>
      </c>
      <c r="C17027" t="s">
        <v>2269</v>
      </c>
      <c r="D17027" t="s">
        <v>2980</v>
      </c>
      <c r="E17027" t="s">
        <v>3375</v>
      </c>
      <c r="F17027" s="6">
        <v>10</v>
      </c>
      <c r="G17027" s="6"/>
      <c r="H17027" s="6"/>
      <c r="I17027" s="6"/>
      <c r="J17027" s="6">
        <v>71.766666666666666</v>
      </c>
      <c r="K17027">
        <f t="shared" si="532"/>
        <v>1</v>
      </c>
    </row>
    <row r="17028" spans="1:11" x14ac:dyDescent="0.25">
      <c r="A17028" s="5" t="str">
        <f t="shared" si="533"/>
        <v>ZoneSouth Orange CountyMonthly Peak DayApril11</v>
      </c>
      <c r="B17028" t="s">
        <v>2238</v>
      </c>
      <c r="C17028" t="s">
        <v>2269</v>
      </c>
      <c r="D17028" t="s">
        <v>2980</v>
      </c>
      <c r="E17028" t="s">
        <v>3375</v>
      </c>
      <c r="F17028" s="6">
        <v>11</v>
      </c>
      <c r="G17028" s="6"/>
      <c r="H17028" s="6"/>
      <c r="I17028" s="6"/>
      <c r="J17028" s="6">
        <v>77.466666666666654</v>
      </c>
      <c r="K17028">
        <f t="shared" si="532"/>
        <v>1</v>
      </c>
    </row>
    <row r="17029" spans="1:11" x14ac:dyDescent="0.25">
      <c r="A17029" s="5" t="str">
        <f t="shared" si="533"/>
        <v>ZoneSouth Orange CountyMonthly Peak DayApril12</v>
      </c>
      <c r="B17029" t="s">
        <v>2238</v>
      </c>
      <c r="C17029" t="s">
        <v>2269</v>
      </c>
      <c r="D17029" t="s">
        <v>2980</v>
      </c>
      <c r="E17029" t="s">
        <v>3375</v>
      </c>
      <c r="F17029" s="6">
        <v>12</v>
      </c>
      <c r="G17029" s="6"/>
      <c r="H17029" s="6"/>
      <c r="I17029" s="6"/>
      <c r="J17029" s="6">
        <v>82.2</v>
      </c>
      <c r="K17029">
        <f t="shared" si="532"/>
        <v>1</v>
      </c>
    </row>
    <row r="17030" spans="1:11" x14ac:dyDescent="0.25">
      <c r="A17030" s="5" t="str">
        <f t="shared" si="533"/>
        <v>ZoneSouth Orange CountyMonthly Peak DayApril13</v>
      </c>
      <c r="B17030" t="s">
        <v>2238</v>
      </c>
      <c r="C17030" t="s">
        <v>2269</v>
      </c>
      <c r="D17030" t="s">
        <v>2980</v>
      </c>
      <c r="E17030" t="s">
        <v>3375</v>
      </c>
      <c r="F17030" s="6">
        <v>13</v>
      </c>
      <c r="G17030" s="6"/>
      <c r="H17030" s="6"/>
      <c r="I17030" s="6"/>
      <c r="J17030" s="6">
        <v>83.033333333333317</v>
      </c>
      <c r="K17030">
        <f t="shared" si="532"/>
        <v>1</v>
      </c>
    </row>
    <row r="17031" spans="1:11" x14ac:dyDescent="0.25">
      <c r="A17031" s="5" t="str">
        <f t="shared" si="533"/>
        <v>ZoneSouth Orange CountyMonthly Peak DayApril14</v>
      </c>
      <c r="B17031" t="s">
        <v>2238</v>
      </c>
      <c r="C17031" t="s">
        <v>2269</v>
      </c>
      <c r="D17031" t="s">
        <v>2980</v>
      </c>
      <c r="E17031" t="s">
        <v>3375</v>
      </c>
      <c r="F17031" s="6">
        <v>14</v>
      </c>
      <c r="G17031" s="6"/>
      <c r="H17031" s="6"/>
      <c r="I17031" s="6"/>
      <c r="J17031" s="6">
        <v>83.833333333333314</v>
      </c>
      <c r="K17031">
        <f t="shared" si="532"/>
        <v>1</v>
      </c>
    </row>
    <row r="17032" spans="1:11" x14ac:dyDescent="0.25">
      <c r="A17032" s="5" t="str">
        <f t="shared" si="533"/>
        <v>ZoneSouth Orange CountyMonthly Peak DayApril15</v>
      </c>
      <c r="B17032" t="s">
        <v>2238</v>
      </c>
      <c r="C17032" t="s">
        <v>2269</v>
      </c>
      <c r="D17032" t="s">
        <v>2980</v>
      </c>
      <c r="E17032" t="s">
        <v>3375</v>
      </c>
      <c r="F17032" s="6">
        <v>15</v>
      </c>
      <c r="G17032" s="6"/>
      <c r="H17032" s="6"/>
      <c r="I17032" s="6"/>
      <c r="J17032" s="6">
        <v>84.066666666666649</v>
      </c>
      <c r="K17032">
        <f t="shared" si="532"/>
        <v>1</v>
      </c>
    </row>
    <row r="17033" spans="1:11" x14ac:dyDescent="0.25">
      <c r="A17033" s="5" t="str">
        <f t="shared" si="533"/>
        <v>ZoneSouth Orange CountyMonthly Peak DayApril16</v>
      </c>
      <c r="B17033" t="s">
        <v>2238</v>
      </c>
      <c r="C17033" t="s">
        <v>2269</v>
      </c>
      <c r="D17033" t="s">
        <v>2980</v>
      </c>
      <c r="E17033" t="s">
        <v>3375</v>
      </c>
      <c r="F17033" s="6">
        <v>16</v>
      </c>
      <c r="G17033" s="6"/>
      <c r="H17033" s="6"/>
      <c r="I17033" s="6"/>
      <c r="J17033" s="6">
        <v>84.033333333333346</v>
      </c>
      <c r="K17033">
        <f t="shared" si="532"/>
        <v>1</v>
      </c>
    </row>
    <row r="17034" spans="1:11" x14ac:dyDescent="0.25">
      <c r="A17034" s="5" t="str">
        <f t="shared" si="533"/>
        <v>ZoneSouth Orange CountyMonthly Peak DayApril17</v>
      </c>
      <c r="B17034" t="s">
        <v>2238</v>
      </c>
      <c r="C17034" t="s">
        <v>2269</v>
      </c>
      <c r="D17034" t="s">
        <v>2980</v>
      </c>
      <c r="E17034" t="s">
        <v>3375</v>
      </c>
      <c r="F17034" s="6">
        <v>17</v>
      </c>
      <c r="G17034" s="6"/>
      <c r="H17034" s="6"/>
      <c r="I17034" s="6"/>
      <c r="J17034" s="6">
        <v>83.300000000000011</v>
      </c>
      <c r="K17034">
        <f t="shared" si="532"/>
        <v>1</v>
      </c>
    </row>
    <row r="17035" spans="1:11" x14ac:dyDescent="0.25">
      <c r="A17035" s="5" t="str">
        <f t="shared" si="533"/>
        <v>ZoneSouth Orange CountyMonthly Peak DayApril18</v>
      </c>
      <c r="B17035" t="s">
        <v>2238</v>
      </c>
      <c r="C17035" t="s">
        <v>2269</v>
      </c>
      <c r="D17035" t="s">
        <v>2980</v>
      </c>
      <c r="E17035" t="s">
        <v>3375</v>
      </c>
      <c r="F17035" s="6">
        <v>18</v>
      </c>
      <c r="G17035" s="6"/>
      <c r="H17035" s="6"/>
      <c r="I17035" s="6"/>
      <c r="J17035" s="6">
        <v>81.7</v>
      </c>
      <c r="K17035">
        <f t="shared" si="532"/>
        <v>1</v>
      </c>
    </row>
    <row r="17036" spans="1:11" x14ac:dyDescent="0.25">
      <c r="A17036" s="5" t="str">
        <f t="shared" si="533"/>
        <v>ZoneSouth Orange CountyMonthly Peak DayApril19</v>
      </c>
      <c r="B17036" t="s">
        <v>2238</v>
      </c>
      <c r="C17036" t="s">
        <v>2269</v>
      </c>
      <c r="D17036" t="s">
        <v>2980</v>
      </c>
      <c r="E17036" t="s">
        <v>3375</v>
      </c>
      <c r="F17036" s="6">
        <v>19</v>
      </c>
      <c r="G17036" s="6"/>
      <c r="H17036" s="6"/>
      <c r="I17036" s="6"/>
      <c r="J17036" s="6">
        <v>78.499999999999986</v>
      </c>
      <c r="K17036">
        <f t="shared" si="532"/>
        <v>1</v>
      </c>
    </row>
    <row r="17037" spans="1:11" x14ac:dyDescent="0.25">
      <c r="A17037" s="5" t="str">
        <f t="shared" si="533"/>
        <v>ZoneSouth Orange CountyMonthly Peak DayApril20</v>
      </c>
      <c r="B17037" t="s">
        <v>2238</v>
      </c>
      <c r="C17037" t="s">
        <v>2269</v>
      </c>
      <c r="D17037" t="s">
        <v>2980</v>
      </c>
      <c r="E17037" t="s">
        <v>3375</v>
      </c>
      <c r="F17037" s="6">
        <v>20</v>
      </c>
      <c r="G17037" s="6"/>
      <c r="H17037" s="6"/>
      <c r="I17037" s="6"/>
      <c r="J17037" s="6">
        <v>76.133333333333326</v>
      </c>
      <c r="K17037">
        <f t="shared" si="532"/>
        <v>1</v>
      </c>
    </row>
    <row r="17038" spans="1:11" x14ac:dyDescent="0.25">
      <c r="A17038" s="5" t="str">
        <f t="shared" si="533"/>
        <v>ZoneSouth Orange CountyMonthly Peak DayApril21</v>
      </c>
      <c r="B17038" t="s">
        <v>2238</v>
      </c>
      <c r="C17038" t="s">
        <v>2269</v>
      </c>
      <c r="D17038" t="s">
        <v>2980</v>
      </c>
      <c r="E17038" t="s">
        <v>3375</v>
      </c>
      <c r="F17038" s="6">
        <v>21</v>
      </c>
      <c r="G17038" s="6"/>
      <c r="H17038" s="6"/>
      <c r="I17038" s="6"/>
      <c r="J17038" s="6">
        <v>72.986666666666679</v>
      </c>
      <c r="K17038">
        <f t="shared" si="532"/>
        <v>1</v>
      </c>
    </row>
    <row r="17039" spans="1:11" x14ac:dyDescent="0.25">
      <c r="A17039" s="5" t="str">
        <f t="shared" si="533"/>
        <v>ZoneSouth Orange CountyMonthly Peak DayApril22</v>
      </c>
      <c r="B17039" t="s">
        <v>2238</v>
      </c>
      <c r="C17039" t="s">
        <v>2269</v>
      </c>
      <c r="D17039" t="s">
        <v>2980</v>
      </c>
      <c r="E17039" t="s">
        <v>3375</v>
      </c>
      <c r="F17039" s="6">
        <v>22</v>
      </c>
      <c r="G17039" s="6"/>
      <c r="H17039" s="6"/>
      <c r="I17039" s="6"/>
      <c r="J17039" s="6">
        <v>67.526666666666671</v>
      </c>
      <c r="K17039">
        <f t="shared" si="532"/>
        <v>1</v>
      </c>
    </row>
    <row r="17040" spans="1:11" x14ac:dyDescent="0.25">
      <c r="A17040" s="5" t="str">
        <f t="shared" si="533"/>
        <v>ZoneSouth Orange CountyMonthly Peak DayApril23</v>
      </c>
      <c r="B17040" t="s">
        <v>2238</v>
      </c>
      <c r="C17040" t="s">
        <v>2269</v>
      </c>
      <c r="D17040" t="s">
        <v>2980</v>
      </c>
      <c r="E17040" t="s">
        <v>3375</v>
      </c>
      <c r="F17040" s="6">
        <v>23</v>
      </c>
      <c r="G17040" s="6"/>
      <c r="H17040" s="6"/>
      <c r="I17040" s="6"/>
      <c r="J17040" s="6">
        <v>65.103333333333339</v>
      </c>
      <c r="K17040">
        <f t="shared" si="532"/>
        <v>1</v>
      </c>
    </row>
    <row r="17041" spans="1:11" x14ac:dyDescent="0.25">
      <c r="A17041" s="5" t="str">
        <f t="shared" si="533"/>
        <v>ZoneSouth Orange CountyMonthly Peak DayApril24</v>
      </c>
      <c r="B17041" t="s">
        <v>2238</v>
      </c>
      <c r="C17041" t="s">
        <v>2269</v>
      </c>
      <c r="D17041" t="s">
        <v>2980</v>
      </c>
      <c r="E17041" t="s">
        <v>3375</v>
      </c>
      <c r="F17041" s="6">
        <v>24</v>
      </c>
      <c r="G17041" s="6"/>
      <c r="H17041" s="6"/>
      <c r="I17041" s="6"/>
      <c r="J17041" s="6">
        <v>63.786666666666669</v>
      </c>
      <c r="K17041">
        <f t="shared" si="532"/>
        <v>1</v>
      </c>
    </row>
    <row r="17042" spans="1:11" x14ac:dyDescent="0.25">
      <c r="A17042" s="5" t="str">
        <f t="shared" si="533"/>
        <v>ZoneSouth Orange CountyAverage WeekdayMay1</v>
      </c>
      <c r="B17042" t="s">
        <v>2238</v>
      </c>
      <c r="C17042" t="s">
        <v>2269</v>
      </c>
      <c r="D17042" t="s">
        <v>2981</v>
      </c>
      <c r="E17042" t="s">
        <v>3376</v>
      </c>
      <c r="F17042" s="6">
        <v>1</v>
      </c>
      <c r="G17042" s="6"/>
      <c r="H17042" s="6"/>
      <c r="I17042" s="6"/>
      <c r="J17042" s="6">
        <v>60.30333333333332</v>
      </c>
      <c r="K17042">
        <f t="shared" si="532"/>
        <v>1</v>
      </c>
    </row>
    <row r="17043" spans="1:11" x14ac:dyDescent="0.25">
      <c r="A17043" s="5" t="str">
        <f t="shared" si="533"/>
        <v>ZoneSouth Orange CountyAverage WeekdayMay2</v>
      </c>
      <c r="B17043" t="s">
        <v>2238</v>
      </c>
      <c r="C17043" t="s">
        <v>2269</v>
      </c>
      <c r="D17043" t="s">
        <v>2981</v>
      </c>
      <c r="E17043" t="s">
        <v>3376</v>
      </c>
      <c r="F17043" s="6">
        <v>2</v>
      </c>
      <c r="G17043" s="6"/>
      <c r="H17043" s="6"/>
      <c r="I17043" s="6"/>
      <c r="J17043" s="6">
        <v>60.50333333333333</v>
      </c>
      <c r="K17043">
        <f t="shared" si="532"/>
        <v>1</v>
      </c>
    </row>
    <row r="17044" spans="1:11" x14ac:dyDescent="0.25">
      <c r="A17044" s="5" t="str">
        <f t="shared" si="533"/>
        <v>ZoneSouth Orange CountyAverage WeekdayMay3</v>
      </c>
      <c r="B17044" t="s">
        <v>2238</v>
      </c>
      <c r="C17044" t="s">
        <v>2269</v>
      </c>
      <c r="D17044" t="s">
        <v>2981</v>
      </c>
      <c r="E17044" t="s">
        <v>3376</v>
      </c>
      <c r="F17044" s="6">
        <v>3</v>
      </c>
      <c r="G17044" s="6"/>
      <c r="H17044" s="6"/>
      <c r="I17044" s="6"/>
      <c r="J17044" s="6">
        <v>60.609999999999985</v>
      </c>
      <c r="K17044">
        <f t="shared" si="532"/>
        <v>1</v>
      </c>
    </row>
    <row r="17045" spans="1:11" x14ac:dyDescent="0.25">
      <c r="A17045" s="5" t="str">
        <f t="shared" si="533"/>
        <v>ZoneSouth Orange CountyAverage WeekdayMay4</v>
      </c>
      <c r="B17045" t="s">
        <v>2238</v>
      </c>
      <c r="C17045" t="s">
        <v>2269</v>
      </c>
      <c r="D17045" t="s">
        <v>2981</v>
      </c>
      <c r="E17045" t="s">
        <v>3376</v>
      </c>
      <c r="F17045" s="6">
        <v>4</v>
      </c>
      <c r="G17045" s="6"/>
      <c r="H17045" s="6"/>
      <c r="I17045" s="6"/>
      <c r="J17045" s="6">
        <v>60.676666666666655</v>
      </c>
      <c r="K17045">
        <f t="shared" si="532"/>
        <v>1</v>
      </c>
    </row>
    <row r="17046" spans="1:11" x14ac:dyDescent="0.25">
      <c r="A17046" s="5" t="str">
        <f t="shared" si="533"/>
        <v>ZoneSouth Orange CountyAverage WeekdayMay5</v>
      </c>
      <c r="B17046" t="s">
        <v>2238</v>
      </c>
      <c r="C17046" t="s">
        <v>2269</v>
      </c>
      <c r="D17046" t="s">
        <v>2981</v>
      </c>
      <c r="E17046" t="s">
        <v>3376</v>
      </c>
      <c r="F17046" s="6">
        <v>5</v>
      </c>
      <c r="G17046" s="6"/>
      <c r="H17046" s="6"/>
      <c r="I17046" s="6"/>
      <c r="J17046" s="6">
        <v>60.930000000000007</v>
      </c>
      <c r="K17046">
        <f t="shared" si="532"/>
        <v>1</v>
      </c>
    </row>
    <row r="17047" spans="1:11" x14ac:dyDescent="0.25">
      <c r="A17047" s="5" t="str">
        <f t="shared" si="533"/>
        <v>ZoneSouth Orange CountyAverage WeekdayMay6</v>
      </c>
      <c r="B17047" t="s">
        <v>2238</v>
      </c>
      <c r="C17047" t="s">
        <v>2269</v>
      </c>
      <c r="D17047" t="s">
        <v>2981</v>
      </c>
      <c r="E17047" t="s">
        <v>3376</v>
      </c>
      <c r="F17047" s="6">
        <v>6</v>
      </c>
      <c r="G17047" s="6"/>
      <c r="H17047" s="6"/>
      <c r="I17047" s="6"/>
      <c r="J17047" s="6">
        <v>60.776666666666671</v>
      </c>
      <c r="K17047">
        <f t="shared" si="532"/>
        <v>1</v>
      </c>
    </row>
    <row r="17048" spans="1:11" x14ac:dyDescent="0.25">
      <c r="A17048" s="5" t="str">
        <f t="shared" si="533"/>
        <v>ZoneSouth Orange CountyAverage WeekdayMay7</v>
      </c>
      <c r="B17048" t="s">
        <v>2238</v>
      </c>
      <c r="C17048" t="s">
        <v>2269</v>
      </c>
      <c r="D17048" t="s">
        <v>2981</v>
      </c>
      <c r="E17048" t="s">
        <v>3376</v>
      </c>
      <c r="F17048" s="6">
        <v>7</v>
      </c>
      <c r="G17048" s="6"/>
      <c r="H17048" s="6"/>
      <c r="I17048" s="6"/>
      <c r="J17048" s="6">
        <v>60.886666666666663</v>
      </c>
      <c r="K17048">
        <f t="shared" si="532"/>
        <v>1</v>
      </c>
    </row>
    <row r="17049" spans="1:11" x14ac:dyDescent="0.25">
      <c r="A17049" s="5" t="str">
        <f t="shared" si="533"/>
        <v>ZoneSouth Orange CountyAverage WeekdayMay8</v>
      </c>
      <c r="B17049" t="s">
        <v>2238</v>
      </c>
      <c r="C17049" t="s">
        <v>2269</v>
      </c>
      <c r="D17049" t="s">
        <v>2981</v>
      </c>
      <c r="E17049" t="s">
        <v>3376</v>
      </c>
      <c r="F17049" s="6">
        <v>8</v>
      </c>
      <c r="G17049" s="6"/>
      <c r="H17049" s="6"/>
      <c r="I17049" s="6"/>
      <c r="J17049" s="6">
        <v>60.826666666666675</v>
      </c>
      <c r="K17049">
        <f t="shared" si="532"/>
        <v>1</v>
      </c>
    </row>
    <row r="17050" spans="1:11" x14ac:dyDescent="0.25">
      <c r="A17050" s="5" t="str">
        <f t="shared" si="533"/>
        <v>ZoneSouth Orange CountyAverage WeekdayMay9</v>
      </c>
      <c r="B17050" t="s">
        <v>2238</v>
      </c>
      <c r="C17050" t="s">
        <v>2269</v>
      </c>
      <c r="D17050" t="s">
        <v>2981</v>
      </c>
      <c r="E17050" t="s">
        <v>3376</v>
      </c>
      <c r="F17050" s="6">
        <v>9</v>
      </c>
      <c r="G17050" s="6"/>
      <c r="H17050" s="6"/>
      <c r="I17050" s="6"/>
      <c r="J17050" s="6">
        <v>61.876666666666665</v>
      </c>
      <c r="K17050">
        <f t="shared" si="532"/>
        <v>1</v>
      </c>
    </row>
    <row r="17051" spans="1:11" x14ac:dyDescent="0.25">
      <c r="A17051" s="5" t="str">
        <f t="shared" si="533"/>
        <v>ZoneSouth Orange CountyAverage WeekdayMay10</v>
      </c>
      <c r="B17051" t="s">
        <v>2238</v>
      </c>
      <c r="C17051" t="s">
        <v>2269</v>
      </c>
      <c r="D17051" t="s">
        <v>2981</v>
      </c>
      <c r="E17051" t="s">
        <v>3376</v>
      </c>
      <c r="F17051" s="6">
        <v>10</v>
      </c>
      <c r="G17051" s="6"/>
      <c r="H17051" s="6"/>
      <c r="I17051" s="6"/>
      <c r="J17051" s="6">
        <v>63.703333333333326</v>
      </c>
      <c r="K17051">
        <f t="shared" si="532"/>
        <v>1</v>
      </c>
    </row>
    <row r="17052" spans="1:11" x14ac:dyDescent="0.25">
      <c r="A17052" s="5" t="str">
        <f t="shared" si="533"/>
        <v>ZoneSouth Orange CountyAverage WeekdayMay11</v>
      </c>
      <c r="B17052" t="s">
        <v>2238</v>
      </c>
      <c r="C17052" t="s">
        <v>2269</v>
      </c>
      <c r="D17052" t="s">
        <v>2981</v>
      </c>
      <c r="E17052" t="s">
        <v>3376</v>
      </c>
      <c r="F17052" s="6">
        <v>11</v>
      </c>
      <c r="G17052" s="6"/>
      <c r="H17052" s="6"/>
      <c r="I17052" s="6"/>
      <c r="J17052" s="6">
        <v>66.77000000000001</v>
      </c>
      <c r="K17052">
        <f t="shared" si="532"/>
        <v>1</v>
      </c>
    </row>
    <row r="17053" spans="1:11" x14ac:dyDescent="0.25">
      <c r="A17053" s="5" t="str">
        <f t="shared" si="533"/>
        <v>ZoneSouth Orange CountyAverage WeekdayMay12</v>
      </c>
      <c r="B17053" t="s">
        <v>2238</v>
      </c>
      <c r="C17053" t="s">
        <v>2269</v>
      </c>
      <c r="D17053" t="s">
        <v>2981</v>
      </c>
      <c r="E17053" t="s">
        <v>3376</v>
      </c>
      <c r="F17053" s="6">
        <v>12</v>
      </c>
      <c r="G17053" s="6"/>
      <c r="H17053" s="6"/>
      <c r="I17053" s="6"/>
      <c r="J17053" s="6">
        <v>68.423333333333346</v>
      </c>
      <c r="K17053">
        <f t="shared" si="532"/>
        <v>1</v>
      </c>
    </row>
    <row r="17054" spans="1:11" x14ac:dyDescent="0.25">
      <c r="A17054" s="5" t="str">
        <f t="shared" si="533"/>
        <v>ZoneSouth Orange CountyAverage WeekdayMay13</v>
      </c>
      <c r="B17054" t="s">
        <v>2238</v>
      </c>
      <c r="C17054" t="s">
        <v>2269</v>
      </c>
      <c r="D17054" t="s">
        <v>2981</v>
      </c>
      <c r="E17054" t="s">
        <v>3376</v>
      </c>
      <c r="F17054" s="6">
        <v>13</v>
      </c>
      <c r="G17054" s="6"/>
      <c r="H17054" s="6"/>
      <c r="I17054" s="6"/>
      <c r="J17054" s="6">
        <v>67.553333333333327</v>
      </c>
      <c r="K17054">
        <f t="shared" si="532"/>
        <v>1</v>
      </c>
    </row>
    <row r="17055" spans="1:11" x14ac:dyDescent="0.25">
      <c r="A17055" s="5" t="str">
        <f t="shared" si="533"/>
        <v>ZoneSouth Orange CountyAverage WeekdayMay14</v>
      </c>
      <c r="B17055" t="s">
        <v>2238</v>
      </c>
      <c r="C17055" t="s">
        <v>2269</v>
      </c>
      <c r="D17055" t="s">
        <v>2981</v>
      </c>
      <c r="E17055" t="s">
        <v>3376</v>
      </c>
      <c r="F17055" s="6">
        <v>14</v>
      </c>
      <c r="G17055" s="6"/>
      <c r="H17055" s="6"/>
      <c r="I17055" s="6"/>
      <c r="J17055" s="6">
        <v>68.426666666666677</v>
      </c>
      <c r="K17055">
        <f t="shared" si="532"/>
        <v>1</v>
      </c>
    </row>
    <row r="17056" spans="1:11" x14ac:dyDescent="0.25">
      <c r="A17056" s="5" t="str">
        <f t="shared" si="533"/>
        <v>ZoneSouth Orange CountyAverage WeekdayMay15</v>
      </c>
      <c r="B17056" t="s">
        <v>2238</v>
      </c>
      <c r="C17056" t="s">
        <v>2269</v>
      </c>
      <c r="D17056" t="s">
        <v>2981</v>
      </c>
      <c r="E17056" t="s">
        <v>3376</v>
      </c>
      <c r="F17056" s="6">
        <v>15</v>
      </c>
      <c r="G17056" s="6"/>
      <c r="H17056" s="6"/>
      <c r="I17056" s="6"/>
      <c r="J17056" s="6">
        <v>69.363333333333344</v>
      </c>
      <c r="K17056">
        <f t="shared" si="532"/>
        <v>1</v>
      </c>
    </row>
    <row r="17057" spans="1:11" x14ac:dyDescent="0.25">
      <c r="A17057" s="5" t="str">
        <f t="shared" si="533"/>
        <v>ZoneSouth Orange CountyAverage WeekdayMay16</v>
      </c>
      <c r="B17057" t="s">
        <v>2238</v>
      </c>
      <c r="C17057" t="s">
        <v>2269</v>
      </c>
      <c r="D17057" t="s">
        <v>2981</v>
      </c>
      <c r="E17057" t="s">
        <v>3376</v>
      </c>
      <c r="F17057" s="6">
        <v>16</v>
      </c>
      <c r="G17057" s="6"/>
      <c r="H17057" s="6"/>
      <c r="I17057" s="6"/>
      <c r="J17057" s="6">
        <v>68.749999999999986</v>
      </c>
      <c r="K17057">
        <f t="shared" si="532"/>
        <v>1</v>
      </c>
    </row>
    <row r="17058" spans="1:11" x14ac:dyDescent="0.25">
      <c r="A17058" s="5" t="str">
        <f t="shared" si="533"/>
        <v>ZoneSouth Orange CountyAverage WeekdayMay17</v>
      </c>
      <c r="B17058" t="s">
        <v>2238</v>
      </c>
      <c r="C17058" t="s">
        <v>2269</v>
      </c>
      <c r="D17058" t="s">
        <v>2981</v>
      </c>
      <c r="E17058" t="s">
        <v>3376</v>
      </c>
      <c r="F17058" s="6">
        <v>17</v>
      </c>
      <c r="G17058" s="6"/>
      <c r="H17058" s="6"/>
      <c r="I17058" s="6"/>
      <c r="J17058" s="6">
        <v>69.476666666666674</v>
      </c>
      <c r="K17058">
        <f t="shared" si="532"/>
        <v>1</v>
      </c>
    </row>
    <row r="17059" spans="1:11" x14ac:dyDescent="0.25">
      <c r="A17059" s="5" t="str">
        <f t="shared" si="533"/>
        <v>ZoneSouth Orange CountyAverage WeekdayMay18</v>
      </c>
      <c r="B17059" t="s">
        <v>2238</v>
      </c>
      <c r="C17059" t="s">
        <v>2269</v>
      </c>
      <c r="D17059" t="s">
        <v>2981</v>
      </c>
      <c r="E17059" t="s">
        <v>3376</v>
      </c>
      <c r="F17059" s="6">
        <v>18</v>
      </c>
      <c r="G17059" s="6"/>
      <c r="H17059" s="6"/>
      <c r="I17059" s="6"/>
      <c r="J17059" s="6">
        <v>69.663333333333313</v>
      </c>
      <c r="K17059">
        <f t="shared" si="532"/>
        <v>1</v>
      </c>
    </row>
    <row r="17060" spans="1:11" x14ac:dyDescent="0.25">
      <c r="A17060" s="5" t="str">
        <f t="shared" si="533"/>
        <v>ZoneSouth Orange CountyAverage WeekdayMay19</v>
      </c>
      <c r="B17060" t="s">
        <v>2238</v>
      </c>
      <c r="C17060" t="s">
        <v>2269</v>
      </c>
      <c r="D17060" t="s">
        <v>2981</v>
      </c>
      <c r="E17060" t="s">
        <v>3376</v>
      </c>
      <c r="F17060" s="6">
        <v>19</v>
      </c>
      <c r="G17060" s="6"/>
      <c r="H17060" s="6"/>
      <c r="I17060" s="6"/>
      <c r="J17060" s="6">
        <v>69.290000000000006</v>
      </c>
      <c r="K17060">
        <f t="shared" si="532"/>
        <v>1</v>
      </c>
    </row>
    <row r="17061" spans="1:11" x14ac:dyDescent="0.25">
      <c r="A17061" s="5" t="str">
        <f t="shared" si="533"/>
        <v>ZoneSouth Orange CountyAverage WeekdayMay20</v>
      </c>
      <c r="B17061" t="s">
        <v>2238</v>
      </c>
      <c r="C17061" t="s">
        <v>2269</v>
      </c>
      <c r="D17061" t="s">
        <v>2981</v>
      </c>
      <c r="E17061" t="s">
        <v>3376</v>
      </c>
      <c r="F17061" s="6">
        <v>20</v>
      </c>
      <c r="G17061" s="6"/>
      <c r="H17061" s="6"/>
      <c r="I17061" s="6"/>
      <c r="J17061" s="6">
        <v>67.566666666666649</v>
      </c>
      <c r="K17061">
        <f t="shared" si="532"/>
        <v>1</v>
      </c>
    </row>
    <row r="17062" spans="1:11" x14ac:dyDescent="0.25">
      <c r="A17062" s="5" t="str">
        <f t="shared" si="533"/>
        <v>ZoneSouth Orange CountyAverage WeekdayMay21</v>
      </c>
      <c r="B17062" t="s">
        <v>2238</v>
      </c>
      <c r="C17062" t="s">
        <v>2269</v>
      </c>
      <c r="D17062" t="s">
        <v>2981</v>
      </c>
      <c r="E17062" t="s">
        <v>3376</v>
      </c>
      <c r="F17062" s="6">
        <v>21</v>
      </c>
      <c r="G17062" s="6"/>
      <c r="H17062" s="6"/>
      <c r="I17062" s="6"/>
      <c r="J17062" s="6">
        <v>64.410000000000011</v>
      </c>
      <c r="K17062">
        <f t="shared" si="532"/>
        <v>1</v>
      </c>
    </row>
    <row r="17063" spans="1:11" x14ac:dyDescent="0.25">
      <c r="A17063" s="5" t="str">
        <f t="shared" si="533"/>
        <v>ZoneSouth Orange CountyAverage WeekdayMay22</v>
      </c>
      <c r="B17063" t="s">
        <v>2238</v>
      </c>
      <c r="C17063" t="s">
        <v>2269</v>
      </c>
      <c r="D17063" t="s">
        <v>2981</v>
      </c>
      <c r="E17063" t="s">
        <v>3376</v>
      </c>
      <c r="F17063" s="6">
        <v>22</v>
      </c>
      <c r="G17063" s="6"/>
      <c r="H17063" s="6"/>
      <c r="I17063" s="6"/>
      <c r="J17063" s="6">
        <v>61.423333333333325</v>
      </c>
      <c r="K17063">
        <f t="shared" si="532"/>
        <v>1</v>
      </c>
    </row>
    <row r="17064" spans="1:11" x14ac:dyDescent="0.25">
      <c r="A17064" s="5" t="str">
        <f t="shared" si="533"/>
        <v>ZoneSouth Orange CountyAverage WeekdayMay23</v>
      </c>
      <c r="B17064" t="s">
        <v>2238</v>
      </c>
      <c r="C17064" t="s">
        <v>2269</v>
      </c>
      <c r="D17064" t="s">
        <v>2981</v>
      </c>
      <c r="E17064" t="s">
        <v>3376</v>
      </c>
      <c r="F17064" s="6">
        <v>23</v>
      </c>
      <c r="G17064" s="6"/>
      <c r="H17064" s="6"/>
      <c r="I17064" s="6"/>
      <c r="J17064" s="6">
        <v>60.46</v>
      </c>
      <c r="K17064">
        <f t="shared" si="532"/>
        <v>1</v>
      </c>
    </row>
    <row r="17065" spans="1:11" x14ac:dyDescent="0.25">
      <c r="A17065" s="5" t="str">
        <f t="shared" si="533"/>
        <v>ZoneSouth Orange CountyAverage WeekdayMay24</v>
      </c>
      <c r="B17065" t="s">
        <v>2238</v>
      </c>
      <c r="C17065" t="s">
        <v>2269</v>
      </c>
      <c r="D17065" t="s">
        <v>2981</v>
      </c>
      <c r="E17065" t="s">
        <v>3376</v>
      </c>
      <c r="F17065" s="6">
        <v>24</v>
      </c>
      <c r="G17065" s="6"/>
      <c r="H17065" s="6"/>
      <c r="I17065" s="6"/>
      <c r="J17065" s="6">
        <v>60.440000000000005</v>
      </c>
      <c r="K17065">
        <f t="shared" si="532"/>
        <v>1</v>
      </c>
    </row>
    <row r="17066" spans="1:11" x14ac:dyDescent="0.25">
      <c r="A17066" s="5" t="str">
        <f t="shared" si="533"/>
        <v>ZoneSouth Orange CountyMonthly Peak DayMay1</v>
      </c>
      <c r="B17066" t="s">
        <v>2238</v>
      </c>
      <c r="C17066" t="s">
        <v>2269</v>
      </c>
      <c r="D17066" t="s">
        <v>2982</v>
      </c>
      <c r="E17066" t="s">
        <v>3376</v>
      </c>
      <c r="F17066" s="6">
        <v>1</v>
      </c>
      <c r="G17066" s="6"/>
      <c r="H17066" s="6"/>
      <c r="I17066" s="6"/>
      <c r="J17066" s="6">
        <v>62.326666666666654</v>
      </c>
      <c r="K17066">
        <f t="shared" si="532"/>
        <v>1</v>
      </c>
    </row>
    <row r="17067" spans="1:11" x14ac:dyDescent="0.25">
      <c r="A17067" s="5" t="str">
        <f t="shared" si="533"/>
        <v>ZoneSouth Orange CountyMonthly Peak DayMay2</v>
      </c>
      <c r="B17067" t="s">
        <v>2238</v>
      </c>
      <c r="C17067" t="s">
        <v>2269</v>
      </c>
      <c r="D17067" t="s">
        <v>2982</v>
      </c>
      <c r="E17067" t="s">
        <v>3376</v>
      </c>
      <c r="F17067" s="6">
        <v>2</v>
      </c>
      <c r="G17067" s="6"/>
      <c r="H17067" s="6"/>
      <c r="I17067" s="6"/>
      <c r="J17067" s="6">
        <v>62.026666666666664</v>
      </c>
      <c r="K17067">
        <f t="shared" si="532"/>
        <v>1</v>
      </c>
    </row>
    <row r="17068" spans="1:11" x14ac:dyDescent="0.25">
      <c r="A17068" s="5" t="str">
        <f t="shared" si="533"/>
        <v>ZoneSouth Orange CountyMonthly Peak DayMay3</v>
      </c>
      <c r="B17068" t="s">
        <v>2238</v>
      </c>
      <c r="C17068" t="s">
        <v>2269</v>
      </c>
      <c r="D17068" t="s">
        <v>2982</v>
      </c>
      <c r="E17068" t="s">
        <v>3376</v>
      </c>
      <c r="F17068" s="6">
        <v>3</v>
      </c>
      <c r="G17068" s="6"/>
      <c r="H17068" s="6"/>
      <c r="I17068" s="6"/>
      <c r="J17068" s="6">
        <v>61.709999999999987</v>
      </c>
      <c r="K17068">
        <f t="shared" si="532"/>
        <v>1</v>
      </c>
    </row>
    <row r="17069" spans="1:11" x14ac:dyDescent="0.25">
      <c r="A17069" s="5" t="str">
        <f t="shared" si="533"/>
        <v>ZoneSouth Orange CountyMonthly Peak DayMay4</v>
      </c>
      <c r="B17069" t="s">
        <v>2238</v>
      </c>
      <c r="C17069" t="s">
        <v>2269</v>
      </c>
      <c r="D17069" t="s">
        <v>2982</v>
      </c>
      <c r="E17069" t="s">
        <v>3376</v>
      </c>
      <c r="F17069" s="6">
        <v>4</v>
      </c>
      <c r="G17069" s="6"/>
      <c r="H17069" s="6"/>
      <c r="I17069" s="6"/>
      <c r="J17069" s="6">
        <v>61.41</v>
      </c>
      <c r="K17069">
        <f t="shared" si="532"/>
        <v>1</v>
      </c>
    </row>
    <row r="17070" spans="1:11" x14ac:dyDescent="0.25">
      <c r="A17070" s="5" t="str">
        <f t="shared" si="533"/>
        <v>ZoneSouth Orange CountyMonthly Peak DayMay5</v>
      </c>
      <c r="B17070" t="s">
        <v>2238</v>
      </c>
      <c r="C17070" t="s">
        <v>2269</v>
      </c>
      <c r="D17070" t="s">
        <v>2982</v>
      </c>
      <c r="E17070" t="s">
        <v>3376</v>
      </c>
      <c r="F17070" s="6">
        <v>5</v>
      </c>
      <c r="G17070" s="6"/>
      <c r="H17070" s="6"/>
      <c r="I17070" s="6"/>
      <c r="J17070" s="6">
        <v>61.256666666666661</v>
      </c>
      <c r="K17070">
        <f t="shared" si="532"/>
        <v>1</v>
      </c>
    </row>
    <row r="17071" spans="1:11" x14ac:dyDescent="0.25">
      <c r="A17071" s="5" t="str">
        <f t="shared" si="533"/>
        <v>ZoneSouth Orange CountyMonthly Peak DayMay6</v>
      </c>
      <c r="B17071" t="s">
        <v>2238</v>
      </c>
      <c r="C17071" t="s">
        <v>2269</v>
      </c>
      <c r="D17071" t="s">
        <v>2982</v>
      </c>
      <c r="E17071" t="s">
        <v>3376</v>
      </c>
      <c r="F17071" s="6">
        <v>6</v>
      </c>
      <c r="G17071" s="6"/>
      <c r="H17071" s="6"/>
      <c r="I17071" s="6"/>
      <c r="J17071" s="6">
        <v>61.233333333333341</v>
      </c>
      <c r="K17071">
        <f t="shared" si="532"/>
        <v>1</v>
      </c>
    </row>
    <row r="17072" spans="1:11" x14ac:dyDescent="0.25">
      <c r="A17072" s="5" t="str">
        <f t="shared" si="533"/>
        <v>ZoneSouth Orange CountyMonthly Peak DayMay7</v>
      </c>
      <c r="B17072" t="s">
        <v>2238</v>
      </c>
      <c r="C17072" t="s">
        <v>2269</v>
      </c>
      <c r="D17072" t="s">
        <v>2982</v>
      </c>
      <c r="E17072" t="s">
        <v>3376</v>
      </c>
      <c r="F17072" s="6">
        <v>7</v>
      </c>
      <c r="G17072" s="6"/>
      <c r="H17072" s="6"/>
      <c r="I17072" s="6"/>
      <c r="J17072" s="6">
        <v>61.25333333333333</v>
      </c>
      <c r="K17072">
        <f t="shared" si="532"/>
        <v>1</v>
      </c>
    </row>
    <row r="17073" spans="1:11" x14ac:dyDescent="0.25">
      <c r="A17073" s="5" t="str">
        <f t="shared" si="533"/>
        <v>ZoneSouth Orange CountyMonthly Peak DayMay8</v>
      </c>
      <c r="B17073" t="s">
        <v>2238</v>
      </c>
      <c r="C17073" t="s">
        <v>2269</v>
      </c>
      <c r="D17073" t="s">
        <v>2982</v>
      </c>
      <c r="E17073" t="s">
        <v>3376</v>
      </c>
      <c r="F17073" s="6">
        <v>8</v>
      </c>
      <c r="G17073" s="6"/>
      <c r="H17073" s="6"/>
      <c r="I17073" s="6"/>
      <c r="J17073" s="6">
        <v>61.29000000000002</v>
      </c>
      <c r="K17073">
        <f t="shared" si="532"/>
        <v>1</v>
      </c>
    </row>
    <row r="17074" spans="1:11" x14ac:dyDescent="0.25">
      <c r="A17074" s="5" t="str">
        <f t="shared" si="533"/>
        <v>ZoneSouth Orange CountyMonthly Peak DayMay9</v>
      </c>
      <c r="B17074" t="s">
        <v>2238</v>
      </c>
      <c r="C17074" t="s">
        <v>2269</v>
      </c>
      <c r="D17074" t="s">
        <v>2982</v>
      </c>
      <c r="E17074" t="s">
        <v>3376</v>
      </c>
      <c r="F17074" s="6">
        <v>9</v>
      </c>
      <c r="G17074" s="6"/>
      <c r="H17074" s="6"/>
      <c r="I17074" s="6"/>
      <c r="J17074" s="6">
        <v>61.459999999999987</v>
      </c>
      <c r="K17074">
        <f t="shared" si="532"/>
        <v>1</v>
      </c>
    </row>
    <row r="17075" spans="1:11" x14ac:dyDescent="0.25">
      <c r="A17075" s="5" t="str">
        <f t="shared" si="533"/>
        <v>ZoneSouth Orange CountyMonthly Peak DayMay10</v>
      </c>
      <c r="B17075" t="s">
        <v>2238</v>
      </c>
      <c r="C17075" t="s">
        <v>2269</v>
      </c>
      <c r="D17075" t="s">
        <v>2982</v>
      </c>
      <c r="E17075" t="s">
        <v>3376</v>
      </c>
      <c r="F17075" s="6">
        <v>10</v>
      </c>
      <c r="G17075" s="6"/>
      <c r="H17075" s="6"/>
      <c r="I17075" s="6"/>
      <c r="J17075" s="6">
        <v>61.853333333333346</v>
      </c>
      <c r="K17075">
        <f t="shared" si="532"/>
        <v>1</v>
      </c>
    </row>
    <row r="17076" spans="1:11" x14ac:dyDescent="0.25">
      <c r="A17076" s="5" t="str">
        <f t="shared" si="533"/>
        <v>ZoneSouth Orange CountyMonthly Peak DayMay11</v>
      </c>
      <c r="B17076" t="s">
        <v>2238</v>
      </c>
      <c r="C17076" t="s">
        <v>2269</v>
      </c>
      <c r="D17076" t="s">
        <v>2982</v>
      </c>
      <c r="E17076" t="s">
        <v>3376</v>
      </c>
      <c r="F17076" s="6">
        <v>11</v>
      </c>
      <c r="G17076" s="6"/>
      <c r="H17076" s="6"/>
      <c r="I17076" s="6"/>
      <c r="J17076" s="6">
        <v>62.743333333333332</v>
      </c>
      <c r="K17076">
        <f t="shared" si="532"/>
        <v>1</v>
      </c>
    </row>
    <row r="17077" spans="1:11" x14ac:dyDescent="0.25">
      <c r="A17077" s="5" t="str">
        <f t="shared" si="533"/>
        <v>ZoneSouth Orange CountyMonthly Peak DayMay12</v>
      </c>
      <c r="B17077" t="s">
        <v>2238</v>
      </c>
      <c r="C17077" t="s">
        <v>2269</v>
      </c>
      <c r="D17077" t="s">
        <v>2982</v>
      </c>
      <c r="E17077" t="s">
        <v>3376</v>
      </c>
      <c r="F17077" s="6">
        <v>12</v>
      </c>
      <c r="G17077" s="6"/>
      <c r="H17077" s="6"/>
      <c r="I17077" s="6"/>
      <c r="J17077" s="6">
        <v>64.693333333333342</v>
      </c>
      <c r="K17077">
        <f t="shared" si="532"/>
        <v>1</v>
      </c>
    </row>
    <row r="17078" spans="1:11" x14ac:dyDescent="0.25">
      <c r="A17078" s="5" t="str">
        <f t="shared" si="533"/>
        <v>ZoneSouth Orange CountyMonthly Peak DayMay13</v>
      </c>
      <c r="B17078" t="s">
        <v>2238</v>
      </c>
      <c r="C17078" t="s">
        <v>2269</v>
      </c>
      <c r="D17078" t="s">
        <v>2982</v>
      </c>
      <c r="E17078" t="s">
        <v>3376</v>
      </c>
      <c r="F17078" s="6">
        <v>13</v>
      </c>
      <c r="G17078" s="6"/>
      <c r="H17078" s="6"/>
      <c r="I17078" s="6"/>
      <c r="J17078" s="6">
        <v>66.909999999999982</v>
      </c>
      <c r="K17078">
        <f t="shared" si="532"/>
        <v>1</v>
      </c>
    </row>
    <row r="17079" spans="1:11" x14ac:dyDescent="0.25">
      <c r="A17079" s="5" t="str">
        <f t="shared" si="533"/>
        <v>ZoneSouth Orange CountyMonthly Peak DayMay14</v>
      </c>
      <c r="B17079" t="s">
        <v>2238</v>
      </c>
      <c r="C17079" t="s">
        <v>2269</v>
      </c>
      <c r="D17079" t="s">
        <v>2982</v>
      </c>
      <c r="E17079" t="s">
        <v>3376</v>
      </c>
      <c r="F17079" s="6">
        <v>14</v>
      </c>
      <c r="G17079" s="6"/>
      <c r="H17079" s="6"/>
      <c r="I17079" s="6"/>
      <c r="J17079" s="6">
        <v>68.65666666666668</v>
      </c>
      <c r="K17079">
        <f t="shared" si="532"/>
        <v>1</v>
      </c>
    </row>
    <row r="17080" spans="1:11" x14ac:dyDescent="0.25">
      <c r="A17080" s="5" t="str">
        <f t="shared" si="533"/>
        <v>ZoneSouth Orange CountyMonthly Peak DayMay15</v>
      </c>
      <c r="B17080" t="s">
        <v>2238</v>
      </c>
      <c r="C17080" t="s">
        <v>2269</v>
      </c>
      <c r="D17080" t="s">
        <v>2982</v>
      </c>
      <c r="E17080" t="s">
        <v>3376</v>
      </c>
      <c r="F17080" s="6">
        <v>15</v>
      </c>
      <c r="G17080" s="6"/>
      <c r="H17080" s="6"/>
      <c r="I17080" s="6"/>
      <c r="J17080" s="6">
        <v>69.836666666666673</v>
      </c>
      <c r="K17080">
        <f t="shared" si="532"/>
        <v>1</v>
      </c>
    </row>
    <row r="17081" spans="1:11" x14ac:dyDescent="0.25">
      <c r="A17081" s="5" t="str">
        <f t="shared" si="533"/>
        <v>ZoneSouth Orange CountyMonthly Peak DayMay16</v>
      </c>
      <c r="B17081" t="s">
        <v>2238</v>
      </c>
      <c r="C17081" t="s">
        <v>2269</v>
      </c>
      <c r="D17081" t="s">
        <v>2982</v>
      </c>
      <c r="E17081" t="s">
        <v>3376</v>
      </c>
      <c r="F17081" s="6">
        <v>16</v>
      </c>
      <c r="G17081" s="6"/>
      <c r="H17081" s="6"/>
      <c r="I17081" s="6"/>
      <c r="J17081" s="6">
        <v>70.346666666666678</v>
      </c>
      <c r="K17081">
        <f t="shared" si="532"/>
        <v>1</v>
      </c>
    </row>
    <row r="17082" spans="1:11" x14ac:dyDescent="0.25">
      <c r="A17082" s="5" t="str">
        <f t="shared" si="533"/>
        <v>ZoneSouth Orange CountyMonthly Peak DayMay17</v>
      </c>
      <c r="B17082" t="s">
        <v>2238</v>
      </c>
      <c r="C17082" t="s">
        <v>2269</v>
      </c>
      <c r="D17082" t="s">
        <v>2982</v>
      </c>
      <c r="E17082" t="s">
        <v>3376</v>
      </c>
      <c r="F17082" s="6">
        <v>17</v>
      </c>
      <c r="G17082" s="6"/>
      <c r="H17082" s="6"/>
      <c r="I17082" s="6"/>
      <c r="J17082" s="6">
        <v>69.879999999999981</v>
      </c>
      <c r="K17082">
        <f t="shared" si="532"/>
        <v>1</v>
      </c>
    </row>
    <row r="17083" spans="1:11" x14ac:dyDescent="0.25">
      <c r="A17083" s="5" t="str">
        <f t="shared" si="533"/>
        <v>ZoneSouth Orange CountyMonthly Peak DayMay18</v>
      </c>
      <c r="B17083" t="s">
        <v>2238</v>
      </c>
      <c r="C17083" t="s">
        <v>2269</v>
      </c>
      <c r="D17083" t="s">
        <v>2982</v>
      </c>
      <c r="E17083" t="s">
        <v>3376</v>
      </c>
      <c r="F17083" s="6">
        <v>18</v>
      </c>
      <c r="G17083" s="6"/>
      <c r="H17083" s="6"/>
      <c r="I17083" s="6"/>
      <c r="J17083" s="6">
        <v>69.429999999999993</v>
      </c>
      <c r="K17083">
        <f t="shared" si="532"/>
        <v>1</v>
      </c>
    </row>
    <row r="17084" spans="1:11" x14ac:dyDescent="0.25">
      <c r="A17084" s="5" t="str">
        <f t="shared" si="533"/>
        <v>ZoneSouth Orange CountyMonthly Peak DayMay19</v>
      </c>
      <c r="B17084" t="s">
        <v>2238</v>
      </c>
      <c r="C17084" t="s">
        <v>2269</v>
      </c>
      <c r="D17084" t="s">
        <v>2982</v>
      </c>
      <c r="E17084" t="s">
        <v>3376</v>
      </c>
      <c r="F17084" s="6">
        <v>19</v>
      </c>
      <c r="G17084" s="6"/>
      <c r="H17084" s="6"/>
      <c r="I17084" s="6"/>
      <c r="J17084" s="6">
        <v>68.263333333333364</v>
      </c>
      <c r="K17084">
        <f t="shared" si="532"/>
        <v>1</v>
      </c>
    </row>
    <row r="17085" spans="1:11" x14ac:dyDescent="0.25">
      <c r="A17085" s="5" t="str">
        <f t="shared" si="533"/>
        <v>ZoneSouth Orange CountyMonthly Peak DayMay20</v>
      </c>
      <c r="B17085" t="s">
        <v>2238</v>
      </c>
      <c r="C17085" t="s">
        <v>2269</v>
      </c>
      <c r="D17085" t="s">
        <v>2982</v>
      </c>
      <c r="E17085" t="s">
        <v>3376</v>
      </c>
      <c r="F17085" s="6">
        <v>20</v>
      </c>
      <c r="G17085" s="6"/>
      <c r="H17085" s="6"/>
      <c r="I17085" s="6"/>
      <c r="J17085" s="6">
        <v>66.376666666666665</v>
      </c>
      <c r="K17085">
        <f t="shared" si="532"/>
        <v>1</v>
      </c>
    </row>
    <row r="17086" spans="1:11" x14ac:dyDescent="0.25">
      <c r="A17086" s="5" t="str">
        <f t="shared" si="533"/>
        <v>ZoneSouth Orange CountyMonthly Peak DayMay21</v>
      </c>
      <c r="B17086" t="s">
        <v>2238</v>
      </c>
      <c r="C17086" t="s">
        <v>2269</v>
      </c>
      <c r="D17086" t="s">
        <v>2982</v>
      </c>
      <c r="E17086" t="s">
        <v>3376</v>
      </c>
      <c r="F17086" s="6">
        <v>21</v>
      </c>
      <c r="G17086" s="6"/>
      <c r="H17086" s="6"/>
      <c r="I17086" s="6"/>
      <c r="J17086" s="6">
        <v>63.96</v>
      </c>
      <c r="K17086">
        <f t="shared" si="532"/>
        <v>1</v>
      </c>
    </row>
    <row r="17087" spans="1:11" x14ac:dyDescent="0.25">
      <c r="A17087" s="5" t="str">
        <f t="shared" si="533"/>
        <v>ZoneSouth Orange CountyMonthly Peak DayMay22</v>
      </c>
      <c r="B17087" t="s">
        <v>2238</v>
      </c>
      <c r="C17087" t="s">
        <v>2269</v>
      </c>
      <c r="D17087" t="s">
        <v>2982</v>
      </c>
      <c r="E17087" t="s">
        <v>3376</v>
      </c>
      <c r="F17087" s="6">
        <v>22</v>
      </c>
      <c r="G17087" s="6"/>
      <c r="H17087" s="6"/>
      <c r="I17087" s="6"/>
      <c r="J17087" s="6">
        <v>62.253333333333323</v>
      </c>
      <c r="K17087">
        <f t="shared" si="532"/>
        <v>1</v>
      </c>
    </row>
    <row r="17088" spans="1:11" x14ac:dyDescent="0.25">
      <c r="A17088" s="5" t="str">
        <f t="shared" si="533"/>
        <v>ZoneSouth Orange CountyMonthly Peak DayMay23</v>
      </c>
      <c r="B17088" t="s">
        <v>2238</v>
      </c>
      <c r="C17088" t="s">
        <v>2269</v>
      </c>
      <c r="D17088" t="s">
        <v>2982</v>
      </c>
      <c r="E17088" t="s">
        <v>3376</v>
      </c>
      <c r="F17088" s="6">
        <v>23</v>
      </c>
      <c r="G17088" s="6"/>
      <c r="H17088" s="6"/>
      <c r="I17088" s="6"/>
      <c r="J17088" s="6">
        <v>61.73</v>
      </c>
      <c r="K17088">
        <f t="shared" si="532"/>
        <v>1</v>
      </c>
    </row>
    <row r="17089" spans="1:11" x14ac:dyDescent="0.25">
      <c r="A17089" s="5" t="str">
        <f t="shared" si="533"/>
        <v>ZoneSouth Orange CountyMonthly Peak DayMay24</v>
      </c>
      <c r="B17089" t="s">
        <v>2238</v>
      </c>
      <c r="C17089" t="s">
        <v>2269</v>
      </c>
      <c r="D17089" t="s">
        <v>2982</v>
      </c>
      <c r="E17089" t="s">
        <v>3376</v>
      </c>
      <c r="F17089" s="6">
        <v>24</v>
      </c>
      <c r="G17089" s="6"/>
      <c r="H17089" s="6"/>
      <c r="I17089" s="6"/>
      <c r="J17089" s="6">
        <v>61.736666666666657</v>
      </c>
      <c r="K17089">
        <f t="shared" si="532"/>
        <v>1</v>
      </c>
    </row>
    <row r="17090" spans="1:11" x14ac:dyDescent="0.25">
      <c r="A17090" s="5" t="str">
        <f t="shared" si="533"/>
        <v>ZoneSouth Orange CountyAverage WeekdayJune1</v>
      </c>
      <c r="B17090" t="s">
        <v>2238</v>
      </c>
      <c r="C17090" t="s">
        <v>2269</v>
      </c>
      <c r="D17090" t="s">
        <v>2983</v>
      </c>
      <c r="E17090" t="s">
        <v>3377</v>
      </c>
      <c r="F17090" s="6">
        <v>1</v>
      </c>
      <c r="G17090" s="6"/>
      <c r="H17090" s="6"/>
      <c r="I17090" s="6"/>
      <c r="J17090" s="6">
        <v>62.113333333333337</v>
      </c>
      <c r="K17090">
        <f t="shared" ref="K17090:K17153" si="534">INDEX(events, MATCH(CONCATENATE(B17090, C17090, D17090, E17090), events_y, 0), MATCH("Confidential", events_x, 0))</f>
        <v>1</v>
      </c>
    </row>
    <row r="17091" spans="1:11" x14ac:dyDescent="0.25">
      <c r="A17091" s="5" t="str">
        <f t="shared" ref="A17091:A17154" si="535">CONCATENATE(B17091, C17091, D17091, E17091, F17091)</f>
        <v>ZoneSouth Orange CountyAverage WeekdayJune2</v>
      </c>
      <c r="B17091" t="s">
        <v>2238</v>
      </c>
      <c r="C17091" t="s">
        <v>2269</v>
      </c>
      <c r="D17091" t="s">
        <v>2983</v>
      </c>
      <c r="E17091" t="s">
        <v>3377</v>
      </c>
      <c r="F17091" s="6">
        <v>2</v>
      </c>
      <c r="G17091" s="6"/>
      <c r="H17091" s="6"/>
      <c r="I17091" s="6"/>
      <c r="J17091" s="6">
        <v>62.26333285013834</v>
      </c>
      <c r="K17091">
        <f t="shared" si="534"/>
        <v>1</v>
      </c>
    </row>
    <row r="17092" spans="1:11" x14ac:dyDescent="0.25">
      <c r="A17092" s="5" t="str">
        <f t="shared" si="535"/>
        <v>ZoneSouth Orange CountyAverage WeekdayJune3</v>
      </c>
      <c r="B17092" t="s">
        <v>2238</v>
      </c>
      <c r="C17092" t="s">
        <v>2269</v>
      </c>
      <c r="D17092" t="s">
        <v>2983</v>
      </c>
      <c r="E17092" t="s">
        <v>3377</v>
      </c>
      <c r="F17092" s="6">
        <v>3</v>
      </c>
      <c r="G17092" s="6"/>
      <c r="H17092" s="6"/>
      <c r="I17092" s="6"/>
      <c r="J17092" s="6">
        <v>62.336667378743492</v>
      </c>
      <c r="K17092">
        <f t="shared" si="534"/>
        <v>1</v>
      </c>
    </row>
    <row r="17093" spans="1:11" x14ac:dyDescent="0.25">
      <c r="A17093" s="5" t="str">
        <f t="shared" si="535"/>
        <v>ZoneSouth Orange CountyAverage WeekdayJune4</v>
      </c>
      <c r="B17093" t="s">
        <v>2238</v>
      </c>
      <c r="C17093" t="s">
        <v>2269</v>
      </c>
      <c r="D17093" t="s">
        <v>2983</v>
      </c>
      <c r="E17093" t="s">
        <v>3377</v>
      </c>
      <c r="F17093" s="6">
        <v>4</v>
      </c>
      <c r="G17093" s="6"/>
      <c r="H17093" s="6"/>
      <c r="I17093" s="6"/>
      <c r="J17093" s="6">
        <v>62.266666412353516</v>
      </c>
      <c r="K17093">
        <f t="shared" si="534"/>
        <v>1</v>
      </c>
    </row>
    <row r="17094" spans="1:11" x14ac:dyDescent="0.25">
      <c r="A17094" s="5" t="str">
        <f t="shared" si="535"/>
        <v>ZoneSouth Orange CountyAverage WeekdayJune5</v>
      </c>
      <c r="B17094" t="s">
        <v>2238</v>
      </c>
      <c r="C17094" t="s">
        <v>2269</v>
      </c>
      <c r="D17094" t="s">
        <v>2983</v>
      </c>
      <c r="E17094" t="s">
        <v>3377</v>
      </c>
      <c r="F17094" s="6">
        <v>5</v>
      </c>
      <c r="G17094" s="6"/>
      <c r="H17094" s="6"/>
      <c r="I17094" s="6"/>
      <c r="J17094" s="6">
        <v>62.246668497721352</v>
      </c>
      <c r="K17094">
        <f t="shared" si="534"/>
        <v>1</v>
      </c>
    </row>
    <row r="17095" spans="1:11" x14ac:dyDescent="0.25">
      <c r="A17095" s="5" t="str">
        <f t="shared" si="535"/>
        <v>ZoneSouth Orange CountyAverage WeekdayJune6</v>
      </c>
      <c r="B17095" t="s">
        <v>2238</v>
      </c>
      <c r="C17095" t="s">
        <v>2269</v>
      </c>
      <c r="D17095" t="s">
        <v>2983</v>
      </c>
      <c r="E17095" t="s">
        <v>3377</v>
      </c>
      <c r="F17095" s="6">
        <v>6</v>
      </c>
      <c r="G17095" s="6"/>
      <c r="H17095" s="6"/>
      <c r="I17095" s="6"/>
      <c r="J17095" s="6">
        <v>62.286666870117188</v>
      </c>
      <c r="K17095">
        <f t="shared" si="534"/>
        <v>1</v>
      </c>
    </row>
    <row r="17096" spans="1:11" x14ac:dyDescent="0.25">
      <c r="A17096" s="5" t="str">
        <f t="shared" si="535"/>
        <v>ZoneSouth Orange CountyAverage WeekdayJune7</v>
      </c>
      <c r="B17096" t="s">
        <v>2238</v>
      </c>
      <c r="C17096" t="s">
        <v>2269</v>
      </c>
      <c r="D17096" t="s">
        <v>2983</v>
      </c>
      <c r="E17096" t="s">
        <v>3377</v>
      </c>
      <c r="F17096" s="6">
        <v>7</v>
      </c>
      <c r="G17096" s="6"/>
      <c r="H17096" s="6"/>
      <c r="I17096" s="6"/>
      <c r="J17096" s="6">
        <v>62.266666412353516</v>
      </c>
      <c r="K17096">
        <f t="shared" si="534"/>
        <v>1</v>
      </c>
    </row>
    <row r="17097" spans="1:11" x14ac:dyDescent="0.25">
      <c r="A17097" s="5" t="str">
        <f t="shared" si="535"/>
        <v>ZoneSouth Orange CountyAverage WeekdayJune8</v>
      </c>
      <c r="B17097" t="s">
        <v>2238</v>
      </c>
      <c r="C17097" t="s">
        <v>2269</v>
      </c>
      <c r="D17097" t="s">
        <v>2983</v>
      </c>
      <c r="E17097" t="s">
        <v>3377</v>
      </c>
      <c r="F17097" s="6">
        <v>8</v>
      </c>
      <c r="G17097" s="6"/>
      <c r="H17097" s="6"/>
      <c r="I17097" s="6"/>
      <c r="J17097" s="6">
        <v>62.829999287923179</v>
      </c>
      <c r="K17097">
        <f t="shared" si="534"/>
        <v>1</v>
      </c>
    </row>
    <row r="17098" spans="1:11" x14ac:dyDescent="0.25">
      <c r="A17098" s="5" t="str">
        <f t="shared" si="535"/>
        <v>ZoneSouth Orange CountyAverage WeekdayJune9</v>
      </c>
      <c r="B17098" t="s">
        <v>2238</v>
      </c>
      <c r="C17098" t="s">
        <v>2269</v>
      </c>
      <c r="D17098" t="s">
        <v>2983</v>
      </c>
      <c r="E17098" t="s">
        <v>3377</v>
      </c>
      <c r="F17098" s="6">
        <v>9</v>
      </c>
      <c r="G17098" s="6"/>
      <c r="H17098" s="6"/>
      <c r="I17098" s="6"/>
      <c r="J17098" s="6">
        <v>63.313334147135414</v>
      </c>
      <c r="K17098">
        <f t="shared" si="534"/>
        <v>1</v>
      </c>
    </row>
    <row r="17099" spans="1:11" x14ac:dyDescent="0.25">
      <c r="A17099" s="5" t="str">
        <f t="shared" si="535"/>
        <v>ZoneSouth Orange CountyAverage WeekdayJune10</v>
      </c>
      <c r="B17099" t="s">
        <v>2238</v>
      </c>
      <c r="C17099" t="s">
        <v>2269</v>
      </c>
      <c r="D17099" t="s">
        <v>2983</v>
      </c>
      <c r="E17099" t="s">
        <v>3377</v>
      </c>
      <c r="F17099" s="6">
        <v>10</v>
      </c>
      <c r="G17099" s="6"/>
      <c r="H17099" s="6"/>
      <c r="I17099" s="6"/>
      <c r="J17099" s="6">
        <v>63.980002085367836</v>
      </c>
      <c r="K17099">
        <f t="shared" si="534"/>
        <v>1</v>
      </c>
    </row>
    <row r="17100" spans="1:11" x14ac:dyDescent="0.25">
      <c r="A17100" s="5" t="str">
        <f t="shared" si="535"/>
        <v>ZoneSouth Orange CountyAverage WeekdayJune11</v>
      </c>
      <c r="B17100" t="s">
        <v>2238</v>
      </c>
      <c r="C17100" t="s">
        <v>2269</v>
      </c>
      <c r="D17100" t="s">
        <v>2983</v>
      </c>
      <c r="E17100" t="s">
        <v>3377</v>
      </c>
      <c r="F17100" s="6">
        <v>11</v>
      </c>
      <c r="G17100" s="6"/>
      <c r="H17100" s="6"/>
      <c r="I17100" s="6"/>
      <c r="J17100" s="6">
        <v>64.796666463216141</v>
      </c>
      <c r="K17100">
        <f t="shared" si="534"/>
        <v>1</v>
      </c>
    </row>
    <row r="17101" spans="1:11" x14ac:dyDescent="0.25">
      <c r="A17101" s="5" t="str">
        <f t="shared" si="535"/>
        <v>ZoneSouth Orange CountyAverage WeekdayJune12</v>
      </c>
      <c r="B17101" t="s">
        <v>2238</v>
      </c>
      <c r="C17101" t="s">
        <v>2269</v>
      </c>
      <c r="D17101" t="s">
        <v>2983</v>
      </c>
      <c r="E17101" t="s">
        <v>3377</v>
      </c>
      <c r="F17101" s="6">
        <v>12</v>
      </c>
      <c r="G17101" s="6"/>
      <c r="H17101" s="6"/>
      <c r="I17101" s="6"/>
      <c r="J17101" s="6">
        <v>67.066665649414063</v>
      </c>
      <c r="K17101">
        <f t="shared" si="534"/>
        <v>1</v>
      </c>
    </row>
    <row r="17102" spans="1:11" x14ac:dyDescent="0.25">
      <c r="A17102" s="5" t="str">
        <f t="shared" si="535"/>
        <v>ZoneSouth Orange CountyAverage WeekdayJune13</v>
      </c>
      <c r="B17102" t="s">
        <v>2238</v>
      </c>
      <c r="C17102" t="s">
        <v>2269</v>
      </c>
      <c r="D17102" t="s">
        <v>2983</v>
      </c>
      <c r="E17102" t="s">
        <v>3377</v>
      </c>
      <c r="F17102" s="6">
        <v>13</v>
      </c>
      <c r="G17102" s="6"/>
      <c r="H17102" s="6"/>
      <c r="I17102" s="6"/>
      <c r="J17102" s="6">
        <v>68.946667989095047</v>
      </c>
      <c r="K17102">
        <f t="shared" si="534"/>
        <v>1</v>
      </c>
    </row>
    <row r="17103" spans="1:11" x14ac:dyDescent="0.25">
      <c r="A17103" s="5" t="str">
        <f t="shared" si="535"/>
        <v>ZoneSouth Orange CountyAverage WeekdayJune14</v>
      </c>
      <c r="B17103" t="s">
        <v>2238</v>
      </c>
      <c r="C17103" t="s">
        <v>2269</v>
      </c>
      <c r="D17103" t="s">
        <v>2983</v>
      </c>
      <c r="E17103" t="s">
        <v>3377</v>
      </c>
      <c r="F17103" s="6">
        <v>14</v>
      </c>
      <c r="G17103" s="6"/>
      <c r="H17103" s="6"/>
      <c r="I17103" s="6"/>
      <c r="J17103" s="6">
        <v>70.883336385091141</v>
      </c>
      <c r="K17103">
        <f t="shared" si="534"/>
        <v>1</v>
      </c>
    </row>
    <row r="17104" spans="1:11" x14ac:dyDescent="0.25">
      <c r="A17104" s="5" t="str">
        <f t="shared" si="535"/>
        <v>ZoneSouth Orange CountyAverage WeekdayJune15</v>
      </c>
      <c r="B17104" t="s">
        <v>2238</v>
      </c>
      <c r="C17104" t="s">
        <v>2269</v>
      </c>
      <c r="D17104" t="s">
        <v>2983</v>
      </c>
      <c r="E17104" t="s">
        <v>3377</v>
      </c>
      <c r="F17104" s="6">
        <v>15</v>
      </c>
      <c r="G17104" s="6"/>
      <c r="H17104" s="6"/>
      <c r="I17104" s="6"/>
      <c r="J17104" s="6">
        <v>71.296669006347656</v>
      </c>
      <c r="K17104">
        <f t="shared" si="534"/>
        <v>1</v>
      </c>
    </row>
    <row r="17105" spans="1:11" x14ac:dyDescent="0.25">
      <c r="A17105" s="5" t="str">
        <f t="shared" si="535"/>
        <v>ZoneSouth Orange CountyAverage WeekdayJune16</v>
      </c>
      <c r="B17105" t="s">
        <v>2238</v>
      </c>
      <c r="C17105" t="s">
        <v>2269</v>
      </c>
      <c r="D17105" t="s">
        <v>2983</v>
      </c>
      <c r="E17105" t="s">
        <v>3377</v>
      </c>
      <c r="F17105" s="6">
        <v>16</v>
      </c>
      <c r="G17105" s="6"/>
      <c r="H17105" s="6"/>
      <c r="I17105" s="6"/>
      <c r="J17105" s="6">
        <v>71.106669108072921</v>
      </c>
      <c r="K17105">
        <f t="shared" si="534"/>
        <v>1</v>
      </c>
    </row>
    <row r="17106" spans="1:11" x14ac:dyDescent="0.25">
      <c r="A17106" s="5" t="str">
        <f t="shared" si="535"/>
        <v>ZoneSouth Orange CountyAverage WeekdayJune17</v>
      </c>
      <c r="B17106" t="s">
        <v>2238</v>
      </c>
      <c r="C17106" t="s">
        <v>2269</v>
      </c>
      <c r="D17106" t="s">
        <v>2983</v>
      </c>
      <c r="E17106" t="s">
        <v>3377</v>
      </c>
      <c r="F17106" s="6">
        <v>17</v>
      </c>
      <c r="G17106" s="6"/>
      <c r="H17106" s="6"/>
      <c r="I17106" s="6"/>
      <c r="J17106" s="6">
        <v>70.773333231608078</v>
      </c>
      <c r="K17106">
        <f t="shared" si="534"/>
        <v>1</v>
      </c>
    </row>
    <row r="17107" spans="1:11" x14ac:dyDescent="0.25">
      <c r="A17107" s="5" t="str">
        <f t="shared" si="535"/>
        <v>ZoneSouth Orange CountyAverage WeekdayJune18</v>
      </c>
      <c r="B17107" t="s">
        <v>2238</v>
      </c>
      <c r="C17107" t="s">
        <v>2269</v>
      </c>
      <c r="D17107" t="s">
        <v>2983</v>
      </c>
      <c r="E17107" t="s">
        <v>3377</v>
      </c>
      <c r="F17107" s="6">
        <v>18</v>
      </c>
      <c r="G17107" s="6"/>
      <c r="H17107" s="6"/>
      <c r="I17107" s="6"/>
      <c r="J17107" s="6">
        <v>69.166666666666671</v>
      </c>
      <c r="K17107">
        <f t="shared" si="534"/>
        <v>1</v>
      </c>
    </row>
    <row r="17108" spans="1:11" x14ac:dyDescent="0.25">
      <c r="A17108" s="5" t="str">
        <f t="shared" si="535"/>
        <v>ZoneSouth Orange CountyAverage WeekdayJune19</v>
      </c>
      <c r="B17108" t="s">
        <v>2238</v>
      </c>
      <c r="C17108" t="s">
        <v>2269</v>
      </c>
      <c r="D17108" t="s">
        <v>2983</v>
      </c>
      <c r="E17108" t="s">
        <v>3377</v>
      </c>
      <c r="F17108" s="6">
        <v>19</v>
      </c>
      <c r="G17108" s="6"/>
      <c r="H17108" s="6"/>
      <c r="I17108" s="6"/>
      <c r="J17108" s="6">
        <v>67.35333251953125</v>
      </c>
      <c r="K17108">
        <f t="shared" si="534"/>
        <v>1</v>
      </c>
    </row>
    <row r="17109" spans="1:11" x14ac:dyDescent="0.25">
      <c r="A17109" s="5" t="str">
        <f t="shared" si="535"/>
        <v>ZoneSouth Orange CountyAverage WeekdayJune20</v>
      </c>
      <c r="B17109" t="s">
        <v>2238</v>
      </c>
      <c r="C17109" t="s">
        <v>2269</v>
      </c>
      <c r="D17109" t="s">
        <v>2983</v>
      </c>
      <c r="E17109" t="s">
        <v>3377</v>
      </c>
      <c r="F17109" s="6">
        <v>20</v>
      </c>
      <c r="G17109" s="6"/>
      <c r="H17109" s="6"/>
      <c r="I17109" s="6"/>
      <c r="J17109" s="6">
        <v>65.646664937337235</v>
      </c>
      <c r="K17109">
        <f t="shared" si="534"/>
        <v>1</v>
      </c>
    </row>
    <row r="17110" spans="1:11" x14ac:dyDescent="0.25">
      <c r="A17110" s="5" t="str">
        <f t="shared" si="535"/>
        <v>ZoneSouth Orange CountyAverage WeekdayJune21</v>
      </c>
      <c r="B17110" t="s">
        <v>2238</v>
      </c>
      <c r="C17110" t="s">
        <v>2269</v>
      </c>
      <c r="D17110" t="s">
        <v>2983</v>
      </c>
      <c r="E17110" t="s">
        <v>3377</v>
      </c>
      <c r="F17110" s="6">
        <v>21</v>
      </c>
      <c r="G17110" s="6"/>
      <c r="H17110" s="6"/>
      <c r="I17110" s="6"/>
      <c r="J17110" s="6">
        <v>63.416667938232422</v>
      </c>
      <c r="K17110">
        <f t="shared" si="534"/>
        <v>1</v>
      </c>
    </row>
    <row r="17111" spans="1:11" x14ac:dyDescent="0.25">
      <c r="A17111" s="5" t="str">
        <f t="shared" si="535"/>
        <v>ZoneSouth Orange CountyAverage WeekdayJune22</v>
      </c>
      <c r="B17111" t="s">
        <v>2238</v>
      </c>
      <c r="C17111" t="s">
        <v>2269</v>
      </c>
      <c r="D17111" t="s">
        <v>2983</v>
      </c>
      <c r="E17111" t="s">
        <v>3377</v>
      </c>
      <c r="F17111" s="6">
        <v>22</v>
      </c>
      <c r="G17111" s="6"/>
      <c r="H17111" s="6"/>
      <c r="I17111" s="6"/>
      <c r="J17111" s="6">
        <v>62.069999694824219</v>
      </c>
      <c r="K17111">
        <f t="shared" si="534"/>
        <v>1</v>
      </c>
    </row>
    <row r="17112" spans="1:11" x14ac:dyDescent="0.25">
      <c r="A17112" s="5" t="str">
        <f t="shared" si="535"/>
        <v>ZoneSouth Orange CountyAverage WeekdayJune23</v>
      </c>
      <c r="B17112" t="s">
        <v>2238</v>
      </c>
      <c r="C17112" t="s">
        <v>2269</v>
      </c>
      <c r="D17112" t="s">
        <v>2983</v>
      </c>
      <c r="E17112" t="s">
        <v>3377</v>
      </c>
      <c r="F17112" s="6">
        <v>23</v>
      </c>
      <c r="G17112" s="6"/>
      <c r="H17112" s="6"/>
      <c r="I17112" s="6"/>
      <c r="J17112" s="6">
        <v>61.996665954589844</v>
      </c>
      <c r="K17112">
        <f t="shared" si="534"/>
        <v>1</v>
      </c>
    </row>
    <row r="17113" spans="1:11" x14ac:dyDescent="0.25">
      <c r="A17113" s="5" t="str">
        <f t="shared" si="535"/>
        <v>ZoneSouth Orange CountyAverage WeekdayJune24</v>
      </c>
      <c r="B17113" t="s">
        <v>2238</v>
      </c>
      <c r="C17113" t="s">
        <v>2269</v>
      </c>
      <c r="D17113" t="s">
        <v>2983</v>
      </c>
      <c r="E17113" t="s">
        <v>3377</v>
      </c>
      <c r="F17113" s="6">
        <v>24</v>
      </c>
      <c r="G17113" s="6"/>
      <c r="H17113" s="6"/>
      <c r="I17113" s="6"/>
      <c r="J17113" s="6">
        <v>62.016667683919273</v>
      </c>
      <c r="K17113">
        <f t="shared" si="534"/>
        <v>1</v>
      </c>
    </row>
    <row r="17114" spans="1:11" x14ac:dyDescent="0.25">
      <c r="A17114" s="5" t="str">
        <f t="shared" si="535"/>
        <v>ZoneSouth Orange CountyMonthly Peak DayJune1</v>
      </c>
      <c r="B17114" t="s">
        <v>2238</v>
      </c>
      <c r="C17114" t="s">
        <v>2269</v>
      </c>
      <c r="D17114" t="s">
        <v>2984</v>
      </c>
      <c r="E17114" t="s">
        <v>3377</v>
      </c>
      <c r="F17114" s="6">
        <v>1</v>
      </c>
      <c r="G17114" s="6"/>
      <c r="H17114" s="6"/>
      <c r="I17114" s="6"/>
      <c r="J17114" s="6">
        <v>66.179997762044266</v>
      </c>
      <c r="K17114">
        <f t="shared" si="534"/>
        <v>1</v>
      </c>
    </row>
    <row r="17115" spans="1:11" x14ac:dyDescent="0.25">
      <c r="A17115" s="5" t="str">
        <f t="shared" si="535"/>
        <v>ZoneSouth Orange CountyMonthly Peak DayJune2</v>
      </c>
      <c r="B17115" t="s">
        <v>2238</v>
      </c>
      <c r="C17115" t="s">
        <v>2269</v>
      </c>
      <c r="D17115" t="s">
        <v>2984</v>
      </c>
      <c r="E17115" t="s">
        <v>3377</v>
      </c>
      <c r="F17115" s="6">
        <v>2</v>
      </c>
      <c r="G17115" s="6"/>
      <c r="H17115" s="6"/>
      <c r="I17115" s="6"/>
      <c r="J17115" s="6">
        <v>65.626668294270829</v>
      </c>
      <c r="K17115">
        <f t="shared" si="534"/>
        <v>1</v>
      </c>
    </row>
    <row r="17116" spans="1:11" x14ac:dyDescent="0.25">
      <c r="A17116" s="5" t="str">
        <f t="shared" si="535"/>
        <v>ZoneSouth Orange CountyMonthly Peak DayJune3</v>
      </c>
      <c r="B17116" t="s">
        <v>2238</v>
      </c>
      <c r="C17116" t="s">
        <v>2269</v>
      </c>
      <c r="D17116" t="s">
        <v>2984</v>
      </c>
      <c r="E17116" t="s">
        <v>3377</v>
      </c>
      <c r="F17116" s="6">
        <v>3</v>
      </c>
      <c r="G17116" s="6"/>
      <c r="H17116" s="6"/>
      <c r="I17116" s="6"/>
      <c r="J17116" s="6">
        <v>64.773334503173828</v>
      </c>
      <c r="K17116">
        <f t="shared" si="534"/>
        <v>1</v>
      </c>
    </row>
    <row r="17117" spans="1:11" x14ac:dyDescent="0.25">
      <c r="A17117" s="5" t="str">
        <f t="shared" si="535"/>
        <v>ZoneSouth Orange CountyMonthly Peak DayJune4</v>
      </c>
      <c r="B17117" t="s">
        <v>2238</v>
      </c>
      <c r="C17117" t="s">
        <v>2269</v>
      </c>
      <c r="D17117" t="s">
        <v>2984</v>
      </c>
      <c r="E17117" t="s">
        <v>3377</v>
      </c>
      <c r="F17117" s="6">
        <v>4</v>
      </c>
      <c r="G17117" s="6"/>
      <c r="H17117" s="6"/>
      <c r="I17117" s="6"/>
      <c r="J17117" s="6">
        <v>64.283335367838546</v>
      </c>
      <c r="K17117">
        <f t="shared" si="534"/>
        <v>1</v>
      </c>
    </row>
    <row r="17118" spans="1:11" x14ac:dyDescent="0.25">
      <c r="A17118" s="5" t="str">
        <f t="shared" si="535"/>
        <v>ZoneSouth Orange CountyMonthly Peak DayJune5</v>
      </c>
      <c r="B17118" t="s">
        <v>2238</v>
      </c>
      <c r="C17118" t="s">
        <v>2269</v>
      </c>
      <c r="D17118" t="s">
        <v>2984</v>
      </c>
      <c r="E17118" t="s">
        <v>3377</v>
      </c>
      <c r="F17118" s="6">
        <v>5</v>
      </c>
      <c r="G17118" s="6"/>
      <c r="H17118" s="6"/>
      <c r="I17118" s="6"/>
      <c r="J17118" s="6">
        <v>63.826667785644531</v>
      </c>
      <c r="K17118">
        <f t="shared" si="534"/>
        <v>1</v>
      </c>
    </row>
    <row r="17119" spans="1:11" x14ac:dyDescent="0.25">
      <c r="A17119" s="5" t="str">
        <f t="shared" si="535"/>
        <v>ZoneSouth Orange CountyMonthly Peak DayJune6</v>
      </c>
      <c r="B17119" t="s">
        <v>2238</v>
      </c>
      <c r="C17119" t="s">
        <v>2269</v>
      </c>
      <c r="D17119" t="s">
        <v>2984</v>
      </c>
      <c r="E17119" t="s">
        <v>3377</v>
      </c>
      <c r="F17119" s="6">
        <v>6</v>
      </c>
      <c r="G17119" s="6"/>
      <c r="H17119" s="6"/>
      <c r="I17119" s="6"/>
      <c r="J17119" s="6">
        <v>63.466667175292969</v>
      </c>
      <c r="K17119">
        <f t="shared" si="534"/>
        <v>1</v>
      </c>
    </row>
    <row r="17120" spans="1:11" x14ac:dyDescent="0.25">
      <c r="A17120" s="5" t="str">
        <f t="shared" si="535"/>
        <v>ZoneSouth Orange CountyMonthly Peak DayJune7</v>
      </c>
      <c r="B17120" t="s">
        <v>2238</v>
      </c>
      <c r="C17120" t="s">
        <v>2269</v>
      </c>
      <c r="D17120" t="s">
        <v>2984</v>
      </c>
      <c r="E17120" t="s">
        <v>3377</v>
      </c>
      <c r="F17120" s="6">
        <v>7</v>
      </c>
      <c r="G17120" s="6"/>
      <c r="H17120" s="6"/>
      <c r="I17120" s="6"/>
      <c r="J17120" s="6">
        <v>63.270001729329429</v>
      </c>
      <c r="K17120">
        <f t="shared" si="534"/>
        <v>1</v>
      </c>
    </row>
    <row r="17121" spans="1:11" x14ac:dyDescent="0.25">
      <c r="A17121" s="5" t="str">
        <f t="shared" si="535"/>
        <v>ZoneSouth Orange CountyMonthly Peak DayJune8</v>
      </c>
      <c r="B17121" t="s">
        <v>2238</v>
      </c>
      <c r="C17121" t="s">
        <v>2269</v>
      </c>
      <c r="D17121" t="s">
        <v>2984</v>
      </c>
      <c r="E17121" t="s">
        <v>3377</v>
      </c>
      <c r="F17121" s="6">
        <v>8</v>
      </c>
      <c r="G17121" s="6"/>
      <c r="H17121" s="6"/>
      <c r="I17121" s="6"/>
      <c r="J17121" s="6">
        <v>63.799999237060547</v>
      </c>
      <c r="K17121">
        <f t="shared" si="534"/>
        <v>1</v>
      </c>
    </row>
    <row r="17122" spans="1:11" x14ac:dyDescent="0.25">
      <c r="A17122" s="5" t="str">
        <f t="shared" si="535"/>
        <v>ZoneSouth Orange CountyMonthly Peak DayJune9</v>
      </c>
      <c r="B17122" t="s">
        <v>2238</v>
      </c>
      <c r="C17122" t="s">
        <v>2269</v>
      </c>
      <c r="D17122" t="s">
        <v>2984</v>
      </c>
      <c r="E17122" t="s">
        <v>3377</v>
      </c>
      <c r="F17122" s="6">
        <v>9</v>
      </c>
      <c r="G17122" s="6"/>
      <c r="H17122" s="6"/>
      <c r="I17122" s="6"/>
      <c r="J17122" s="6">
        <v>66.133331298828125</v>
      </c>
      <c r="K17122">
        <f t="shared" si="534"/>
        <v>1</v>
      </c>
    </row>
    <row r="17123" spans="1:11" x14ac:dyDescent="0.25">
      <c r="A17123" s="5" t="str">
        <f t="shared" si="535"/>
        <v>ZoneSouth Orange CountyMonthly Peak DayJune10</v>
      </c>
      <c r="B17123" t="s">
        <v>2238</v>
      </c>
      <c r="C17123" t="s">
        <v>2269</v>
      </c>
      <c r="D17123" t="s">
        <v>2984</v>
      </c>
      <c r="E17123" t="s">
        <v>3377</v>
      </c>
      <c r="F17123" s="6">
        <v>10</v>
      </c>
      <c r="G17123" s="6"/>
      <c r="H17123" s="6"/>
      <c r="I17123" s="6"/>
      <c r="J17123" s="6">
        <v>67.353329976399735</v>
      </c>
      <c r="K17123">
        <f t="shared" si="534"/>
        <v>1</v>
      </c>
    </row>
    <row r="17124" spans="1:11" x14ac:dyDescent="0.25">
      <c r="A17124" s="5" t="str">
        <f t="shared" si="535"/>
        <v>ZoneSouth Orange CountyMonthly Peak DayJune11</v>
      </c>
      <c r="B17124" t="s">
        <v>2238</v>
      </c>
      <c r="C17124" t="s">
        <v>2269</v>
      </c>
      <c r="D17124" t="s">
        <v>2984</v>
      </c>
      <c r="E17124" t="s">
        <v>3377</v>
      </c>
      <c r="F17124" s="6">
        <v>11</v>
      </c>
      <c r="G17124" s="6"/>
      <c r="H17124" s="6"/>
      <c r="I17124" s="6"/>
      <c r="J17124" s="6">
        <v>67.033335367838546</v>
      </c>
      <c r="K17124">
        <f t="shared" si="534"/>
        <v>1</v>
      </c>
    </row>
    <row r="17125" spans="1:11" x14ac:dyDescent="0.25">
      <c r="A17125" s="5" t="str">
        <f t="shared" si="535"/>
        <v>ZoneSouth Orange CountyMonthly Peak DayJune12</v>
      </c>
      <c r="B17125" t="s">
        <v>2238</v>
      </c>
      <c r="C17125" t="s">
        <v>2269</v>
      </c>
      <c r="D17125" t="s">
        <v>2984</v>
      </c>
      <c r="E17125" t="s">
        <v>3377</v>
      </c>
      <c r="F17125" s="6">
        <v>12</v>
      </c>
      <c r="G17125" s="6"/>
      <c r="H17125" s="6"/>
      <c r="I17125" s="6"/>
      <c r="J17125" s="6">
        <v>71.119997660319015</v>
      </c>
      <c r="K17125">
        <f t="shared" si="534"/>
        <v>1</v>
      </c>
    </row>
    <row r="17126" spans="1:11" x14ac:dyDescent="0.25">
      <c r="A17126" s="5" t="str">
        <f t="shared" si="535"/>
        <v>ZoneSouth Orange CountyMonthly Peak DayJune13</v>
      </c>
      <c r="B17126" t="s">
        <v>2238</v>
      </c>
      <c r="C17126" t="s">
        <v>2269</v>
      </c>
      <c r="D17126" t="s">
        <v>2984</v>
      </c>
      <c r="E17126" t="s">
        <v>3377</v>
      </c>
      <c r="F17126" s="6">
        <v>13</v>
      </c>
      <c r="G17126" s="6"/>
      <c r="H17126" s="6"/>
      <c r="I17126" s="6"/>
      <c r="J17126" s="6">
        <v>76.199996948242188</v>
      </c>
      <c r="K17126">
        <f t="shared" si="534"/>
        <v>1</v>
      </c>
    </row>
    <row r="17127" spans="1:11" x14ac:dyDescent="0.25">
      <c r="A17127" s="5" t="str">
        <f t="shared" si="535"/>
        <v>ZoneSouth Orange CountyMonthly Peak DayJune14</v>
      </c>
      <c r="B17127" t="s">
        <v>2238</v>
      </c>
      <c r="C17127" t="s">
        <v>2269</v>
      </c>
      <c r="D17127" t="s">
        <v>2984</v>
      </c>
      <c r="E17127" t="s">
        <v>3377</v>
      </c>
      <c r="F17127" s="6">
        <v>14</v>
      </c>
      <c r="G17127" s="6"/>
      <c r="H17127" s="6"/>
      <c r="I17127" s="6"/>
      <c r="J17127" s="6">
        <v>75.933331807454422</v>
      </c>
      <c r="K17127">
        <f t="shared" si="534"/>
        <v>1</v>
      </c>
    </row>
    <row r="17128" spans="1:11" x14ac:dyDescent="0.25">
      <c r="A17128" s="5" t="str">
        <f t="shared" si="535"/>
        <v>ZoneSouth Orange CountyMonthly Peak DayJune15</v>
      </c>
      <c r="B17128" t="s">
        <v>2238</v>
      </c>
      <c r="C17128" t="s">
        <v>2269</v>
      </c>
      <c r="D17128" t="s">
        <v>2984</v>
      </c>
      <c r="E17128" t="s">
        <v>3377</v>
      </c>
      <c r="F17128" s="6">
        <v>15</v>
      </c>
      <c r="G17128" s="6"/>
      <c r="H17128" s="6"/>
      <c r="I17128" s="6"/>
      <c r="J17128" s="6">
        <v>74.566668192545578</v>
      </c>
      <c r="K17128">
        <f t="shared" si="534"/>
        <v>1</v>
      </c>
    </row>
    <row r="17129" spans="1:11" x14ac:dyDescent="0.25">
      <c r="A17129" s="5" t="str">
        <f t="shared" si="535"/>
        <v>ZoneSouth Orange CountyMonthly Peak DayJune16</v>
      </c>
      <c r="B17129" t="s">
        <v>2238</v>
      </c>
      <c r="C17129" t="s">
        <v>2269</v>
      </c>
      <c r="D17129" t="s">
        <v>2984</v>
      </c>
      <c r="E17129" t="s">
        <v>3377</v>
      </c>
      <c r="F17129" s="6">
        <v>16</v>
      </c>
      <c r="G17129" s="6"/>
      <c r="H17129" s="6"/>
      <c r="I17129" s="6"/>
      <c r="J17129" s="6">
        <v>73.100001017252609</v>
      </c>
      <c r="K17129">
        <f t="shared" si="534"/>
        <v>1</v>
      </c>
    </row>
    <row r="17130" spans="1:11" x14ac:dyDescent="0.25">
      <c r="A17130" s="5" t="str">
        <f t="shared" si="535"/>
        <v>ZoneSouth Orange CountyMonthly Peak DayJune17</v>
      </c>
      <c r="B17130" t="s">
        <v>2238</v>
      </c>
      <c r="C17130" t="s">
        <v>2269</v>
      </c>
      <c r="D17130" t="s">
        <v>2984</v>
      </c>
      <c r="E17130" t="s">
        <v>3377</v>
      </c>
      <c r="F17130" s="6">
        <v>17</v>
      </c>
      <c r="G17130" s="6"/>
      <c r="H17130" s="6"/>
      <c r="I17130" s="6"/>
      <c r="J17130" s="6">
        <v>74.266665140787765</v>
      </c>
      <c r="K17130">
        <f t="shared" si="534"/>
        <v>1</v>
      </c>
    </row>
    <row r="17131" spans="1:11" x14ac:dyDescent="0.25">
      <c r="A17131" s="5" t="str">
        <f t="shared" si="535"/>
        <v>ZoneSouth Orange CountyMonthly Peak DayJune18</v>
      </c>
      <c r="B17131" t="s">
        <v>2238</v>
      </c>
      <c r="C17131" t="s">
        <v>2269</v>
      </c>
      <c r="D17131" t="s">
        <v>2984</v>
      </c>
      <c r="E17131" t="s">
        <v>3377</v>
      </c>
      <c r="F17131" s="6">
        <v>18</v>
      </c>
      <c r="G17131" s="6"/>
      <c r="H17131" s="6"/>
      <c r="I17131" s="6"/>
      <c r="J17131" s="6">
        <v>73.900001525878906</v>
      </c>
      <c r="K17131">
        <f t="shared" si="534"/>
        <v>1</v>
      </c>
    </row>
    <row r="17132" spans="1:11" x14ac:dyDescent="0.25">
      <c r="A17132" s="5" t="str">
        <f t="shared" si="535"/>
        <v>ZoneSouth Orange CountyMonthly Peak DayJune19</v>
      </c>
      <c r="B17132" t="s">
        <v>2238</v>
      </c>
      <c r="C17132" t="s">
        <v>2269</v>
      </c>
      <c r="D17132" t="s">
        <v>2984</v>
      </c>
      <c r="E17132" t="s">
        <v>3377</v>
      </c>
      <c r="F17132" s="6">
        <v>19</v>
      </c>
      <c r="G17132" s="6"/>
      <c r="H17132" s="6"/>
      <c r="I17132" s="6"/>
      <c r="J17132" s="6">
        <v>72.733334859212235</v>
      </c>
      <c r="K17132">
        <f t="shared" si="534"/>
        <v>1</v>
      </c>
    </row>
    <row r="17133" spans="1:11" x14ac:dyDescent="0.25">
      <c r="A17133" s="5" t="str">
        <f t="shared" si="535"/>
        <v>ZoneSouth Orange CountyMonthly Peak DayJune20</v>
      </c>
      <c r="B17133" t="s">
        <v>2238</v>
      </c>
      <c r="C17133" t="s">
        <v>2269</v>
      </c>
      <c r="D17133" t="s">
        <v>2984</v>
      </c>
      <c r="E17133" t="s">
        <v>3377</v>
      </c>
      <c r="F17133" s="6">
        <v>20</v>
      </c>
      <c r="G17133" s="6"/>
      <c r="H17133" s="6"/>
      <c r="I17133" s="6"/>
      <c r="J17133" s="6">
        <v>69.560000101725265</v>
      </c>
      <c r="K17133">
        <f t="shared" si="534"/>
        <v>1</v>
      </c>
    </row>
    <row r="17134" spans="1:11" x14ac:dyDescent="0.25">
      <c r="A17134" s="5" t="str">
        <f t="shared" si="535"/>
        <v>ZoneSouth Orange CountyMonthly Peak DayJune21</v>
      </c>
      <c r="B17134" t="s">
        <v>2238</v>
      </c>
      <c r="C17134" t="s">
        <v>2269</v>
      </c>
      <c r="D17134" t="s">
        <v>2984</v>
      </c>
      <c r="E17134" t="s">
        <v>3377</v>
      </c>
      <c r="F17134" s="6">
        <v>21</v>
      </c>
      <c r="G17134" s="6"/>
      <c r="H17134" s="6"/>
      <c r="I17134" s="6"/>
      <c r="J17134" s="6">
        <v>66.833333333333329</v>
      </c>
      <c r="K17134">
        <f t="shared" si="534"/>
        <v>1</v>
      </c>
    </row>
    <row r="17135" spans="1:11" x14ac:dyDescent="0.25">
      <c r="A17135" s="5" t="str">
        <f t="shared" si="535"/>
        <v>ZoneSouth Orange CountyMonthly Peak DayJune22</v>
      </c>
      <c r="B17135" t="s">
        <v>2238</v>
      </c>
      <c r="C17135" t="s">
        <v>2269</v>
      </c>
      <c r="D17135" t="s">
        <v>2984</v>
      </c>
      <c r="E17135" t="s">
        <v>3377</v>
      </c>
      <c r="F17135" s="6">
        <v>22</v>
      </c>
      <c r="G17135" s="6"/>
      <c r="H17135" s="6"/>
      <c r="I17135" s="6"/>
      <c r="J17135" s="6">
        <v>65.553332010904953</v>
      </c>
      <c r="K17135">
        <f t="shared" si="534"/>
        <v>1</v>
      </c>
    </row>
    <row r="17136" spans="1:11" x14ac:dyDescent="0.25">
      <c r="A17136" s="5" t="str">
        <f t="shared" si="535"/>
        <v>ZoneSouth Orange CountyMonthly Peak DayJune23</v>
      </c>
      <c r="B17136" t="s">
        <v>2238</v>
      </c>
      <c r="C17136" t="s">
        <v>2269</v>
      </c>
      <c r="D17136" t="s">
        <v>2984</v>
      </c>
      <c r="E17136" t="s">
        <v>3377</v>
      </c>
      <c r="F17136" s="6">
        <v>23</v>
      </c>
      <c r="G17136" s="6"/>
      <c r="H17136" s="6"/>
      <c r="I17136" s="6"/>
      <c r="J17136" s="6">
        <v>65.003334045410156</v>
      </c>
      <c r="K17136">
        <f t="shared" si="534"/>
        <v>1</v>
      </c>
    </row>
    <row r="17137" spans="1:11" x14ac:dyDescent="0.25">
      <c r="A17137" s="5" t="str">
        <f t="shared" si="535"/>
        <v>ZoneSouth Orange CountyMonthly Peak DayJune24</v>
      </c>
      <c r="B17137" t="s">
        <v>2238</v>
      </c>
      <c r="C17137" t="s">
        <v>2269</v>
      </c>
      <c r="D17137" t="s">
        <v>2984</v>
      </c>
      <c r="E17137" t="s">
        <v>3377</v>
      </c>
      <c r="F17137" s="6">
        <v>24</v>
      </c>
      <c r="G17137" s="6"/>
      <c r="H17137" s="6"/>
      <c r="I17137" s="6"/>
      <c r="J17137" s="6">
        <v>65.093332926432296</v>
      </c>
      <c r="K17137">
        <f t="shared" si="534"/>
        <v>1</v>
      </c>
    </row>
    <row r="17138" spans="1:11" x14ac:dyDescent="0.25">
      <c r="A17138" s="5" t="str">
        <f t="shared" si="535"/>
        <v>ZoneSouth Orange CountyAverage WeekdayJuly1</v>
      </c>
      <c r="B17138" t="s">
        <v>2238</v>
      </c>
      <c r="C17138" t="s">
        <v>2269</v>
      </c>
      <c r="D17138" t="s">
        <v>2985</v>
      </c>
      <c r="E17138" t="s">
        <v>3378</v>
      </c>
      <c r="F17138" s="6">
        <v>1</v>
      </c>
      <c r="G17138" s="6"/>
      <c r="H17138" s="6"/>
      <c r="I17138" s="6"/>
      <c r="J17138" s="6">
        <v>69.180000000000007</v>
      </c>
      <c r="K17138">
        <f t="shared" si="534"/>
        <v>1</v>
      </c>
    </row>
    <row r="17139" spans="1:11" x14ac:dyDescent="0.25">
      <c r="A17139" s="5" t="str">
        <f t="shared" si="535"/>
        <v>ZoneSouth Orange CountyAverage WeekdayJuly2</v>
      </c>
      <c r="B17139" t="s">
        <v>2238</v>
      </c>
      <c r="C17139" t="s">
        <v>2269</v>
      </c>
      <c r="D17139" t="s">
        <v>2985</v>
      </c>
      <c r="E17139" t="s">
        <v>3378</v>
      </c>
      <c r="F17139" s="6">
        <v>2</v>
      </c>
      <c r="G17139" s="6"/>
      <c r="H17139" s="6"/>
      <c r="I17139" s="6"/>
      <c r="J17139" s="6">
        <v>69.143333333333331</v>
      </c>
      <c r="K17139">
        <f t="shared" si="534"/>
        <v>1</v>
      </c>
    </row>
    <row r="17140" spans="1:11" x14ac:dyDescent="0.25">
      <c r="A17140" s="5" t="str">
        <f t="shared" si="535"/>
        <v>ZoneSouth Orange CountyAverage WeekdayJuly3</v>
      </c>
      <c r="B17140" t="s">
        <v>2238</v>
      </c>
      <c r="C17140" t="s">
        <v>2269</v>
      </c>
      <c r="D17140" t="s">
        <v>2985</v>
      </c>
      <c r="E17140" t="s">
        <v>3378</v>
      </c>
      <c r="F17140" s="6">
        <v>3</v>
      </c>
      <c r="G17140" s="6"/>
      <c r="H17140" s="6"/>
      <c r="I17140" s="6"/>
      <c r="J17140" s="6">
        <v>68.793333333333322</v>
      </c>
      <c r="K17140">
        <f t="shared" si="534"/>
        <v>1</v>
      </c>
    </row>
    <row r="17141" spans="1:11" x14ac:dyDescent="0.25">
      <c r="A17141" s="5" t="str">
        <f t="shared" si="535"/>
        <v>ZoneSouth Orange CountyAverage WeekdayJuly4</v>
      </c>
      <c r="B17141" t="s">
        <v>2238</v>
      </c>
      <c r="C17141" t="s">
        <v>2269</v>
      </c>
      <c r="D17141" t="s">
        <v>2985</v>
      </c>
      <c r="E17141" t="s">
        <v>3378</v>
      </c>
      <c r="F17141" s="6">
        <v>4</v>
      </c>
      <c r="G17141" s="6"/>
      <c r="H17141" s="6"/>
      <c r="I17141" s="6"/>
      <c r="J17141" s="6">
        <v>68.553333333333327</v>
      </c>
      <c r="K17141">
        <f t="shared" si="534"/>
        <v>1</v>
      </c>
    </row>
    <row r="17142" spans="1:11" x14ac:dyDescent="0.25">
      <c r="A17142" s="5" t="str">
        <f t="shared" si="535"/>
        <v>ZoneSouth Orange CountyAverage WeekdayJuly5</v>
      </c>
      <c r="B17142" t="s">
        <v>2238</v>
      </c>
      <c r="C17142" t="s">
        <v>2269</v>
      </c>
      <c r="D17142" t="s">
        <v>2985</v>
      </c>
      <c r="E17142" t="s">
        <v>3378</v>
      </c>
      <c r="F17142" s="6">
        <v>5</v>
      </c>
      <c r="G17142" s="6"/>
      <c r="H17142" s="6"/>
      <c r="I17142" s="6"/>
      <c r="J17142" s="6">
        <v>68.166666666666671</v>
      </c>
      <c r="K17142">
        <f t="shared" si="534"/>
        <v>1</v>
      </c>
    </row>
    <row r="17143" spans="1:11" x14ac:dyDescent="0.25">
      <c r="A17143" s="5" t="str">
        <f t="shared" si="535"/>
        <v>ZoneSouth Orange CountyAverage WeekdayJuly6</v>
      </c>
      <c r="B17143" t="s">
        <v>2238</v>
      </c>
      <c r="C17143" t="s">
        <v>2269</v>
      </c>
      <c r="D17143" t="s">
        <v>2985</v>
      </c>
      <c r="E17143" t="s">
        <v>3378</v>
      </c>
      <c r="F17143" s="6">
        <v>6</v>
      </c>
      <c r="G17143" s="6"/>
      <c r="H17143" s="6"/>
      <c r="I17143" s="6"/>
      <c r="J17143" s="6">
        <v>67.916666666666671</v>
      </c>
      <c r="K17143">
        <f t="shared" si="534"/>
        <v>1</v>
      </c>
    </row>
    <row r="17144" spans="1:11" x14ac:dyDescent="0.25">
      <c r="A17144" s="5" t="str">
        <f t="shared" si="535"/>
        <v>ZoneSouth Orange CountyAverage WeekdayJuly7</v>
      </c>
      <c r="B17144" t="s">
        <v>2238</v>
      </c>
      <c r="C17144" t="s">
        <v>2269</v>
      </c>
      <c r="D17144" t="s">
        <v>2985</v>
      </c>
      <c r="E17144" t="s">
        <v>3378</v>
      </c>
      <c r="F17144" s="6">
        <v>7</v>
      </c>
      <c r="G17144" s="6"/>
      <c r="H17144" s="6"/>
      <c r="I17144" s="6"/>
      <c r="J17144" s="6">
        <v>67.373333333333335</v>
      </c>
      <c r="K17144">
        <f t="shared" si="534"/>
        <v>1</v>
      </c>
    </row>
    <row r="17145" spans="1:11" x14ac:dyDescent="0.25">
      <c r="A17145" s="5" t="str">
        <f t="shared" si="535"/>
        <v>ZoneSouth Orange CountyAverage WeekdayJuly8</v>
      </c>
      <c r="B17145" t="s">
        <v>2238</v>
      </c>
      <c r="C17145" t="s">
        <v>2269</v>
      </c>
      <c r="D17145" t="s">
        <v>2985</v>
      </c>
      <c r="E17145" t="s">
        <v>3378</v>
      </c>
      <c r="F17145" s="6">
        <v>8</v>
      </c>
      <c r="G17145" s="6"/>
      <c r="H17145" s="6"/>
      <c r="I17145" s="6"/>
      <c r="J17145" s="6">
        <v>67.660000000000025</v>
      </c>
      <c r="K17145">
        <f t="shared" si="534"/>
        <v>1</v>
      </c>
    </row>
    <row r="17146" spans="1:11" x14ac:dyDescent="0.25">
      <c r="A17146" s="5" t="str">
        <f t="shared" si="535"/>
        <v>ZoneSouth Orange CountyAverage WeekdayJuly9</v>
      </c>
      <c r="B17146" t="s">
        <v>2238</v>
      </c>
      <c r="C17146" t="s">
        <v>2269</v>
      </c>
      <c r="D17146" t="s">
        <v>2985</v>
      </c>
      <c r="E17146" t="s">
        <v>3378</v>
      </c>
      <c r="F17146" s="6">
        <v>9</v>
      </c>
      <c r="G17146" s="6"/>
      <c r="H17146" s="6"/>
      <c r="I17146" s="6"/>
      <c r="J17146" s="6">
        <v>69.213333333333324</v>
      </c>
      <c r="K17146">
        <f t="shared" si="534"/>
        <v>1</v>
      </c>
    </row>
    <row r="17147" spans="1:11" x14ac:dyDescent="0.25">
      <c r="A17147" s="5" t="str">
        <f t="shared" si="535"/>
        <v>ZoneSouth Orange CountyAverage WeekdayJuly10</v>
      </c>
      <c r="B17147" t="s">
        <v>2238</v>
      </c>
      <c r="C17147" t="s">
        <v>2269</v>
      </c>
      <c r="D17147" t="s">
        <v>2985</v>
      </c>
      <c r="E17147" t="s">
        <v>3378</v>
      </c>
      <c r="F17147" s="6">
        <v>10</v>
      </c>
      <c r="G17147" s="6"/>
      <c r="H17147" s="6"/>
      <c r="I17147" s="6"/>
      <c r="J17147" s="6">
        <v>70.599999999999994</v>
      </c>
      <c r="K17147">
        <f t="shared" si="534"/>
        <v>1</v>
      </c>
    </row>
    <row r="17148" spans="1:11" x14ac:dyDescent="0.25">
      <c r="A17148" s="5" t="str">
        <f t="shared" si="535"/>
        <v>ZoneSouth Orange CountyAverage WeekdayJuly11</v>
      </c>
      <c r="B17148" t="s">
        <v>2238</v>
      </c>
      <c r="C17148" t="s">
        <v>2269</v>
      </c>
      <c r="D17148" t="s">
        <v>2985</v>
      </c>
      <c r="E17148" t="s">
        <v>3378</v>
      </c>
      <c r="F17148" s="6">
        <v>11</v>
      </c>
      <c r="G17148" s="6"/>
      <c r="H17148" s="6"/>
      <c r="I17148" s="6"/>
      <c r="J17148" s="6">
        <v>72.566666666666649</v>
      </c>
      <c r="K17148">
        <f t="shared" si="534"/>
        <v>1</v>
      </c>
    </row>
    <row r="17149" spans="1:11" x14ac:dyDescent="0.25">
      <c r="A17149" s="5" t="str">
        <f t="shared" si="535"/>
        <v>ZoneSouth Orange CountyAverage WeekdayJuly12</v>
      </c>
      <c r="B17149" t="s">
        <v>2238</v>
      </c>
      <c r="C17149" t="s">
        <v>2269</v>
      </c>
      <c r="D17149" t="s">
        <v>2985</v>
      </c>
      <c r="E17149" t="s">
        <v>3378</v>
      </c>
      <c r="F17149" s="6">
        <v>12</v>
      </c>
      <c r="G17149" s="6"/>
      <c r="H17149" s="6"/>
      <c r="I17149" s="6"/>
      <c r="J17149" s="6">
        <v>74.533333333333331</v>
      </c>
      <c r="K17149">
        <f t="shared" si="534"/>
        <v>1</v>
      </c>
    </row>
    <row r="17150" spans="1:11" x14ac:dyDescent="0.25">
      <c r="A17150" s="5" t="str">
        <f t="shared" si="535"/>
        <v>ZoneSouth Orange CountyAverage WeekdayJuly13</v>
      </c>
      <c r="B17150" t="s">
        <v>2238</v>
      </c>
      <c r="C17150" t="s">
        <v>2269</v>
      </c>
      <c r="D17150" t="s">
        <v>2985</v>
      </c>
      <c r="E17150" t="s">
        <v>3378</v>
      </c>
      <c r="F17150" s="6">
        <v>13</v>
      </c>
      <c r="G17150" s="6"/>
      <c r="H17150" s="6"/>
      <c r="I17150" s="6"/>
      <c r="J17150" s="6">
        <v>76.066666666666663</v>
      </c>
      <c r="K17150">
        <f t="shared" si="534"/>
        <v>1</v>
      </c>
    </row>
    <row r="17151" spans="1:11" x14ac:dyDescent="0.25">
      <c r="A17151" s="5" t="str">
        <f t="shared" si="535"/>
        <v>ZoneSouth Orange CountyAverage WeekdayJuly14</v>
      </c>
      <c r="B17151" t="s">
        <v>2238</v>
      </c>
      <c r="C17151" t="s">
        <v>2269</v>
      </c>
      <c r="D17151" t="s">
        <v>2985</v>
      </c>
      <c r="E17151" t="s">
        <v>3378</v>
      </c>
      <c r="F17151" s="6">
        <v>14</v>
      </c>
      <c r="G17151" s="6"/>
      <c r="H17151" s="6"/>
      <c r="I17151" s="6"/>
      <c r="J17151" s="6">
        <v>78.3</v>
      </c>
      <c r="K17151">
        <f t="shared" si="534"/>
        <v>1</v>
      </c>
    </row>
    <row r="17152" spans="1:11" x14ac:dyDescent="0.25">
      <c r="A17152" s="5" t="str">
        <f t="shared" si="535"/>
        <v>ZoneSouth Orange CountyAverage WeekdayJuly15</v>
      </c>
      <c r="B17152" t="s">
        <v>2238</v>
      </c>
      <c r="C17152" t="s">
        <v>2269</v>
      </c>
      <c r="D17152" t="s">
        <v>2985</v>
      </c>
      <c r="E17152" t="s">
        <v>3378</v>
      </c>
      <c r="F17152" s="6">
        <v>15</v>
      </c>
      <c r="G17152" s="6"/>
      <c r="H17152" s="6"/>
      <c r="I17152" s="6"/>
      <c r="J17152" s="6">
        <v>79.23333333333332</v>
      </c>
      <c r="K17152">
        <f t="shared" si="534"/>
        <v>1</v>
      </c>
    </row>
    <row r="17153" spans="1:11" x14ac:dyDescent="0.25">
      <c r="A17153" s="5" t="str">
        <f t="shared" si="535"/>
        <v>ZoneSouth Orange CountyAverage WeekdayJuly16</v>
      </c>
      <c r="B17153" t="s">
        <v>2238</v>
      </c>
      <c r="C17153" t="s">
        <v>2269</v>
      </c>
      <c r="D17153" t="s">
        <v>2985</v>
      </c>
      <c r="E17153" t="s">
        <v>3378</v>
      </c>
      <c r="F17153" s="6">
        <v>16</v>
      </c>
      <c r="G17153" s="6"/>
      <c r="H17153" s="6"/>
      <c r="I17153" s="6"/>
      <c r="J17153" s="6">
        <v>78.533333333333346</v>
      </c>
      <c r="K17153">
        <f t="shared" si="534"/>
        <v>1</v>
      </c>
    </row>
    <row r="17154" spans="1:11" x14ac:dyDescent="0.25">
      <c r="A17154" s="5" t="str">
        <f t="shared" si="535"/>
        <v>ZoneSouth Orange CountyAverage WeekdayJuly17</v>
      </c>
      <c r="B17154" t="s">
        <v>2238</v>
      </c>
      <c r="C17154" t="s">
        <v>2269</v>
      </c>
      <c r="D17154" t="s">
        <v>2985</v>
      </c>
      <c r="E17154" t="s">
        <v>3378</v>
      </c>
      <c r="F17154" s="6">
        <v>17</v>
      </c>
      <c r="G17154" s="6"/>
      <c r="H17154" s="6"/>
      <c r="I17154" s="6"/>
      <c r="J17154" s="6">
        <v>78.866666666666674</v>
      </c>
      <c r="K17154">
        <f t="shared" ref="K17154:K17217" si="536">INDEX(events, MATCH(CONCATENATE(B17154, C17154, D17154, E17154), events_y, 0), MATCH("Confidential", events_x, 0))</f>
        <v>1</v>
      </c>
    </row>
    <row r="17155" spans="1:11" x14ac:dyDescent="0.25">
      <c r="A17155" s="5" t="str">
        <f t="shared" ref="A17155:A17218" si="537">CONCATENATE(B17155, C17155, D17155, E17155, F17155)</f>
        <v>ZoneSouth Orange CountyAverage WeekdayJuly18</v>
      </c>
      <c r="B17155" t="s">
        <v>2238</v>
      </c>
      <c r="C17155" t="s">
        <v>2269</v>
      </c>
      <c r="D17155" t="s">
        <v>2985</v>
      </c>
      <c r="E17155" t="s">
        <v>3378</v>
      </c>
      <c r="F17155" s="6">
        <v>18</v>
      </c>
      <c r="G17155" s="6"/>
      <c r="H17155" s="6"/>
      <c r="I17155" s="6"/>
      <c r="J17155" s="6">
        <v>77</v>
      </c>
      <c r="K17155">
        <f t="shared" si="536"/>
        <v>1</v>
      </c>
    </row>
    <row r="17156" spans="1:11" x14ac:dyDescent="0.25">
      <c r="A17156" s="5" t="str">
        <f t="shared" si="537"/>
        <v>ZoneSouth Orange CountyAverage WeekdayJuly19</v>
      </c>
      <c r="B17156" t="s">
        <v>2238</v>
      </c>
      <c r="C17156" t="s">
        <v>2269</v>
      </c>
      <c r="D17156" t="s">
        <v>2985</v>
      </c>
      <c r="E17156" t="s">
        <v>3378</v>
      </c>
      <c r="F17156" s="6">
        <v>19</v>
      </c>
      <c r="G17156" s="6"/>
      <c r="H17156" s="6"/>
      <c r="I17156" s="6"/>
      <c r="J17156" s="6">
        <v>74.733333333333348</v>
      </c>
      <c r="K17156">
        <f t="shared" si="536"/>
        <v>1</v>
      </c>
    </row>
    <row r="17157" spans="1:11" x14ac:dyDescent="0.25">
      <c r="A17157" s="5" t="str">
        <f t="shared" si="537"/>
        <v>ZoneSouth Orange CountyAverage WeekdayJuly20</v>
      </c>
      <c r="B17157" t="s">
        <v>2238</v>
      </c>
      <c r="C17157" t="s">
        <v>2269</v>
      </c>
      <c r="D17157" t="s">
        <v>2985</v>
      </c>
      <c r="E17157" t="s">
        <v>3378</v>
      </c>
      <c r="F17157" s="6">
        <v>20</v>
      </c>
      <c r="G17157" s="6"/>
      <c r="H17157" s="6"/>
      <c r="I17157" s="6"/>
      <c r="J17157" s="6">
        <v>73.099999999999994</v>
      </c>
      <c r="K17157">
        <f t="shared" si="536"/>
        <v>1</v>
      </c>
    </row>
    <row r="17158" spans="1:11" x14ac:dyDescent="0.25">
      <c r="A17158" s="5" t="str">
        <f t="shared" si="537"/>
        <v>ZoneSouth Orange CountyAverage WeekdayJuly21</v>
      </c>
      <c r="B17158" t="s">
        <v>2238</v>
      </c>
      <c r="C17158" t="s">
        <v>2269</v>
      </c>
      <c r="D17158" t="s">
        <v>2985</v>
      </c>
      <c r="E17158" t="s">
        <v>3378</v>
      </c>
      <c r="F17158" s="6">
        <v>21</v>
      </c>
      <c r="G17158" s="6"/>
      <c r="H17158" s="6"/>
      <c r="I17158" s="6"/>
      <c r="J17158" s="6">
        <v>70.936666666666667</v>
      </c>
      <c r="K17158">
        <f t="shared" si="536"/>
        <v>1</v>
      </c>
    </row>
    <row r="17159" spans="1:11" x14ac:dyDescent="0.25">
      <c r="A17159" s="5" t="str">
        <f t="shared" si="537"/>
        <v>ZoneSouth Orange CountyAverage WeekdayJuly22</v>
      </c>
      <c r="B17159" t="s">
        <v>2238</v>
      </c>
      <c r="C17159" t="s">
        <v>2269</v>
      </c>
      <c r="D17159" t="s">
        <v>2985</v>
      </c>
      <c r="E17159" t="s">
        <v>3378</v>
      </c>
      <c r="F17159" s="6">
        <v>22</v>
      </c>
      <c r="G17159" s="6"/>
      <c r="H17159" s="6"/>
      <c r="I17159" s="6"/>
      <c r="J17159" s="6">
        <v>69.59333333333332</v>
      </c>
      <c r="K17159">
        <f t="shared" si="536"/>
        <v>1</v>
      </c>
    </row>
    <row r="17160" spans="1:11" x14ac:dyDescent="0.25">
      <c r="A17160" s="5" t="str">
        <f t="shared" si="537"/>
        <v>ZoneSouth Orange CountyAverage WeekdayJuly23</v>
      </c>
      <c r="B17160" t="s">
        <v>2238</v>
      </c>
      <c r="C17160" t="s">
        <v>2269</v>
      </c>
      <c r="D17160" t="s">
        <v>2985</v>
      </c>
      <c r="E17160" t="s">
        <v>3378</v>
      </c>
      <c r="F17160" s="6">
        <v>23</v>
      </c>
      <c r="G17160" s="6"/>
      <c r="H17160" s="6"/>
      <c r="I17160" s="6"/>
      <c r="J17160" s="6">
        <v>69.16</v>
      </c>
      <c r="K17160">
        <f t="shared" si="536"/>
        <v>1</v>
      </c>
    </row>
    <row r="17161" spans="1:11" x14ac:dyDescent="0.25">
      <c r="A17161" s="5" t="str">
        <f t="shared" si="537"/>
        <v>ZoneSouth Orange CountyAverage WeekdayJuly24</v>
      </c>
      <c r="B17161" t="s">
        <v>2238</v>
      </c>
      <c r="C17161" t="s">
        <v>2269</v>
      </c>
      <c r="D17161" t="s">
        <v>2985</v>
      </c>
      <c r="E17161" t="s">
        <v>3378</v>
      </c>
      <c r="F17161" s="6">
        <v>24</v>
      </c>
      <c r="G17161" s="6"/>
      <c r="H17161" s="6"/>
      <c r="I17161" s="6"/>
      <c r="J17161" s="6">
        <v>68.910000000000011</v>
      </c>
      <c r="K17161">
        <f t="shared" si="536"/>
        <v>1</v>
      </c>
    </row>
    <row r="17162" spans="1:11" x14ac:dyDescent="0.25">
      <c r="A17162" s="5" t="str">
        <f t="shared" si="537"/>
        <v>ZoneSouth Orange CountyMonthly Peak DayJuly1</v>
      </c>
      <c r="B17162" t="s">
        <v>2238</v>
      </c>
      <c r="C17162" t="s">
        <v>2269</v>
      </c>
      <c r="D17162" t="s">
        <v>2986</v>
      </c>
      <c r="E17162" t="s">
        <v>3378</v>
      </c>
      <c r="F17162" s="6">
        <v>1</v>
      </c>
      <c r="G17162" s="6"/>
      <c r="H17162" s="6"/>
      <c r="I17162" s="6"/>
      <c r="J17162" s="6">
        <v>68.863333333333344</v>
      </c>
      <c r="K17162">
        <f t="shared" si="536"/>
        <v>1</v>
      </c>
    </row>
    <row r="17163" spans="1:11" x14ac:dyDescent="0.25">
      <c r="A17163" s="5" t="str">
        <f t="shared" si="537"/>
        <v>ZoneSouth Orange CountyMonthly Peak DayJuly2</v>
      </c>
      <c r="B17163" t="s">
        <v>2238</v>
      </c>
      <c r="C17163" t="s">
        <v>2269</v>
      </c>
      <c r="D17163" t="s">
        <v>2986</v>
      </c>
      <c r="E17163" t="s">
        <v>3378</v>
      </c>
      <c r="F17163" s="6">
        <v>2</v>
      </c>
      <c r="G17163" s="6"/>
      <c r="H17163" s="6"/>
      <c r="I17163" s="6"/>
      <c r="J17163" s="6">
        <v>68.69</v>
      </c>
      <c r="K17163">
        <f t="shared" si="536"/>
        <v>1</v>
      </c>
    </row>
    <row r="17164" spans="1:11" x14ac:dyDescent="0.25">
      <c r="A17164" s="5" t="str">
        <f t="shared" si="537"/>
        <v>ZoneSouth Orange CountyMonthly Peak DayJuly3</v>
      </c>
      <c r="B17164" t="s">
        <v>2238</v>
      </c>
      <c r="C17164" t="s">
        <v>2269</v>
      </c>
      <c r="D17164" t="s">
        <v>2986</v>
      </c>
      <c r="E17164" t="s">
        <v>3378</v>
      </c>
      <c r="F17164" s="6">
        <v>3</v>
      </c>
      <c r="G17164" s="6"/>
      <c r="H17164" s="6"/>
      <c r="I17164" s="6"/>
      <c r="J17164" s="6">
        <v>68.583333333333329</v>
      </c>
      <c r="K17164">
        <f t="shared" si="536"/>
        <v>1</v>
      </c>
    </row>
    <row r="17165" spans="1:11" x14ac:dyDescent="0.25">
      <c r="A17165" s="5" t="str">
        <f t="shared" si="537"/>
        <v>ZoneSouth Orange CountyMonthly Peak DayJuly4</v>
      </c>
      <c r="B17165" t="s">
        <v>2238</v>
      </c>
      <c r="C17165" t="s">
        <v>2269</v>
      </c>
      <c r="D17165" t="s">
        <v>2986</v>
      </c>
      <c r="E17165" t="s">
        <v>3378</v>
      </c>
      <c r="F17165" s="6">
        <v>4</v>
      </c>
      <c r="G17165" s="6"/>
      <c r="H17165" s="6"/>
      <c r="I17165" s="6"/>
      <c r="J17165" s="6">
        <v>68.50333333333333</v>
      </c>
      <c r="K17165">
        <f t="shared" si="536"/>
        <v>1</v>
      </c>
    </row>
    <row r="17166" spans="1:11" x14ac:dyDescent="0.25">
      <c r="A17166" s="5" t="str">
        <f t="shared" si="537"/>
        <v>ZoneSouth Orange CountyMonthly Peak DayJuly5</v>
      </c>
      <c r="B17166" t="s">
        <v>2238</v>
      </c>
      <c r="C17166" t="s">
        <v>2269</v>
      </c>
      <c r="D17166" t="s">
        <v>2986</v>
      </c>
      <c r="E17166" t="s">
        <v>3378</v>
      </c>
      <c r="F17166" s="6">
        <v>5</v>
      </c>
      <c r="G17166" s="6"/>
      <c r="H17166" s="6"/>
      <c r="I17166" s="6"/>
      <c r="J17166" s="6">
        <v>68.073333333333338</v>
      </c>
      <c r="K17166">
        <f t="shared" si="536"/>
        <v>1</v>
      </c>
    </row>
    <row r="17167" spans="1:11" x14ac:dyDescent="0.25">
      <c r="A17167" s="5" t="str">
        <f t="shared" si="537"/>
        <v>ZoneSouth Orange CountyMonthly Peak DayJuly6</v>
      </c>
      <c r="B17167" t="s">
        <v>2238</v>
      </c>
      <c r="C17167" t="s">
        <v>2269</v>
      </c>
      <c r="D17167" t="s">
        <v>2986</v>
      </c>
      <c r="E17167" t="s">
        <v>3378</v>
      </c>
      <c r="F17167" s="6">
        <v>6</v>
      </c>
      <c r="G17167" s="6"/>
      <c r="H17167" s="6"/>
      <c r="I17167" s="6"/>
      <c r="J17167" s="6">
        <v>67.566666666666663</v>
      </c>
      <c r="K17167">
        <f t="shared" si="536"/>
        <v>1</v>
      </c>
    </row>
    <row r="17168" spans="1:11" x14ac:dyDescent="0.25">
      <c r="A17168" s="5" t="str">
        <f t="shared" si="537"/>
        <v>ZoneSouth Orange CountyMonthly Peak DayJuly7</v>
      </c>
      <c r="B17168" t="s">
        <v>2238</v>
      </c>
      <c r="C17168" t="s">
        <v>2269</v>
      </c>
      <c r="D17168" t="s">
        <v>2986</v>
      </c>
      <c r="E17168" t="s">
        <v>3378</v>
      </c>
      <c r="F17168" s="6">
        <v>7</v>
      </c>
      <c r="G17168" s="6"/>
      <c r="H17168" s="6"/>
      <c r="I17168" s="6"/>
      <c r="J17168" s="6">
        <v>67.290000000000006</v>
      </c>
      <c r="K17168">
        <f t="shared" si="536"/>
        <v>1</v>
      </c>
    </row>
    <row r="17169" spans="1:11" x14ac:dyDescent="0.25">
      <c r="A17169" s="5" t="str">
        <f t="shared" si="537"/>
        <v>ZoneSouth Orange CountyMonthly Peak DayJuly8</v>
      </c>
      <c r="B17169" t="s">
        <v>2238</v>
      </c>
      <c r="C17169" t="s">
        <v>2269</v>
      </c>
      <c r="D17169" t="s">
        <v>2986</v>
      </c>
      <c r="E17169" t="s">
        <v>3378</v>
      </c>
      <c r="F17169" s="6">
        <v>8</v>
      </c>
      <c r="G17169" s="6"/>
      <c r="H17169" s="6"/>
      <c r="I17169" s="6"/>
      <c r="J17169" s="6">
        <v>68.213333333333352</v>
      </c>
      <c r="K17169">
        <f t="shared" si="536"/>
        <v>1</v>
      </c>
    </row>
    <row r="17170" spans="1:11" x14ac:dyDescent="0.25">
      <c r="A17170" s="5" t="str">
        <f t="shared" si="537"/>
        <v>ZoneSouth Orange CountyMonthly Peak DayJuly9</v>
      </c>
      <c r="B17170" t="s">
        <v>2238</v>
      </c>
      <c r="C17170" t="s">
        <v>2269</v>
      </c>
      <c r="D17170" t="s">
        <v>2986</v>
      </c>
      <c r="E17170" t="s">
        <v>3378</v>
      </c>
      <c r="F17170" s="6">
        <v>9</v>
      </c>
      <c r="G17170" s="6"/>
      <c r="H17170" s="6"/>
      <c r="I17170" s="6"/>
      <c r="J17170" s="6">
        <v>70.606666666666655</v>
      </c>
      <c r="K17170">
        <f t="shared" si="536"/>
        <v>1</v>
      </c>
    </row>
    <row r="17171" spans="1:11" x14ac:dyDescent="0.25">
      <c r="A17171" s="5" t="str">
        <f t="shared" si="537"/>
        <v>ZoneSouth Orange CountyMonthly Peak DayJuly10</v>
      </c>
      <c r="B17171" t="s">
        <v>2238</v>
      </c>
      <c r="C17171" t="s">
        <v>2269</v>
      </c>
      <c r="D17171" t="s">
        <v>2986</v>
      </c>
      <c r="E17171" t="s">
        <v>3378</v>
      </c>
      <c r="F17171" s="6">
        <v>10</v>
      </c>
      <c r="G17171" s="6"/>
      <c r="H17171" s="6"/>
      <c r="I17171" s="6"/>
      <c r="J17171" s="6">
        <v>74.36666666666666</v>
      </c>
      <c r="K17171">
        <f t="shared" si="536"/>
        <v>1</v>
      </c>
    </row>
    <row r="17172" spans="1:11" x14ac:dyDescent="0.25">
      <c r="A17172" s="5" t="str">
        <f t="shared" si="537"/>
        <v>ZoneSouth Orange CountyMonthly Peak DayJuly11</v>
      </c>
      <c r="B17172" t="s">
        <v>2238</v>
      </c>
      <c r="C17172" t="s">
        <v>2269</v>
      </c>
      <c r="D17172" t="s">
        <v>2986</v>
      </c>
      <c r="E17172" t="s">
        <v>3378</v>
      </c>
      <c r="F17172" s="6">
        <v>11</v>
      </c>
      <c r="G17172" s="6"/>
      <c r="H17172" s="6"/>
      <c r="I17172" s="6"/>
      <c r="J17172" s="6">
        <v>77.299999999999983</v>
      </c>
      <c r="K17172">
        <f t="shared" si="536"/>
        <v>1</v>
      </c>
    </row>
    <row r="17173" spans="1:11" x14ac:dyDescent="0.25">
      <c r="A17173" s="5" t="str">
        <f t="shared" si="537"/>
        <v>ZoneSouth Orange CountyMonthly Peak DayJuly12</v>
      </c>
      <c r="B17173" t="s">
        <v>2238</v>
      </c>
      <c r="C17173" t="s">
        <v>2269</v>
      </c>
      <c r="D17173" t="s">
        <v>2986</v>
      </c>
      <c r="E17173" t="s">
        <v>3378</v>
      </c>
      <c r="F17173" s="6">
        <v>12</v>
      </c>
      <c r="G17173" s="6"/>
      <c r="H17173" s="6"/>
      <c r="I17173" s="6"/>
      <c r="J17173" s="6">
        <v>79.433333333333323</v>
      </c>
      <c r="K17173">
        <f t="shared" si="536"/>
        <v>1</v>
      </c>
    </row>
    <row r="17174" spans="1:11" x14ac:dyDescent="0.25">
      <c r="A17174" s="5" t="str">
        <f t="shared" si="537"/>
        <v>ZoneSouth Orange CountyMonthly Peak DayJuly13</v>
      </c>
      <c r="B17174" t="s">
        <v>2238</v>
      </c>
      <c r="C17174" t="s">
        <v>2269</v>
      </c>
      <c r="D17174" t="s">
        <v>2986</v>
      </c>
      <c r="E17174" t="s">
        <v>3378</v>
      </c>
      <c r="F17174" s="6">
        <v>13</v>
      </c>
      <c r="G17174" s="6"/>
      <c r="H17174" s="6"/>
      <c r="I17174" s="6"/>
      <c r="J17174" s="6">
        <v>80.13333333333334</v>
      </c>
      <c r="K17174">
        <f t="shared" si="536"/>
        <v>1</v>
      </c>
    </row>
    <row r="17175" spans="1:11" x14ac:dyDescent="0.25">
      <c r="A17175" s="5" t="str">
        <f t="shared" si="537"/>
        <v>ZoneSouth Orange CountyMonthly Peak DayJuly14</v>
      </c>
      <c r="B17175" t="s">
        <v>2238</v>
      </c>
      <c r="C17175" t="s">
        <v>2269</v>
      </c>
      <c r="D17175" t="s">
        <v>2986</v>
      </c>
      <c r="E17175" t="s">
        <v>3378</v>
      </c>
      <c r="F17175" s="6">
        <v>14</v>
      </c>
      <c r="G17175" s="6"/>
      <c r="H17175" s="6"/>
      <c r="I17175" s="6"/>
      <c r="J17175" s="6">
        <v>81.166666666666671</v>
      </c>
      <c r="K17175">
        <f t="shared" si="536"/>
        <v>1</v>
      </c>
    </row>
    <row r="17176" spans="1:11" x14ac:dyDescent="0.25">
      <c r="A17176" s="5" t="str">
        <f t="shared" si="537"/>
        <v>ZoneSouth Orange CountyMonthly Peak DayJuly15</v>
      </c>
      <c r="B17176" t="s">
        <v>2238</v>
      </c>
      <c r="C17176" t="s">
        <v>2269</v>
      </c>
      <c r="D17176" t="s">
        <v>2986</v>
      </c>
      <c r="E17176" t="s">
        <v>3378</v>
      </c>
      <c r="F17176" s="6">
        <v>15</v>
      </c>
      <c r="G17176" s="6"/>
      <c r="H17176" s="6"/>
      <c r="I17176" s="6"/>
      <c r="J17176" s="6">
        <v>81.26666666666668</v>
      </c>
      <c r="K17176">
        <f t="shared" si="536"/>
        <v>1</v>
      </c>
    </row>
    <row r="17177" spans="1:11" x14ac:dyDescent="0.25">
      <c r="A17177" s="5" t="str">
        <f t="shared" si="537"/>
        <v>ZoneSouth Orange CountyMonthly Peak DayJuly16</v>
      </c>
      <c r="B17177" t="s">
        <v>2238</v>
      </c>
      <c r="C17177" t="s">
        <v>2269</v>
      </c>
      <c r="D17177" t="s">
        <v>2986</v>
      </c>
      <c r="E17177" t="s">
        <v>3378</v>
      </c>
      <c r="F17177" s="6">
        <v>16</v>
      </c>
      <c r="G17177" s="6"/>
      <c r="H17177" s="6"/>
      <c r="I17177" s="6"/>
      <c r="J17177" s="6">
        <v>81.23333333333332</v>
      </c>
      <c r="K17177">
        <f t="shared" si="536"/>
        <v>1</v>
      </c>
    </row>
    <row r="17178" spans="1:11" x14ac:dyDescent="0.25">
      <c r="A17178" s="5" t="str">
        <f t="shared" si="537"/>
        <v>ZoneSouth Orange CountyMonthly Peak DayJuly17</v>
      </c>
      <c r="B17178" t="s">
        <v>2238</v>
      </c>
      <c r="C17178" t="s">
        <v>2269</v>
      </c>
      <c r="D17178" t="s">
        <v>2986</v>
      </c>
      <c r="E17178" t="s">
        <v>3378</v>
      </c>
      <c r="F17178" s="6">
        <v>17</v>
      </c>
      <c r="G17178" s="6"/>
      <c r="H17178" s="6"/>
      <c r="I17178" s="6"/>
      <c r="J17178" s="6">
        <v>82.166666666666671</v>
      </c>
      <c r="K17178">
        <f t="shared" si="536"/>
        <v>1</v>
      </c>
    </row>
    <row r="17179" spans="1:11" x14ac:dyDescent="0.25">
      <c r="A17179" s="5" t="str">
        <f t="shared" si="537"/>
        <v>ZoneSouth Orange CountyMonthly Peak DayJuly18</v>
      </c>
      <c r="B17179" t="s">
        <v>2238</v>
      </c>
      <c r="C17179" t="s">
        <v>2269</v>
      </c>
      <c r="D17179" t="s">
        <v>2986</v>
      </c>
      <c r="E17179" t="s">
        <v>3378</v>
      </c>
      <c r="F17179" s="6">
        <v>18</v>
      </c>
      <c r="G17179" s="6"/>
      <c r="H17179" s="6"/>
      <c r="I17179" s="6"/>
      <c r="J17179" s="6">
        <v>81.166666666666671</v>
      </c>
      <c r="K17179">
        <f t="shared" si="536"/>
        <v>1</v>
      </c>
    </row>
    <row r="17180" spans="1:11" x14ac:dyDescent="0.25">
      <c r="A17180" s="5" t="str">
        <f t="shared" si="537"/>
        <v>ZoneSouth Orange CountyMonthly Peak DayJuly19</v>
      </c>
      <c r="B17180" t="s">
        <v>2238</v>
      </c>
      <c r="C17180" t="s">
        <v>2269</v>
      </c>
      <c r="D17180" t="s">
        <v>2986</v>
      </c>
      <c r="E17180" t="s">
        <v>3378</v>
      </c>
      <c r="F17180" s="6">
        <v>19</v>
      </c>
      <c r="G17180" s="6"/>
      <c r="H17180" s="6"/>
      <c r="I17180" s="6"/>
      <c r="J17180" s="6">
        <v>79.933333333333337</v>
      </c>
      <c r="K17180">
        <f t="shared" si="536"/>
        <v>1</v>
      </c>
    </row>
    <row r="17181" spans="1:11" x14ac:dyDescent="0.25">
      <c r="A17181" s="5" t="str">
        <f t="shared" si="537"/>
        <v>ZoneSouth Orange CountyMonthly Peak DayJuly20</v>
      </c>
      <c r="B17181" t="s">
        <v>2238</v>
      </c>
      <c r="C17181" t="s">
        <v>2269</v>
      </c>
      <c r="D17181" t="s">
        <v>2986</v>
      </c>
      <c r="E17181" t="s">
        <v>3378</v>
      </c>
      <c r="F17181" s="6">
        <v>20</v>
      </c>
      <c r="G17181" s="6"/>
      <c r="H17181" s="6"/>
      <c r="I17181" s="6"/>
      <c r="J17181" s="6">
        <v>77.766666666666666</v>
      </c>
      <c r="K17181">
        <f t="shared" si="536"/>
        <v>1</v>
      </c>
    </row>
    <row r="17182" spans="1:11" x14ac:dyDescent="0.25">
      <c r="A17182" s="5" t="str">
        <f t="shared" si="537"/>
        <v>ZoneSouth Orange CountyMonthly Peak DayJuly21</v>
      </c>
      <c r="B17182" t="s">
        <v>2238</v>
      </c>
      <c r="C17182" t="s">
        <v>2269</v>
      </c>
      <c r="D17182" t="s">
        <v>2986</v>
      </c>
      <c r="E17182" t="s">
        <v>3378</v>
      </c>
      <c r="F17182" s="6">
        <v>21</v>
      </c>
      <c r="G17182" s="6"/>
      <c r="H17182" s="6"/>
      <c r="I17182" s="6"/>
      <c r="J17182" s="6">
        <v>75.033333333333346</v>
      </c>
      <c r="K17182">
        <f t="shared" si="536"/>
        <v>1</v>
      </c>
    </row>
    <row r="17183" spans="1:11" x14ac:dyDescent="0.25">
      <c r="A17183" s="5" t="str">
        <f t="shared" si="537"/>
        <v>ZoneSouth Orange CountyMonthly Peak DayJuly22</v>
      </c>
      <c r="B17183" t="s">
        <v>2238</v>
      </c>
      <c r="C17183" t="s">
        <v>2269</v>
      </c>
      <c r="D17183" t="s">
        <v>2986</v>
      </c>
      <c r="E17183" t="s">
        <v>3378</v>
      </c>
      <c r="F17183" s="6">
        <v>22</v>
      </c>
      <c r="G17183" s="6"/>
      <c r="H17183" s="6"/>
      <c r="I17183" s="6"/>
      <c r="J17183" s="6">
        <v>72.36333333333333</v>
      </c>
      <c r="K17183">
        <f t="shared" si="536"/>
        <v>1</v>
      </c>
    </row>
    <row r="17184" spans="1:11" x14ac:dyDescent="0.25">
      <c r="A17184" s="5" t="str">
        <f t="shared" si="537"/>
        <v>ZoneSouth Orange CountyMonthly Peak DayJuly23</v>
      </c>
      <c r="B17184" t="s">
        <v>2238</v>
      </c>
      <c r="C17184" t="s">
        <v>2269</v>
      </c>
      <c r="D17184" t="s">
        <v>2986</v>
      </c>
      <c r="E17184" t="s">
        <v>3378</v>
      </c>
      <c r="F17184" s="6">
        <v>23</v>
      </c>
      <c r="G17184" s="6"/>
      <c r="H17184" s="6"/>
      <c r="I17184" s="6"/>
      <c r="J17184" s="6">
        <v>71.87</v>
      </c>
      <c r="K17184">
        <f t="shared" si="536"/>
        <v>1</v>
      </c>
    </row>
    <row r="17185" spans="1:11" x14ac:dyDescent="0.25">
      <c r="A17185" s="5" t="str">
        <f t="shared" si="537"/>
        <v>ZoneSouth Orange CountyMonthly Peak DayJuly24</v>
      </c>
      <c r="B17185" t="s">
        <v>2238</v>
      </c>
      <c r="C17185" t="s">
        <v>2269</v>
      </c>
      <c r="D17185" t="s">
        <v>2986</v>
      </c>
      <c r="E17185" t="s">
        <v>3378</v>
      </c>
      <c r="F17185" s="6">
        <v>24</v>
      </c>
      <c r="G17185" s="6"/>
      <c r="H17185" s="6"/>
      <c r="I17185" s="6"/>
      <c r="J17185" s="6">
        <v>71.206666666666663</v>
      </c>
      <c r="K17185">
        <f t="shared" si="536"/>
        <v>1</v>
      </c>
    </row>
    <row r="17186" spans="1:11" x14ac:dyDescent="0.25">
      <c r="A17186" s="5" t="str">
        <f t="shared" si="537"/>
        <v>ZoneSouth Orange CountyAverage WeekdayAugust1</v>
      </c>
      <c r="B17186" t="s">
        <v>2238</v>
      </c>
      <c r="C17186" t="s">
        <v>2269</v>
      </c>
      <c r="D17186" t="s">
        <v>2987</v>
      </c>
      <c r="E17186" t="s">
        <v>3379</v>
      </c>
      <c r="F17186" s="6">
        <v>1</v>
      </c>
      <c r="G17186" s="6"/>
      <c r="H17186" s="6"/>
      <c r="I17186" s="6"/>
      <c r="J17186" s="6">
        <v>67.126666666666665</v>
      </c>
      <c r="K17186">
        <f t="shared" si="536"/>
        <v>1</v>
      </c>
    </row>
    <row r="17187" spans="1:11" x14ac:dyDescent="0.25">
      <c r="A17187" s="5" t="str">
        <f t="shared" si="537"/>
        <v>ZoneSouth Orange CountyAverage WeekdayAugust2</v>
      </c>
      <c r="B17187" t="s">
        <v>2238</v>
      </c>
      <c r="C17187" t="s">
        <v>2269</v>
      </c>
      <c r="D17187" t="s">
        <v>2987</v>
      </c>
      <c r="E17187" t="s">
        <v>3379</v>
      </c>
      <c r="F17187" s="6">
        <v>2</v>
      </c>
      <c r="G17187" s="6"/>
      <c r="H17187" s="6"/>
      <c r="I17187" s="6"/>
      <c r="J17187" s="6">
        <v>66.946666666666673</v>
      </c>
      <c r="K17187">
        <f t="shared" si="536"/>
        <v>1</v>
      </c>
    </row>
    <row r="17188" spans="1:11" x14ac:dyDescent="0.25">
      <c r="A17188" s="5" t="str">
        <f t="shared" si="537"/>
        <v>ZoneSouth Orange CountyAverage WeekdayAugust3</v>
      </c>
      <c r="B17188" t="s">
        <v>2238</v>
      </c>
      <c r="C17188" t="s">
        <v>2269</v>
      </c>
      <c r="D17188" t="s">
        <v>2987</v>
      </c>
      <c r="E17188" t="s">
        <v>3379</v>
      </c>
      <c r="F17188" s="6">
        <v>3</v>
      </c>
      <c r="G17188" s="6"/>
      <c r="H17188" s="6"/>
      <c r="I17188" s="6"/>
      <c r="J17188" s="6">
        <v>66.763333333333335</v>
      </c>
      <c r="K17188">
        <f t="shared" si="536"/>
        <v>1</v>
      </c>
    </row>
    <row r="17189" spans="1:11" x14ac:dyDescent="0.25">
      <c r="A17189" s="5" t="str">
        <f t="shared" si="537"/>
        <v>ZoneSouth Orange CountyAverage WeekdayAugust4</v>
      </c>
      <c r="B17189" t="s">
        <v>2238</v>
      </c>
      <c r="C17189" t="s">
        <v>2269</v>
      </c>
      <c r="D17189" t="s">
        <v>2987</v>
      </c>
      <c r="E17189" t="s">
        <v>3379</v>
      </c>
      <c r="F17189" s="6">
        <v>4</v>
      </c>
      <c r="G17189" s="6"/>
      <c r="H17189" s="6"/>
      <c r="I17189" s="6"/>
      <c r="J17189" s="6">
        <v>66.90000000000002</v>
      </c>
      <c r="K17189">
        <f t="shared" si="536"/>
        <v>1</v>
      </c>
    </row>
    <row r="17190" spans="1:11" x14ac:dyDescent="0.25">
      <c r="A17190" s="5" t="str">
        <f t="shared" si="537"/>
        <v>ZoneSouth Orange CountyAverage WeekdayAugust5</v>
      </c>
      <c r="B17190" t="s">
        <v>2238</v>
      </c>
      <c r="C17190" t="s">
        <v>2269</v>
      </c>
      <c r="D17190" t="s">
        <v>2987</v>
      </c>
      <c r="E17190" t="s">
        <v>3379</v>
      </c>
      <c r="F17190" s="6">
        <v>5</v>
      </c>
      <c r="G17190" s="6"/>
      <c r="H17190" s="6"/>
      <c r="I17190" s="6"/>
      <c r="J17190" s="6">
        <v>67.260000000000005</v>
      </c>
      <c r="K17190">
        <f t="shared" si="536"/>
        <v>1</v>
      </c>
    </row>
    <row r="17191" spans="1:11" x14ac:dyDescent="0.25">
      <c r="A17191" s="5" t="str">
        <f t="shared" si="537"/>
        <v>ZoneSouth Orange CountyAverage WeekdayAugust6</v>
      </c>
      <c r="B17191" t="s">
        <v>2238</v>
      </c>
      <c r="C17191" t="s">
        <v>2269</v>
      </c>
      <c r="D17191" t="s">
        <v>2987</v>
      </c>
      <c r="E17191" t="s">
        <v>3379</v>
      </c>
      <c r="F17191" s="6">
        <v>6</v>
      </c>
      <c r="G17191" s="6"/>
      <c r="H17191" s="6"/>
      <c r="I17191" s="6"/>
      <c r="J17191" s="6">
        <v>67.08</v>
      </c>
      <c r="K17191">
        <f t="shared" si="536"/>
        <v>1</v>
      </c>
    </row>
    <row r="17192" spans="1:11" x14ac:dyDescent="0.25">
      <c r="A17192" s="5" t="str">
        <f t="shared" si="537"/>
        <v>ZoneSouth Orange CountyAverage WeekdayAugust7</v>
      </c>
      <c r="B17192" t="s">
        <v>2238</v>
      </c>
      <c r="C17192" t="s">
        <v>2269</v>
      </c>
      <c r="D17192" t="s">
        <v>2987</v>
      </c>
      <c r="E17192" t="s">
        <v>3379</v>
      </c>
      <c r="F17192" s="6">
        <v>7</v>
      </c>
      <c r="G17192" s="6"/>
      <c r="H17192" s="6"/>
      <c r="I17192" s="6"/>
      <c r="J17192" s="6">
        <v>66.566666666666677</v>
      </c>
      <c r="K17192">
        <f t="shared" si="536"/>
        <v>1</v>
      </c>
    </row>
    <row r="17193" spans="1:11" x14ac:dyDescent="0.25">
      <c r="A17193" s="5" t="str">
        <f t="shared" si="537"/>
        <v>ZoneSouth Orange CountyAverage WeekdayAugust8</v>
      </c>
      <c r="B17193" t="s">
        <v>2238</v>
      </c>
      <c r="C17193" t="s">
        <v>2269</v>
      </c>
      <c r="D17193" t="s">
        <v>2987</v>
      </c>
      <c r="E17193" t="s">
        <v>3379</v>
      </c>
      <c r="F17193" s="6">
        <v>8</v>
      </c>
      <c r="G17193" s="6"/>
      <c r="H17193" s="6"/>
      <c r="I17193" s="6"/>
      <c r="J17193" s="6">
        <v>66.503333333333345</v>
      </c>
      <c r="K17193">
        <f t="shared" si="536"/>
        <v>1</v>
      </c>
    </row>
    <row r="17194" spans="1:11" x14ac:dyDescent="0.25">
      <c r="A17194" s="5" t="str">
        <f t="shared" si="537"/>
        <v>ZoneSouth Orange CountyAverage WeekdayAugust9</v>
      </c>
      <c r="B17194" t="s">
        <v>2238</v>
      </c>
      <c r="C17194" t="s">
        <v>2269</v>
      </c>
      <c r="D17194" t="s">
        <v>2987</v>
      </c>
      <c r="E17194" t="s">
        <v>3379</v>
      </c>
      <c r="F17194" s="6">
        <v>9</v>
      </c>
      <c r="G17194" s="6"/>
      <c r="H17194" s="6"/>
      <c r="I17194" s="6"/>
      <c r="J17194" s="6">
        <v>68.103333333333339</v>
      </c>
      <c r="K17194">
        <f t="shared" si="536"/>
        <v>1</v>
      </c>
    </row>
    <row r="17195" spans="1:11" x14ac:dyDescent="0.25">
      <c r="A17195" s="5" t="str">
        <f t="shared" si="537"/>
        <v>ZoneSouth Orange CountyAverage WeekdayAugust10</v>
      </c>
      <c r="B17195" t="s">
        <v>2238</v>
      </c>
      <c r="C17195" t="s">
        <v>2269</v>
      </c>
      <c r="D17195" t="s">
        <v>2987</v>
      </c>
      <c r="E17195" t="s">
        <v>3379</v>
      </c>
      <c r="F17195" s="6">
        <v>10</v>
      </c>
      <c r="G17195" s="6"/>
      <c r="H17195" s="6"/>
      <c r="I17195" s="6"/>
      <c r="J17195" s="6">
        <v>71.300000000000026</v>
      </c>
      <c r="K17195">
        <f t="shared" si="536"/>
        <v>1</v>
      </c>
    </row>
    <row r="17196" spans="1:11" x14ac:dyDescent="0.25">
      <c r="A17196" s="5" t="str">
        <f t="shared" si="537"/>
        <v>ZoneSouth Orange CountyAverage WeekdayAugust11</v>
      </c>
      <c r="B17196" t="s">
        <v>2238</v>
      </c>
      <c r="C17196" t="s">
        <v>2269</v>
      </c>
      <c r="D17196" t="s">
        <v>2987</v>
      </c>
      <c r="E17196" t="s">
        <v>3379</v>
      </c>
      <c r="F17196" s="6">
        <v>11</v>
      </c>
      <c r="G17196" s="6"/>
      <c r="H17196" s="6"/>
      <c r="I17196" s="6"/>
      <c r="J17196" s="6">
        <v>74.76666666666668</v>
      </c>
      <c r="K17196">
        <f t="shared" si="536"/>
        <v>1</v>
      </c>
    </row>
    <row r="17197" spans="1:11" x14ac:dyDescent="0.25">
      <c r="A17197" s="5" t="str">
        <f t="shared" si="537"/>
        <v>ZoneSouth Orange CountyAverage WeekdayAugust12</v>
      </c>
      <c r="B17197" t="s">
        <v>2238</v>
      </c>
      <c r="C17197" t="s">
        <v>2269</v>
      </c>
      <c r="D17197" t="s">
        <v>2987</v>
      </c>
      <c r="E17197" t="s">
        <v>3379</v>
      </c>
      <c r="F17197" s="6">
        <v>12</v>
      </c>
      <c r="G17197" s="6"/>
      <c r="H17197" s="6"/>
      <c r="I17197" s="6"/>
      <c r="J17197" s="6">
        <v>78.266666666666666</v>
      </c>
      <c r="K17197">
        <f t="shared" si="536"/>
        <v>1</v>
      </c>
    </row>
    <row r="17198" spans="1:11" x14ac:dyDescent="0.25">
      <c r="A17198" s="5" t="str">
        <f t="shared" si="537"/>
        <v>ZoneSouth Orange CountyAverage WeekdayAugust13</v>
      </c>
      <c r="B17198" t="s">
        <v>2238</v>
      </c>
      <c r="C17198" t="s">
        <v>2269</v>
      </c>
      <c r="D17198" t="s">
        <v>2987</v>
      </c>
      <c r="E17198" t="s">
        <v>3379</v>
      </c>
      <c r="F17198" s="6">
        <v>13</v>
      </c>
      <c r="G17198" s="6"/>
      <c r="H17198" s="6"/>
      <c r="I17198" s="6"/>
      <c r="J17198" s="6">
        <v>78</v>
      </c>
      <c r="K17198">
        <f t="shared" si="536"/>
        <v>1</v>
      </c>
    </row>
    <row r="17199" spans="1:11" x14ac:dyDescent="0.25">
      <c r="A17199" s="5" t="str">
        <f t="shared" si="537"/>
        <v>ZoneSouth Orange CountyAverage WeekdayAugust14</v>
      </c>
      <c r="B17199" t="s">
        <v>2238</v>
      </c>
      <c r="C17199" t="s">
        <v>2269</v>
      </c>
      <c r="D17199" t="s">
        <v>2987</v>
      </c>
      <c r="E17199" t="s">
        <v>3379</v>
      </c>
      <c r="F17199" s="6">
        <v>14</v>
      </c>
      <c r="G17199" s="6"/>
      <c r="H17199" s="6"/>
      <c r="I17199" s="6"/>
      <c r="J17199" s="6">
        <v>76.533333333333317</v>
      </c>
      <c r="K17199">
        <f t="shared" si="536"/>
        <v>1</v>
      </c>
    </row>
    <row r="17200" spans="1:11" x14ac:dyDescent="0.25">
      <c r="A17200" s="5" t="str">
        <f t="shared" si="537"/>
        <v>ZoneSouth Orange CountyAverage WeekdayAugust15</v>
      </c>
      <c r="B17200" t="s">
        <v>2238</v>
      </c>
      <c r="C17200" t="s">
        <v>2269</v>
      </c>
      <c r="D17200" t="s">
        <v>2987</v>
      </c>
      <c r="E17200" t="s">
        <v>3379</v>
      </c>
      <c r="F17200" s="6">
        <v>15</v>
      </c>
      <c r="G17200" s="6"/>
      <c r="H17200" s="6"/>
      <c r="I17200" s="6"/>
      <c r="J17200" s="6">
        <v>77.899999999999991</v>
      </c>
      <c r="K17200">
        <f t="shared" si="536"/>
        <v>1</v>
      </c>
    </row>
    <row r="17201" spans="1:11" x14ac:dyDescent="0.25">
      <c r="A17201" s="5" t="str">
        <f t="shared" si="537"/>
        <v>ZoneSouth Orange CountyAverage WeekdayAugust16</v>
      </c>
      <c r="B17201" t="s">
        <v>2238</v>
      </c>
      <c r="C17201" t="s">
        <v>2269</v>
      </c>
      <c r="D17201" t="s">
        <v>2987</v>
      </c>
      <c r="E17201" t="s">
        <v>3379</v>
      </c>
      <c r="F17201" s="6">
        <v>16</v>
      </c>
      <c r="G17201" s="6"/>
      <c r="H17201" s="6"/>
      <c r="I17201" s="6"/>
      <c r="J17201" s="6">
        <v>77.666666666666671</v>
      </c>
      <c r="K17201">
        <f t="shared" si="536"/>
        <v>1</v>
      </c>
    </row>
    <row r="17202" spans="1:11" x14ac:dyDescent="0.25">
      <c r="A17202" s="5" t="str">
        <f t="shared" si="537"/>
        <v>ZoneSouth Orange CountyAverage WeekdayAugust17</v>
      </c>
      <c r="B17202" t="s">
        <v>2238</v>
      </c>
      <c r="C17202" t="s">
        <v>2269</v>
      </c>
      <c r="D17202" t="s">
        <v>2987</v>
      </c>
      <c r="E17202" t="s">
        <v>3379</v>
      </c>
      <c r="F17202" s="6">
        <v>17</v>
      </c>
      <c r="G17202" s="6"/>
      <c r="H17202" s="6"/>
      <c r="I17202" s="6"/>
      <c r="J17202" s="6">
        <v>77.766666666666666</v>
      </c>
      <c r="K17202">
        <f t="shared" si="536"/>
        <v>1</v>
      </c>
    </row>
    <row r="17203" spans="1:11" x14ac:dyDescent="0.25">
      <c r="A17203" s="5" t="str">
        <f t="shared" si="537"/>
        <v>ZoneSouth Orange CountyAverage WeekdayAugust18</v>
      </c>
      <c r="B17203" t="s">
        <v>2238</v>
      </c>
      <c r="C17203" t="s">
        <v>2269</v>
      </c>
      <c r="D17203" t="s">
        <v>2987</v>
      </c>
      <c r="E17203" t="s">
        <v>3379</v>
      </c>
      <c r="F17203" s="6">
        <v>18</v>
      </c>
      <c r="G17203" s="6"/>
      <c r="H17203" s="6"/>
      <c r="I17203" s="6"/>
      <c r="J17203" s="6">
        <v>78.599999999999994</v>
      </c>
      <c r="K17203">
        <f t="shared" si="536"/>
        <v>1</v>
      </c>
    </row>
    <row r="17204" spans="1:11" x14ac:dyDescent="0.25">
      <c r="A17204" s="5" t="str">
        <f t="shared" si="537"/>
        <v>ZoneSouth Orange CountyAverage WeekdayAugust19</v>
      </c>
      <c r="B17204" t="s">
        <v>2238</v>
      </c>
      <c r="C17204" t="s">
        <v>2269</v>
      </c>
      <c r="D17204" t="s">
        <v>2987</v>
      </c>
      <c r="E17204" t="s">
        <v>3379</v>
      </c>
      <c r="F17204" s="6">
        <v>19</v>
      </c>
      <c r="G17204" s="6"/>
      <c r="H17204" s="6"/>
      <c r="I17204" s="6"/>
      <c r="J17204" s="6">
        <v>77.7</v>
      </c>
      <c r="K17204">
        <f t="shared" si="536"/>
        <v>1</v>
      </c>
    </row>
    <row r="17205" spans="1:11" x14ac:dyDescent="0.25">
      <c r="A17205" s="5" t="str">
        <f t="shared" si="537"/>
        <v>ZoneSouth Orange CountyAverage WeekdayAugust20</v>
      </c>
      <c r="B17205" t="s">
        <v>2238</v>
      </c>
      <c r="C17205" t="s">
        <v>2269</v>
      </c>
      <c r="D17205" t="s">
        <v>2987</v>
      </c>
      <c r="E17205" t="s">
        <v>3379</v>
      </c>
      <c r="F17205" s="6">
        <v>20</v>
      </c>
      <c r="G17205" s="6"/>
      <c r="H17205" s="6"/>
      <c r="I17205" s="6"/>
      <c r="J17205" s="6">
        <v>75.033333333333317</v>
      </c>
      <c r="K17205">
        <f t="shared" si="536"/>
        <v>1</v>
      </c>
    </row>
    <row r="17206" spans="1:11" x14ac:dyDescent="0.25">
      <c r="A17206" s="5" t="str">
        <f t="shared" si="537"/>
        <v>ZoneSouth Orange CountyAverage WeekdayAugust21</v>
      </c>
      <c r="B17206" t="s">
        <v>2238</v>
      </c>
      <c r="C17206" t="s">
        <v>2269</v>
      </c>
      <c r="D17206" t="s">
        <v>2987</v>
      </c>
      <c r="E17206" t="s">
        <v>3379</v>
      </c>
      <c r="F17206" s="6">
        <v>21</v>
      </c>
      <c r="G17206" s="6"/>
      <c r="H17206" s="6"/>
      <c r="I17206" s="6"/>
      <c r="J17206" s="6">
        <v>71.86</v>
      </c>
      <c r="K17206">
        <f t="shared" si="536"/>
        <v>1</v>
      </c>
    </row>
    <row r="17207" spans="1:11" x14ac:dyDescent="0.25">
      <c r="A17207" s="5" t="str">
        <f t="shared" si="537"/>
        <v>ZoneSouth Orange CountyAverage WeekdayAugust22</v>
      </c>
      <c r="B17207" t="s">
        <v>2238</v>
      </c>
      <c r="C17207" t="s">
        <v>2269</v>
      </c>
      <c r="D17207" t="s">
        <v>2987</v>
      </c>
      <c r="E17207" t="s">
        <v>3379</v>
      </c>
      <c r="F17207" s="6">
        <v>22</v>
      </c>
      <c r="G17207" s="6"/>
      <c r="H17207" s="6"/>
      <c r="I17207" s="6"/>
      <c r="J17207" s="6">
        <v>69.089999999999989</v>
      </c>
      <c r="K17207">
        <f t="shared" si="536"/>
        <v>1</v>
      </c>
    </row>
    <row r="17208" spans="1:11" x14ac:dyDescent="0.25">
      <c r="A17208" s="5" t="str">
        <f t="shared" si="537"/>
        <v>ZoneSouth Orange CountyAverage WeekdayAugust23</v>
      </c>
      <c r="B17208" t="s">
        <v>2238</v>
      </c>
      <c r="C17208" t="s">
        <v>2269</v>
      </c>
      <c r="D17208" t="s">
        <v>2987</v>
      </c>
      <c r="E17208" t="s">
        <v>3379</v>
      </c>
      <c r="F17208" s="6">
        <v>23</v>
      </c>
      <c r="G17208" s="6"/>
      <c r="H17208" s="6"/>
      <c r="I17208" s="6"/>
      <c r="J17208" s="6">
        <v>68.17</v>
      </c>
      <c r="K17208">
        <f t="shared" si="536"/>
        <v>1</v>
      </c>
    </row>
    <row r="17209" spans="1:11" x14ac:dyDescent="0.25">
      <c r="A17209" s="5" t="str">
        <f t="shared" si="537"/>
        <v>ZoneSouth Orange CountyAverage WeekdayAugust24</v>
      </c>
      <c r="B17209" t="s">
        <v>2238</v>
      </c>
      <c r="C17209" t="s">
        <v>2269</v>
      </c>
      <c r="D17209" t="s">
        <v>2987</v>
      </c>
      <c r="E17209" t="s">
        <v>3379</v>
      </c>
      <c r="F17209" s="6">
        <v>24</v>
      </c>
      <c r="G17209" s="6"/>
      <c r="H17209" s="6"/>
      <c r="I17209" s="6"/>
      <c r="J17209" s="6">
        <v>67.623333333333335</v>
      </c>
      <c r="K17209">
        <f t="shared" si="536"/>
        <v>1</v>
      </c>
    </row>
    <row r="17210" spans="1:11" x14ac:dyDescent="0.25">
      <c r="A17210" s="5" t="str">
        <f t="shared" si="537"/>
        <v>ZoneSouth Orange CountyMonthly Peak DayAugust1</v>
      </c>
      <c r="B17210" t="s">
        <v>2238</v>
      </c>
      <c r="C17210" t="s">
        <v>2269</v>
      </c>
      <c r="D17210" t="s">
        <v>2988</v>
      </c>
      <c r="E17210" t="s">
        <v>3379</v>
      </c>
      <c r="F17210" s="6">
        <v>1</v>
      </c>
      <c r="G17210" s="6"/>
      <c r="H17210" s="6"/>
      <c r="I17210" s="6"/>
      <c r="J17210" s="6">
        <v>69.656666666666652</v>
      </c>
      <c r="K17210">
        <f t="shared" si="536"/>
        <v>1</v>
      </c>
    </row>
    <row r="17211" spans="1:11" x14ac:dyDescent="0.25">
      <c r="A17211" s="5" t="str">
        <f t="shared" si="537"/>
        <v>ZoneSouth Orange CountyMonthly Peak DayAugust2</v>
      </c>
      <c r="B17211" t="s">
        <v>2238</v>
      </c>
      <c r="C17211" t="s">
        <v>2269</v>
      </c>
      <c r="D17211" t="s">
        <v>2988</v>
      </c>
      <c r="E17211" t="s">
        <v>3379</v>
      </c>
      <c r="F17211" s="6">
        <v>2</v>
      </c>
      <c r="G17211" s="6"/>
      <c r="H17211" s="6"/>
      <c r="I17211" s="6"/>
      <c r="J17211" s="6">
        <v>69.40333333333335</v>
      </c>
      <c r="K17211">
        <f t="shared" si="536"/>
        <v>1</v>
      </c>
    </row>
    <row r="17212" spans="1:11" x14ac:dyDescent="0.25">
      <c r="A17212" s="5" t="str">
        <f t="shared" si="537"/>
        <v>ZoneSouth Orange CountyMonthly Peak DayAugust3</v>
      </c>
      <c r="B17212" t="s">
        <v>2238</v>
      </c>
      <c r="C17212" t="s">
        <v>2269</v>
      </c>
      <c r="D17212" t="s">
        <v>2988</v>
      </c>
      <c r="E17212" t="s">
        <v>3379</v>
      </c>
      <c r="F17212" s="6">
        <v>3</v>
      </c>
      <c r="G17212" s="6"/>
      <c r="H17212" s="6"/>
      <c r="I17212" s="6"/>
      <c r="J17212" s="6">
        <v>69.039999999999992</v>
      </c>
      <c r="K17212">
        <f t="shared" si="536"/>
        <v>1</v>
      </c>
    </row>
    <row r="17213" spans="1:11" x14ac:dyDescent="0.25">
      <c r="A17213" s="5" t="str">
        <f t="shared" si="537"/>
        <v>ZoneSouth Orange CountyMonthly Peak DayAugust4</v>
      </c>
      <c r="B17213" t="s">
        <v>2238</v>
      </c>
      <c r="C17213" t="s">
        <v>2269</v>
      </c>
      <c r="D17213" t="s">
        <v>2988</v>
      </c>
      <c r="E17213" t="s">
        <v>3379</v>
      </c>
      <c r="F17213" s="6">
        <v>4</v>
      </c>
      <c r="G17213" s="6"/>
      <c r="H17213" s="6"/>
      <c r="I17213" s="6"/>
      <c r="J17213" s="6">
        <v>68.983333333333334</v>
      </c>
      <c r="K17213">
        <f t="shared" si="536"/>
        <v>1</v>
      </c>
    </row>
    <row r="17214" spans="1:11" x14ac:dyDescent="0.25">
      <c r="A17214" s="5" t="str">
        <f t="shared" si="537"/>
        <v>ZoneSouth Orange CountyMonthly Peak DayAugust5</v>
      </c>
      <c r="B17214" t="s">
        <v>2238</v>
      </c>
      <c r="C17214" t="s">
        <v>2269</v>
      </c>
      <c r="D17214" t="s">
        <v>2988</v>
      </c>
      <c r="E17214" t="s">
        <v>3379</v>
      </c>
      <c r="F17214" s="6">
        <v>5</v>
      </c>
      <c r="G17214" s="6"/>
      <c r="H17214" s="6"/>
      <c r="I17214" s="6"/>
      <c r="J17214" s="6">
        <v>68.686666666666682</v>
      </c>
      <c r="K17214">
        <f t="shared" si="536"/>
        <v>1</v>
      </c>
    </row>
    <row r="17215" spans="1:11" x14ac:dyDescent="0.25">
      <c r="A17215" s="5" t="str">
        <f t="shared" si="537"/>
        <v>ZoneSouth Orange CountyMonthly Peak DayAugust6</v>
      </c>
      <c r="B17215" t="s">
        <v>2238</v>
      </c>
      <c r="C17215" t="s">
        <v>2269</v>
      </c>
      <c r="D17215" t="s">
        <v>2988</v>
      </c>
      <c r="E17215" t="s">
        <v>3379</v>
      </c>
      <c r="F17215" s="6">
        <v>6</v>
      </c>
      <c r="G17215" s="6"/>
      <c r="H17215" s="6"/>
      <c r="I17215" s="6"/>
      <c r="J17215" s="6">
        <v>68.963333333333352</v>
      </c>
      <c r="K17215">
        <f t="shared" si="536"/>
        <v>1</v>
      </c>
    </row>
    <row r="17216" spans="1:11" x14ac:dyDescent="0.25">
      <c r="A17216" s="5" t="str">
        <f t="shared" si="537"/>
        <v>ZoneSouth Orange CountyMonthly Peak DayAugust7</v>
      </c>
      <c r="B17216" t="s">
        <v>2238</v>
      </c>
      <c r="C17216" t="s">
        <v>2269</v>
      </c>
      <c r="D17216" t="s">
        <v>2988</v>
      </c>
      <c r="E17216" t="s">
        <v>3379</v>
      </c>
      <c r="F17216" s="6">
        <v>7</v>
      </c>
      <c r="G17216" s="6"/>
      <c r="H17216" s="6"/>
      <c r="I17216" s="6"/>
      <c r="J17216" s="6">
        <v>69.256666666666646</v>
      </c>
      <c r="K17216">
        <f t="shared" si="536"/>
        <v>1</v>
      </c>
    </row>
    <row r="17217" spans="1:11" x14ac:dyDescent="0.25">
      <c r="A17217" s="5" t="str">
        <f t="shared" si="537"/>
        <v>ZoneSouth Orange CountyMonthly Peak DayAugust8</v>
      </c>
      <c r="B17217" t="s">
        <v>2238</v>
      </c>
      <c r="C17217" t="s">
        <v>2269</v>
      </c>
      <c r="D17217" t="s">
        <v>2988</v>
      </c>
      <c r="E17217" t="s">
        <v>3379</v>
      </c>
      <c r="F17217" s="6">
        <v>8</v>
      </c>
      <c r="G17217" s="6"/>
      <c r="H17217" s="6"/>
      <c r="I17217" s="6"/>
      <c r="J17217" s="6">
        <v>69.760000000000005</v>
      </c>
      <c r="K17217">
        <f t="shared" si="536"/>
        <v>1</v>
      </c>
    </row>
    <row r="17218" spans="1:11" x14ac:dyDescent="0.25">
      <c r="A17218" s="5" t="str">
        <f t="shared" si="537"/>
        <v>ZoneSouth Orange CountyMonthly Peak DayAugust9</v>
      </c>
      <c r="B17218" t="s">
        <v>2238</v>
      </c>
      <c r="C17218" t="s">
        <v>2269</v>
      </c>
      <c r="D17218" t="s">
        <v>2988</v>
      </c>
      <c r="E17218" t="s">
        <v>3379</v>
      </c>
      <c r="F17218" s="6">
        <v>9</v>
      </c>
      <c r="G17218" s="6"/>
      <c r="H17218" s="6"/>
      <c r="I17218" s="6"/>
      <c r="J17218" s="6">
        <v>71.33</v>
      </c>
      <c r="K17218">
        <f t="shared" ref="K17218:K17281" si="538">INDEX(events, MATCH(CONCATENATE(B17218, C17218, D17218, E17218), events_y, 0), MATCH("Confidential", events_x, 0))</f>
        <v>1</v>
      </c>
    </row>
    <row r="17219" spans="1:11" x14ac:dyDescent="0.25">
      <c r="A17219" s="5" t="str">
        <f t="shared" ref="A17219:A17282" si="539">CONCATENATE(B17219, C17219, D17219, E17219, F17219)</f>
        <v>ZoneSouth Orange CountyMonthly Peak DayAugust10</v>
      </c>
      <c r="B17219" t="s">
        <v>2238</v>
      </c>
      <c r="C17219" t="s">
        <v>2269</v>
      </c>
      <c r="D17219" t="s">
        <v>2988</v>
      </c>
      <c r="E17219" t="s">
        <v>3379</v>
      </c>
      <c r="F17219" s="6">
        <v>10</v>
      </c>
      <c r="G17219" s="6"/>
      <c r="H17219" s="6"/>
      <c r="I17219" s="6"/>
      <c r="J17219" s="6">
        <v>74.433333333333323</v>
      </c>
      <c r="K17219">
        <f t="shared" si="538"/>
        <v>1</v>
      </c>
    </row>
    <row r="17220" spans="1:11" x14ac:dyDescent="0.25">
      <c r="A17220" s="5" t="str">
        <f t="shared" si="539"/>
        <v>ZoneSouth Orange CountyMonthly Peak DayAugust11</v>
      </c>
      <c r="B17220" t="s">
        <v>2238</v>
      </c>
      <c r="C17220" t="s">
        <v>2269</v>
      </c>
      <c r="D17220" t="s">
        <v>2988</v>
      </c>
      <c r="E17220" t="s">
        <v>3379</v>
      </c>
      <c r="F17220" s="6">
        <v>11</v>
      </c>
      <c r="G17220" s="6"/>
      <c r="H17220" s="6"/>
      <c r="I17220" s="6"/>
      <c r="J17220" s="6">
        <v>77.733333333333334</v>
      </c>
      <c r="K17220">
        <f t="shared" si="538"/>
        <v>1</v>
      </c>
    </row>
    <row r="17221" spans="1:11" x14ac:dyDescent="0.25">
      <c r="A17221" s="5" t="str">
        <f t="shared" si="539"/>
        <v>ZoneSouth Orange CountyMonthly Peak DayAugust12</v>
      </c>
      <c r="B17221" t="s">
        <v>2238</v>
      </c>
      <c r="C17221" t="s">
        <v>2269</v>
      </c>
      <c r="D17221" t="s">
        <v>2988</v>
      </c>
      <c r="E17221" t="s">
        <v>3379</v>
      </c>
      <c r="F17221" s="6">
        <v>12</v>
      </c>
      <c r="G17221" s="6"/>
      <c r="H17221" s="6"/>
      <c r="I17221" s="6"/>
      <c r="J17221" s="6">
        <v>80.63333333333334</v>
      </c>
      <c r="K17221">
        <f t="shared" si="538"/>
        <v>1</v>
      </c>
    </row>
    <row r="17222" spans="1:11" x14ac:dyDescent="0.25">
      <c r="A17222" s="5" t="str">
        <f t="shared" si="539"/>
        <v>ZoneSouth Orange CountyMonthly Peak DayAugust13</v>
      </c>
      <c r="B17222" t="s">
        <v>2238</v>
      </c>
      <c r="C17222" t="s">
        <v>2269</v>
      </c>
      <c r="D17222" t="s">
        <v>2988</v>
      </c>
      <c r="E17222" t="s">
        <v>3379</v>
      </c>
      <c r="F17222" s="6">
        <v>13</v>
      </c>
      <c r="G17222" s="6"/>
      <c r="H17222" s="6"/>
      <c r="I17222" s="6"/>
      <c r="J17222" s="6">
        <v>80.999999999999986</v>
      </c>
      <c r="K17222">
        <f t="shared" si="538"/>
        <v>1</v>
      </c>
    </row>
    <row r="17223" spans="1:11" x14ac:dyDescent="0.25">
      <c r="A17223" s="5" t="str">
        <f t="shared" si="539"/>
        <v>ZoneSouth Orange CountyMonthly Peak DayAugust14</v>
      </c>
      <c r="B17223" t="s">
        <v>2238</v>
      </c>
      <c r="C17223" t="s">
        <v>2269</v>
      </c>
      <c r="D17223" t="s">
        <v>2988</v>
      </c>
      <c r="E17223" t="s">
        <v>3379</v>
      </c>
      <c r="F17223" s="6">
        <v>14</v>
      </c>
      <c r="G17223" s="6"/>
      <c r="H17223" s="6"/>
      <c r="I17223" s="6"/>
      <c r="J17223" s="6">
        <v>80.799999999999983</v>
      </c>
      <c r="K17223">
        <f t="shared" si="538"/>
        <v>1</v>
      </c>
    </row>
    <row r="17224" spans="1:11" x14ac:dyDescent="0.25">
      <c r="A17224" s="5" t="str">
        <f t="shared" si="539"/>
        <v>ZoneSouth Orange CountyMonthly Peak DayAugust15</v>
      </c>
      <c r="B17224" t="s">
        <v>2238</v>
      </c>
      <c r="C17224" t="s">
        <v>2269</v>
      </c>
      <c r="D17224" t="s">
        <v>2988</v>
      </c>
      <c r="E17224" t="s">
        <v>3379</v>
      </c>
      <c r="F17224" s="6">
        <v>15</v>
      </c>
      <c r="G17224" s="6"/>
      <c r="H17224" s="6"/>
      <c r="I17224" s="6"/>
      <c r="J17224" s="6">
        <v>79.933333333333323</v>
      </c>
      <c r="K17224">
        <f t="shared" si="538"/>
        <v>1</v>
      </c>
    </row>
    <row r="17225" spans="1:11" x14ac:dyDescent="0.25">
      <c r="A17225" s="5" t="str">
        <f t="shared" si="539"/>
        <v>ZoneSouth Orange CountyMonthly Peak DayAugust16</v>
      </c>
      <c r="B17225" t="s">
        <v>2238</v>
      </c>
      <c r="C17225" t="s">
        <v>2269</v>
      </c>
      <c r="D17225" t="s">
        <v>2988</v>
      </c>
      <c r="E17225" t="s">
        <v>3379</v>
      </c>
      <c r="F17225" s="6">
        <v>16</v>
      </c>
      <c r="G17225" s="6"/>
      <c r="H17225" s="6"/>
      <c r="I17225" s="6"/>
      <c r="J17225" s="6">
        <v>80.63333333333334</v>
      </c>
      <c r="K17225">
        <f t="shared" si="538"/>
        <v>1</v>
      </c>
    </row>
    <row r="17226" spans="1:11" x14ac:dyDescent="0.25">
      <c r="A17226" s="5" t="str">
        <f t="shared" si="539"/>
        <v>ZoneSouth Orange CountyMonthly Peak DayAugust17</v>
      </c>
      <c r="B17226" t="s">
        <v>2238</v>
      </c>
      <c r="C17226" t="s">
        <v>2269</v>
      </c>
      <c r="D17226" t="s">
        <v>2988</v>
      </c>
      <c r="E17226" t="s">
        <v>3379</v>
      </c>
      <c r="F17226" s="6">
        <v>17</v>
      </c>
      <c r="G17226" s="6"/>
      <c r="H17226" s="6"/>
      <c r="I17226" s="6"/>
      <c r="J17226" s="6">
        <v>80.000000000000014</v>
      </c>
      <c r="K17226">
        <f t="shared" si="538"/>
        <v>1</v>
      </c>
    </row>
    <row r="17227" spans="1:11" x14ac:dyDescent="0.25">
      <c r="A17227" s="5" t="str">
        <f t="shared" si="539"/>
        <v>ZoneSouth Orange CountyMonthly Peak DayAugust18</v>
      </c>
      <c r="B17227" t="s">
        <v>2238</v>
      </c>
      <c r="C17227" t="s">
        <v>2269</v>
      </c>
      <c r="D17227" t="s">
        <v>2988</v>
      </c>
      <c r="E17227" t="s">
        <v>3379</v>
      </c>
      <c r="F17227" s="6">
        <v>18</v>
      </c>
      <c r="G17227" s="6"/>
      <c r="H17227" s="6"/>
      <c r="I17227" s="6"/>
      <c r="J17227" s="6">
        <v>78.133333333333326</v>
      </c>
      <c r="K17227">
        <f t="shared" si="538"/>
        <v>1</v>
      </c>
    </row>
    <row r="17228" spans="1:11" x14ac:dyDescent="0.25">
      <c r="A17228" s="5" t="str">
        <f t="shared" si="539"/>
        <v>ZoneSouth Orange CountyMonthly Peak DayAugust19</v>
      </c>
      <c r="B17228" t="s">
        <v>2238</v>
      </c>
      <c r="C17228" t="s">
        <v>2269</v>
      </c>
      <c r="D17228" t="s">
        <v>2988</v>
      </c>
      <c r="E17228" t="s">
        <v>3379</v>
      </c>
      <c r="F17228" s="6">
        <v>19</v>
      </c>
      <c r="G17228" s="6"/>
      <c r="H17228" s="6"/>
      <c r="I17228" s="6"/>
      <c r="J17228" s="6">
        <v>77.600000000000009</v>
      </c>
      <c r="K17228">
        <f t="shared" si="538"/>
        <v>1</v>
      </c>
    </row>
    <row r="17229" spans="1:11" x14ac:dyDescent="0.25">
      <c r="A17229" s="5" t="str">
        <f t="shared" si="539"/>
        <v>ZoneSouth Orange CountyMonthly Peak DayAugust20</v>
      </c>
      <c r="B17229" t="s">
        <v>2238</v>
      </c>
      <c r="C17229" t="s">
        <v>2269</v>
      </c>
      <c r="D17229" t="s">
        <v>2988</v>
      </c>
      <c r="E17229" t="s">
        <v>3379</v>
      </c>
      <c r="F17229" s="6">
        <v>20</v>
      </c>
      <c r="G17229" s="6"/>
      <c r="H17229" s="6"/>
      <c r="I17229" s="6"/>
      <c r="J17229" s="6">
        <v>75.63333333333334</v>
      </c>
      <c r="K17229">
        <f t="shared" si="538"/>
        <v>1</v>
      </c>
    </row>
    <row r="17230" spans="1:11" x14ac:dyDescent="0.25">
      <c r="A17230" s="5" t="str">
        <f t="shared" si="539"/>
        <v>ZoneSouth Orange CountyMonthly Peak DayAugust21</v>
      </c>
      <c r="B17230" t="s">
        <v>2238</v>
      </c>
      <c r="C17230" t="s">
        <v>2269</v>
      </c>
      <c r="D17230" t="s">
        <v>2988</v>
      </c>
      <c r="E17230" t="s">
        <v>3379</v>
      </c>
      <c r="F17230" s="6">
        <v>21</v>
      </c>
      <c r="G17230" s="6"/>
      <c r="H17230" s="6"/>
      <c r="I17230" s="6"/>
      <c r="J17230" s="6">
        <v>72.899999999999991</v>
      </c>
      <c r="K17230">
        <f t="shared" si="538"/>
        <v>1</v>
      </c>
    </row>
    <row r="17231" spans="1:11" x14ac:dyDescent="0.25">
      <c r="A17231" s="5" t="str">
        <f t="shared" si="539"/>
        <v>ZoneSouth Orange CountyMonthly Peak DayAugust22</v>
      </c>
      <c r="B17231" t="s">
        <v>2238</v>
      </c>
      <c r="C17231" t="s">
        <v>2269</v>
      </c>
      <c r="D17231" t="s">
        <v>2988</v>
      </c>
      <c r="E17231" t="s">
        <v>3379</v>
      </c>
      <c r="F17231" s="6">
        <v>22</v>
      </c>
      <c r="G17231" s="6"/>
      <c r="H17231" s="6"/>
      <c r="I17231" s="6"/>
      <c r="J17231" s="6">
        <v>71.59999999999998</v>
      </c>
      <c r="K17231">
        <f t="shared" si="538"/>
        <v>1</v>
      </c>
    </row>
    <row r="17232" spans="1:11" x14ac:dyDescent="0.25">
      <c r="A17232" s="5" t="str">
        <f t="shared" si="539"/>
        <v>ZoneSouth Orange CountyMonthly Peak DayAugust23</v>
      </c>
      <c r="B17232" t="s">
        <v>2238</v>
      </c>
      <c r="C17232" t="s">
        <v>2269</v>
      </c>
      <c r="D17232" t="s">
        <v>2988</v>
      </c>
      <c r="E17232" t="s">
        <v>3379</v>
      </c>
      <c r="F17232" s="6">
        <v>23</v>
      </c>
      <c r="G17232" s="6"/>
      <c r="H17232" s="6"/>
      <c r="I17232" s="6"/>
      <c r="J17232" s="6">
        <v>71.600000000000009</v>
      </c>
      <c r="K17232">
        <f t="shared" si="538"/>
        <v>1</v>
      </c>
    </row>
    <row r="17233" spans="1:11" x14ac:dyDescent="0.25">
      <c r="A17233" s="5" t="str">
        <f t="shared" si="539"/>
        <v>ZoneSouth Orange CountyMonthly Peak DayAugust24</v>
      </c>
      <c r="B17233" t="s">
        <v>2238</v>
      </c>
      <c r="C17233" t="s">
        <v>2269</v>
      </c>
      <c r="D17233" t="s">
        <v>2988</v>
      </c>
      <c r="E17233" t="s">
        <v>3379</v>
      </c>
      <c r="F17233" s="6">
        <v>24</v>
      </c>
      <c r="G17233" s="6"/>
      <c r="H17233" s="6"/>
      <c r="I17233" s="6"/>
      <c r="J17233" s="6">
        <v>71.533333333333346</v>
      </c>
      <c r="K17233">
        <f t="shared" si="538"/>
        <v>1</v>
      </c>
    </row>
    <row r="17234" spans="1:11" x14ac:dyDescent="0.25">
      <c r="A17234" s="5" t="str">
        <f t="shared" si="539"/>
        <v>ZoneSouth Orange CountyAverage WeekdaySeptember1</v>
      </c>
      <c r="B17234" t="s">
        <v>2238</v>
      </c>
      <c r="C17234" t="s">
        <v>2269</v>
      </c>
      <c r="D17234" t="s">
        <v>2989</v>
      </c>
      <c r="E17234" t="s">
        <v>3380</v>
      </c>
      <c r="F17234" s="6">
        <v>1</v>
      </c>
      <c r="G17234" s="6"/>
      <c r="H17234" s="6"/>
      <c r="I17234" s="6"/>
      <c r="J17234" s="6">
        <v>68.793333333333351</v>
      </c>
      <c r="K17234">
        <f t="shared" si="538"/>
        <v>1</v>
      </c>
    </row>
    <row r="17235" spans="1:11" x14ac:dyDescent="0.25">
      <c r="A17235" s="5" t="str">
        <f t="shared" si="539"/>
        <v>ZoneSouth Orange CountyAverage WeekdaySeptember2</v>
      </c>
      <c r="B17235" t="s">
        <v>2238</v>
      </c>
      <c r="C17235" t="s">
        <v>2269</v>
      </c>
      <c r="D17235" t="s">
        <v>2989</v>
      </c>
      <c r="E17235" t="s">
        <v>3380</v>
      </c>
      <c r="F17235" s="6">
        <v>2</v>
      </c>
      <c r="G17235" s="6"/>
      <c r="H17235" s="6"/>
      <c r="I17235" s="6"/>
      <c r="J17235" s="6">
        <v>67.946666666666673</v>
      </c>
      <c r="K17235">
        <f t="shared" si="538"/>
        <v>1</v>
      </c>
    </row>
    <row r="17236" spans="1:11" x14ac:dyDescent="0.25">
      <c r="A17236" s="5" t="str">
        <f t="shared" si="539"/>
        <v>ZoneSouth Orange CountyAverage WeekdaySeptember3</v>
      </c>
      <c r="B17236" t="s">
        <v>2238</v>
      </c>
      <c r="C17236" t="s">
        <v>2269</v>
      </c>
      <c r="D17236" t="s">
        <v>2989</v>
      </c>
      <c r="E17236" t="s">
        <v>3380</v>
      </c>
      <c r="F17236" s="6">
        <v>3</v>
      </c>
      <c r="G17236" s="6"/>
      <c r="H17236" s="6"/>
      <c r="I17236" s="6"/>
      <c r="J17236" s="6">
        <v>67.526666666666657</v>
      </c>
      <c r="K17236">
        <f t="shared" si="538"/>
        <v>1</v>
      </c>
    </row>
    <row r="17237" spans="1:11" x14ac:dyDescent="0.25">
      <c r="A17237" s="5" t="str">
        <f t="shared" si="539"/>
        <v>ZoneSouth Orange CountyAverage WeekdaySeptember4</v>
      </c>
      <c r="B17237" t="s">
        <v>2238</v>
      </c>
      <c r="C17237" t="s">
        <v>2269</v>
      </c>
      <c r="D17237" t="s">
        <v>2989</v>
      </c>
      <c r="E17237" t="s">
        <v>3380</v>
      </c>
      <c r="F17237" s="6">
        <v>4</v>
      </c>
      <c r="G17237" s="6"/>
      <c r="H17237" s="6"/>
      <c r="I17237" s="6"/>
      <c r="J17237" s="6">
        <v>67.076666666666668</v>
      </c>
      <c r="K17237">
        <f t="shared" si="538"/>
        <v>1</v>
      </c>
    </row>
    <row r="17238" spans="1:11" x14ac:dyDescent="0.25">
      <c r="A17238" s="5" t="str">
        <f t="shared" si="539"/>
        <v>ZoneSouth Orange CountyAverage WeekdaySeptember5</v>
      </c>
      <c r="B17238" t="s">
        <v>2238</v>
      </c>
      <c r="C17238" t="s">
        <v>2269</v>
      </c>
      <c r="D17238" t="s">
        <v>2989</v>
      </c>
      <c r="E17238" t="s">
        <v>3380</v>
      </c>
      <c r="F17238" s="6">
        <v>5</v>
      </c>
      <c r="G17238" s="6"/>
      <c r="H17238" s="6"/>
      <c r="I17238" s="6"/>
      <c r="J17238" s="6">
        <v>66.623333333333335</v>
      </c>
      <c r="K17238">
        <f t="shared" si="538"/>
        <v>1</v>
      </c>
    </row>
    <row r="17239" spans="1:11" x14ac:dyDescent="0.25">
      <c r="A17239" s="5" t="str">
        <f t="shared" si="539"/>
        <v>ZoneSouth Orange CountyAverage WeekdaySeptember6</v>
      </c>
      <c r="B17239" t="s">
        <v>2238</v>
      </c>
      <c r="C17239" t="s">
        <v>2269</v>
      </c>
      <c r="D17239" t="s">
        <v>2989</v>
      </c>
      <c r="E17239" t="s">
        <v>3380</v>
      </c>
      <c r="F17239" s="6">
        <v>6</v>
      </c>
      <c r="G17239" s="6"/>
      <c r="H17239" s="6"/>
      <c r="I17239" s="6"/>
      <c r="J17239" s="6">
        <v>66.023333333333341</v>
      </c>
      <c r="K17239">
        <f t="shared" si="538"/>
        <v>1</v>
      </c>
    </row>
    <row r="17240" spans="1:11" x14ac:dyDescent="0.25">
      <c r="A17240" s="5" t="str">
        <f t="shared" si="539"/>
        <v>ZoneSouth Orange CountyAverage WeekdaySeptember7</v>
      </c>
      <c r="B17240" t="s">
        <v>2238</v>
      </c>
      <c r="C17240" t="s">
        <v>2269</v>
      </c>
      <c r="D17240" t="s">
        <v>2989</v>
      </c>
      <c r="E17240" t="s">
        <v>3380</v>
      </c>
      <c r="F17240" s="6">
        <v>7</v>
      </c>
      <c r="G17240" s="6"/>
      <c r="H17240" s="6"/>
      <c r="I17240" s="6"/>
      <c r="J17240" s="6">
        <v>65.649999999999991</v>
      </c>
      <c r="K17240">
        <f t="shared" si="538"/>
        <v>1</v>
      </c>
    </row>
    <row r="17241" spans="1:11" x14ac:dyDescent="0.25">
      <c r="A17241" s="5" t="str">
        <f t="shared" si="539"/>
        <v>ZoneSouth Orange CountyAverage WeekdaySeptember8</v>
      </c>
      <c r="B17241" t="s">
        <v>2238</v>
      </c>
      <c r="C17241" t="s">
        <v>2269</v>
      </c>
      <c r="D17241" t="s">
        <v>2989</v>
      </c>
      <c r="E17241" t="s">
        <v>3380</v>
      </c>
      <c r="F17241" s="6">
        <v>8</v>
      </c>
      <c r="G17241" s="6"/>
      <c r="H17241" s="6"/>
      <c r="I17241" s="6"/>
      <c r="J17241" s="6">
        <v>65.363333333333344</v>
      </c>
      <c r="K17241">
        <f t="shared" si="538"/>
        <v>1</v>
      </c>
    </row>
    <row r="17242" spans="1:11" x14ac:dyDescent="0.25">
      <c r="A17242" s="5" t="str">
        <f t="shared" si="539"/>
        <v>ZoneSouth Orange CountyAverage WeekdaySeptember9</v>
      </c>
      <c r="B17242" t="s">
        <v>2238</v>
      </c>
      <c r="C17242" t="s">
        <v>2269</v>
      </c>
      <c r="D17242" t="s">
        <v>2989</v>
      </c>
      <c r="E17242" t="s">
        <v>3380</v>
      </c>
      <c r="F17242" s="6">
        <v>9</v>
      </c>
      <c r="G17242" s="6"/>
      <c r="H17242" s="6"/>
      <c r="I17242" s="6"/>
      <c r="J17242" s="6">
        <v>65.726666666666674</v>
      </c>
      <c r="K17242">
        <f t="shared" si="538"/>
        <v>1</v>
      </c>
    </row>
    <row r="17243" spans="1:11" x14ac:dyDescent="0.25">
      <c r="A17243" s="5" t="str">
        <f t="shared" si="539"/>
        <v>ZoneSouth Orange CountyAverage WeekdaySeptember10</v>
      </c>
      <c r="B17243" t="s">
        <v>2238</v>
      </c>
      <c r="C17243" t="s">
        <v>2269</v>
      </c>
      <c r="D17243" t="s">
        <v>2989</v>
      </c>
      <c r="E17243" t="s">
        <v>3380</v>
      </c>
      <c r="F17243" s="6">
        <v>10</v>
      </c>
      <c r="G17243" s="6"/>
      <c r="H17243" s="6"/>
      <c r="I17243" s="6"/>
      <c r="J17243" s="6">
        <v>68.683333333333323</v>
      </c>
      <c r="K17243">
        <f t="shared" si="538"/>
        <v>1</v>
      </c>
    </row>
    <row r="17244" spans="1:11" x14ac:dyDescent="0.25">
      <c r="A17244" s="5" t="str">
        <f t="shared" si="539"/>
        <v>ZoneSouth Orange CountyAverage WeekdaySeptember11</v>
      </c>
      <c r="B17244" t="s">
        <v>2238</v>
      </c>
      <c r="C17244" t="s">
        <v>2269</v>
      </c>
      <c r="D17244" t="s">
        <v>2989</v>
      </c>
      <c r="E17244" t="s">
        <v>3380</v>
      </c>
      <c r="F17244" s="6">
        <v>11</v>
      </c>
      <c r="G17244" s="6"/>
      <c r="H17244" s="6"/>
      <c r="I17244" s="6"/>
      <c r="J17244" s="6">
        <v>71.933333333333323</v>
      </c>
      <c r="K17244">
        <f t="shared" si="538"/>
        <v>1</v>
      </c>
    </row>
    <row r="17245" spans="1:11" x14ac:dyDescent="0.25">
      <c r="A17245" s="5" t="str">
        <f t="shared" si="539"/>
        <v>ZoneSouth Orange CountyAverage WeekdaySeptember12</v>
      </c>
      <c r="B17245" t="s">
        <v>2238</v>
      </c>
      <c r="C17245" t="s">
        <v>2269</v>
      </c>
      <c r="D17245" t="s">
        <v>2989</v>
      </c>
      <c r="E17245" t="s">
        <v>3380</v>
      </c>
      <c r="F17245" s="6">
        <v>12</v>
      </c>
      <c r="G17245" s="6"/>
      <c r="H17245" s="6"/>
      <c r="I17245" s="6"/>
      <c r="J17245" s="6">
        <v>74.13333333333334</v>
      </c>
      <c r="K17245">
        <f t="shared" si="538"/>
        <v>1</v>
      </c>
    </row>
    <row r="17246" spans="1:11" x14ac:dyDescent="0.25">
      <c r="A17246" s="5" t="str">
        <f t="shared" si="539"/>
        <v>ZoneSouth Orange CountyAverage WeekdaySeptember13</v>
      </c>
      <c r="B17246" t="s">
        <v>2238</v>
      </c>
      <c r="C17246" t="s">
        <v>2269</v>
      </c>
      <c r="D17246" t="s">
        <v>2989</v>
      </c>
      <c r="E17246" t="s">
        <v>3380</v>
      </c>
      <c r="F17246" s="6">
        <v>13</v>
      </c>
      <c r="G17246" s="6"/>
      <c r="H17246" s="6"/>
      <c r="I17246" s="6"/>
      <c r="J17246" s="6">
        <v>74.933333333333323</v>
      </c>
      <c r="K17246">
        <f t="shared" si="538"/>
        <v>1</v>
      </c>
    </row>
    <row r="17247" spans="1:11" x14ac:dyDescent="0.25">
      <c r="A17247" s="5" t="str">
        <f t="shared" si="539"/>
        <v>ZoneSouth Orange CountyAverage WeekdaySeptember14</v>
      </c>
      <c r="B17247" t="s">
        <v>2238</v>
      </c>
      <c r="C17247" t="s">
        <v>2269</v>
      </c>
      <c r="D17247" t="s">
        <v>2989</v>
      </c>
      <c r="E17247" t="s">
        <v>3380</v>
      </c>
      <c r="F17247" s="6">
        <v>14</v>
      </c>
      <c r="G17247" s="6"/>
      <c r="H17247" s="6"/>
      <c r="I17247" s="6"/>
      <c r="J17247" s="6">
        <v>75.766666666666652</v>
      </c>
      <c r="K17247">
        <f t="shared" si="538"/>
        <v>1</v>
      </c>
    </row>
    <row r="17248" spans="1:11" x14ac:dyDescent="0.25">
      <c r="A17248" s="5" t="str">
        <f t="shared" si="539"/>
        <v>ZoneSouth Orange CountyAverage WeekdaySeptember15</v>
      </c>
      <c r="B17248" t="s">
        <v>2238</v>
      </c>
      <c r="C17248" t="s">
        <v>2269</v>
      </c>
      <c r="D17248" t="s">
        <v>2989</v>
      </c>
      <c r="E17248" t="s">
        <v>3380</v>
      </c>
      <c r="F17248" s="6">
        <v>15</v>
      </c>
      <c r="G17248" s="6"/>
      <c r="H17248" s="6"/>
      <c r="I17248" s="6"/>
      <c r="J17248" s="6">
        <v>76.899999999999991</v>
      </c>
      <c r="K17248">
        <f t="shared" si="538"/>
        <v>1</v>
      </c>
    </row>
    <row r="17249" spans="1:11" x14ac:dyDescent="0.25">
      <c r="A17249" s="5" t="str">
        <f t="shared" si="539"/>
        <v>ZoneSouth Orange CountyAverage WeekdaySeptember16</v>
      </c>
      <c r="B17249" t="s">
        <v>2238</v>
      </c>
      <c r="C17249" t="s">
        <v>2269</v>
      </c>
      <c r="D17249" t="s">
        <v>2989</v>
      </c>
      <c r="E17249" t="s">
        <v>3380</v>
      </c>
      <c r="F17249" s="6">
        <v>16</v>
      </c>
      <c r="G17249" s="6"/>
      <c r="H17249" s="6"/>
      <c r="I17249" s="6"/>
      <c r="J17249" s="6">
        <v>77.033333333333331</v>
      </c>
      <c r="K17249">
        <f t="shared" si="538"/>
        <v>1</v>
      </c>
    </row>
    <row r="17250" spans="1:11" x14ac:dyDescent="0.25">
      <c r="A17250" s="5" t="str">
        <f t="shared" si="539"/>
        <v>ZoneSouth Orange CountyAverage WeekdaySeptember17</v>
      </c>
      <c r="B17250" t="s">
        <v>2238</v>
      </c>
      <c r="C17250" t="s">
        <v>2269</v>
      </c>
      <c r="D17250" t="s">
        <v>2989</v>
      </c>
      <c r="E17250" t="s">
        <v>3380</v>
      </c>
      <c r="F17250" s="6">
        <v>17</v>
      </c>
      <c r="G17250" s="6"/>
      <c r="H17250" s="6"/>
      <c r="I17250" s="6"/>
      <c r="J17250" s="6">
        <v>74.533333333333331</v>
      </c>
      <c r="K17250">
        <f t="shared" si="538"/>
        <v>1</v>
      </c>
    </row>
    <row r="17251" spans="1:11" x14ac:dyDescent="0.25">
      <c r="A17251" s="5" t="str">
        <f t="shared" si="539"/>
        <v>ZoneSouth Orange CountyAverage WeekdaySeptember18</v>
      </c>
      <c r="B17251" t="s">
        <v>2238</v>
      </c>
      <c r="C17251" t="s">
        <v>2269</v>
      </c>
      <c r="D17251" t="s">
        <v>2989</v>
      </c>
      <c r="E17251" t="s">
        <v>3380</v>
      </c>
      <c r="F17251" s="6">
        <v>18</v>
      </c>
      <c r="G17251" s="6"/>
      <c r="H17251" s="6"/>
      <c r="I17251" s="6"/>
      <c r="J17251" s="6">
        <v>72.533333333333346</v>
      </c>
      <c r="K17251">
        <f t="shared" si="538"/>
        <v>1</v>
      </c>
    </row>
    <row r="17252" spans="1:11" x14ac:dyDescent="0.25">
      <c r="A17252" s="5" t="str">
        <f t="shared" si="539"/>
        <v>ZoneSouth Orange CountyAverage WeekdaySeptember19</v>
      </c>
      <c r="B17252" t="s">
        <v>2238</v>
      </c>
      <c r="C17252" t="s">
        <v>2269</v>
      </c>
      <c r="D17252" t="s">
        <v>2989</v>
      </c>
      <c r="E17252" t="s">
        <v>3380</v>
      </c>
      <c r="F17252" s="6">
        <v>19</v>
      </c>
      <c r="G17252" s="6"/>
      <c r="H17252" s="6"/>
      <c r="I17252" s="6"/>
      <c r="J17252" s="6">
        <v>70.803333333333327</v>
      </c>
      <c r="K17252">
        <f t="shared" si="538"/>
        <v>1</v>
      </c>
    </row>
    <row r="17253" spans="1:11" x14ac:dyDescent="0.25">
      <c r="A17253" s="5" t="str">
        <f t="shared" si="539"/>
        <v>ZoneSouth Orange CountyAverage WeekdaySeptember20</v>
      </c>
      <c r="B17253" t="s">
        <v>2238</v>
      </c>
      <c r="C17253" t="s">
        <v>2269</v>
      </c>
      <c r="D17253" t="s">
        <v>2989</v>
      </c>
      <c r="E17253" t="s">
        <v>3380</v>
      </c>
      <c r="F17253" s="6">
        <v>20</v>
      </c>
      <c r="G17253" s="6"/>
      <c r="H17253" s="6"/>
      <c r="I17253" s="6"/>
      <c r="J17253" s="6">
        <v>69.290000000000006</v>
      </c>
      <c r="K17253">
        <f t="shared" si="538"/>
        <v>1</v>
      </c>
    </row>
    <row r="17254" spans="1:11" x14ac:dyDescent="0.25">
      <c r="A17254" s="5" t="str">
        <f t="shared" si="539"/>
        <v>ZoneSouth Orange CountyAverage WeekdaySeptember21</v>
      </c>
      <c r="B17254" t="s">
        <v>2238</v>
      </c>
      <c r="C17254" t="s">
        <v>2269</v>
      </c>
      <c r="D17254" t="s">
        <v>2989</v>
      </c>
      <c r="E17254" t="s">
        <v>3380</v>
      </c>
      <c r="F17254" s="6">
        <v>21</v>
      </c>
      <c r="G17254" s="6"/>
      <c r="H17254" s="6"/>
      <c r="I17254" s="6"/>
      <c r="J17254" s="6">
        <v>67.830000000000013</v>
      </c>
      <c r="K17254">
        <f t="shared" si="538"/>
        <v>1</v>
      </c>
    </row>
    <row r="17255" spans="1:11" x14ac:dyDescent="0.25">
      <c r="A17255" s="5" t="str">
        <f t="shared" si="539"/>
        <v>ZoneSouth Orange CountyAverage WeekdaySeptember22</v>
      </c>
      <c r="B17255" t="s">
        <v>2238</v>
      </c>
      <c r="C17255" t="s">
        <v>2269</v>
      </c>
      <c r="D17255" t="s">
        <v>2989</v>
      </c>
      <c r="E17255" t="s">
        <v>3380</v>
      </c>
      <c r="F17255" s="6">
        <v>22</v>
      </c>
      <c r="G17255" s="6"/>
      <c r="H17255" s="6"/>
      <c r="I17255" s="6"/>
      <c r="J17255" s="6">
        <v>67.316666666666677</v>
      </c>
      <c r="K17255">
        <f t="shared" si="538"/>
        <v>1</v>
      </c>
    </row>
    <row r="17256" spans="1:11" x14ac:dyDescent="0.25">
      <c r="A17256" s="5" t="str">
        <f t="shared" si="539"/>
        <v>ZoneSouth Orange CountyAverage WeekdaySeptember23</v>
      </c>
      <c r="B17256" t="s">
        <v>2238</v>
      </c>
      <c r="C17256" t="s">
        <v>2269</v>
      </c>
      <c r="D17256" t="s">
        <v>2989</v>
      </c>
      <c r="E17256" t="s">
        <v>3380</v>
      </c>
      <c r="F17256" s="6">
        <v>23</v>
      </c>
      <c r="G17256" s="6"/>
      <c r="H17256" s="6"/>
      <c r="I17256" s="6"/>
      <c r="J17256" s="6">
        <v>66.490000000000023</v>
      </c>
      <c r="K17256">
        <f t="shared" si="538"/>
        <v>1</v>
      </c>
    </row>
    <row r="17257" spans="1:11" x14ac:dyDescent="0.25">
      <c r="A17257" s="5" t="str">
        <f t="shared" si="539"/>
        <v>ZoneSouth Orange CountyAverage WeekdaySeptember24</v>
      </c>
      <c r="B17257" t="s">
        <v>2238</v>
      </c>
      <c r="C17257" t="s">
        <v>2269</v>
      </c>
      <c r="D17257" t="s">
        <v>2989</v>
      </c>
      <c r="E17257" t="s">
        <v>3380</v>
      </c>
      <c r="F17257" s="6">
        <v>24</v>
      </c>
      <c r="G17257" s="6"/>
      <c r="H17257" s="6"/>
      <c r="I17257" s="6"/>
      <c r="J17257" s="6">
        <v>65.38000000000001</v>
      </c>
      <c r="K17257">
        <f t="shared" si="538"/>
        <v>1</v>
      </c>
    </row>
    <row r="17258" spans="1:11" x14ac:dyDescent="0.25">
      <c r="A17258" s="5" t="str">
        <f t="shared" si="539"/>
        <v>ZoneSouth Orange CountyMonthly Peak DaySeptember1</v>
      </c>
      <c r="B17258" t="s">
        <v>2238</v>
      </c>
      <c r="C17258" t="s">
        <v>2269</v>
      </c>
      <c r="D17258" t="s">
        <v>2990</v>
      </c>
      <c r="E17258" t="s">
        <v>3380</v>
      </c>
      <c r="F17258" s="6">
        <v>1</v>
      </c>
      <c r="G17258" s="6"/>
      <c r="H17258" s="6"/>
      <c r="I17258" s="6"/>
      <c r="J17258" s="6">
        <v>67.959999999999994</v>
      </c>
      <c r="K17258">
        <f t="shared" si="538"/>
        <v>1</v>
      </c>
    </row>
    <row r="17259" spans="1:11" x14ac:dyDescent="0.25">
      <c r="A17259" s="5" t="str">
        <f t="shared" si="539"/>
        <v>ZoneSouth Orange CountyMonthly Peak DaySeptember2</v>
      </c>
      <c r="B17259" t="s">
        <v>2238</v>
      </c>
      <c r="C17259" t="s">
        <v>2269</v>
      </c>
      <c r="D17259" t="s">
        <v>2990</v>
      </c>
      <c r="E17259" t="s">
        <v>3380</v>
      </c>
      <c r="F17259" s="6">
        <v>2</v>
      </c>
      <c r="G17259" s="6"/>
      <c r="H17259" s="6"/>
      <c r="I17259" s="6"/>
      <c r="J17259" s="6">
        <v>68.026666666666657</v>
      </c>
      <c r="K17259">
        <f t="shared" si="538"/>
        <v>1</v>
      </c>
    </row>
    <row r="17260" spans="1:11" x14ac:dyDescent="0.25">
      <c r="A17260" s="5" t="str">
        <f t="shared" si="539"/>
        <v>ZoneSouth Orange CountyMonthly Peak DaySeptember3</v>
      </c>
      <c r="B17260" t="s">
        <v>2238</v>
      </c>
      <c r="C17260" t="s">
        <v>2269</v>
      </c>
      <c r="D17260" t="s">
        <v>2990</v>
      </c>
      <c r="E17260" t="s">
        <v>3380</v>
      </c>
      <c r="F17260" s="6">
        <v>3</v>
      </c>
      <c r="G17260" s="6"/>
      <c r="H17260" s="6"/>
      <c r="I17260" s="6"/>
      <c r="J17260" s="6">
        <v>67.813333333333333</v>
      </c>
      <c r="K17260">
        <f t="shared" si="538"/>
        <v>1</v>
      </c>
    </row>
    <row r="17261" spans="1:11" x14ac:dyDescent="0.25">
      <c r="A17261" s="5" t="str">
        <f t="shared" si="539"/>
        <v>ZoneSouth Orange CountyMonthly Peak DaySeptember4</v>
      </c>
      <c r="B17261" t="s">
        <v>2238</v>
      </c>
      <c r="C17261" t="s">
        <v>2269</v>
      </c>
      <c r="D17261" t="s">
        <v>2990</v>
      </c>
      <c r="E17261" t="s">
        <v>3380</v>
      </c>
      <c r="F17261" s="6">
        <v>4</v>
      </c>
      <c r="G17261" s="6"/>
      <c r="H17261" s="6"/>
      <c r="I17261" s="6"/>
      <c r="J17261" s="6">
        <v>67.686666666666653</v>
      </c>
      <c r="K17261">
        <f t="shared" si="538"/>
        <v>1</v>
      </c>
    </row>
    <row r="17262" spans="1:11" x14ac:dyDescent="0.25">
      <c r="A17262" s="5" t="str">
        <f t="shared" si="539"/>
        <v>ZoneSouth Orange CountyMonthly Peak DaySeptember5</v>
      </c>
      <c r="B17262" t="s">
        <v>2238</v>
      </c>
      <c r="C17262" t="s">
        <v>2269</v>
      </c>
      <c r="D17262" t="s">
        <v>2990</v>
      </c>
      <c r="E17262" t="s">
        <v>3380</v>
      </c>
      <c r="F17262" s="6">
        <v>5</v>
      </c>
      <c r="G17262" s="6"/>
      <c r="H17262" s="6"/>
      <c r="I17262" s="6"/>
      <c r="J17262" s="6">
        <v>67.966666666666654</v>
      </c>
      <c r="K17262">
        <f t="shared" si="538"/>
        <v>1</v>
      </c>
    </row>
    <row r="17263" spans="1:11" x14ac:dyDescent="0.25">
      <c r="A17263" s="5" t="str">
        <f t="shared" si="539"/>
        <v>ZoneSouth Orange CountyMonthly Peak DaySeptember6</v>
      </c>
      <c r="B17263" t="s">
        <v>2238</v>
      </c>
      <c r="C17263" t="s">
        <v>2269</v>
      </c>
      <c r="D17263" t="s">
        <v>2990</v>
      </c>
      <c r="E17263" t="s">
        <v>3380</v>
      </c>
      <c r="F17263" s="6">
        <v>6</v>
      </c>
      <c r="G17263" s="6"/>
      <c r="H17263" s="6"/>
      <c r="I17263" s="6"/>
      <c r="J17263" s="6">
        <v>67.86666666666666</v>
      </c>
      <c r="K17263">
        <f t="shared" si="538"/>
        <v>1</v>
      </c>
    </row>
    <row r="17264" spans="1:11" x14ac:dyDescent="0.25">
      <c r="A17264" s="5" t="str">
        <f t="shared" si="539"/>
        <v>ZoneSouth Orange CountyMonthly Peak DaySeptember7</v>
      </c>
      <c r="B17264" t="s">
        <v>2238</v>
      </c>
      <c r="C17264" t="s">
        <v>2269</v>
      </c>
      <c r="D17264" t="s">
        <v>2990</v>
      </c>
      <c r="E17264" t="s">
        <v>3380</v>
      </c>
      <c r="F17264" s="6">
        <v>7</v>
      </c>
      <c r="G17264" s="6"/>
      <c r="H17264" s="6"/>
      <c r="I17264" s="6"/>
      <c r="J17264" s="6">
        <v>67.936666666666682</v>
      </c>
      <c r="K17264">
        <f t="shared" si="538"/>
        <v>1</v>
      </c>
    </row>
    <row r="17265" spans="1:11" x14ac:dyDescent="0.25">
      <c r="A17265" s="5" t="str">
        <f t="shared" si="539"/>
        <v>ZoneSouth Orange CountyMonthly Peak DaySeptember8</v>
      </c>
      <c r="B17265" t="s">
        <v>2238</v>
      </c>
      <c r="C17265" t="s">
        <v>2269</v>
      </c>
      <c r="D17265" t="s">
        <v>2990</v>
      </c>
      <c r="E17265" t="s">
        <v>3380</v>
      </c>
      <c r="F17265" s="6">
        <v>8</v>
      </c>
      <c r="G17265" s="6"/>
      <c r="H17265" s="6"/>
      <c r="I17265" s="6"/>
      <c r="J17265" s="6">
        <v>68.00333333333333</v>
      </c>
      <c r="K17265">
        <f t="shared" si="538"/>
        <v>1</v>
      </c>
    </row>
    <row r="17266" spans="1:11" x14ac:dyDescent="0.25">
      <c r="A17266" s="5" t="str">
        <f t="shared" si="539"/>
        <v>ZoneSouth Orange CountyMonthly Peak DaySeptember9</v>
      </c>
      <c r="B17266" t="s">
        <v>2238</v>
      </c>
      <c r="C17266" t="s">
        <v>2269</v>
      </c>
      <c r="D17266" t="s">
        <v>2990</v>
      </c>
      <c r="E17266" t="s">
        <v>3380</v>
      </c>
      <c r="F17266" s="6">
        <v>9</v>
      </c>
      <c r="G17266" s="6"/>
      <c r="H17266" s="6"/>
      <c r="I17266" s="6"/>
      <c r="J17266" s="6">
        <v>69.063333333333347</v>
      </c>
      <c r="K17266">
        <f t="shared" si="538"/>
        <v>1</v>
      </c>
    </row>
    <row r="17267" spans="1:11" x14ac:dyDescent="0.25">
      <c r="A17267" s="5" t="str">
        <f t="shared" si="539"/>
        <v>ZoneSouth Orange CountyMonthly Peak DaySeptember10</v>
      </c>
      <c r="B17267" t="s">
        <v>2238</v>
      </c>
      <c r="C17267" t="s">
        <v>2269</v>
      </c>
      <c r="D17267" t="s">
        <v>2990</v>
      </c>
      <c r="E17267" t="s">
        <v>3380</v>
      </c>
      <c r="F17267" s="6">
        <v>10</v>
      </c>
      <c r="G17267" s="6"/>
      <c r="H17267" s="6"/>
      <c r="I17267" s="6"/>
      <c r="J17267" s="6">
        <v>72.233333333333334</v>
      </c>
      <c r="K17267">
        <f t="shared" si="538"/>
        <v>1</v>
      </c>
    </row>
    <row r="17268" spans="1:11" x14ac:dyDescent="0.25">
      <c r="A17268" s="5" t="str">
        <f t="shared" si="539"/>
        <v>ZoneSouth Orange CountyMonthly Peak DaySeptember11</v>
      </c>
      <c r="B17268" t="s">
        <v>2238</v>
      </c>
      <c r="C17268" t="s">
        <v>2269</v>
      </c>
      <c r="D17268" t="s">
        <v>2990</v>
      </c>
      <c r="E17268" t="s">
        <v>3380</v>
      </c>
      <c r="F17268" s="6">
        <v>11</v>
      </c>
      <c r="G17268" s="6"/>
      <c r="H17268" s="6"/>
      <c r="I17268" s="6"/>
      <c r="J17268" s="6">
        <v>75.566666666666649</v>
      </c>
      <c r="K17268">
        <f t="shared" si="538"/>
        <v>1</v>
      </c>
    </row>
    <row r="17269" spans="1:11" x14ac:dyDescent="0.25">
      <c r="A17269" s="5" t="str">
        <f t="shared" si="539"/>
        <v>ZoneSouth Orange CountyMonthly Peak DaySeptember12</v>
      </c>
      <c r="B17269" t="s">
        <v>2238</v>
      </c>
      <c r="C17269" t="s">
        <v>2269</v>
      </c>
      <c r="D17269" t="s">
        <v>2990</v>
      </c>
      <c r="E17269" t="s">
        <v>3380</v>
      </c>
      <c r="F17269" s="6">
        <v>12</v>
      </c>
      <c r="G17269" s="6"/>
      <c r="H17269" s="6"/>
      <c r="I17269" s="6"/>
      <c r="J17269" s="6">
        <v>78.066666666666649</v>
      </c>
      <c r="K17269">
        <f t="shared" si="538"/>
        <v>1</v>
      </c>
    </row>
    <row r="17270" spans="1:11" x14ac:dyDescent="0.25">
      <c r="A17270" s="5" t="str">
        <f t="shared" si="539"/>
        <v>ZoneSouth Orange CountyMonthly Peak DaySeptember13</v>
      </c>
      <c r="B17270" t="s">
        <v>2238</v>
      </c>
      <c r="C17270" t="s">
        <v>2269</v>
      </c>
      <c r="D17270" t="s">
        <v>2990</v>
      </c>
      <c r="E17270" t="s">
        <v>3380</v>
      </c>
      <c r="F17270" s="6">
        <v>13</v>
      </c>
      <c r="G17270" s="6"/>
      <c r="H17270" s="6"/>
      <c r="I17270" s="6"/>
      <c r="J17270" s="6">
        <v>79.299999999999983</v>
      </c>
      <c r="K17270">
        <f t="shared" si="538"/>
        <v>1</v>
      </c>
    </row>
    <row r="17271" spans="1:11" x14ac:dyDescent="0.25">
      <c r="A17271" s="5" t="str">
        <f t="shared" si="539"/>
        <v>ZoneSouth Orange CountyMonthly Peak DaySeptember14</v>
      </c>
      <c r="B17271" t="s">
        <v>2238</v>
      </c>
      <c r="C17271" t="s">
        <v>2269</v>
      </c>
      <c r="D17271" t="s">
        <v>2990</v>
      </c>
      <c r="E17271" t="s">
        <v>3380</v>
      </c>
      <c r="F17271" s="6">
        <v>14</v>
      </c>
      <c r="G17271" s="6"/>
      <c r="H17271" s="6"/>
      <c r="I17271" s="6"/>
      <c r="J17271" s="6">
        <v>80.966666666666654</v>
      </c>
      <c r="K17271">
        <f t="shared" si="538"/>
        <v>1</v>
      </c>
    </row>
    <row r="17272" spans="1:11" x14ac:dyDescent="0.25">
      <c r="A17272" s="5" t="str">
        <f t="shared" si="539"/>
        <v>ZoneSouth Orange CountyMonthly Peak DaySeptember15</v>
      </c>
      <c r="B17272" t="s">
        <v>2238</v>
      </c>
      <c r="C17272" t="s">
        <v>2269</v>
      </c>
      <c r="D17272" t="s">
        <v>2990</v>
      </c>
      <c r="E17272" t="s">
        <v>3380</v>
      </c>
      <c r="F17272" s="6">
        <v>15</v>
      </c>
      <c r="G17272" s="6"/>
      <c r="H17272" s="6"/>
      <c r="I17272" s="6"/>
      <c r="J17272" s="6">
        <v>83.4</v>
      </c>
      <c r="K17272">
        <f t="shared" si="538"/>
        <v>1</v>
      </c>
    </row>
    <row r="17273" spans="1:11" x14ac:dyDescent="0.25">
      <c r="A17273" s="5" t="str">
        <f t="shared" si="539"/>
        <v>ZoneSouth Orange CountyMonthly Peak DaySeptember16</v>
      </c>
      <c r="B17273" t="s">
        <v>2238</v>
      </c>
      <c r="C17273" t="s">
        <v>2269</v>
      </c>
      <c r="D17273" t="s">
        <v>2990</v>
      </c>
      <c r="E17273" t="s">
        <v>3380</v>
      </c>
      <c r="F17273" s="6">
        <v>16</v>
      </c>
      <c r="G17273" s="6"/>
      <c r="H17273" s="6"/>
      <c r="I17273" s="6"/>
      <c r="J17273" s="6">
        <v>87.46666666666664</v>
      </c>
      <c r="K17273">
        <f t="shared" si="538"/>
        <v>1</v>
      </c>
    </row>
    <row r="17274" spans="1:11" x14ac:dyDescent="0.25">
      <c r="A17274" s="5" t="str">
        <f t="shared" si="539"/>
        <v>ZoneSouth Orange CountyMonthly Peak DaySeptember17</v>
      </c>
      <c r="B17274" t="s">
        <v>2238</v>
      </c>
      <c r="C17274" t="s">
        <v>2269</v>
      </c>
      <c r="D17274" t="s">
        <v>2990</v>
      </c>
      <c r="E17274" t="s">
        <v>3380</v>
      </c>
      <c r="F17274" s="6">
        <v>17</v>
      </c>
      <c r="G17274" s="6"/>
      <c r="H17274" s="6"/>
      <c r="I17274" s="6"/>
      <c r="J17274" s="6">
        <v>88.066666666666677</v>
      </c>
      <c r="K17274">
        <f t="shared" si="538"/>
        <v>1</v>
      </c>
    </row>
    <row r="17275" spans="1:11" x14ac:dyDescent="0.25">
      <c r="A17275" s="5" t="str">
        <f t="shared" si="539"/>
        <v>ZoneSouth Orange CountyMonthly Peak DaySeptember18</v>
      </c>
      <c r="B17275" t="s">
        <v>2238</v>
      </c>
      <c r="C17275" t="s">
        <v>2269</v>
      </c>
      <c r="D17275" t="s">
        <v>2990</v>
      </c>
      <c r="E17275" t="s">
        <v>3380</v>
      </c>
      <c r="F17275" s="6">
        <v>18</v>
      </c>
      <c r="G17275" s="6"/>
      <c r="H17275" s="6"/>
      <c r="I17275" s="6"/>
      <c r="J17275" s="6">
        <v>84.399999999999991</v>
      </c>
      <c r="K17275">
        <f t="shared" si="538"/>
        <v>1</v>
      </c>
    </row>
    <row r="17276" spans="1:11" x14ac:dyDescent="0.25">
      <c r="A17276" s="5" t="str">
        <f t="shared" si="539"/>
        <v>ZoneSouth Orange CountyMonthly Peak DaySeptember19</v>
      </c>
      <c r="B17276" t="s">
        <v>2238</v>
      </c>
      <c r="C17276" t="s">
        <v>2269</v>
      </c>
      <c r="D17276" t="s">
        <v>2990</v>
      </c>
      <c r="E17276" t="s">
        <v>3380</v>
      </c>
      <c r="F17276" s="6">
        <v>19</v>
      </c>
      <c r="G17276" s="6"/>
      <c r="H17276" s="6"/>
      <c r="I17276" s="6"/>
      <c r="J17276" s="6">
        <v>81</v>
      </c>
      <c r="K17276">
        <f t="shared" si="538"/>
        <v>1</v>
      </c>
    </row>
    <row r="17277" spans="1:11" x14ac:dyDescent="0.25">
      <c r="A17277" s="5" t="str">
        <f t="shared" si="539"/>
        <v>ZoneSouth Orange CountyMonthly Peak DaySeptember20</v>
      </c>
      <c r="B17277" t="s">
        <v>2238</v>
      </c>
      <c r="C17277" t="s">
        <v>2269</v>
      </c>
      <c r="D17277" t="s">
        <v>2990</v>
      </c>
      <c r="E17277" t="s">
        <v>3380</v>
      </c>
      <c r="F17277" s="6">
        <v>20</v>
      </c>
      <c r="G17277" s="6"/>
      <c r="H17277" s="6"/>
      <c r="I17277" s="6"/>
      <c r="J17277" s="6">
        <v>77.2</v>
      </c>
      <c r="K17277">
        <f t="shared" si="538"/>
        <v>1</v>
      </c>
    </row>
    <row r="17278" spans="1:11" x14ac:dyDescent="0.25">
      <c r="A17278" s="5" t="str">
        <f t="shared" si="539"/>
        <v>ZoneSouth Orange CountyMonthly Peak DaySeptember21</v>
      </c>
      <c r="B17278" t="s">
        <v>2238</v>
      </c>
      <c r="C17278" t="s">
        <v>2269</v>
      </c>
      <c r="D17278" t="s">
        <v>2990</v>
      </c>
      <c r="E17278" t="s">
        <v>3380</v>
      </c>
      <c r="F17278" s="6">
        <v>21</v>
      </c>
      <c r="G17278" s="6"/>
      <c r="H17278" s="6"/>
      <c r="I17278" s="6"/>
      <c r="J17278" s="6">
        <v>73.933333333333351</v>
      </c>
      <c r="K17278">
        <f t="shared" si="538"/>
        <v>1</v>
      </c>
    </row>
    <row r="17279" spans="1:11" x14ac:dyDescent="0.25">
      <c r="A17279" s="5" t="str">
        <f t="shared" si="539"/>
        <v>ZoneSouth Orange CountyMonthly Peak DaySeptember22</v>
      </c>
      <c r="B17279" t="s">
        <v>2238</v>
      </c>
      <c r="C17279" t="s">
        <v>2269</v>
      </c>
      <c r="D17279" t="s">
        <v>2990</v>
      </c>
      <c r="E17279" t="s">
        <v>3380</v>
      </c>
      <c r="F17279" s="6">
        <v>22</v>
      </c>
      <c r="G17279" s="6"/>
      <c r="H17279" s="6"/>
      <c r="I17279" s="6"/>
      <c r="J17279" s="6">
        <v>72.499999999999986</v>
      </c>
      <c r="K17279">
        <f t="shared" si="538"/>
        <v>1</v>
      </c>
    </row>
    <row r="17280" spans="1:11" x14ac:dyDescent="0.25">
      <c r="A17280" s="5" t="str">
        <f t="shared" si="539"/>
        <v>ZoneSouth Orange CountyMonthly Peak DaySeptember23</v>
      </c>
      <c r="B17280" t="s">
        <v>2238</v>
      </c>
      <c r="C17280" t="s">
        <v>2269</v>
      </c>
      <c r="D17280" t="s">
        <v>2990</v>
      </c>
      <c r="E17280" t="s">
        <v>3380</v>
      </c>
      <c r="F17280" s="6">
        <v>23</v>
      </c>
      <c r="G17280" s="6"/>
      <c r="H17280" s="6"/>
      <c r="I17280" s="6"/>
      <c r="J17280" s="6">
        <v>70.87</v>
      </c>
      <c r="K17280">
        <f t="shared" si="538"/>
        <v>1</v>
      </c>
    </row>
    <row r="17281" spans="1:11" x14ac:dyDescent="0.25">
      <c r="A17281" s="5" t="str">
        <f t="shared" si="539"/>
        <v>ZoneSouth Orange CountyMonthly Peak DaySeptember24</v>
      </c>
      <c r="B17281" t="s">
        <v>2238</v>
      </c>
      <c r="C17281" t="s">
        <v>2269</v>
      </c>
      <c r="D17281" t="s">
        <v>2990</v>
      </c>
      <c r="E17281" t="s">
        <v>3380</v>
      </c>
      <c r="F17281" s="6">
        <v>24</v>
      </c>
      <c r="G17281" s="6"/>
      <c r="H17281" s="6"/>
      <c r="I17281" s="6"/>
      <c r="J17281" s="6">
        <v>70.140000000000015</v>
      </c>
      <c r="K17281">
        <f t="shared" si="538"/>
        <v>1</v>
      </c>
    </row>
    <row r="17282" spans="1:11" x14ac:dyDescent="0.25">
      <c r="A17282" s="5" t="str">
        <f t="shared" si="539"/>
        <v>ZoneSouth Orange CountyAverage WeekdayOctober1</v>
      </c>
      <c r="B17282" t="s">
        <v>2238</v>
      </c>
      <c r="C17282" t="s">
        <v>2269</v>
      </c>
      <c r="D17282" t="s">
        <v>2991</v>
      </c>
      <c r="E17282" t="s">
        <v>3381</v>
      </c>
      <c r="F17282" s="6">
        <v>1</v>
      </c>
      <c r="G17282" s="6"/>
      <c r="H17282" s="6"/>
      <c r="I17282" s="6"/>
      <c r="J17282" s="6">
        <v>67.746666666666655</v>
      </c>
      <c r="K17282">
        <f t="shared" ref="K17282:K17345" si="540">INDEX(events, MATCH(CONCATENATE(B17282, C17282, D17282, E17282), events_y, 0), MATCH("Confidential", events_x, 0))</f>
        <v>1</v>
      </c>
    </row>
    <row r="17283" spans="1:11" x14ac:dyDescent="0.25">
      <c r="A17283" s="5" t="str">
        <f t="shared" ref="A17283:A17346" si="541">CONCATENATE(B17283, C17283, D17283, E17283, F17283)</f>
        <v>ZoneSouth Orange CountyAverage WeekdayOctober2</v>
      </c>
      <c r="B17283" t="s">
        <v>2238</v>
      </c>
      <c r="C17283" t="s">
        <v>2269</v>
      </c>
      <c r="D17283" t="s">
        <v>2991</v>
      </c>
      <c r="E17283" t="s">
        <v>3381</v>
      </c>
      <c r="F17283" s="6">
        <v>2</v>
      </c>
      <c r="G17283" s="6"/>
      <c r="H17283" s="6"/>
      <c r="I17283" s="6"/>
      <c r="J17283" s="6">
        <v>67.350000000000009</v>
      </c>
      <c r="K17283">
        <f t="shared" si="540"/>
        <v>1</v>
      </c>
    </row>
    <row r="17284" spans="1:11" x14ac:dyDescent="0.25">
      <c r="A17284" s="5" t="str">
        <f t="shared" si="541"/>
        <v>ZoneSouth Orange CountyAverage WeekdayOctober3</v>
      </c>
      <c r="B17284" t="s">
        <v>2238</v>
      </c>
      <c r="C17284" t="s">
        <v>2269</v>
      </c>
      <c r="D17284" t="s">
        <v>2991</v>
      </c>
      <c r="E17284" t="s">
        <v>3381</v>
      </c>
      <c r="F17284" s="6">
        <v>3</v>
      </c>
      <c r="G17284" s="6"/>
      <c r="H17284" s="6"/>
      <c r="I17284" s="6"/>
      <c r="J17284" s="6">
        <v>67.3</v>
      </c>
      <c r="K17284">
        <f t="shared" si="540"/>
        <v>1</v>
      </c>
    </row>
    <row r="17285" spans="1:11" x14ac:dyDescent="0.25">
      <c r="A17285" s="5" t="str">
        <f t="shared" si="541"/>
        <v>ZoneSouth Orange CountyAverage WeekdayOctober4</v>
      </c>
      <c r="B17285" t="s">
        <v>2238</v>
      </c>
      <c r="C17285" t="s">
        <v>2269</v>
      </c>
      <c r="D17285" t="s">
        <v>2991</v>
      </c>
      <c r="E17285" t="s">
        <v>3381</v>
      </c>
      <c r="F17285" s="6">
        <v>4</v>
      </c>
      <c r="G17285" s="6"/>
      <c r="H17285" s="6"/>
      <c r="I17285" s="6"/>
      <c r="J17285" s="6">
        <v>67.22999999999999</v>
      </c>
      <c r="K17285">
        <f t="shared" si="540"/>
        <v>1</v>
      </c>
    </row>
    <row r="17286" spans="1:11" x14ac:dyDescent="0.25">
      <c r="A17286" s="5" t="str">
        <f t="shared" si="541"/>
        <v>ZoneSouth Orange CountyAverage WeekdayOctober5</v>
      </c>
      <c r="B17286" t="s">
        <v>2238</v>
      </c>
      <c r="C17286" t="s">
        <v>2269</v>
      </c>
      <c r="D17286" t="s">
        <v>2991</v>
      </c>
      <c r="E17286" t="s">
        <v>3381</v>
      </c>
      <c r="F17286" s="6">
        <v>5</v>
      </c>
      <c r="G17286" s="6"/>
      <c r="H17286" s="6"/>
      <c r="I17286" s="6"/>
      <c r="J17286" s="6">
        <v>67.303333333333327</v>
      </c>
      <c r="K17286">
        <f t="shared" si="540"/>
        <v>1</v>
      </c>
    </row>
    <row r="17287" spans="1:11" x14ac:dyDescent="0.25">
      <c r="A17287" s="5" t="str">
        <f t="shared" si="541"/>
        <v>ZoneSouth Orange CountyAverage WeekdayOctober6</v>
      </c>
      <c r="B17287" t="s">
        <v>2238</v>
      </c>
      <c r="C17287" t="s">
        <v>2269</v>
      </c>
      <c r="D17287" t="s">
        <v>2991</v>
      </c>
      <c r="E17287" t="s">
        <v>3381</v>
      </c>
      <c r="F17287" s="6">
        <v>6</v>
      </c>
      <c r="G17287" s="6"/>
      <c r="H17287" s="6"/>
      <c r="I17287" s="6"/>
      <c r="J17287" s="6">
        <v>67.036666666666662</v>
      </c>
      <c r="K17287">
        <f t="shared" si="540"/>
        <v>1</v>
      </c>
    </row>
    <row r="17288" spans="1:11" x14ac:dyDescent="0.25">
      <c r="A17288" s="5" t="str">
        <f t="shared" si="541"/>
        <v>ZoneSouth Orange CountyAverage WeekdayOctober7</v>
      </c>
      <c r="B17288" t="s">
        <v>2238</v>
      </c>
      <c r="C17288" t="s">
        <v>2269</v>
      </c>
      <c r="D17288" t="s">
        <v>2991</v>
      </c>
      <c r="E17288" t="s">
        <v>3381</v>
      </c>
      <c r="F17288" s="6">
        <v>7</v>
      </c>
      <c r="G17288" s="6"/>
      <c r="H17288" s="6"/>
      <c r="I17288" s="6"/>
      <c r="J17288" s="6">
        <v>66.706666666666663</v>
      </c>
      <c r="K17288">
        <f t="shared" si="540"/>
        <v>1</v>
      </c>
    </row>
    <row r="17289" spans="1:11" x14ac:dyDescent="0.25">
      <c r="A17289" s="5" t="str">
        <f t="shared" si="541"/>
        <v>ZoneSouth Orange CountyAverage WeekdayOctober8</v>
      </c>
      <c r="B17289" t="s">
        <v>2238</v>
      </c>
      <c r="C17289" t="s">
        <v>2269</v>
      </c>
      <c r="D17289" t="s">
        <v>2991</v>
      </c>
      <c r="E17289" t="s">
        <v>3381</v>
      </c>
      <c r="F17289" s="6">
        <v>8</v>
      </c>
      <c r="G17289" s="6"/>
      <c r="H17289" s="6"/>
      <c r="I17289" s="6"/>
      <c r="J17289" s="6">
        <v>65.903333333333336</v>
      </c>
      <c r="K17289">
        <f t="shared" si="540"/>
        <v>1</v>
      </c>
    </row>
    <row r="17290" spans="1:11" x14ac:dyDescent="0.25">
      <c r="A17290" s="5" t="str">
        <f t="shared" si="541"/>
        <v>ZoneSouth Orange CountyAverage WeekdayOctober9</v>
      </c>
      <c r="B17290" t="s">
        <v>2238</v>
      </c>
      <c r="C17290" t="s">
        <v>2269</v>
      </c>
      <c r="D17290" t="s">
        <v>2991</v>
      </c>
      <c r="E17290" t="s">
        <v>3381</v>
      </c>
      <c r="F17290" s="6">
        <v>9</v>
      </c>
      <c r="G17290" s="6"/>
      <c r="H17290" s="6"/>
      <c r="I17290" s="6"/>
      <c r="J17290" s="6">
        <v>66.256666666666661</v>
      </c>
      <c r="K17290">
        <f t="shared" si="540"/>
        <v>1</v>
      </c>
    </row>
    <row r="17291" spans="1:11" x14ac:dyDescent="0.25">
      <c r="A17291" s="5" t="str">
        <f t="shared" si="541"/>
        <v>ZoneSouth Orange CountyAverage WeekdayOctober10</v>
      </c>
      <c r="B17291" t="s">
        <v>2238</v>
      </c>
      <c r="C17291" t="s">
        <v>2269</v>
      </c>
      <c r="D17291" t="s">
        <v>2991</v>
      </c>
      <c r="E17291" t="s">
        <v>3381</v>
      </c>
      <c r="F17291" s="6">
        <v>10</v>
      </c>
      <c r="G17291" s="6"/>
      <c r="H17291" s="6"/>
      <c r="I17291" s="6"/>
      <c r="J17291" s="6">
        <v>67.13666666666667</v>
      </c>
      <c r="K17291">
        <f t="shared" si="540"/>
        <v>1</v>
      </c>
    </row>
    <row r="17292" spans="1:11" x14ac:dyDescent="0.25">
      <c r="A17292" s="5" t="str">
        <f t="shared" si="541"/>
        <v>ZoneSouth Orange CountyAverage WeekdayOctober11</v>
      </c>
      <c r="B17292" t="s">
        <v>2238</v>
      </c>
      <c r="C17292" t="s">
        <v>2269</v>
      </c>
      <c r="D17292" t="s">
        <v>2991</v>
      </c>
      <c r="E17292" t="s">
        <v>3381</v>
      </c>
      <c r="F17292" s="6">
        <v>11</v>
      </c>
      <c r="G17292" s="6"/>
      <c r="H17292" s="6"/>
      <c r="I17292" s="6"/>
      <c r="J17292" s="6">
        <v>68.496666666666655</v>
      </c>
      <c r="K17292">
        <f t="shared" si="540"/>
        <v>1</v>
      </c>
    </row>
    <row r="17293" spans="1:11" x14ac:dyDescent="0.25">
      <c r="A17293" s="5" t="str">
        <f t="shared" si="541"/>
        <v>ZoneSouth Orange CountyAverage WeekdayOctober12</v>
      </c>
      <c r="B17293" t="s">
        <v>2238</v>
      </c>
      <c r="C17293" t="s">
        <v>2269</v>
      </c>
      <c r="D17293" t="s">
        <v>2991</v>
      </c>
      <c r="E17293" t="s">
        <v>3381</v>
      </c>
      <c r="F17293" s="6">
        <v>12</v>
      </c>
      <c r="G17293" s="6"/>
      <c r="H17293" s="6"/>
      <c r="I17293" s="6"/>
      <c r="J17293" s="6">
        <v>71.319999999999993</v>
      </c>
      <c r="K17293">
        <f t="shared" si="540"/>
        <v>1</v>
      </c>
    </row>
    <row r="17294" spans="1:11" x14ac:dyDescent="0.25">
      <c r="A17294" s="5" t="str">
        <f t="shared" si="541"/>
        <v>ZoneSouth Orange CountyAverage WeekdayOctober13</v>
      </c>
      <c r="B17294" t="s">
        <v>2238</v>
      </c>
      <c r="C17294" t="s">
        <v>2269</v>
      </c>
      <c r="D17294" t="s">
        <v>2991</v>
      </c>
      <c r="E17294" t="s">
        <v>3381</v>
      </c>
      <c r="F17294" s="6">
        <v>13</v>
      </c>
      <c r="G17294" s="6"/>
      <c r="H17294" s="6"/>
      <c r="I17294" s="6"/>
      <c r="J17294" s="6">
        <v>74.600000000000009</v>
      </c>
      <c r="K17294">
        <f t="shared" si="540"/>
        <v>1</v>
      </c>
    </row>
    <row r="17295" spans="1:11" x14ac:dyDescent="0.25">
      <c r="A17295" s="5" t="str">
        <f t="shared" si="541"/>
        <v>ZoneSouth Orange CountyAverage WeekdayOctober14</v>
      </c>
      <c r="B17295" t="s">
        <v>2238</v>
      </c>
      <c r="C17295" t="s">
        <v>2269</v>
      </c>
      <c r="D17295" t="s">
        <v>2991</v>
      </c>
      <c r="E17295" t="s">
        <v>3381</v>
      </c>
      <c r="F17295" s="6">
        <v>14</v>
      </c>
      <c r="G17295" s="6"/>
      <c r="H17295" s="6"/>
      <c r="I17295" s="6"/>
      <c r="J17295" s="6">
        <v>74.666666666666671</v>
      </c>
      <c r="K17295">
        <f t="shared" si="540"/>
        <v>1</v>
      </c>
    </row>
    <row r="17296" spans="1:11" x14ac:dyDescent="0.25">
      <c r="A17296" s="5" t="str">
        <f t="shared" si="541"/>
        <v>ZoneSouth Orange CountyAverage WeekdayOctober15</v>
      </c>
      <c r="B17296" t="s">
        <v>2238</v>
      </c>
      <c r="C17296" t="s">
        <v>2269</v>
      </c>
      <c r="D17296" t="s">
        <v>2991</v>
      </c>
      <c r="E17296" t="s">
        <v>3381</v>
      </c>
      <c r="F17296" s="6">
        <v>15</v>
      </c>
      <c r="G17296" s="6"/>
      <c r="H17296" s="6"/>
      <c r="I17296" s="6"/>
      <c r="J17296" s="6">
        <v>74.633333333333354</v>
      </c>
      <c r="K17296">
        <f t="shared" si="540"/>
        <v>1</v>
      </c>
    </row>
    <row r="17297" spans="1:11" x14ac:dyDescent="0.25">
      <c r="A17297" s="5" t="str">
        <f t="shared" si="541"/>
        <v>ZoneSouth Orange CountyAverage WeekdayOctober16</v>
      </c>
      <c r="B17297" t="s">
        <v>2238</v>
      </c>
      <c r="C17297" t="s">
        <v>2269</v>
      </c>
      <c r="D17297" t="s">
        <v>2991</v>
      </c>
      <c r="E17297" t="s">
        <v>3381</v>
      </c>
      <c r="F17297" s="6">
        <v>16</v>
      </c>
      <c r="G17297" s="6"/>
      <c r="H17297" s="6"/>
      <c r="I17297" s="6"/>
      <c r="J17297" s="6">
        <v>74.299999999999983</v>
      </c>
      <c r="K17297">
        <f t="shared" si="540"/>
        <v>1</v>
      </c>
    </row>
    <row r="17298" spans="1:11" x14ac:dyDescent="0.25">
      <c r="A17298" s="5" t="str">
        <f t="shared" si="541"/>
        <v>ZoneSouth Orange CountyAverage WeekdayOctober17</v>
      </c>
      <c r="B17298" t="s">
        <v>2238</v>
      </c>
      <c r="C17298" t="s">
        <v>2269</v>
      </c>
      <c r="D17298" t="s">
        <v>2991</v>
      </c>
      <c r="E17298" t="s">
        <v>3381</v>
      </c>
      <c r="F17298" s="6">
        <v>17</v>
      </c>
      <c r="G17298" s="6"/>
      <c r="H17298" s="6"/>
      <c r="I17298" s="6"/>
      <c r="J17298" s="6">
        <v>73.799999999999983</v>
      </c>
      <c r="K17298">
        <f t="shared" si="540"/>
        <v>1</v>
      </c>
    </row>
    <row r="17299" spans="1:11" x14ac:dyDescent="0.25">
      <c r="A17299" s="5" t="str">
        <f t="shared" si="541"/>
        <v>ZoneSouth Orange CountyAverage WeekdayOctober18</v>
      </c>
      <c r="B17299" t="s">
        <v>2238</v>
      </c>
      <c r="C17299" t="s">
        <v>2269</v>
      </c>
      <c r="D17299" t="s">
        <v>2991</v>
      </c>
      <c r="E17299" t="s">
        <v>3381</v>
      </c>
      <c r="F17299" s="6">
        <v>18</v>
      </c>
      <c r="G17299" s="6"/>
      <c r="H17299" s="6"/>
      <c r="I17299" s="6"/>
      <c r="J17299" s="6">
        <v>73.26666666666668</v>
      </c>
      <c r="K17299">
        <f t="shared" si="540"/>
        <v>1</v>
      </c>
    </row>
    <row r="17300" spans="1:11" x14ac:dyDescent="0.25">
      <c r="A17300" s="5" t="str">
        <f t="shared" si="541"/>
        <v>ZoneSouth Orange CountyAverage WeekdayOctober19</v>
      </c>
      <c r="B17300" t="s">
        <v>2238</v>
      </c>
      <c r="C17300" t="s">
        <v>2269</v>
      </c>
      <c r="D17300" t="s">
        <v>2991</v>
      </c>
      <c r="E17300" t="s">
        <v>3381</v>
      </c>
      <c r="F17300" s="6">
        <v>19</v>
      </c>
      <c r="G17300" s="6"/>
      <c r="H17300" s="6"/>
      <c r="I17300" s="6"/>
      <c r="J17300" s="6">
        <v>71.966666666666654</v>
      </c>
      <c r="K17300">
        <f t="shared" si="540"/>
        <v>1</v>
      </c>
    </row>
    <row r="17301" spans="1:11" x14ac:dyDescent="0.25">
      <c r="A17301" s="5" t="str">
        <f t="shared" si="541"/>
        <v>ZoneSouth Orange CountyAverage WeekdayOctober20</v>
      </c>
      <c r="B17301" t="s">
        <v>2238</v>
      </c>
      <c r="C17301" t="s">
        <v>2269</v>
      </c>
      <c r="D17301" t="s">
        <v>2991</v>
      </c>
      <c r="E17301" t="s">
        <v>3381</v>
      </c>
      <c r="F17301" s="6">
        <v>20</v>
      </c>
      <c r="G17301" s="6"/>
      <c r="H17301" s="6"/>
      <c r="I17301" s="6"/>
      <c r="J17301" s="6">
        <v>69.836666666666659</v>
      </c>
      <c r="K17301">
        <f t="shared" si="540"/>
        <v>1</v>
      </c>
    </row>
    <row r="17302" spans="1:11" x14ac:dyDescent="0.25">
      <c r="A17302" s="5" t="str">
        <f t="shared" si="541"/>
        <v>ZoneSouth Orange CountyAverage WeekdayOctober21</v>
      </c>
      <c r="B17302" t="s">
        <v>2238</v>
      </c>
      <c r="C17302" t="s">
        <v>2269</v>
      </c>
      <c r="D17302" t="s">
        <v>2991</v>
      </c>
      <c r="E17302" t="s">
        <v>3381</v>
      </c>
      <c r="F17302" s="6">
        <v>21</v>
      </c>
      <c r="G17302" s="6"/>
      <c r="H17302" s="6"/>
      <c r="I17302" s="6"/>
      <c r="J17302" s="6">
        <v>69.046666666666638</v>
      </c>
      <c r="K17302">
        <f t="shared" si="540"/>
        <v>1</v>
      </c>
    </row>
    <row r="17303" spans="1:11" x14ac:dyDescent="0.25">
      <c r="A17303" s="5" t="str">
        <f t="shared" si="541"/>
        <v>ZoneSouth Orange CountyAverage WeekdayOctober22</v>
      </c>
      <c r="B17303" t="s">
        <v>2238</v>
      </c>
      <c r="C17303" t="s">
        <v>2269</v>
      </c>
      <c r="D17303" t="s">
        <v>2991</v>
      </c>
      <c r="E17303" t="s">
        <v>3381</v>
      </c>
      <c r="F17303" s="6">
        <v>22</v>
      </c>
      <c r="G17303" s="6"/>
      <c r="H17303" s="6"/>
      <c r="I17303" s="6"/>
      <c r="J17303" s="6">
        <v>68.27</v>
      </c>
      <c r="K17303">
        <f t="shared" si="540"/>
        <v>1</v>
      </c>
    </row>
    <row r="17304" spans="1:11" x14ac:dyDescent="0.25">
      <c r="A17304" s="5" t="str">
        <f t="shared" si="541"/>
        <v>ZoneSouth Orange CountyAverage WeekdayOctober23</v>
      </c>
      <c r="B17304" t="s">
        <v>2238</v>
      </c>
      <c r="C17304" t="s">
        <v>2269</v>
      </c>
      <c r="D17304" t="s">
        <v>2991</v>
      </c>
      <c r="E17304" t="s">
        <v>3381</v>
      </c>
      <c r="F17304" s="6">
        <v>23</v>
      </c>
      <c r="G17304" s="6"/>
      <c r="H17304" s="6"/>
      <c r="I17304" s="6"/>
      <c r="J17304" s="6">
        <v>67.026666666666657</v>
      </c>
      <c r="K17304">
        <f t="shared" si="540"/>
        <v>1</v>
      </c>
    </row>
    <row r="17305" spans="1:11" x14ac:dyDescent="0.25">
      <c r="A17305" s="5" t="str">
        <f t="shared" si="541"/>
        <v>ZoneSouth Orange CountyAverage WeekdayOctober24</v>
      </c>
      <c r="B17305" t="s">
        <v>2238</v>
      </c>
      <c r="C17305" t="s">
        <v>2269</v>
      </c>
      <c r="D17305" t="s">
        <v>2991</v>
      </c>
      <c r="E17305" t="s">
        <v>3381</v>
      </c>
      <c r="F17305" s="6">
        <v>24</v>
      </c>
      <c r="G17305" s="6"/>
      <c r="H17305" s="6"/>
      <c r="I17305" s="6"/>
      <c r="J17305" s="6">
        <v>66.38000000000001</v>
      </c>
      <c r="K17305">
        <f t="shared" si="540"/>
        <v>1</v>
      </c>
    </row>
    <row r="17306" spans="1:11" x14ac:dyDescent="0.25">
      <c r="A17306" s="5" t="str">
        <f t="shared" si="541"/>
        <v>ZoneSouth Orange CountyMonthly Peak DayOctober1</v>
      </c>
      <c r="B17306" t="s">
        <v>2238</v>
      </c>
      <c r="C17306" t="s">
        <v>2269</v>
      </c>
      <c r="D17306" t="s">
        <v>2992</v>
      </c>
      <c r="E17306" t="s">
        <v>3381</v>
      </c>
      <c r="F17306" s="6">
        <v>1</v>
      </c>
      <c r="G17306" s="6"/>
      <c r="H17306" s="6"/>
      <c r="I17306" s="6"/>
      <c r="J17306" s="6">
        <v>74.466666666666683</v>
      </c>
      <c r="K17306">
        <f t="shared" si="540"/>
        <v>1</v>
      </c>
    </row>
    <row r="17307" spans="1:11" x14ac:dyDescent="0.25">
      <c r="A17307" s="5" t="str">
        <f t="shared" si="541"/>
        <v>ZoneSouth Orange CountyMonthly Peak DayOctober2</v>
      </c>
      <c r="B17307" t="s">
        <v>2238</v>
      </c>
      <c r="C17307" t="s">
        <v>2269</v>
      </c>
      <c r="D17307" t="s">
        <v>2992</v>
      </c>
      <c r="E17307" t="s">
        <v>3381</v>
      </c>
      <c r="F17307" s="6">
        <v>2</v>
      </c>
      <c r="G17307" s="6"/>
      <c r="H17307" s="6"/>
      <c r="I17307" s="6"/>
      <c r="J17307" s="6">
        <v>73.400000000000006</v>
      </c>
      <c r="K17307">
        <f t="shared" si="540"/>
        <v>1</v>
      </c>
    </row>
    <row r="17308" spans="1:11" x14ac:dyDescent="0.25">
      <c r="A17308" s="5" t="str">
        <f t="shared" si="541"/>
        <v>ZoneSouth Orange CountyMonthly Peak DayOctober3</v>
      </c>
      <c r="B17308" t="s">
        <v>2238</v>
      </c>
      <c r="C17308" t="s">
        <v>2269</v>
      </c>
      <c r="D17308" t="s">
        <v>2992</v>
      </c>
      <c r="E17308" t="s">
        <v>3381</v>
      </c>
      <c r="F17308" s="6">
        <v>3</v>
      </c>
      <c r="G17308" s="6"/>
      <c r="H17308" s="6"/>
      <c r="I17308" s="6"/>
      <c r="J17308" s="6">
        <v>72.533333333333346</v>
      </c>
      <c r="K17308">
        <f t="shared" si="540"/>
        <v>1</v>
      </c>
    </row>
    <row r="17309" spans="1:11" x14ac:dyDescent="0.25">
      <c r="A17309" s="5" t="str">
        <f t="shared" si="541"/>
        <v>ZoneSouth Orange CountyMonthly Peak DayOctober4</v>
      </c>
      <c r="B17309" t="s">
        <v>2238</v>
      </c>
      <c r="C17309" t="s">
        <v>2269</v>
      </c>
      <c r="D17309" t="s">
        <v>2992</v>
      </c>
      <c r="E17309" t="s">
        <v>3381</v>
      </c>
      <c r="F17309" s="6">
        <v>4</v>
      </c>
      <c r="G17309" s="6"/>
      <c r="H17309" s="6"/>
      <c r="I17309" s="6"/>
      <c r="J17309" s="6">
        <v>71.83</v>
      </c>
      <c r="K17309">
        <f t="shared" si="540"/>
        <v>1</v>
      </c>
    </row>
    <row r="17310" spans="1:11" x14ac:dyDescent="0.25">
      <c r="A17310" s="5" t="str">
        <f t="shared" si="541"/>
        <v>ZoneSouth Orange CountyMonthly Peak DayOctober5</v>
      </c>
      <c r="B17310" t="s">
        <v>2238</v>
      </c>
      <c r="C17310" t="s">
        <v>2269</v>
      </c>
      <c r="D17310" t="s">
        <v>2992</v>
      </c>
      <c r="E17310" t="s">
        <v>3381</v>
      </c>
      <c r="F17310" s="6">
        <v>5</v>
      </c>
      <c r="G17310" s="6"/>
      <c r="H17310" s="6"/>
      <c r="I17310" s="6"/>
      <c r="J17310" s="6">
        <v>70.913333333333327</v>
      </c>
      <c r="K17310">
        <f t="shared" si="540"/>
        <v>1</v>
      </c>
    </row>
    <row r="17311" spans="1:11" x14ac:dyDescent="0.25">
      <c r="A17311" s="5" t="str">
        <f t="shared" si="541"/>
        <v>ZoneSouth Orange CountyMonthly Peak DayOctober6</v>
      </c>
      <c r="B17311" t="s">
        <v>2238</v>
      </c>
      <c r="C17311" t="s">
        <v>2269</v>
      </c>
      <c r="D17311" t="s">
        <v>2992</v>
      </c>
      <c r="E17311" t="s">
        <v>3381</v>
      </c>
      <c r="F17311" s="6">
        <v>6</v>
      </c>
      <c r="G17311" s="6"/>
      <c r="H17311" s="6"/>
      <c r="I17311" s="6"/>
      <c r="J17311" s="6">
        <v>70.23</v>
      </c>
      <c r="K17311">
        <f t="shared" si="540"/>
        <v>1</v>
      </c>
    </row>
    <row r="17312" spans="1:11" x14ac:dyDescent="0.25">
      <c r="A17312" s="5" t="str">
        <f t="shared" si="541"/>
        <v>ZoneSouth Orange CountyMonthly Peak DayOctober7</v>
      </c>
      <c r="B17312" t="s">
        <v>2238</v>
      </c>
      <c r="C17312" t="s">
        <v>2269</v>
      </c>
      <c r="D17312" t="s">
        <v>2992</v>
      </c>
      <c r="E17312" t="s">
        <v>3381</v>
      </c>
      <c r="F17312" s="6">
        <v>7</v>
      </c>
      <c r="G17312" s="6"/>
      <c r="H17312" s="6"/>
      <c r="I17312" s="6"/>
      <c r="J17312" s="6">
        <v>69.703333333333333</v>
      </c>
      <c r="K17312">
        <f t="shared" si="540"/>
        <v>1</v>
      </c>
    </row>
    <row r="17313" spans="1:11" x14ac:dyDescent="0.25">
      <c r="A17313" s="5" t="str">
        <f t="shared" si="541"/>
        <v>ZoneSouth Orange CountyMonthly Peak DayOctober8</v>
      </c>
      <c r="B17313" t="s">
        <v>2238</v>
      </c>
      <c r="C17313" t="s">
        <v>2269</v>
      </c>
      <c r="D17313" t="s">
        <v>2992</v>
      </c>
      <c r="E17313" t="s">
        <v>3381</v>
      </c>
      <c r="F17313" s="6">
        <v>8</v>
      </c>
      <c r="G17313" s="6"/>
      <c r="H17313" s="6"/>
      <c r="I17313" s="6"/>
      <c r="J17313" s="6">
        <v>68.709999999999994</v>
      </c>
      <c r="K17313">
        <f t="shared" si="540"/>
        <v>1</v>
      </c>
    </row>
    <row r="17314" spans="1:11" x14ac:dyDescent="0.25">
      <c r="A17314" s="5" t="str">
        <f t="shared" si="541"/>
        <v>ZoneSouth Orange CountyMonthly Peak DayOctober9</v>
      </c>
      <c r="B17314" t="s">
        <v>2238</v>
      </c>
      <c r="C17314" t="s">
        <v>2269</v>
      </c>
      <c r="D17314" t="s">
        <v>2992</v>
      </c>
      <c r="E17314" t="s">
        <v>3381</v>
      </c>
      <c r="F17314" s="6">
        <v>9</v>
      </c>
      <c r="G17314" s="6"/>
      <c r="H17314" s="6"/>
      <c r="I17314" s="6"/>
      <c r="J17314" s="6">
        <v>70.163333333333327</v>
      </c>
      <c r="K17314">
        <f t="shared" si="540"/>
        <v>1</v>
      </c>
    </row>
    <row r="17315" spans="1:11" x14ac:dyDescent="0.25">
      <c r="A17315" s="5" t="str">
        <f t="shared" si="541"/>
        <v>ZoneSouth Orange CountyMonthly Peak DayOctober10</v>
      </c>
      <c r="B17315" t="s">
        <v>2238</v>
      </c>
      <c r="C17315" t="s">
        <v>2269</v>
      </c>
      <c r="D17315" t="s">
        <v>2992</v>
      </c>
      <c r="E17315" t="s">
        <v>3381</v>
      </c>
      <c r="F17315" s="6">
        <v>10</v>
      </c>
      <c r="G17315" s="6"/>
      <c r="H17315" s="6"/>
      <c r="I17315" s="6"/>
      <c r="J17315" s="6">
        <v>75.766666666666666</v>
      </c>
      <c r="K17315">
        <f t="shared" si="540"/>
        <v>1</v>
      </c>
    </row>
    <row r="17316" spans="1:11" x14ac:dyDescent="0.25">
      <c r="A17316" s="5" t="str">
        <f t="shared" si="541"/>
        <v>ZoneSouth Orange CountyMonthly Peak DayOctober11</v>
      </c>
      <c r="B17316" t="s">
        <v>2238</v>
      </c>
      <c r="C17316" t="s">
        <v>2269</v>
      </c>
      <c r="D17316" t="s">
        <v>2992</v>
      </c>
      <c r="E17316" t="s">
        <v>3381</v>
      </c>
      <c r="F17316" s="6">
        <v>11</v>
      </c>
      <c r="G17316" s="6"/>
      <c r="H17316" s="6"/>
      <c r="I17316" s="6"/>
      <c r="J17316" s="6">
        <v>81.599999999999994</v>
      </c>
      <c r="K17316">
        <f t="shared" si="540"/>
        <v>1</v>
      </c>
    </row>
    <row r="17317" spans="1:11" x14ac:dyDescent="0.25">
      <c r="A17317" s="5" t="str">
        <f t="shared" si="541"/>
        <v>ZoneSouth Orange CountyMonthly Peak DayOctober12</v>
      </c>
      <c r="B17317" t="s">
        <v>2238</v>
      </c>
      <c r="C17317" t="s">
        <v>2269</v>
      </c>
      <c r="D17317" t="s">
        <v>2992</v>
      </c>
      <c r="E17317" t="s">
        <v>3381</v>
      </c>
      <c r="F17317" s="6">
        <v>12</v>
      </c>
      <c r="G17317" s="6"/>
      <c r="H17317" s="6"/>
      <c r="I17317" s="6"/>
      <c r="J17317" s="6">
        <v>86.2</v>
      </c>
      <c r="K17317">
        <f t="shared" si="540"/>
        <v>1</v>
      </c>
    </row>
    <row r="17318" spans="1:11" x14ac:dyDescent="0.25">
      <c r="A17318" s="5" t="str">
        <f t="shared" si="541"/>
        <v>ZoneSouth Orange CountyMonthly Peak DayOctober13</v>
      </c>
      <c r="B17318" t="s">
        <v>2238</v>
      </c>
      <c r="C17318" t="s">
        <v>2269</v>
      </c>
      <c r="D17318" t="s">
        <v>2992</v>
      </c>
      <c r="E17318" t="s">
        <v>3381</v>
      </c>
      <c r="F17318" s="6">
        <v>13</v>
      </c>
      <c r="G17318" s="6"/>
      <c r="H17318" s="6"/>
      <c r="I17318" s="6"/>
      <c r="J17318" s="6">
        <v>88.399999999999991</v>
      </c>
      <c r="K17318">
        <f t="shared" si="540"/>
        <v>1</v>
      </c>
    </row>
    <row r="17319" spans="1:11" x14ac:dyDescent="0.25">
      <c r="A17319" s="5" t="str">
        <f t="shared" si="541"/>
        <v>ZoneSouth Orange CountyMonthly Peak DayOctober14</v>
      </c>
      <c r="B17319" t="s">
        <v>2238</v>
      </c>
      <c r="C17319" t="s">
        <v>2269</v>
      </c>
      <c r="D17319" t="s">
        <v>2992</v>
      </c>
      <c r="E17319" t="s">
        <v>3381</v>
      </c>
      <c r="F17319" s="6">
        <v>14</v>
      </c>
      <c r="G17319" s="6"/>
      <c r="H17319" s="6"/>
      <c r="I17319" s="6"/>
      <c r="J17319" s="6">
        <v>90.566666666666677</v>
      </c>
      <c r="K17319">
        <f t="shared" si="540"/>
        <v>1</v>
      </c>
    </row>
    <row r="17320" spans="1:11" x14ac:dyDescent="0.25">
      <c r="A17320" s="5" t="str">
        <f t="shared" si="541"/>
        <v>ZoneSouth Orange CountyMonthly Peak DayOctober15</v>
      </c>
      <c r="B17320" t="s">
        <v>2238</v>
      </c>
      <c r="C17320" t="s">
        <v>2269</v>
      </c>
      <c r="D17320" t="s">
        <v>2992</v>
      </c>
      <c r="E17320" t="s">
        <v>3381</v>
      </c>
      <c r="F17320" s="6">
        <v>15</v>
      </c>
      <c r="G17320" s="6"/>
      <c r="H17320" s="6"/>
      <c r="I17320" s="6"/>
      <c r="J17320" s="6">
        <v>91.8</v>
      </c>
      <c r="K17320">
        <f t="shared" si="540"/>
        <v>1</v>
      </c>
    </row>
    <row r="17321" spans="1:11" x14ac:dyDescent="0.25">
      <c r="A17321" s="5" t="str">
        <f t="shared" si="541"/>
        <v>ZoneSouth Orange CountyMonthly Peak DayOctober16</v>
      </c>
      <c r="B17321" t="s">
        <v>2238</v>
      </c>
      <c r="C17321" t="s">
        <v>2269</v>
      </c>
      <c r="D17321" t="s">
        <v>2992</v>
      </c>
      <c r="E17321" t="s">
        <v>3381</v>
      </c>
      <c r="F17321" s="6">
        <v>16</v>
      </c>
      <c r="G17321" s="6"/>
      <c r="H17321" s="6"/>
      <c r="I17321" s="6"/>
      <c r="J17321" s="6">
        <v>91.233333333333306</v>
      </c>
      <c r="K17321">
        <f t="shared" si="540"/>
        <v>1</v>
      </c>
    </row>
    <row r="17322" spans="1:11" x14ac:dyDescent="0.25">
      <c r="A17322" s="5" t="str">
        <f t="shared" si="541"/>
        <v>ZoneSouth Orange CountyMonthly Peak DayOctober17</v>
      </c>
      <c r="B17322" t="s">
        <v>2238</v>
      </c>
      <c r="C17322" t="s">
        <v>2269</v>
      </c>
      <c r="D17322" t="s">
        <v>2992</v>
      </c>
      <c r="E17322" t="s">
        <v>3381</v>
      </c>
      <c r="F17322" s="6">
        <v>17</v>
      </c>
      <c r="G17322" s="6"/>
      <c r="H17322" s="6"/>
      <c r="I17322" s="6"/>
      <c r="J17322" s="6">
        <v>89.899999999999991</v>
      </c>
      <c r="K17322">
        <f t="shared" si="540"/>
        <v>1</v>
      </c>
    </row>
    <row r="17323" spans="1:11" x14ac:dyDescent="0.25">
      <c r="A17323" s="5" t="str">
        <f t="shared" si="541"/>
        <v>ZoneSouth Orange CountyMonthly Peak DayOctober18</v>
      </c>
      <c r="B17323" t="s">
        <v>2238</v>
      </c>
      <c r="C17323" t="s">
        <v>2269</v>
      </c>
      <c r="D17323" t="s">
        <v>2992</v>
      </c>
      <c r="E17323" t="s">
        <v>3381</v>
      </c>
      <c r="F17323" s="6">
        <v>18</v>
      </c>
      <c r="G17323" s="6"/>
      <c r="H17323" s="6"/>
      <c r="I17323" s="6"/>
      <c r="J17323" s="6">
        <v>88.433333333333323</v>
      </c>
      <c r="K17323">
        <f t="shared" si="540"/>
        <v>1</v>
      </c>
    </row>
    <row r="17324" spans="1:11" x14ac:dyDescent="0.25">
      <c r="A17324" s="5" t="str">
        <f t="shared" si="541"/>
        <v>ZoneSouth Orange CountyMonthly Peak DayOctober19</v>
      </c>
      <c r="B17324" t="s">
        <v>2238</v>
      </c>
      <c r="C17324" t="s">
        <v>2269</v>
      </c>
      <c r="D17324" t="s">
        <v>2992</v>
      </c>
      <c r="E17324" t="s">
        <v>3381</v>
      </c>
      <c r="F17324" s="6">
        <v>19</v>
      </c>
      <c r="G17324" s="6"/>
      <c r="H17324" s="6"/>
      <c r="I17324" s="6"/>
      <c r="J17324" s="6">
        <v>85.899999999999991</v>
      </c>
      <c r="K17324">
        <f t="shared" si="540"/>
        <v>1</v>
      </c>
    </row>
    <row r="17325" spans="1:11" x14ac:dyDescent="0.25">
      <c r="A17325" s="5" t="str">
        <f t="shared" si="541"/>
        <v>ZoneSouth Orange CountyMonthly Peak DayOctober20</v>
      </c>
      <c r="B17325" t="s">
        <v>2238</v>
      </c>
      <c r="C17325" t="s">
        <v>2269</v>
      </c>
      <c r="D17325" t="s">
        <v>2992</v>
      </c>
      <c r="E17325" t="s">
        <v>3381</v>
      </c>
      <c r="F17325" s="6">
        <v>20</v>
      </c>
      <c r="G17325" s="6"/>
      <c r="H17325" s="6"/>
      <c r="I17325" s="6"/>
      <c r="J17325" s="6">
        <v>81.400000000000006</v>
      </c>
      <c r="K17325">
        <f t="shared" si="540"/>
        <v>1</v>
      </c>
    </row>
    <row r="17326" spans="1:11" x14ac:dyDescent="0.25">
      <c r="A17326" s="5" t="str">
        <f t="shared" si="541"/>
        <v>ZoneSouth Orange CountyMonthly Peak DayOctober21</v>
      </c>
      <c r="B17326" t="s">
        <v>2238</v>
      </c>
      <c r="C17326" t="s">
        <v>2269</v>
      </c>
      <c r="D17326" t="s">
        <v>2992</v>
      </c>
      <c r="E17326" t="s">
        <v>3381</v>
      </c>
      <c r="F17326" s="6">
        <v>21</v>
      </c>
      <c r="G17326" s="6"/>
      <c r="H17326" s="6"/>
      <c r="I17326" s="6"/>
      <c r="J17326" s="6">
        <v>79.166666666666671</v>
      </c>
      <c r="K17326">
        <f t="shared" si="540"/>
        <v>1</v>
      </c>
    </row>
    <row r="17327" spans="1:11" x14ac:dyDescent="0.25">
      <c r="A17327" s="5" t="str">
        <f t="shared" si="541"/>
        <v>ZoneSouth Orange CountyMonthly Peak DayOctober22</v>
      </c>
      <c r="B17327" t="s">
        <v>2238</v>
      </c>
      <c r="C17327" t="s">
        <v>2269</v>
      </c>
      <c r="D17327" t="s">
        <v>2992</v>
      </c>
      <c r="E17327" t="s">
        <v>3381</v>
      </c>
      <c r="F17327" s="6">
        <v>22</v>
      </c>
      <c r="G17327" s="6"/>
      <c r="H17327" s="6"/>
      <c r="I17327" s="6"/>
      <c r="J17327" s="6">
        <v>78.13333333333334</v>
      </c>
      <c r="K17327">
        <f t="shared" si="540"/>
        <v>1</v>
      </c>
    </row>
    <row r="17328" spans="1:11" x14ac:dyDescent="0.25">
      <c r="A17328" s="5" t="str">
        <f t="shared" si="541"/>
        <v>ZoneSouth Orange CountyMonthly Peak DayOctober23</v>
      </c>
      <c r="B17328" t="s">
        <v>2238</v>
      </c>
      <c r="C17328" t="s">
        <v>2269</v>
      </c>
      <c r="D17328" t="s">
        <v>2992</v>
      </c>
      <c r="E17328" t="s">
        <v>3381</v>
      </c>
      <c r="F17328" s="6">
        <v>23</v>
      </c>
      <c r="G17328" s="6"/>
      <c r="H17328" s="6"/>
      <c r="I17328" s="6"/>
      <c r="J17328" s="6">
        <v>76.86666666666666</v>
      </c>
      <c r="K17328">
        <f t="shared" si="540"/>
        <v>1</v>
      </c>
    </row>
    <row r="17329" spans="1:11" x14ac:dyDescent="0.25">
      <c r="A17329" s="5" t="str">
        <f t="shared" si="541"/>
        <v>ZoneSouth Orange CountyMonthly Peak DayOctober24</v>
      </c>
      <c r="B17329" t="s">
        <v>2238</v>
      </c>
      <c r="C17329" t="s">
        <v>2269</v>
      </c>
      <c r="D17329" t="s">
        <v>2992</v>
      </c>
      <c r="E17329" t="s">
        <v>3381</v>
      </c>
      <c r="F17329" s="6">
        <v>24</v>
      </c>
      <c r="G17329" s="6"/>
      <c r="H17329" s="6"/>
      <c r="I17329" s="6"/>
      <c r="J17329" s="6">
        <v>75.299999999999983</v>
      </c>
      <c r="K17329">
        <f t="shared" si="540"/>
        <v>1</v>
      </c>
    </row>
    <row r="17330" spans="1:11" x14ac:dyDescent="0.25">
      <c r="A17330" s="5" t="str">
        <f t="shared" si="541"/>
        <v>ZoneSouth Orange CountyAverage WeekdayNovember1</v>
      </c>
      <c r="B17330" t="s">
        <v>2238</v>
      </c>
      <c r="C17330" t="s">
        <v>2269</v>
      </c>
      <c r="D17330" t="s">
        <v>2993</v>
      </c>
      <c r="E17330" t="s">
        <v>3382</v>
      </c>
      <c r="F17330" s="6">
        <v>1</v>
      </c>
      <c r="G17330" s="6"/>
      <c r="H17330" s="6"/>
      <c r="I17330" s="6"/>
      <c r="J17330" s="6">
        <v>54.866666666666667</v>
      </c>
      <c r="K17330">
        <f t="shared" si="540"/>
        <v>1</v>
      </c>
    </row>
    <row r="17331" spans="1:11" x14ac:dyDescent="0.25">
      <c r="A17331" s="5" t="str">
        <f t="shared" si="541"/>
        <v>ZoneSouth Orange CountyAverage WeekdayNovember2</v>
      </c>
      <c r="B17331" t="s">
        <v>2238</v>
      </c>
      <c r="C17331" t="s">
        <v>2269</v>
      </c>
      <c r="D17331" t="s">
        <v>2993</v>
      </c>
      <c r="E17331" t="s">
        <v>3382</v>
      </c>
      <c r="F17331" s="6">
        <v>2</v>
      </c>
      <c r="G17331" s="6"/>
      <c r="H17331" s="6"/>
      <c r="I17331" s="6"/>
      <c r="J17331" s="6">
        <v>53.653333333333315</v>
      </c>
      <c r="K17331">
        <f t="shared" si="540"/>
        <v>1</v>
      </c>
    </row>
    <row r="17332" spans="1:11" x14ac:dyDescent="0.25">
      <c r="A17332" s="5" t="str">
        <f t="shared" si="541"/>
        <v>ZoneSouth Orange CountyAverage WeekdayNovember3</v>
      </c>
      <c r="B17332" t="s">
        <v>2238</v>
      </c>
      <c r="C17332" t="s">
        <v>2269</v>
      </c>
      <c r="D17332" t="s">
        <v>2993</v>
      </c>
      <c r="E17332" t="s">
        <v>3382</v>
      </c>
      <c r="F17332" s="6">
        <v>3</v>
      </c>
      <c r="G17332" s="6"/>
      <c r="H17332" s="6"/>
      <c r="I17332" s="6"/>
      <c r="J17332" s="6">
        <v>53.033333333333331</v>
      </c>
      <c r="K17332">
        <f t="shared" si="540"/>
        <v>1</v>
      </c>
    </row>
    <row r="17333" spans="1:11" x14ac:dyDescent="0.25">
      <c r="A17333" s="5" t="str">
        <f t="shared" si="541"/>
        <v>ZoneSouth Orange CountyAverage WeekdayNovember4</v>
      </c>
      <c r="B17333" t="s">
        <v>2238</v>
      </c>
      <c r="C17333" t="s">
        <v>2269</v>
      </c>
      <c r="D17333" t="s">
        <v>2993</v>
      </c>
      <c r="E17333" t="s">
        <v>3382</v>
      </c>
      <c r="F17333" s="6">
        <v>4</v>
      </c>
      <c r="G17333" s="6"/>
      <c r="H17333" s="6"/>
      <c r="I17333" s="6"/>
      <c r="J17333" s="6">
        <v>52.216666666666669</v>
      </c>
      <c r="K17333">
        <f t="shared" si="540"/>
        <v>1</v>
      </c>
    </row>
    <row r="17334" spans="1:11" x14ac:dyDescent="0.25">
      <c r="A17334" s="5" t="str">
        <f t="shared" si="541"/>
        <v>ZoneSouth Orange CountyAverage WeekdayNovember5</v>
      </c>
      <c r="B17334" t="s">
        <v>2238</v>
      </c>
      <c r="C17334" t="s">
        <v>2269</v>
      </c>
      <c r="D17334" t="s">
        <v>2993</v>
      </c>
      <c r="E17334" t="s">
        <v>3382</v>
      </c>
      <c r="F17334" s="6">
        <v>5</v>
      </c>
      <c r="G17334" s="6"/>
      <c r="H17334" s="6"/>
      <c r="I17334" s="6"/>
      <c r="J17334" s="6">
        <v>51.933333333333337</v>
      </c>
      <c r="K17334">
        <f t="shared" si="540"/>
        <v>1</v>
      </c>
    </row>
    <row r="17335" spans="1:11" x14ac:dyDescent="0.25">
      <c r="A17335" s="5" t="str">
        <f t="shared" si="541"/>
        <v>ZoneSouth Orange CountyAverage WeekdayNovember6</v>
      </c>
      <c r="B17335" t="s">
        <v>2238</v>
      </c>
      <c r="C17335" t="s">
        <v>2269</v>
      </c>
      <c r="D17335" t="s">
        <v>2993</v>
      </c>
      <c r="E17335" t="s">
        <v>3382</v>
      </c>
      <c r="F17335" s="6">
        <v>6</v>
      </c>
      <c r="G17335" s="6"/>
      <c r="H17335" s="6"/>
      <c r="I17335" s="6"/>
      <c r="J17335" s="6">
        <v>51.18</v>
      </c>
      <c r="K17335">
        <f t="shared" si="540"/>
        <v>1</v>
      </c>
    </row>
    <row r="17336" spans="1:11" x14ac:dyDescent="0.25">
      <c r="A17336" s="5" t="str">
        <f t="shared" si="541"/>
        <v>ZoneSouth Orange CountyAverage WeekdayNovember7</v>
      </c>
      <c r="B17336" t="s">
        <v>2238</v>
      </c>
      <c r="C17336" t="s">
        <v>2269</v>
      </c>
      <c r="D17336" t="s">
        <v>2993</v>
      </c>
      <c r="E17336" t="s">
        <v>3382</v>
      </c>
      <c r="F17336" s="6">
        <v>7</v>
      </c>
      <c r="G17336" s="6"/>
      <c r="H17336" s="6"/>
      <c r="I17336" s="6"/>
      <c r="J17336" s="6">
        <v>50.813333333333333</v>
      </c>
      <c r="K17336">
        <f t="shared" si="540"/>
        <v>1</v>
      </c>
    </row>
    <row r="17337" spans="1:11" x14ac:dyDescent="0.25">
      <c r="A17337" s="5" t="str">
        <f t="shared" si="541"/>
        <v>ZoneSouth Orange CountyAverage WeekdayNovember8</v>
      </c>
      <c r="B17337" t="s">
        <v>2238</v>
      </c>
      <c r="C17337" t="s">
        <v>2269</v>
      </c>
      <c r="D17337" t="s">
        <v>2993</v>
      </c>
      <c r="E17337" t="s">
        <v>3382</v>
      </c>
      <c r="F17337" s="6">
        <v>8</v>
      </c>
      <c r="G17337" s="6"/>
      <c r="H17337" s="6"/>
      <c r="I17337" s="6"/>
      <c r="J17337" s="6">
        <v>50.78</v>
      </c>
      <c r="K17337">
        <f t="shared" si="540"/>
        <v>1</v>
      </c>
    </row>
    <row r="17338" spans="1:11" x14ac:dyDescent="0.25">
      <c r="A17338" s="5" t="str">
        <f t="shared" si="541"/>
        <v>ZoneSouth Orange CountyAverage WeekdayNovember9</v>
      </c>
      <c r="B17338" t="s">
        <v>2238</v>
      </c>
      <c r="C17338" t="s">
        <v>2269</v>
      </c>
      <c r="D17338" t="s">
        <v>2993</v>
      </c>
      <c r="E17338" t="s">
        <v>3382</v>
      </c>
      <c r="F17338" s="6">
        <v>9</v>
      </c>
      <c r="G17338" s="6"/>
      <c r="H17338" s="6"/>
      <c r="I17338" s="6"/>
      <c r="J17338" s="6">
        <v>52.15</v>
      </c>
      <c r="K17338">
        <f t="shared" si="540"/>
        <v>1</v>
      </c>
    </row>
    <row r="17339" spans="1:11" x14ac:dyDescent="0.25">
      <c r="A17339" s="5" t="str">
        <f t="shared" si="541"/>
        <v>ZoneSouth Orange CountyAverage WeekdayNovember10</v>
      </c>
      <c r="B17339" t="s">
        <v>2238</v>
      </c>
      <c r="C17339" t="s">
        <v>2269</v>
      </c>
      <c r="D17339" t="s">
        <v>2993</v>
      </c>
      <c r="E17339" t="s">
        <v>3382</v>
      </c>
      <c r="F17339" s="6">
        <v>10</v>
      </c>
      <c r="G17339" s="6"/>
      <c r="H17339" s="6"/>
      <c r="I17339" s="6"/>
      <c r="J17339" s="6">
        <v>55.566666666666663</v>
      </c>
      <c r="K17339">
        <f t="shared" si="540"/>
        <v>1</v>
      </c>
    </row>
    <row r="17340" spans="1:11" x14ac:dyDescent="0.25">
      <c r="A17340" s="5" t="str">
        <f t="shared" si="541"/>
        <v>ZoneSouth Orange CountyAverage WeekdayNovember11</v>
      </c>
      <c r="B17340" t="s">
        <v>2238</v>
      </c>
      <c r="C17340" t="s">
        <v>2269</v>
      </c>
      <c r="D17340" t="s">
        <v>2993</v>
      </c>
      <c r="E17340" t="s">
        <v>3382</v>
      </c>
      <c r="F17340" s="6">
        <v>11</v>
      </c>
      <c r="G17340" s="6"/>
      <c r="H17340" s="6"/>
      <c r="I17340" s="6"/>
      <c r="J17340" s="6">
        <v>59.06666666666667</v>
      </c>
      <c r="K17340">
        <f t="shared" si="540"/>
        <v>1</v>
      </c>
    </row>
    <row r="17341" spans="1:11" x14ac:dyDescent="0.25">
      <c r="A17341" s="5" t="str">
        <f t="shared" si="541"/>
        <v>ZoneSouth Orange CountyAverage WeekdayNovember12</v>
      </c>
      <c r="B17341" t="s">
        <v>2238</v>
      </c>
      <c r="C17341" t="s">
        <v>2269</v>
      </c>
      <c r="D17341" t="s">
        <v>2993</v>
      </c>
      <c r="E17341" t="s">
        <v>3382</v>
      </c>
      <c r="F17341" s="6">
        <v>12</v>
      </c>
      <c r="G17341" s="6"/>
      <c r="H17341" s="6"/>
      <c r="I17341" s="6"/>
      <c r="J17341" s="6">
        <v>61.31666666666667</v>
      </c>
      <c r="K17341">
        <f t="shared" si="540"/>
        <v>1</v>
      </c>
    </row>
    <row r="17342" spans="1:11" x14ac:dyDescent="0.25">
      <c r="A17342" s="5" t="str">
        <f t="shared" si="541"/>
        <v>ZoneSouth Orange CountyAverage WeekdayNovember13</v>
      </c>
      <c r="B17342" t="s">
        <v>2238</v>
      </c>
      <c r="C17342" t="s">
        <v>2269</v>
      </c>
      <c r="D17342" t="s">
        <v>2993</v>
      </c>
      <c r="E17342" t="s">
        <v>3382</v>
      </c>
      <c r="F17342" s="6">
        <v>13</v>
      </c>
      <c r="G17342" s="6"/>
      <c r="H17342" s="6"/>
      <c r="I17342" s="6"/>
      <c r="J17342" s="6">
        <v>61.539999999999992</v>
      </c>
      <c r="K17342">
        <f t="shared" si="540"/>
        <v>1</v>
      </c>
    </row>
    <row r="17343" spans="1:11" x14ac:dyDescent="0.25">
      <c r="A17343" s="5" t="str">
        <f t="shared" si="541"/>
        <v>ZoneSouth Orange CountyAverage WeekdayNovember14</v>
      </c>
      <c r="B17343" t="s">
        <v>2238</v>
      </c>
      <c r="C17343" t="s">
        <v>2269</v>
      </c>
      <c r="D17343" t="s">
        <v>2993</v>
      </c>
      <c r="E17343" t="s">
        <v>3382</v>
      </c>
      <c r="F17343" s="6">
        <v>14</v>
      </c>
      <c r="G17343" s="6"/>
      <c r="H17343" s="6"/>
      <c r="I17343" s="6"/>
      <c r="J17343" s="6">
        <v>63.51</v>
      </c>
      <c r="K17343">
        <f t="shared" si="540"/>
        <v>1</v>
      </c>
    </row>
    <row r="17344" spans="1:11" x14ac:dyDescent="0.25">
      <c r="A17344" s="5" t="str">
        <f t="shared" si="541"/>
        <v>ZoneSouth Orange CountyAverage WeekdayNovember15</v>
      </c>
      <c r="B17344" t="s">
        <v>2238</v>
      </c>
      <c r="C17344" t="s">
        <v>2269</v>
      </c>
      <c r="D17344" t="s">
        <v>2993</v>
      </c>
      <c r="E17344" t="s">
        <v>3382</v>
      </c>
      <c r="F17344" s="6">
        <v>15</v>
      </c>
      <c r="G17344" s="6"/>
      <c r="H17344" s="6"/>
      <c r="I17344" s="6"/>
      <c r="J17344" s="6">
        <v>64.86333333333333</v>
      </c>
      <c r="K17344">
        <f t="shared" si="540"/>
        <v>1</v>
      </c>
    </row>
    <row r="17345" spans="1:11" x14ac:dyDescent="0.25">
      <c r="A17345" s="5" t="str">
        <f t="shared" si="541"/>
        <v>ZoneSouth Orange CountyAverage WeekdayNovember16</v>
      </c>
      <c r="B17345" t="s">
        <v>2238</v>
      </c>
      <c r="C17345" t="s">
        <v>2269</v>
      </c>
      <c r="D17345" t="s">
        <v>2993</v>
      </c>
      <c r="E17345" t="s">
        <v>3382</v>
      </c>
      <c r="F17345" s="6">
        <v>16</v>
      </c>
      <c r="G17345" s="6"/>
      <c r="H17345" s="6"/>
      <c r="I17345" s="6"/>
      <c r="J17345" s="6">
        <v>65.436666666666653</v>
      </c>
      <c r="K17345">
        <f t="shared" si="540"/>
        <v>1</v>
      </c>
    </row>
    <row r="17346" spans="1:11" x14ac:dyDescent="0.25">
      <c r="A17346" s="5" t="str">
        <f t="shared" si="541"/>
        <v>ZoneSouth Orange CountyAverage WeekdayNovember17</v>
      </c>
      <c r="B17346" t="s">
        <v>2238</v>
      </c>
      <c r="C17346" t="s">
        <v>2269</v>
      </c>
      <c r="D17346" t="s">
        <v>2993</v>
      </c>
      <c r="E17346" t="s">
        <v>3382</v>
      </c>
      <c r="F17346" s="6">
        <v>17</v>
      </c>
      <c r="G17346" s="6"/>
      <c r="H17346" s="6"/>
      <c r="I17346" s="6"/>
      <c r="J17346" s="6">
        <v>63.733333333333327</v>
      </c>
      <c r="K17346">
        <f t="shared" ref="K17346:K17409" si="542">INDEX(events, MATCH(CONCATENATE(B17346, C17346, D17346, E17346), events_y, 0), MATCH("Confidential", events_x, 0))</f>
        <v>1</v>
      </c>
    </row>
    <row r="17347" spans="1:11" x14ac:dyDescent="0.25">
      <c r="A17347" s="5" t="str">
        <f t="shared" ref="A17347:A17410" si="543">CONCATENATE(B17347, C17347, D17347, E17347, F17347)</f>
        <v>ZoneSouth Orange CountyAverage WeekdayNovember18</v>
      </c>
      <c r="B17347" t="s">
        <v>2238</v>
      </c>
      <c r="C17347" t="s">
        <v>2269</v>
      </c>
      <c r="D17347" t="s">
        <v>2993</v>
      </c>
      <c r="E17347" t="s">
        <v>3382</v>
      </c>
      <c r="F17347" s="6">
        <v>18</v>
      </c>
      <c r="G17347" s="6"/>
      <c r="H17347" s="6"/>
      <c r="I17347" s="6"/>
      <c r="J17347" s="6">
        <v>60.813333333333325</v>
      </c>
      <c r="K17347">
        <f t="shared" si="542"/>
        <v>1</v>
      </c>
    </row>
    <row r="17348" spans="1:11" x14ac:dyDescent="0.25">
      <c r="A17348" s="5" t="str">
        <f t="shared" si="543"/>
        <v>ZoneSouth Orange CountyAverage WeekdayNovember19</v>
      </c>
      <c r="B17348" t="s">
        <v>2238</v>
      </c>
      <c r="C17348" t="s">
        <v>2269</v>
      </c>
      <c r="D17348" t="s">
        <v>2993</v>
      </c>
      <c r="E17348" t="s">
        <v>3382</v>
      </c>
      <c r="F17348" s="6">
        <v>19</v>
      </c>
      <c r="G17348" s="6"/>
      <c r="H17348" s="6"/>
      <c r="I17348" s="6"/>
      <c r="J17348" s="6">
        <v>59.406666666666673</v>
      </c>
      <c r="K17348">
        <f t="shared" si="542"/>
        <v>1</v>
      </c>
    </row>
    <row r="17349" spans="1:11" x14ac:dyDescent="0.25">
      <c r="A17349" s="5" t="str">
        <f t="shared" si="543"/>
        <v>ZoneSouth Orange CountyAverage WeekdayNovember20</v>
      </c>
      <c r="B17349" t="s">
        <v>2238</v>
      </c>
      <c r="C17349" t="s">
        <v>2269</v>
      </c>
      <c r="D17349" t="s">
        <v>2993</v>
      </c>
      <c r="E17349" t="s">
        <v>3382</v>
      </c>
      <c r="F17349" s="6">
        <v>20</v>
      </c>
      <c r="G17349" s="6"/>
      <c r="H17349" s="6"/>
      <c r="I17349" s="6"/>
      <c r="J17349" s="6">
        <v>58.940000000000005</v>
      </c>
      <c r="K17349">
        <f t="shared" si="542"/>
        <v>1</v>
      </c>
    </row>
    <row r="17350" spans="1:11" x14ac:dyDescent="0.25">
      <c r="A17350" s="5" t="str">
        <f t="shared" si="543"/>
        <v>ZoneSouth Orange CountyAverage WeekdayNovember21</v>
      </c>
      <c r="B17350" t="s">
        <v>2238</v>
      </c>
      <c r="C17350" t="s">
        <v>2269</v>
      </c>
      <c r="D17350" t="s">
        <v>2993</v>
      </c>
      <c r="E17350" t="s">
        <v>3382</v>
      </c>
      <c r="F17350" s="6">
        <v>21</v>
      </c>
      <c r="G17350" s="6"/>
      <c r="H17350" s="6"/>
      <c r="I17350" s="6"/>
      <c r="J17350" s="6">
        <v>58.596666666666685</v>
      </c>
      <c r="K17350">
        <f t="shared" si="542"/>
        <v>1</v>
      </c>
    </row>
    <row r="17351" spans="1:11" x14ac:dyDescent="0.25">
      <c r="A17351" s="5" t="str">
        <f t="shared" si="543"/>
        <v>ZoneSouth Orange CountyAverage WeekdayNovember22</v>
      </c>
      <c r="B17351" t="s">
        <v>2238</v>
      </c>
      <c r="C17351" t="s">
        <v>2269</v>
      </c>
      <c r="D17351" t="s">
        <v>2993</v>
      </c>
      <c r="E17351" t="s">
        <v>3382</v>
      </c>
      <c r="F17351" s="6">
        <v>22</v>
      </c>
      <c r="G17351" s="6"/>
      <c r="H17351" s="6"/>
      <c r="I17351" s="6"/>
      <c r="J17351" s="6">
        <v>57.663333333333334</v>
      </c>
      <c r="K17351">
        <f t="shared" si="542"/>
        <v>1</v>
      </c>
    </row>
    <row r="17352" spans="1:11" x14ac:dyDescent="0.25">
      <c r="A17352" s="5" t="str">
        <f t="shared" si="543"/>
        <v>ZoneSouth Orange CountyAverage WeekdayNovember23</v>
      </c>
      <c r="B17352" t="s">
        <v>2238</v>
      </c>
      <c r="C17352" t="s">
        <v>2269</v>
      </c>
      <c r="D17352" t="s">
        <v>2993</v>
      </c>
      <c r="E17352" t="s">
        <v>3382</v>
      </c>
      <c r="F17352" s="6">
        <v>23</v>
      </c>
      <c r="G17352" s="6"/>
      <c r="H17352" s="6"/>
      <c r="I17352" s="6"/>
      <c r="J17352" s="6">
        <v>56.91333333333332</v>
      </c>
      <c r="K17352">
        <f t="shared" si="542"/>
        <v>1</v>
      </c>
    </row>
    <row r="17353" spans="1:11" x14ac:dyDescent="0.25">
      <c r="A17353" s="5" t="str">
        <f t="shared" si="543"/>
        <v>ZoneSouth Orange CountyAverage WeekdayNovember24</v>
      </c>
      <c r="B17353" t="s">
        <v>2238</v>
      </c>
      <c r="C17353" t="s">
        <v>2269</v>
      </c>
      <c r="D17353" t="s">
        <v>2993</v>
      </c>
      <c r="E17353" t="s">
        <v>3382</v>
      </c>
      <c r="F17353" s="6">
        <v>24</v>
      </c>
      <c r="G17353" s="6"/>
      <c r="H17353" s="6"/>
      <c r="I17353" s="6"/>
      <c r="J17353" s="6">
        <v>56.19</v>
      </c>
      <c r="K17353">
        <f t="shared" si="542"/>
        <v>1</v>
      </c>
    </row>
    <row r="17354" spans="1:11" x14ac:dyDescent="0.25">
      <c r="A17354" s="5" t="str">
        <f t="shared" si="543"/>
        <v>ZoneSouth Orange CountyMonthly Peak DayNovember1</v>
      </c>
      <c r="B17354" t="s">
        <v>2238</v>
      </c>
      <c r="C17354" t="s">
        <v>2269</v>
      </c>
      <c r="D17354" t="s">
        <v>2994</v>
      </c>
      <c r="E17354" t="s">
        <v>3382</v>
      </c>
      <c r="F17354" s="6">
        <v>1</v>
      </c>
      <c r="G17354" s="6"/>
      <c r="H17354" s="6"/>
      <c r="I17354" s="6"/>
      <c r="J17354" s="6">
        <v>63.843333333333341</v>
      </c>
      <c r="K17354">
        <f t="shared" si="542"/>
        <v>1</v>
      </c>
    </row>
    <row r="17355" spans="1:11" x14ac:dyDescent="0.25">
      <c r="A17355" s="5" t="str">
        <f t="shared" si="543"/>
        <v>ZoneSouth Orange CountyMonthly Peak DayNovember2</v>
      </c>
      <c r="B17355" t="s">
        <v>2238</v>
      </c>
      <c r="C17355" t="s">
        <v>2269</v>
      </c>
      <c r="D17355" t="s">
        <v>2994</v>
      </c>
      <c r="E17355" t="s">
        <v>3382</v>
      </c>
      <c r="F17355" s="6">
        <v>2</v>
      </c>
      <c r="G17355" s="6"/>
      <c r="H17355" s="6"/>
      <c r="I17355" s="6"/>
      <c r="J17355" s="6">
        <v>62.556666666666665</v>
      </c>
      <c r="K17355">
        <f t="shared" si="542"/>
        <v>1</v>
      </c>
    </row>
    <row r="17356" spans="1:11" x14ac:dyDescent="0.25">
      <c r="A17356" s="5" t="str">
        <f t="shared" si="543"/>
        <v>ZoneSouth Orange CountyMonthly Peak DayNovember3</v>
      </c>
      <c r="B17356" t="s">
        <v>2238</v>
      </c>
      <c r="C17356" t="s">
        <v>2269</v>
      </c>
      <c r="D17356" t="s">
        <v>2994</v>
      </c>
      <c r="E17356" t="s">
        <v>3382</v>
      </c>
      <c r="F17356" s="6">
        <v>3</v>
      </c>
      <c r="G17356" s="6"/>
      <c r="H17356" s="6"/>
      <c r="I17356" s="6"/>
      <c r="J17356" s="6">
        <v>61.553333333333342</v>
      </c>
      <c r="K17356">
        <f t="shared" si="542"/>
        <v>1</v>
      </c>
    </row>
    <row r="17357" spans="1:11" x14ac:dyDescent="0.25">
      <c r="A17357" s="5" t="str">
        <f t="shared" si="543"/>
        <v>ZoneSouth Orange CountyMonthly Peak DayNovember4</v>
      </c>
      <c r="B17357" t="s">
        <v>2238</v>
      </c>
      <c r="C17357" t="s">
        <v>2269</v>
      </c>
      <c r="D17357" t="s">
        <v>2994</v>
      </c>
      <c r="E17357" t="s">
        <v>3382</v>
      </c>
      <c r="F17357" s="6">
        <v>4</v>
      </c>
      <c r="G17357" s="6"/>
      <c r="H17357" s="6"/>
      <c r="I17357" s="6"/>
      <c r="J17357" s="6">
        <v>60.080000000000005</v>
      </c>
      <c r="K17357">
        <f t="shared" si="542"/>
        <v>1</v>
      </c>
    </row>
    <row r="17358" spans="1:11" x14ac:dyDescent="0.25">
      <c r="A17358" s="5" t="str">
        <f t="shared" si="543"/>
        <v>ZoneSouth Orange CountyMonthly Peak DayNovember5</v>
      </c>
      <c r="B17358" t="s">
        <v>2238</v>
      </c>
      <c r="C17358" t="s">
        <v>2269</v>
      </c>
      <c r="D17358" t="s">
        <v>2994</v>
      </c>
      <c r="E17358" t="s">
        <v>3382</v>
      </c>
      <c r="F17358" s="6">
        <v>5</v>
      </c>
      <c r="G17358" s="6"/>
      <c r="H17358" s="6"/>
      <c r="I17358" s="6"/>
      <c r="J17358" s="6">
        <v>59.716666666666661</v>
      </c>
      <c r="K17358">
        <f t="shared" si="542"/>
        <v>1</v>
      </c>
    </row>
    <row r="17359" spans="1:11" x14ac:dyDescent="0.25">
      <c r="A17359" s="5" t="str">
        <f t="shared" si="543"/>
        <v>ZoneSouth Orange CountyMonthly Peak DayNovember6</v>
      </c>
      <c r="B17359" t="s">
        <v>2238</v>
      </c>
      <c r="C17359" t="s">
        <v>2269</v>
      </c>
      <c r="D17359" t="s">
        <v>2994</v>
      </c>
      <c r="E17359" t="s">
        <v>3382</v>
      </c>
      <c r="F17359" s="6">
        <v>6</v>
      </c>
      <c r="G17359" s="6"/>
      <c r="H17359" s="6"/>
      <c r="I17359" s="6"/>
      <c r="J17359" s="6">
        <v>60</v>
      </c>
      <c r="K17359">
        <f t="shared" si="542"/>
        <v>1</v>
      </c>
    </row>
    <row r="17360" spans="1:11" x14ac:dyDescent="0.25">
      <c r="A17360" s="5" t="str">
        <f t="shared" si="543"/>
        <v>ZoneSouth Orange CountyMonthly Peak DayNovember7</v>
      </c>
      <c r="B17360" t="s">
        <v>2238</v>
      </c>
      <c r="C17360" t="s">
        <v>2269</v>
      </c>
      <c r="D17360" t="s">
        <v>2994</v>
      </c>
      <c r="E17360" t="s">
        <v>3382</v>
      </c>
      <c r="F17360" s="6">
        <v>7</v>
      </c>
      <c r="G17360" s="6"/>
      <c r="H17360" s="6"/>
      <c r="I17360" s="6"/>
      <c r="J17360" s="6">
        <v>60.170000000000009</v>
      </c>
      <c r="K17360">
        <f t="shared" si="542"/>
        <v>1</v>
      </c>
    </row>
    <row r="17361" spans="1:11" x14ac:dyDescent="0.25">
      <c r="A17361" s="5" t="str">
        <f t="shared" si="543"/>
        <v>ZoneSouth Orange CountyMonthly Peak DayNovember8</v>
      </c>
      <c r="B17361" t="s">
        <v>2238</v>
      </c>
      <c r="C17361" t="s">
        <v>2269</v>
      </c>
      <c r="D17361" t="s">
        <v>2994</v>
      </c>
      <c r="E17361" t="s">
        <v>3382</v>
      </c>
      <c r="F17361" s="6">
        <v>8</v>
      </c>
      <c r="G17361" s="6"/>
      <c r="H17361" s="6"/>
      <c r="I17361" s="6"/>
      <c r="J17361" s="6">
        <v>61.540000000000013</v>
      </c>
      <c r="K17361">
        <f t="shared" si="542"/>
        <v>1</v>
      </c>
    </row>
    <row r="17362" spans="1:11" x14ac:dyDescent="0.25">
      <c r="A17362" s="5" t="str">
        <f t="shared" si="543"/>
        <v>ZoneSouth Orange CountyMonthly Peak DayNovember9</v>
      </c>
      <c r="B17362" t="s">
        <v>2238</v>
      </c>
      <c r="C17362" t="s">
        <v>2269</v>
      </c>
      <c r="D17362" t="s">
        <v>2994</v>
      </c>
      <c r="E17362" t="s">
        <v>3382</v>
      </c>
      <c r="F17362" s="6">
        <v>9</v>
      </c>
      <c r="G17362" s="6"/>
      <c r="H17362" s="6"/>
      <c r="I17362" s="6"/>
      <c r="J17362" s="6">
        <v>63.653333333333343</v>
      </c>
      <c r="K17362">
        <f t="shared" si="542"/>
        <v>1</v>
      </c>
    </row>
    <row r="17363" spans="1:11" x14ac:dyDescent="0.25">
      <c r="A17363" s="5" t="str">
        <f t="shared" si="543"/>
        <v>ZoneSouth Orange CountyMonthly Peak DayNovember10</v>
      </c>
      <c r="B17363" t="s">
        <v>2238</v>
      </c>
      <c r="C17363" t="s">
        <v>2269</v>
      </c>
      <c r="D17363" t="s">
        <v>2994</v>
      </c>
      <c r="E17363" t="s">
        <v>3382</v>
      </c>
      <c r="F17363" s="6">
        <v>10</v>
      </c>
      <c r="G17363" s="6"/>
      <c r="H17363" s="6"/>
      <c r="I17363" s="6"/>
      <c r="J17363" s="6">
        <v>67.843333333333305</v>
      </c>
      <c r="K17363">
        <f t="shared" si="542"/>
        <v>1</v>
      </c>
    </row>
    <row r="17364" spans="1:11" x14ac:dyDescent="0.25">
      <c r="A17364" s="5" t="str">
        <f t="shared" si="543"/>
        <v>ZoneSouth Orange CountyMonthly Peak DayNovember11</v>
      </c>
      <c r="B17364" t="s">
        <v>2238</v>
      </c>
      <c r="C17364" t="s">
        <v>2269</v>
      </c>
      <c r="D17364" t="s">
        <v>2994</v>
      </c>
      <c r="E17364" t="s">
        <v>3382</v>
      </c>
      <c r="F17364" s="6">
        <v>11</v>
      </c>
      <c r="G17364" s="6"/>
      <c r="H17364" s="6"/>
      <c r="I17364" s="6"/>
      <c r="J17364" s="6">
        <v>75.333333333333343</v>
      </c>
      <c r="K17364">
        <f t="shared" si="542"/>
        <v>1</v>
      </c>
    </row>
    <row r="17365" spans="1:11" x14ac:dyDescent="0.25">
      <c r="A17365" s="5" t="str">
        <f t="shared" si="543"/>
        <v>ZoneSouth Orange CountyMonthly Peak DayNovember12</v>
      </c>
      <c r="B17365" t="s">
        <v>2238</v>
      </c>
      <c r="C17365" t="s">
        <v>2269</v>
      </c>
      <c r="D17365" t="s">
        <v>2994</v>
      </c>
      <c r="E17365" t="s">
        <v>3382</v>
      </c>
      <c r="F17365" s="6">
        <v>12</v>
      </c>
      <c r="G17365" s="6"/>
      <c r="H17365" s="6"/>
      <c r="I17365" s="6"/>
      <c r="J17365" s="6">
        <v>79.300000000000011</v>
      </c>
      <c r="K17365">
        <f t="shared" si="542"/>
        <v>1</v>
      </c>
    </row>
    <row r="17366" spans="1:11" x14ac:dyDescent="0.25">
      <c r="A17366" s="5" t="str">
        <f t="shared" si="543"/>
        <v>ZoneSouth Orange CountyMonthly Peak DayNovember13</v>
      </c>
      <c r="B17366" t="s">
        <v>2238</v>
      </c>
      <c r="C17366" t="s">
        <v>2269</v>
      </c>
      <c r="D17366" t="s">
        <v>2994</v>
      </c>
      <c r="E17366" t="s">
        <v>3382</v>
      </c>
      <c r="F17366" s="6">
        <v>13</v>
      </c>
      <c r="G17366" s="6"/>
      <c r="H17366" s="6"/>
      <c r="I17366" s="6"/>
      <c r="J17366" s="6">
        <v>78.266666666666666</v>
      </c>
      <c r="K17366">
        <f t="shared" si="542"/>
        <v>1</v>
      </c>
    </row>
    <row r="17367" spans="1:11" x14ac:dyDescent="0.25">
      <c r="A17367" s="5" t="str">
        <f t="shared" si="543"/>
        <v>ZoneSouth Orange CountyMonthly Peak DayNovember14</v>
      </c>
      <c r="B17367" t="s">
        <v>2238</v>
      </c>
      <c r="C17367" t="s">
        <v>2269</v>
      </c>
      <c r="D17367" t="s">
        <v>2994</v>
      </c>
      <c r="E17367" t="s">
        <v>3382</v>
      </c>
      <c r="F17367" s="6">
        <v>14</v>
      </c>
      <c r="G17367" s="6"/>
      <c r="H17367" s="6"/>
      <c r="I17367" s="6"/>
      <c r="J17367" s="6">
        <v>83.6</v>
      </c>
      <c r="K17367">
        <f t="shared" si="542"/>
        <v>1</v>
      </c>
    </row>
    <row r="17368" spans="1:11" x14ac:dyDescent="0.25">
      <c r="A17368" s="5" t="str">
        <f t="shared" si="543"/>
        <v>ZoneSouth Orange CountyMonthly Peak DayNovember15</v>
      </c>
      <c r="B17368" t="s">
        <v>2238</v>
      </c>
      <c r="C17368" t="s">
        <v>2269</v>
      </c>
      <c r="D17368" t="s">
        <v>2994</v>
      </c>
      <c r="E17368" t="s">
        <v>3382</v>
      </c>
      <c r="F17368" s="6">
        <v>15</v>
      </c>
      <c r="G17368" s="6"/>
      <c r="H17368" s="6"/>
      <c r="I17368" s="6"/>
      <c r="J17368" s="6">
        <v>85.433333333333337</v>
      </c>
      <c r="K17368">
        <f t="shared" si="542"/>
        <v>1</v>
      </c>
    </row>
    <row r="17369" spans="1:11" x14ac:dyDescent="0.25">
      <c r="A17369" s="5" t="str">
        <f t="shared" si="543"/>
        <v>ZoneSouth Orange CountyMonthly Peak DayNovember16</v>
      </c>
      <c r="B17369" t="s">
        <v>2238</v>
      </c>
      <c r="C17369" t="s">
        <v>2269</v>
      </c>
      <c r="D17369" t="s">
        <v>2994</v>
      </c>
      <c r="E17369" t="s">
        <v>3382</v>
      </c>
      <c r="F17369" s="6">
        <v>16</v>
      </c>
      <c r="G17369" s="6"/>
      <c r="H17369" s="6"/>
      <c r="I17369" s="6"/>
      <c r="J17369" s="6">
        <v>85.500000000000014</v>
      </c>
      <c r="K17369">
        <f t="shared" si="542"/>
        <v>1</v>
      </c>
    </row>
    <row r="17370" spans="1:11" x14ac:dyDescent="0.25">
      <c r="A17370" s="5" t="str">
        <f t="shared" si="543"/>
        <v>ZoneSouth Orange CountyMonthly Peak DayNovember17</v>
      </c>
      <c r="B17370" t="s">
        <v>2238</v>
      </c>
      <c r="C17370" t="s">
        <v>2269</v>
      </c>
      <c r="D17370" t="s">
        <v>2994</v>
      </c>
      <c r="E17370" t="s">
        <v>3382</v>
      </c>
      <c r="F17370" s="6">
        <v>17</v>
      </c>
      <c r="G17370" s="6"/>
      <c r="H17370" s="6"/>
      <c r="I17370" s="6"/>
      <c r="J17370" s="6">
        <v>81.700000000000017</v>
      </c>
      <c r="K17370">
        <f t="shared" si="542"/>
        <v>1</v>
      </c>
    </row>
    <row r="17371" spans="1:11" x14ac:dyDescent="0.25">
      <c r="A17371" s="5" t="str">
        <f t="shared" si="543"/>
        <v>ZoneSouth Orange CountyMonthly Peak DayNovember18</v>
      </c>
      <c r="B17371" t="s">
        <v>2238</v>
      </c>
      <c r="C17371" t="s">
        <v>2269</v>
      </c>
      <c r="D17371" t="s">
        <v>2994</v>
      </c>
      <c r="E17371" t="s">
        <v>3382</v>
      </c>
      <c r="F17371" s="6">
        <v>18</v>
      </c>
      <c r="G17371" s="6"/>
      <c r="H17371" s="6"/>
      <c r="I17371" s="6"/>
      <c r="J17371" s="6">
        <v>80.466666666666683</v>
      </c>
      <c r="K17371">
        <f t="shared" si="542"/>
        <v>1</v>
      </c>
    </row>
    <row r="17372" spans="1:11" x14ac:dyDescent="0.25">
      <c r="A17372" s="5" t="str">
        <f t="shared" si="543"/>
        <v>ZoneSouth Orange CountyMonthly Peak DayNovember19</v>
      </c>
      <c r="B17372" t="s">
        <v>2238</v>
      </c>
      <c r="C17372" t="s">
        <v>2269</v>
      </c>
      <c r="D17372" t="s">
        <v>2994</v>
      </c>
      <c r="E17372" t="s">
        <v>3382</v>
      </c>
      <c r="F17372" s="6">
        <v>19</v>
      </c>
      <c r="G17372" s="6"/>
      <c r="H17372" s="6"/>
      <c r="I17372" s="6"/>
      <c r="J17372" s="6">
        <v>79.100000000000009</v>
      </c>
      <c r="K17372">
        <f t="shared" si="542"/>
        <v>1</v>
      </c>
    </row>
    <row r="17373" spans="1:11" x14ac:dyDescent="0.25">
      <c r="A17373" s="5" t="str">
        <f t="shared" si="543"/>
        <v>ZoneSouth Orange CountyMonthly Peak DayNovember20</v>
      </c>
      <c r="B17373" t="s">
        <v>2238</v>
      </c>
      <c r="C17373" t="s">
        <v>2269</v>
      </c>
      <c r="D17373" t="s">
        <v>2994</v>
      </c>
      <c r="E17373" t="s">
        <v>3382</v>
      </c>
      <c r="F17373" s="6">
        <v>20</v>
      </c>
      <c r="G17373" s="6"/>
      <c r="H17373" s="6"/>
      <c r="I17373" s="6"/>
      <c r="J17373" s="6">
        <v>76.433333333333337</v>
      </c>
      <c r="K17373">
        <f t="shared" si="542"/>
        <v>1</v>
      </c>
    </row>
    <row r="17374" spans="1:11" x14ac:dyDescent="0.25">
      <c r="A17374" s="5" t="str">
        <f t="shared" si="543"/>
        <v>ZoneSouth Orange CountyMonthly Peak DayNovember21</v>
      </c>
      <c r="B17374" t="s">
        <v>2238</v>
      </c>
      <c r="C17374" t="s">
        <v>2269</v>
      </c>
      <c r="D17374" t="s">
        <v>2994</v>
      </c>
      <c r="E17374" t="s">
        <v>3382</v>
      </c>
      <c r="F17374" s="6">
        <v>21</v>
      </c>
      <c r="G17374" s="6"/>
      <c r="H17374" s="6"/>
      <c r="I17374" s="6"/>
      <c r="J17374" s="6">
        <v>74</v>
      </c>
      <c r="K17374">
        <f t="shared" si="542"/>
        <v>1</v>
      </c>
    </row>
    <row r="17375" spans="1:11" x14ac:dyDescent="0.25">
      <c r="A17375" s="5" t="str">
        <f t="shared" si="543"/>
        <v>ZoneSouth Orange CountyMonthly Peak DayNovember22</v>
      </c>
      <c r="B17375" t="s">
        <v>2238</v>
      </c>
      <c r="C17375" t="s">
        <v>2269</v>
      </c>
      <c r="D17375" t="s">
        <v>2994</v>
      </c>
      <c r="E17375" t="s">
        <v>3382</v>
      </c>
      <c r="F17375" s="6">
        <v>22</v>
      </c>
      <c r="G17375" s="6"/>
      <c r="H17375" s="6"/>
      <c r="I17375" s="6"/>
      <c r="J17375" s="6">
        <v>73.12</v>
      </c>
      <c r="K17375">
        <f t="shared" si="542"/>
        <v>1</v>
      </c>
    </row>
    <row r="17376" spans="1:11" x14ac:dyDescent="0.25">
      <c r="A17376" s="5" t="str">
        <f t="shared" si="543"/>
        <v>ZoneSouth Orange CountyMonthly Peak DayNovember23</v>
      </c>
      <c r="B17376" t="s">
        <v>2238</v>
      </c>
      <c r="C17376" t="s">
        <v>2269</v>
      </c>
      <c r="D17376" t="s">
        <v>2994</v>
      </c>
      <c r="E17376" t="s">
        <v>3382</v>
      </c>
      <c r="F17376" s="6">
        <v>23</v>
      </c>
      <c r="G17376" s="6"/>
      <c r="H17376" s="6"/>
      <c r="I17376" s="6"/>
      <c r="J17376" s="6">
        <v>72.006666666666646</v>
      </c>
      <c r="K17376">
        <f t="shared" si="542"/>
        <v>1</v>
      </c>
    </row>
    <row r="17377" spans="1:11" x14ac:dyDescent="0.25">
      <c r="A17377" s="5" t="str">
        <f t="shared" si="543"/>
        <v>ZoneSouth Orange CountyMonthly Peak DayNovember24</v>
      </c>
      <c r="B17377" t="s">
        <v>2238</v>
      </c>
      <c r="C17377" t="s">
        <v>2269</v>
      </c>
      <c r="D17377" t="s">
        <v>2994</v>
      </c>
      <c r="E17377" t="s">
        <v>3382</v>
      </c>
      <c r="F17377" s="6">
        <v>24</v>
      </c>
      <c r="G17377" s="6"/>
      <c r="H17377" s="6"/>
      <c r="I17377" s="6"/>
      <c r="J17377" s="6">
        <v>69.48666666666665</v>
      </c>
      <c r="K17377">
        <f t="shared" si="542"/>
        <v>1</v>
      </c>
    </row>
    <row r="17378" spans="1:11" x14ac:dyDescent="0.25">
      <c r="A17378" s="5" t="str">
        <f t="shared" si="543"/>
        <v>ZoneSouth Orange CountyAverage WeekdayDecember1</v>
      </c>
      <c r="B17378" t="s">
        <v>2238</v>
      </c>
      <c r="C17378" t="s">
        <v>2269</v>
      </c>
      <c r="D17378" t="s">
        <v>2995</v>
      </c>
      <c r="E17378" t="s">
        <v>3383</v>
      </c>
      <c r="F17378" s="6">
        <v>1</v>
      </c>
      <c r="G17378" s="6"/>
      <c r="H17378" s="6"/>
      <c r="I17378" s="6"/>
      <c r="J17378" s="6">
        <v>52.563333333333333</v>
      </c>
      <c r="K17378">
        <f t="shared" si="542"/>
        <v>1</v>
      </c>
    </row>
    <row r="17379" spans="1:11" x14ac:dyDescent="0.25">
      <c r="A17379" s="5" t="str">
        <f t="shared" si="543"/>
        <v>ZoneSouth Orange CountyAverage WeekdayDecember2</v>
      </c>
      <c r="B17379" t="s">
        <v>2238</v>
      </c>
      <c r="C17379" t="s">
        <v>2269</v>
      </c>
      <c r="D17379" t="s">
        <v>2995</v>
      </c>
      <c r="E17379" t="s">
        <v>3383</v>
      </c>
      <c r="F17379" s="6">
        <v>2</v>
      </c>
      <c r="G17379" s="6"/>
      <c r="H17379" s="6"/>
      <c r="I17379" s="6"/>
      <c r="J17379" s="6">
        <v>51.71</v>
      </c>
      <c r="K17379">
        <f t="shared" si="542"/>
        <v>1</v>
      </c>
    </row>
    <row r="17380" spans="1:11" x14ac:dyDescent="0.25">
      <c r="A17380" s="5" t="str">
        <f t="shared" si="543"/>
        <v>ZoneSouth Orange CountyAverage WeekdayDecember3</v>
      </c>
      <c r="B17380" t="s">
        <v>2238</v>
      </c>
      <c r="C17380" t="s">
        <v>2269</v>
      </c>
      <c r="D17380" t="s">
        <v>2995</v>
      </c>
      <c r="E17380" t="s">
        <v>3383</v>
      </c>
      <c r="F17380" s="6">
        <v>3</v>
      </c>
      <c r="G17380" s="6"/>
      <c r="H17380" s="6"/>
      <c r="I17380" s="6"/>
      <c r="J17380" s="6">
        <v>51.033333333333324</v>
      </c>
      <c r="K17380">
        <f t="shared" si="542"/>
        <v>1</v>
      </c>
    </row>
    <row r="17381" spans="1:11" x14ac:dyDescent="0.25">
      <c r="A17381" s="5" t="str">
        <f t="shared" si="543"/>
        <v>ZoneSouth Orange CountyAverage WeekdayDecember4</v>
      </c>
      <c r="B17381" t="s">
        <v>2238</v>
      </c>
      <c r="C17381" t="s">
        <v>2269</v>
      </c>
      <c r="D17381" t="s">
        <v>2995</v>
      </c>
      <c r="E17381" t="s">
        <v>3383</v>
      </c>
      <c r="F17381" s="6">
        <v>4</v>
      </c>
      <c r="G17381" s="6"/>
      <c r="H17381" s="6"/>
      <c r="I17381" s="6"/>
      <c r="J17381" s="6">
        <v>50.606666666666662</v>
      </c>
      <c r="K17381">
        <f t="shared" si="542"/>
        <v>1</v>
      </c>
    </row>
    <row r="17382" spans="1:11" x14ac:dyDescent="0.25">
      <c r="A17382" s="5" t="str">
        <f t="shared" si="543"/>
        <v>ZoneSouth Orange CountyAverage WeekdayDecember5</v>
      </c>
      <c r="B17382" t="s">
        <v>2238</v>
      </c>
      <c r="C17382" t="s">
        <v>2269</v>
      </c>
      <c r="D17382" t="s">
        <v>2995</v>
      </c>
      <c r="E17382" t="s">
        <v>3383</v>
      </c>
      <c r="F17382" s="6">
        <v>5</v>
      </c>
      <c r="G17382" s="6"/>
      <c r="H17382" s="6"/>
      <c r="I17382" s="6"/>
      <c r="J17382" s="6">
        <v>49.960000000000008</v>
      </c>
      <c r="K17382">
        <f t="shared" si="542"/>
        <v>1</v>
      </c>
    </row>
    <row r="17383" spans="1:11" x14ac:dyDescent="0.25">
      <c r="A17383" s="5" t="str">
        <f t="shared" si="543"/>
        <v>ZoneSouth Orange CountyAverage WeekdayDecember6</v>
      </c>
      <c r="B17383" t="s">
        <v>2238</v>
      </c>
      <c r="C17383" t="s">
        <v>2269</v>
      </c>
      <c r="D17383" t="s">
        <v>2995</v>
      </c>
      <c r="E17383" t="s">
        <v>3383</v>
      </c>
      <c r="F17383" s="6">
        <v>6</v>
      </c>
      <c r="G17383" s="6"/>
      <c r="H17383" s="6"/>
      <c r="I17383" s="6"/>
      <c r="J17383" s="6">
        <v>49.97</v>
      </c>
      <c r="K17383">
        <f t="shared" si="542"/>
        <v>1</v>
      </c>
    </row>
    <row r="17384" spans="1:11" x14ac:dyDescent="0.25">
      <c r="A17384" s="5" t="str">
        <f t="shared" si="543"/>
        <v>ZoneSouth Orange CountyAverage WeekdayDecember7</v>
      </c>
      <c r="B17384" t="s">
        <v>2238</v>
      </c>
      <c r="C17384" t="s">
        <v>2269</v>
      </c>
      <c r="D17384" t="s">
        <v>2995</v>
      </c>
      <c r="E17384" t="s">
        <v>3383</v>
      </c>
      <c r="F17384" s="6">
        <v>7</v>
      </c>
      <c r="G17384" s="6"/>
      <c r="H17384" s="6"/>
      <c r="I17384" s="6"/>
      <c r="J17384" s="6">
        <v>49.266666666666673</v>
      </c>
      <c r="K17384">
        <f t="shared" si="542"/>
        <v>1</v>
      </c>
    </row>
    <row r="17385" spans="1:11" x14ac:dyDescent="0.25">
      <c r="A17385" s="5" t="str">
        <f t="shared" si="543"/>
        <v>ZoneSouth Orange CountyAverage WeekdayDecember8</v>
      </c>
      <c r="B17385" t="s">
        <v>2238</v>
      </c>
      <c r="C17385" t="s">
        <v>2269</v>
      </c>
      <c r="D17385" t="s">
        <v>2995</v>
      </c>
      <c r="E17385" t="s">
        <v>3383</v>
      </c>
      <c r="F17385" s="6">
        <v>8</v>
      </c>
      <c r="G17385" s="6"/>
      <c r="H17385" s="6"/>
      <c r="I17385" s="6"/>
      <c r="J17385" s="6">
        <v>49.486666666666672</v>
      </c>
      <c r="K17385">
        <f t="shared" si="542"/>
        <v>1</v>
      </c>
    </row>
    <row r="17386" spans="1:11" x14ac:dyDescent="0.25">
      <c r="A17386" s="5" t="str">
        <f t="shared" si="543"/>
        <v>ZoneSouth Orange CountyAverage WeekdayDecember9</v>
      </c>
      <c r="B17386" t="s">
        <v>2238</v>
      </c>
      <c r="C17386" t="s">
        <v>2269</v>
      </c>
      <c r="D17386" t="s">
        <v>2995</v>
      </c>
      <c r="E17386" t="s">
        <v>3383</v>
      </c>
      <c r="F17386" s="6">
        <v>9</v>
      </c>
      <c r="G17386" s="6"/>
      <c r="H17386" s="6"/>
      <c r="I17386" s="6"/>
      <c r="J17386" s="6">
        <v>50.266666666666673</v>
      </c>
      <c r="K17386">
        <f t="shared" si="542"/>
        <v>1</v>
      </c>
    </row>
    <row r="17387" spans="1:11" x14ac:dyDescent="0.25">
      <c r="A17387" s="5" t="str">
        <f t="shared" si="543"/>
        <v>ZoneSouth Orange CountyAverage WeekdayDecember10</v>
      </c>
      <c r="B17387" t="s">
        <v>2238</v>
      </c>
      <c r="C17387" t="s">
        <v>2269</v>
      </c>
      <c r="D17387" t="s">
        <v>2995</v>
      </c>
      <c r="E17387" t="s">
        <v>3383</v>
      </c>
      <c r="F17387" s="6">
        <v>10</v>
      </c>
      <c r="G17387" s="6"/>
      <c r="H17387" s="6"/>
      <c r="I17387" s="6"/>
      <c r="J17387" s="6">
        <v>54.023333333333333</v>
      </c>
      <c r="K17387">
        <f t="shared" si="542"/>
        <v>1</v>
      </c>
    </row>
    <row r="17388" spans="1:11" x14ac:dyDescent="0.25">
      <c r="A17388" s="5" t="str">
        <f t="shared" si="543"/>
        <v>ZoneSouth Orange CountyAverage WeekdayDecember11</v>
      </c>
      <c r="B17388" t="s">
        <v>2238</v>
      </c>
      <c r="C17388" t="s">
        <v>2269</v>
      </c>
      <c r="D17388" t="s">
        <v>2995</v>
      </c>
      <c r="E17388" t="s">
        <v>3383</v>
      </c>
      <c r="F17388" s="6">
        <v>11</v>
      </c>
      <c r="G17388" s="6"/>
      <c r="H17388" s="6"/>
      <c r="I17388" s="6"/>
      <c r="J17388" s="6">
        <v>59.076666666666661</v>
      </c>
      <c r="K17388">
        <f t="shared" si="542"/>
        <v>1</v>
      </c>
    </row>
    <row r="17389" spans="1:11" x14ac:dyDescent="0.25">
      <c r="A17389" s="5" t="str">
        <f t="shared" si="543"/>
        <v>ZoneSouth Orange CountyAverage WeekdayDecember12</v>
      </c>
      <c r="B17389" t="s">
        <v>2238</v>
      </c>
      <c r="C17389" t="s">
        <v>2269</v>
      </c>
      <c r="D17389" t="s">
        <v>2995</v>
      </c>
      <c r="E17389" t="s">
        <v>3383</v>
      </c>
      <c r="F17389" s="6">
        <v>12</v>
      </c>
      <c r="G17389" s="6"/>
      <c r="H17389" s="6"/>
      <c r="I17389" s="6"/>
      <c r="J17389" s="6">
        <v>64.616666666666674</v>
      </c>
      <c r="K17389">
        <f t="shared" si="542"/>
        <v>1</v>
      </c>
    </row>
    <row r="17390" spans="1:11" x14ac:dyDescent="0.25">
      <c r="A17390" s="5" t="str">
        <f t="shared" si="543"/>
        <v>ZoneSouth Orange CountyAverage WeekdayDecember13</v>
      </c>
      <c r="B17390" t="s">
        <v>2238</v>
      </c>
      <c r="C17390" t="s">
        <v>2269</v>
      </c>
      <c r="D17390" t="s">
        <v>2995</v>
      </c>
      <c r="E17390" t="s">
        <v>3383</v>
      </c>
      <c r="F17390" s="6">
        <v>13</v>
      </c>
      <c r="G17390" s="6"/>
      <c r="H17390" s="6"/>
      <c r="I17390" s="6"/>
      <c r="J17390" s="6">
        <v>67.706666666666649</v>
      </c>
      <c r="K17390">
        <f t="shared" si="542"/>
        <v>1</v>
      </c>
    </row>
    <row r="17391" spans="1:11" x14ac:dyDescent="0.25">
      <c r="A17391" s="5" t="str">
        <f t="shared" si="543"/>
        <v>ZoneSouth Orange CountyAverage WeekdayDecember14</v>
      </c>
      <c r="B17391" t="s">
        <v>2238</v>
      </c>
      <c r="C17391" t="s">
        <v>2269</v>
      </c>
      <c r="D17391" t="s">
        <v>2995</v>
      </c>
      <c r="E17391" t="s">
        <v>3383</v>
      </c>
      <c r="F17391" s="6">
        <v>14</v>
      </c>
      <c r="G17391" s="6"/>
      <c r="H17391" s="6"/>
      <c r="I17391" s="6"/>
      <c r="J17391" s="6">
        <v>68.353333333333353</v>
      </c>
      <c r="K17391">
        <f t="shared" si="542"/>
        <v>1</v>
      </c>
    </row>
    <row r="17392" spans="1:11" x14ac:dyDescent="0.25">
      <c r="A17392" s="5" t="str">
        <f t="shared" si="543"/>
        <v>ZoneSouth Orange CountyAverage WeekdayDecember15</v>
      </c>
      <c r="B17392" t="s">
        <v>2238</v>
      </c>
      <c r="C17392" t="s">
        <v>2269</v>
      </c>
      <c r="D17392" t="s">
        <v>2995</v>
      </c>
      <c r="E17392" t="s">
        <v>3383</v>
      </c>
      <c r="F17392" s="6">
        <v>15</v>
      </c>
      <c r="G17392" s="6"/>
      <c r="H17392" s="6"/>
      <c r="I17392" s="6"/>
      <c r="J17392" s="6">
        <v>69.293333333333337</v>
      </c>
      <c r="K17392">
        <f t="shared" si="542"/>
        <v>1</v>
      </c>
    </row>
    <row r="17393" spans="1:11" x14ac:dyDescent="0.25">
      <c r="A17393" s="5" t="str">
        <f t="shared" si="543"/>
        <v>ZoneSouth Orange CountyAverage WeekdayDecember16</v>
      </c>
      <c r="B17393" t="s">
        <v>2238</v>
      </c>
      <c r="C17393" t="s">
        <v>2269</v>
      </c>
      <c r="D17393" t="s">
        <v>2995</v>
      </c>
      <c r="E17393" t="s">
        <v>3383</v>
      </c>
      <c r="F17393" s="6">
        <v>16</v>
      </c>
      <c r="G17393" s="6"/>
      <c r="H17393" s="6"/>
      <c r="I17393" s="6"/>
      <c r="J17393" s="6">
        <v>70.633333333333312</v>
      </c>
      <c r="K17393">
        <f t="shared" si="542"/>
        <v>1</v>
      </c>
    </row>
    <row r="17394" spans="1:11" x14ac:dyDescent="0.25">
      <c r="A17394" s="5" t="str">
        <f t="shared" si="543"/>
        <v>ZoneSouth Orange CountyAverage WeekdayDecember17</v>
      </c>
      <c r="B17394" t="s">
        <v>2238</v>
      </c>
      <c r="C17394" t="s">
        <v>2269</v>
      </c>
      <c r="D17394" t="s">
        <v>2995</v>
      </c>
      <c r="E17394" t="s">
        <v>3383</v>
      </c>
      <c r="F17394" s="6">
        <v>17</v>
      </c>
      <c r="G17394" s="6"/>
      <c r="H17394" s="6"/>
      <c r="I17394" s="6"/>
      <c r="J17394" s="6">
        <v>70.623333333333321</v>
      </c>
      <c r="K17394">
        <f t="shared" si="542"/>
        <v>1</v>
      </c>
    </row>
    <row r="17395" spans="1:11" x14ac:dyDescent="0.25">
      <c r="A17395" s="5" t="str">
        <f t="shared" si="543"/>
        <v>ZoneSouth Orange CountyAverage WeekdayDecember18</v>
      </c>
      <c r="B17395" t="s">
        <v>2238</v>
      </c>
      <c r="C17395" t="s">
        <v>2269</v>
      </c>
      <c r="D17395" t="s">
        <v>2995</v>
      </c>
      <c r="E17395" t="s">
        <v>3383</v>
      </c>
      <c r="F17395" s="6">
        <v>18</v>
      </c>
      <c r="G17395" s="6"/>
      <c r="H17395" s="6"/>
      <c r="I17395" s="6"/>
      <c r="J17395" s="6">
        <v>68.413333333333341</v>
      </c>
      <c r="K17395">
        <f t="shared" si="542"/>
        <v>1</v>
      </c>
    </row>
    <row r="17396" spans="1:11" x14ac:dyDescent="0.25">
      <c r="A17396" s="5" t="str">
        <f t="shared" si="543"/>
        <v>ZoneSouth Orange CountyAverage WeekdayDecember19</v>
      </c>
      <c r="B17396" t="s">
        <v>2238</v>
      </c>
      <c r="C17396" t="s">
        <v>2269</v>
      </c>
      <c r="D17396" t="s">
        <v>2995</v>
      </c>
      <c r="E17396" t="s">
        <v>3383</v>
      </c>
      <c r="F17396" s="6">
        <v>19</v>
      </c>
      <c r="G17396" s="6"/>
      <c r="H17396" s="6"/>
      <c r="I17396" s="6"/>
      <c r="J17396" s="6">
        <v>63.21</v>
      </c>
      <c r="K17396">
        <f t="shared" si="542"/>
        <v>1</v>
      </c>
    </row>
    <row r="17397" spans="1:11" x14ac:dyDescent="0.25">
      <c r="A17397" s="5" t="str">
        <f t="shared" si="543"/>
        <v>ZoneSouth Orange CountyAverage WeekdayDecember20</v>
      </c>
      <c r="B17397" t="s">
        <v>2238</v>
      </c>
      <c r="C17397" t="s">
        <v>2269</v>
      </c>
      <c r="D17397" t="s">
        <v>2995</v>
      </c>
      <c r="E17397" t="s">
        <v>3383</v>
      </c>
      <c r="F17397" s="6">
        <v>20</v>
      </c>
      <c r="G17397" s="6"/>
      <c r="H17397" s="6"/>
      <c r="I17397" s="6"/>
      <c r="J17397" s="6">
        <v>60.993333333333339</v>
      </c>
      <c r="K17397">
        <f t="shared" si="542"/>
        <v>1</v>
      </c>
    </row>
    <row r="17398" spans="1:11" x14ac:dyDescent="0.25">
      <c r="A17398" s="5" t="str">
        <f t="shared" si="543"/>
        <v>ZoneSouth Orange CountyAverage WeekdayDecember21</v>
      </c>
      <c r="B17398" t="s">
        <v>2238</v>
      </c>
      <c r="C17398" t="s">
        <v>2269</v>
      </c>
      <c r="D17398" t="s">
        <v>2995</v>
      </c>
      <c r="E17398" t="s">
        <v>3383</v>
      </c>
      <c r="F17398" s="6">
        <v>21</v>
      </c>
      <c r="G17398" s="6"/>
      <c r="H17398" s="6"/>
      <c r="I17398" s="6"/>
      <c r="J17398" s="6">
        <v>58.889999999999986</v>
      </c>
      <c r="K17398">
        <f t="shared" si="542"/>
        <v>1</v>
      </c>
    </row>
    <row r="17399" spans="1:11" x14ac:dyDescent="0.25">
      <c r="A17399" s="5" t="str">
        <f t="shared" si="543"/>
        <v>ZoneSouth Orange CountyAverage WeekdayDecember22</v>
      </c>
      <c r="B17399" t="s">
        <v>2238</v>
      </c>
      <c r="C17399" t="s">
        <v>2269</v>
      </c>
      <c r="D17399" t="s">
        <v>2995</v>
      </c>
      <c r="E17399" t="s">
        <v>3383</v>
      </c>
      <c r="F17399" s="6">
        <v>22</v>
      </c>
      <c r="G17399" s="6"/>
      <c r="H17399" s="6"/>
      <c r="I17399" s="6"/>
      <c r="J17399" s="6">
        <v>56.74666666666667</v>
      </c>
      <c r="K17399">
        <f t="shared" si="542"/>
        <v>1</v>
      </c>
    </row>
    <row r="17400" spans="1:11" x14ac:dyDescent="0.25">
      <c r="A17400" s="5" t="str">
        <f t="shared" si="543"/>
        <v>ZoneSouth Orange CountyAverage WeekdayDecember23</v>
      </c>
      <c r="B17400" t="s">
        <v>2238</v>
      </c>
      <c r="C17400" t="s">
        <v>2269</v>
      </c>
      <c r="D17400" t="s">
        <v>2995</v>
      </c>
      <c r="E17400" t="s">
        <v>3383</v>
      </c>
      <c r="F17400" s="6">
        <v>23</v>
      </c>
      <c r="G17400" s="6"/>
      <c r="H17400" s="6"/>
      <c r="I17400" s="6"/>
      <c r="J17400" s="6">
        <v>55.516666666666673</v>
      </c>
      <c r="K17400">
        <f t="shared" si="542"/>
        <v>1</v>
      </c>
    </row>
    <row r="17401" spans="1:11" x14ac:dyDescent="0.25">
      <c r="A17401" s="5" t="str">
        <f t="shared" si="543"/>
        <v>ZoneSouth Orange CountyAverage WeekdayDecember24</v>
      </c>
      <c r="B17401" t="s">
        <v>2238</v>
      </c>
      <c r="C17401" t="s">
        <v>2269</v>
      </c>
      <c r="D17401" t="s">
        <v>2995</v>
      </c>
      <c r="E17401" t="s">
        <v>3383</v>
      </c>
      <c r="F17401" s="6">
        <v>24</v>
      </c>
      <c r="G17401" s="6"/>
      <c r="H17401" s="6"/>
      <c r="I17401" s="6"/>
      <c r="J17401" s="6">
        <v>60.990000000000009</v>
      </c>
      <c r="K17401">
        <f t="shared" si="542"/>
        <v>1</v>
      </c>
    </row>
    <row r="17402" spans="1:11" x14ac:dyDescent="0.25">
      <c r="A17402" s="5" t="str">
        <f t="shared" si="543"/>
        <v>ZoneSouth Orange CountyMonthly Peak DayDecember1</v>
      </c>
      <c r="B17402" t="s">
        <v>2238</v>
      </c>
      <c r="C17402" t="s">
        <v>2269</v>
      </c>
      <c r="D17402" t="s">
        <v>2996</v>
      </c>
      <c r="E17402" t="s">
        <v>3383</v>
      </c>
      <c r="F17402" s="6">
        <v>1</v>
      </c>
      <c r="G17402" s="6"/>
      <c r="H17402" s="6"/>
      <c r="I17402" s="6"/>
      <c r="J17402" s="6">
        <v>51.68333333333333</v>
      </c>
      <c r="K17402">
        <f t="shared" si="542"/>
        <v>1</v>
      </c>
    </row>
    <row r="17403" spans="1:11" x14ac:dyDescent="0.25">
      <c r="A17403" s="5" t="str">
        <f t="shared" si="543"/>
        <v>ZoneSouth Orange CountyMonthly Peak DayDecember2</v>
      </c>
      <c r="B17403" t="s">
        <v>2238</v>
      </c>
      <c r="C17403" t="s">
        <v>2269</v>
      </c>
      <c r="D17403" t="s">
        <v>2996</v>
      </c>
      <c r="E17403" t="s">
        <v>3383</v>
      </c>
      <c r="F17403" s="6">
        <v>2</v>
      </c>
      <c r="G17403" s="6"/>
      <c r="H17403" s="6"/>
      <c r="I17403" s="6"/>
      <c r="J17403" s="6">
        <v>51.27</v>
      </c>
      <c r="K17403">
        <f t="shared" si="542"/>
        <v>1</v>
      </c>
    </row>
    <row r="17404" spans="1:11" x14ac:dyDescent="0.25">
      <c r="A17404" s="5" t="str">
        <f t="shared" si="543"/>
        <v>ZoneSouth Orange CountyMonthly Peak DayDecember3</v>
      </c>
      <c r="B17404" t="s">
        <v>2238</v>
      </c>
      <c r="C17404" t="s">
        <v>2269</v>
      </c>
      <c r="D17404" t="s">
        <v>2996</v>
      </c>
      <c r="E17404" t="s">
        <v>3383</v>
      </c>
      <c r="F17404" s="6">
        <v>3</v>
      </c>
      <c r="G17404" s="6"/>
      <c r="H17404" s="6"/>
      <c r="I17404" s="6"/>
      <c r="J17404" s="6">
        <v>49.579999999999984</v>
      </c>
      <c r="K17404">
        <f t="shared" si="542"/>
        <v>1</v>
      </c>
    </row>
    <row r="17405" spans="1:11" x14ac:dyDescent="0.25">
      <c r="A17405" s="5" t="str">
        <f t="shared" si="543"/>
        <v>ZoneSouth Orange CountyMonthly Peak DayDecember4</v>
      </c>
      <c r="B17405" t="s">
        <v>2238</v>
      </c>
      <c r="C17405" t="s">
        <v>2269</v>
      </c>
      <c r="D17405" t="s">
        <v>2996</v>
      </c>
      <c r="E17405" t="s">
        <v>3383</v>
      </c>
      <c r="F17405" s="6">
        <v>4</v>
      </c>
      <c r="G17405" s="6"/>
      <c r="H17405" s="6"/>
      <c r="I17405" s="6"/>
      <c r="J17405" s="6">
        <v>48.643333333333338</v>
      </c>
      <c r="K17405">
        <f t="shared" si="542"/>
        <v>1</v>
      </c>
    </row>
    <row r="17406" spans="1:11" x14ac:dyDescent="0.25">
      <c r="A17406" s="5" t="str">
        <f t="shared" si="543"/>
        <v>ZoneSouth Orange CountyMonthly Peak DayDecember5</v>
      </c>
      <c r="B17406" t="s">
        <v>2238</v>
      </c>
      <c r="C17406" t="s">
        <v>2269</v>
      </c>
      <c r="D17406" t="s">
        <v>2996</v>
      </c>
      <c r="E17406" t="s">
        <v>3383</v>
      </c>
      <c r="F17406" s="6">
        <v>5</v>
      </c>
      <c r="G17406" s="6"/>
      <c r="H17406" s="6"/>
      <c r="I17406" s="6"/>
      <c r="J17406" s="6">
        <v>48.186666666666667</v>
      </c>
      <c r="K17406">
        <f t="shared" si="542"/>
        <v>1</v>
      </c>
    </row>
    <row r="17407" spans="1:11" x14ac:dyDescent="0.25">
      <c r="A17407" s="5" t="str">
        <f t="shared" si="543"/>
        <v>ZoneSouth Orange CountyMonthly Peak DayDecember6</v>
      </c>
      <c r="B17407" t="s">
        <v>2238</v>
      </c>
      <c r="C17407" t="s">
        <v>2269</v>
      </c>
      <c r="D17407" t="s">
        <v>2996</v>
      </c>
      <c r="E17407" t="s">
        <v>3383</v>
      </c>
      <c r="F17407" s="6">
        <v>6</v>
      </c>
      <c r="G17407" s="6"/>
      <c r="H17407" s="6"/>
      <c r="I17407" s="6"/>
      <c r="J17407" s="6">
        <v>46.826666666666675</v>
      </c>
      <c r="K17407">
        <f t="shared" si="542"/>
        <v>1</v>
      </c>
    </row>
    <row r="17408" spans="1:11" x14ac:dyDescent="0.25">
      <c r="A17408" s="5" t="str">
        <f t="shared" si="543"/>
        <v>ZoneSouth Orange CountyMonthly Peak DayDecember7</v>
      </c>
      <c r="B17408" t="s">
        <v>2238</v>
      </c>
      <c r="C17408" t="s">
        <v>2269</v>
      </c>
      <c r="D17408" t="s">
        <v>2996</v>
      </c>
      <c r="E17408" t="s">
        <v>3383</v>
      </c>
      <c r="F17408" s="6">
        <v>7</v>
      </c>
      <c r="G17408" s="6"/>
      <c r="H17408" s="6"/>
      <c r="I17408" s="6"/>
      <c r="J17408" s="6">
        <v>46.383333333333333</v>
      </c>
      <c r="K17408">
        <f t="shared" si="542"/>
        <v>1</v>
      </c>
    </row>
    <row r="17409" spans="1:11" x14ac:dyDescent="0.25">
      <c r="A17409" s="5" t="str">
        <f t="shared" si="543"/>
        <v>ZoneSouth Orange CountyMonthly Peak DayDecember8</v>
      </c>
      <c r="B17409" t="s">
        <v>2238</v>
      </c>
      <c r="C17409" t="s">
        <v>2269</v>
      </c>
      <c r="D17409" t="s">
        <v>2996</v>
      </c>
      <c r="E17409" t="s">
        <v>3383</v>
      </c>
      <c r="F17409" s="6">
        <v>8</v>
      </c>
      <c r="G17409" s="6"/>
      <c r="H17409" s="6"/>
      <c r="I17409" s="6"/>
      <c r="J17409" s="6">
        <v>46.54999999999999</v>
      </c>
      <c r="K17409">
        <f t="shared" si="542"/>
        <v>1</v>
      </c>
    </row>
    <row r="17410" spans="1:11" x14ac:dyDescent="0.25">
      <c r="A17410" s="5" t="str">
        <f t="shared" si="543"/>
        <v>ZoneSouth Orange CountyMonthly Peak DayDecember9</v>
      </c>
      <c r="B17410" t="s">
        <v>2238</v>
      </c>
      <c r="C17410" t="s">
        <v>2269</v>
      </c>
      <c r="D17410" t="s">
        <v>2996</v>
      </c>
      <c r="E17410" t="s">
        <v>3383</v>
      </c>
      <c r="F17410" s="6">
        <v>9</v>
      </c>
      <c r="G17410" s="6"/>
      <c r="H17410" s="6"/>
      <c r="I17410" s="6"/>
      <c r="J17410" s="6">
        <v>48.286666666666669</v>
      </c>
      <c r="K17410">
        <f t="shared" ref="K17410:K17473" si="544">INDEX(events, MATCH(CONCATENATE(B17410, C17410, D17410, E17410), events_y, 0), MATCH("Confidential", events_x, 0))</f>
        <v>1</v>
      </c>
    </row>
    <row r="17411" spans="1:11" x14ac:dyDescent="0.25">
      <c r="A17411" s="5" t="str">
        <f t="shared" ref="A17411:A17474" si="545">CONCATENATE(B17411, C17411, D17411, E17411, F17411)</f>
        <v>ZoneSouth Orange CountyMonthly Peak DayDecember10</v>
      </c>
      <c r="B17411" t="s">
        <v>2238</v>
      </c>
      <c r="C17411" t="s">
        <v>2269</v>
      </c>
      <c r="D17411" t="s">
        <v>2996</v>
      </c>
      <c r="E17411" t="s">
        <v>3383</v>
      </c>
      <c r="F17411" s="6">
        <v>10</v>
      </c>
      <c r="G17411" s="6"/>
      <c r="H17411" s="6"/>
      <c r="I17411" s="6"/>
      <c r="J17411" s="6">
        <v>53.628666666666653</v>
      </c>
      <c r="K17411">
        <f t="shared" si="544"/>
        <v>1</v>
      </c>
    </row>
    <row r="17412" spans="1:11" x14ac:dyDescent="0.25">
      <c r="A17412" s="5" t="str">
        <f t="shared" si="545"/>
        <v>ZoneSouth Orange CountyMonthly Peak DayDecember11</v>
      </c>
      <c r="B17412" t="s">
        <v>2238</v>
      </c>
      <c r="C17412" t="s">
        <v>2269</v>
      </c>
      <c r="D17412" t="s">
        <v>2996</v>
      </c>
      <c r="E17412" t="s">
        <v>3383</v>
      </c>
      <c r="F17412" s="6">
        <v>11</v>
      </c>
      <c r="G17412" s="6"/>
      <c r="H17412" s="6"/>
      <c r="I17412" s="6"/>
      <c r="J17412" s="6">
        <v>59.518000000000008</v>
      </c>
      <c r="K17412">
        <f t="shared" si="544"/>
        <v>1</v>
      </c>
    </row>
    <row r="17413" spans="1:11" x14ac:dyDescent="0.25">
      <c r="A17413" s="5" t="str">
        <f t="shared" si="545"/>
        <v>ZoneSouth Orange CountyMonthly Peak DayDecember12</v>
      </c>
      <c r="B17413" t="s">
        <v>2238</v>
      </c>
      <c r="C17413" t="s">
        <v>2269</v>
      </c>
      <c r="D17413" t="s">
        <v>2996</v>
      </c>
      <c r="E17413" t="s">
        <v>3383</v>
      </c>
      <c r="F17413" s="6">
        <v>12</v>
      </c>
      <c r="G17413" s="6"/>
      <c r="H17413" s="6"/>
      <c r="I17413" s="6"/>
      <c r="J17413" s="6">
        <v>64.004000000000005</v>
      </c>
      <c r="K17413">
        <f t="shared" si="544"/>
        <v>1</v>
      </c>
    </row>
    <row r="17414" spans="1:11" x14ac:dyDescent="0.25">
      <c r="A17414" s="5" t="str">
        <f t="shared" si="545"/>
        <v>ZoneSouth Orange CountyMonthly Peak DayDecember13</v>
      </c>
      <c r="B17414" t="s">
        <v>2238</v>
      </c>
      <c r="C17414" t="s">
        <v>2269</v>
      </c>
      <c r="D17414" t="s">
        <v>2996</v>
      </c>
      <c r="E17414" t="s">
        <v>3383</v>
      </c>
      <c r="F17414" s="6">
        <v>13</v>
      </c>
      <c r="G17414" s="6"/>
      <c r="H17414" s="6"/>
      <c r="I17414" s="6"/>
      <c r="J17414" s="6">
        <v>67.34333333333332</v>
      </c>
      <c r="K17414">
        <f t="shared" si="544"/>
        <v>1</v>
      </c>
    </row>
    <row r="17415" spans="1:11" x14ac:dyDescent="0.25">
      <c r="A17415" s="5" t="str">
        <f t="shared" si="545"/>
        <v>ZoneSouth Orange CountyMonthly Peak DayDecember14</v>
      </c>
      <c r="B17415" t="s">
        <v>2238</v>
      </c>
      <c r="C17415" t="s">
        <v>2269</v>
      </c>
      <c r="D17415" t="s">
        <v>2996</v>
      </c>
      <c r="E17415" t="s">
        <v>3383</v>
      </c>
      <c r="F17415" s="6">
        <v>14</v>
      </c>
      <c r="G17415" s="6"/>
      <c r="H17415" s="6"/>
      <c r="I17415" s="6"/>
      <c r="J17415" s="6">
        <v>69.439999999999984</v>
      </c>
      <c r="K17415">
        <f t="shared" si="544"/>
        <v>1</v>
      </c>
    </row>
    <row r="17416" spans="1:11" x14ac:dyDescent="0.25">
      <c r="A17416" s="5" t="str">
        <f t="shared" si="545"/>
        <v>ZoneSouth Orange CountyMonthly Peak DayDecember15</v>
      </c>
      <c r="B17416" t="s">
        <v>2238</v>
      </c>
      <c r="C17416" t="s">
        <v>2269</v>
      </c>
      <c r="D17416" t="s">
        <v>2996</v>
      </c>
      <c r="E17416" t="s">
        <v>3383</v>
      </c>
      <c r="F17416" s="6">
        <v>15</v>
      </c>
      <c r="G17416" s="6"/>
      <c r="H17416" s="6"/>
      <c r="I17416" s="6"/>
      <c r="J17416" s="6">
        <v>70.13333333333334</v>
      </c>
      <c r="K17416">
        <f t="shared" si="544"/>
        <v>1</v>
      </c>
    </row>
    <row r="17417" spans="1:11" x14ac:dyDescent="0.25">
      <c r="A17417" s="5" t="str">
        <f t="shared" si="545"/>
        <v>ZoneSouth Orange CountyMonthly Peak DayDecember16</v>
      </c>
      <c r="B17417" t="s">
        <v>2238</v>
      </c>
      <c r="C17417" t="s">
        <v>2269</v>
      </c>
      <c r="D17417" t="s">
        <v>2996</v>
      </c>
      <c r="E17417" t="s">
        <v>3383</v>
      </c>
      <c r="F17417" s="6">
        <v>16</v>
      </c>
      <c r="G17417" s="6"/>
      <c r="H17417" s="6"/>
      <c r="I17417" s="6"/>
      <c r="J17417" s="6">
        <v>69.996666666666684</v>
      </c>
      <c r="K17417">
        <f t="shared" si="544"/>
        <v>1</v>
      </c>
    </row>
    <row r="17418" spans="1:11" x14ac:dyDescent="0.25">
      <c r="A17418" s="5" t="str">
        <f t="shared" si="545"/>
        <v>ZoneSouth Orange CountyMonthly Peak DayDecember17</v>
      </c>
      <c r="B17418" t="s">
        <v>2238</v>
      </c>
      <c r="C17418" t="s">
        <v>2269</v>
      </c>
      <c r="D17418" t="s">
        <v>2996</v>
      </c>
      <c r="E17418" t="s">
        <v>3383</v>
      </c>
      <c r="F17418" s="6">
        <v>17</v>
      </c>
      <c r="G17418" s="6"/>
      <c r="H17418" s="6"/>
      <c r="I17418" s="6"/>
      <c r="J17418" s="6">
        <v>69.359999999999985</v>
      </c>
      <c r="K17418">
        <f t="shared" si="544"/>
        <v>1</v>
      </c>
    </row>
    <row r="17419" spans="1:11" x14ac:dyDescent="0.25">
      <c r="A17419" s="5" t="str">
        <f t="shared" si="545"/>
        <v>ZoneSouth Orange CountyMonthly Peak DayDecember18</v>
      </c>
      <c r="B17419" t="s">
        <v>2238</v>
      </c>
      <c r="C17419" t="s">
        <v>2269</v>
      </c>
      <c r="D17419" t="s">
        <v>2996</v>
      </c>
      <c r="E17419" t="s">
        <v>3383</v>
      </c>
      <c r="F17419" s="6">
        <v>18</v>
      </c>
      <c r="G17419" s="6"/>
      <c r="H17419" s="6"/>
      <c r="I17419" s="6"/>
      <c r="J17419" s="6">
        <v>66.583333333333343</v>
      </c>
      <c r="K17419">
        <f t="shared" si="544"/>
        <v>1</v>
      </c>
    </row>
    <row r="17420" spans="1:11" x14ac:dyDescent="0.25">
      <c r="A17420" s="5" t="str">
        <f t="shared" si="545"/>
        <v>ZoneSouth Orange CountyMonthly Peak DayDecember19</v>
      </c>
      <c r="B17420" t="s">
        <v>2238</v>
      </c>
      <c r="C17420" t="s">
        <v>2269</v>
      </c>
      <c r="D17420" t="s">
        <v>2996</v>
      </c>
      <c r="E17420" t="s">
        <v>3383</v>
      </c>
      <c r="F17420" s="6">
        <v>19</v>
      </c>
      <c r="G17420" s="6"/>
      <c r="H17420" s="6"/>
      <c r="I17420" s="6"/>
      <c r="J17420" s="6">
        <v>64.19</v>
      </c>
      <c r="K17420">
        <f t="shared" si="544"/>
        <v>1</v>
      </c>
    </row>
    <row r="17421" spans="1:11" x14ac:dyDescent="0.25">
      <c r="A17421" s="5" t="str">
        <f t="shared" si="545"/>
        <v>ZoneSouth Orange CountyMonthly Peak DayDecember20</v>
      </c>
      <c r="B17421" t="s">
        <v>2238</v>
      </c>
      <c r="C17421" t="s">
        <v>2269</v>
      </c>
      <c r="D17421" t="s">
        <v>2996</v>
      </c>
      <c r="E17421" t="s">
        <v>3383</v>
      </c>
      <c r="F17421" s="6">
        <v>20</v>
      </c>
      <c r="G17421" s="6"/>
      <c r="H17421" s="6"/>
      <c r="I17421" s="6"/>
      <c r="J17421" s="6">
        <v>62.523333333333341</v>
      </c>
      <c r="K17421">
        <f t="shared" si="544"/>
        <v>1</v>
      </c>
    </row>
    <row r="17422" spans="1:11" x14ac:dyDescent="0.25">
      <c r="A17422" s="5" t="str">
        <f t="shared" si="545"/>
        <v>ZoneSouth Orange CountyMonthly Peak DayDecember21</v>
      </c>
      <c r="B17422" t="s">
        <v>2238</v>
      </c>
      <c r="C17422" t="s">
        <v>2269</v>
      </c>
      <c r="D17422" t="s">
        <v>2996</v>
      </c>
      <c r="E17422" t="s">
        <v>3383</v>
      </c>
      <c r="F17422" s="6">
        <v>21</v>
      </c>
      <c r="G17422" s="6"/>
      <c r="H17422" s="6"/>
      <c r="I17422" s="6"/>
      <c r="J17422" s="6">
        <v>59.823333333333316</v>
      </c>
      <c r="K17422">
        <f t="shared" si="544"/>
        <v>1</v>
      </c>
    </row>
    <row r="17423" spans="1:11" x14ac:dyDescent="0.25">
      <c r="A17423" s="5" t="str">
        <f t="shared" si="545"/>
        <v>ZoneSouth Orange CountyMonthly Peak DayDecember22</v>
      </c>
      <c r="B17423" t="s">
        <v>2238</v>
      </c>
      <c r="C17423" t="s">
        <v>2269</v>
      </c>
      <c r="D17423" t="s">
        <v>2996</v>
      </c>
      <c r="E17423" t="s">
        <v>3383</v>
      </c>
      <c r="F17423" s="6">
        <v>22</v>
      </c>
      <c r="G17423" s="6"/>
      <c r="H17423" s="6"/>
      <c r="I17423" s="6"/>
      <c r="J17423" s="6">
        <v>57.353333333333332</v>
      </c>
      <c r="K17423">
        <f t="shared" si="544"/>
        <v>1</v>
      </c>
    </row>
    <row r="17424" spans="1:11" x14ac:dyDescent="0.25">
      <c r="A17424" s="5" t="str">
        <f t="shared" si="545"/>
        <v>ZoneSouth Orange CountyMonthly Peak DayDecember23</v>
      </c>
      <c r="B17424" t="s">
        <v>2238</v>
      </c>
      <c r="C17424" t="s">
        <v>2269</v>
      </c>
      <c r="D17424" t="s">
        <v>2996</v>
      </c>
      <c r="E17424" t="s">
        <v>3383</v>
      </c>
      <c r="F17424" s="6">
        <v>23</v>
      </c>
      <c r="G17424" s="6"/>
      <c r="H17424" s="6"/>
      <c r="I17424" s="6"/>
      <c r="J17424" s="6">
        <v>56.060000000000009</v>
      </c>
      <c r="K17424">
        <f t="shared" si="544"/>
        <v>1</v>
      </c>
    </row>
    <row r="17425" spans="1:11" x14ac:dyDescent="0.25">
      <c r="A17425" s="5" t="str">
        <f t="shared" si="545"/>
        <v>ZoneSouth Orange CountyMonthly Peak DayDecember24</v>
      </c>
      <c r="B17425" t="s">
        <v>2238</v>
      </c>
      <c r="C17425" t="s">
        <v>2269</v>
      </c>
      <c r="D17425" t="s">
        <v>2996</v>
      </c>
      <c r="E17425" t="s">
        <v>3383</v>
      </c>
      <c r="F17425" s="6">
        <v>24</v>
      </c>
      <c r="G17425" s="6"/>
      <c r="H17425" s="6"/>
      <c r="I17425" s="6"/>
      <c r="J17425" s="6">
        <v>54.593333333333334</v>
      </c>
      <c r="K17425">
        <f t="shared" si="544"/>
        <v>1</v>
      </c>
    </row>
    <row r="17426" spans="1:11" x14ac:dyDescent="0.25">
      <c r="A17426" s="5" t="str">
        <f t="shared" si="545"/>
        <v>ZoneSouth of LugoAverage WeekdayJanuary1</v>
      </c>
      <c r="B17426" t="s">
        <v>2238</v>
      </c>
      <c r="C17426" t="s">
        <v>2270</v>
      </c>
      <c r="D17426" t="s">
        <v>2997</v>
      </c>
      <c r="E17426" t="s">
        <v>3384</v>
      </c>
      <c r="F17426" s="6">
        <v>1</v>
      </c>
      <c r="G17426" s="6"/>
      <c r="H17426" s="6"/>
      <c r="I17426" s="6"/>
      <c r="J17426" s="6">
        <v>49.775384615384638</v>
      </c>
      <c r="K17426">
        <f t="shared" si="544"/>
        <v>2</v>
      </c>
    </row>
    <row r="17427" spans="1:11" x14ac:dyDescent="0.25">
      <c r="A17427" s="5" t="str">
        <f t="shared" si="545"/>
        <v>ZoneSouth of LugoAverage WeekdayJanuary2</v>
      </c>
      <c r="B17427" t="s">
        <v>2238</v>
      </c>
      <c r="C17427" t="s">
        <v>2270</v>
      </c>
      <c r="D17427" t="s">
        <v>2997</v>
      </c>
      <c r="E17427" t="s">
        <v>3384</v>
      </c>
      <c r="F17427" s="6">
        <v>2</v>
      </c>
      <c r="G17427" s="6"/>
      <c r="H17427" s="6"/>
      <c r="I17427" s="6"/>
      <c r="J17427" s="6">
        <v>49.323846153846148</v>
      </c>
      <c r="K17427">
        <f t="shared" si="544"/>
        <v>2</v>
      </c>
    </row>
    <row r="17428" spans="1:11" x14ac:dyDescent="0.25">
      <c r="A17428" s="5" t="str">
        <f t="shared" si="545"/>
        <v>ZoneSouth of LugoAverage WeekdayJanuary3</v>
      </c>
      <c r="B17428" t="s">
        <v>2238</v>
      </c>
      <c r="C17428" t="s">
        <v>2270</v>
      </c>
      <c r="D17428" t="s">
        <v>2997</v>
      </c>
      <c r="E17428" t="s">
        <v>3384</v>
      </c>
      <c r="F17428" s="6">
        <v>3</v>
      </c>
      <c r="G17428" s="6"/>
      <c r="H17428" s="6"/>
      <c r="I17428" s="6"/>
      <c r="J17428" s="6">
        <v>49.145384615384629</v>
      </c>
      <c r="K17428">
        <f t="shared" si="544"/>
        <v>2</v>
      </c>
    </row>
    <row r="17429" spans="1:11" x14ac:dyDescent="0.25">
      <c r="A17429" s="5" t="str">
        <f t="shared" si="545"/>
        <v>ZoneSouth of LugoAverage WeekdayJanuary4</v>
      </c>
      <c r="B17429" t="s">
        <v>2238</v>
      </c>
      <c r="C17429" t="s">
        <v>2270</v>
      </c>
      <c r="D17429" t="s">
        <v>2997</v>
      </c>
      <c r="E17429" t="s">
        <v>3384</v>
      </c>
      <c r="F17429" s="6">
        <v>4</v>
      </c>
      <c r="G17429" s="6"/>
      <c r="H17429" s="6"/>
      <c r="I17429" s="6"/>
      <c r="J17429" s="6">
        <v>47.506538461538462</v>
      </c>
      <c r="K17429">
        <f t="shared" si="544"/>
        <v>2</v>
      </c>
    </row>
    <row r="17430" spans="1:11" x14ac:dyDescent="0.25">
      <c r="A17430" s="5" t="str">
        <f t="shared" si="545"/>
        <v>ZoneSouth of LugoAverage WeekdayJanuary5</v>
      </c>
      <c r="B17430" t="s">
        <v>2238</v>
      </c>
      <c r="C17430" t="s">
        <v>2270</v>
      </c>
      <c r="D17430" t="s">
        <v>2997</v>
      </c>
      <c r="E17430" t="s">
        <v>3384</v>
      </c>
      <c r="F17430" s="6">
        <v>5</v>
      </c>
      <c r="G17430" s="6"/>
      <c r="H17430" s="6"/>
      <c r="I17430" s="6"/>
      <c r="J17430" s="6">
        <v>47.238846153846175</v>
      </c>
      <c r="K17430">
        <f t="shared" si="544"/>
        <v>2</v>
      </c>
    </row>
    <row r="17431" spans="1:11" x14ac:dyDescent="0.25">
      <c r="A17431" s="5" t="str">
        <f t="shared" si="545"/>
        <v>ZoneSouth of LugoAverage WeekdayJanuary6</v>
      </c>
      <c r="B17431" t="s">
        <v>2238</v>
      </c>
      <c r="C17431" t="s">
        <v>2270</v>
      </c>
      <c r="D17431" t="s">
        <v>2997</v>
      </c>
      <c r="E17431" t="s">
        <v>3384</v>
      </c>
      <c r="F17431" s="6">
        <v>6</v>
      </c>
      <c r="G17431" s="6"/>
      <c r="H17431" s="6"/>
      <c r="I17431" s="6"/>
      <c r="J17431" s="6">
        <v>47.849230769230772</v>
      </c>
      <c r="K17431">
        <f t="shared" si="544"/>
        <v>2</v>
      </c>
    </row>
    <row r="17432" spans="1:11" x14ac:dyDescent="0.25">
      <c r="A17432" s="5" t="str">
        <f t="shared" si="545"/>
        <v>ZoneSouth of LugoAverage WeekdayJanuary7</v>
      </c>
      <c r="B17432" t="s">
        <v>2238</v>
      </c>
      <c r="C17432" t="s">
        <v>2270</v>
      </c>
      <c r="D17432" t="s">
        <v>2997</v>
      </c>
      <c r="E17432" t="s">
        <v>3384</v>
      </c>
      <c r="F17432" s="6">
        <v>7</v>
      </c>
      <c r="G17432" s="6"/>
      <c r="H17432" s="6"/>
      <c r="I17432" s="6"/>
      <c r="J17432" s="6">
        <v>48.189999999999991</v>
      </c>
      <c r="K17432">
        <f t="shared" si="544"/>
        <v>2</v>
      </c>
    </row>
    <row r="17433" spans="1:11" x14ac:dyDescent="0.25">
      <c r="A17433" s="5" t="str">
        <f t="shared" si="545"/>
        <v>ZoneSouth of LugoAverage WeekdayJanuary8</v>
      </c>
      <c r="B17433" t="s">
        <v>2238</v>
      </c>
      <c r="C17433" t="s">
        <v>2270</v>
      </c>
      <c r="D17433" t="s">
        <v>2997</v>
      </c>
      <c r="E17433" t="s">
        <v>3384</v>
      </c>
      <c r="F17433" s="6">
        <v>8</v>
      </c>
      <c r="G17433" s="6"/>
      <c r="H17433" s="6"/>
      <c r="I17433" s="6"/>
      <c r="J17433" s="6">
        <v>47.594615384615388</v>
      </c>
      <c r="K17433">
        <f t="shared" si="544"/>
        <v>2</v>
      </c>
    </row>
    <row r="17434" spans="1:11" x14ac:dyDescent="0.25">
      <c r="A17434" s="5" t="str">
        <f t="shared" si="545"/>
        <v>ZoneSouth of LugoAverage WeekdayJanuary9</v>
      </c>
      <c r="B17434" t="s">
        <v>2238</v>
      </c>
      <c r="C17434" t="s">
        <v>2270</v>
      </c>
      <c r="D17434" t="s">
        <v>2997</v>
      </c>
      <c r="E17434" t="s">
        <v>3384</v>
      </c>
      <c r="F17434" s="6">
        <v>9</v>
      </c>
      <c r="G17434" s="6"/>
      <c r="H17434" s="6"/>
      <c r="I17434" s="6"/>
      <c r="J17434" s="6">
        <v>47.02884615384616</v>
      </c>
      <c r="K17434">
        <f t="shared" si="544"/>
        <v>2</v>
      </c>
    </row>
    <row r="17435" spans="1:11" x14ac:dyDescent="0.25">
      <c r="A17435" s="5" t="str">
        <f t="shared" si="545"/>
        <v>ZoneSouth of LugoAverage WeekdayJanuary10</v>
      </c>
      <c r="B17435" t="s">
        <v>2238</v>
      </c>
      <c r="C17435" t="s">
        <v>2270</v>
      </c>
      <c r="D17435" t="s">
        <v>2997</v>
      </c>
      <c r="E17435" t="s">
        <v>3384</v>
      </c>
      <c r="F17435" s="6">
        <v>10</v>
      </c>
      <c r="G17435" s="6"/>
      <c r="H17435" s="6"/>
      <c r="I17435" s="6"/>
      <c r="J17435" s="6">
        <v>47.627692307692307</v>
      </c>
      <c r="K17435">
        <f t="shared" si="544"/>
        <v>2</v>
      </c>
    </row>
    <row r="17436" spans="1:11" x14ac:dyDescent="0.25">
      <c r="A17436" s="5" t="str">
        <f t="shared" si="545"/>
        <v>ZoneSouth of LugoAverage WeekdayJanuary11</v>
      </c>
      <c r="B17436" t="s">
        <v>2238</v>
      </c>
      <c r="C17436" t="s">
        <v>2270</v>
      </c>
      <c r="D17436" t="s">
        <v>2997</v>
      </c>
      <c r="E17436" t="s">
        <v>3384</v>
      </c>
      <c r="F17436" s="6">
        <v>11</v>
      </c>
      <c r="G17436" s="6"/>
      <c r="H17436" s="6"/>
      <c r="I17436" s="6"/>
      <c r="J17436" s="6">
        <v>49.09961538461539</v>
      </c>
      <c r="K17436">
        <f t="shared" si="544"/>
        <v>2</v>
      </c>
    </row>
    <row r="17437" spans="1:11" x14ac:dyDescent="0.25">
      <c r="A17437" s="5" t="str">
        <f t="shared" si="545"/>
        <v>ZoneSouth of LugoAverage WeekdayJanuary12</v>
      </c>
      <c r="B17437" t="s">
        <v>2238</v>
      </c>
      <c r="C17437" t="s">
        <v>2270</v>
      </c>
      <c r="D17437" t="s">
        <v>2997</v>
      </c>
      <c r="E17437" t="s">
        <v>3384</v>
      </c>
      <c r="F17437" s="6">
        <v>12</v>
      </c>
      <c r="G17437" s="6"/>
      <c r="H17437" s="6"/>
      <c r="I17437" s="6"/>
      <c r="J17437" s="6">
        <v>51.24076923076921</v>
      </c>
      <c r="K17437">
        <f t="shared" si="544"/>
        <v>2</v>
      </c>
    </row>
    <row r="17438" spans="1:11" x14ac:dyDescent="0.25">
      <c r="A17438" s="5" t="str">
        <f t="shared" si="545"/>
        <v>ZoneSouth of LugoAverage WeekdayJanuary13</v>
      </c>
      <c r="B17438" t="s">
        <v>2238</v>
      </c>
      <c r="C17438" t="s">
        <v>2270</v>
      </c>
      <c r="D17438" t="s">
        <v>2997</v>
      </c>
      <c r="E17438" t="s">
        <v>3384</v>
      </c>
      <c r="F17438" s="6">
        <v>13</v>
      </c>
      <c r="G17438" s="6"/>
      <c r="H17438" s="6"/>
      <c r="I17438" s="6"/>
      <c r="J17438" s="6">
        <v>51.451153846153858</v>
      </c>
      <c r="K17438">
        <f t="shared" si="544"/>
        <v>2</v>
      </c>
    </row>
    <row r="17439" spans="1:11" x14ac:dyDescent="0.25">
      <c r="A17439" s="5" t="str">
        <f t="shared" si="545"/>
        <v>ZoneSouth of LugoAverage WeekdayJanuary14</v>
      </c>
      <c r="B17439" t="s">
        <v>2238</v>
      </c>
      <c r="C17439" t="s">
        <v>2270</v>
      </c>
      <c r="D17439" t="s">
        <v>2997</v>
      </c>
      <c r="E17439" t="s">
        <v>3384</v>
      </c>
      <c r="F17439" s="6">
        <v>14</v>
      </c>
      <c r="G17439" s="6"/>
      <c r="H17439" s="6"/>
      <c r="I17439" s="6"/>
      <c r="J17439" s="6">
        <v>49.519615384615392</v>
      </c>
      <c r="K17439">
        <f t="shared" si="544"/>
        <v>2</v>
      </c>
    </row>
    <row r="17440" spans="1:11" x14ac:dyDescent="0.25">
      <c r="A17440" s="5" t="str">
        <f t="shared" si="545"/>
        <v>ZoneSouth of LugoAverage WeekdayJanuary15</v>
      </c>
      <c r="B17440" t="s">
        <v>2238</v>
      </c>
      <c r="C17440" t="s">
        <v>2270</v>
      </c>
      <c r="D17440" t="s">
        <v>2997</v>
      </c>
      <c r="E17440" t="s">
        <v>3384</v>
      </c>
      <c r="F17440" s="6">
        <v>15</v>
      </c>
      <c r="G17440" s="6"/>
      <c r="H17440" s="6"/>
      <c r="I17440" s="6"/>
      <c r="J17440" s="6">
        <v>48.650000000000013</v>
      </c>
      <c r="K17440">
        <f t="shared" si="544"/>
        <v>2</v>
      </c>
    </row>
    <row r="17441" spans="1:11" x14ac:dyDescent="0.25">
      <c r="A17441" s="5" t="str">
        <f t="shared" si="545"/>
        <v>ZoneSouth of LugoAverage WeekdayJanuary16</v>
      </c>
      <c r="B17441" t="s">
        <v>2238</v>
      </c>
      <c r="C17441" t="s">
        <v>2270</v>
      </c>
      <c r="D17441" t="s">
        <v>2997</v>
      </c>
      <c r="E17441" t="s">
        <v>3384</v>
      </c>
      <c r="F17441" s="6">
        <v>16</v>
      </c>
      <c r="G17441" s="6"/>
      <c r="H17441" s="6"/>
      <c r="I17441" s="6"/>
      <c r="J17441" s="6">
        <v>48.608846153846159</v>
      </c>
      <c r="K17441">
        <f t="shared" si="544"/>
        <v>2</v>
      </c>
    </row>
    <row r="17442" spans="1:11" x14ac:dyDescent="0.25">
      <c r="A17442" s="5" t="str">
        <f t="shared" si="545"/>
        <v>ZoneSouth of LugoAverage WeekdayJanuary17</v>
      </c>
      <c r="B17442" t="s">
        <v>2238</v>
      </c>
      <c r="C17442" t="s">
        <v>2270</v>
      </c>
      <c r="D17442" t="s">
        <v>2997</v>
      </c>
      <c r="E17442" t="s">
        <v>3384</v>
      </c>
      <c r="F17442" s="6">
        <v>17</v>
      </c>
      <c r="G17442" s="6"/>
      <c r="H17442" s="6"/>
      <c r="I17442" s="6"/>
      <c r="J17442" s="6">
        <v>49.452307692307713</v>
      </c>
      <c r="K17442">
        <f t="shared" si="544"/>
        <v>2</v>
      </c>
    </row>
    <row r="17443" spans="1:11" x14ac:dyDescent="0.25">
      <c r="A17443" s="5" t="str">
        <f t="shared" si="545"/>
        <v>ZoneSouth of LugoAverage WeekdayJanuary18</v>
      </c>
      <c r="B17443" t="s">
        <v>2238</v>
      </c>
      <c r="C17443" t="s">
        <v>2270</v>
      </c>
      <c r="D17443" t="s">
        <v>2997</v>
      </c>
      <c r="E17443" t="s">
        <v>3384</v>
      </c>
      <c r="F17443" s="6">
        <v>18</v>
      </c>
      <c r="G17443" s="6"/>
      <c r="H17443" s="6"/>
      <c r="I17443" s="6"/>
      <c r="J17443" s="6">
        <v>49.827692307692288</v>
      </c>
      <c r="K17443">
        <f t="shared" si="544"/>
        <v>2</v>
      </c>
    </row>
    <row r="17444" spans="1:11" x14ac:dyDescent="0.25">
      <c r="A17444" s="5" t="str">
        <f t="shared" si="545"/>
        <v>ZoneSouth of LugoAverage WeekdayJanuary19</v>
      </c>
      <c r="B17444" t="s">
        <v>2238</v>
      </c>
      <c r="C17444" t="s">
        <v>2270</v>
      </c>
      <c r="D17444" t="s">
        <v>2997</v>
      </c>
      <c r="E17444" t="s">
        <v>3384</v>
      </c>
      <c r="F17444" s="6">
        <v>19</v>
      </c>
      <c r="G17444" s="6"/>
      <c r="H17444" s="6"/>
      <c r="I17444" s="6"/>
      <c r="J17444" s="6">
        <v>49.531153846153856</v>
      </c>
      <c r="K17444">
        <f t="shared" si="544"/>
        <v>2</v>
      </c>
    </row>
    <row r="17445" spans="1:11" x14ac:dyDescent="0.25">
      <c r="A17445" s="5" t="str">
        <f t="shared" si="545"/>
        <v>ZoneSouth of LugoAverage WeekdayJanuary20</v>
      </c>
      <c r="B17445" t="s">
        <v>2238</v>
      </c>
      <c r="C17445" t="s">
        <v>2270</v>
      </c>
      <c r="D17445" t="s">
        <v>2997</v>
      </c>
      <c r="E17445" t="s">
        <v>3384</v>
      </c>
      <c r="F17445" s="6">
        <v>20</v>
      </c>
      <c r="G17445" s="6"/>
      <c r="H17445" s="6"/>
      <c r="I17445" s="6"/>
      <c r="J17445" s="6">
        <v>48.898461538461532</v>
      </c>
      <c r="K17445">
        <f t="shared" si="544"/>
        <v>2</v>
      </c>
    </row>
    <row r="17446" spans="1:11" x14ac:dyDescent="0.25">
      <c r="A17446" s="5" t="str">
        <f t="shared" si="545"/>
        <v>ZoneSouth of LugoAverage WeekdayJanuary21</v>
      </c>
      <c r="B17446" t="s">
        <v>2238</v>
      </c>
      <c r="C17446" t="s">
        <v>2270</v>
      </c>
      <c r="D17446" t="s">
        <v>2997</v>
      </c>
      <c r="E17446" t="s">
        <v>3384</v>
      </c>
      <c r="F17446" s="6">
        <v>21</v>
      </c>
      <c r="G17446" s="6"/>
      <c r="H17446" s="6"/>
      <c r="I17446" s="6"/>
      <c r="J17446" s="6">
        <v>48.524615384615387</v>
      </c>
      <c r="K17446">
        <f t="shared" si="544"/>
        <v>2</v>
      </c>
    </row>
    <row r="17447" spans="1:11" x14ac:dyDescent="0.25">
      <c r="A17447" s="5" t="str">
        <f t="shared" si="545"/>
        <v>ZoneSouth of LugoAverage WeekdayJanuary22</v>
      </c>
      <c r="B17447" t="s">
        <v>2238</v>
      </c>
      <c r="C17447" t="s">
        <v>2270</v>
      </c>
      <c r="D17447" t="s">
        <v>2997</v>
      </c>
      <c r="E17447" t="s">
        <v>3384</v>
      </c>
      <c r="F17447" s="6">
        <v>22</v>
      </c>
      <c r="G17447" s="6"/>
      <c r="H17447" s="6"/>
      <c r="I17447" s="6"/>
      <c r="J17447" s="6">
        <v>47.794999999999995</v>
      </c>
      <c r="K17447">
        <f t="shared" si="544"/>
        <v>2</v>
      </c>
    </row>
    <row r="17448" spans="1:11" x14ac:dyDescent="0.25">
      <c r="A17448" s="5" t="str">
        <f t="shared" si="545"/>
        <v>ZoneSouth of LugoAverage WeekdayJanuary23</v>
      </c>
      <c r="B17448" t="s">
        <v>2238</v>
      </c>
      <c r="C17448" t="s">
        <v>2270</v>
      </c>
      <c r="D17448" t="s">
        <v>2997</v>
      </c>
      <c r="E17448" t="s">
        <v>3384</v>
      </c>
      <c r="F17448" s="6">
        <v>23</v>
      </c>
      <c r="G17448" s="6"/>
      <c r="H17448" s="6"/>
      <c r="I17448" s="6"/>
      <c r="J17448" s="6">
        <v>47.153846153846153</v>
      </c>
      <c r="K17448">
        <f t="shared" si="544"/>
        <v>2</v>
      </c>
    </row>
    <row r="17449" spans="1:11" x14ac:dyDescent="0.25">
      <c r="A17449" s="5" t="str">
        <f t="shared" si="545"/>
        <v>ZoneSouth of LugoAverage WeekdayJanuary24</v>
      </c>
      <c r="B17449" t="s">
        <v>2238</v>
      </c>
      <c r="C17449" t="s">
        <v>2270</v>
      </c>
      <c r="D17449" t="s">
        <v>2997</v>
      </c>
      <c r="E17449" t="s">
        <v>3384</v>
      </c>
      <c r="F17449" s="6">
        <v>24</v>
      </c>
      <c r="G17449" s="6"/>
      <c r="H17449" s="6"/>
      <c r="I17449" s="6"/>
      <c r="J17449" s="6">
        <v>46.041923076923091</v>
      </c>
      <c r="K17449">
        <f t="shared" si="544"/>
        <v>2</v>
      </c>
    </row>
    <row r="17450" spans="1:11" x14ac:dyDescent="0.25">
      <c r="A17450" s="5" t="str">
        <f t="shared" si="545"/>
        <v>ZoneSouth of LugoMonthly Peak DayJanuary1</v>
      </c>
      <c r="B17450" t="s">
        <v>2238</v>
      </c>
      <c r="C17450" t="s">
        <v>2270</v>
      </c>
      <c r="D17450" t="s">
        <v>2998</v>
      </c>
      <c r="E17450" t="s">
        <v>3384</v>
      </c>
      <c r="F17450" s="6">
        <v>1</v>
      </c>
      <c r="G17450" s="6"/>
      <c r="H17450" s="6"/>
      <c r="I17450" s="6"/>
      <c r="J17450" s="6">
        <v>52.000714285714295</v>
      </c>
      <c r="K17450">
        <f t="shared" si="544"/>
        <v>2</v>
      </c>
    </row>
    <row r="17451" spans="1:11" x14ac:dyDescent="0.25">
      <c r="A17451" s="5" t="str">
        <f t="shared" si="545"/>
        <v>ZoneSouth of LugoMonthly Peak DayJanuary2</v>
      </c>
      <c r="B17451" t="s">
        <v>2238</v>
      </c>
      <c r="C17451" t="s">
        <v>2270</v>
      </c>
      <c r="D17451" t="s">
        <v>2998</v>
      </c>
      <c r="E17451" t="s">
        <v>3384</v>
      </c>
      <c r="F17451" s="6">
        <v>2</v>
      </c>
      <c r="G17451" s="6"/>
      <c r="H17451" s="6"/>
      <c r="I17451" s="6"/>
      <c r="J17451" s="6">
        <v>51.571428571428569</v>
      </c>
      <c r="K17451">
        <f t="shared" si="544"/>
        <v>2</v>
      </c>
    </row>
    <row r="17452" spans="1:11" x14ac:dyDescent="0.25">
      <c r="A17452" s="5" t="str">
        <f t="shared" si="545"/>
        <v>ZoneSouth of LugoMonthly Peak DayJanuary3</v>
      </c>
      <c r="B17452" t="s">
        <v>2238</v>
      </c>
      <c r="C17452" t="s">
        <v>2270</v>
      </c>
      <c r="D17452" t="s">
        <v>2998</v>
      </c>
      <c r="E17452" t="s">
        <v>3384</v>
      </c>
      <c r="F17452" s="6">
        <v>3</v>
      </c>
      <c r="G17452" s="6"/>
      <c r="H17452" s="6"/>
      <c r="I17452" s="6"/>
      <c r="J17452" s="6">
        <v>51.13214285714286</v>
      </c>
      <c r="K17452">
        <f t="shared" si="544"/>
        <v>2</v>
      </c>
    </row>
    <row r="17453" spans="1:11" x14ac:dyDescent="0.25">
      <c r="A17453" s="5" t="str">
        <f t="shared" si="545"/>
        <v>ZoneSouth of LugoMonthly Peak DayJanuary4</v>
      </c>
      <c r="B17453" t="s">
        <v>2238</v>
      </c>
      <c r="C17453" t="s">
        <v>2270</v>
      </c>
      <c r="D17453" t="s">
        <v>2998</v>
      </c>
      <c r="E17453" t="s">
        <v>3384</v>
      </c>
      <c r="F17453" s="6">
        <v>4</v>
      </c>
      <c r="G17453" s="6"/>
      <c r="H17453" s="6"/>
      <c r="I17453" s="6"/>
      <c r="J17453" s="6">
        <v>47.104615384615393</v>
      </c>
      <c r="K17453">
        <f t="shared" si="544"/>
        <v>2</v>
      </c>
    </row>
    <row r="17454" spans="1:11" x14ac:dyDescent="0.25">
      <c r="A17454" s="5" t="str">
        <f t="shared" si="545"/>
        <v>ZoneSouth of LugoMonthly Peak DayJanuary5</v>
      </c>
      <c r="B17454" t="s">
        <v>2238</v>
      </c>
      <c r="C17454" t="s">
        <v>2270</v>
      </c>
      <c r="D17454" t="s">
        <v>2998</v>
      </c>
      <c r="E17454" t="s">
        <v>3384</v>
      </c>
      <c r="F17454" s="6">
        <v>5</v>
      </c>
      <c r="G17454" s="6"/>
      <c r="H17454" s="6"/>
      <c r="I17454" s="6"/>
      <c r="J17454" s="6">
        <v>45.9973076923077</v>
      </c>
      <c r="K17454">
        <f t="shared" si="544"/>
        <v>2</v>
      </c>
    </row>
    <row r="17455" spans="1:11" x14ac:dyDescent="0.25">
      <c r="A17455" s="5" t="str">
        <f t="shared" si="545"/>
        <v>ZoneSouth of LugoMonthly Peak DayJanuary6</v>
      </c>
      <c r="B17455" t="s">
        <v>2238</v>
      </c>
      <c r="C17455" t="s">
        <v>2270</v>
      </c>
      <c r="D17455" t="s">
        <v>2998</v>
      </c>
      <c r="E17455" t="s">
        <v>3384</v>
      </c>
      <c r="F17455" s="6">
        <v>6</v>
      </c>
      <c r="G17455" s="6"/>
      <c r="H17455" s="6"/>
      <c r="I17455" s="6"/>
      <c r="J17455" s="6">
        <v>45.189615384615379</v>
      </c>
      <c r="K17455">
        <f t="shared" si="544"/>
        <v>2</v>
      </c>
    </row>
    <row r="17456" spans="1:11" x14ac:dyDescent="0.25">
      <c r="A17456" s="5" t="str">
        <f t="shared" si="545"/>
        <v>ZoneSouth of LugoMonthly Peak DayJanuary7</v>
      </c>
      <c r="B17456" t="s">
        <v>2238</v>
      </c>
      <c r="C17456" t="s">
        <v>2270</v>
      </c>
      <c r="D17456" t="s">
        <v>2998</v>
      </c>
      <c r="E17456" t="s">
        <v>3384</v>
      </c>
      <c r="F17456" s="6">
        <v>7</v>
      </c>
      <c r="G17456" s="6"/>
      <c r="H17456" s="6"/>
      <c r="I17456" s="6"/>
      <c r="J17456" s="6">
        <v>44.679615384615396</v>
      </c>
      <c r="K17456">
        <f t="shared" si="544"/>
        <v>2</v>
      </c>
    </row>
    <row r="17457" spans="1:11" x14ac:dyDescent="0.25">
      <c r="A17457" s="5" t="str">
        <f t="shared" si="545"/>
        <v>ZoneSouth of LugoMonthly Peak DayJanuary8</v>
      </c>
      <c r="B17457" t="s">
        <v>2238</v>
      </c>
      <c r="C17457" t="s">
        <v>2270</v>
      </c>
      <c r="D17457" t="s">
        <v>2998</v>
      </c>
      <c r="E17457" t="s">
        <v>3384</v>
      </c>
      <c r="F17457" s="6">
        <v>8</v>
      </c>
      <c r="G17457" s="6"/>
      <c r="H17457" s="6"/>
      <c r="I17457" s="6"/>
      <c r="J17457" s="6">
        <v>42.89692307692308</v>
      </c>
      <c r="K17457">
        <f t="shared" si="544"/>
        <v>2</v>
      </c>
    </row>
    <row r="17458" spans="1:11" x14ac:dyDescent="0.25">
      <c r="A17458" s="5" t="str">
        <f t="shared" si="545"/>
        <v>ZoneSouth of LugoMonthly Peak DayJanuary9</v>
      </c>
      <c r="B17458" t="s">
        <v>2238</v>
      </c>
      <c r="C17458" t="s">
        <v>2270</v>
      </c>
      <c r="D17458" t="s">
        <v>2998</v>
      </c>
      <c r="E17458" t="s">
        <v>3384</v>
      </c>
      <c r="F17458" s="6">
        <v>9</v>
      </c>
      <c r="G17458" s="6"/>
      <c r="H17458" s="6"/>
      <c r="I17458" s="6"/>
      <c r="J17458" s="6">
        <v>46.342142857142854</v>
      </c>
      <c r="K17458">
        <f t="shared" si="544"/>
        <v>2</v>
      </c>
    </row>
    <row r="17459" spans="1:11" x14ac:dyDescent="0.25">
      <c r="A17459" s="5" t="str">
        <f t="shared" si="545"/>
        <v>ZoneSouth of LugoMonthly Peak DayJanuary10</v>
      </c>
      <c r="B17459" t="s">
        <v>2238</v>
      </c>
      <c r="C17459" t="s">
        <v>2270</v>
      </c>
      <c r="D17459" t="s">
        <v>2998</v>
      </c>
      <c r="E17459" t="s">
        <v>3384</v>
      </c>
      <c r="F17459" s="6">
        <v>10</v>
      </c>
      <c r="G17459" s="6"/>
      <c r="H17459" s="6"/>
      <c r="I17459" s="6"/>
      <c r="J17459" s="6">
        <v>48.314999999999991</v>
      </c>
      <c r="K17459">
        <f t="shared" si="544"/>
        <v>2</v>
      </c>
    </row>
    <row r="17460" spans="1:11" x14ac:dyDescent="0.25">
      <c r="A17460" s="5" t="str">
        <f t="shared" si="545"/>
        <v>ZoneSouth of LugoMonthly Peak DayJanuary11</v>
      </c>
      <c r="B17460" t="s">
        <v>2238</v>
      </c>
      <c r="C17460" t="s">
        <v>2270</v>
      </c>
      <c r="D17460" t="s">
        <v>2998</v>
      </c>
      <c r="E17460" t="s">
        <v>3384</v>
      </c>
      <c r="F17460" s="6">
        <v>11</v>
      </c>
      <c r="G17460" s="6"/>
      <c r="H17460" s="6"/>
      <c r="I17460" s="6"/>
      <c r="J17460" s="6">
        <v>50.945714285714288</v>
      </c>
      <c r="K17460">
        <f t="shared" si="544"/>
        <v>2</v>
      </c>
    </row>
    <row r="17461" spans="1:11" x14ac:dyDescent="0.25">
      <c r="A17461" s="5" t="str">
        <f t="shared" si="545"/>
        <v>ZoneSouth of LugoMonthly Peak DayJanuary12</v>
      </c>
      <c r="B17461" t="s">
        <v>2238</v>
      </c>
      <c r="C17461" t="s">
        <v>2270</v>
      </c>
      <c r="D17461" t="s">
        <v>2998</v>
      </c>
      <c r="E17461" t="s">
        <v>3384</v>
      </c>
      <c r="F17461" s="6">
        <v>12</v>
      </c>
      <c r="G17461" s="6"/>
      <c r="H17461" s="6"/>
      <c r="I17461" s="6"/>
      <c r="J17461" s="6">
        <v>52.390714285714289</v>
      </c>
      <c r="K17461">
        <f t="shared" si="544"/>
        <v>2</v>
      </c>
    </row>
    <row r="17462" spans="1:11" x14ac:dyDescent="0.25">
      <c r="A17462" s="5" t="str">
        <f t="shared" si="545"/>
        <v>ZoneSouth of LugoMonthly Peak DayJanuary13</v>
      </c>
      <c r="B17462" t="s">
        <v>2238</v>
      </c>
      <c r="C17462" t="s">
        <v>2270</v>
      </c>
      <c r="D17462" t="s">
        <v>2998</v>
      </c>
      <c r="E17462" t="s">
        <v>3384</v>
      </c>
      <c r="F17462" s="6">
        <v>13</v>
      </c>
      <c r="G17462" s="6"/>
      <c r="H17462" s="6"/>
      <c r="I17462" s="6"/>
      <c r="J17462" s="6">
        <v>52.537142857142875</v>
      </c>
      <c r="K17462">
        <f t="shared" si="544"/>
        <v>2</v>
      </c>
    </row>
    <row r="17463" spans="1:11" x14ac:dyDescent="0.25">
      <c r="A17463" s="5" t="str">
        <f t="shared" si="545"/>
        <v>ZoneSouth of LugoMonthly Peak DayJanuary14</v>
      </c>
      <c r="B17463" t="s">
        <v>2238</v>
      </c>
      <c r="C17463" t="s">
        <v>2270</v>
      </c>
      <c r="D17463" t="s">
        <v>2998</v>
      </c>
      <c r="E17463" t="s">
        <v>3384</v>
      </c>
      <c r="F17463" s="6">
        <v>14</v>
      </c>
      <c r="G17463" s="6"/>
      <c r="H17463" s="6"/>
      <c r="I17463" s="6"/>
      <c r="J17463" s="6">
        <v>53.644285714285708</v>
      </c>
      <c r="K17463">
        <f t="shared" si="544"/>
        <v>2</v>
      </c>
    </row>
    <row r="17464" spans="1:11" x14ac:dyDescent="0.25">
      <c r="A17464" s="5" t="str">
        <f t="shared" si="545"/>
        <v>ZoneSouth of LugoMonthly Peak DayJanuary15</v>
      </c>
      <c r="B17464" t="s">
        <v>2238</v>
      </c>
      <c r="C17464" t="s">
        <v>2270</v>
      </c>
      <c r="D17464" t="s">
        <v>2998</v>
      </c>
      <c r="E17464" t="s">
        <v>3384</v>
      </c>
      <c r="F17464" s="6">
        <v>15</v>
      </c>
      <c r="G17464" s="6"/>
      <c r="H17464" s="6"/>
      <c r="I17464" s="6"/>
      <c r="J17464" s="6">
        <v>53.437857142857141</v>
      </c>
      <c r="K17464">
        <f t="shared" si="544"/>
        <v>2</v>
      </c>
    </row>
    <row r="17465" spans="1:11" x14ac:dyDescent="0.25">
      <c r="A17465" s="5" t="str">
        <f t="shared" si="545"/>
        <v>ZoneSouth of LugoMonthly Peak DayJanuary16</v>
      </c>
      <c r="B17465" t="s">
        <v>2238</v>
      </c>
      <c r="C17465" t="s">
        <v>2270</v>
      </c>
      <c r="D17465" t="s">
        <v>2998</v>
      </c>
      <c r="E17465" t="s">
        <v>3384</v>
      </c>
      <c r="F17465" s="6">
        <v>16</v>
      </c>
      <c r="G17465" s="6"/>
      <c r="H17465" s="6"/>
      <c r="I17465" s="6"/>
      <c r="J17465" s="6">
        <v>53.110714285714288</v>
      </c>
      <c r="K17465">
        <f t="shared" si="544"/>
        <v>2</v>
      </c>
    </row>
    <row r="17466" spans="1:11" x14ac:dyDescent="0.25">
      <c r="A17466" s="5" t="str">
        <f t="shared" si="545"/>
        <v>ZoneSouth of LugoMonthly Peak DayJanuary17</v>
      </c>
      <c r="B17466" t="s">
        <v>2238</v>
      </c>
      <c r="C17466" t="s">
        <v>2270</v>
      </c>
      <c r="D17466" t="s">
        <v>2998</v>
      </c>
      <c r="E17466" t="s">
        <v>3384</v>
      </c>
      <c r="F17466" s="6">
        <v>17</v>
      </c>
      <c r="G17466" s="6"/>
      <c r="H17466" s="6"/>
      <c r="I17466" s="6"/>
      <c r="J17466" s="6">
        <v>52.533571428571413</v>
      </c>
      <c r="K17466">
        <f t="shared" si="544"/>
        <v>2</v>
      </c>
    </row>
    <row r="17467" spans="1:11" x14ac:dyDescent="0.25">
      <c r="A17467" s="5" t="str">
        <f t="shared" si="545"/>
        <v>ZoneSouth of LugoMonthly Peak DayJanuary18</v>
      </c>
      <c r="B17467" t="s">
        <v>2238</v>
      </c>
      <c r="C17467" t="s">
        <v>2270</v>
      </c>
      <c r="D17467" t="s">
        <v>2998</v>
      </c>
      <c r="E17467" t="s">
        <v>3384</v>
      </c>
      <c r="F17467" s="6">
        <v>18</v>
      </c>
      <c r="G17467" s="6"/>
      <c r="H17467" s="6"/>
      <c r="I17467" s="6"/>
      <c r="J17467" s="6">
        <v>51.618571428571421</v>
      </c>
      <c r="K17467">
        <f t="shared" si="544"/>
        <v>2</v>
      </c>
    </row>
    <row r="17468" spans="1:11" x14ac:dyDescent="0.25">
      <c r="A17468" s="5" t="str">
        <f t="shared" si="545"/>
        <v>ZoneSouth of LugoMonthly Peak DayJanuary19</v>
      </c>
      <c r="B17468" t="s">
        <v>2238</v>
      </c>
      <c r="C17468" t="s">
        <v>2270</v>
      </c>
      <c r="D17468" t="s">
        <v>2998</v>
      </c>
      <c r="E17468" t="s">
        <v>3384</v>
      </c>
      <c r="F17468" s="6">
        <v>19</v>
      </c>
      <c r="G17468" s="6"/>
      <c r="H17468" s="6"/>
      <c r="I17468" s="6"/>
      <c r="J17468" s="6">
        <v>50.20214285714286</v>
      </c>
      <c r="K17468">
        <f t="shared" si="544"/>
        <v>2</v>
      </c>
    </row>
    <row r="17469" spans="1:11" x14ac:dyDescent="0.25">
      <c r="A17469" s="5" t="str">
        <f t="shared" si="545"/>
        <v>ZoneSouth of LugoMonthly Peak DayJanuary20</v>
      </c>
      <c r="B17469" t="s">
        <v>2238</v>
      </c>
      <c r="C17469" t="s">
        <v>2270</v>
      </c>
      <c r="D17469" t="s">
        <v>2998</v>
      </c>
      <c r="E17469" t="s">
        <v>3384</v>
      </c>
      <c r="F17469" s="6">
        <v>20</v>
      </c>
      <c r="G17469" s="6"/>
      <c r="H17469" s="6"/>
      <c r="I17469" s="6"/>
      <c r="J17469" s="6">
        <v>49.953571428571429</v>
      </c>
      <c r="K17469">
        <f t="shared" si="544"/>
        <v>2</v>
      </c>
    </row>
    <row r="17470" spans="1:11" x14ac:dyDescent="0.25">
      <c r="A17470" s="5" t="str">
        <f t="shared" si="545"/>
        <v>ZoneSouth of LugoMonthly Peak DayJanuary21</v>
      </c>
      <c r="B17470" t="s">
        <v>2238</v>
      </c>
      <c r="C17470" t="s">
        <v>2270</v>
      </c>
      <c r="D17470" t="s">
        <v>2998</v>
      </c>
      <c r="E17470" t="s">
        <v>3384</v>
      </c>
      <c r="F17470" s="6">
        <v>21</v>
      </c>
      <c r="G17470" s="6"/>
      <c r="H17470" s="6"/>
      <c r="I17470" s="6"/>
      <c r="J17470" s="6">
        <v>48.938571428571429</v>
      </c>
      <c r="K17470">
        <f t="shared" si="544"/>
        <v>2</v>
      </c>
    </row>
    <row r="17471" spans="1:11" x14ac:dyDescent="0.25">
      <c r="A17471" s="5" t="str">
        <f t="shared" si="545"/>
        <v>ZoneSouth of LugoMonthly Peak DayJanuary22</v>
      </c>
      <c r="B17471" t="s">
        <v>2238</v>
      </c>
      <c r="C17471" t="s">
        <v>2270</v>
      </c>
      <c r="D17471" t="s">
        <v>2998</v>
      </c>
      <c r="E17471" t="s">
        <v>3384</v>
      </c>
      <c r="F17471" s="6">
        <v>22</v>
      </c>
      <c r="G17471" s="6"/>
      <c r="H17471" s="6"/>
      <c r="I17471" s="6"/>
      <c r="J17471" s="6">
        <v>47.614285714285714</v>
      </c>
      <c r="K17471">
        <f t="shared" si="544"/>
        <v>2</v>
      </c>
    </row>
    <row r="17472" spans="1:11" x14ac:dyDescent="0.25">
      <c r="A17472" s="5" t="str">
        <f t="shared" si="545"/>
        <v>ZoneSouth of LugoMonthly Peak DayJanuary23</v>
      </c>
      <c r="B17472" t="s">
        <v>2238</v>
      </c>
      <c r="C17472" t="s">
        <v>2270</v>
      </c>
      <c r="D17472" t="s">
        <v>2998</v>
      </c>
      <c r="E17472" t="s">
        <v>3384</v>
      </c>
      <c r="F17472" s="6">
        <v>23</v>
      </c>
      <c r="G17472" s="6"/>
      <c r="H17472" s="6"/>
      <c r="I17472" s="6"/>
      <c r="J17472" s="6">
        <v>46.785714285714285</v>
      </c>
      <c r="K17472">
        <f t="shared" si="544"/>
        <v>2</v>
      </c>
    </row>
    <row r="17473" spans="1:11" x14ac:dyDescent="0.25">
      <c r="A17473" s="5" t="str">
        <f t="shared" si="545"/>
        <v>ZoneSouth of LugoMonthly Peak DayJanuary24</v>
      </c>
      <c r="B17473" t="s">
        <v>2238</v>
      </c>
      <c r="C17473" t="s">
        <v>2270</v>
      </c>
      <c r="D17473" t="s">
        <v>2998</v>
      </c>
      <c r="E17473" t="s">
        <v>3384</v>
      </c>
      <c r="F17473" s="6">
        <v>24</v>
      </c>
      <c r="G17473" s="6"/>
      <c r="H17473" s="6"/>
      <c r="I17473" s="6"/>
      <c r="J17473" s="6">
        <v>45.40428571428572</v>
      </c>
      <c r="K17473">
        <f t="shared" si="544"/>
        <v>2</v>
      </c>
    </row>
    <row r="17474" spans="1:11" x14ac:dyDescent="0.25">
      <c r="A17474" s="5" t="str">
        <f t="shared" si="545"/>
        <v>ZoneSouth of LugoAverage WeekdayFebruary1</v>
      </c>
      <c r="B17474" t="s">
        <v>2238</v>
      </c>
      <c r="C17474" t="s">
        <v>2270</v>
      </c>
      <c r="D17474" t="s">
        <v>2999</v>
      </c>
      <c r="E17474" t="s">
        <v>3385</v>
      </c>
      <c r="F17474" s="6">
        <v>1</v>
      </c>
      <c r="G17474" s="6"/>
      <c r="H17474" s="6"/>
      <c r="I17474" s="6"/>
      <c r="J17474" s="6">
        <v>51.591538461538455</v>
      </c>
      <c r="K17474">
        <f t="shared" ref="K17474:K17537" si="546">INDEX(events, MATCH(CONCATENATE(B17474, C17474, D17474, E17474), events_y, 0), MATCH("Confidential", events_x, 0))</f>
        <v>2</v>
      </c>
    </row>
    <row r="17475" spans="1:11" x14ac:dyDescent="0.25">
      <c r="A17475" s="5" t="str">
        <f t="shared" ref="A17475:A17538" si="547">CONCATENATE(B17475, C17475, D17475, E17475, F17475)</f>
        <v>ZoneSouth of LugoAverage WeekdayFebruary2</v>
      </c>
      <c r="B17475" t="s">
        <v>2238</v>
      </c>
      <c r="C17475" t="s">
        <v>2270</v>
      </c>
      <c r="D17475" t="s">
        <v>2999</v>
      </c>
      <c r="E17475" t="s">
        <v>3385</v>
      </c>
      <c r="F17475" s="6">
        <v>2</v>
      </c>
      <c r="G17475" s="6"/>
      <c r="H17475" s="6"/>
      <c r="I17475" s="6"/>
      <c r="J17475" s="6">
        <v>50.792307692307681</v>
      </c>
      <c r="K17475">
        <f t="shared" si="546"/>
        <v>2</v>
      </c>
    </row>
    <row r="17476" spans="1:11" x14ac:dyDescent="0.25">
      <c r="A17476" s="5" t="str">
        <f t="shared" si="547"/>
        <v>ZoneSouth of LugoAverage WeekdayFebruary3</v>
      </c>
      <c r="B17476" t="s">
        <v>2238</v>
      </c>
      <c r="C17476" t="s">
        <v>2270</v>
      </c>
      <c r="D17476" t="s">
        <v>2999</v>
      </c>
      <c r="E17476" t="s">
        <v>3385</v>
      </c>
      <c r="F17476" s="6">
        <v>3</v>
      </c>
      <c r="G17476" s="6"/>
      <c r="H17476" s="6"/>
      <c r="I17476" s="6"/>
      <c r="J17476" s="6">
        <v>49.980000000000018</v>
      </c>
      <c r="K17476">
        <f t="shared" si="546"/>
        <v>2</v>
      </c>
    </row>
    <row r="17477" spans="1:11" x14ac:dyDescent="0.25">
      <c r="A17477" s="5" t="str">
        <f t="shared" si="547"/>
        <v>ZoneSouth of LugoAverage WeekdayFebruary4</v>
      </c>
      <c r="B17477" t="s">
        <v>2238</v>
      </c>
      <c r="C17477" t="s">
        <v>2270</v>
      </c>
      <c r="D17477" t="s">
        <v>2999</v>
      </c>
      <c r="E17477" t="s">
        <v>3385</v>
      </c>
      <c r="F17477" s="6">
        <v>4</v>
      </c>
      <c r="G17477" s="6"/>
      <c r="H17477" s="6"/>
      <c r="I17477" s="6"/>
      <c r="J17477" s="6">
        <v>49.433076923076939</v>
      </c>
      <c r="K17477">
        <f t="shared" si="546"/>
        <v>2</v>
      </c>
    </row>
    <row r="17478" spans="1:11" x14ac:dyDescent="0.25">
      <c r="A17478" s="5" t="str">
        <f t="shared" si="547"/>
        <v>ZoneSouth of LugoAverage WeekdayFebruary5</v>
      </c>
      <c r="B17478" t="s">
        <v>2238</v>
      </c>
      <c r="C17478" t="s">
        <v>2270</v>
      </c>
      <c r="D17478" t="s">
        <v>2999</v>
      </c>
      <c r="E17478" t="s">
        <v>3385</v>
      </c>
      <c r="F17478" s="6">
        <v>5</v>
      </c>
      <c r="G17478" s="6"/>
      <c r="H17478" s="6"/>
      <c r="I17478" s="6"/>
      <c r="J17478" s="6">
        <v>48.58461538461539</v>
      </c>
      <c r="K17478">
        <f t="shared" si="546"/>
        <v>2</v>
      </c>
    </row>
    <row r="17479" spans="1:11" x14ac:dyDescent="0.25">
      <c r="A17479" s="5" t="str">
        <f t="shared" si="547"/>
        <v>ZoneSouth of LugoAverage WeekdayFebruary6</v>
      </c>
      <c r="B17479" t="s">
        <v>2238</v>
      </c>
      <c r="C17479" t="s">
        <v>2270</v>
      </c>
      <c r="D17479" t="s">
        <v>2999</v>
      </c>
      <c r="E17479" t="s">
        <v>3385</v>
      </c>
      <c r="F17479" s="6">
        <v>6</v>
      </c>
      <c r="G17479" s="6"/>
      <c r="H17479" s="6"/>
      <c r="I17479" s="6"/>
      <c r="J17479" s="6">
        <v>48.229999999999983</v>
      </c>
      <c r="K17479">
        <f t="shared" si="546"/>
        <v>2</v>
      </c>
    </row>
    <row r="17480" spans="1:11" x14ac:dyDescent="0.25">
      <c r="A17480" s="5" t="str">
        <f t="shared" si="547"/>
        <v>ZoneSouth of LugoAverage WeekdayFebruary7</v>
      </c>
      <c r="B17480" t="s">
        <v>2238</v>
      </c>
      <c r="C17480" t="s">
        <v>2270</v>
      </c>
      <c r="D17480" t="s">
        <v>2999</v>
      </c>
      <c r="E17480" t="s">
        <v>3385</v>
      </c>
      <c r="F17480" s="6">
        <v>7</v>
      </c>
      <c r="G17480" s="6"/>
      <c r="H17480" s="6"/>
      <c r="I17480" s="6"/>
      <c r="J17480" s="6">
        <v>48.417692307692313</v>
      </c>
      <c r="K17480">
        <f t="shared" si="546"/>
        <v>2</v>
      </c>
    </row>
    <row r="17481" spans="1:11" x14ac:dyDescent="0.25">
      <c r="A17481" s="5" t="str">
        <f t="shared" si="547"/>
        <v>ZoneSouth of LugoAverage WeekdayFebruary8</v>
      </c>
      <c r="B17481" t="s">
        <v>2238</v>
      </c>
      <c r="C17481" t="s">
        <v>2270</v>
      </c>
      <c r="D17481" t="s">
        <v>2999</v>
      </c>
      <c r="E17481" t="s">
        <v>3385</v>
      </c>
      <c r="F17481" s="6">
        <v>8</v>
      </c>
      <c r="G17481" s="6"/>
      <c r="H17481" s="6"/>
      <c r="I17481" s="6"/>
      <c r="J17481" s="6">
        <v>48.215384615384622</v>
      </c>
      <c r="K17481">
        <f t="shared" si="546"/>
        <v>2</v>
      </c>
    </row>
    <row r="17482" spans="1:11" x14ac:dyDescent="0.25">
      <c r="A17482" s="5" t="str">
        <f t="shared" si="547"/>
        <v>ZoneSouth of LugoAverage WeekdayFebruary9</v>
      </c>
      <c r="B17482" t="s">
        <v>2238</v>
      </c>
      <c r="C17482" t="s">
        <v>2270</v>
      </c>
      <c r="D17482" t="s">
        <v>2999</v>
      </c>
      <c r="E17482" t="s">
        <v>3385</v>
      </c>
      <c r="F17482" s="6">
        <v>9</v>
      </c>
      <c r="G17482" s="6"/>
      <c r="H17482" s="6"/>
      <c r="I17482" s="6"/>
      <c r="J17482" s="6">
        <v>48.587692307692308</v>
      </c>
      <c r="K17482">
        <f t="shared" si="546"/>
        <v>2</v>
      </c>
    </row>
    <row r="17483" spans="1:11" x14ac:dyDescent="0.25">
      <c r="A17483" s="5" t="str">
        <f t="shared" si="547"/>
        <v>ZoneSouth of LugoAverage WeekdayFebruary10</v>
      </c>
      <c r="B17483" t="s">
        <v>2238</v>
      </c>
      <c r="C17483" t="s">
        <v>2270</v>
      </c>
      <c r="D17483" t="s">
        <v>2999</v>
      </c>
      <c r="E17483" t="s">
        <v>3385</v>
      </c>
      <c r="F17483" s="6">
        <v>10</v>
      </c>
      <c r="G17483" s="6"/>
      <c r="H17483" s="6"/>
      <c r="I17483" s="6"/>
      <c r="J17483" s="6">
        <v>50.450769230769232</v>
      </c>
      <c r="K17483">
        <f t="shared" si="546"/>
        <v>2</v>
      </c>
    </row>
    <row r="17484" spans="1:11" x14ac:dyDescent="0.25">
      <c r="A17484" s="5" t="str">
        <f t="shared" si="547"/>
        <v>ZoneSouth of LugoAverage WeekdayFebruary11</v>
      </c>
      <c r="B17484" t="s">
        <v>2238</v>
      </c>
      <c r="C17484" t="s">
        <v>2270</v>
      </c>
      <c r="D17484" t="s">
        <v>2999</v>
      </c>
      <c r="E17484" t="s">
        <v>3385</v>
      </c>
      <c r="F17484" s="6">
        <v>11</v>
      </c>
      <c r="G17484" s="6"/>
      <c r="H17484" s="6"/>
      <c r="I17484" s="6"/>
      <c r="J17484" s="6">
        <v>52.921538461538447</v>
      </c>
      <c r="K17484">
        <f t="shared" si="546"/>
        <v>2</v>
      </c>
    </row>
    <row r="17485" spans="1:11" x14ac:dyDescent="0.25">
      <c r="A17485" s="5" t="str">
        <f t="shared" si="547"/>
        <v>ZoneSouth of LugoAverage WeekdayFebruary12</v>
      </c>
      <c r="B17485" t="s">
        <v>2238</v>
      </c>
      <c r="C17485" t="s">
        <v>2270</v>
      </c>
      <c r="D17485" t="s">
        <v>2999</v>
      </c>
      <c r="E17485" t="s">
        <v>3385</v>
      </c>
      <c r="F17485" s="6">
        <v>12</v>
      </c>
      <c r="G17485" s="6"/>
      <c r="H17485" s="6"/>
      <c r="I17485" s="6"/>
      <c r="J17485" s="6">
        <v>55.150384615384638</v>
      </c>
      <c r="K17485">
        <f t="shared" si="546"/>
        <v>2</v>
      </c>
    </row>
    <row r="17486" spans="1:11" x14ac:dyDescent="0.25">
      <c r="A17486" s="5" t="str">
        <f t="shared" si="547"/>
        <v>ZoneSouth of LugoAverage WeekdayFebruary13</v>
      </c>
      <c r="B17486" t="s">
        <v>2238</v>
      </c>
      <c r="C17486" t="s">
        <v>2270</v>
      </c>
      <c r="D17486" t="s">
        <v>2999</v>
      </c>
      <c r="E17486" t="s">
        <v>3385</v>
      </c>
      <c r="F17486" s="6">
        <v>13</v>
      </c>
      <c r="G17486" s="6"/>
      <c r="H17486" s="6"/>
      <c r="I17486" s="6"/>
      <c r="J17486" s="6">
        <v>56.621538461538471</v>
      </c>
      <c r="K17486">
        <f t="shared" si="546"/>
        <v>2</v>
      </c>
    </row>
    <row r="17487" spans="1:11" x14ac:dyDescent="0.25">
      <c r="A17487" s="5" t="str">
        <f t="shared" si="547"/>
        <v>ZoneSouth of LugoAverage WeekdayFebruary14</v>
      </c>
      <c r="B17487" t="s">
        <v>2238</v>
      </c>
      <c r="C17487" t="s">
        <v>2270</v>
      </c>
      <c r="D17487" t="s">
        <v>2999</v>
      </c>
      <c r="E17487" t="s">
        <v>3385</v>
      </c>
      <c r="F17487" s="6">
        <v>14</v>
      </c>
      <c r="G17487" s="6"/>
      <c r="H17487" s="6"/>
      <c r="I17487" s="6"/>
      <c r="J17487" s="6">
        <v>57.964615384615371</v>
      </c>
      <c r="K17487">
        <f t="shared" si="546"/>
        <v>2</v>
      </c>
    </row>
    <row r="17488" spans="1:11" x14ac:dyDescent="0.25">
      <c r="A17488" s="5" t="str">
        <f t="shared" si="547"/>
        <v>ZoneSouth of LugoAverage WeekdayFebruary15</v>
      </c>
      <c r="B17488" t="s">
        <v>2238</v>
      </c>
      <c r="C17488" t="s">
        <v>2270</v>
      </c>
      <c r="D17488" t="s">
        <v>2999</v>
      </c>
      <c r="E17488" t="s">
        <v>3385</v>
      </c>
      <c r="F17488" s="6">
        <v>15</v>
      </c>
      <c r="G17488" s="6"/>
      <c r="H17488" s="6"/>
      <c r="I17488" s="6"/>
      <c r="J17488" s="6">
        <v>58.959615384615361</v>
      </c>
      <c r="K17488">
        <f t="shared" si="546"/>
        <v>2</v>
      </c>
    </row>
    <row r="17489" spans="1:11" x14ac:dyDescent="0.25">
      <c r="A17489" s="5" t="str">
        <f t="shared" si="547"/>
        <v>ZoneSouth of LugoAverage WeekdayFebruary16</v>
      </c>
      <c r="B17489" t="s">
        <v>2238</v>
      </c>
      <c r="C17489" t="s">
        <v>2270</v>
      </c>
      <c r="D17489" t="s">
        <v>2999</v>
      </c>
      <c r="E17489" t="s">
        <v>3385</v>
      </c>
      <c r="F17489" s="6">
        <v>16</v>
      </c>
      <c r="G17489" s="6"/>
      <c r="H17489" s="6"/>
      <c r="I17489" s="6"/>
      <c r="J17489" s="6">
        <v>59.546538461538454</v>
      </c>
      <c r="K17489">
        <f t="shared" si="546"/>
        <v>2</v>
      </c>
    </row>
    <row r="17490" spans="1:11" x14ac:dyDescent="0.25">
      <c r="A17490" s="5" t="str">
        <f t="shared" si="547"/>
        <v>ZoneSouth of LugoAverage WeekdayFebruary17</v>
      </c>
      <c r="B17490" t="s">
        <v>2238</v>
      </c>
      <c r="C17490" t="s">
        <v>2270</v>
      </c>
      <c r="D17490" t="s">
        <v>2999</v>
      </c>
      <c r="E17490" t="s">
        <v>3385</v>
      </c>
      <c r="F17490" s="6">
        <v>17</v>
      </c>
      <c r="G17490" s="6"/>
      <c r="H17490" s="6"/>
      <c r="I17490" s="6"/>
      <c r="J17490" s="6">
        <v>59.863461538461522</v>
      </c>
      <c r="K17490">
        <f t="shared" si="546"/>
        <v>2</v>
      </c>
    </row>
    <row r="17491" spans="1:11" x14ac:dyDescent="0.25">
      <c r="A17491" s="5" t="str">
        <f t="shared" si="547"/>
        <v>ZoneSouth of LugoAverage WeekdayFebruary18</v>
      </c>
      <c r="B17491" t="s">
        <v>2238</v>
      </c>
      <c r="C17491" t="s">
        <v>2270</v>
      </c>
      <c r="D17491" t="s">
        <v>2999</v>
      </c>
      <c r="E17491" t="s">
        <v>3385</v>
      </c>
      <c r="F17491" s="6">
        <v>18</v>
      </c>
      <c r="G17491" s="6"/>
      <c r="H17491" s="6"/>
      <c r="I17491" s="6"/>
      <c r="J17491" s="6">
        <v>59.459230769230778</v>
      </c>
      <c r="K17491">
        <f t="shared" si="546"/>
        <v>2</v>
      </c>
    </row>
    <row r="17492" spans="1:11" x14ac:dyDescent="0.25">
      <c r="A17492" s="5" t="str">
        <f t="shared" si="547"/>
        <v>ZoneSouth of LugoAverage WeekdayFebruary19</v>
      </c>
      <c r="B17492" t="s">
        <v>2238</v>
      </c>
      <c r="C17492" t="s">
        <v>2270</v>
      </c>
      <c r="D17492" t="s">
        <v>2999</v>
      </c>
      <c r="E17492" t="s">
        <v>3385</v>
      </c>
      <c r="F17492" s="6">
        <v>19</v>
      </c>
      <c r="G17492" s="6"/>
      <c r="H17492" s="6"/>
      <c r="I17492" s="6"/>
      <c r="J17492" s="6">
        <v>58.142307692307682</v>
      </c>
      <c r="K17492">
        <f t="shared" si="546"/>
        <v>2</v>
      </c>
    </row>
    <row r="17493" spans="1:11" x14ac:dyDescent="0.25">
      <c r="A17493" s="5" t="str">
        <f t="shared" si="547"/>
        <v>ZoneSouth of LugoAverage WeekdayFebruary20</v>
      </c>
      <c r="B17493" t="s">
        <v>2238</v>
      </c>
      <c r="C17493" t="s">
        <v>2270</v>
      </c>
      <c r="D17493" t="s">
        <v>2999</v>
      </c>
      <c r="E17493" t="s">
        <v>3385</v>
      </c>
      <c r="F17493" s="6">
        <v>20</v>
      </c>
      <c r="G17493" s="6"/>
      <c r="H17493" s="6"/>
      <c r="I17493" s="6"/>
      <c r="J17493" s="6">
        <v>56.834230769230771</v>
      </c>
      <c r="K17493">
        <f t="shared" si="546"/>
        <v>2</v>
      </c>
    </row>
    <row r="17494" spans="1:11" x14ac:dyDescent="0.25">
      <c r="A17494" s="5" t="str">
        <f t="shared" si="547"/>
        <v>ZoneSouth of LugoAverage WeekdayFebruary21</v>
      </c>
      <c r="B17494" t="s">
        <v>2238</v>
      </c>
      <c r="C17494" t="s">
        <v>2270</v>
      </c>
      <c r="D17494" t="s">
        <v>2999</v>
      </c>
      <c r="E17494" t="s">
        <v>3385</v>
      </c>
      <c r="F17494" s="6">
        <v>21</v>
      </c>
      <c r="G17494" s="6"/>
      <c r="H17494" s="6"/>
      <c r="I17494" s="6"/>
      <c r="J17494" s="6">
        <v>55.848846153846161</v>
      </c>
      <c r="K17494">
        <f t="shared" si="546"/>
        <v>2</v>
      </c>
    </row>
    <row r="17495" spans="1:11" x14ac:dyDescent="0.25">
      <c r="A17495" s="5" t="str">
        <f t="shared" si="547"/>
        <v>ZoneSouth of LugoAverage WeekdayFebruary22</v>
      </c>
      <c r="B17495" t="s">
        <v>2238</v>
      </c>
      <c r="C17495" t="s">
        <v>2270</v>
      </c>
      <c r="D17495" t="s">
        <v>2999</v>
      </c>
      <c r="E17495" t="s">
        <v>3385</v>
      </c>
      <c r="F17495" s="6">
        <v>22</v>
      </c>
      <c r="G17495" s="6"/>
      <c r="H17495" s="6"/>
      <c r="I17495" s="6"/>
      <c r="J17495" s="6">
        <v>54.809230769230766</v>
      </c>
      <c r="K17495">
        <f t="shared" si="546"/>
        <v>2</v>
      </c>
    </row>
    <row r="17496" spans="1:11" x14ac:dyDescent="0.25">
      <c r="A17496" s="5" t="str">
        <f t="shared" si="547"/>
        <v>ZoneSouth of LugoAverage WeekdayFebruary23</v>
      </c>
      <c r="B17496" t="s">
        <v>2238</v>
      </c>
      <c r="C17496" t="s">
        <v>2270</v>
      </c>
      <c r="D17496" t="s">
        <v>2999</v>
      </c>
      <c r="E17496" t="s">
        <v>3385</v>
      </c>
      <c r="F17496" s="6">
        <v>23</v>
      </c>
      <c r="G17496" s="6"/>
      <c r="H17496" s="6"/>
      <c r="I17496" s="6"/>
      <c r="J17496" s="6">
        <v>54.416153846153833</v>
      </c>
      <c r="K17496">
        <f t="shared" si="546"/>
        <v>2</v>
      </c>
    </row>
    <row r="17497" spans="1:11" x14ac:dyDescent="0.25">
      <c r="A17497" s="5" t="str">
        <f t="shared" si="547"/>
        <v>ZoneSouth of LugoAverage WeekdayFebruary24</v>
      </c>
      <c r="B17497" t="s">
        <v>2238</v>
      </c>
      <c r="C17497" t="s">
        <v>2270</v>
      </c>
      <c r="D17497" t="s">
        <v>2999</v>
      </c>
      <c r="E17497" t="s">
        <v>3385</v>
      </c>
      <c r="F17497" s="6">
        <v>24</v>
      </c>
      <c r="G17497" s="6"/>
      <c r="H17497" s="6"/>
      <c r="I17497" s="6"/>
      <c r="J17497" s="6">
        <v>53.774615384615387</v>
      </c>
      <c r="K17497">
        <f t="shared" si="546"/>
        <v>2</v>
      </c>
    </row>
    <row r="17498" spans="1:11" x14ac:dyDescent="0.25">
      <c r="A17498" s="5" t="str">
        <f t="shared" si="547"/>
        <v>ZoneSouth of LugoMonthly Peak DayFebruary1</v>
      </c>
      <c r="B17498" t="s">
        <v>2238</v>
      </c>
      <c r="C17498" t="s">
        <v>2270</v>
      </c>
      <c r="D17498" t="s">
        <v>3000</v>
      </c>
      <c r="E17498" t="s">
        <v>3385</v>
      </c>
      <c r="F17498" s="6">
        <v>1</v>
      </c>
      <c r="G17498" s="6"/>
      <c r="H17498" s="6"/>
      <c r="I17498" s="6"/>
      <c r="J17498" s="6">
        <v>51.745000000000005</v>
      </c>
      <c r="K17498">
        <f t="shared" si="546"/>
        <v>2</v>
      </c>
    </row>
    <row r="17499" spans="1:11" x14ac:dyDescent="0.25">
      <c r="A17499" s="5" t="str">
        <f t="shared" si="547"/>
        <v>ZoneSouth of LugoMonthly Peak DayFebruary2</v>
      </c>
      <c r="B17499" t="s">
        <v>2238</v>
      </c>
      <c r="C17499" t="s">
        <v>2270</v>
      </c>
      <c r="D17499" t="s">
        <v>3000</v>
      </c>
      <c r="E17499" t="s">
        <v>3385</v>
      </c>
      <c r="F17499" s="6">
        <v>2</v>
      </c>
      <c r="G17499" s="6"/>
      <c r="H17499" s="6"/>
      <c r="I17499" s="6"/>
      <c r="J17499" s="6">
        <v>51.073846153846155</v>
      </c>
      <c r="K17499">
        <f t="shared" si="546"/>
        <v>2</v>
      </c>
    </row>
    <row r="17500" spans="1:11" x14ac:dyDescent="0.25">
      <c r="A17500" s="5" t="str">
        <f t="shared" si="547"/>
        <v>ZoneSouth of LugoMonthly Peak DayFebruary3</v>
      </c>
      <c r="B17500" t="s">
        <v>2238</v>
      </c>
      <c r="C17500" t="s">
        <v>2270</v>
      </c>
      <c r="D17500" t="s">
        <v>3000</v>
      </c>
      <c r="E17500" t="s">
        <v>3385</v>
      </c>
      <c r="F17500" s="6">
        <v>3</v>
      </c>
      <c r="G17500" s="6"/>
      <c r="H17500" s="6"/>
      <c r="I17500" s="6"/>
      <c r="J17500" s="6">
        <v>50.978076923076927</v>
      </c>
      <c r="K17500">
        <f t="shared" si="546"/>
        <v>2</v>
      </c>
    </row>
    <row r="17501" spans="1:11" x14ac:dyDescent="0.25">
      <c r="A17501" s="5" t="str">
        <f t="shared" si="547"/>
        <v>ZoneSouth of LugoMonthly Peak DayFebruary4</v>
      </c>
      <c r="B17501" t="s">
        <v>2238</v>
      </c>
      <c r="C17501" t="s">
        <v>2270</v>
      </c>
      <c r="D17501" t="s">
        <v>3000</v>
      </c>
      <c r="E17501" t="s">
        <v>3385</v>
      </c>
      <c r="F17501" s="6">
        <v>4</v>
      </c>
      <c r="G17501" s="6"/>
      <c r="H17501" s="6"/>
      <c r="I17501" s="6"/>
      <c r="J17501" s="6">
        <v>51.09</v>
      </c>
      <c r="K17501">
        <f t="shared" si="546"/>
        <v>2</v>
      </c>
    </row>
    <row r="17502" spans="1:11" x14ac:dyDescent="0.25">
      <c r="A17502" s="5" t="str">
        <f t="shared" si="547"/>
        <v>ZoneSouth of LugoMonthly Peak DayFebruary5</v>
      </c>
      <c r="B17502" t="s">
        <v>2238</v>
      </c>
      <c r="C17502" t="s">
        <v>2270</v>
      </c>
      <c r="D17502" t="s">
        <v>3000</v>
      </c>
      <c r="E17502" t="s">
        <v>3385</v>
      </c>
      <c r="F17502" s="6">
        <v>5</v>
      </c>
      <c r="G17502" s="6"/>
      <c r="H17502" s="6"/>
      <c r="I17502" s="6"/>
      <c r="J17502" s="6">
        <v>51.158076923076948</v>
      </c>
      <c r="K17502">
        <f t="shared" si="546"/>
        <v>2</v>
      </c>
    </row>
    <row r="17503" spans="1:11" x14ac:dyDescent="0.25">
      <c r="A17503" s="5" t="str">
        <f t="shared" si="547"/>
        <v>ZoneSouth of LugoMonthly Peak DayFebruary6</v>
      </c>
      <c r="B17503" t="s">
        <v>2238</v>
      </c>
      <c r="C17503" t="s">
        <v>2270</v>
      </c>
      <c r="D17503" t="s">
        <v>3000</v>
      </c>
      <c r="E17503" t="s">
        <v>3385</v>
      </c>
      <c r="F17503" s="6">
        <v>6</v>
      </c>
      <c r="G17503" s="6"/>
      <c r="H17503" s="6"/>
      <c r="I17503" s="6"/>
      <c r="J17503" s="6">
        <v>51.107692307692318</v>
      </c>
      <c r="K17503">
        <f t="shared" si="546"/>
        <v>2</v>
      </c>
    </row>
    <row r="17504" spans="1:11" x14ac:dyDescent="0.25">
      <c r="A17504" s="5" t="str">
        <f t="shared" si="547"/>
        <v>ZoneSouth of LugoMonthly Peak DayFebruary7</v>
      </c>
      <c r="B17504" t="s">
        <v>2238</v>
      </c>
      <c r="C17504" t="s">
        <v>2270</v>
      </c>
      <c r="D17504" t="s">
        <v>3000</v>
      </c>
      <c r="E17504" t="s">
        <v>3385</v>
      </c>
      <c r="F17504" s="6">
        <v>7</v>
      </c>
      <c r="G17504" s="6"/>
      <c r="H17504" s="6"/>
      <c r="I17504" s="6"/>
      <c r="J17504" s="6">
        <v>51.132692307692324</v>
      </c>
      <c r="K17504">
        <f t="shared" si="546"/>
        <v>2</v>
      </c>
    </row>
    <row r="17505" spans="1:11" x14ac:dyDescent="0.25">
      <c r="A17505" s="5" t="str">
        <f t="shared" si="547"/>
        <v>ZoneSouth of LugoMonthly Peak DayFebruary8</v>
      </c>
      <c r="B17505" t="s">
        <v>2238</v>
      </c>
      <c r="C17505" t="s">
        <v>2270</v>
      </c>
      <c r="D17505" t="s">
        <v>3000</v>
      </c>
      <c r="E17505" t="s">
        <v>3385</v>
      </c>
      <c r="F17505" s="6">
        <v>8</v>
      </c>
      <c r="G17505" s="6"/>
      <c r="H17505" s="6"/>
      <c r="I17505" s="6"/>
      <c r="J17505" s="6">
        <v>51.221538461538472</v>
      </c>
      <c r="K17505">
        <f t="shared" si="546"/>
        <v>2</v>
      </c>
    </row>
    <row r="17506" spans="1:11" x14ac:dyDescent="0.25">
      <c r="A17506" s="5" t="str">
        <f t="shared" si="547"/>
        <v>ZoneSouth of LugoMonthly Peak DayFebruary9</v>
      </c>
      <c r="B17506" t="s">
        <v>2238</v>
      </c>
      <c r="C17506" t="s">
        <v>2270</v>
      </c>
      <c r="D17506" t="s">
        <v>3000</v>
      </c>
      <c r="E17506" t="s">
        <v>3385</v>
      </c>
      <c r="F17506" s="6">
        <v>9</v>
      </c>
      <c r="G17506" s="6"/>
      <c r="H17506" s="6"/>
      <c r="I17506" s="6"/>
      <c r="J17506" s="6">
        <v>51.442692307692298</v>
      </c>
      <c r="K17506">
        <f t="shared" si="546"/>
        <v>2</v>
      </c>
    </row>
    <row r="17507" spans="1:11" x14ac:dyDescent="0.25">
      <c r="A17507" s="5" t="str">
        <f t="shared" si="547"/>
        <v>ZoneSouth of LugoMonthly Peak DayFebruary10</v>
      </c>
      <c r="B17507" t="s">
        <v>2238</v>
      </c>
      <c r="C17507" t="s">
        <v>2270</v>
      </c>
      <c r="D17507" t="s">
        <v>3000</v>
      </c>
      <c r="E17507" t="s">
        <v>3385</v>
      </c>
      <c r="F17507" s="6">
        <v>10</v>
      </c>
      <c r="G17507" s="6"/>
      <c r="H17507" s="6"/>
      <c r="I17507" s="6"/>
      <c r="J17507" s="6">
        <v>51.933461538461543</v>
      </c>
      <c r="K17507">
        <f t="shared" si="546"/>
        <v>2</v>
      </c>
    </row>
    <row r="17508" spans="1:11" x14ac:dyDescent="0.25">
      <c r="A17508" s="5" t="str">
        <f t="shared" si="547"/>
        <v>ZoneSouth of LugoMonthly Peak DayFebruary11</v>
      </c>
      <c r="B17508" t="s">
        <v>2238</v>
      </c>
      <c r="C17508" t="s">
        <v>2270</v>
      </c>
      <c r="D17508" t="s">
        <v>3000</v>
      </c>
      <c r="E17508" t="s">
        <v>3385</v>
      </c>
      <c r="F17508" s="6">
        <v>11</v>
      </c>
      <c r="G17508" s="6"/>
      <c r="H17508" s="6"/>
      <c r="I17508" s="6"/>
      <c r="J17508" s="6">
        <v>52.557692307692307</v>
      </c>
      <c r="K17508">
        <f t="shared" si="546"/>
        <v>2</v>
      </c>
    </row>
    <row r="17509" spans="1:11" x14ac:dyDescent="0.25">
      <c r="A17509" s="5" t="str">
        <f t="shared" si="547"/>
        <v>ZoneSouth of LugoMonthly Peak DayFebruary12</v>
      </c>
      <c r="B17509" t="s">
        <v>2238</v>
      </c>
      <c r="C17509" t="s">
        <v>2270</v>
      </c>
      <c r="D17509" t="s">
        <v>3000</v>
      </c>
      <c r="E17509" t="s">
        <v>3385</v>
      </c>
      <c r="F17509" s="6">
        <v>12</v>
      </c>
      <c r="G17509" s="6"/>
      <c r="H17509" s="6"/>
      <c r="I17509" s="6"/>
      <c r="J17509" s="6">
        <v>53.216538461538455</v>
      </c>
      <c r="K17509">
        <f t="shared" si="546"/>
        <v>2</v>
      </c>
    </row>
    <row r="17510" spans="1:11" x14ac:dyDescent="0.25">
      <c r="A17510" s="5" t="str">
        <f t="shared" si="547"/>
        <v>ZoneSouth of LugoMonthly Peak DayFebruary13</v>
      </c>
      <c r="B17510" t="s">
        <v>2238</v>
      </c>
      <c r="C17510" t="s">
        <v>2270</v>
      </c>
      <c r="D17510" t="s">
        <v>3000</v>
      </c>
      <c r="E17510" t="s">
        <v>3385</v>
      </c>
      <c r="F17510" s="6">
        <v>13</v>
      </c>
      <c r="G17510" s="6"/>
      <c r="H17510" s="6"/>
      <c r="I17510" s="6"/>
      <c r="J17510" s="6">
        <v>54.00038461538464</v>
      </c>
      <c r="K17510">
        <f t="shared" si="546"/>
        <v>2</v>
      </c>
    </row>
    <row r="17511" spans="1:11" x14ac:dyDescent="0.25">
      <c r="A17511" s="5" t="str">
        <f t="shared" si="547"/>
        <v>ZoneSouth of LugoMonthly Peak DayFebruary14</v>
      </c>
      <c r="B17511" t="s">
        <v>2238</v>
      </c>
      <c r="C17511" t="s">
        <v>2270</v>
      </c>
      <c r="D17511" t="s">
        <v>3000</v>
      </c>
      <c r="E17511" t="s">
        <v>3385</v>
      </c>
      <c r="F17511" s="6">
        <v>14</v>
      </c>
      <c r="G17511" s="6"/>
      <c r="H17511" s="6"/>
      <c r="I17511" s="6"/>
      <c r="J17511" s="6">
        <v>54.846153846153854</v>
      </c>
      <c r="K17511">
        <f t="shared" si="546"/>
        <v>2</v>
      </c>
    </row>
    <row r="17512" spans="1:11" x14ac:dyDescent="0.25">
      <c r="A17512" s="5" t="str">
        <f t="shared" si="547"/>
        <v>ZoneSouth of LugoMonthly Peak DayFebruary15</v>
      </c>
      <c r="B17512" t="s">
        <v>2238</v>
      </c>
      <c r="C17512" t="s">
        <v>2270</v>
      </c>
      <c r="D17512" t="s">
        <v>3000</v>
      </c>
      <c r="E17512" t="s">
        <v>3385</v>
      </c>
      <c r="F17512" s="6">
        <v>15</v>
      </c>
      <c r="G17512" s="6"/>
      <c r="H17512" s="6"/>
      <c r="I17512" s="6"/>
      <c r="J17512" s="6">
        <v>56.352307692307697</v>
      </c>
      <c r="K17512">
        <f t="shared" si="546"/>
        <v>2</v>
      </c>
    </row>
    <row r="17513" spans="1:11" x14ac:dyDescent="0.25">
      <c r="A17513" s="5" t="str">
        <f t="shared" si="547"/>
        <v>ZoneSouth of LugoMonthly Peak DayFebruary16</v>
      </c>
      <c r="B17513" t="s">
        <v>2238</v>
      </c>
      <c r="C17513" t="s">
        <v>2270</v>
      </c>
      <c r="D17513" t="s">
        <v>3000</v>
      </c>
      <c r="E17513" t="s">
        <v>3385</v>
      </c>
      <c r="F17513" s="6">
        <v>16</v>
      </c>
      <c r="G17513" s="6"/>
      <c r="H17513" s="6"/>
      <c r="I17513" s="6"/>
      <c r="J17513" s="6">
        <v>58.197307692307689</v>
      </c>
      <c r="K17513">
        <f t="shared" si="546"/>
        <v>2</v>
      </c>
    </row>
    <row r="17514" spans="1:11" x14ac:dyDescent="0.25">
      <c r="A17514" s="5" t="str">
        <f t="shared" si="547"/>
        <v>ZoneSouth of LugoMonthly Peak DayFebruary17</v>
      </c>
      <c r="B17514" t="s">
        <v>2238</v>
      </c>
      <c r="C17514" t="s">
        <v>2270</v>
      </c>
      <c r="D17514" t="s">
        <v>3000</v>
      </c>
      <c r="E17514" t="s">
        <v>3385</v>
      </c>
      <c r="F17514" s="6">
        <v>17</v>
      </c>
      <c r="G17514" s="6"/>
      <c r="H17514" s="6"/>
      <c r="I17514" s="6"/>
      <c r="J17514" s="6">
        <v>58.190000000000005</v>
      </c>
      <c r="K17514">
        <f t="shared" si="546"/>
        <v>2</v>
      </c>
    </row>
    <row r="17515" spans="1:11" x14ac:dyDescent="0.25">
      <c r="A17515" s="5" t="str">
        <f t="shared" si="547"/>
        <v>ZoneSouth of LugoMonthly Peak DayFebruary18</v>
      </c>
      <c r="B17515" t="s">
        <v>2238</v>
      </c>
      <c r="C17515" t="s">
        <v>2270</v>
      </c>
      <c r="D17515" t="s">
        <v>3000</v>
      </c>
      <c r="E17515" t="s">
        <v>3385</v>
      </c>
      <c r="F17515" s="6">
        <v>18</v>
      </c>
      <c r="G17515" s="6"/>
      <c r="H17515" s="6"/>
      <c r="I17515" s="6"/>
      <c r="J17515" s="6">
        <v>57.640769230769223</v>
      </c>
      <c r="K17515">
        <f t="shared" si="546"/>
        <v>2</v>
      </c>
    </row>
    <row r="17516" spans="1:11" x14ac:dyDescent="0.25">
      <c r="A17516" s="5" t="str">
        <f t="shared" si="547"/>
        <v>ZoneSouth of LugoMonthly Peak DayFebruary19</v>
      </c>
      <c r="B17516" t="s">
        <v>2238</v>
      </c>
      <c r="C17516" t="s">
        <v>2270</v>
      </c>
      <c r="D17516" t="s">
        <v>3000</v>
      </c>
      <c r="E17516" t="s">
        <v>3385</v>
      </c>
      <c r="F17516" s="6">
        <v>19</v>
      </c>
      <c r="G17516" s="6"/>
      <c r="H17516" s="6"/>
      <c r="I17516" s="6"/>
      <c r="J17516" s="6">
        <v>56.868461538461524</v>
      </c>
      <c r="K17516">
        <f t="shared" si="546"/>
        <v>2</v>
      </c>
    </row>
    <row r="17517" spans="1:11" x14ac:dyDescent="0.25">
      <c r="A17517" s="5" t="str">
        <f t="shared" si="547"/>
        <v>ZoneSouth of LugoMonthly Peak DayFebruary20</v>
      </c>
      <c r="B17517" t="s">
        <v>2238</v>
      </c>
      <c r="C17517" t="s">
        <v>2270</v>
      </c>
      <c r="D17517" t="s">
        <v>3000</v>
      </c>
      <c r="E17517" t="s">
        <v>3385</v>
      </c>
      <c r="F17517" s="6">
        <v>20</v>
      </c>
      <c r="G17517" s="6"/>
      <c r="H17517" s="6"/>
      <c r="I17517" s="6"/>
      <c r="J17517" s="6">
        <v>55.47807692307692</v>
      </c>
      <c r="K17517">
        <f t="shared" si="546"/>
        <v>2</v>
      </c>
    </row>
    <row r="17518" spans="1:11" x14ac:dyDescent="0.25">
      <c r="A17518" s="5" t="str">
        <f t="shared" si="547"/>
        <v>ZoneSouth of LugoMonthly Peak DayFebruary21</v>
      </c>
      <c r="B17518" t="s">
        <v>2238</v>
      </c>
      <c r="C17518" t="s">
        <v>2270</v>
      </c>
      <c r="D17518" t="s">
        <v>3000</v>
      </c>
      <c r="E17518" t="s">
        <v>3385</v>
      </c>
      <c r="F17518" s="6">
        <v>21</v>
      </c>
      <c r="G17518" s="6"/>
      <c r="H17518" s="6"/>
      <c r="I17518" s="6"/>
      <c r="J17518" s="6">
        <v>54.436538461538468</v>
      </c>
      <c r="K17518">
        <f t="shared" si="546"/>
        <v>2</v>
      </c>
    </row>
    <row r="17519" spans="1:11" x14ac:dyDescent="0.25">
      <c r="A17519" s="5" t="str">
        <f t="shared" si="547"/>
        <v>ZoneSouth of LugoMonthly Peak DayFebruary22</v>
      </c>
      <c r="B17519" t="s">
        <v>2238</v>
      </c>
      <c r="C17519" t="s">
        <v>2270</v>
      </c>
      <c r="D17519" t="s">
        <v>3000</v>
      </c>
      <c r="E17519" t="s">
        <v>3385</v>
      </c>
      <c r="F17519" s="6">
        <v>22</v>
      </c>
      <c r="G17519" s="6"/>
      <c r="H17519" s="6"/>
      <c r="I17519" s="6"/>
      <c r="J17519" s="6">
        <v>53.679615384615403</v>
      </c>
      <c r="K17519">
        <f t="shared" si="546"/>
        <v>2</v>
      </c>
    </row>
    <row r="17520" spans="1:11" x14ac:dyDescent="0.25">
      <c r="A17520" s="5" t="str">
        <f t="shared" si="547"/>
        <v>ZoneSouth of LugoMonthly Peak DayFebruary23</v>
      </c>
      <c r="B17520" t="s">
        <v>2238</v>
      </c>
      <c r="C17520" t="s">
        <v>2270</v>
      </c>
      <c r="D17520" t="s">
        <v>3000</v>
      </c>
      <c r="E17520" t="s">
        <v>3385</v>
      </c>
      <c r="F17520" s="6">
        <v>23</v>
      </c>
      <c r="G17520" s="6"/>
      <c r="H17520" s="6"/>
      <c r="I17520" s="6"/>
      <c r="J17520" s="6">
        <v>53.041923076923077</v>
      </c>
      <c r="K17520">
        <f t="shared" si="546"/>
        <v>2</v>
      </c>
    </row>
    <row r="17521" spans="1:11" x14ac:dyDescent="0.25">
      <c r="A17521" s="5" t="str">
        <f t="shared" si="547"/>
        <v>ZoneSouth of LugoMonthly Peak DayFebruary24</v>
      </c>
      <c r="B17521" t="s">
        <v>2238</v>
      </c>
      <c r="C17521" t="s">
        <v>2270</v>
      </c>
      <c r="D17521" t="s">
        <v>3000</v>
      </c>
      <c r="E17521" t="s">
        <v>3385</v>
      </c>
      <c r="F17521" s="6">
        <v>24</v>
      </c>
      <c r="G17521" s="6"/>
      <c r="H17521" s="6"/>
      <c r="I17521" s="6"/>
      <c r="J17521" s="6">
        <v>52.561923076923094</v>
      </c>
      <c r="K17521">
        <f t="shared" si="546"/>
        <v>2</v>
      </c>
    </row>
    <row r="17522" spans="1:11" x14ac:dyDescent="0.25">
      <c r="A17522" s="5" t="str">
        <f t="shared" si="547"/>
        <v>ZoneSouth of LugoAverage WeekdayMarch1</v>
      </c>
      <c r="B17522" t="s">
        <v>2238</v>
      </c>
      <c r="C17522" t="s">
        <v>2270</v>
      </c>
      <c r="D17522" t="s">
        <v>3001</v>
      </c>
      <c r="E17522" t="s">
        <v>3386</v>
      </c>
      <c r="F17522" s="6">
        <v>1</v>
      </c>
      <c r="G17522" s="6"/>
      <c r="H17522" s="6"/>
      <c r="I17522" s="6"/>
      <c r="J17522" s="6">
        <v>48.817307692307701</v>
      </c>
      <c r="K17522">
        <f t="shared" si="546"/>
        <v>2</v>
      </c>
    </row>
    <row r="17523" spans="1:11" x14ac:dyDescent="0.25">
      <c r="A17523" s="5" t="str">
        <f t="shared" si="547"/>
        <v>ZoneSouth of LugoAverage WeekdayMarch2</v>
      </c>
      <c r="B17523" t="s">
        <v>2238</v>
      </c>
      <c r="C17523" t="s">
        <v>2270</v>
      </c>
      <c r="D17523" t="s">
        <v>3001</v>
      </c>
      <c r="E17523" t="s">
        <v>3386</v>
      </c>
      <c r="F17523" s="6">
        <v>2</v>
      </c>
      <c r="G17523" s="6"/>
      <c r="H17523" s="6"/>
      <c r="I17523" s="6"/>
      <c r="J17523" s="6">
        <v>47.300000000000018</v>
      </c>
      <c r="K17523">
        <f t="shared" si="546"/>
        <v>2</v>
      </c>
    </row>
    <row r="17524" spans="1:11" x14ac:dyDescent="0.25">
      <c r="A17524" s="5" t="str">
        <f t="shared" si="547"/>
        <v>ZoneSouth of LugoAverage WeekdayMarch3</v>
      </c>
      <c r="B17524" t="s">
        <v>2238</v>
      </c>
      <c r="C17524" t="s">
        <v>2270</v>
      </c>
      <c r="D17524" t="s">
        <v>3001</v>
      </c>
      <c r="E17524" t="s">
        <v>3386</v>
      </c>
      <c r="F17524" s="6">
        <v>3</v>
      </c>
      <c r="G17524" s="6"/>
      <c r="H17524" s="6"/>
      <c r="I17524" s="6"/>
      <c r="J17524" s="6">
        <v>46.156153846153856</v>
      </c>
      <c r="K17524">
        <f t="shared" si="546"/>
        <v>2</v>
      </c>
    </row>
    <row r="17525" spans="1:11" x14ac:dyDescent="0.25">
      <c r="A17525" s="5" t="str">
        <f t="shared" si="547"/>
        <v>ZoneSouth of LugoAverage WeekdayMarch4</v>
      </c>
      <c r="B17525" t="s">
        <v>2238</v>
      </c>
      <c r="C17525" t="s">
        <v>2270</v>
      </c>
      <c r="D17525" t="s">
        <v>3001</v>
      </c>
      <c r="E17525" t="s">
        <v>3386</v>
      </c>
      <c r="F17525" s="6">
        <v>4</v>
      </c>
      <c r="G17525" s="6"/>
      <c r="H17525" s="6"/>
      <c r="I17525" s="6"/>
      <c r="J17525" s="6">
        <v>44.962307692307682</v>
      </c>
      <c r="K17525">
        <f t="shared" si="546"/>
        <v>2</v>
      </c>
    </row>
    <row r="17526" spans="1:11" x14ac:dyDescent="0.25">
      <c r="A17526" s="5" t="str">
        <f t="shared" si="547"/>
        <v>ZoneSouth of LugoAverage WeekdayMarch5</v>
      </c>
      <c r="B17526" t="s">
        <v>2238</v>
      </c>
      <c r="C17526" t="s">
        <v>2270</v>
      </c>
      <c r="D17526" t="s">
        <v>3001</v>
      </c>
      <c r="E17526" t="s">
        <v>3386</v>
      </c>
      <c r="F17526" s="6">
        <v>5</v>
      </c>
      <c r="G17526" s="6"/>
      <c r="H17526" s="6"/>
      <c r="I17526" s="6"/>
      <c r="J17526" s="6">
        <v>44.218461538461533</v>
      </c>
      <c r="K17526">
        <f t="shared" si="546"/>
        <v>2</v>
      </c>
    </row>
    <row r="17527" spans="1:11" x14ac:dyDescent="0.25">
      <c r="A17527" s="5" t="str">
        <f t="shared" si="547"/>
        <v>ZoneSouth of LugoAverage WeekdayMarch6</v>
      </c>
      <c r="B17527" t="s">
        <v>2238</v>
      </c>
      <c r="C17527" t="s">
        <v>2270</v>
      </c>
      <c r="D17527" t="s">
        <v>3001</v>
      </c>
      <c r="E17527" t="s">
        <v>3386</v>
      </c>
      <c r="F17527" s="6">
        <v>6</v>
      </c>
      <c r="G17527" s="6"/>
      <c r="H17527" s="6"/>
      <c r="I17527" s="6"/>
      <c r="J17527" s="6">
        <v>43.714230769230774</v>
      </c>
      <c r="K17527">
        <f t="shared" si="546"/>
        <v>2</v>
      </c>
    </row>
    <row r="17528" spans="1:11" x14ac:dyDescent="0.25">
      <c r="A17528" s="5" t="str">
        <f t="shared" si="547"/>
        <v>ZoneSouth of LugoAverage WeekdayMarch7</v>
      </c>
      <c r="B17528" t="s">
        <v>2238</v>
      </c>
      <c r="C17528" t="s">
        <v>2270</v>
      </c>
      <c r="D17528" t="s">
        <v>3001</v>
      </c>
      <c r="E17528" t="s">
        <v>3386</v>
      </c>
      <c r="F17528" s="6">
        <v>7</v>
      </c>
      <c r="G17528" s="6"/>
      <c r="H17528" s="6"/>
      <c r="I17528" s="6"/>
      <c r="J17528" s="6">
        <v>43.344615384615381</v>
      </c>
      <c r="K17528">
        <f t="shared" si="546"/>
        <v>2</v>
      </c>
    </row>
    <row r="17529" spans="1:11" x14ac:dyDescent="0.25">
      <c r="A17529" s="5" t="str">
        <f t="shared" si="547"/>
        <v>ZoneSouth of LugoAverage WeekdayMarch8</v>
      </c>
      <c r="B17529" t="s">
        <v>2238</v>
      </c>
      <c r="C17529" t="s">
        <v>2270</v>
      </c>
      <c r="D17529" t="s">
        <v>3001</v>
      </c>
      <c r="E17529" t="s">
        <v>3386</v>
      </c>
      <c r="F17529" s="6">
        <v>8</v>
      </c>
      <c r="G17529" s="6"/>
      <c r="H17529" s="6"/>
      <c r="I17529" s="6"/>
      <c r="J17529" s="6">
        <v>43.417692307692292</v>
      </c>
      <c r="K17529">
        <f t="shared" si="546"/>
        <v>2</v>
      </c>
    </row>
    <row r="17530" spans="1:11" x14ac:dyDescent="0.25">
      <c r="A17530" s="5" t="str">
        <f t="shared" si="547"/>
        <v>ZoneSouth of LugoAverage WeekdayMarch9</v>
      </c>
      <c r="B17530" t="s">
        <v>2238</v>
      </c>
      <c r="C17530" t="s">
        <v>2270</v>
      </c>
      <c r="D17530" t="s">
        <v>3001</v>
      </c>
      <c r="E17530" t="s">
        <v>3386</v>
      </c>
      <c r="F17530" s="6">
        <v>9</v>
      </c>
      <c r="G17530" s="6"/>
      <c r="H17530" s="6"/>
      <c r="I17530" s="6"/>
      <c r="J17530" s="6">
        <v>43.965384615384615</v>
      </c>
      <c r="K17530">
        <f t="shared" si="546"/>
        <v>2</v>
      </c>
    </row>
    <row r="17531" spans="1:11" x14ac:dyDescent="0.25">
      <c r="A17531" s="5" t="str">
        <f t="shared" si="547"/>
        <v>ZoneSouth of LugoAverage WeekdayMarch10</v>
      </c>
      <c r="B17531" t="s">
        <v>2238</v>
      </c>
      <c r="C17531" t="s">
        <v>2270</v>
      </c>
      <c r="D17531" t="s">
        <v>3001</v>
      </c>
      <c r="E17531" t="s">
        <v>3386</v>
      </c>
      <c r="F17531" s="6">
        <v>10</v>
      </c>
      <c r="G17531" s="6"/>
      <c r="H17531" s="6"/>
      <c r="I17531" s="6"/>
      <c r="J17531" s="6">
        <v>46.937692307692309</v>
      </c>
      <c r="K17531">
        <f t="shared" si="546"/>
        <v>2</v>
      </c>
    </row>
    <row r="17532" spans="1:11" x14ac:dyDescent="0.25">
      <c r="A17532" s="5" t="str">
        <f t="shared" si="547"/>
        <v>ZoneSouth of LugoAverage WeekdayMarch11</v>
      </c>
      <c r="B17532" t="s">
        <v>2238</v>
      </c>
      <c r="C17532" t="s">
        <v>2270</v>
      </c>
      <c r="D17532" t="s">
        <v>3001</v>
      </c>
      <c r="E17532" t="s">
        <v>3386</v>
      </c>
      <c r="F17532" s="6">
        <v>11</v>
      </c>
      <c r="G17532" s="6"/>
      <c r="H17532" s="6"/>
      <c r="I17532" s="6"/>
      <c r="J17532" s="6">
        <v>51.209230769230764</v>
      </c>
      <c r="K17532">
        <f t="shared" si="546"/>
        <v>2</v>
      </c>
    </row>
    <row r="17533" spans="1:11" x14ac:dyDescent="0.25">
      <c r="A17533" s="5" t="str">
        <f t="shared" si="547"/>
        <v>ZoneSouth of LugoAverage WeekdayMarch12</v>
      </c>
      <c r="B17533" t="s">
        <v>2238</v>
      </c>
      <c r="C17533" t="s">
        <v>2270</v>
      </c>
      <c r="D17533" t="s">
        <v>3001</v>
      </c>
      <c r="E17533" t="s">
        <v>3386</v>
      </c>
      <c r="F17533" s="6">
        <v>12</v>
      </c>
      <c r="G17533" s="6"/>
      <c r="H17533" s="6"/>
      <c r="I17533" s="6"/>
      <c r="J17533" s="6">
        <v>54.834615384615397</v>
      </c>
      <c r="K17533">
        <f t="shared" si="546"/>
        <v>2</v>
      </c>
    </row>
    <row r="17534" spans="1:11" x14ac:dyDescent="0.25">
      <c r="A17534" s="5" t="str">
        <f t="shared" si="547"/>
        <v>ZoneSouth of LugoAverage WeekdayMarch13</v>
      </c>
      <c r="B17534" t="s">
        <v>2238</v>
      </c>
      <c r="C17534" t="s">
        <v>2270</v>
      </c>
      <c r="D17534" t="s">
        <v>3001</v>
      </c>
      <c r="E17534" t="s">
        <v>3386</v>
      </c>
      <c r="F17534" s="6">
        <v>13</v>
      </c>
      <c r="G17534" s="6"/>
      <c r="H17534" s="6"/>
      <c r="I17534" s="6"/>
      <c r="J17534" s="6">
        <v>58.399230769230783</v>
      </c>
      <c r="K17534">
        <f t="shared" si="546"/>
        <v>2</v>
      </c>
    </row>
    <row r="17535" spans="1:11" x14ac:dyDescent="0.25">
      <c r="A17535" s="5" t="str">
        <f t="shared" si="547"/>
        <v>ZoneSouth of LugoAverage WeekdayMarch14</v>
      </c>
      <c r="B17535" t="s">
        <v>2238</v>
      </c>
      <c r="C17535" t="s">
        <v>2270</v>
      </c>
      <c r="D17535" t="s">
        <v>3001</v>
      </c>
      <c r="E17535" t="s">
        <v>3386</v>
      </c>
      <c r="F17535" s="6">
        <v>14</v>
      </c>
      <c r="G17535" s="6"/>
      <c r="H17535" s="6"/>
      <c r="I17535" s="6"/>
      <c r="J17535" s="6">
        <v>61.307307692307695</v>
      </c>
      <c r="K17535">
        <f t="shared" si="546"/>
        <v>2</v>
      </c>
    </row>
    <row r="17536" spans="1:11" x14ac:dyDescent="0.25">
      <c r="A17536" s="5" t="str">
        <f t="shared" si="547"/>
        <v>ZoneSouth of LugoAverage WeekdayMarch15</v>
      </c>
      <c r="B17536" t="s">
        <v>2238</v>
      </c>
      <c r="C17536" t="s">
        <v>2270</v>
      </c>
      <c r="D17536" t="s">
        <v>3001</v>
      </c>
      <c r="E17536" t="s">
        <v>3386</v>
      </c>
      <c r="F17536" s="6">
        <v>15</v>
      </c>
      <c r="G17536" s="6"/>
      <c r="H17536" s="6"/>
      <c r="I17536" s="6"/>
      <c r="J17536" s="6">
        <v>63.977692307692308</v>
      </c>
      <c r="K17536">
        <f t="shared" si="546"/>
        <v>2</v>
      </c>
    </row>
    <row r="17537" spans="1:11" x14ac:dyDescent="0.25">
      <c r="A17537" s="5" t="str">
        <f t="shared" si="547"/>
        <v>ZoneSouth of LugoAverage WeekdayMarch16</v>
      </c>
      <c r="B17537" t="s">
        <v>2238</v>
      </c>
      <c r="C17537" t="s">
        <v>2270</v>
      </c>
      <c r="D17537" t="s">
        <v>3001</v>
      </c>
      <c r="E17537" t="s">
        <v>3386</v>
      </c>
      <c r="F17537" s="6">
        <v>16</v>
      </c>
      <c r="G17537" s="6"/>
      <c r="H17537" s="6"/>
      <c r="I17537" s="6"/>
      <c r="J17537" s="6">
        <v>64.911153846153852</v>
      </c>
      <c r="K17537">
        <f t="shared" si="546"/>
        <v>2</v>
      </c>
    </row>
    <row r="17538" spans="1:11" x14ac:dyDescent="0.25">
      <c r="A17538" s="5" t="str">
        <f t="shared" si="547"/>
        <v>ZoneSouth of LugoAverage WeekdayMarch17</v>
      </c>
      <c r="B17538" t="s">
        <v>2238</v>
      </c>
      <c r="C17538" t="s">
        <v>2270</v>
      </c>
      <c r="D17538" t="s">
        <v>3001</v>
      </c>
      <c r="E17538" t="s">
        <v>3386</v>
      </c>
      <c r="F17538" s="6">
        <v>17</v>
      </c>
      <c r="G17538" s="6"/>
      <c r="H17538" s="6"/>
      <c r="I17538" s="6"/>
      <c r="J17538" s="6">
        <v>66.84076923076924</v>
      </c>
      <c r="K17538">
        <f t="shared" ref="K17538:K17601" si="548">INDEX(events, MATCH(CONCATENATE(B17538, C17538, D17538, E17538), events_y, 0), MATCH("Confidential", events_x, 0))</f>
        <v>2</v>
      </c>
    </row>
    <row r="17539" spans="1:11" x14ac:dyDescent="0.25">
      <c r="A17539" s="5" t="str">
        <f t="shared" ref="A17539:A17602" si="549">CONCATENATE(B17539, C17539, D17539, E17539, F17539)</f>
        <v>ZoneSouth of LugoAverage WeekdayMarch18</v>
      </c>
      <c r="B17539" t="s">
        <v>2238</v>
      </c>
      <c r="C17539" t="s">
        <v>2270</v>
      </c>
      <c r="D17539" t="s">
        <v>3001</v>
      </c>
      <c r="E17539" t="s">
        <v>3386</v>
      </c>
      <c r="F17539" s="6">
        <v>18</v>
      </c>
      <c r="G17539" s="6"/>
      <c r="H17539" s="6"/>
      <c r="I17539" s="6"/>
      <c r="J17539" s="6">
        <v>65.529230769230736</v>
      </c>
      <c r="K17539">
        <f t="shared" si="548"/>
        <v>2</v>
      </c>
    </row>
    <row r="17540" spans="1:11" x14ac:dyDescent="0.25">
      <c r="A17540" s="5" t="str">
        <f t="shared" si="549"/>
        <v>ZoneSouth of LugoAverage WeekdayMarch19</v>
      </c>
      <c r="B17540" t="s">
        <v>2238</v>
      </c>
      <c r="C17540" t="s">
        <v>2270</v>
      </c>
      <c r="D17540" t="s">
        <v>3001</v>
      </c>
      <c r="E17540" t="s">
        <v>3386</v>
      </c>
      <c r="F17540" s="6">
        <v>19</v>
      </c>
      <c r="G17540" s="6"/>
      <c r="H17540" s="6"/>
      <c r="I17540" s="6"/>
      <c r="J17540" s="6">
        <v>64.057307692307688</v>
      </c>
      <c r="K17540">
        <f t="shared" si="548"/>
        <v>2</v>
      </c>
    </row>
    <row r="17541" spans="1:11" x14ac:dyDescent="0.25">
      <c r="A17541" s="5" t="str">
        <f t="shared" si="549"/>
        <v>ZoneSouth of LugoAverage WeekdayMarch20</v>
      </c>
      <c r="B17541" t="s">
        <v>2238</v>
      </c>
      <c r="C17541" t="s">
        <v>2270</v>
      </c>
      <c r="D17541" t="s">
        <v>3001</v>
      </c>
      <c r="E17541" t="s">
        <v>3386</v>
      </c>
      <c r="F17541" s="6">
        <v>20</v>
      </c>
      <c r="G17541" s="6"/>
      <c r="H17541" s="6"/>
      <c r="I17541" s="6"/>
      <c r="J17541" s="6">
        <v>62.625769230769251</v>
      </c>
      <c r="K17541">
        <f t="shared" si="548"/>
        <v>2</v>
      </c>
    </row>
    <row r="17542" spans="1:11" x14ac:dyDescent="0.25">
      <c r="A17542" s="5" t="str">
        <f t="shared" si="549"/>
        <v>ZoneSouth of LugoAverage WeekdayMarch21</v>
      </c>
      <c r="B17542" t="s">
        <v>2238</v>
      </c>
      <c r="C17542" t="s">
        <v>2270</v>
      </c>
      <c r="D17542" t="s">
        <v>3001</v>
      </c>
      <c r="E17542" t="s">
        <v>3386</v>
      </c>
      <c r="F17542" s="6">
        <v>21</v>
      </c>
      <c r="G17542" s="6"/>
      <c r="H17542" s="6"/>
      <c r="I17542" s="6"/>
      <c r="J17542" s="6">
        <v>59.103461538461531</v>
      </c>
      <c r="K17542">
        <f t="shared" si="548"/>
        <v>2</v>
      </c>
    </row>
    <row r="17543" spans="1:11" x14ac:dyDescent="0.25">
      <c r="A17543" s="5" t="str">
        <f t="shared" si="549"/>
        <v>ZoneSouth of LugoAverage WeekdayMarch22</v>
      </c>
      <c r="B17543" t="s">
        <v>2238</v>
      </c>
      <c r="C17543" t="s">
        <v>2270</v>
      </c>
      <c r="D17543" t="s">
        <v>3001</v>
      </c>
      <c r="E17543" t="s">
        <v>3386</v>
      </c>
      <c r="F17543" s="6">
        <v>22</v>
      </c>
      <c r="G17543" s="6"/>
      <c r="H17543" s="6"/>
      <c r="I17543" s="6"/>
      <c r="J17543" s="6">
        <v>56.693846153846152</v>
      </c>
      <c r="K17543">
        <f t="shared" si="548"/>
        <v>2</v>
      </c>
    </row>
    <row r="17544" spans="1:11" x14ac:dyDescent="0.25">
      <c r="A17544" s="5" t="str">
        <f t="shared" si="549"/>
        <v>ZoneSouth of LugoAverage WeekdayMarch23</v>
      </c>
      <c r="B17544" t="s">
        <v>2238</v>
      </c>
      <c r="C17544" t="s">
        <v>2270</v>
      </c>
      <c r="D17544" t="s">
        <v>3001</v>
      </c>
      <c r="E17544" t="s">
        <v>3386</v>
      </c>
      <c r="F17544" s="6">
        <v>23</v>
      </c>
      <c r="G17544" s="6"/>
      <c r="H17544" s="6"/>
      <c r="I17544" s="6"/>
      <c r="J17544" s="6">
        <v>54.579230769230776</v>
      </c>
      <c r="K17544">
        <f t="shared" si="548"/>
        <v>2</v>
      </c>
    </row>
    <row r="17545" spans="1:11" x14ac:dyDescent="0.25">
      <c r="A17545" s="5" t="str">
        <f t="shared" si="549"/>
        <v>ZoneSouth of LugoAverage WeekdayMarch24</v>
      </c>
      <c r="B17545" t="s">
        <v>2238</v>
      </c>
      <c r="C17545" t="s">
        <v>2270</v>
      </c>
      <c r="D17545" t="s">
        <v>3001</v>
      </c>
      <c r="E17545" t="s">
        <v>3386</v>
      </c>
      <c r="F17545" s="6">
        <v>24</v>
      </c>
      <c r="G17545" s="6"/>
      <c r="H17545" s="6"/>
      <c r="I17545" s="6"/>
      <c r="J17545" s="6">
        <v>53.330769230769221</v>
      </c>
      <c r="K17545">
        <f t="shared" si="548"/>
        <v>2</v>
      </c>
    </row>
    <row r="17546" spans="1:11" x14ac:dyDescent="0.25">
      <c r="A17546" s="5" t="str">
        <f t="shared" si="549"/>
        <v>ZoneSouth of LugoMonthly Peak DayMarch1</v>
      </c>
      <c r="B17546" t="s">
        <v>2238</v>
      </c>
      <c r="C17546" t="s">
        <v>2270</v>
      </c>
      <c r="D17546" t="s">
        <v>3002</v>
      </c>
      <c r="E17546" t="s">
        <v>3386</v>
      </c>
      <c r="F17546" s="6">
        <v>1</v>
      </c>
      <c r="G17546" s="6"/>
      <c r="H17546" s="6"/>
      <c r="I17546" s="6"/>
      <c r="J17546" s="6">
        <v>51.081923076923076</v>
      </c>
      <c r="K17546">
        <f t="shared" si="548"/>
        <v>2</v>
      </c>
    </row>
    <row r="17547" spans="1:11" x14ac:dyDescent="0.25">
      <c r="A17547" s="5" t="str">
        <f t="shared" si="549"/>
        <v>ZoneSouth of LugoMonthly Peak DayMarch2</v>
      </c>
      <c r="B17547" t="s">
        <v>2238</v>
      </c>
      <c r="C17547" t="s">
        <v>2270</v>
      </c>
      <c r="D17547" t="s">
        <v>3002</v>
      </c>
      <c r="E17547" t="s">
        <v>3386</v>
      </c>
      <c r="F17547" s="6">
        <v>2</v>
      </c>
      <c r="G17547" s="6"/>
      <c r="H17547" s="6"/>
      <c r="I17547" s="6"/>
      <c r="J17547" s="6">
        <v>50.826153846153844</v>
      </c>
      <c r="K17547">
        <f t="shared" si="548"/>
        <v>2</v>
      </c>
    </row>
    <row r="17548" spans="1:11" x14ac:dyDescent="0.25">
      <c r="A17548" s="5" t="str">
        <f t="shared" si="549"/>
        <v>ZoneSouth of LugoMonthly Peak DayMarch3</v>
      </c>
      <c r="B17548" t="s">
        <v>2238</v>
      </c>
      <c r="C17548" t="s">
        <v>2270</v>
      </c>
      <c r="D17548" t="s">
        <v>3002</v>
      </c>
      <c r="E17548" t="s">
        <v>3386</v>
      </c>
      <c r="F17548" s="6">
        <v>3</v>
      </c>
      <c r="G17548" s="6"/>
      <c r="H17548" s="6"/>
      <c r="I17548" s="6"/>
      <c r="J17548" s="6">
        <v>49.743461538461546</v>
      </c>
      <c r="K17548">
        <f t="shared" si="548"/>
        <v>2</v>
      </c>
    </row>
    <row r="17549" spans="1:11" x14ac:dyDescent="0.25">
      <c r="A17549" s="5" t="str">
        <f t="shared" si="549"/>
        <v>ZoneSouth of LugoMonthly Peak DayMarch4</v>
      </c>
      <c r="B17549" t="s">
        <v>2238</v>
      </c>
      <c r="C17549" t="s">
        <v>2270</v>
      </c>
      <c r="D17549" t="s">
        <v>3002</v>
      </c>
      <c r="E17549" t="s">
        <v>3386</v>
      </c>
      <c r="F17549" s="6">
        <v>4</v>
      </c>
      <c r="G17549" s="6"/>
      <c r="H17549" s="6"/>
      <c r="I17549" s="6"/>
      <c r="J17549" s="6">
        <v>48.565384615384616</v>
      </c>
      <c r="K17549">
        <f t="shared" si="548"/>
        <v>2</v>
      </c>
    </row>
    <row r="17550" spans="1:11" x14ac:dyDescent="0.25">
      <c r="A17550" s="5" t="str">
        <f t="shared" si="549"/>
        <v>ZoneSouth of LugoMonthly Peak DayMarch5</v>
      </c>
      <c r="B17550" t="s">
        <v>2238</v>
      </c>
      <c r="C17550" t="s">
        <v>2270</v>
      </c>
      <c r="D17550" t="s">
        <v>3002</v>
      </c>
      <c r="E17550" t="s">
        <v>3386</v>
      </c>
      <c r="F17550" s="6">
        <v>5</v>
      </c>
      <c r="G17550" s="6"/>
      <c r="H17550" s="6"/>
      <c r="I17550" s="6"/>
      <c r="J17550" s="6">
        <v>47.29538461538462</v>
      </c>
      <c r="K17550">
        <f t="shared" si="548"/>
        <v>2</v>
      </c>
    </row>
    <row r="17551" spans="1:11" x14ac:dyDescent="0.25">
      <c r="A17551" s="5" t="str">
        <f t="shared" si="549"/>
        <v>ZoneSouth of LugoMonthly Peak DayMarch6</v>
      </c>
      <c r="B17551" t="s">
        <v>2238</v>
      </c>
      <c r="C17551" t="s">
        <v>2270</v>
      </c>
      <c r="D17551" t="s">
        <v>3002</v>
      </c>
      <c r="E17551" t="s">
        <v>3386</v>
      </c>
      <c r="F17551" s="6">
        <v>6</v>
      </c>
      <c r="G17551" s="6"/>
      <c r="H17551" s="6"/>
      <c r="I17551" s="6"/>
      <c r="J17551" s="6">
        <v>46.532307692307704</v>
      </c>
      <c r="K17551">
        <f t="shared" si="548"/>
        <v>2</v>
      </c>
    </row>
    <row r="17552" spans="1:11" x14ac:dyDescent="0.25">
      <c r="A17552" s="5" t="str">
        <f t="shared" si="549"/>
        <v>ZoneSouth of LugoMonthly Peak DayMarch7</v>
      </c>
      <c r="B17552" t="s">
        <v>2238</v>
      </c>
      <c r="C17552" t="s">
        <v>2270</v>
      </c>
      <c r="D17552" t="s">
        <v>3002</v>
      </c>
      <c r="E17552" t="s">
        <v>3386</v>
      </c>
      <c r="F17552" s="6">
        <v>7</v>
      </c>
      <c r="G17552" s="6"/>
      <c r="H17552" s="6"/>
      <c r="I17552" s="6"/>
      <c r="J17552" s="6">
        <v>46.366538461538468</v>
      </c>
      <c r="K17552">
        <f t="shared" si="548"/>
        <v>2</v>
      </c>
    </row>
    <row r="17553" spans="1:11" x14ac:dyDescent="0.25">
      <c r="A17553" s="5" t="str">
        <f t="shared" si="549"/>
        <v>ZoneSouth of LugoMonthly Peak DayMarch8</v>
      </c>
      <c r="B17553" t="s">
        <v>2238</v>
      </c>
      <c r="C17553" t="s">
        <v>2270</v>
      </c>
      <c r="D17553" t="s">
        <v>3002</v>
      </c>
      <c r="E17553" t="s">
        <v>3386</v>
      </c>
      <c r="F17553" s="6">
        <v>8</v>
      </c>
      <c r="G17553" s="6"/>
      <c r="H17553" s="6"/>
      <c r="I17553" s="6"/>
      <c r="J17553" s="6">
        <v>46.390769230769223</v>
      </c>
      <c r="K17553">
        <f t="shared" si="548"/>
        <v>2</v>
      </c>
    </row>
    <row r="17554" spans="1:11" x14ac:dyDescent="0.25">
      <c r="A17554" s="5" t="str">
        <f t="shared" si="549"/>
        <v>ZoneSouth of LugoMonthly Peak DayMarch9</v>
      </c>
      <c r="B17554" t="s">
        <v>2238</v>
      </c>
      <c r="C17554" t="s">
        <v>2270</v>
      </c>
      <c r="D17554" t="s">
        <v>3002</v>
      </c>
      <c r="E17554" t="s">
        <v>3386</v>
      </c>
      <c r="F17554" s="6">
        <v>9</v>
      </c>
      <c r="G17554" s="6"/>
      <c r="H17554" s="6"/>
      <c r="I17554" s="6"/>
      <c r="J17554" s="6">
        <v>47.177307692307707</v>
      </c>
      <c r="K17554">
        <f t="shared" si="548"/>
        <v>2</v>
      </c>
    </row>
    <row r="17555" spans="1:11" x14ac:dyDescent="0.25">
      <c r="A17555" s="5" t="str">
        <f t="shared" si="549"/>
        <v>ZoneSouth of LugoMonthly Peak DayMarch10</v>
      </c>
      <c r="B17555" t="s">
        <v>2238</v>
      </c>
      <c r="C17555" t="s">
        <v>2270</v>
      </c>
      <c r="D17555" t="s">
        <v>3002</v>
      </c>
      <c r="E17555" t="s">
        <v>3386</v>
      </c>
      <c r="F17555" s="6">
        <v>10</v>
      </c>
      <c r="G17555" s="6"/>
      <c r="H17555" s="6"/>
      <c r="I17555" s="6"/>
      <c r="J17555" s="6">
        <v>48.644615384615385</v>
      </c>
      <c r="K17555">
        <f t="shared" si="548"/>
        <v>2</v>
      </c>
    </row>
    <row r="17556" spans="1:11" x14ac:dyDescent="0.25">
      <c r="A17556" s="5" t="str">
        <f t="shared" si="549"/>
        <v>ZoneSouth of LugoMonthly Peak DayMarch11</v>
      </c>
      <c r="B17556" t="s">
        <v>2238</v>
      </c>
      <c r="C17556" t="s">
        <v>2270</v>
      </c>
      <c r="D17556" t="s">
        <v>3002</v>
      </c>
      <c r="E17556" t="s">
        <v>3386</v>
      </c>
      <c r="F17556" s="6">
        <v>11</v>
      </c>
      <c r="G17556" s="6"/>
      <c r="H17556" s="6"/>
      <c r="I17556" s="6"/>
      <c r="J17556" s="6">
        <v>51.036153846153852</v>
      </c>
      <c r="K17556">
        <f t="shared" si="548"/>
        <v>2</v>
      </c>
    </row>
    <row r="17557" spans="1:11" x14ac:dyDescent="0.25">
      <c r="A17557" s="5" t="str">
        <f t="shared" si="549"/>
        <v>ZoneSouth of LugoMonthly Peak DayMarch12</v>
      </c>
      <c r="B17557" t="s">
        <v>2238</v>
      </c>
      <c r="C17557" t="s">
        <v>2270</v>
      </c>
      <c r="D17557" t="s">
        <v>3002</v>
      </c>
      <c r="E17557" t="s">
        <v>3386</v>
      </c>
      <c r="F17557" s="6">
        <v>12</v>
      </c>
      <c r="G17557" s="6"/>
      <c r="H17557" s="6"/>
      <c r="I17557" s="6"/>
      <c r="J17557" s="6">
        <v>53.393461538461558</v>
      </c>
      <c r="K17557">
        <f t="shared" si="548"/>
        <v>2</v>
      </c>
    </row>
    <row r="17558" spans="1:11" x14ac:dyDescent="0.25">
      <c r="A17558" s="5" t="str">
        <f t="shared" si="549"/>
        <v>ZoneSouth of LugoMonthly Peak DayMarch13</v>
      </c>
      <c r="B17558" t="s">
        <v>2238</v>
      </c>
      <c r="C17558" t="s">
        <v>2270</v>
      </c>
      <c r="D17558" t="s">
        <v>3002</v>
      </c>
      <c r="E17558" t="s">
        <v>3386</v>
      </c>
      <c r="F17558" s="6">
        <v>13</v>
      </c>
      <c r="G17558" s="6"/>
      <c r="H17558" s="6"/>
      <c r="I17558" s="6"/>
      <c r="J17558" s="6">
        <v>52.484999999999999</v>
      </c>
      <c r="K17558">
        <f t="shared" si="548"/>
        <v>2</v>
      </c>
    </row>
    <row r="17559" spans="1:11" x14ac:dyDescent="0.25">
      <c r="A17559" s="5" t="str">
        <f t="shared" si="549"/>
        <v>ZoneSouth of LugoMonthly Peak DayMarch14</v>
      </c>
      <c r="B17559" t="s">
        <v>2238</v>
      </c>
      <c r="C17559" t="s">
        <v>2270</v>
      </c>
      <c r="D17559" t="s">
        <v>3002</v>
      </c>
      <c r="E17559" t="s">
        <v>3386</v>
      </c>
      <c r="F17559" s="6">
        <v>14</v>
      </c>
      <c r="G17559" s="6"/>
      <c r="H17559" s="6"/>
      <c r="I17559" s="6"/>
      <c r="J17559" s="6">
        <v>54.636153846153839</v>
      </c>
      <c r="K17559">
        <f t="shared" si="548"/>
        <v>2</v>
      </c>
    </row>
    <row r="17560" spans="1:11" x14ac:dyDescent="0.25">
      <c r="A17560" s="5" t="str">
        <f t="shared" si="549"/>
        <v>ZoneSouth of LugoMonthly Peak DayMarch15</v>
      </c>
      <c r="B17560" t="s">
        <v>2238</v>
      </c>
      <c r="C17560" t="s">
        <v>2270</v>
      </c>
      <c r="D17560" t="s">
        <v>3002</v>
      </c>
      <c r="E17560" t="s">
        <v>3386</v>
      </c>
      <c r="F17560" s="6">
        <v>15</v>
      </c>
      <c r="G17560" s="6"/>
      <c r="H17560" s="6"/>
      <c r="I17560" s="6"/>
      <c r="J17560" s="6">
        <v>55.434999999999988</v>
      </c>
      <c r="K17560">
        <f t="shared" si="548"/>
        <v>2</v>
      </c>
    </row>
    <row r="17561" spans="1:11" x14ac:dyDescent="0.25">
      <c r="A17561" s="5" t="str">
        <f t="shared" si="549"/>
        <v>ZoneSouth of LugoMonthly Peak DayMarch16</v>
      </c>
      <c r="B17561" t="s">
        <v>2238</v>
      </c>
      <c r="C17561" t="s">
        <v>2270</v>
      </c>
      <c r="D17561" t="s">
        <v>3002</v>
      </c>
      <c r="E17561" t="s">
        <v>3386</v>
      </c>
      <c r="F17561" s="6">
        <v>16</v>
      </c>
      <c r="G17561" s="6"/>
      <c r="H17561" s="6"/>
      <c r="I17561" s="6"/>
      <c r="J17561" s="6">
        <v>54.579230769230762</v>
      </c>
      <c r="K17561">
        <f t="shared" si="548"/>
        <v>2</v>
      </c>
    </row>
    <row r="17562" spans="1:11" x14ac:dyDescent="0.25">
      <c r="A17562" s="5" t="str">
        <f t="shared" si="549"/>
        <v>ZoneSouth of LugoMonthly Peak DayMarch17</v>
      </c>
      <c r="B17562" t="s">
        <v>2238</v>
      </c>
      <c r="C17562" t="s">
        <v>2270</v>
      </c>
      <c r="D17562" t="s">
        <v>3002</v>
      </c>
      <c r="E17562" t="s">
        <v>3386</v>
      </c>
      <c r="F17562" s="6">
        <v>17</v>
      </c>
      <c r="G17562" s="6"/>
      <c r="H17562" s="6"/>
      <c r="I17562" s="6"/>
      <c r="J17562" s="6">
        <v>52.590769230769219</v>
      </c>
      <c r="K17562">
        <f t="shared" si="548"/>
        <v>2</v>
      </c>
    </row>
    <row r="17563" spans="1:11" x14ac:dyDescent="0.25">
      <c r="A17563" s="5" t="str">
        <f t="shared" si="549"/>
        <v>ZoneSouth of LugoMonthly Peak DayMarch18</v>
      </c>
      <c r="B17563" t="s">
        <v>2238</v>
      </c>
      <c r="C17563" t="s">
        <v>2270</v>
      </c>
      <c r="D17563" t="s">
        <v>3002</v>
      </c>
      <c r="E17563" t="s">
        <v>3386</v>
      </c>
      <c r="F17563" s="6">
        <v>18</v>
      </c>
      <c r="G17563" s="6"/>
      <c r="H17563" s="6"/>
      <c r="I17563" s="6"/>
      <c r="J17563" s="6">
        <v>49.595769230769221</v>
      </c>
      <c r="K17563">
        <f t="shared" si="548"/>
        <v>2</v>
      </c>
    </row>
    <row r="17564" spans="1:11" x14ac:dyDescent="0.25">
      <c r="A17564" s="5" t="str">
        <f t="shared" si="549"/>
        <v>ZoneSouth of LugoMonthly Peak DayMarch19</v>
      </c>
      <c r="B17564" t="s">
        <v>2238</v>
      </c>
      <c r="C17564" t="s">
        <v>2270</v>
      </c>
      <c r="D17564" t="s">
        <v>3002</v>
      </c>
      <c r="E17564" t="s">
        <v>3386</v>
      </c>
      <c r="F17564" s="6">
        <v>19</v>
      </c>
      <c r="G17564" s="6"/>
      <c r="H17564" s="6"/>
      <c r="I17564" s="6"/>
      <c r="J17564" s="6">
        <v>49.405769230769224</v>
      </c>
      <c r="K17564">
        <f t="shared" si="548"/>
        <v>2</v>
      </c>
    </row>
    <row r="17565" spans="1:11" x14ac:dyDescent="0.25">
      <c r="A17565" s="5" t="str">
        <f t="shared" si="549"/>
        <v>ZoneSouth of LugoMonthly Peak DayMarch20</v>
      </c>
      <c r="B17565" t="s">
        <v>2238</v>
      </c>
      <c r="C17565" t="s">
        <v>2270</v>
      </c>
      <c r="D17565" t="s">
        <v>3002</v>
      </c>
      <c r="E17565" t="s">
        <v>3386</v>
      </c>
      <c r="F17565" s="6">
        <v>20</v>
      </c>
      <c r="G17565" s="6"/>
      <c r="H17565" s="6"/>
      <c r="I17565" s="6"/>
      <c r="J17565" s="6">
        <v>49.190000000000005</v>
      </c>
      <c r="K17565">
        <f t="shared" si="548"/>
        <v>2</v>
      </c>
    </row>
    <row r="17566" spans="1:11" x14ac:dyDescent="0.25">
      <c r="A17566" s="5" t="str">
        <f t="shared" si="549"/>
        <v>ZoneSouth of LugoMonthly Peak DayMarch21</v>
      </c>
      <c r="B17566" t="s">
        <v>2238</v>
      </c>
      <c r="C17566" t="s">
        <v>2270</v>
      </c>
      <c r="D17566" t="s">
        <v>3002</v>
      </c>
      <c r="E17566" t="s">
        <v>3386</v>
      </c>
      <c r="F17566" s="6">
        <v>21</v>
      </c>
      <c r="G17566" s="6"/>
      <c r="H17566" s="6"/>
      <c r="I17566" s="6"/>
      <c r="J17566" s="6">
        <v>48.788846153846151</v>
      </c>
      <c r="K17566">
        <f t="shared" si="548"/>
        <v>2</v>
      </c>
    </row>
    <row r="17567" spans="1:11" x14ac:dyDescent="0.25">
      <c r="A17567" s="5" t="str">
        <f t="shared" si="549"/>
        <v>ZoneSouth of LugoMonthly Peak DayMarch22</v>
      </c>
      <c r="B17567" t="s">
        <v>2238</v>
      </c>
      <c r="C17567" t="s">
        <v>2270</v>
      </c>
      <c r="D17567" t="s">
        <v>3002</v>
      </c>
      <c r="E17567" t="s">
        <v>3386</v>
      </c>
      <c r="F17567" s="6">
        <v>22</v>
      </c>
      <c r="G17567" s="6"/>
      <c r="H17567" s="6"/>
      <c r="I17567" s="6"/>
      <c r="J17567" s="6">
        <v>49.040000000000006</v>
      </c>
      <c r="K17567">
        <f t="shared" si="548"/>
        <v>2</v>
      </c>
    </row>
    <row r="17568" spans="1:11" x14ac:dyDescent="0.25">
      <c r="A17568" s="5" t="str">
        <f t="shared" si="549"/>
        <v>ZoneSouth of LugoMonthly Peak DayMarch23</v>
      </c>
      <c r="B17568" t="s">
        <v>2238</v>
      </c>
      <c r="C17568" t="s">
        <v>2270</v>
      </c>
      <c r="D17568" t="s">
        <v>3002</v>
      </c>
      <c r="E17568" t="s">
        <v>3386</v>
      </c>
      <c r="F17568" s="6">
        <v>23</v>
      </c>
      <c r="G17568" s="6"/>
      <c r="H17568" s="6"/>
      <c r="I17568" s="6"/>
      <c r="J17568" s="6">
        <v>48.019230769230766</v>
      </c>
      <c r="K17568">
        <f t="shared" si="548"/>
        <v>2</v>
      </c>
    </row>
    <row r="17569" spans="1:11" x14ac:dyDescent="0.25">
      <c r="A17569" s="5" t="str">
        <f t="shared" si="549"/>
        <v>ZoneSouth of LugoMonthly Peak DayMarch24</v>
      </c>
      <c r="B17569" t="s">
        <v>2238</v>
      </c>
      <c r="C17569" t="s">
        <v>2270</v>
      </c>
      <c r="D17569" t="s">
        <v>3002</v>
      </c>
      <c r="E17569" t="s">
        <v>3386</v>
      </c>
      <c r="F17569" s="6">
        <v>24</v>
      </c>
      <c r="G17569" s="6"/>
      <c r="H17569" s="6"/>
      <c r="I17569" s="6"/>
      <c r="J17569" s="6">
        <v>46.255769230769225</v>
      </c>
      <c r="K17569">
        <f t="shared" si="548"/>
        <v>2</v>
      </c>
    </row>
    <row r="17570" spans="1:11" x14ac:dyDescent="0.25">
      <c r="A17570" s="5" t="str">
        <f t="shared" si="549"/>
        <v>ZoneSouth of LugoAverage WeekdayApril1</v>
      </c>
      <c r="B17570" t="s">
        <v>2238</v>
      </c>
      <c r="C17570" t="s">
        <v>2270</v>
      </c>
      <c r="D17570" t="s">
        <v>3003</v>
      </c>
      <c r="E17570" t="s">
        <v>3387</v>
      </c>
      <c r="F17570" s="6">
        <v>1</v>
      </c>
      <c r="G17570" s="6"/>
      <c r="H17570" s="6"/>
      <c r="I17570" s="6"/>
      <c r="J17570" s="6">
        <v>62.83346153846152</v>
      </c>
      <c r="K17570">
        <f t="shared" si="548"/>
        <v>2</v>
      </c>
    </row>
    <row r="17571" spans="1:11" x14ac:dyDescent="0.25">
      <c r="A17571" s="5" t="str">
        <f t="shared" si="549"/>
        <v>ZoneSouth of LugoAverage WeekdayApril2</v>
      </c>
      <c r="B17571" t="s">
        <v>2238</v>
      </c>
      <c r="C17571" t="s">
        <v>2270</v>
      </c>
      <c r="D17571" t="s">
        <v>3003</v>
      </c>
      <c r="E17571" t="s">
        <v>3387</v>
      </c>
      <c r="F17571" s="6">
        <v>2</v>
      </c>
      <c r="G17571" s="6"/>
      <c r="H17571" s="6"/>
      <c r="I17571" s="6"/>
      <c r="J17571" s="6">
        <v>60.899999999999991</v>
      </c>
      <c r="K17571">
        <f t="shared" si="548"/>
        <v>2</v>
      </c>
    </row>
    <row r="17572" spans="1:11" x14ac:dyDescent="0.25">
      <c r="A17572" s="5" t="str">
        <f t="shared" si="549"/>
        <v>ZoneSouth of LugoAverage WeekdayApril3</v>
      </c>
      <c r="B17572" t="s">
        <v>2238</v>
      </c>
      <c r="C17572" t="s">
        <v>2270</v>
      </c>
      <c r="D17572" t="s">
        <v>3003</v>
      </c>
      <c r="E17572" t="s">
        <v>3387</v>
      </c>
      <c r="F17572" s="6">
        <v>3</v>
      </c>
      <c r="G17572" s="6"/>
      <c r="H17572" s="6"/>
      <c r="I17572" s="6"/>
      <c r="J17572" s="6">
        <v>60.140769230769244</v>
      </c>
      <c r="K17572">
        <f t="shared" si="548"/>
        <v>2</v>
      </c>
    </row>
    <row r="17573" spans="1:11" x14ac:dyDescent="0.25">
      <c r="A17573" s="5" t="str">
        <f t="shared" si="549"/>
        <v>ZoneSouth of LugoAverage WeekdayApril4</v>
      </c>
      <c r="B17573" t="s">
        <v>2238</v>
      </c>
      <c r="C17573" t="s">
        <v>2270</v>
      </c>
      <c r="D17573" t="s">
        <v>3003</v>
      </c>
      <c r="E17573" t="s">
        <v>3387</v>
      </c>
      <c r="F17573" s="6">
        <v>4</v>
      </c>
      <c r="G17573" s="6"/>
      <c r="H17573" s="6"/>
      <c r="I17573" s="6"/>
      <c r="J17573" s="6">
        <v>59.330769230769228</v>
      </c>
      <c r="K17573">
        <f t="shared" si="548"/>
        <v>2</v>
      </c>
    </row>
    <row r="17574" spans="1:11" x14ac:dyDescent="0.25">
      <c r="A17574" s="5" t="str">
        <f t="shared" si="549"/>
        <v>ZoneSouth of LugoAverage WeekdayApril5</v>
      </c>
      <c r="B17574" t="s">
        <v>2238</v>
      </c>
      <c r="C17574" t="s">
        <v>2270</v>
      </c>
      <c r="D17574" t="s">
        <v>3003</v>
      </c>
      <c r="E17574" t="s">
        <v>3387</v>
      </c>
      <c r="F17574" s="6">
        <v>5</v>
      </c>
      <c r="G17574" s="6"/>
      <c r="H17574" s="6"/>
      <c r="I17574" s="6"/>
      <c r="J17574" s="6">
        <v>58.038846153846166</v>
      </c>
      <c r="K17574">
        <f t="shared" si="548"/>
        <v>2</v>
      </c>
    </row>
    <row r="17575" spans="1:11" x14ac:dyDescent="0.25">
      <c r="A17575" s="5" t="str">
        <f t="shared" si="549"/>
        <v>ZoneSouth of LugoAverage WeekdayApril6</v>
      </c>
      <c r="B17575" t="s">
        <v>2238</v>
      </c>
      <c r="C17575" t="s">
        <v>2270</v>
      </c>
      <c r="D17575" t="s">
        <v>3003</v>
      </c>
      <c r="E17575" t="s">
        <v>3387</v>
      </c>
      <c r="F17575" s="6">
        <v>6</v>
      </c>
      <c r="G17575" s="6"/>
      <c r="H17575" s="6"/>
      <c r="I17575" s="6"/>
      <c r="J17575" s="6">
        <v>57.62423076923077</v>
      </c>
      <c r="K17575">
        <f t="shared" si="548"/>
        <v>2</v>
      </c>
    </row>
    <row r="17576" spans="1:11" x14ac:dyDescent="0.25">
      <c r="A17576" s="5" t="str">
        <f t="shared" si="549"/>
        <v>ZoneSouth of LugoAverage WeekdayApril7</v>
      </c>
      <c r="B17576" t="s">
        <v>2238</v>
      </c>
      <c r="C17576" t="s">
        <v>2270</v>
      </c>
      <c r="D17576" t="s">
        <v>3003</v>
      </c>
      <c r="E17576" t="s">
        <v>3387</v>
      </c>
      <c r="F17576" s="6">
        <v>7</v>
      </c>
      <c r="G17576" s="6"/>
      <c r="H17576" s="6"/>
      <c r="I17576" s="6"/>
      <c r="J17576" s="6">
        <v>57.299230769230768</v>
      </c>
      <c r="K17576">
        <f t="shared" si="548"/>
        <v>2</v>
      </c>
    </row>
    <row r="17577" spans="1:11" x14ac:dyDescent="0.25">
      <c r="A17577" s="5" t="str">
        <f t="shared" si="549"/>
        <v>ZoneSouth of LugoAverage WeekdayApril8</v>
      </c>
      <c r="B17577" t="s">
        <v>2238</v>
      </c>
      <c r="C17577" t="s">
        <v>2270</v>
      </c>
      <c r="D17577" t="s">
        <v>3003</v>
      </c>
      <c r="E17577" t="s">
        <v>3387</v>
      </c>
      <c r="F17577" s="6">
        <v>8</v>
      </c>
      <c r="G17577" s="6"/>
      <c r="H17577" s="6"/>
      <c r="I17577" s="6"/>
      <c r="J17577" s="6">
        <v>56.580000000000013</v>
      </c>
      <c r="K17577">
        <f t="shared" si="548"/>
        <v>2</v>
      </c>
    </row>
    <row r="17578" spans="1:11" x14ac:dyDescent="0.25">
      <c r="A17578" s="5" t="str">
        <f t="shared" si="549"/>
        <v>ZoneSouth of LugoAverage WeekdayApril9</v>
      </c>
      <c r="B17578" t="s">
        <v>2238</v>
      </c>
      <c r="C17578" t="s">
        <v>2270</v>
      </c>
      <c r="D17578" t="s">
        <v>3003</v>
      </c>
      <c r="E17578" t="s">
        <v>3387</v>
      </c>
      <c r="F17578" s="6">
        <v>9</v>
      </c>
      <c r="G17578" s="6"/>
      <c r="H17578" s="6"/>
      <c r="I17578" s="6"/>
      <c r="J17578" s="6">
        <v>58.094230769230769</v>
      </c>
      <c r="K17578">
        <f t="shared" si="548"/>
        <v>2</v>
      </c>
    </row>
    <row r="17579" spans="1:11" x14ac:dyDescent="0.25">
      <c r="A17579" s="5" t="str">
        <f t="shared" si="549"/>
        <v>ZoneSouth of LugoAverage WeekdayApril10</v>
      </c>
      <c r="B17579" t="s">
        <v>2238</v>
      </c>
      <c r="C17579" t="s">
        <v>2270</v>
      </c>
      <c r="D17579" t="s">
        <v>3003</v>
      </c>
      <c r="E17579" t="s">
        <v>3387</v>
      </c>
      <c r="F17579" s="6">
        <v>10</v>
      </c>
      <c r="G17579" s="6"/>
      <c r="H17579" s="6"/>
      <c r="I17579" s="6"/>
      <c r="J17579" s="6">
        <v>60.332692307692341</v>
      </c>
      <c r="K17579">
        <f t="shared" si="548"/>
        <v>2</v>
      </c>
    </row>
    <row r="17580" spans="1:11" x14ac:dyDescent="0.25">
      <c r="A17580" s="5" t="str">
        <f t="shared" si="549"/>
        <v>ZoneSouth of LugoAverage WeekdayApril11</v>
      </c>
      <c r="B17580" t="s">
        <v>2238</v>
      </c>
      <c r="C17580" t="s">
        <v>2270</v>
      </c>
      <c r="D17580" t="s">
        <v>3003</v>
      </c>
      <c r="E17580" t="s">
        <v>3387</v>
      </c>
      <c r="F17580" s="6">
        <v>11</v>
      </c>
      <c r="G17580" s="6"/>
      <c r="H17580" s="6"/>
      <c r="I17580" s="6"/>
      <c r="J17580" s="6">
        <v>64.393846153846169</v>
      </c>
      <c r="K17580">
        <f t="shared" si="548"/>
        <v>2</v>
      </c>
    </row>
    <row r="17581" spans="1:11" x14ac:dyDescent="0.25">
      <c r="A17581" s="5" t="str">
        <f t="shared" si="549"/>
        <v>ZoneSouth of LugoAverage WeekdayApril12</v>
      </c>
      <c r="B17581" t="s">
        <v>2238</v>
      </c>
      <c r="C17581" t="s">
        <v>2270</v>
      </c>
      <c r="D17581" t="s">
        <v>3003</v>
      </c>
      <c r="E17581" t="s">
        <v>3387</v>
      </c>
      <c r="F17581" s="6">
        <v>12</v>
      </c>
      <c r="G17581" s="6"/>
      <c r="H17581" s="6"/>
      <c r="I17581" s="6"/>
      <c r="J17581" s="6">
        <v>68.217692307692289</v>
      </c>
      <c r="K17581">
        <f t="shared" si="548"/>
        <v>2</v>
      </c>
    </row>
    <row r="17582" spans="1:11" x14ac:dyDescent="0.25">
      <c r="A17582" s="5" t="str">
        <f t="shared" si="549"/>
        <v>ZoneSouth of LugoAverage WeekdayApril13</v>
      </c>
      <c r="B17582" t="s">
        <v>2238</v>
      </c>
      <c r="C17582" t="s">
        <v>2270</v>
      </c>
      <c r="D17582" t="s">
        <v>3003</v>
      </c>
      <c r="E17582" t="s">
        <v>3387</v>
      </c>
      <c r="F17582" s="6">
        <v>13</v>
      </c>
      <c r="G17582" s="6"/>
      <c r="H17582" s="6"/>
      <c r="I17582" s="6"/>
      <c r="J17582" s="6">
        <v>69.583076923076888</v>
      </c>
      <c r="K17582">
        <f t="shared" si="548"/>
        <v>2</v>
      </c>
    </row>
    <row r="17583" spans="1:11" x14ac:dyDescent="0.25">
      <c r="A17583" s="5" t="str">
        <f t="shared" si="549"/>
        <v>ZoneSouth of LugoAverage WeekdayApril14</v>
      </c>
      <c r="B17583" t="s">
        <v>2238</v>
      </c>
      <c r="C17583" t="s">
        <v>2270</v>
      </c>
      <c r="D17583" t="s">
        <v>3003</v>
      </c>
      <c r="E17583" t="s">
        <v>3387</v>
      </c>
      <c r="F17583" s="6">
        <v>14</v>
      </c>
      <c r="G17583" s="6"/>
      <c r="H17583" s="6"/>
      <c r="I17583" s="6"/>
      <c r="J17583" s="6">
        <v>71.350769230769259</v>
      </c>
      <c r="K17583">
        <f t="shared" si="548"/>
        <v>2</v>
      </c>
    </row>
    <row r="17584" spans="1:11" x14ac:dyDescent="0.25">
      <c r="A17584" s="5" t="str">
        <f t="shared" si="549"/>
        <v>ZoneSouth of LugoAverage WeekdayApril15</v>
      </c>
      <c r="B17584" t="s">
        <v>2238</v>
      </c>
      <c r="C17584" t="s">
        <v>2270</v>
      </c>
      <c r="D17584" t="s">
        <v>3003</v>
      </c>
      <c r="E17584" t="s">
        <v>3387</v>
      </c>
      <c r="F17584" s="6">
        <v>15</v>
      </c>
      <c r="G17584" s="6"/>
      <c r="H17584" s="6"/>
      <c r="I17584" s="6"/>
      <c r="J17584" s="6">
        <v>72.702307692307713</v>
      </c>
      <c r="K17584">
        <f t="shared" si="548"/>
        <v>2</v>
      </c>
    </row>
    <row r="17585" spans="1:11" x14ac:dyDescent="0.25">
      <c r="A17585" s="5" t="str">
        <f t="shared" si="549"/>
        <v>ZoneSouth of LugoAverage WeekdayApril16</v>
      </c>
      <c r="B17585" t="s">
        <v>2238</v>
      </c>
      <c r="C17585" t="s">
        <v>2270</v>
      </c>
      <c r="D17585" t="s">
        <v>3003</v>
      </c>
      <c r="E17585" t="s">
        <v>3387</v>
      </c>
      <c r="F17585" s="6">
        <v>16</v>
      </c>
      <c r="G17585" s="6"/>
      <c r="H17585" s="6"/>
      <c r="I17585" s="6"/>
      <c r="J17585" s="6">
        <v>72.717692307692317</v>
      </c>
      <c r="K17585">
        <f t="shared" si="548"/>
        <v>2</v>
      </c>
    </row>
    <row r="17586" spans="1:11" x14ac:dyDescent="0.25">
      <c r="A17586" s="5" t="str">
        <f t="shared" si="549"/>
        <v>ZoneSouth of LugoAverage WeekdayApril17</v>
      </c>
      <c r="B17586" t="s">
        <v>2238</v>
      </c>
      <c r="C17586" t="s">
        <v>2270</v>
      </c>
      <c r="D17586" t="s">
        <v>3003</v>
      </c>
      <c r="E17586" t="s">
        <v>3387</v>
      </c>
      <c r="F17586" s="6">
        <v>17</v>
      </c>
      <c r="G17586" s="6"/>
      <c r="H17586" s="6"/>
      <c r="I17586" s="6"/>
      <c r="J17586" s="6">
        <v>72.249230769230763</v>
      </c>
      <c r="K17586">
        <f t="shared" si="548"/>
        <v>2</v>
      </c>
    </row>
    <row r="17587" spans="1:11" x14ac:dyDescent="0.25">
      <c r="A17587" s="5" t="str">
        <f t="shared" si="549"/>
        <v>ZoneSouth of LugoAverage WeekdayApril18</v>
      </c>
      <c r="B17587" t="s">
        <v>2238</v>
      </c>
      <c r="C17587" t="s">
        <v>2270</v>
      </c>
      <c r="D17587" t="s">
        <v>3003</v>
      </c>
      <c r="E17587" t="s">
        <v>3387</v>
      </c>
      <c r="F17587" s="6">
        <v>18</v>
      </c>
      <c r="G17587" s="6"/>
      <c r="H17587" s="6"/>
      <c r="I17587" s="6"/>
      <c r="J17587" s="6">
        <v>70.478461538461559</v>
      </c>
      <c r="K17587">
        <f t="shared" si="548"/>
        <v>2</v>
      </c>
    </row>
    <row r="17588" spans="1:11" x14ac:dyDescent="0.25">
      <c r="A17588" s="5" t="str">
        <f t="shared" si="549"/>
        <v>ZoneSouth of LugoAverage WeekdayApril19</v>
      </c>
      <c r="B17588" t="s">
        <v>2238</v>
      </c>
      <c r="C17588" t="s">
        <v>2270</v>
      </c>
      <c r="D17588" t="s">
        <v>3003</v>
      </c>
      <c r="E17588" t="s">
        <v>3387</v>
      </c>
      <c r="F17588" s="6">
        <v>19</v>
      </c>
      <c r="G17588" s="6"/>
      <c r="H17588" s="6"/>
      <c r="I17588" s="6"/>
      <c r="J17588" s="6">
        <v>68.822692307692321</v>
      </c>
      <c r="K17588">
        <f t="shared" si="548"/>
        <v>2</v>
      </c>
    </row>
    <row r="17589" spans="1:11" x14ac:dyDescent="0.25">
      <c r="A17589" s="5" t="str">
        <f t="shared" si="549"/>
        <v>ZoneSouth of LugoAverage WeekdayApril20</v>
      </c>
      <c r="B17589" t="s">
        <v>2238</v>
      </c>
      <c r="C17589" t="s">
        <v>2270</v>
      </c>
      <c r="D17589" t="s">
        <v>3003</v>
      </c>
      <c r="E17589" t="s">
        <v>3387</v>
      </c>
      <c r="F17589" s="6">
        <v>20</v>
      </c>
      <c r="G17589" s="6"/>
      <c r="H17589" s="6"/>
      <c r="I17589" s="6"/>
      <c r="J17589" s="6">
        <v>66.016538461538431</v>
      </c>
      <c r="K17589">
        <f t="shared" si="548"/>
        <v>2</v>
      </c>
    </row>
    <row r="17590" spans="1:11" x14ac:dyDescent="0.25">
      <c r="A17590" s="5" t="str">
        <f t="shared" si="549"/>
        <v>ZoneSouth of LugoAverage WeekdayApril21</v>
      </c>
      <c r="B17590" t="s">
        <v>2238</v>
      </c>
      <c r="C17590" t="s">
        <v>2270</v>
      </c>
      <c r="D17590" t="s">
        <v>3003</v>
      </c>
      <c r="E17590" t="s">
        <v>3387</v>
      </c>
      <c r="F17590" s="6">
        <v>21</v>
      </c>
      <c r="G17590" s="6"/>
      <c r="H17590" s="6"/>
      <c r="I17590" s="6"/>
      <c r="J17590" s="6">
        <v>62.233846153846166</v>
      </c>
      <c r="K17590">
        <f t="shared" si="548"/>
        <v>2</v>
      </c>
    </row>
    <row r="17591" spans="1:11" x14ac:dyDescent="0.25">
      <c r="A17591" s="5" t="str">
        <f t="shared" si="549"/>
        <v>ZoneSouth of LugoAverage WeekdayApril22</v>
      </c>
      <c r="B17591" t="s">
        <v>2238</v>
      </c>
      <c r="C17591" t="s">
        <v>2270</v>
      </c>
      <c r="D17591" t="s">
        <v>3003</v>
      </c>
      <c r="E17591" t="s">
        <v>3387</v>
      </c>
      <c r="F17591" s="6">
        <v>22</v>
      </c>
      <c r="G17591" s="6"/>
      <c r="H17591" s="6"/>
      <c r="I17591" s="6"/>
      <c r="J17591" s="6">
        <v>59.248461538461541</v>
      </c>
      <c r="K17591">
        <f t="shared" si="548"/>
        <v>2</v>
      </c>
    </row>
    <row r="17592" spans="1:11" x14ac:dyDescent="0.25">
      <c r="A17592" s="5" t="str">
        <f t="shared" si="549"/>
        <v>ZoneSouth of LugoAverage WeekdayApril23</v>
      </c>
      <c r="B17592" t="s">
        <v>2238</v>
      </c>
      <c r="C17592" t="s">
        <v>2270</v>
      </c>
      <c r="D17592" t="s">
        <v>3003</v>
      </c>
      <c r="E17592" t="s">
        <v>3387</v>
      </c>
      <c r="F17592" s="6">
        <v>23</v>
      </c>
      <c r="G17592" s="6"/>
      <c r="H17592" s="6"/>
      <c r="I17592" s="6"/>
      <c r="J17592" s="6">
        <v>57.698846153846148</v>
      </c>
      <c r="K17592">
        <f t="shared" si="548"/>
        <v>2</v>
      </c>
    </row>
    <row r="17593" spans="1:11" x14ac:dyDescent="0.25">
      <c r="A17593" s="5" t="str">
        <f t="shared" si="549"/>
        <v>ZoneSouth of LugoAverage WeekdayApril24</v>
      </c>
      <c r="B17593" t="s">
        <v>2238</v>
      </c>
      <c r="C17593" t="s">
        <v>2270</v>
      </c>
      <c r="D17593" t="s">
        <v>3003</v>
      </c>
      <c r="E17593" t="s">
        <v>3387</v>
      </c>
      <c r="F17593" s="6">
        <v>24</v>
      </c>
      <c r="G17593" s="6"/>
      <c r="H17593" s="6"/>
      <c r="I17593" s="6"/>
      <c r="J17593" s="6">
        <v>56.807307692307702</v>
      </c>
      <c r="K17593">
        <f t="shared" si="548"/>
        <v>2</v>
      </c>
    </row>
    <row r="17594" spans="1:11" x14ac:dyDescent="0.25">
      <c r="A17594" s="5" t="str">
        <f t="shared" si="549"/>
        <v>ZoneSouth of LugoMonthly Peak DayApril1</v>
      </c>
      <c r="B17594" t="s">
        <v>2238</v>
      </c>
      <c r="C17594" t="s">
        <v>2270</v>
      </c>
      <c r="D17594" t="s">
        <v>3004</v>
      </c>
      <c r="E17594" t="s">
        <v>3387</v>
      </c>
      <c r="F17594" s="6">
        <v>1</v>
      </c>
      <c r="G17594" s="6"/>
      <c r="H17594" s="6"/>
      <c r="I17594" s="6"/>
      <c r="J17594" s="6">
        <v>69.233461538461555</v>
      </c>
      <c r="K17594">
        <f t="shared" si="548"/>
        <v>2</v>
      </c>
    </row>
    <row r="17595" spans="1:11" x14ac:dyDescent="0.25">
      <c r="A17595" s="5" t="str">
        <f t="shared" si="549"/>
        <v>ZoneSouth of LugoMonthly Peak DayApril2</v>
      </c>
      <c r="B17595" t="s">
        <v>2238</v>
      </c>
      <c r="C17595" t="s">
        <v>2270</v>
      </c>
      <c r="D17595" t="s">
        <v>3004</v>
      </c>
      <c r="E17595" t="s">
        <v>3387</v>
      </c>
      <c r="F17595" s="6">
        <v>2</v>
      </c>
      <c r="G17595" s="6"/>
      <c r="H17595" s="6"/>
      <c r="I17595" s="6"/>
      <c r="J17595" s="6">
        <v>67.431538461538452</v>
      </c>
      <c r="K17595">
        <f t="shared" si="548"/>
        <v>2</v>
      </c>
    </row>
    <row r="17596" spans="1:11" x14ac:dyDescent="0.25">
      <c r="A17596" s="5" t="str">
        <f t="shared" si="549"/>
        <v>ZoneSouth of LugoMonthly Peak DayApril3</v>
      </c>
      <c r="B17596" t="s">
        <v>2238</v>
      </c>
      <c r="C17596" t="s">
        <v>2270</v>
      </c>
      <c r="D17596" t="s">
        <v>3004</v>
      </c>
      <c r="E17596" t="s">
        <v>3387</v>
      </c>
      <c r="F17596" s="6">
        <v>3</v>
      </c>
      <c r="G17596" s="6"/>
      <c r="H17596" s="6"/>
      <c r="I17596" s="6"/>
      <c r="J17596" s="6">
        <v>65.943846153846167</v>
      </c>
      <c r="K17596">
        <f t="shared" si="548"/>
        <v>2</v>
      </c>
    </row>
    <row r="17597" spans="1:11" x14ac:dyDescent="0.25">
      <c r="A17597" s="5" t="str">
        <f t="shared" si="549"/>
        <v>ZoneSouth of LugoMonthly Peak DayApril4</v>
      </c>
      <c r="B17597" t="s">
        <v>2238</v>
      </c>
      <c r="C17597" t="s">
        <v>2270</v>
      </c>
      <c r="D17597" t="s">
        <v>3004</v>
      </c>
      <c r="E17597" t="s">
        <v>3387</v>
      </c>
      <c r="F17597" s="6">
        <v>4</v>
      </c>
      <c r="G17597" s="6"/>
      <c r="H17597" s="6"/>
      <c r="I17597" s="6"/>
      <c r="J17597" s="6">
        <v>65.388846153846146</v>
      </c>
      <c r="K17597">
        <f t="shared" si="548"/>
        <v>2</v>
      </c>
    </row>
    <row r="17598" spans="1:11" x14ac:dyDescent="0.25">
      <c r="A17598" s="5" t="str">
        <f t="shared" si="549"/>
        <v>ZoneSouth of LugoMonthly Peak DayApril5</v>
      </c>
      <c r="B17598" t="s">
        <v>2238</v>
      </c>
      <c r="C17598" t="s">
        <v>2270</v>
      </c>
      <c r="D17598" t="s">
        <v>3004</v>
      </c>
      <c r="E17598" t="s">
        <v>3387</v>
      </c>
      <c r="F17598" s="6">
        <v>5</v>
      </c>
      <c r="G17598" s="6"/>
      <c r="H17598" s="6"/>
      <c r="I17598" s="6"/>
      <c r="J17598" s="6">
        <v>64.881153846153879</v>
      </c>
      <c r="K17598">
        <f t="shared" si="548"/>
        <v>2</v>
      </c>
    </row>
    <row r="17599" spans="1:11" x14ac:dyDescent="0.25">
      <c r="A17599" s="5" t="str">
        <f t="shared" si="549"/>
        <v>ZoneSouth of LugoMonthly Peak DayApril6</v>
      </c>
      <c r="B17599" t="s">
        <v>2238</v>
      </c>
      <c r="C17599" t="s">
        <v>2270</v>
      </c>
      <c r="D17599" t="s">
        <v>3004</v>
      </c>
      <c r="E17599" t="s">
        <v>3387</v>
      </c>
      <c r="F17599" s="6">
        <v>6</v>
      </c>
      <c r="G17599" s="6"/>
      <c r="H17599" s="6"/>
      <c r="I17599" s="6"/>
      <c r="J17599" s="6">
        <v>64.193461538461563</v>
      </c>
      <c r="K17599">
        <f t="shared" si="548"/>
        <v>2</v>
      </c>
    </row>
    <row r="17600" spans="1:11" x14ac:dyDescent="0.25">
      <c r="A17600" s="5" t="str">
        <f t="shared" si="549"/>
        <v>ZoneSouth of LugoMonthly Peak DayApril7</v>
      </c>
      <c r="B17600" t="s">
        <v>2238</v>
      </c>
      <c r="C17600" t="s">
        <v>2270</v>
      </c>
      <c r="D17600" t="s">
        <v>3004</v>
      </c>
      <c r="E17600" t="s">
        <v>3387</v>
      </c>
      <c r="F17600" s="6">
        <v>7</v>
      </c>
      <c r="G17600" s="6"/>
      <c r="H17600" s="6"/>
      <c r="I17600" s="6"/>
      <c r="J17600" s="6">
        <v>64.158076923076905</v>
      </c>
      <c r="K17600">
        <f t="shared" si="548"/>
        <v>2</v>
      </c>
    </row>
    <row r="17601" spans="1:11" x14ac:dyDescent="0.25">
      <c r="A17601" s="5" t="str">
        <f t="shared" si="549"/>
        <v>ZoneSouth of LugoMonthly Peak DayApril8</v>
      </c>
      <c r="B17601" t="s">
        <v>2238</v>
      </c>
      <c r="C17601" t="s">
        <v>2270</v>
      </c>
      <c r="D17601" t="s">
        <v>3004</v>
      </c>
      <c r="E17601" t="s">
        <v>3387</v>
      </c>
      <c r="F17601" s="6">
        <v>8</v>
      </c>
      <c r="G17601" s="6"/>
      <c r="H17601" s="6"/>
      <c r="I17601" s="6"/>
      <c r="J17601" s="6">
        <v>64.92000000000003</v>
      </c>
      <c r="K17601">
        <f t="shared" si="548"/>
        <v>2</v>
      </c>
    </row>
    <row r="17602" spans="1:11" x14ac:dyDescent="0.25">
      <c r="A17602" s="5" t="str">
        <f t="shared" si="549"/>
        <v>ZoneSouth of LugoMonthly Peak DayApril9</v>
      </c>
      <c r="B17602" t="s">
        <v>2238</v>
      </c>
      <c r="C17602" t="s">
        <v>2270</v>
      </c>
      <c r="D17602" t="s">
        <v>3004</v>
      </c>
      <c r="E17602" t="s">
        <v>3387</v>
      </c>
      <c r="F17602" s="6">
        <v>9</v>
      </c>
      <c r="G17602" s="6"/>
      <c r="H17602" s="6"/>
      <c r="I17602" s="6"/>
      <c r="J17602" s="6">
        <v>67.285769230769205</v>
      </c>
      <c r="K17602">
        <f t="shared" ref="K17602:K17665" si="550">INDEX(events, MATCH(CONCATENATE(B17602, C17602, D17602, E17602), events_y, 0), MATCH("Confidential", events_x, 0))</f>
        <v>2</v>
      </c>
    </row>
    <row r="17603" spans="1:11" x14ac:dyDescent="0.25">
      <c r="A17603" s="5" t="str">
        <f t="shared" ref="A17603:A17666" si="551">CONCATENATE(B17603, C17603, D17603, E17603, F17603)</f>
        <v>ZoneSouth of LugoMonthly Peak DayApril10</v>
      </c>
      <c r="B17603" t="s">
        <v>2238</v>
      </c>
      <c r="C17603" t="s">
        <v>2270</v>
      </c>
      <c r="D17603" t="s">
        <v>3004</v>
      </c>
      <c r="E17603" t="s">
        <v>3387</v>
      </c>
      <c r="F17603" s="6">
        <v>10</v>
      </c>
      <c r="G17603" s="6"/>
      <c r="H17603" s="6"/>
      <c r="I17603" s="6"/>
      <c r="J17603" s="6">
        <v>73.661538461538441</v>
      </c>
      <c r="K17603">
        <f t="shared" si="550"/>
        <v>2</v>
      </c>
    </row>
    <row r="17604" spans="1:11" x14ac:dyDescent="0.25">
      <c r="A17604" s="5" t="str">
        <f t="shared" si="551"/>
        <v>ZoneSouth of LugoMonthly Peak DayApril11</v>
      </c>
      <c r="B17604" t="s">
        <v>2238</v>
      </c>
      <c r="C17604" t="s">
        <v>2270</v>
      </c>
      <c r="D17604" t="s">
        <v>3004</v>
      </c>
      <c r="E17604" t="s">
        <v>3387</v>
      </c>
      <c r="F17604" s="6">
        <v>11</v>
      </c>
      <c r="G17604" s="6"/>
      <c r="H17604" s="6"/>
      <c r="I17604" s="6"/>
      <c r="J17604" s="6">
        <v>80.188461538461553</v>
      </c>
      <c r="K17604">
        <f t="shared" si="550"/>
        <v>2</v>
      </c>
    </row>
    <row r="17605" spans="1:11" x14ac:dyDescent="0.25">
      <c r="A17605" s="5" t="str">
        <f t="shared" si="551"/>
        <v>ZoneSouth of LugoMonthly Peak DayApril12</v>
      </c>
      <c r="B17605" t="s">
        <v>2238</v>
      </c>
      <c r="C17605" t="s">
        <v>2270</v>
      </c>
      <c r="D17605" t="s">
        <v>3004</v>
      </c>
      <c r="E17605" t="s">
        <v>3387</v>
      </c>
      <c r="F17605" s="6">
        <v>12</v>
      </c>
      <c r="G17605" s="6"/>
      <c r="H17605" s="6"/>
      <c r="I17605" s="6"/>
      <c r="J17605" s="6">
        <v>85.26153846153845</v>
      </c>
      <c r="K17605">
        <f t="shared" si="550"/>
        <v>2</v>
      </c>
    </row>
    <row r="17606" spans="1:11" x14ac:dyDescent="0.25">
      <c r="A17606" s="5" t="str">
        <f t="shared" si="551"/>
        <v>ZoneSouth of LugoMonthly Peak DayApril13</v>
      </c>
      <c r="B17606" t="s">
        <v>2238</v>
      </c>
      <c r="C17606" t="s">
        <v>2270</v>
      </c>
      <c r="D17606" t="s">
        <v>3004</v>
      </c>
      <c r="E17606" t="s">
        <v>3387</v>
      </c>
      <c r="F17606" s="6">
        <v>13</v>
      </c>
      <c r="G17606" s="6"/>
      <c r="H17606" s="6"/>
      <c r="I17606" s="6"/>
      <c r="J17606" s="6">
        <v>87.907692307692344</v>
      </c>
      <c r="K17606">
        <f t="shared" si="550"/>
        <v>2</v>
      </c>
    </row>
    <row r="17607" spans="1:11" x14ac:dyDescent="0.25">
      <c r="A17607" s="5" t="str">
        <f t="shared" si="551"/>
        <v>ZoneSouth of LugoMonthly Peak DayApril14</v>
      </c>
      <c r="B17607" t="s">
        <v>2238</v>
      </c>
      <c r="C17607" t="s">
        <v>2270</v>
      </c>
      <c r="D17607" t="s">
        <v>3004</v>
      </c>
      <c r="E17607" t="s">
        <v>3387</v>
      </c>
      <c r="F17607" s="6">
        <v>14</v>
      </c>
      <c r="G17607" s="6"/>
      <c r="H17607" s="6"/>
      <c r="I17607" s="6"/>
      <c r="J17607" s="6">
        <v>89.66538461538461</v>
      </c>
      <c r="K17607">
        <f t="shared" si="550"/>
        <v>2</v>
      </c>
    </row>
    <row r="17608" spans="1:11" x14ac:dyDescent="0.25">
      <c r="A17608" s="5" t="str">
        <f t="shared" si="551"/>
        <v>ZoneSouth of LugoMonthly Peak DayApril15</v>
      </c>
      <c r="B17608" t="s">
        <v>2238</v>
      </c>
      <c r="C17608" t="s">
        <v>2270</v>
      </c>
      <c r="D17608" t="s">
        <v>3004</v>
      </c>
      <c r="E17608" t="s">
        <v>3387</v>
      </c>
      <c r="F17608" s="6">
        <v>15</v>
      </c>
      <c r="G17608" s="6"/>
      <c r="H17608" s="6"/>
      <c r="I17608" s="6"/>
      <c r="J17608" s="6">
        <v>90.430769230769229</v>
      </c>
      <c r="K17608">
        <f t="shared" si="550"/>
        <v>2</v>
      </c>
    </row>
    <row r="17609" spans="1:11" x14ac:dyDescent="0.25">
      <c r="A17609" s="5" t="str">
        <f t="shared" si="551"/>
        <v>ZoneSouth of LugoMonthly Peak DayApril16</v>
      </c>
      <c r="B17609" t="s">
        <v>2238</v>
      </c>
      <c r="C17609" t="s">
        <v>2270</v>
      </c>
      <c r="D17609" t="s">
        <v>3004</v>
      </c>
      <c r="E17609" t="s">
        <v>3387</v>
      </c>
      <c r="F17609" s="6">
        <v>16</v>
      </c>
      <c r="G17609" s="6"/>
      <c r="H17609" s="6"/>
      <c r="I17609" s="6"/>
      <c r="J17609" s="6">
        <v>90.423076923076906</v>
      </c>
      <c r="K17609">
        <f t="shared" si="550"/>
        <v>2</v>
      </c>
    </row>
    <row r="17610" spans="1:11" x14ac:dyDescent="0.25">
      <c r="A17610" s="5" t="str">
        <f t="shared" si="551"/>
        <v>ZoneSouth of LugoMonthly Peak DayApril17</v>
      </c>
      <c r="B17610" t="s">
        <v>2238</v>
      </c>
      <c r="C17610" t="s">
        <v>2270</v>
      </c>
      <c r="D17610" t="s">
        <v>3004</v>
      </c>
      <c r="E17610" t="s">
        <v>3387</v>
      </c>
      <c r="F17610" s="6">
        <v>17</v>
      </c>
      <c r="G17610" s="6"/>
      <c r="H17610" s="6"/>
      <c r="I17610" s="6"/>
      <c r="J17610" s="6">
        <v>89.719230769230762</v>
      </c>
      <c r="K17610">
        <f t="shared" si="550"/>
        <v>2</v>
      </c>
    </row>
    <row r="17611" spans="1:11" x14ac:dyDescent="0.25">
      <c r="A17611" s="5" t="str">
        <f t="shared" si="551"/>
        <v>ZoneSouth of LugoMonthly Peak DayApril18</v>
      </c>
      <c r="B17611" t="s">
        <v>2238</v>
      </c>
      <c r="C17611" t="s">
        <v>2270</v>
      </c>
      <c r="D17611" t="s">
        <v>3004</v>
      </c>
      <c r="E17611" t="s">
        <v>3387</v>
      </c>
      <c r="F17611" s="6">
        <v>18</v>
      </c>
      <c r="G17611" s="6"/>
      <c r="H17611" s="6"/>
      <c r="I17611" s="6"/>
      <c r="J17611" s="6">
        <v>88.573076923076911</v>
      </c>
      <c r="K17611">
        <f t="shared" si="550"/>
        <v>2</v>
      </c>
    </row>
    <row r="17612" spans="1:11" x14ac:dyDescent="0.25">
      <c r="A17612" s="5" t="str">
        <f t="shared" si="551"/>
        <v>ZoneSouth of LugoMonthly Peak DayApril19</v>
      </c>
      <c r="B17612" t="s">
        <v>2238</v>
      </c>
      <c r="C17612" t="s">
        <v>2270</v>
      </c>
      <c r="D17612" t="s">
        <v>3004</v>
      </c>
      <c r="E17612" t="s">
        <v>3387</v>
      </c>
      <c r="F17612" s="6">
        <v>19</v>
      </c>
      <c r="G17612" s="6"/>
      <c r="H17612" s="6"/>
      <c r="I17612" s="6"/>
      <c r="J17612" s="6">
        <v>86.1</v>
      </c>
      <c r="K17612">
        <f t="shared" si="550"/>
        <v>2</v>
      </c>
    </row>
    <row r="17613" spans="1:11" x14ac:dyDescent="0.25">
      <c r="A17613" s="5" t="str">
        <f t="shared" si="551"/>
        <v>ZoneSouth of LugoMonthly Peak DayApril20</v>
      </c>
      <c r="B17613" t="s">
        <v>2238</v>
      </c>
      <c r="C17613" t="s">
        <v>2270</v>
      </c>
      <c r="D17613" t="s">
        <v>3004</v>
      </c>
      <c r="E17613" t="s">
        <v>3387</v>
      </c>
      <c r="F17613" s="6">
        <v>20</v>
      </c>
      <c r="G17613" s="6"/>
      <c r="H17613" s="6"/>
      <c r="I17613" s="6"/>
      <c r="J17613" s="6">
        <v>83.096153846153825</v>
      </c>
      <c r="K17613">
        <f t="shared" si="550"/>
        <v>2</v>
      </c>
    </row>
    <row r="17614" spans="1:11" x14ac:dyDescent="0.25">
      <c r="A17614" s="5" t="str">
        <f t="shared" si="551"/>
        <v>ZoneSouth of LugoMonthly Peak DayApril21</v>
      </c>
      <c r="B17614" t="s">
        <v>2238</v>
      </c>
      <c r="C17614" t="s">
        <v>2270</v>
      </c>
      <c r="D17614" t="s">
        <v>3004</v>
      </c>
      <c r="E17614" t="s">
        <v>3387</v>
      </c>
      <c r="F17614" s="6">
        <v>21</v>
      </c>
      <c r="G17614" s="6"/>
      <c r="H17614" s="6"/>
      <c r="I17614" s="6"/>
      <c r="J17614" s="6">
        <v>78.739230769230787</v>
      </c>
      <c r="K17614">
        <f t="shared" si="550"/>
        <v>2</v>
      </c>
    </row>
    <row r="17615" spans="1:11" x14ac:dyDescent="0.25">
      <c r="A17615" s="5" t="str">
        <f t="shared" si="551"/>
        <v>ZoneSouth of LugoMonthly Peak DayApril22</v>
      </c>
      <c r="B17615" t="s">
        <v>2238</v>
      </c>
      <c r="C17615" t="s">
        <v>2270</v>
      </c>
      <c r="D17615" t="s">
        <v>3004</v>
      </c>
      <c r="E17615" t="s">
        <v>3387</v>
      </c>
      <c r="F17615" s="6">
        <v>22</v>
      </c>
      <c r="G17615" s="6"/>
      <c r="H17615" s="6"/>
      <c r="I17615" s="6"/>
      <c r="J17615" s="6">
        <v>74.11</v>
      </c>
      <c r="K17615">
        <f t="shared" si="550"/>
        <v>2</v>
      </c>
    </row>
    <row r="17616" spans="1:11" x14ac:dyDescent="0.25">
      <c r="A17616" s="5" t="str">
        <f t="shared" si="551"/>
        <v>ZoneSouth of LugoMonthly Peak DayApril23</v>
      </c>
      <c r="B17616" t="s">
        <v>2238</v>
      </c>
      <c r="C17616" t="s">
        <v>2270</v>
      </c>
      <c r="D17616" t="s">
        <v>3004</v>
      </c>
      <c r="E17616" t="s">
        <v>3387</v>
      </c>
      <c r="F17616" s="6">
        <v>23</v>
      </c>
      <c r="G17616" s="6"/>
      <c r="H17616" s="6"/>
      <c r="I17616" s="6"/>
      <c r="J17616" s="6">
        <v>71.454615384615366</v>
      </c>
      <c r="K17616">
        <f t="shared" si="550"/>
        <v>2</v>
      </c>
    </row>
    <row r="17617" spans="1:11" x14ac:dyDescent="0.25">
      <c r="A17617" s="5" t="str">
        <f t="shared" si="551"/>
        <v>ZoneSouth of LugoMonthly Peak DayApril24</v>
      </c>
      <c r="B17617" t="s">
        <v>2238</v>
      </c>
      <c r="C17617" t="s">
        <v>2270</v>
      </c>
      <c r="D17617" t="s">
        <v>3004</v>
      </c>
      <c r="E17617" t="s">
        <v>3387</v>
      </c>
      <c r="F17617" s="6">
        <v>24</v>
      </c>
      <c r="G17617" s="6"/>
      <c r="H17617" s="6"/>
      <c r="I17617" s="6"/>
      <c r="J17617" s="6">
        <v>70.250769230769208</v>
      </c>
      <c r="K17617">
        <f t="shared" si="550"/>
        <v>2</v>
      </c>
    </row>
    <row r="17618" spans="1:11" x14ac:dyDescent="0.25">
      <c r="A17618" s="5" t="str">
        <f t="shared" si="551"/>
        <v>ZoneSouth of LugoAverage WeekdayMay1</v>
      </c>
      <c r="B17618" t="s">
        <v>2238</v>
      </c>
      <c r="C17618" t="s">
        <v>2270</v>
      </c>
      <c r="D17618" t="s">
        <v>3005</v>
      </c>
      <c r="E17618" t="s">
        <v>3388</v>
      </c>
      <c r="F17618" s="6">
        <v>1</v>
      </c>
      <c r="G17618" s="6"/>
      <c r="H17618" s="6"/>
      <c r="I17618" s="6"/>
      <c r="J17618" s="6">
        <v>61.12076923076922</v>
      </c>
      <c r="K17618">
        <f t="shared" si="550"/>
        <v>2</v>
      </c>
    </row>
    <row r="17619" spans="1:11" x14ac:dyDescent="0.25">
      <c r="A17619" s="5" t="str">
        <f t="shared" si="551"/>
        <v>ZoneSouth of LugoAverage WeekdayMay2</v>
      </c>
      <c r="B17619" t="s">
        <v>2238</v>
      </c>
      <c r="C17619" t="s">
        <v>2270</v>
      </c>
      <c r="D17619" t="s">
        <v>3005</v>
      </c>
      <c r="E17619" t="s">
        <v>3388</v>
      </c>
      <c r="F17619" s="6">
        <v>2</v>
      </c>
      <c r="G17619" s="6"/>
      <c r="H17619" s="6"/>
      <c r="I17619" s="6"/>
      <c r="J17619" s="6">
        <v>60.284999999999982</v>
      </c>
      <c r="K17619">
        <f t="shared" si="550"/>
        <v>2</v>
      </c>
    </row>
    <row r="17620" spans="1:11" x14ac:dyDescent="0.25">
      <c r="A17620" s="5" t="str">
        <f t="shared" si="551"/>
        <v>ZoneSouth of LugoAverage WeekdayMay3</v>
      </c>
      <c r="B17620" t="s">
        <v>2238</v>
      </c>
      <c r="C17620" t="s">
        <v>2270</v>
      </c>
      <c r="D17620" t="s">
        <v>3005</v>
      </c>
      <c r="E17620" t="s">
        <v>3388</v>
      </c>
      <c r="F17620" s="6">
        <v>3</v>
      </c>
      <c r="G17620" s="6"/>
      <c r="H17620" s="6"/>
      <c r="I17620" s="6"/>
      <c r="J17620" s="6">
        <v>59.666538461538451</v>
      </c>
      <c r="K17620">
        <f t="shared" si="550"/>
        <v>2</v>
      </c>
    </row>
    <row r="17621" spans="1:11" x14ac:dyDescent="0.25">
      <c r="A17621" s="5" t="str">
        <f t="shared" si="551"/>
        <v>ZoneSouth of LugoAverage WeekdayMay4</v>
      </c>
      <c r="B17621" t="s">
        <v>2238</v>
      </c>
      <c r="C17621" t="s">
        <v>2270</v>
      </c>
      <c r="D17621" t="s">
        <v>3005</v>
      </c>
      <c r="E17621" t="s">
        <v>3388</v>
      </c>
      <c r="F17621" s="6">
        <v>4</v>
      </c>
      <c r="G17621" s="6"/>
      <c r="H17621" s="6"/>
      <c r="I17621" s="6"/>
      <c r="J17621" s="6">
        <v>59.212307692307689</v>
      </c>
      <c r="K17621">
        <f t="shared" si="550"/>
        <v>2</v>
      </c>
    </row>
    <row r="17622" spans="1:11" x14ac:dyDescent="0.25">
      <c r="A17622" s="5" t="str">
        <f t="shared" si="551"/>
        <v>ZoneSouth of LugoAverage WeekdayMay5</v>
      </c>
      <c r="B17622" t="s">
        <v>2238</v>
      </c>
      <c r="C17622" t="s">
        <v>2270</v>
      </c>
      <c r="D17622" t="s">
        <v>3005</v>
      </c>
      <c r="E17622" t="s">
        <v>3388</v>
      </c>
      <c r="F17622" s="6">
        <v>5</v>
      </c>
      <c r="G17622" s="6"/>
      <c r="H17622" s="6"/>
      <c r="I17622" s="6"/>
      <c r="J17622" s="6">
        <v>58.99538461538463</v>
      </c>
      <c r="K17622">
        <f t="shared" si="550"/>
        <v>2</v>
      </c>
    </row>
    <row r="17623" spans="1:11" x14ac:dyDescent="0.25">
      <c r="A17623" s="5" t="str">
        <f t="shared" si="551"/>
        <v>ZoneSouth of LugoAverage WeekdayMay6</v>
      </c>
      <c r="B17623" t="s">
        <v>2238</v>
      </c>
      <c r="C17623" t="s">
        <v>2270</v>
      </c>
      <c r="D17623" t="s">
        <v>3005</v>
      </c>
      <c r="E17623" t="s">
        <v>3388</v>
      </c>
      <c r="F17623" s="6">
        <v>6</v>
      </c>
      <c r="G17623" s="6"/>
      <c r="H17623" s="6"/>
      <c r="I17623" s="6"/>
      <c r="J17623" s="6">
        <v>58.653076923076931</v>
      </c>
      <c r="K17623">
        <f t="shared" si="550"/>
        <v>2</v>
      </c>
    </row>
    <row r="17624" spans="1:11" x14ac:dyDescent="0.25">
      <c r="A17624" s="5" t="str">
        <f t="shared" si="551"/>
        <v>ZoneSouth of LugoAverage WeekdayMay7</v>
      </c>
      <c r="B17624" t="s">
        <v>2238</v>
      </c>
      <c r="C17624" t="s">
        <v>2270</v>
      </c>
      <c r="D17624" t="s">
        <v>3005</v>
      </c>
      <c r="E17624" t="s">
        <v>3388</v>
      </c>
      <c r="F17624" s="6">
        <v>7</v>
      </c>
      <c r="G17624" s="6"/>
      <c r="H17624" s="6"/>
      <c r="I17624" s="6"/>
      <c r="J17624" s="6">
        <v>58.057692307692335</v>
      </c>
      <c r="K17624">
        <f t="shared" si="550"/>
        <v>2</v>
      </c>
    </row>
    <row r="17625" spans="1:11" x14ac:dyDescent="0.25">
      <c r="A17625" s="5" t="str">
        <f t="shared" si="551"/>
        <v>ZoneSouth of LugoAverage WeekdayMay8</v>
      </c>
      <c r="B17625" t="s">
        <v>2238</v>
      </c>
      <c r="C17625" t="s">
        <v>2270</v>
      </c>
      <c r="D17625" t="s">
        <v>3005</v>
      </c>
      <c r="E17625" t="s">
        <v>3388</v>
      </c>
      <c r="F17625" s="6">
        <v>8</v>
      </c>
      <c r="G17625" s="6"/>
      <c r="H17625" s="6"/>
      <c r="I17625" s="6"/>
      <c r="J17625" s="6">
        <v>58.111153846153861</v>
      </c>
      <c r="K17625">
        <f t="shared" si="550"/>
        <v>2</v>
      </c>
    </row>
    <row r="17626" spans="1:11" x14ac:dyDescent="0.25">
      <c r="A17626" s="5" t="str">
        <f t="shared" si="551"/>
        <v>ZoneSouth of LugoAverage WeekdayMay9</v>
      </c>
      <c r="B17626" t="s">
        <v>2238</v>
      </c>
      <c r="C17626" t="s">
        <v>2270</v>
      </c>
      <c r="D17626" t="s">
        <v>3005</v>
      </c>
      <c r="E17626" t="s">
        <v>3388</v>
      </c>
      <c r="F17626" s="6">
        <v>9</v>
      </c>
      <c r="G17626" s="6"/>
      <c r="H17626" s="6"/>
      <c r="I17626" s="6"/>
      <c r="J17626" s="6">
        <v>59.54999999999999</v>
      </c>
      <c r="K17626">
        <f t="shared" si="550"/>
        <v>2</v>
      </c>
    </row>
    <row r="17627" spans="1:11" x14ac:dyDescent="0.25">
      <c r="A17627" s="5" t="str">
        <f t="shared" si="551"/>
        <v>ZoneSouth of LugoAverage WeekdayMay10</v>
      </c>
      <c r="B17627" t="s">
        <v>2238</v>
      </c>
      <c r="C17627" t="s">
        <v>2270</v>
      </c>
      <c r="D17627" t="s">
        <v>3005</v>
      </c>
      <c r="E17627" t="s">
        <v>3388</v>
      </c>
      <c r="F17627" s="6">
        <v>10</v>
      </c>
      <c r="G17627" s="6"/>
      <c r="H17627" s="6"/>
      <c r="I17627" s="6"/>
      <c r="J17627" s="6">
        <v>61.785000000000011</v>
      </c>
      <c r="K17627">
        <f t="shared" si="550"/>
        <v>2</v>
      </c>
    </row>
    <row r="17628" spans="1:11" x14ac:dyDescent="0.25">
      <c r="A17628" s="5" t="str">
        <f t="shared" si="551"/>
        <v>ZoneSouth of LugoAverage WeekdayMay11</v>
      </c>
      <c r="B17628" t="s">
        <v>2238</v>
      </c>
      <c r="C17628" t="s">
        <v>2270</v>
      </c>
      <c r="D17628" t="s">
        <v>3005</v>
      </c>
      <c r="E17628" t="s">
        <v>3388</v>
      </c>
      <c r="F17628" s="6">
        <v>11</v>
      </c>
      <c r="G17628" s="6"/>
      <c r="H17628" s="6"/>
      <c r="I17628" s="6"/>
      <c r="J17628" s="6">
        <v>65.561538461538447</v>
      </c>
      <c r="K17628">
        <f t="shared" si="550"/>
        <v>2</v>
      </c>
    </row>
    <row r="17629" spans="1:11" x14ac:dyDescent="0.25">
      <c r="A17629" s="5" t="str">
        <f t="shared" si="551"/>
        <v>ZoneSouth of LugoAverage WeekdayMay12</v>
      </c>
      <c r="B17629" t="s">
        <v>2238</v>
      </c>
      <c r="C17629" t="s">
        <v>2270</v>
      </c>
      <c r="D17629" t="s">
        <v>3005</v>
      </c>
      <c r="E17629" t="s">
        <v>3388</v>
      </c>
      <c r="F17629" s="6">
        <v>12</v>
      </c>
      <c r="G17629" s="6"/>
      <c r="H17629" s="6"/>
      <c r="I17629" s="6"/>
      <c r="J17629" s="6">
        <v>69.310384615384606</v>
      </c>
      <c r="K17629">
        <f t="shared" si="550"/>
        <v>2</v>
      </c>
    </row>
    <row r="17630" spans="1:11" x14ac:dyDescent="0.25">
      <c r="A17630" s="5" t="str">
        <f t="shared" si="551"/>
        <v>ZoneSouth of LugoAverage WeekdayMay13</v>
      </c>
      <c r="B17630" t="s">
        <v>2238</v>
      </c>
      <c r="C17630" t="s">
        <v>2270</v>
      </c>
      <c r="D17630" t="s">
        <v>3005</v>
      </c>
      <c r="E17630" t="s">
        <v>3388</v>
      </c>
      <c r="F17630" s="6">
        <v>13</v>
      </c>
      <c r="G17630" s="6"/>
      <c r="H17630" s="6"/>
      <c r="I17630" s="6"/>
      <c r="J17630" s="6">
        <v>71.102692307692323</v>
      </c>
      <c r="K17630">
        <f t="shared" si="550"/>
        <v>2</v>
      </c>
    </row>
    <row r="17631" spans="1:11" x14ac:dyDescent="0.25">
      <c r="A17631" s="5" t="str">
        <f t="shared" si="551"/>
        <v>ZoneSouth of LugoAverage WeekdayMay14</v>
      </c>
      <c r="B17631" t="s">
        <v>2238</v>
      </c>
      <c r="C17631" t="s">
        <v>2270</v>
      </c>
      <c r="D17631" t="s">
        <v>3005</v>
      </c>
      <c r="E17631" t="s">
        <v>3388</v>
      </c>
      <c r="F17631" s="6">
        <v>14</v>
      </c>
      <c r="G17631" s="6"/>
      <c r="H17631" s="6"/>
      <c r="I17631" s="6"/>
      <c r="J17631" s="6">
        <v>72.867692307692309</v>
      </c>
      <c r="K17631">
        <f t="shared" si="550"/>
        <v>2</v>
      </c>
    </row>
    <row r="17632" spans="1:11" x14ac:dyDescent="0.25">
      <c r="A17632" s="5" t="str">
        <f t="shared" si="551"/>
        <v>ZoneSouth of LugoAverage WeekdayMay15</v>
      </c>
      <c r="B17632" t="s">
        <v>2238</v>
      </c>
      <c r="C17632" t="s">
        <v>2270</v>
      </c>
      <c r="D17632" t="s">
        <v>3005</v>
      </c>
      <c r="E17632" t="s">
        <v>3388</v>
      </c>
      <c r="F17632" s="6">
        <v>15</v>
      </c>
      <c r="G17632" s="6"/>
      <c r="H17632" s="6"/>
      <c r="I17632" s="6"/>
      <c r="J17632" s="6">
        <v>74.910769230769262</v>
      </c>
      <c r="K17632">
        <f t="shared" si="550"/>
        <v>2</v>
      </c>
    </row>
    <row r="17633" spans="1:11" x14ac:dyDescent="0.25">
      <c r="A17633" s="5" t="str">
        <f t="shared" si="551"/>
        <v>ZoneSouth of LugoAverage WeekdayMay16</v>
      </c>
      <c r="B17633" t="s">
        <v>2238</v>
      </c>
      <c r="C17633" t="s">
        <v>2270</v>
      </c>
      <c r="D17633" t="s">
        <v>3005</v>
      </c>
      <c r="E17633" t="s">
        <v>3388</v>
      </c>
      <c r="F17633" s="6">
        <v>16</v>
      </c>
      <c r="G17633" s="6"/>
      <c r="H17633" s="6"/>
      <c r="I17633" s="6"/>
      <c r="J17633" s="6">
        <v>75.848076923076945</v>
      </c>
      <c r="K17633">
        <f t="shared" si="550"/>
        <v>2</v>
      </c>
    </row>
    <row r="17634" spans="1:11" x14ac:dyDescent="0.25">
      <c r="A17634" s="5" t="str">
        <f t="shared" si="551"/>
        <v>ZoneSouth of LugoAverage WeekdayMay17</v>
      </c>
      <c r="B17634" t="s">
        <v>2238</v>
      </c>
      <c r="C17634" t="s">
        <v>2270</v>
      </c>
      <c r="D17634" t="s">
        <v>3005</v>
      </c>
      <c r="E17634" t="s">
        <v>3388</v>
      </c>
      <c r="F17634" s="6">
        <v>17</v>
      </c>
      <c r="G17634" s="6"/>
      <c r="H17634" s="6"/>
      <c r="I17634" s="6"/>
      <c r="J17634" s="6">
        <v>76.513846153846174</v>
      </c>
      <c r="K17634">
        <f t="shared" si="550"/>
        <v>2</v>
      </c>
    </row>
    <row r="17635" spans="1:11" x14ac:dyDescent="0.25">
      <c r="A17635" s="5" t="str">
        <f t="shared" si="551"/>
        <v>ZoneSouth of LugoAverage WeekdayMay18</v>
      </c>
      <c r="B17635" t="s">
        <v>2238</v>
      </c>
      <c r="C17635" t="s">
        <v>2270</v>
      </c>
      <c r="D17635" t="s">
        <v>3005</v>
      </c>
      <c r="E17635" t="s">
        <v>3388</v>
      </c>
      <c r="F17635" s="6">
        <v>18</v>
      </c>
      <c r="G17635" s="6"/>
      <c r="H17635" s="6"/>
      <c r="I17635" s="6"/>
      <c r="J17635" s="6">
        <v>76.553076923076929</v>
      </c>
      <c r="K17635">
        <f t="shared" si="550"/>
        <v>2</v>
      </c>
    </row>
    <row r="17636" spans="1:11" x14ac:dyDescent="0.25">
      <c r="A17636" s="5" t="str">
        <f t="shared" si="551"/>
        <v>ZoneSouth of LugoAverage WeekdayMay19</v>
      </c>
      <c r="B17636" t="s">
        <v>2238</v>
      </c>
      <c r="C17636" t="s">
        <v>2270</v>
      </c>
      <c r="D17636" t="s">
        <v>3005</v>
      </c>
      <c r="E17636" t="s">
        <v>3388</v>
      </c>
      <c r="F17636" s="6">
        <v>19</v>
      </c>
      <c r="G17636" s="6"/>
      <c r="H17636" s="6"/>
      <c r="I17636" s="6"/>
      <c r="J17636" s="6">
        <v>74.88615384615386</v>
      </c>
      <c r="K17636">
        <f t="shared" si="550"/>
        <v>2</v>
      </c>
    </row>
    <row r="17637" spans="1:11" x14ac:dyDescent="0.25">
      <c r="A17637" s="5" t="str">
        <f t="shared" si="551"/>
        <v>ZoneSouth of LugoAverage WeekdayMay20</v>
      </c>
      <c r="B17637" t="s">
        <v>2238</v>
      </c>
      <c r="C17637" t="s">
        <v>2270</v>
      </c>
      <c r="D17637" t="s">
        <v>3005</v>
      </c>
      <c r="E17637" t="s">
        <v>3388</v>
      </c>
      <c r="F17637" s="6">
        <v>20</v>
      </c>
      <c r="G17637" s="6"/>
      <c r="H17637" s="6"/>
      <c r="I17637" s="6"/>
      <c r="J17637" s="6">
        <v>72.638461538461556</v>
      </c>
      <c r="K17637">
        <f t="shared" si="550"/>
        <v>2</v>
      </c>
    </row>
    <row r="17638" spans="1:11" x14ac:dyDescent="0.25">
      <c r="A17638" s="5" t="str">
        <f t="shared" si="551"/>
        <v>ZoneSouth of LugoAverage WeekdayMay21</v>
      </c>
      <c r="B17638" t="s">
        <v>2238</v>
      </c>
      <c r="C17638" t="s">
        <v>2270</v>
      </c>
      <c r="D17638" t="s">
        <v>3005</v>
      </c>
      <c r="E17638" t="s">
        <v>3388</v>
      </c>
      <c r="F17638" s="6">
        <v>21</v>
      </c>
      <c r="G17638" s="6"/>
      <c r="H17638" s="6"/>
      <c r="I17638" s="6"/>
      <c r="J17638" s="6">
        <v>69.496153846153845</v>
      </c>
      <c r="K17638">
        <f t="shared" si="550"/>
        <v>2</v>
      </c>
    </row>
    <row r="17639" spans="1:11" x14ac:dyDescent="0.25">
      <c r="A17639" s="5" t="str">
        <f t="shared" si="551"/>
        <v>ZoneSouth of LugoAverage WeekdayMay22</v>
      </c>
      <c r="B17639" t="s">
        <v>2238</v>
      </c>
      <c r="C17639" t="s">
        <v>2270</v>
      </c>
      <c r="D17639" t="s">
        <v>3005</v>
      </c>
      <c r="E17639" t="s">
        <v>3388</v>
      </c>
      <c r="F17639" s="6">
        <v>22</v>
      </c>
      <c r="G17639" s="6"/>
      <c r="H17639" s="6"/>
      <c r="I17639" s="6"/>
      <c r="J17639" s="6">
        <v>65.944230769230771</v>
      </c>
      <c r="K17639">
        <f t="shared" si="550"/>
        <v>2</v>
      </c>
    </row>
    <row r="17640" spans="1:11" x14ac:dyDescent="0.25">
      <c r="A17640" s="5" t="str">
        <f t="shared" si="551"/>
        <v>ZoneSouth of LugoAverage WeekdayMay23</v>
      </c>
      <c r="B17640" t="s">
        <v>2238</v>
      </c>
      <c r="C17640" t="s">
        <v>2270</v>
      </c>
      <c r="D17640" t="s">
        <v>3005</v>
      </c>
      <c r="E17640" t="s">
        <v>3388</v>
      </c>
      <c r="F17640" s="6">
        <v>23</v>
      </c>
      <c r="G17640" s="6"/>
      <c r="H17640" s="6"/>
      <c r="I17640" s="6"/>
      <c r="J17640" s="6">
        <v>63.756153846153858</v>
      </c>
      <c r="K17640">
        <f t="shared" si="550"/>
        <v>2</v>
      </c>
    </row>
    <row r="17641" spans="1:11" x14ac:dyDescent="0.25">
      <c r="A17641" s="5" t="str">
        <f t="shared" si="551"/>
        <v>ZoneSouth of LugoAverage WeekdayMay24</v>
      </c>
      <c r="B17641" t="s">
        <v>2238</v>
      </c>
      <c r="C17641" t="s">
        <v>2270</v>
      </c>
      <c r="D17641" t="s">
        <v>3005</v>
      </c>
      <c r="E17641" t="s">
        <v>3388</v>
      </c>
      <c r="F17641" s="6">
        <v>24</v>
      </c>
      <c r="G17641" s="6"/>
      <c r="H17641" s="6"/>
      <c r="I17641" s="6"/>
      <c r="J17641" s="6">
        <v>62.224230769230772</v>
      </c>
      <c r="K17641">
        <f t="shared" si="550"/>
        <v>2</v>
      </c>
    </row>
    <row r="17642" spans="1:11" x14ac:dyDescent="0.25">
      <c r="A17642" s="5" t="str">
        <f t="shared" si="551"/>
        <v>ZoneSouth of LugoMonthly Peak DayMay1</v>
      </c>
      <c r="B17642" t="s">
        <v>2238</v>
      </c>
      <c r="C17642" t="s">
        <v>2270</v>
      </c>
      <c r="D17642" t="s">
        <v>3006</v>
      </c>
      <c r="E17642" t="s">
        <v>3388</v>
      </c>
      <c r="F17642" s="6">
        <v>1</v>
      </c>
      <c r="G17642" s="6"/>
      <c r="H17642" s="6"/>
      <c r="I17642" s="6"/>
      <c r="J17642" s="6">
        <v>61.69846153846153</v>
      </c>
      <c r="K17642">
        <f t="shared" si="550"/>
        <v>2</v>
      </c>
    </row>
    <row r="17643" spans="1:11" x14ac:dyDescent="0.25">
      <c r="A17643" s="5" t="str">
        <f t="shared" si="551"/>
        <v>ZoneSouth of LugoMonthly Peak DayMay2</v>
      </c>
      <c r="B17643" t="s">
        <v>2238</v>
      </c>
      <c r="C17643" t="s">
        <v>2270</v>
      </c>
      <c r="D17643" t="s">
        <v>3006</v>
      </c>
      <c r="E17643" t="s">
        <v>3388</v>
      </c>
      <c r="F17643" s="6">
        <v>2</v>
      </c>
      <c r="G17643" s="6"/>
      <c r="H17643" s="6"/>
      <c r="I17643" s="6"/>
      <c r="J17643" s="6">
        <v>60.870384615384594</v>
      </c>
      <c r="K17643">
        <f t="shared" si="550"/>
        <v>2</v>
      </c>
    </row>
    <row r="17644" spans="1:11" x14ac:dyDescent="0.25">
      <c r="A17644" s="5" t="str">
        <f t="shared" si="551"/>
        <v>ZoneSouth of LugoMonthly Peak DayMay3</v>
      </c>
      <c r="B17644" t="s">
        <v>2238</v>
      </c>
      <c r="C17644" t="s">
        <v>2270</v>
      </c>
      <c r="D17644" t="s">
        <v>3006</v>
      </c>
      <c r="E17644" t="s">
        <v>3388</v>
      </c>
      <c r="F17644" s="6">
        <v>3</v>
      </c>
      <c r="G17644" s="6"/>
      <c r="H17644" s="6"/>
      <c r="I17644" s="6"/>
      <c r="J17644" s="6">
        <v>60.169230769230779</v>
      </c>
      <c r="K17644">
        <f t="shared" si="550"/>
        <v>2</v>
      </c>
    </row>
    <row r="17645" spans="1:11" x14ac:dyDescent="0.25">
      <c r="A17645" s="5" t="str">
        <f t="shared" si="551"/>
        <v>ZoneSouth of LugoMonthly Peak DayMay4</v>
      </c>
      <c r="B17645" t="s">
        <v>2238</v>
      </c>
      <c r="C17645" t="s">
        <v>2270</v>
      </c>
      <c r="D17645" t="s">
        <v>3006</v>
      </c>
      <c r="E17645" t="s">
        <v>3388</v>
      </c>
      <c r="F17645" s="6">
        <v>4</v>
      </c>
      <c r="G17645" s="6"/>
      <c r="H17645" s="6"/>
      <c r="I17645" s="6"/>
      <c r="J17645" s="6">
        <v>59.448461538461558</v>
      </c>
      <c r="K17645">
        <f t="shared" si="550"/>
        <v>2</v>
      </c>
    </row>
    <row r="17646" spans="1:11" x14ac:dyDescent="0.25">
      <c r="A17646" s="5" t="str">
        <f t="shared" si="551"/>
        <v>ZoneSouth of LugoMonthly Peak DayMay5</v>
      </c>
      <c r="B17646" t="s">
        <v>2238</v>
      </c>
      <c r="C17646" t="s">
        <v>2270</v>
      </c>
      <c r="D17646" t="s">
        <v>3006</v>
      </c>
      <c r="E17646" t="s">
        <v>3388</v>
      </c>
      <c r="F17646" s="6">
        <v>5</v>
      </c>
      <c r="G17646" s="6"/>
      <c r="H17646" s="6"/>
      <c r="I17646" s="6"/>
      <c r="J17646" s="6">
        <v>58.942307692307693</v>
      </c>
      <c r="K17646">
        <f t="shared" si="550"/>
        <v>2</v>
      </c>
    </row>
    <row r="17647" spans="1:11" x14ac:dyDescent="0.25">
      <c r="A17647" s="5" t="str">
        <f t="shared" si="551"/>
        <v>ZoneSouth of LugoMonthly Peak DayMay6</v>
      </c>
      <c r="B17647" t="s">
        <v>2238</v>
      </c>
      <c r="C17647" t="s">
        <v>2270</v>
      </c>
      <c r="D17647" t="s">
        <v>3006</v>
      </c>
      <c r="E17647" t="s">
        <v>3388</v>
      </c>
      <c r="F17647" s="6">
        <v>6</v>
      </c>
      <c r="G17647" s="6"/>
      <c r="H17647" s="6"/>
      <c r="I17647" s="6"/>
      <c r="J17647" s="6">
        <v>58.725769230769245</v>
      </c>
      <c r="K17647">
        <f t="shared" si="550"/>
        <v>2</v>
      </c>
    </row>
    <row r="17648" spans="1:11" x14ac:dyDescent="0.25">
      <c r="A17648" s="5" t="str">
        <f t="shared" si="551"/>
        <v>ZoneSouth of LugoMonthly Peak DayMay7</v>
      </c>
      <c r="B17648" t="s">
        <v>2238</v>
      </c>
      <c r="C17648" t="s">
        <v>2270</v>
      </c>
      <c r="D17648" t="s">
        <v>3006</v>
      </c>
      <c r="E17648" t="s">
        <v>3388</v>
      </c>
      <c r="F17648" s="6">
        <v>7</v>
      </c>
      <c r="G17648" s="6"/>
      <c r="H17648" s="6"/>
      <c r="I17648" s="6"/>
      <c r="J17648" s="6">
        <v>58.693076923076923</v>
      </c>
      <c r="K17648">
        <f t="shared" si="550"/>
        <v>2</v>
      </c>
    </row>
    <row r="17649" spans="1:11" x14ac:dyDescent="0.25">
      <c r="A17649" s="5" t="str">
        <f t="shared" si="551"/>
        <v>ZoneSouth of LugoMonthly Peak DayMay8</v>
      </c>
      <c r="B17649" t="s">
        <v>2238</v>
      </c>
      <c r="C17649" t="s">
        <v>2270</v>
      </c>
      <c r="D17649" t="s">
        <v>3006</v>
      </c>
      <c r="E17649" t="s">
        <v>3388</v>
      </c>
      <c r="F17649" s="6">
        <v>8</v>
      </c>
      <c r="G17649" s="6"/>
      <c r="H17649" s="6"/>
      <c r="I17649" s="6"/>
      <c r="J17649" s="6">
        <v>59.118076923076927</v>
      </c>
      <c r="K17649">
        <f t="shared" si="550"/>
        <v>2</v>
      </c>
    </row>
    <row r="17650" spans="1:11" x14ac:dyDescent="0.25">
      <c r="A17650" s="5" t="str">
        <f t="shared" si="551"/>
        <v>ZoneSouth of LugoMonthly Peak DayMay9</v>
      </c>
      <c r="B17650" t="s">
        <v>2238</v>
      </c>
      <c r="C17650" t="s">
        <v>2270</v>
      </c>
      <c r="D17650" t="s">
        <v>3006</v>
      </c>
      <c r="E17650" t="s">
        <v>3388</v>
      </c>
      <c r="F17650" s="6">
        <v>9</v>
      </c>
      <c r="G17650" s="6"/>
      <c r="H17650" s="6"/>
      <c r="I17650" s="6"/>
      <c r="J17650" s="6">
        <v>59.621153846153859</v>
      </c>
      <c r="K17650">
        <f t="shared" si="550"/>
        <v>2</v>
      </c>
    </row>
    <row r="17651" spans="1:11" x14ac:dyDescent="0.25">
      <c r="A17651" s="5" t="str">
        <f t="shared" si="551"/>
        <v>ZoneSouth of LugoMonthly Peak DayMay10</v>
      </c>
      <c r="B17651" t="s">
        <v>2238</v>
      </c>
      <c r="C17651" t="s">
        <v>2270</v>
      </c>
      <c r="D17651" t="s">
        <v>3006</v>
      </c>
      <c r="E17651" t="s">
        <v>3388</v>
      </c>
      <c r="F17651" s="6">
        <v>10</v>
      </c>
      <c r="G17651" s="6"/>
      <c r="H17651" s="6"/>
      <c r="I17651" s="6"/>
      <c r="J17651" s="6">
        <v>60.827692307692281</v>
      </c>
      <c r="K17651">
        <f t="shared" si="550"/>
        <v>2</v>
      </c>
    </row>
    <row r="17652" spans="1:11" x14ac:dyDescent="0.25">
      <c r="A17652" s="5" t="str">
        <f t="shared" si="551"/>
        <v>ZoneSouth of LugoMonthly Peak DayMay11</v>
      </c>
      <c r="B17652" t="s">
        <v>2238</v>
      </c>
      <c r="C17652" t="s">
        <v>2270</v>
      </c>
      <c r="D17652" t="s">
        <v>3006</v>
      </c>
      <c r="E17652" t="s">
        <v>3388</v>
      </c>
      <c r="F17652" s="6">
        <v>11</v>
      </c>
      <c r="G17652" s="6"/>
      <c r="H17652" s="6"/>
      <c r="I17652" s="6"/>
      <c r="J17652" s="6">
        <v>63.501923076923077</v>
      </c>
      <c r="K17652">
        <f t="shared" si="550"/>
        <v>2</v>
      </c>
    </row>
    <row r="17653" spans="1:11" x14ac:dyDescent="0.25">
      <c r="A17653" s="5" t="str">
        <f t="shared" si="551"/>
        <v>ZoneSouth of LugoMonthly Peak DayMay12</v>
      </c>
      <c r="B17653" t="s">
        <v>2238</v>
      </c>
      <c r="C17653" t="s">
        <v>2270</v>
      </c>
      <c r="D17653" t="s">
        <v>3006</v>
      </c>
      <c r="E17653" t="s">
        <v>3388</v>
      </c>
      <c r="F17653" s="6">
        <v>12</v>
      </c>
      <c r="G17653" s="6"/>
      <c r="H17653" s="6"/>
      <c r="I17653" s="6"/>
      <c r="J17653" s="6">
        <v>66.840769230769226</v>
      </c>
      <c r="K17653">
        <f t="shared" si="550"/>
        <v>2</v>
      </c>
    </row>
    <row r="17654" spans="1:11" x14ac:dyDescent="0.25">
      <c r="A17654" s="5" t="str">
        <f t="shared" si="551"/>
        <v>ZoneSouth of LugoMonthly Peak DayMay13</v>
      </c>
      <c r="B17654" t="s">
        <v>2238</v>
      </c>
      <c r="C17654" t="s">
        <v>2270</v>
      </c>
      <c r="D17654" t="s">
        <v>3006</v>
      </c>
      <c r="E17654" t="s">
        <v>3388</v>
      </c>
      <c r="F17654" s="6">
        <v>13</v>
      </c>
      <c r="G17654" s="6"/>
      <c r="H17654" s="6"/>
      <c r="I17654" s="6"/>
      <c r="J17654" s="6">
        <v>70.656538461538474</v>
      </c>
      <c r="K17654">
        <f t="shared" si="550"/>
        <v>2</v>
      </c>
    </row>
    <row r="17655" spans="1:11" x14ac:dyDescent="0.25">
      <c r="A17655" s="5" t="str">
        <f t="shared" si="551"/>
        <v>ZoneSouth of LugoMonthly Peak DayMay14</v>
      </c>
      <c r="B17655" t="s">
        <v>2238</v>
      </c>
      <c r="C17655" t="s">
        <v>2270</v>
      </c>
      <c r="D17655" t="s">
        <v>3006</v>
      </c>
      <c r="E17655" t="s">
        <v>3388</v>
      </c>
      <c r="F17655" s="6">
        <v>14</v>
      </c>
      <c r="G17655" s="6"/>
      <c r="H17655" s="6"/>
      <c r="I17655" s="6"/>
      <c r="J17655" s="6">
        <v>73.841923076923095</v>
      </c>
      <c r="K17655">
        <f t="shared" si="550"/>
        <v>2</v>
      </c>
    </row>
    <row r="17656" spans="1:11" x14ac:dyDescent="0.25">
      <c r="A17656" s="5" t="str">
        <f t="shared" si="551"/>
        <v>ZoneSouth of LugoMonthly Peak DayMay15</v>
      </c>
      <c r="B17656" t="s">
        <v>2238</v>
      </c>
      <c r="C17656" t="s">
        <v>2270</v>
      </c>
      <c r="D17656" t="s">
        <v>3006</v>
      </c>
      <c r="E17656" t="s">
        <v>3388</v>
      </c>
      <c r="F17656" s="6">
        <v>15</v>
      </c>
      <c r="G17656" s="6"/>
      <c r="H17656" s="6"/>
      <c r="I17656" s="6"/>
      <c r="J17656" s="6">
        <v>76.239230769230801</v>
      </c>
      <c r="K17656">
        <f t="shared" si="550"/>
        <v>2</v>
      </c>
    </row>
    <row r="17657" spans="1:11" x14ac:dyDescent="0.25">
      <c r="A17657" s="5" t="str">
        <f t="shared" si="551"/>
        <v>ZoneSouth of LugoMonthly Peak DayMay16</v>
      </c>
      <c r="B17657" t="s">
        <v>2238</v>
      </c>
      <c r="C17657" t="s">
        <v>2270</v>
      </c>
      <c r="D17657" t="s">
        <v>3006</v>
      </c>
      <c r="E17657" t="s">
        <v>3388</v>
      </c>
      <c r="F17657" s="6">
        <v>16</v>
      </c>
      <c r="G17657" s="6"/>
      <c r="H17657" s="6"/>
      <c r="I17657" s="6"/>
      <c r="J17657" s="6">
        <v>78.106923076923096</v>
      </c>
      <c r="K17657">
        <f t="shared" si="550"/>
        <v>2</v>
      </c>
    </row>
    <row r="17658" spans="1:11" x14ac:dyDescent="0.25">
      <c r="A17658" s="5" t="str">
        <f t="shared" si="551"/>
        <v>ZoneSouth of LugoMonthly Peak DayMay17</v>
      </c>
      <c r="B17658" t="s">
        <v>2238</v>
      </c>
      <c r="C17658" t="s">
        <v>2270</v>
      </c>
      <c r="D17658" t="s">
        <v>3006</v>
      </c>
      <c r="E17658" t="s">
        <v>3388</v>
      </c>
      <c r="F17658" s="6">
        <v>17</v>
      </c>
      <c r="G17658" s="6"/>
      <c r="H17658" s="6"/>
      <c r="I17658" s="6"/>
      <c r="J17658" s="6">
        <v>78.933846153846133</v>
      </c>
      <c r="K17658">
        <f t="shared" si="550"/>
        <v>2</v>
      </c>
    </row>
    <row r="17659" spans="1:11" x14ac:dyDescent="0.25">
      <c r="A17659" s="5" t="str">
        <f t="shared" si="551"/>
        <v>ZoneSouth of LugoMonthly Peak DayMay18</v>
      </c>
      <c r="B17659" t="s">
        <v>2238</v>
      </c>
      <c r="C17659" t="s">
        <v>2270</v>
      </c>
      <c r="D17659" t="s">
        <v>3006</v>
      </c>
      <c r="E17659" t="s">
        <v>3388</v>
      </c>
      <c r="F17659" s="6">
        <v>18</v>
      </c>
      <c r="G17659" s="6"/>
      <c r="H17659" s="6"/>
      <c r="I17659" s="6"/>
      <c r="J17659" s="6">
        <v>78.391538461538445</v>
      </c>
      <c r="K17659">
        <f t="shared" si="550"/>
        <v>2</v>
      </c>
    </row>
    <row r="17660" spans="1:11" x14ac:dyDescent="0.25">
      <c r="A17660" s="5" t="str">
        <f t="shared" si="551"/>
        <v>ZoneSouth of LugoMonthly Peak DayMay19</v>
      </c>
      <c r="B17660" t="s">
        <v>2238</v>
      </c>
      <c r="C17660" t="s">
        <v>2270</v>
      </c>
      <c r="D17660" t="s">
        <v>3006</v>
      </c>
      <c r="E17660" t="s">
        <v>3388</v>
      </c>
      <c r="F17660" s="6">
        <v>19</v>
      </c>
      <c r="G17660" s="6"/>
      <c r="H17660" s="6"/>
      <c r="I17660" s="6"/>
      <c r="J17660" s="6">
        <v>77.228076923076955</v>
      </c>
      <c r="K17660">
        <f t="shared" si="550"/>
        <v>2</v>
      </c>
    </row>
    <row r="17661" spans="1:11" x14ac:dyDescent="0.25">
      <c r="A17661" s="5" t="str">
        <f t="shared" si="551"/>
        <v>ZoneSouth of LugoMonthly Peak DayMay20</v>
      </c>
      <c r="B17661" t="s">
        <v>2238</v>
      </c>
      <c r="C17661" t="s">
        <v>2270</v>
      </c>
      <c r="D17661" t="s">
        <v>3006</v>
      </c>
      <c r="E17661" t="s">
        <v>3388</v>
      </c>
      <c r="F17661" s="6">
        <v>20</v>
      </c>
      <c r="G17661" s="6"/>
      <c r="H17661" s="6"/>
      <c r="I17661" s="6"/>
      <c r="J17661" s="6">
        <v>74.842692307692317</v>
      </c>
      <c r="K17661">
        <f t="shared" si="550"/>
        <v>2</v>
      </c>
    </row>
    <row r="17662" spans="1:11" x14ac:dyDescent="0.25">
      <c r="A17662" s="5" t="str">
        <f t="shared" si="551"/>
        <v>ZoneSouth of LugoMonthly Peak DayMay21</v>
      </c>
      <c r="B17662" t="s">
        <v>2238</v>
      </c>
      <c r="C17662" t="s">
        <v>2270</v>
      </c>
      <c r="D17662" t="s">
        <v>3006</v>
      </c>
      <c r="E17662" t="s">
        <v>3388</v>
      </c>
      <c r="F17662" s="6">
        <v>21</v>
      </c>
      <c r="G17662" s="6"/>
      <c r="H17662" s="6"/>
      <c r="I17662" s="6"/>
      <c r="J17662" s="6">
        <v>70.821538461538495</v>
      </c>
      <c r="K17662">
        <f t="shared" si="550"/>
        <v>2</v>
      </c>
    </row>
    <row r="17663" spans="1:11" x14ac:dyDescent="0.25">
      <c r="A17663" s="5" t="str">
        <f t="shared" si="551"/>
        <v>ZoneSouth of LugoMonthly Peak DayMay22</v>
      </c>
      <c r="B17663" t="s">
        <v>2238</v>
      </c>
      <c r="C17663" t="s">
        <v>2270</v>
      </c>
      <c r="D17663" t="s">
        <v>3006</v>
      </c>
      <c r="E17663" t="s">
        <v>3388</v>
      </c>
      <c r="F17663" s="6">
        <v>22</v>
      </c>
      <c r="G17663" s="6"/>
      <c r="H17663" s="6"/>
      <c r="I17663" s="6"/>
      <c r="J17663" s="6">
        <v>67.466153846153858</v>
      </c>
      <c r="K17663">
        <f t="shared" si="550"/>
        <v>2</v>
      </c>
    </row>
    <row r="17664" spans="1:11" x14ac:dyDescent="0.25">
      <c r="A17664" s="5" t="str">
        <f t="shared" si="551"/>
        <v>ZoneSouth of LugoMonthly Peak DayMay23</v>
      </c>
      <c r="B17664" t="s">
        <v>2238</v>
      </c>
      <c r="C17664" t="s">
        <v>2270</v>
      </c>
      <c r="D17664" t="s">
        <v>3006</v>
      </c>
      <c r="E17664" t="s">
        <v>3388</v>
      </c>
      <c r="F17664" s="6">
        <v>23</v>
      </c>
      <c r="G17664" s="6"/>
      <c r="H17664" s="6"/>
      <c r="I17664" s="6"/>
      <c r="J17664" s="6">
        <v>65.651153846153846</v>
      </c>
      <c r="K17664">
        <f t="shared" si="550"/>
        <v>2</v>
      </c>
    </row>
    <row r="17665" spans="1:11" x14ac:dyDescent="0.25">
      <c r="A17665" s="5" t="str">
        <f t="shared" si="551"/>
        <v>ZoneSouth of LugoMonthly Peak DayMay24</v>
      </c>
      <c r="B17665" t="s">
        <v>2238</v>
      </c>
      <c r="C17665" t="s">
        <v>2270</v>
      </c>
      <c r="D17665" t="s">
        <v>3006</v>
      </c>
      <c r="E17665" t="s">
        <v>3388</v>
      </c>
      <c r="F17665" s="6">
        <v>24</v>
      </c>
      <c r="G17665" s="6"/>
      <c r="H17665" s="6"/>
      <c r="I17665" s="6"/>
      <c r="J17665" s="6">
        <v>64.46846153846154</v>
      </c>
      <c r="K17665">
        <f t="shared" si="550"/>
        <v>2</v>
      </c>
    </row>
    <row r="17666" spans="1:11" x14ac:dyDescent="0.25">
      <c r="A17666" s="5" t="str">
        <f t="shared" si="551"/>
        <v>ZoneSouth of LugoAverage WeekdayJune1</v>
      </c>
      <c r="B17666" t="s">
        <v>2238</v>
      </c>
      <c r="C17666" t="s">
        <v>2270</v>
      </c>
      <c r="D17666" t="s">
        <v>3007</v>
      </c>
      <c r="E17666" t="s">
        <v>3389</v>
      </c>
      <c r="F17666" s="6">
        <v>1</v>
      </c>
      <c r="G17666" s="6"/>
      <c r="H17666" s="6"/>
      <c r="I17666" s="6"/>
      <c r="J17666" s="6">
        <v>63.559615384615398</v>
      </c>
      <c r="K17666">
        <f t="shared" ref="K17666:K17729" si="552">INDEX(events, MATCH(CONCATENATE(B17666, C17666, D17666, E17666), events_y, 0), MATCH("Confidential", events_x, 0))</f>
        <v>2</v>
      </c>
    </row>
    <row r="17667" spans="1:11" x14ac:dyDescent="0.25">
      <c r="A17667" s="5" t="str">
        <f t="shared" ref="A17667:A17730" si="553">CONCATENATE(B17667, C17667, D17667, E17667, F17667)</f>
        <v>ZoneSouth of LugoAverage WeekdayJune2</v>
      </c>
      <c r="B17667" t="s">
        <v>2238</v>
      </c>
      <c r="C17667" t="s">
        <v>2270</v>
      </c>
      <c r="D17667" t="s">
        <v>3007</v>
      </c>
      <c r="E17667" t="s">
        <v>3389</v>
      </c>
      <c r="F17667" s="6">
        <v>2</v>
      </c>
      <c r="G17667" s="6"/>
      <c r="H17667" s="6"/>
      <c r="I17667" s="6"/>
      <c r="J17667" s="6">
        <v>62.933076597360483</v>
      </c>
      <c r="K17667">
        <f t="shared" si="552"/>
        <v>2</v>
      </c>
    </row>
    <row r="17668" spans="1:11" x14ac:dyDescent="0.25">
      <c r="A17668" s="5" t="str">
        <f t="shared" si="553"/>
        <v>ZoneSouth of LugoAverage WeekdayJune3</v>
      </c>
      <c r="B17668" t="s">
        <v>2238</v>
      </c>
      <c r="C17668" t="s">
        <v>2270</v>
      </c>
      <c r="D17668" t="s">
        <v>3007</v>
      </c>
      <c r="E17668" t="s">
        <v>3389</v>
      </c>
      <c r="F17668" s="6">
        <v>3</v>
      </c>
      <c r="G17668" s="6"/>
      <c r="H17668" s="6"/>
      <c r="I17668" s="6"/>
      <c r="J17668" s="6">
        <v>62.33730785663311</v>
      </c>
      <c r="K17668">
        <f t="shared" si="552"/>
        <v>2</v>
      </c>
    </row>
    <row r="17669" spans="1:11" x14ac:dyDescent="0.25">
      <c r="A17669" s="5" t="str">
        <f t="shared" si="553"/>
        <v>ZoneSouth of LugoAverage WeekdayJune4</v>
      </c>
      <c r="B17669" t="s">
        <v>2238</v>
      </c>
      <c r="C17669" t="s">
        <v>2270</v>
      </c>
      <c r="D17669" t="s">
        <v>3007</v>
      </c>
      <c r="E17669" t="s">
        <v>3389</v>
      </c>
      <c r="F17669" s="6">
        <v>4</v>
      </c>
      <c r="G17669" s="6"/>
      <c r="H17669" s="6"/>
      <c r="I17669" s="6"/>
      <c r="J17669" s="6">
        <v>61.422307234544022</v>
      </c>
      <c r="K17669">
        <f t="shared" si="552"/>
        <v>2</v>
      </c>
    </row>
    <row r="17670" spans="1:11" x14ac:dyDescent="0.25">
      <c r="A17670" s="5" t="str">
        <f t="shared" si="553"/>
        <v>ZoneSouth of LugoAverage WeekdayJune5</v>
      </c>
      <c r="B17670" t="s">
        <v>2238</v>
      </c>
      <c r="C17670" t="s">
        <v>2270</v>
      </c>
      <c r="D17670" t="s">
        <v>3007</v>
      </c>
      <c r="E17670" t="s">
        <v>3389</v>
      </c>
      <c r="F17670" s="6">
        <v>5</v>
      </c>
      <c r="G17670" s="6"/>
      <c r="H17670" s="6"/>
      <c r="I17670" s="6"/>
      <c r="J17670" s="6">
        <v>60.518462547889122</v>
      </c>
      <c r="K17670">
        <f t="shared" si="552"/>
        <v>2</v>
      </c>
    </row>
    <row r="17671" spans="1:11" x14ac:dyDescent="0.25">
      <c r="A17671" s="5" t="str">
        <f t="shared" si="553"/>
        <v>ZoneSouth of LugoAverage WeekdayJune6</v>
      </c>
      <c r="B17671" t="s">
        <v>2238</v>
      </c>
      <c r="C17671" t="s">
        <v>2270</v>
      </c>
      <c r="D17671" t="s">
        <v>3007</v>
      </c>
      <c r="E17671" t="s">
        <v>3389</v>
      </c>
      <c r="F17671" s="6">
        <v>6</v>
      </c>
      <c r="G17671" s="6"/>
      <c r="H17671" s="6"/>
      <c r="I17671" s="6"/>
      <c r="J17671" s="6">
        <v>60.093846101027268</v>
      </c>
      <c r="K17671">
        <f t="shared" si="552"/>
        <v>2</v>
      </c>
    </row>
    <row r="17672" spans="1:11" x14ac:dyDescent="0.25">
      <c r="A17672" s="5" t="str">
        <f t="shared" si="553"/>
        <v>ZoneSouth of LugoAverage WeekdayJune7</v>
      </c>
      <c r="B17672" t="s">
        <v>2238</v>
      </c>
      <c r="C17672" t="s">
        <v>2270</v>
      </c>
      <c r="D17672" t="s">
        <v>3007</v>
      </c>
      <c r="E17672" t="s">
        <v>3389</v>
      </c>
      <c r="F17672" s="6">
        <v>7</v>
      </c>
      <c r="G17672" s="6"/>
      <c r="H17672" s="6"/>
      <c r="I17672" s="6"/>
      <c r="J17672" s="6">
        <v>59.91269214336689</v>
      </c>
      <c r="K17672">
        <f t="shared" si="552"/>
        <v>2</v>
      </c>
    </row>
    <row r="17673" spans="1:11" x14ac:dyDescent="0.25">
      <c r="A17673" s="5" t="str">
        <f t="shared" si="553"/>
        <v>ZoneSouth of LugoAverage WeekdayJune8</v>
      </c>
      <c r="B17673" t="s">
        <v>2238</v>
      </c>
      <c r="C17673" t="s">
        <v>2270</v>
      </c>
      <c r="D17673" t="s">
        <v>3007</v>
      </c>
      <c r="E17673" t="s">
        <v>3389</v>
      </c>
      <c r="F17673" s="6">
        <v>8</v>
      </c>
      <c r="G17673" s="6"/>
      <c r="H17673" s="6"/>
      <c r="I17673" s="6"/>
      <c r="J17673" s="6">
        <v>60.769999137291542</v>
      </c>
      <c r="K17673">
        <f t="shared" si="552"/>
        <v>2</v>
      </c>
    </row>
    <row r="17674" spans="1:11" x14ac:dyDescent="0.25">
      <c r="A17674" s="5" t="str">
        <f t="shared" si="553"/>
        <v>ZoneSouth of LugoAverage WeekdayJune9</v>
      </c>
      <c r="B17674" t="s">
        <v>2238</v>
      </c>
      <c r="C17674" t="s">
        <v>2270</v>
      </c>
      <c r="D17674" t="s">
        <v>3007</v>
      </c>
      <c r="E17674" t="s">
        <v>3389</v>
      </c>
      <c r="F17674" s="6">
        <v>9</v>
      </c>
      <c r="G17674" s="6"/>
      <c r="H17674" s="6"/>
      <c r="I17674" s="6"/>
      <c r="J17674" s="6">
        <v>62.545768884512093</v>
      </c>
      <c r="K17674">
        <f t="shared" si="552"/>
        <v>2</v>
      </c>
    </row>
    <row r="17675" spans="1:11" x14ac:dyDescent="0.25">
      <c r="A17675" s="5" t="str">
        <f t="shared" si="553"/>
        <v>ZoneSouth of LugoAverage WeekdayJune10</v>
      </c>
      <c r="B17675" t="s">
        <v>2238</v>
      </c>
      <c r="C17675" t="s">
        <v>2270</v>
      </c>
      <c r="D17675" t="s">
        <v>3007</v>
      </c>
      <c r="E17675" t="s">
        <v>3389</v>
      </c>
      <c r="F17675" s="6">
        <v>10</v>
      </c>
      <c r="G17675" s="6"/>
      <c r="H17675" s="6"/>
      <c r="I17675" s="6"/>
      <c r="J17675" s="6">
        <v>65.415386786827668</v>
      </c>
      <c r="K17675">
        <f t="shared" si="552"/>
        <v>2</v>
      </c>
    </row>
    <row r="17676" spans="1:11" x14ac:dyDescent="0.25">
      <c r="A17676" s="5" t="str">
        <f t="shared" si="553"/>
        <v>ZoneSouth of LugoAverage WeekdayJune11</v>
      </c>
      <c r="B17676" t="s">
        <v>2238</v>
      </c>
      <c r="C17676" t="s">
        <v>2270</v>
      </c>
      <c r="D17676" t="s">
        <v>3007</v>
      </c>
      <c r="E17676" t="s">
        <v>3389</v>
      </c>
      <c r="F17676" s="6">
        <v>11</v>
      </c>
      <c r="G17676" s="6"/>
      <c r="H17676" s="6"/>
      <c r="I17676" s="6"/>
      <c r="J17676" s="6">
        <v>68.435769888070908</v>
      </c>
      <c r="K17676">
        <f t="shared" si="552"/>
        <v>2</v>
      </c>
    </row>
    <row r="17677" spans="1:11" x14ac:dyDescent="0.25">
      <c r="A17677" s="5" t="str">
        <f t="shared" si="553"/>
        <v>ZoneSouth of LugoAverage WeekdayJune12</v>
      </c>
      <c r="B17677" t="s">
        <v>2238</v>
      </c>
      <c r="C17677" t="s">
        <v>2270</v>
      </c>
      <c r="D17677" t="s">
        <v>3007</v>
      </c>
      <c r="E17677" t="s">
        <v>3389</v>
      </c>
      <c r="F17677" s="6">
        <v>12</v>
      </c>
      <c r="G17677" s="6"/>
      <c r="H17677" s="6"/>
      <c r="I17677" s="6"/>
      <c r="J17677" s="6">
        <v>72.138460599459137</v>
      </c>
      <c r="K17677">
        <f t="shared" si="552"/>
        <v>2</v>
      </c>
    </row>
    <row r="17678" spans="1:11" x14ac:dyDescent="0.25">
      <c r="A17678" s="5" t="str">
        <f t="shared" si="553"/>
        <v>ZoneSouth of LugoAverage WeekdayJune13</v>
      </c>
      <c r="B17678" t="s">
        <v>2238</v>
      </c>
      <c r="C17678" t="s">
        <v>2270</v>
      </c>
      <c r="D17678" t="s">
        <v>3007</v>
      </c>
      <c r="E17678" t="s">
        <v>3389</v>
      </c>
      <c r="F17678" s="6">
        <v>13</v>
      </c>
      <c r="G17678" s="6"/>
      <c r="H17678" s="6"/>
      <c r="I17678" s="6"/>
      <c r="J17678" s="6">
        <v>76.03961504422702</v>
      </c>
      <c r="K17678">
        <f t="shared" si="552"/>
        <v>2</v>
      </c>
    </row>
    <row r="17679" spans="1:11" x14ac:dyDescent="0.25">
      <c r="A17679" s="5" t="str">
        <f t="shared" si="553"/>
        <v>ZoneSouth of LugoAverage WeekdayJune14</v>
      </c>
      <c r="B17679" t="s">
        <v>2238</v>
      </c>
      <c r="C17679" t="s">
        <v>2270</v>
      </c>
      <c r="D17679" t="s">
        <v>3007</v>
      </c>
      <c r="E17679" t="s">
        <v>3389</v>
      </c>
      <c r="F17679" s="6">
        <v>14</v>
      </c>
      <c r="G17679" s="6"/>
      <c r="H17679" s="6"/>
      <c r="I17679" s="6"/>
      <c r="J17679" s="6">
        <v>79.657692835881164</v>
      </c>
      <c r="K17679">
        <f t="shared" si="552"/>
        <v>2</v>
      </c>
    </row>
    <row r="17680" spans="1:11" x14ac:dyDescent="0.25">
      <c r="A17680" s="5" t="str">
        <f t="shared" si="553"/>
        <v>ZoneSouth of LugoAverage WeekdayJune15</v>
      </c>
      <c r="B17680" t="s">
        <v>2238</v>
      </c>
      <c r="C17680" t="s">
        <v>2270</v>
      </c>
      <c r="D17680" t="s">
        <v>3007</v>
      </c>
      <c r="E17680" t="s">
        <v>3389</v>
      </c>
      <c r="F17680" s="6">
        <v>15</v>
      </c>
      <c r="G17680" s="6"/>
      <c r="H17680" s="6"/>
      <c r="I17680" s="6"/>
      <c r="J17680" s="6">
        <v>82.106925377478973</v>
      </c>
      <c r="K17680">
        <f t="shared" si="552"/>
        <v>2</v>
      </c>
    </row>
    <row r="17681" spans="1:11" x14ac:dyDescent="0.25">
      <c r="A17681" s="5" t="str">
        <f t="shared" si="553"/>
        <v>ZoneSouth of LugoAverage WeekdayJune16</v>
      </c>
      <c r="B17681" t="s">
        <v>2238</v>
      </c>
      <c r="C17681" t="s">
        <v>2270</v>
      </c>
      <c r="D17681" t="s">
        <v>3007</v>
      </c>
      <c r="E17681" t="s">
        <v>3389</v>
      </c>
      <c r="F17681" s="6">
        <v>16</v>
      </c>
      <c r="G17681" s="6"/>
      <c r="H17681" s="6"/>
      <c r="I17681" s="6"/>
      <c r="J17681" s="6">
        <v>83.059233151949371</v>
      </c>
      <c r="K17681">
        <f t="shared" si="552"/>
        <v>2</v>
      </c>
    </row>
    <row r="17682" spans="1:11" x14ac:dyDescent="0.25">
      <c r="A17682" s="5" t="str">
        <f t="shared" si="553"/>
        <v>ZoneSouth of LugoAverage WeekdayJune17</v>
      </c>
      <c r="B17682" t="s">
        <v>2238</v>
      </c>
      <c r="C17682" t="s">
        <v>2270</v>
      </c>
      <c r="D17682" t="s">
        <v>3007</v>
      </c>
      <c r="E17682" t="s">
        <v>3389</v>
      </c>
      <c r="F17682" s="6">
        <v>17</v>
      </c>
      <c r="G17682" s="6"/>
      <c r="H17682" s="6"/>
      <c r="I17682" s="6"/>
      <c r="J17682" s="6">
        <v>82.759229806753311</v>
      </c>
      <c r="K17682">
        <f t="shared" si="552"/>
        <v>2</v>
      </c>
    </row>
    <row r="17683" spans="1:11" x14ac:dyDescent="0.25">
      <c r="A17683" s="5" t="str">
        <f t="shared" si="553"/>
        <v>ZoneSouth of LugoAverage WeekdayJune18</v>
      </c>
      <c r="B17683" t="s">
        <v>2238</v>
      </c>
      <c r="C17683" t="s">
        <v>2270</v>
      </c>
      <c r="D17683" t="s">
        <v>3007</v>
      </c>
      <c r="E17683" t="s">
        <v>3389</v>
      </c>
      <c r="F17683" s="6">
        <v>18</v>
      </c>
      <c r="G17683" s="6"/>
      <c r="H17683" s="6"/>
      <c r="I17683" s="6"/>
      <c r="J17683" s="6">
        <v>80.650001232440658</v>
      </c>
      <c r="K17683">
        <f t="shared" si="552"/>
        <v>2</v>
      </c>
    </row>
    <row r="17684" spans="1:11" x14ac:dyDescent="0.25">
      <c r="A17684" s="5" t="str">
        <f t="shared" si="553"/>
        <v>ZoneSouth of LugoAverage WeekdayJune19</v>
      </c>
      <c r="B17684" t="s">
        <v>2238</v>
      </c>
      <c r="C17684" t="s">
        <v>2270</v>
      </c>
      <c r="D17684" t="s">
        <v>3007</v>
      </c>
      <c r="E17684" t="s">
        <v>3389</v>
      </c>
      <c r="F17684" s="6">
        <v>19</v>
      </c>
      <c r="G17684" s="6"/>
      <c r="H17684" s="6"/>
      <c r="I17684" s="6"/>
      <c r="J17684" s="6">
        <v>77.727692824143631</v>
      </c>
      <c r="K17684">
        <f t="shared" si="552"/>
        <v>2</v>
      </c>
    </row>
    <row r="17685" spans="1:11" x14ac:dyDescent="0.25">
      <c r="A17685" s="5" t="str">
        <f t="shared" si="553"/>
        <v>ZoneSouth of LugoAverage WeekdayJune20</v>
      </c>
      <c r="B17685" t="s">
        <v>2238</v>
      </c>
      <c r="C17685" t="s">
        <v>2270</v>
      </c>
      <c r="D17685" t="s">
        <v>3007</v>
      </c>
      <c r="E17685" t="s">
        <v>3389</v>
      </c>
      <c r="F17685" s="6">
        <v>20</v>
      </c>
      <c r="G17685" s="6"/>
      <c r="H17685" s="6"/>
      <c r="I17685" s="6"/>
      <c r="J17685" s="6">
        <v>74.568460317758408</v>
      </c>
      <c r="K17685">
        <f t="shared" si="552"/>
        <v>2</v>
      </c>
    </row>
    <row r="17686" spans="1:11" x14ac:dyDescent="0.25">
      <c r="A17686" s="5" t="str">
        <f t="shared" si="553"/>
        <v>ZoneSouth of LugoAverage WeekdayJune21</v>
      </c>
      <c r="B17686" t="s">
        <v>2238</v>
      </c>
      <c r="C17686" t="s">
        <v>2270</v>
      </c>
      <c r="D17686" t="s">
        <v>3007</v>
      </c>
      <c r="E17686" t="s">
        <v>3389</v>
      </c>
      <c r="F17686" s="6">
        <v>21</v>
      </c>
      <c r="G17686" s="6"/>
      <c r="H17686" s="6"/>
      <c r="I17686" s="6"/>
      <c r="J17686" s="6">
        <v>70.592306870680588</v>
      </c>
      <c r="K17686">
        <f t="shared" si="552"/>
        <v>2</v>
      </c>
    </row>
    <row r="17687" spans="1:11" x14ac:dyDescent="0.25">
      <c r="A17687" s="5" t="str">
        <f t="shared" si="553"/>
        <v>ZoneSouth of LugoAverage WeekdayJune22</v>
      </c>
      <c r="B17687" t="s">
        <v>2238</v>
      </c>
      <c r="C17687" t="s">
        <v>2270</v>
      </c>
      <c r="D17687" t="s">
        <v>3007</v>
      </c>
      <c r="E17687" t="s">
        <v>3389</v>
      </c>
      <c r="F17687" s="6">
        <v>22</v>
      </c>
      <c r="G17687" s="6"/>
      <c r="H17687" s="6"/>
      <c r="I17687" s="6"/>
      <c r="J17687" s="6">
        <v>67.770385595468369</v>
      </c>
      <c r="K17687">
        <f t="shared" si="552"/>
        <v>2</v>
      </c>
    </row>
    <row r="17688" spans="1:11" x14ac:dyDescent="0.25">
      <c r="A17688" s="5" t="str">
        <f t="shared" si="553"/>
        <v>ZoneSouth of LugoAverage WeekdayJune23</v>
      </c>
      <c r="B17688" t="s">
        <v>2238</v>
      </c>
      <c r="C17688" t="s">
        <v>2270</v>
      </c>
      <c r="D17688" t="s">
        <v>3007</v>
      </c>
      <c r="E17688" t="s">
        <v>3389</v>
      </c>
      <c r="F17688" s="6">
        <v>23</v>
      </c>
      <c r="G17688" s="6"/>
      <c r="H17688" s="6"/>
      <c r="I17688" s="6"/>
      <c r="J17688" s="6">
        <v>66.528077345628006</v>
      </c>
      <c r="K17688">
        <f t="shared" si="552"/>
        <v>2</v>
      </c>
    </row>
    <row r="17689" spans="1:11" x14ac:dyDescent="0.25">
      <c r="A17689" s="5" t="str">
        <f t="shared" si="553"/>
        <v>ZoneSouth of LugoAverage WeekdayJune24</v>
      </c>
      <c r="B17689" t="s">
        <v>2238</v>
      </c>
      <c r="C17689" t="s">
        <v>2270</v>
      </c>
      <c r="D17689" t="s">
        <v>3007</v>
      </c>
      <c r="E17689" t="s">
        <v>3389</v>
      </c>
      <c r="F17689" s="6">
        <v>24</v>
      </c>
      <c r="G17689" s="6"/>
      <c r="H17689" s="6"/>
      <c r="I17689" s="6"/>
      <c r="J17689" s="6">
        <v>65.351538291344269</v>
      </c>
      <c r="K17689">
        <f t="shared" si="552"/>
        <v>2</v>
      </c>
    </row>
    <row r="17690" spans="1:11" x14ac:dyDescent="0.25">
      <c r="A17690" s="5" t="str">
        <f t="shared" si="553"/>
        <v>ZoneSouth of LugoMonthly Peak DayJune1</v>
      </c>
      <c r="B17690" t="s">
        <v>2238</v>
      </c>
      <c r="C17690" t="s">
        <v>2270</v>
      </c>
      <c r="D17690" t="s">
        <v>3008</v>
      </c>
      <c r="E17690" t="s">
        <v>3389</v>
      </c>
      <c r="F17690" s="6">
        <v>1</v>
      </c>
      <c r="G17690" s="6"/>
      <c r="H17690" s="6"/>
      <c r="I17690" s="6"/>
      <c r="J17690" s="6">
        <v>72.157306671142578</v>
      </c>
      <c r="K17690">
        <f t="shared" si="552"/>
        <v>2</v>
      </c>
    </row>
    <row r="17691" spans="1:11" x14ac:dyDescent="0.25">
      <c r="A17691" s="5" t="str">
        <f t="shared" si="553"/>
        <v>ZoneSouth of LugoMonthly Peak DayJune2</v>
      </c>
      <c r="B17691" t="s">
        <v>2238</v>
      </c>
      <c r="C17691" t="s">
        <v>2270</v>
      </c>
      <c r="D17691" t="s">
        <v>3008</v>
      </c>
      <c r="E17691" t="s">
        <v>3389</v>
      </c>
      <c r="F17691" s="6">
        <v>2</v>
      </c>
      <c r="G17691" s="6"/>
      <c r="H17691" s="6"/>
      <c r="I17691" s="6"/>
      <c r="J17691" s="6">
        <v>71.01615348229042</v>
      </c>
      <c r="K17691">
        <f t="shared" si="552"/>
        <v>2</v>
      </c>
    </row>
    <row r="17692" spans="1:11" x14ac:dyDescent="0.25">
      <c r="A17692" s="5" t="str">
        <f t="shared" si="553"/>
        <v>ZoneSouth of LugoMonthly Peak DayJune3</v>
      </c>
      <c r="B17692" t="s">
        <v>2238</v>
      </c>
      <c r="C17692" t="s">
        <v>2270</v>
      </c>
      <c r="D17692" t="s">
        <v>3008</v>
      </c>
      <c r="E17692" t="s">
        <v>3389</v>
      </c>
      <c r="F17692" s="6">
        <v>3</v>
      </c>
      <c r="G17692" s="6"/>
      <c r="H17692" s="6"/>
      <c r="I17692" s="6"/>
      <c r="J17692" s="6">
        <v>70.119231884296127</v>
      </c>
      <c r="K17692">
        <f t="shared" si="552"/>
        <v>2</v>
      </c>
    </row>
    <row r="17693" spans="1:11" x14ac:dyDescent="0.25">
      <c r="A17693" s="5" t="str">
        <f t="shared" si="553"/>
        <v>ZoneSouth of LugoMonthly Peak DayJune4</v>
      </c>
      <c r="B17693" t="s">
        <v>2238</v>
      </c>
      <c r="C17693" t="s">
        <v>2270</v>
      </c>
      <c r="D17693" t="s">
        <v>3008</v>
      </c>
      <c r="E17693" t="s">
        <v>3389</v>
      </c>
      <c r="F17693" s="6">
        <v>4</v>
      </c>
      <c r="G17693" s="6"/>
      <c r="H17693" s="6"/>
      <c r="I17693" s="6"/>
      <c r="J17693" s="6">
        <v>69.275001525878906</v>
      </c>
      <c r="K17693">
        <f t="shared" si="552"/>
        <v>2</v>
      </c>
    </row>
    <row r="17694" spans="1:11" x14ac:dyDescent="0.25">
      <c r="A17694" s="5" t="str">
        <f t="shared" si="553"/>
        <v>ZoneSouth of LugoMonthly Peak DayJune5</v>
      </c>
      <c r="B17694" t="s">
        <v>2238</v>
      </c>
      <c r="C17694" t="s">
        <v>2270</v>
      </c>
      <c r="D17694" t="s">
        <v>3008</v>
      </c>
      <c r="E17694" t="s">
        <v>3389</v>
      </c>
      <c r="F17694" s="6">
        <v>5</v>
      </c>
      <c r="G17694" s="6"/>
      <c r="H17694" s="6"/>
      <c r="I17694" s="6"/>
      <c r="J17694" s="6">
        <v>68.906540210430435</v>
      </c>
      <c r="K17694">
        <f t="shared" si="552"/>
        <v>2</v>
      </c>
    </row>
    <row r="17695" spans="1:11" x14ac:dyDescent="0.25">
      <c r="A17695" s="5" t="str">
        <f t="shared" si="553"/>
        <v>ZoneSouth of LugoMonthly Peak DayJune6</v>
      </c>
      <c r="B17695" t="s">
        <v>2238</v>
      </c>
      <c r="C17695" t="s">
        <v>2270</v>
      </c>
      <c r="D17695" t="s">
        <v>3008</v>
      </c>
      <c r="E17695" t="s">
        <v>3389</v>
      </c>
      <c r="F17695" s="6">
        <v>6</v>
      </c>
      <c r="G17695" s="6"/>
      <c r="H17695" s="6"/>
      <c r="I17695" s="6"/>
      <c r="J17695" s="6">
        <v>68.411539958073547</v>
      </c>
      <c r="K17695">
        <f t="shared" si="552"/>
        <v>2</v>
      </c>
    </row>
    <row r="17696" spans="1:11" x14ac:dyDescent="0.25">
      <c r="A17696" s="5" t="str">
        <f t="shared" si="553"/>
        <v>ZoneSouth of LugoMonthly Peak DayJune7</v>
      </c>
      <c r="B17696" t="s">
        <v>2238</v>
      </c>
      <c r="C17696" t="s">
        <v>2270</v>
      </c>
      <c r="D17696" t="s">
        <v>3008</v>
      </c>
      <c r="E17696" t="s">
        <v>3389</v>
      </c>
      <c r="F17696" s="6">
        <v>7</v>
      </c>
      <c r="G17696" s="6"/>
      <c r="H17696" s="6"/>
      <c r="I17696" s="6"/>
      <c r="J17696" s="6">
        <v>68.171539013202377</v>
      </c>
      <c r="K17696">
        <f t="shared" si="552"/>
        <v>2</v>
      </c>
    </row>
    <row r="17697" spans="1:11" x14ac:dyDescent="0.25">
      <c r="A17697" s="5" t="str">
        <f t="shared" si="553"/>
        <v>ZoneSouth of LugoMonthly Peak DayJune8</v>
      </c>
      <c r="B17697" t="s">
        <v>2238</v>
      </c>
      <c r="C17697" t="s">
        <v>2270</v>
      </c>
      <c r="D17697" t="s">
        <v>3008</v>
      </c>
      <c r="E17697" t="s">
        <v>3389</v>
      </c>
      <c r="F17697" s="6">
        <v>8</v>
      </c>
      <c r="G17697" s="6"/>
      <c r="H17697" s="6"/>
      <c r="I17697" s="6"/>
      <c r="J17697" s="6">
        <v>68.704614492563095</v>
      </c>
      <c r="K17697">
        <f t="shared" si="552"/>
        <v>2</v>
      </c>
    </row>
    <row r="17698" spans="1:11" x14ac:dyDescent="0.25">
      <c r="A17698" s="5" t="str">
        <f t="shared" si="553"/>
        <v>ZoneSouth of LugoMonthly Peak DayJune9</v>
      </c>
      <c r="B17698" t="s">
        <v>2238</v>
      </c>
      <c r="C17698" t="s">
        <v>2270</v>
      </c>
      <c r="D17698" t="s">
        <v>3008</v>
      </c>
      <c r="E17698" t="s">
        <v>3389</v>
      </c>
      <c r="F17698" s="6">
        <v>9</v>
      </c>
      <c r="G17698" s="6"/>
      <c r="H17698" s="6"/>
      <c r="I17698" s="6"/>
      <c r="J17698" s="6">
        <v>71.215383676382217</v>
      </c>
      <c r="K17698">
        <f t="shared" si="552"/>
        <v>2</v>
      </c>
    </row>
    <row r="17699" spans="1:11" x14ac:dyDescent="0.25">
      <c r="A17699" s="5" t="str">
        <f t="shared" si="553"/>
        <v>ZoneSouth of LugoMonthly Peak DayJune10</v>
      </c>
      <c r="B17699" t="s">
        <v>2238</v>
      </c>
      <c r="C17699" t="s">
        <v>2270</v>
      </c>
      <c r="D17699" t="s">
        <v>3008</v>
      </c>
      <c r="E17699" t="s">
        <v>3389</v>
      </c>
      <c r="F17699" s="6">
        <v>10</v>
      </c>
      <c r="G17699" s="6"/>
      <c r="H17699" s="6"/>
      <c r="I17699" s="6"/>
      <c r="J17699" s="6">
        <v>74.1046142578125</v>
      </c>
      <c r="K17699">
        <f t="shared" si="552"/>
        <v>2</v>
      </c>
    </row>
    <row r="17700" spans="1:11" x14ac:dyDescent="0.25">
      <c r="A17700" s="5" t="str">
        <f t="shared" si="553"/>
        <v>ZoneSouth of LugoMonthly Peak DayJune11</v>
      </c>
      <c r="B17700" t="s">
        <v>2238</v>
      </c>
      <c r="C17700" t="s">
        <v>2270</v>
      </c>
      <c r="D17700" t="s">
        <v>3008</v>
      </c>
      <c r="E17700" t="s">
        <v>3389</v>
      </c>
      <c r="F17700" s="6">
        <v>11</v>
      </c>
      <c r="G17700" s="6"/>
      <c r="H17700" s="6"/>
      <c r="I17700" s="6"/>
      <c r="J17700" s="6">
        <v>76.540385613074676</v>
      </c>
      <c r="K17700">
        <f t="shared" si="552"/>
        <v>2</v>
      </c>
    </row>
    <row r="17701" spans="1:11" x14ac:dyDescent="0.25">
      <c r="A17701" s="5" t="str">
        <f t="shared" si="553"/>
        <v>ZoneSouth of LugoMonthly Peak DayJune12</v>
      </c>
      <c r="B17701" t="s">
        <v>2238</v>
      </c>
      <c r="C17701" t="s">
        <v>2270</v>
      </c>
      <c r="D17701" t="s">
        <v>3008</v>
      </c>
      <c r="E17701" t="s">
        <v>3389</v>
      </c>
      <c r="F17701" s="6">
        <v>12</v>
      </c>
      <c r="G17701" s="6"/>
      <c r="H17701" s="6"/>
      <c r="I17701" s="6"/>
      <c r="J17701" s="6">
        <v>81.581536513108475</v>
      </c>
      <c r="K17701">
        <f t="shared" si="552"/>
        <v>2</v>
      </c>
    </row>
    <row r="17702" spans="1:11" x14ac:dyDescent="0.25">
      <c r="A17702" s="5" t="str">
        <f t="shared" si="553"/>
        <v>ZoneSouth of LugoMonthly Peak DayJune13</v>
      </c>
      <c r="B17702" t="s">
        <v>2238</v>
      </c>
      <c r="C17702" t="s">
        <v>2270</v>
      </c>
      <c r="D17702" t="s">
        <v>3008</v>
      </c>
      <c r="E17702" t="s">
        <v>3389</v>
      </c>
      <c r="F17702" s="6">
        <v>13</v>
      </c>
      <c r="G17702" s="6"/>
      <c r="H17702" s="6"/>
      <c r="I17702" s="6"/>
      <c r="J17702" s="6">
        <v>85.957689431997451</v>
      </c>
      <c r="K17702">
        <f t="shared" si="552"/>
        <v>2</v>
      </c>
    </row>
    <row r="17703" spans="1:11" x14ac:dyDescent="0.25">
      <c r="A17703" s="5" t="str">
        <f t="shared" si="553"/>
        <v>ZoneSouth of LugoMonthly Peak DayJune14</v>
      </c>
      <c r="B17703" t="s">
        <v>2238</v>
      </c>
      <c r="C17703" t="s">
        <v>2270</v>
      </c>
      <c r="D17703" t="s">
        <v>3008</v>
      </c>
      <c r="E17703" t="s">
        <v>3389</v>
      </c>
      <c r="F17703" s="6">
        <v>14</v>
      </c>
      <c r="G17703" s="6"/>
      <c r="H17703" s="6"/>
      <c r="I17703" s="6"/>
      <c r="J17703" s="6">
        <v>87.084615267240082</v>
      </c>
      <c r="K17703">
        <f t="shared" si="552"/>
        <v>2</v>
      </c>
    </row>
    <row r="17704" spans="1:11" x14ac:dyDescent="0.25">
      <c r="A17704" s="5" t="str">
        <f t="shared" si="553"/>
        <v>ZoneSouth of LugoMonthly Peak DayJune15</v>
      </c>
      <c r="B17704" t="s">
        <v>2238</v>
      </c>
      <c r="C17704" t="s">
        <v>2270</v>
      </c>
      <c r="D17704" t="s">
        <v>3008</v>
      </c>
      <c r="E17704" t="s">
        <v>3389</v>
      </c>
      <c r="F17704" s="6">
        <v>15</v>
      </c>
      <c r="G17704" s="6"/>
      <c r="H17704" s="6"/>
      <c r="I17704" s="6"/>
      <c r="J17704" s="6">
        <v>87.43846101027269</v>
      </c>
      <c r="K17704">
        <f t="shared" si="552"/>
        <v>2</v>
      </c>
    </row>
    <row r="17705" spans="1:11" x14ac:dyDescent="0.25">
      <c r="A17705" s="5" t="str">
        <f t="shared" si="553"/>
        <v>ZoneSouth of LugoMonthly Peak DayJune16</v>
      </c>
      <c r="B17705" t="s">
        <v>2238</v>
      </c>
      <c r="C17705" t="s">
        <v>2270</v>
      </c>
      <c r="D17705" t="s">
        <v>3008</v>
      </c>
      <c r="E17705" t="s">
        <v>3389</v>
      </c>
      <c r="F17705" s="6">
        <v>16</v>
      </c>
      <c r="G17705" s="6"/>
      <c r="H17705" s="6"/>
      <c r="I17705" s="6"/>
      <c r="J17705" s="6">
        <v>87.626923194298371</v>
      </c>
      <c r="K17705">
        <f t="shared" si="552"/>
        <v>2</v>
      </c>
    </row>
    <row r="17706" spans="1:11" x14ac:dyDescent="0.25">
      <c r="A17706" s="5" t="str">
        <f t="shared" si="553"/>
        <v>ZoneSouth of LugoMonthly Peak DayJune17</v>
      </c>
      <c r="B17706" t="s">
        <v>2238</v>
      </c>
      <c r="C17706" t="s">
        <v>2270</v>
      </c>
      <c r="D17706" t="s">
        <v>3008</v>
      </c>
      <c r="E17706" t="s">
        <v>3389</v>
      </c>
      <c r="F17706" s="6">
        <v>17</v>
      </c>
      <c r="G17706" s="6"/>
      <c r="H17706" s="6"/>
      <c r="I17706" s="6"/>
      <c r="J17706" s="6">
        <v>88.07307522113507</v>
      </c>
      <c r="K17706">
        <f t="shared" si="552"/>
        <v>2</v>
      </c>
    </row>
    <row r="17707" spans="1:11" x14ac:dyDescent="0.25">
      <c r="A17707" s="5" t="str">
        <f t="shared" si="553"/>
        <v>ZoneSouth of LugoMonthly Peak DayJune18</v>
      </c>
      <c r="B17707" t="s">
        <v>2238</v>
      </c>
      <c r="C17707" t="s">
        <v>2270</v>
      </c>
      <c r="D17707" t="s">
        <v>3008</v>
      </c>
      <c r="E17707" t="s">
        <v>3389</v>
      </c>
      <c r="F17707" s="6">
        <v>18</v>
      </c>
      <c r="G17707" s="6"/>
      <c r="H17707" s="6"/>
      <c r="I17707" s="6"/>
      <c r="J17707" s="6">
        <v>86.469230358417221</v>
      </c>
      <c r="K17707">
        <f t="shared" si="552"/>
        <v>2</v>
      </c>
    </row>
    <row r="17708" spans="1:11" x14ac:dyDescent="0.25">
      <c r="A17708" s="5" t="str">
        <f t="shared" si="553"/>
        <v>ZoneSouth of LugoMonthly Peak DayJune19</v>
      </c>
      <c r="B17708" t="s">
        <v>2238</v>
      </c>
      <c r="C17708" t="s">
        <v>2270</v>
      </c>
      <c r="D17708" t="s">
        <v>3008</v>
      </c>
      <c r="E17708" t="s">
        <v>3389</v>
      </c>
      <c r="F17708" s="6">
        <v>19</v>
      </c>
      <c r="G17708" s="6"/>
      <c r="H17708" s="6"/>
      <c r="I17708" s="6"/>
      <c r="J17708" s="6">
        <v>84.588461655836838</v>
      </c>
      <c r="K17708">
        <f t="shared" si="552"/>
        <v>2</v>
      </c>
    </row>
    <row r="17709" spans="1:11" x14ac:dyDescent="0.25">
      <c r="A17709" s="5" t="str">
        <f t="shared" si="553"/>
        <v>ZoneSouth of LugoMonthly Peak DayJune20</v>
      </c>
      <c r="B17709" t="s">
        <v>2238</v>
      </c>
      <c r="C17709" t="s">
        <v>2270</v>
      </c>
      <c r="D17709" t="s">
        <v>3008</v>
      </c>
      <c r="E17709" t="s">
        <v>3389</v>
      </c>
      <c r="F17709" s="6">
        <v>20</v>
      </c>
      <c r="G17709" s="6"/>
      <c r="H17709" s="6"/>
      <c r="I17709" s="6"/>
      <c r="J17709" s="6">
        <v>81.552308889535752</v>
      </c>
      <c r="K17709">
        <f t="shared" si="552"/>
        <v>2</v>
      </c>
    </row>
    <row r="17710" spans="1:11" x14ac:dyDescent="0.25">
      <c r="A17710" s="5" t="str">
        <f t="shared" si="553"/>
        <v>ZoneSouth of LugoMonthly Peak DayJune21</v>
      </c>
      <c r="B17710" t="s">
        <v>2238</v>
      </c>
      <c r="C17710" t="s">
        <v>2270</v>
      </c>
      <c r="D17710" t="s">
        <v>3008</v>
      </c>
      <c r="E17710" t="s">
        <v>3389</v>
      </c>
      <c r="F17710" s="6">
        <v>21</v>
      </c>
      <c r="G17710" s="6"/>
      <c r="H17710" s="6"/>
      <c r="I17710" s="6"/>
      <c r="J17710" s="6">
        <v>77.755768409142121</v>
      </c>
      <c r="K17710">
        <f t="shared" si="552"/>
        <v>2</v>
      </c>
    </row>
    <row r="17711" spans="1:11" x14ac:dyDescent="0.25">
      <c r="A17711" s="5" t="str">
        <f t="shared" si="553"/>
        <v>ZoneSouth of LugoMonthly Peak DayJune22</v>
      </c>
      <c r="B17711" t="s">
        <v>2238</v>
      </c>
      <c r="C17711" t="s">
        <v>2270</v>
      </c>
      <c r="D17711" t="s">
        <v>3008</v>
      </c>
      <c r="E17711" t="s">
        <v>3389</v>
      </c>
      <c r="F17711" s="6">
        <v>22</v>
      </c>
      <c r="G17711" s="6"/>
      <c r="H17711" s="6"/>
      <c r="I17711" s="6"/>
      <c r="J17711" s="6">
        <v>74.739230816180893</v>
      </c>
      <c r="K17711">
        <f t="shared" si="552"/>
        <v>2</v>
      </c>
    </row>
    <row r="17712" spans="1:11" x14ac:dyDescent="0.25">
      <c r="A17712" s="5" t="str">
        <f t="shared" si="553"/>
        <v>ZoneSouth of LugoMonthly Peak DayJune23</v>
      </c>
      <c r="B17712" t="s">
        <v>2238</v>
      </c>
      <c r="C17712" t="s">
        <v>2270</v>
      </c>
      <c r="D17712" t="s">
        <v>3008</v>
      </c>
      <c r="E17712" t="s">
        <v>3389</v>
      </c>
      <c r="F17712" s="6">
        <v>23</v>
      </c>
      <c r="G17712" s="6"/>
      <c r="H17712" s="6"/>
      <c r="I17712" s="6"/>
      <c r="J17712" s="6">
        <v>73.258461291973404</v>
      </c>
      <c r="K17712">
        <f t="shared" si="552"/>
        <v>2</v>
      </c>
    </row>
    <row r="17713" spans="1:11" x14ac:dyDescent="0.25">
      <c r="A17713" s="5" t="str">
        <f t="shared" si="553"/>
        <v>ZoneSouth of LugoMonthly Peak DayJune24</v>
      </c>
      <c r="B17713" t="s">
        <v>2238</v>
      </c>
      <c r="C17713" t="s">
        <v>2270</v>
      </c>
      <c r="D17713" t="s">
        <v>3008</v>
      </c>
      <c r="E17713" t="s">
        <v>3389</v>
      </c>
      <c r="F17713" s="6">
        <v>24</v>
      </c>
      <c r="G17713" s="6"/>
      <c r="H17713" s="6"/>
      <c r="I17713" s="6"/>
      <c r="J17713" s="6">
        <v>71.449616065392121</v>
      </c>
      <c r="K17713">
        <f t="shared" si="552"/>
        <v>2</v>
      </c>
    </row>
    <row r="17714" spans="1:11" x14ac:dyDescent="0.25">
      <c r="A17714" s="5" t="str">
        <f t="shared" si="553"/>
        <v>ZoneSouth of LugoAverage WeekdayJuly1</v>
      </c>
      <c r="B17714" t="s">
        <v>2238</v>
      </c>
      <c r="C17714" t="s">
        <v>2270</v>
      </c>
      <c r="D17714" t="s">
        <v>3009</v>
      </c>
      <c r="E17714" t="s">
        <v>3390</v>
      </c>
      <c r="F17714" s="6">
        <v>1</v>
      </c>
      <c r="G17714" s="6"/>
      <c r="H17714" s="6"/>
      <c r="I17714" s="6"/>
      <c r="J17714" s="6">
        <v>71.531923076923093</v>
      </c>
      <c r="K17714">
        <f t="shared" si="552"/>
        <v>2</v>
      </c>
    </row>
    <row r="17715" spans="1:11" x14ac:dyDescent="0.25">
      <c r="A17715" s="5" t="str">
        <f t="shared" si="553"/>
        <v>ZoneSouth of LugoAverage WeekdayJuly2</v>
      </c>
      <c r="B17715" t="s">
        <v>2238</v>
      </c>
      <c r="C17715" t="s">
        <v>2270</v>
      </c>
      <c r="D17715" t="s">
        <v>3009</v>
      </c>
      <c r="E17715" t="s">
        <v>3390</v>
      </c>
      <c r="F17715" s="6">
        <v>2</v>
      </c>
      <c r="G17715" s="6"/>
      <c r="H17715" s="6"/>
      <c r="I17715" s="6"/>
      <c r="J17715" s="6">
        <v>70.855384615384594</v>
      </c>
      <c r="K17715">
        <f t="shared" si="552"/>
        <v>2</v>
      </c>
    </row>
    <row r="17716" spans="1:11" x14ac:dyDescent="0.25">
      <c r="A17716" s="5" t="str">
        <f t="shared" si="553"/>
        <v>ZoneSouth of LugoAverage WeekdayJuly3</v>
      </c>
      <c r="B17716" t="s">
        <v>2238</v>
      </c>
      <c r="C17716" t="s">
        <v>2270</v>
      </c>
      <c r="D17716" t="s">
        <v>3009</v>
      </c>
      <c r="E17716" t="s">
        <v>3390</v>
      </c>
      <c r="F17716" s="6">
        <v>3</v>
      </c>
      <c r="G17716" s="6"/>
      <c r="H17716" s="6"/>
      <c r="I17716" s="6"/>
      <c r="J17716" s="6">
        <v>70.090769230769226</v>
      </c>
      <c r="K17716">
        <f t="shared" si="552"/>
        <v>2</v>
      </c>
    </row>
    <row r="17717" spans="1:11" x14ac:dyDescent="0.25">
      <c r="A17717" s="5" t="str">
        <f t="shared" si="553"/>
        <v>ZoneSouth of LugoAverage WeekdayJuly4</v>
      </c>
      <c r="B17717" t="s">
        <v>2238</v>
      </c>
      <c r="C17717" t="s">
        <v>2270</v>
      </c>
      <c r="D17717" t="s">
        <v>3009</v>
      </c>
      <c r="E17717" t="s">
        <v>3390</v>
      </c>
      <c r="F17717" s="6">
        <v>4</v>
      </c>
      <c r="G17717" s="6"/>
      <c r="H17717" s="6"/>
      <c r="I17717" s="6"/>
      <c r="J17717" s="6">
        <v>69.581153846153839</v>
      </c>
      <c r="K17717">
        <f t="shared" si="552"/>
        <v>2</v>
      </c>
    </row>
    <row r="17718" spans="1:11" x14ac:dyDescent="0.25">
      <c r="A17718" s="5" t="str">
        <f t="shared" si="553"/>
        <v>ZoneSouth of LugoAverage WeekdayJuly5</v>
      </c>
      <c r="B17718" t="s">
        <v>2238</v>
      </c>
      <c r="C17718" t="s">
        <v>2270</v>
      </c>
      <c r="D17718" t="s">
        <v>3009</v>
      </c>
      <c r="E17718" t="s">
        <v>3390</v>
      </c>
      <c r="F17718" s="6">
        <v>5</v>
      </c>
      <c r="G17718" s="6"/>
      <c r="H17718" s="6"/>
      <c r="I17718" s="6"/>
      <c r="J17718" s="6">
        <v>68.8696153846154</v>
      </c>
      <c r="K17718">
        <f t="shared" si="552"/>
        <v>2</v>
      </c>
    </row>
    <row r="17719" spans="1:11" x14ac:dyDescent="0.25">
      <c r="A17719" s="5" t="str">
        <f t="shared" si="553"/>
        <v>ZoneSouth of LugoAverage WeekdayJuly6</v>
      </c>
      <c r="B17719" t="s">
        <v>2238</v>
      </c>
      <c r="C17719" t="s">
        <v>2270</v>
      </c>
      <c r="D17719" t="s">
        <v>3009</v>
      </c>
      <c r="E17719" t="s">
        <v>3390</v>
      </c>
      <c r="F17719" s="6">
        <v>6</v>
      </c>
      <c r="G17719" s="6"/>
      <c r="H17719" s="6"/>
      <c r="I17719" s="6"/>
      <c r="J17719" s="6">
        <v>68.539615384615416</v>
      </c>
      <c r="K17719">
        <f t="shared" si="552"/>
        <v>2</v>
      </c>
    </row>
    <row r="17720" spans="1:11" x14ac:dyDescent="0.25">
      <c r="A17720" s="5" t="str">
        <f t="shared" si="553"/>
        <v>ZoneSouth of LugoAverage WeekdayJuly7</v>
      </c>
      <c r="B17720" t="s">
        <v>2238</v>
      </c>
      <c r="C17720" t="s">
        <v>2270</v>
      </c>
      <c r="D17720" t="s">
        <v>3009</v>
      </c>
      <c r="E17720" t="s">
        <v>3390</v>
      </c>
      <c r="F17720" s="6">
        <v>7</v>
      </c>
      <c r="G17720" s="6"/>
      <c r="H17720" s="6"/>
      <c r="I17720" s="6"/>
      <c r="J17720" s="6">
        <v>68.137692307692291</v>
      </c>
      <c r="K17720">
        <f t="shared" si="552"/>
        <v>2</v>
      </c>
    </row>
    <row r="17721" spans="1:11" x14ac:dyDescent="0.25">
      <c r="A17721" s="5" t="str">
        <f t="shared" si="553"/>
        <v>ZoneSouth of LugoAverage WeekdayJuly8</v>
      </c>
      <c r="B17721" t="s">
        <v>2238</v>
      </c>
      <c r="C17721" t="s">
        <v>2270</v>
      </c>
      <c r="D17721" t="s">
        <v>3009</v>
      </c>
      <c r="E17721" t="s">
        <v>3390</v>
      </c>
      <c r="F17721" s="6">
        <v>8</v>
      </c>
      <c r="G17721" s="6"/>
      <c r="H17721" s="6"/>
      <c r="I17721" s="6"/>
      <c r="J17721" s="6">
        <v>68.397692307692324</v>
      </c>
      <c r="K17721">
        <f t="shared" si="552"/>
        <v>2</v>
      </c>
    </row>
    <row r="17722" spans="1:11" x14ac:dyDescent="0.25">
      <c r="A17722" s="5" t="str">
        <f t="shared" si="553"/>
        <v>ZoneSouth of LugoAverage WeekdayJuly9</v>
      </c>
      <c r="B17722" t="s">
        <v>2238</v>
      </c>
      <c r="C17722" t="s">
        <v>2270</v>
      </c>
      <c r="D17722" t="s">
        <v>3009</v>
      </c>
      <c r="E17722" t="s">
        <v>3390</v>
      </c>
      <c r="F17722" s="6">
        <v>9</v>
      </c>
      <c r="G17722" s="6"/>
      <c r="H17722" s="6"/>
      <c r="I17722" s="6"/>
      <c r="J17722" s="6">
        <v>70.228461538461559</v>
      </c>
      <c r="K17722">
        <f t="shared" si="552"/>
        <v>2</v>
      </c>
    </row>
    <row r="17723" spans="1:11" x14ac:dyDescent="0.25">
      <c r="A17723" s="5" t="str">
        <f t="shared" si="553"/>
        <v>ZoneSouth of LugoAverage WeekdayJuly10</v>
      </c>
      <c r="B17723" t="s">
        <v>2238</v>
      </c>
      <c r="C17723" t="s">
        <v>2270</v>
      </c>
      <c r="D17723" t="s">
        <v>3009</v>
      </c>
      <c r="E17723" t="s">
        <v>3390</v>
      </c>
      <c r="F17723" s="6">
        <v>10</v>
      </c>
      <c r="G17723" s="6"/>
      <c r="H17723" s="6"/>
      <c r="I17723" s="6"/>
      <c r="J17723" s="6">
        <v>72.68846153846151</v>
      </c>
      <c r="K17723">
        <f t="shared" si="552"/>
        <v>2</v>
      </c>
    </row>
    <row r="17724" spans="1:11" x14ac:dyDescent="0.25">
      <c r="A17724" s="5" t="str">
        <f t="shared" si="553"/>
        <v>ZoneSouth of LugoAverage WeekdayJuly11</v>
      </c>
      <c r="B17724" t="s">
        <v>2238</v>
      </c>
      <c r="C17724" t="s">
        <v>2270</v>
      </c>
      <c r="D17724" t="s">
        <v>3009</v>
      </c>
      <c r="E17724" t="s">
        <v>3390</v>
      </c>
      <c r="F17724" s="6">
        <v>11</v>
      </c>
      <c r="G17724" s="6"/>
      <c r="H17724" s="6"/>
      <c r="I17724" s="6"/>
      <c r="J17724" s="6">
        <v>76.234615384615381</v>
      </c>
      <c r="K17724">
        <f t="shared" si="552"/>
        <v>2</v>
      </c>
    </row>
    <row r="17725" spans="1:11" x14ac:dyDescent="0.25">
      <c r="A17725" s="5" t="str">
        <f t="shared" si="553"/>
        <v>ZoneSouth of LugoAverage WeekdayJuly12</v>
      </c>
      <c r="B17725" t="s">
        <v>2238</v>
      </c>
      <c r="C17725" t="s">
        <v>2270</v>
      </c>
      <c r="D17725" t="s">
        <v>3009</v>
      </c>
      <c r="E17725" t="s">
        <v>3390</v>
      </c>
      <c r="F17725" s="6">
        <v>12</v>
      </c>
      <c r="G17725" s="6"/>
      <c r="H17725" s="6"/>
      <c r="I17725" s="6"/>
      <c r="J17725" s="6">
        <v>79.626923076923077</v>
      </c>
      <c r="K17725">
        <f t="shared" si="552"/>
        <v>2</v>
      </c>
    </row>
    <row r="17726" spans="1:11" x14ac:dyDescent="0.25">
      <c r="A17726" s="5" t="str">
        <f t="shared" si="553"/>
        <v>ZoneSouth of LugoAverage WeekdayJuly13</v>
      </c>
      <c r="B17726" t="s">
        <v>2238</v>
      </c>
      <c r="C17726" t="s">
        <v>2270</v>
      </c>
      <c r="D17726" t="s">
        <v>3009</v>
      </c>
      <c r="E17726" t="s">
        <v>3390</v>
      </c>
      <c r="F17726" s="6">
        <v>13</v>
      </c>
      <c r="G17726" s="6"/>
      <c r="H17726" s="6"/>
      <c r="I17726" s="6"/>
      <c r="J17726" s="6">
        <v>82.600000000000009</v>
      </c>
      <c r="K17726">
        <f t="shared" si="552"/>
        <v>2</v>
      </c>
    </row>
    <row r="17727" spans="1:11" x14ac:dyDescent="0.25">
      <c r="A17727" s="5" t="str">
        <f t="shared" si="553"/>
        <v>ZoneSouth of LugoAverage WeekdayJuly14</v>
      </c>
      <c r="B17727" t="s">
        <v>2238</v>
      </c>
      <c r="C17727" t="s">
        <v>2270</v>
      </c>
      <c r="D17727" t="s">
        <v>3009</v>
      </c>
      <c r="E17727" t="s">
        <v>3390</v>
      </c>
      <c r="F17727" s="6">
        <v>14</v>
      </c>
      <c r="G17727" s="6"/>
      <c r="H17727" s="6"/>
      <c r="I17727" s="6"/>
      <c r="J17727" s="6">
        <v>85.557692307692307</v>
      </c>
      <c r="K17727">
        <f t="shared" si="552"/>
        <v>2</v>
      </c>
    </row>
    <row r="17728" spans="1:11" x14ac:dyDescent="0.25">
      <c r="A17728" s="5" t="str">
        <f t="shared" si="553"/>
        <v>ZoneSouth of LugoAverage WeekdayJuly15</v>
      </c>
      <c r="B17728" t="s">
        <v>2238</v>
      </c>
      <c r="C17728" t="s">
        <v>2270</v>
      </c>
      <c r="D17728" t="s">
        <v>3009</v>
      </c>
      <c r="E17728" t="s">
        <v>3390</v>
      </c>
      <c r="F17728" s="6">
        <v>15</v>
      </c>
      <c r="G17728" s="6"/>
      <c r="H17728" s="6"/>
      <c r="I17728" s="6"/>
      <c r="J17728" s="6">
        <v>87.269230769230788</v>
      </c>
      <c r="K17728">
        <f t="shared" si="552"/>
        <v>2</v>
      </c>
    </row>
    <row r="17729" spans="1:11" x14ac:dyDescent="0.25">
      <c r="A17729" s="5" t="str">
        <f t="shared" si="553"/>
        <v>ZoneSouth of LugoAverage WeekdayJuly16</v>
      </c>
      <c r="B17729" t="s">
        <v>2238</v>
      </c>
      <c r="C17729" t="s">
        <v>2270</v>
      </c>
      <c r="D17729" t="s">
        <v>3009</v>
      </c>
      <c r="E17729" t="s">
        <v>3390</v>
      </c>
      <c r="F17729" s="6">
        <v>16</v>
      </c>
      <c r="G17729" s="6"/>
      <c r="H17729" s="6"/>
      <c r="I17729" s="6"/>
      <c r="J17729" s="6">
        <v>87.553846153846138</v>
      </c>
      <c r="K17729">
        <f t="shared" si="552"/>
        <v>2</v>
      </c>
    </row>
    <row r="17730" spans="1:11" x14ac:dyDescent="0.25">
      <c r="A17730" s="5" t="str">
        <f t="shared" si="553"/>
        <v>ZoneSouth of LugoAverage WeekdayJuly17</v>
      </c>
      <c r="B17730" t="s">
        <v>2238</v>
      </c>
      <c r="C17730" t="s">
        <v>2270</v>
      </c>
      <c r="D17730" t="s">
        <v>3009</v>
      </c>
      <c r="E17730" t="s">
        <v>3390</v>
      </c>
      <c r="F17730" s="6">
        <v>17</v>
      </c>
      <c r="G17730" s="6"/>
      <c r="H17730" s="6"/>
      <c r="I17730" s="6"/>
      <c r="J17730" s="6">
        <v>87.146153846153837</v>
      </c>
      <c r="K17730">
        <f t="shared" ref="K17730:K17793" si="554">INDEX(events, MATCH(CONCATENATE(B17730, C17730, D17730, E17730), events_y, 0), MATCH("Confidential", events_x, 0))</f>
        <v>2</v>
      </c>
    </row>
    <row r="17731" spans="1:11" x14ac:dyDescent="0.25">
      <c r="A17731" s="5" t="str">
        <f t="shared" ref="A17731:A17794" si="555">CONCATENATE(B17731, C17731, D17731, E17731, F17731)</f>
        <v>ZoneSouth of LugoAverage WeekdayJuly18</v>
      </c>
      <c r="B17731" t="s">
        <v>2238</v>
      </c>
      <c r="C17731" t="s">
        <v>2270</v>
      </c>
      <c r="D17731" t="s">
        <v>3009</v>
      </c>
      <c r="E17731" t="s">
        <v>3390</v>
      </c>
      <c r="F17731" s="6">
        <v>18</v>
      </c>
      <c r="G17731" s="6"/>
      <c r="H17731" s="6"/>
      <c r="I17731" s="6"/>
      <c r="J17731" s="6">
        <v>85.373076923076923</v>
      </c>
      <c r="K17731">
        <f t="shared" si="554"/>
        <v>2</v>
      </c>
    </row>
    <row r="17732" spans="1:11" x14ac:dyDescent="0.25">
      <c r="A17732" s="5" t="str">
        <f t="shared" si="555"/>
        <v>ZoneSouth of LugoAverage WeekdayJuly19</v>
      </c>
      <c r="B17732" t="s">
        <v>2238</v>
      </c>
      <c r="C17732" t="s">
        <v>2270</v>
      </c>
      <c r="D17732" t="s">
        <v>3009</v>
      </c>
      <c r="E17732" t="s">
        <v>3390</v>
      </c>
      <c r="F17732" s="6">
        <v>19</v>
      </c>
      <c r="G17732" s="6"/>
      <c r="H17732" s="6"/>
      <c r="I17732" s="6"/>
      <c r="J17732" s="6">
        <v>83.492307692307662</v>
      </c>
      <c r="K17732">
        <f t="shared" si="554"/>
        <v>2</v>
      </c>
    </row>
    <row r="17733" spans="1:11" x14ac:dyDescent="0.25">
      <c r="A17733" s="5" t="str">
        <f t="shared" si="555"/>
        <v>ZoneSouth of LugoAverage WeekdayJuly20</v>
      </c>
      <c r="B17733" t="s">
        <v>2238</v>
      </c>
      <c r="C17733" t="s">
        <v>2270</v>
      </c>
      <c r="D17733" t="s">
        <v>3009</v>
      </c>
      <c r="E17733" t="s">
        <v>3390</v>
      </c>
      <c r="F17733" s="6">
        <v>20</v>
      </c>
      <c r="G17733" s="6"/>
      <c r="H17733" s="6"/>
      <c r="I17733" s="6"/>
      <c r="J17733" s="6">
        <v>80.061538461538447</v>
      </c>
      <c r="K17733">
        <f t="shared" si="554"/>
        <v>2</v>
      </c>
    </row>
    <row r="17734" spans="1:11" x14ac:dyDescent="0.25">
      <c r="A17734" s="5" t="str">
        <f t="shared" si="555"/>
        <v>ZoneSouth of LugoAverage WeekdayJuly21</v>
      </c>
      <c r="B17734" t="s">
        <v>2238</v>
      </c>
      <c r="C17734" t="s">
        <v>2270</v>
      </c>
      <c r="D17734" t="s">
        <v>3009</v>
      </c>
      <c r="E17734" t="s">
        <v>3390</v>
      </c>
      <c r="F17734" s="6">
        <v>21</v>
      </c>
      <c r="G17734" s="6"/>
      <c r="H17734" s="6"/>
      <c r="I17734" s="6"/>
      <c r="J17734" s="6">
        <v>76.639230769230764</v>
      </c>
      <c r="K17734">
        <f t="shared" si="554"/>
        <v>2</v>
      </c>
    </row>
    <row r="17735" spans="1:11" x14ac:dyDescent="0.25">
      <c r="A17735" s="5" t="str">
        <f t="shared" si="555"/>
        <v>ZoneSouth of LugoAverage WeekdayJuly22</v>
      </c>
      <c r="B17735" t="s">
        <v>2238</v>
      </c>
      <c r="C17735" t="s">
        <v>2270</v>
      </c>
      <c r="D17735" t="s">
        <v>3009</v>
      </c>
      <c r="E17735" t="s">
        <v>3390</v>
      </c>
      <c r="F17735" s="6">
        <v>22</v>
      </c>
      <c r="G17735" s="6"/>
      <c r="H17735" s="6"/>
      <c r="I17735" s="6"/>
      <c r="J17735" s="6">
        <v>74.036923076923117</v>
      </c>
      <c r="K17735">
        <f t="shared" si="554"/>
        <v>2</v>
      </c>
    </row>
    <row r="17736" spans="1:11" x14ac:dyDescent="0.25">
      <c r="A17736" s="5" t="str">
        <f t="shared" si="555"/>
        <v>ZoneSouth of LugoAverage WeekdayJuly23</v>
      </c>
      <c r="B17736" t="s">
        <v>2238</v>
      </c>
      <c r="C17736" t="s">
        <v>2270</v>
      </c>
      <c r="D17736" t="s">
        <v>3009</v>
      </c>
      <c r="E17736" t="s">
        <v>3390</v>
      </c>
      <c r="F17736" s="6">
        <v>23</v>
      </c>
      <c r="G17736" s="6"/>
      <c r="H17736" s="6"/>
      <c r="I17736" s="6"/>
      <c r="J17736" s="6">
        <v>72.467692307692289</v>
      </c>
      <c r="K17736">
        <f t="shared" si="554"/>
        <v>2</v>
      </c>
    </row>
    <row r="17737" spans="1:11" x14ac:dyDescent="0.25">
      <c r="A17737" s="5" t="str">
        <f t="shared" si="555"/>
        <v>ZoneSouth of LugoAverage WeekdayJuly24</v>
      </c>
      <c r="B17737" t="s">
        <v>2238</v>
      </c>
      <c r="C17737" t="s">
        <v>2270</v>
      </c>
      <c r="D17737" t="s">
        <v>3009</v>
      </c>
      <c r="E17737" t="s">
        <v>3390</v>
      </c>
      <c r="F17737" s="6">
        <v>24</v>
      </c>
      <c r="G17737" s="6"/>
      <c r="H17737" s="6"/>
      <c r="I17737" s="6"/>
      <c r="J17737" s="6">
        <v>71.303846153846138</v>
      </c>
      <c r="K17737">
        <f t="shared" si="554"/>
        <v>2</v>
      </c>
    </row>
    <row r="17738" spans="1:11" x14ac:dyDescent="0.25">
      <c r="A17738" s="5" t="str">
        <f t="shared" si="555"/>
        <v>ZoneSouth of LugoMonthly Peak DayJuly1</v>
      </c>
      <c r="B17738" t="s">
        <v>2238</v>
      </c>
      <c r="C17738" t="s">
        <v>2270</v>
      </c>
      <c r="D17738" t="s">
        <v>3010</v>
      </c>
      <c r="E17738" t="s">
        <v>3390</v>
      </c>
      <c r="F17738" s="6">
        <v>1</v>
      </c>
      <c r="G17738" s="6"/>
      <c r="H17738" s="6"/>
      <c r="I17738" s="6"/>
      <c r="J17738" s="6">
        <v>72.918461538461514</v>
      </c>
      <c r="K17738">
        <f t="shared" si="554"/>
        <v>2</v>
      </c>
    </row>
    <row r="17739" spans="1:11" x14ac:dyDescent="0.25">
      <c r="A17739" s="5" t="str">
        <f t="shared" si="555"/>
        <v>ZoneSouth of LugoMonthly Peak DayJuly2</v>
      </c>
      <c r="B17739" t="s">
        <v>2238</v>
      </c>
      <c r="C17739" t="s">
        <v>2270</v>
      </c>
      <c r="D17739" t="s">
        <v>3010</v>
      </c>
      <c r="E17739" t="s">
        <v>3390</v>
      </c>
      <c r="F17739" s="6">
        <v>2</v>
      </c>
      <c r="G17739" s="6"/>
      <c r="H17739" s="6"/>
      <c r="I17739" s="6"/>
      <c r="J17739" s="6">
        <v>72.27269230769231</v>
      </c>
      <c r="K17739">
        <f t="shared" si="554"/>
        <v>2</v>
      </c>
    </row>
    <row r="17740" spans="1:11" x14ac:dyDescent="0.25">
      <c r="A17740" s="5" t="str">
        <f t="shared" si="555"/>
        <v>ZoneSouth of LugoMonthly Peak DayJuly3</v>
      </c>
      <c r="B17740" t="s">
        <v>2238</v>
      </c>
      <c r="C17740" t="s">
        <v>2270</v>
      </c>
      <c r="D17740" t="s">
        <v>3010</v>
      </c>
      <c r="E17740" t="s">
        <v>3390</v>
      </c>
      <c r="F17740" s="6">
        <v>3</v>
      </c>
      <c r="G17740" s="6"/>
      <c r="H17740" s="6"/>
      <c r="I17740" s="6"/>
      <c r="J17740" s="6">
        <v>71.582692307692284</v>
      </c>
      <c r="K17740">
        <f t="shared" si="554"/>
        <v>2</v>
      </c>
    </row>
    <row r="17741" spans="1:11" x14ac:dyDescent="0.25">
      <c r="A17741" s="5" t="str">
        <f t="shared" si="555"/>
        <v>ZoneSouth of LugoMonthly Peak DayJuly4</v>
      </c>
      <c r="B17741" t="s">
        <v>2238</v>
      </c>
      <c r="C17741" t="s">
        <v>2270</v>
      </c>
      <c r="D17741" t="s">
        <v>3010</v>
      </c>
      <c r="E17741" t="s">
        <v>3390</v>
      </c>
      <c r="F17741" s="6">
        <v>4</v>
      </c>
      <c r="G17741" s="6"/>
      <c r="H17741" s="6"/>
      <c r="I17741" s="6"/>
      <c r="J17741" s="6">
        <v>71.326153846153858</v>
      </c>
      <c r="K17741">
        <f t="shared" si="554"/>
        <v>2</v>
      </c>
    </row>
    <row r="17742" spans="1:11" x14ac:dyDescent="0.25">
      <c r="A17742" s="5" t="str">
        <f t="shared" si="555"/>
        <v>ZoneSouth of LugoMonthly Peak DayJuly5</v>
      </c>
      <c r="B17742" t="s">
        <v>2238</v>
      </c>
      <c r="C17742" t="s">
        <v>2270</v>
      </c>
      <c r="D17742" t="s">
        <v>3010</v>
      </c>
      <c r="E17742" t="s">
        <v>3390</v>
      </c>
      <c r="F17742" s="6">
        <v>5</v>
      </c>
      <c r="G17742" s="6"/>
      <c r="H17742" s="6"/>
      <c r="I17742" s="6"/>
      <c r="J17742" s="6">
        <v>71.039615384615388</v>
      </c>
      <c r="K17742">
        <f t="shared" si="554"/>
        <v>2</v>
      </c>
    </row>
    <row r="17743" spans="1:11" x14ac:dyDescent="0.25">
      <c r="A17743" s="5" t="str">
        <f t="shared" si="555"/>
        <v>ZoneSouth of LugoMonthly Peak DayJuly6</v>
      </c>
      <c r="B17743" t="s">
        <v>2238</v>
      </c>
      <c r="C17743" t="s">
        <v>2270</v>
      </c>
      <c r="D17743" t="s">
        <v>3010</v>
      </c>
      <c r="E17743" t="s">
        <v>3390</v>
      </c>
      <c r="F17743" s="6">
        <v>6</v>
      </c>
      <c r="G17743" s="6"/>
      <c r="H17743" s="6"/>
      <c r="I17743" s="6"/>
      <c r="J17743" s="6">
        <v>70.196538461538438</v>
      </c>
      <c r="K17743">
        <f t="shared" si="554"/>
        <v>2</v>
      </c>
    </row>
    <row r="17744" spans="1:11" x14ac:dyDescent="0.25">
      <c r="A17744" s="5" t="str">
        <f t="shared" si="555"/>
        <v>ZoneSouth of LugoMonthly Peak DayJuly7</v>
      </c>
      <c r="B17744" t="s">
        <v>2238</v>
      </c>
      <c r="C17744" t="s">
        <v>2270</v>
      </c>
      <c r="D17744" t="s">
        <v>3010</v>
      </c>
      <c r="E17744" t="s">
        <v>3390</v>
      </c>
      <c r="F17744" s="6">
        <v>7</v>
      </c>
      <c r="G17744" s="6"/>
      <c r="H17744" s="6"/>
      <c r="I17744" s="6"/>
      <c r="J17744" s="6">
        <v>69.863076923076946</v>
      </c>
      <c r="K17744">
        <f t="shared" si="554"/>
        <v>2</v>
      </c>
    </row>
    <row r="17745" spans="1:11" x14ac:dyDescent="0.25">
      <c r="A17745" s="5" t="str">
        <f t="shared" si="555"/>
        <v>ZoneSouth of LugoMonthly Peak DayJuly8</v>
      </c>
      <c r="B17745" t="s">
        <v>2238</v>
      </c>
      <c r="C17745" t="s">
        <v>2270</v>
      </c>
      <c r="D17745" t="s">
        <v>3010</v>
      </c>
      <c r="E17745" t="s">
        <v>3390</v>
      </c>
      <c r="F17745" s="6">
        <v>8</v>
      </c>
      <c r="G17745" s="6"/>
      <c r="H17745" s="6"/>
      <c r="I17745" s="6"/>
      <c r="J17745" s="6">
        <v>70.395384615384643</v>
      </c>
      <c r="K17745">
        <f t="shared" si="554"/>
        <v>2</v>
      </c>
    </row>
    <row r="17746" spans="1:11" x14ac:dyDescent="0.25">
      <c r="A17746" s="5" t="str">
        <f t="shared" si="555"/>
        <v>ZoneSouth of LugoMonthly Peak DayJuly9</v>
      </c>
      <c r="B17746" t="s">
        <v>2238</v>
      </c>
      <c r="C17746" t="s">
        <v>2270</v>
      </c>
      <c r="D17746" t="s">
        <v>3010</v>
      </c>
      <c r="E17746" t="s">
        <v>3390</v>
      </c>
      <c r="F17746" s="6">
        <v>9</v>
      </c>
      <c r="G17746" s="6"/>
      <c r="H17746" s="6"/>
      <c r="I17746" s="6"/>
      <c r="J17746" s="6">
        <v>72.923846153846128</v>
      </c>
      <c r="K17746">
        <f t="shared" si="554"/>
        <v>2</v>
      </c>
    </row>
    <row r="17747" spans="1:11" x14ac:dyDescent="0.25">
      <c r="A17747" s="5" t="str">
        <f t="shared" si="555"/>
        <v>ZoneSouth of LugoMonthly Peak DayJuly10</v>
      </c>
      <c r="B17747" t="s">
        <v>2238</v>
      </c>
      <c r="C17747" t="s">
        <v>2270</v>
      </c>
      <c r="D17747" t="s">
        <v>3010</v>
      </c>
      <c r="E17747" t="s">
        <v>3390</v>
      </c>
      <c r="F17747" s="6">
        <v>10</v>
      </c>
      <c r="G17747" s="6"/>
      <c r="H17747" s="6"/>
      <c r="I17747" s="6"/>
      <c r="J17747" s="6">
        <v>76.376923076923049</v>
      </c>
      <c r="K17747">
        <f t="shared" si="554"/>
        <v>2</v>
      </c>
    </row>
    <row r="17748" spans="1:11" x14ac:dyDescent="0.25">
      <c r="A17748" s="5" t="str">
        <f t="shared" si="555"/>
        <v>ZoneSouth of LugoMonthly Peak DayJuly11</v>
      </c>
      <c r="B17748" t="s">
        <v>2238</v>
      </c>
      <c r="C17748" t="s">
        <v>2270</v>
      </c>
      <c r="D17748" t="s">
        <v>3010</v>
      </c>
      <c r="E17748" t="s">
        <v>3390</v>
      </c>
      <c r="F17748" s="6">
        <v>11</v>
      </c>
      <c r="G17748" s="6"/>
      <c r="H17748" s="6"/>
      <c r="I17748" s="6"/>
      <c r="J17748" s="6">
        <v>79.696153846153805</v>
      </c>
      <c r="K17748">
        <f t="shared" si="554"/>
        <v>2</v>
      </c>
    </row>
    <row r="17749" spans="1:11" x14ac:dyDescent="0.25">
      <c r="A17749" s="5" t="str">
        <f t="shared" si="555"/>
        <v>ZoneSouth of LugoMonthly Peak DayJuly12</v>
      </c>
      <c r="B17749" t="s">
        <v>2238</v>
      </c>
      <c r="C17749" t="s">
        <v>2270</v>
      </c>
      <c r="D17749" t="s">
        <v>3010</v>
      </c>
      <c r="E17749" t="s">
        <v>3390</v>
      </c>
      <c r="F17749" s="6">
        <v>12</v>
      </c>
      <c r="G17749" s="6"/>
      <c r="H17749" s="6"/>
      <c r="I17749" s="6"/>
      <c r="J17749" s="6">
        <v>82.438461538461524</v>
      </c>
      <c r="K17749">
        <f t="shared" si="554"/>
        <v>2</v>
      </c>
    </row>
    <row r="17750" spans="1:11" x14ac:dyDescent="0.25">
      <c r="A17750" s="5" t="str">
        <f t="shared" si="555"/>
        <v>ZoneSouth of LugoMonthly Peak DayJuly13</v>
      </c>
      <c r="B17750" t="s">
        <v>2238</v>
      </c>
      <c r="C17750" t="s">
        <v>2270</v>
      </c>
      <c r="D17750" t="s">
        <v>3010</v>
      </c>
      <c r="E17750" t="s">
        <v>3390</v>
      </c>
      <c r="F17750" s="6">
        <v>13</v>
      </c>
      <c r="G17750" s="6"/>
      <c r="H17750" s="6"/>
      <c r="I17750" s="6"/>
      <c r="J17750" s="6">
        <v>84.742307692307719</v>
      </c>
      <c r="K17750">
        <f t="shared" si="554"/>
        <v>2</v>
      </c>
    </row>
    <row r="17751" spans="1:11" x14ac:dyDescent="0.25">
      <c r="A17751" s="5" t="str">
        <f t="shared" si="555"/>
        <v>ZoneSouth of LugoMonthly Peak DayJuly14</v>
      </c>
      <c r="B17751" t="s">
        <v>2238</v>
      </c>
      <c r="C17751" t="s">
        <v>2270</v>
      </c>
      <c r="D17751" t="s">
        <v>3010</v>
      </c>
      <c r="E17751" t="s">
        <v>3390</v>
      </c>
      <c r="F17751" s="6">
        <v>14</v>
      </c>
      <c r="G17751" s="6"/>
      <c r="H17751" s="6"/>
      <c r="I17751" s="6"/>
      <c r="J17751" s="6">
        <v>86.957692307692326</v>
      </c>
      <c r="K17751">
        <f t="shared" si="554"/>
        <v>2</v>
      </c>
    </row>
    <row r="17752" spans="1:11" x14ac:dyDescent="0.25">
      <c r="A17752" s="5" t="str">
        <f t="shared" si="555"/>
        <v>ZoneSouth of LugoMonthly Peak DayJuly15</v>
      </c>
      <c r="B17752" t="s">
        <v>2238</v>
      </c>
      <c r="C17752" t="s">
        <v>2270</v>
      </c>
      <c r="D17752" t="s">
        <v>3010</v>
      </c>
      <c r="E17752" t="s">
        <v>3390</v>
      </c>
      <c r="F17752" s="6">
        <v>15</v>
      </c>
      <c r="G17752" s="6"/>
      <c r="H17752" s="6"/>
      <c r="I17752" s="6"/>
      <c r="J17752" s="6">
        <v>88.992307692307662</v>
      </c>
      <c r="K17752">
        <f t="shared" si="554"/>
        <v>2</v>
      </c>
    </row>
    <row r="17753" spans="1:11" x14ac:dyDescent="0.25">
      <c r="A17753" s="5" t="str">
        <f t="shared" si="555"/>
        <v>ZoneSouth of LugoMonthly Peak DayJuly16</v>
      </c>
      <c r="B17753" t="s">
        <v>2238</v>
      </c>
      <c r="C17753" t="s">
        <v>2270</v>
      </c>
      <c r="D17753" t="s">
        <v>3010</v>
      </c>
      <c r="E17753" t="s">
        <v>3390</v>
      </c>
      <c r="F17753" s="6">
        <v>16</v>
      </c>
      <c r="G17753" s="6"/>
      <c r="H17753" s="6"/>
      <c r="I17753" s="6"/>
      <c r="J17753" s="6">
        <v>90.592307692307728</v>
      </c>
      <c r="K17753">
        <f t="shared" si="554"/>
        <v>2</v>
      </c>
    </row>
    <row r="17754" spans="1:11" x14ac:dyDescent="0.25">
      <c r="A17754" s="5" t="str">
        <f t="shared" si="555"/>
        <v>ZoneSouth of LugoMonthly Peak DayJuly17</v>
      </c>
      <c r="B17754" t="s">
        <v>2238</v>
      </c>
      <c r="C17754" t="s">
        <v>2270</v>
      </c>
      <c r="D17754" t="s">
        <v>3010</v>
      </c>
      <c r="E17754" t="s">
        <v>3390</v>
      </c>
      <c r="F17754" s="6">
        <v>17</v>
      </c>
      <c r="G17754" s="6"/>
      <c r="H17754" s="6"/>
      <c r="I17754" s="6"/>
      <c r="J17754" s="6">
        <v>91.376923076923049</v>
      </c>
      <c r="K17754">
        <f t="shared" si="554"/>
        <v>2</v>
      </c>
    </row>
    <row r="17755" spans="1:11" x14ac:dyDescent="0.25">
      <c r="A17755" s="5" t="str">
        <f t="shared" si="555"/>
        <v>ZoneSouth of LugoMonthly Peak DayJuly18</v>
      </c>
      <c r="B17755" t="s">
        <v>2238</v>
      </c>
      <c r="C17755" t="s">
        <v>2270</v>
      </c>
      <c r="D17755" t="s">
        <v>3010</v>
      </c>
      <c r="E17755" t="s">
        <v>3390</v>
      </c>
      <c r="F17755" s="6">
        <v>18</v>
      </c>
      <c r="G17755" s="6"/>
      <c r="H17755" s="6"/>
      <c r="I17755" s="6"/>
      <c r="J17755" s="6">
        <v>90.207692307692326</v>
      </c>
      <c r="K17755">
        <f t="shared" si="554"/>
        <v>2</v>
      </c>
    </row>
    <row r="17756" spans="1:11" x14ac:dyDescent="0.25">
      <c r="A17756" s="5" t="str">
        <f t="shared" si="555"/>
        <v>ZoneSouth of LugoMonthly Peak DayJuly19</v>
      </c>
      <c r="B17756" t="s">
        <v>2238</v>
      </c>
      <c r="C17756" t="s">
        <v>2270</v>
      </c>
      <c r="D17756" t="s">
        <v>3010</v>
      </c>
      <c r="E17756" t="s">
        <v>3390</v>
      </c>
      <c r="F17756" s="6">
        <v>19</v>
      </c>
      <c r="G17756" s="6"/>
      <c r="H17756" s="6"/>
      <c r="I17756" s="6"/>
      <c r="J17756" s="6">
        <v>88.576923076923094</v>
      </c>
      <c r="K17756">
        <f t="shared" si="554"/>
        <v>2</v>
      </c>
    </row>
    <row r="17757" spans="1:11" x14ac:dyDescent="0.25">
      <c r="A17757" s="5" t="str">
        <f t="shared" si="555"/>
        <v>ZoneSouth of LugoMonthly Peak DayJuly20</v>
      </c>
      <c r="B17757" t="s">
        <v>2238</v>
      </c>
      <c r="C17757" t="s">
        <v>2270</v>
      </c>
      <c r="D17757" t="s">
        <v>3010</v>
      </c>
      <c r="E17757" t="s">
        <v>3390</v>
      </c>
      <c r="F17757" s="6">
        <v>20</v>
      </c>
      <c r="G17757" s="6"/>
      <c r="H17757" s="6"/>
      <c r="I17757" s="6"/>
      <c r="J17757" s="6">
        <v>85.807692307692307</v>
      </c>
      <c r="K17757">
        <f t="shared" si="554"/>
        <v>2</v>
      </c>
    </row>
    <row r="17758" spans="1:11" x14ac:dyDescent="0.25">
      <c r="A17758" s="5" t="str">
        <f t="shared" si="555"/>
        <v>ZoneSouth of LugoMonthly Peak DayJuly21</v>
      </c>
      <c r="B17758" t="s">
        <v>2238</v>
      </c>
      <c r="C17758" t="s">
        <v>2270</v>
      </c>
      <c r="D17758" t="s">
        <v>3010</v>
      </c>
      <c r="E17758" t="s">
        <v>3390</v>
      </c>
      <c r="F17758" s="6">
        <v>21</v>
      </c>
      <c r="G17758" s="6"/>
      <c r="H17758" s="6"/>
      <c r="I17758" s="6"/>
      <c r="J17758" s="6">
        <v>82.449999999999974</v>
      </c>
      <c r="K17758">
        <f t="shared" si="554"/>
        <v>2</v>
      </c>
    </row>
    <row r="17759" spans="1:11" x14ac:dyDescent="0.25">
      <c r="A17759" s="5" t="str">
        <f t="shared" si="555"/>
        <v>ZoneSouth of LugoMonthly Peak DayJuly22</v>
      </c>
      <c r="B17759" t="s">
        <v>2238</v>
      </c>
      <c r="C17759" t="s">
        <v>2270</v>
      </c>
      <c r="D17759" t="s">
        <v>3010</v>
      </c>
      <c r="E17759" t="s">
        <v>3390</v>
      </c>
      <c r="F17759" s="6">
        <v>22</v>
      </c>
      <c r="G17759" s="6"/>
      <c r="H17759" s="6"/>
      <c r="I17759" s="6"/>
      <c r="J17759" s="6">
        <v>79.241538461538454</v>
      </c>
      <c r="K17759">
        <f t="shared" si="554"/>
        <v>2</v>
      </c>
    </row>
    <row r="17760" spans="1:11" x14ac:dyDescent="0.25">
      <c r="A17760" s="5" t="str">
        <f t="shared" si="555"/>
        <v>ZoneSouth of LugoMonthly Peak DayJuly23</v>
      </c>
      <c r="B17760" t="s">
        <v>2238</v>
      </c>
      <c r="C17760" t="s">
        <v>2270</v>
      </c>
      <c r="D17760" t="s">
        <v>3010</v>
      </c>
      <c r="E17760" t="s">
        <v>3390</v>
      </c>
      <c r="F17760" s="6">
        <v>23</v>
      </c>
      <c r="G17760" s="6"/>
      <c r="H17760" s="6"/>
      <c r="I17760" s="6"/>
      <c r="J17760" s="6">
        <v>77.566153846153867</v>
      </c>
      <c r="K17760">
        <f t="shared" si="554"/>
        <v>2</v>
      </c>
    </row>
    <row r="17761" spans="1:11" x14ac:dyDescent="0.25">
      <c r="A17761" s="5" t="str">
        <f t="shared" si="555"/>
        <v>ZoneSouth of LugoMonthly Peak DayJuly24</v>
      </c>
      <c r="B17761" t="s">
        <v>2238</v>
      </c>
      <c r="C17761" t="s">
        <v>2270</v>
      </c>
      <c r="D17761" t="s">
        <v>3010</v>
      </c>
      <c r="E17761" t="s">
        <v>3390</v>
      </c>
      <c r="F17761" s="6">
        <v>24</v>
      </c>
      <c r="G17761" s="6"/>
      <c r="H17761" s="6"/>
      <c r="I17761" s="6"/>
      <c r="J17761" s="6">
        <v>76.06307692307692</v>
      </c>
      <c r="K17761">
        <f t="shared" si="554"/>
        <v>2</v>
      </c>
    </row>
    <row r="17762" spans="1:11" x14ac:dyDescent="0.25">
      <c r="A17762" s="5" t="str">
        <f t="shared" si="555"/>
        <v>ZoneSouth of LugoAverage WeekdayAugust1</v>
      </c>
      <c r="B17762" t="s">
        <v>2238</v>
      </c>
      <c r="C17762" t="s">
        <v>2270</v>
      </c>
      <c r="D17762" t="s">
        <v>3011</v>
      </c>
      <c r="E17762" t="s">
        <v>3391</v>
      </c>
      <c r="F17762" s="6">
        <v>1</v>
      </c>
      <c r="G17762" s="6"/>
      <c r="H17762" s="6"/>
      <c r="I17762" s="6"/>
      <c r="J17762" s="6">
        <v>73.606153846153831</v>
      </c>
      <c r="K17762">
        <f t="shared" si="554"/>
        <v>2</v>
      </c>
    </row>
    <row r="17763" spans="1:11" x14ac:dyDescent="0.25">
      <c r="A17763" s="5" t="str">
        <f t="shared" si="555"/>
        <v>ZoneSouth of LugoAverage WeekdayAugust2</v>
      </c>
      <c r="B17763" t="s">
        <v>2238</v>
      </c>
      <c r="C17763" t="s">
        <v>2270</v>
      </c>
      <c r="D17763" t="s">
        <v>3011</v>
      </c>
      <c r="E17763" t="s">
        <v>3391</v>
      </c>
      <c r="F17763" s="6">
        <v>2</v>
      </c>
      <c r="G17763" s="6"/>
      <c r="H17763" s="6"/>
      <c r="I17763" s="6"/>
      <c r="J17763" s="6">
        <v>72.710769230769259</v>
      </c>
      <c r="K17763">
        <f t="shared" si="554"/>
        <v>2</v>
      </c>
    </row>
    <row r="17764" spans="1:11" x14ac:dyDescent="0.25">
      <c r="A17764" s="5" t="str">
        <f t="shared" si="555"/>
        <v>ZoneSouth of LugoAverage WeekdayAugust3</v>
      </c>
      <c r="B17764" t="s">
        <v>2238</v>
      </c>
      <c r="C17764" t="s">
        <v>2270</v>
      </c>
      <c r="D17764" t="s">
        <v>3011</v>
      </c>
      <c r="E17764" t="s">
        <v>3391</v>
      </c>
      <c r="F17764" s="6">
        <v>3</v>
      </c>
      <c r="G17764" s="6"/>
      <c r="H17764" s="6"/>
      <c r="I17764" s="6"/>
      <c r="J17764" s="6">
        <v>71.583846153846153</v>
      </c>
      <c r="K17764">
        <f t="shared" si="554"/>
        <v>2</v>
      </c>
    </row>
    <row r="17765" spans="1:11" x14ac:dyDescent="0.25">
      <c r="A17765" s="5" t="str">
        <f t="shared" si="555"/>
        <v>ZoneSouth of LugoAverage WeekdayAugust4</v>
      </c>
      <c r="B17765" t="s">
        <v>2238</v>
      </c>
      <c r="C17765" t="s">
        <v>2270</v>
      </c>
      <c r="D17765" t="s">
        <v>3011</v>
      </c>
      <c r="E17765" t="s">
        <v>3391</v>
      </c>
      <c r="F17765" s="6">
        <v>4</v>
      </c>
      <c r="G17765" s="6"/>
      <c r="H17765" s="6"/>
      <c r="I17765" s="6"/>
      <c r="J17765" s="6">
        <v>71.242307692307676</v>
      </c>
      <c r="K17765">
        <f t="shared" si="554"/>
        <v>2</v>
      </c>
    </row>
    <row r="17766" spans="1:11" x14ac:dyDescent="0.25">
      <c r="A17766" s="5" t="str">
        <f t="shared" si="555"/>
        <v>ZoneSouth of LugoAverage WeekdayAugust5</v>
      </c>
      <c r="B17766" t="s">
        <v>2238</v>
      </c>
      <c r="C17766" t="s">
        <v>2270</v>
      </c>
      <c r="D17766" t="s">
        <v>3011</v>
      </c>
      <c r="E17766" t="s">
        <v>3391</v>
      </c>
      <c r="F17766" s="6">
        <v>5</v>
      </c>
      <c r="G17766" s="6"/>
      <c r="H17766" s="6"/>
      <c r="I17766" s="6"/>
      <c r="J17766" s="6">
        <v>71.022307692307692</v>
      </c>
      <c r="K17766">
        <f t="shared" si="554"/>
        <v>2</v>
      </c>
    </row>
    <row r="17767" spans="1:11" x14ac:dyDescent="0.25">
      <c r="A17767" s="5" t="str">
        <f t="shared" si="555"/>
        <v>ZoneSouth of LugoAverage WeekdayAugust6</v>
      </c>
      <c r="B17767" t="s">
        <v>2238</v>
      </c>
      <c r="C17767" t="s">
        <v>2270</v>
      </c>
      <c r="D17767" t="s">
        <v>3011</v>
      </c>
      <c r="E17767" t="s">
        <v>3391</v>
      </c>
      <c r="F17767" s="6">
        <v>6</v>
      </c>
      <c r="G17767" s="6"/>
      <c r="H17767" s="6"/>
      <c r="I17767" s="6"/>
      <c r="J17767" s="6">
        <v>69.96807692307695</v>
      </c>
      <c r="K17767">
        <f t="shared" si="554"/>
        <v>2</v>
      </c>
    </row>
    <row r="17768" spans="1:11" x14ac:dyDescent="0.25">
      <c r="A17768" s="5" t="str">
        <f t="shared" si="555"/>
        <v>ZoneSouth of LugoAverage WeekdayAugust7</v>
      </c>
      <c r="B17768" t="s">
        <v>2238</v>
      </c>
      <c r="C17768" t="s">
        <v>2270</v>
      </c>
      <c r="D17768" t="s">
        <v>3011</v>
      </c>
      <c r="E17768" t="s">
        <v>3391</v>
      </c>
      <c r="F17768" s="6">
        <v>7</v>
      </c>
      <c r="G17768" s="6"/>
      <c r="H17768" s="6"/>
      <c r="I17768" s="6"/>
      <c r="J17768" s="6">
        <v>69.0053846153846</v>
      </c>
      <c r="K17768">
        <f t="shared" si="554"/>
        <v>2</v>
      </c>
    </row>
    <row r="17769" spans="1:11" x14ac:dyDescent="0.25">
      <c r="A17769" s="5" t="str">
        <f t="shared" si="555"/>
        <v>ZoneSouth of LugoAverage WeekdayAugust8</v>
      </c>
      <c r="B17769" t="s">
        <v>2238</v>
      </c>
      <c r="C17769" t="s">
        <v>2270</v>
      </c>
      <c r="D17769" t="s">
        <v>3011</v>
      </c>
      <c r="E17769" t="s">
        <v>3391</v>
      </c>
      <c r="F17769" s="6">
        <v>8</v>
      </c>
      <c r="G17769" s="6"/>
      <c r="H17769" s="6"/>
      <c r="I17769" s="6"/>
      <c r="J17769" s="6">
        <v>69.001153846153841</v>
      </c>
      <c r="K17769">
        <f t="shared" si="554"/>
        <v>2</v>
      </c>
    </row>
    <row r="17770" spans="1:11" x14ac:dyDescent="0.25">
      <c r="A17770" s="5" t="str">
        <f t="shared" si="555"/>
        <v>ZoneSouth of LugoAverage WeekdayAugust9</v>
      </c>
      <c r="B17770" t="s">
        <v>2238</v>
      </c>
      <c r="C17770" t="s">
        <v>2270</v>
      </c>
      <c r="D17770" t="s">
        <v>3011</v>
      </c>
      <c r="E17770" t="s">
        <v>3391</v>
      </c>
      <c r="F17770" s="6">
        <v>9</v>
      </c>
      <c r="G17770" s="6"/>
      <c r="H17770" s="6"/>
      <c r="I17770" s="6"/>
      <c r="J17770" s="6">
        <v>71.090000000000018</v>
      </c>
      <c r="K17770">
        <f t="shared" si="554"/>
        <v>2</v>
      </c>
    </row>
    <row r="17771" spans="1:11" x14ac:dyDescent="0.25">
      <c r="A17771" s="5" t="str">
        <f t="shared" si="555"/>
        <v>ZoneSouth of LugoAverage WeekdayAugust10</v>
      </c>
      <c r="B17771" t="s">
        <v>2238</v>
      </c>
      <c r="C17771" t="s">
        <v>2270</v>
      </c>
      <c r="D17771" t="s">
        <v>3011</v>
      </c>
      <c r="E17771" t="s">
        <v>3391</v>
      </c>
      <c r="F17771" s="6">
        <v>10</v>
      </c>
      <c r="G17771" s="6"/>
      <c r="H17771" s="6"/>
      <c r="I17771" s="6"/>
      <c r="J17771" s="6">
        <v>74.82692307692308</v>
      </c>
      <c r="K17771">
        <f t="shared" si="554"/>
        <v>2</v>
      </c>
    </row>
    <row r="17772" spans="1:11" x14ac:dyDescent="0.25">
      <c r="A17772" s="5" t="str">
        <f t="shared" si="555"/>
        <v>ZoneSouth of LugoAverage WeekdayAugust11</v>
      </c>
      <c r="B17772" t="s">
        <v>2238</v>
      </c>
      <c r="C17772" t="s">
        <v>2270</v>
      </c>
      <c r="D17772" t="s">
        <v>3011</v>
      </c>
      <c r="E17772" t="s">
        <v>3391</v>
      </c>
      <c r="F17772" s="6">
        <v>11</v>
      </c>
      <c r="G17772" s="6"/>
      <c r="H17772" s="6"/>
      <c r="I17772" s="6"/>
      <c r="J17772" s="6">
        <v>79.142307692307682</v>
      </c>
      <c r="K17772">
        <f t="shared" si="554"/>
        <v>2</v>
      </c>
    </row>
    <row r="17773" spans="1:11" x14ac:dyDescent="0.25">
      <c r="A17773" s="5" t="str">
        <f t="shared" si="555"/>
        <v>ZoneSouth of LugoAverage WeekdayAugust12</v>
      </c>
      <c r="B17773" t="s">
        <v>2238</v>
      </c>
      <c r="C17773" t="s">
        <v>2270</v>
      </c>
      <c r="D17773" t="s">
        <v>3011</v>
      </c>
      <c r="E17773" t="s">
        <v>3391</v>
      </c>
      <c r="F17773" s="6">
        <v>12</v>
      </c>
      <c r="G17773" s="6"/>
      <c r="H17773" s="6"/>
      <c r="I17773" s="6"/>
      <c r="J17773" s="6">
        <v>83.6</v>
      </c>
      <c r="K17773">
        <f t="shared" si="554"/>
        <v>2</v>
      </c>
    </row>
    <row r="17774" spans="1:11" x14ac:dyDescent="0.25">
      <c r="A17774" s="5" t="str">
        <f t="shared" si="555"/>
        <v>ZoneSouth of LugoAverage WeekdayAugust13</v>
      </c>
      <c r="B17774" t="s">
        <v>2238</v>
      </c>
      <c r="C17774" t="s">
        <v>2270</v>
      </c>
      <c r="D17774" t="s">
        <v>3011</v>
      </c>
      <c r="E17774" t="s">
        <v>3391</v>
      </c>
      <c r="F17774" s="6">
        <v>13</v>
      </c>
      <c r="G17774" s="6"/>
      <c r="H17774" s="6"/>
      <c r="I17774" s="6"/>
      <c r="J17774" s="6">
        <v>86.469230769230762</v>
      </c>
      <c r="K17774">
        <f t="shared" si="554"/>
        <v>2</v>
      </c>
    </row>
    <row r="17775" spans="1:11" x14ac:dyDescent="0.25">
      <c r="A17775" s="5" t="str">
        <f t="shared" si="555"/>
        <v>ZoneSouth of LugoAverage WeekdayAugust14</v>
      </c>
      <c r="B17775" t="s">
        <v>2238</v>
      </c>
      <c r="C17775" t="s">
        <v>2270</v>
      </c>
      <c r="D17775" t="s">
        <v>3011</v>
      </c>
      <c r="E17775" t="s">
        <v>3391</v>
      </c>
      <c r="F17775" s="6">
        <v>14</v>
      </c>
      <c r="G17775" s="6"/>
      <c r="H17775" s="6"/>
      <c r="I17775" s="6"/>
      <c r="J17775" s="6">
        <v>87.738461538461536</v>
      </c>
      <c r="K17775">
        <f t="shared" si="554"/>
        <v>2</v>
      </c>
    </row>
    <row r="17776" spans="1:11" x14ac:dyDescent="0.25">
      <c r="A17776" s="5" t="str">
        <f t="shared" si="555"/>
        <v>ZoneSouth of LugoAverage WeekdayAugust15</v>
      </c>
      <c r="B17776" t="s">
        <v>2238</v>
      </c>
      <c r="C17776" t="s">
        <v>2270</v>
      </c>
      <c r="D17776" t="s">
        <v>3011</v>
      </c>
      <c r="E17776" t="s">
        <v>3391</v>
      </c>
      <c r="F17776" s="6">
        <v>15</v>
      </c>
      <c r="G17776" s="6"/>
      <c r="H17776" s="6"/>
      <c r="I17776" s="6"/>
      <c r="J17776" s="6">
        <v>88.661538461538484</v>
      </c>
      <c r="K17776">
        <f t="shared" si="554"/>
        <v>2</v>
      </c>
    </row>
    <row r="17777" spans="1:11" x14ac:dyDescent="0.25">
      <c r="A17777" s="5" t="str">
        <f t="shared" si="555"/>
        <v>ZoneSouth of LugoAverage WeekdayAugust16</v>
      </c>
      <c r="B17777" t="s">
        <v>2238</v>
      </c>
      <c r="C17777" t="s">
        <v>2270</v>
      </c>
      <c r="D17777" t="s">
        <v>3011</v>
      </c>
      <c r="E17777" t="s">
        <v>3391</v>
      </c>
      <c r="F17777" s="6">
        <v>16</v>
      </c>
      <c r="G17777" s="6"/>
      <c r="H17777" s="6"/>
      <c r="I17777" s="6"/>
      <c r="J17777" s="6">
        <v>88.588461538461516</v>
      </c>
      <c r="K17777">
        <f t="shared" si="554"/>
        <v>2</v>
      </c>
    </row>
    <row r="17778" spans="1:11" x14ac:dyDescent="0.25">
      <c r="A17778" s="5" t="str">
        <f t="shared" si="555"/>
        <v>ZoneSouth of LugoAverage WeekdayAugust17</v>
      </c>
      <c r="B17778" t="s">
        <v>2238</v>
      </c>
      <c r="C17778" t="s">
        <v>2270</v>
      </c>
      <c r="D17778" t="s">
        <v>3011</v>
      </c>
      <c r="E17778" t="s">
        <v>3391</v>
      </c>
      <c r="F17778" s="6">
        <v>17</v>
      </c>
      <c r="G17778" s="6"/>
      <c r="H17778" s="6"/>
      <c r="I17778" s="6"/>
      <c r="J17778" s="6">
        <v>88.565384615384602</v>
      </c>
      <c r="K17778">
        <f t="shared" si="554"/>
        <v>2</v>
      </c>
    </row>
    <row r="17779" spans="1:11" x14ac:dyDescent="0.25">
      <c r="A17779" s="5" t="str">
        <f t="shared" si="555"/>
        <v>ZoneSouth of LugoAverage WeekdayAugust18</v>
      </c>
      <c r="B17779" t="s">
        <v>2238</v>
      </c>
      <c r="C17779" t="s">
        <v>2270</v>
      </c>
      <c r="D17779" t="s">
        <v>3011</v>
      </c>
      <c r="E17779" t="s">
        <v>3391</v>
      </c>
      <c r="F17779" s="6">
        <v>18</v>
      </c>
      <c r="G17779" s="6"/>
      <c r="H17779" s="6"/>
      <c r="I17779" s="6"/>
      <c r="J17779" s="6">
        <v>88.326923076923066</v>
      </c>
      <c r="K17779">
        <f t="shared" si="554"/>
        <v>2</v>
      </c>
    </row>
    <row r="17780" spans="1:11" x14ac:dyDescent="0.25">
      <c r="A17780" s="5" t="str">
        <f t="shared" si="555"/>
        <v>ZoneSouth of LugoAverage WeekdayAugust19</v>
      </c>
      <c r="B17780" t="s">
        <v>2238</v>
      </c>
      <c r="C17780" t="s">
        <v>2270</v>
      </c>
      <c r="D17780" t="s">
        <v>3011</v>
      </c>
      <c r="E17780" t="s">
        <v>3391</v>
      </c>
      <c r="F17780" s="6">
        <v>19</v>
      </c>
      <c r="G17780" s="6"/>
      <c r="H17780" s="6"/>
      <c r="I17780" s="6"/>
      <c r="J17780" s="6">
        <v>87.303846153846138</v>
      </c>
      <c r="K17780">
        <f t="shared" si="554"/>
        <v>2</v>
      </c>
    </row>
    <row r="17781" spans="1:11" x14ac:dyDescent="0.25">
      <c r="A17781" s="5" t="str">
        <f t="shared" si="555"/>
        <v>ZoneSouth of LugoAverage WeekdayAugust20</v>
      </c>
      <c r="B17781" t="s">
        <v>2238</v>
      </c>
      <c r="C17781" t="s">
        <v>2270</v>
      </c>
      <c r="D17781" t="s">
        <v>3011</v>
      </c>
      <c r="E17781" t="s">
        <v>3391</v>
      </c>
      <c r="F17781" s="6">
        <v>20</v>
      </c>
      <c r="G17781" s="6"/>
      <c r="H17781" s="6"/>
      <c r="I17781" s="6"/>
      <c r="J17781" s="6">
        <v>84.788461538461533</v>
      </c>
      <c r="K17781">
        <f t="shared" si="554"/>
        <v>2</v>
      </c>
    </row>
    <row r="17782" spans="1:11" x14ac:dyDescent="0.25">
      <c r="A17782" s="5" t="str">
        <f t="shared" si="555"/>
        <v>ZoneSouth of LugoAverage WeekdayAugust21</v>
      </c>
      <c r="B17782" t="s">
        <v>2238</v>
      </c>
      <c r="C17782" t="s">
        <v>2270</v>
      </c>
      <c r="D17782" t="s">
        <v>3011</v>
      </c>
      <c r="E17782" t="s">
        <v>3391</v>
      </c>
      <c r="F17782" s="6">
        <v>21</v>
      </c>
      <c r="G17782" s="6"/>
      <c r="H17782" s="6"/>
      <c r="I17782" s="6"/>
      <c r="J17782" s="6">
        <v>81.321538461538481</v>
      </c>
      <c r="K17782">
        <f t="shared" si="554"/>
        <v>2</v>
      </c>
    </row>
    <row r="17783" spans="1:11" x14ac:dyDescent="0.25">
      <c r="A17783" s="5" t="str">
        <f t="shared" si="555"/>
        <v>ZoneSouth of LugoAverage WeekdayAugust22</v>
      </c>
      <c r="B17783" t="s">
        <v>2238</v>
      </c>
      <c r="C17783" t="s">
        <v>2270</v>
      </c>
      <c r="D17783" t="s">
        <v>3011</v>
      </c>
      <c r="E17783" t="s">
        <v>3391</v>
      </c>
      <c r="F17783" s="6">
        <v>22</v>
      </c>
      <c r="G17783" s="6"/>
      <c r="H17783" s="6"/>
      <c r="I17783" s="6"/>
      <c r="J17783" s="6">
        <v>77.763076923076923</v>
      </c>
      <c r="K17783">
        <f t="shared" si="554"/>
        <v>2</v>
      </c>
    </row>
    <row r="17784" spans="1:11" x14ac:dyDescent="0.25">
      <c r="A17784" s="5" t="str">
        <f t="shared" si="555"/>
        <v>ZoneSouth of LugoAverage WeekdayAugust23</v>
      </c>
      <c r="B17784" t="s">
        <v>2238</v>
      </c>
      <c r="C17784" t="s">
        <v>2270</v>
      </c>
      <c r="D17784" t="s">
        <v>3011</v>
      </c>
      <c r="E17784" t="s">
        <v>3391</v>
      </c>
      <c r="F17784" s="6">
        <v>23</v>
      </c>
      <c r="G17784" s="6"/>
      <c r="H17784" s="6"/>
      <c r="I17784" s="6"/>
      <c r="J17784" s="6">
        <v>75.59115384615383</v>
      </c>
      <c r="K17784">
        <f t="shared" si="554"/>
        <v>2</v>
      </c>
    </row>
    <row r="17785" spans="1:11" x14ac:dyDescent="0.25">
      <c r="A17785" s="5" t="str">
        <f t="shared" si="555"/>
        <v>ZoneSouth of LugoAverage WeekdayAugust24</v>
      </c>
      <c r="B17785" t="s">
        <v>2238</v>
      </c>
      <c r="C17785" t="s">
        <v>2270</v>
      </c>
      <c r="D17785" t="s">
        <v>3011</v>
      </c>
      <c r="E17785" t="s">
        <v>3391</v>
      </c>
      <c r="F17785" s="6">
        <v>24</v>
      </c>
      <c r="G17785" s="6"/>
      <c r="H17785" s="6"/>
      <c r="I17785" s="6"/>
      <c r="J17785" s="6">
        <v>73.580384615384631</v>
      </c>
      <c r="K17785">
        <f t="shared" si="554"/>
        <v>2</v>
      </c>
    </row>
    <row r="17786" spans="1:11" x14ac:dyDescent="0.25">
      <c r="A17786" s="5" t="str">
        <f t="shared" si="555"/>
        <v>ZoneSouth of LugoMonthly Peak DayAugust1</v>
      </c>
      <c r="B17786" t="s">
        <v>2238</v>
      </c>
      <c r="C17786" t="s">
        <v>2270</v>
      </c>
      <c r="D17786" t="s">
        <v>3012</v>
      </c>
      <c r="E17786" t="s">
        <v>3391</v>
      </c>
      <c r="F17786" s="6">
        <v>1</v>
      </c>
      <c r="G17786" s="6"/>
      <c r="H17786" s="6"/>
      <c r="I17786" s="6"/>
      <c r="J17786" s="6">
        <v>74.32076923076923</v>
      </c>
      <c r="K17786">
        <f t="shared" si="554"/>
        <v>2</v>
      </c>
    </row>
    <row r="17787" spans="1:11" x14ac:dyDescent="0.25">
      <c r="A17787" s="5" t="str">
        <f t="shared" si="555"/>
        <v>ZoneSouth of LugoMonthly Peak DayAugust2</v>
      </c>
      <c r="B17787" t="s">
        <v>2238</v>
      </c>
      <c r="C17787" t="s">
        <v>2270</v>
      </c>
      <c r="D17787" t="s">
        <v>3012</v>
      </c>
      <c r="E17787" t="s">
        <v>3391</v>
      </c>
      <c r="F17787" s="6">
        <v>2</v>
      </c>
      <c r="G17787" s="6"/>
      <c r="H17787" s="6"/>
      <c r="I17787" s="6"/>
      <c r="J17787" s="6">
        <v>73.246923076923053</v>
      </c>
      <c r="K17787">
        <f t="shared" si="554"/>
        <v>2</v>
      </c>
    </row>
    <row r="17788" spans="1:11" x14ac:dyDescent="0.25">
      <c r="A17788" s="5" t="str">
        <f t="shared" si="555"/>
        <v>ZoneSouth of LugoMonthly Peak DayAugust3</v>
      </c>
      <c r="B17788" t="s">
        <v>2238</v>
      </c>
      <c r="C17788" t="s">
        <v>2270</v>
      </c>
      <c r="D17788" t="s">
        <v>3012</v>
      </c>
      <c r="E17788" t="s">
        <v>3391</v>
      </c>
      <c r="F17788" s="6">
        <v>3</v>
      </c>
      <c r="G17788" s="6"/>
      <c r="H17788" s="6"/>
      <c r="I17788" s="6"/>
      <c r="J17788" s="6">
        <v>72.482307692307685</v>
      </c>
      <c r="K17788">
        <f t="shared" si="554"/>
        <v>2</v>
      </c>
    </row>
    <row r="17789" spans="1:11" x14ac:dyDescent="0.25">
      <c r="A17789" s="5" t="str">
        <f t="shared" si="555"/>
        <v>ZoneSouth of LugoMonthly Peak DayAugust4</v>
      </c>
      <c r="B17789" t="s">
        <v>2238</v>
      </c>
      <c r="C17789" t="s">
        <v>2270</v>
      </c>
      <c r="D17789" t="s">
        <v>3012</v>
      </c>
      <c r="E17789" t="s">
        <v>3391</v>
      </c>
      <c r="F17789" s="6">
        <v>4</v>
      </c>
      <c r="G17789" s="6"/>
      <c r="H17789" s="6"/>
      <c r="I17789" s="6"/>
      <c r="J17789" s="6">
        <v>71.784615384615421</v>
      </c>
      <c r="K17789">
        <f t="shared" si="554"/>
        <v>2</v>
      </c>
    </row>
    <row r="17790" spans="1:11" x14ac:dyDescent="0.25">
      <c r="A17790" s="5" t="str">
        <f t="shared" si="555"/>
        <v>ZoneSouth of LugoMonthly Peak DayAugust5</v>
      </c>
      <c r="B17790" t="s">
        <v>2238</v>
      </c>
      <c r="C17790" t="s">
        <v>2270</v>
      </c>
      <c r="D17790" t="s">
        <v>3012</v>
      </c>
      <c r="E17790" t="s">
        <v>3391</v>
      </c>
      <c r="F17790" s="6">
        <v>5</v>
      </c>
      <c r="G17790" s="6"/>
      <c r="H17790" s="6"/>
      <c r="I17790" s="6"/>
      <c r="J17790" s="6">
        <v>70.944230769230799</v>
      </c>
      <c r="K17790">
        <f t="shared" si="554"/>
        <v>2</v>
      </c>
    </row>
    <row r="17791" spans="1:11" x14ac:dyDescent="0.25">
      <c r="A17791" s="5" t="str">
        <f t="shared" si="555"/>
        <v>ZoneSouth of LugoMonthly Peak DayAugust6</v>
      </c>
      <c r="B17791" t="s">
        <v>2238</v>
      </c>
      <c r="C17791" t="s">
        <v>2270</v>
      </c>
      <c r="D17791" t="s">
        <v>3012</v>
      </c>
      <c r="E17791" t="s">
        <v>3391</v>
      </c>
      <c r="F17791" s="6">
        <v>6</v>
      </c>
      <c r="G17791" s="6"/>
      <c r="H17791" s="6"/>
      <c r="I17791" s="6"/>
      <c r="J17791" s="6">
        <v>70.460384615384598</v>
      </c>
      <c r="K17791">
        <f t="shared" si="554"/>
        <v>2</v>
      </c>
    </row>
    <row r="17792" spans="1:11" x14ac:dyDescent="0.25">
      <c r="A17792" s="5" t="str">
        <f t="shared" si="555"/>
        <v>ZoneSouth of LugoMonthly Peak DayAugust7</v>
      </c>
      <c r="B17792" t="s">
        <v>2238</v>
      </c>
      <c r="C17792" t="s">
        <v>2270</v>
      </c>
      <c r="D17792" t="s">
        <v>3012</v>
      </c>
      <c r="E17792" t="s">
        <v>3391</v>
      </c>
      <c r="F17792" s="6">
        <v>7</v>
      </c>
      <c r="G17792" s="6"/>
      <c r="H17792" s="6"/>
      <c r="I17792" s="6"/>
      <c r="J17792" s="6">
        <v>70.106538461538477</v>
      </c>
      <c r="K17792">
        <f t="shared" si="554"/>
        <v>2</v>
      </c>
    </row>
    <row r="17793" spans="1:11" x14ac:dyDescent="0.25">
      <c r="A17793" s="5" t="str">
        <f t="shared" si="555"/>
        <v>ZoneSouth of LugoMonthly Peak DayAugust8</v>
      </c>
      <c r="B17793" t="s">
        <v>2238</v>
      </c>
      <c r="C17793" t="s">
        <v>2270</v>
      </c>
      <c r="D17793" t="s">
        <v>3012</v>
      </c>
      <c r="E17793" t="s">
        <v>3391</v>
      </c>
      <c r="F17793" s="6">
        <v>8</v>
      </c>
      <c r="G17793" s="6"/>
      <c r="H17793" s="6"/>
      <c r="I17793" s="6"/>
      <c r="J17793" s="6">
        <v>70.5257692307692</v>
      </c>
      <c r="K17793">
        <f t="shared" si="554"/>
        <v>2</v>
      </c>
    </row>
    <row r="17794" spans="1:11" x14ac:dyDescent="0.25">
      <c r="A17794" s="5" t="str">
        <f t="shared" si="555"/>
        <v>ZoneSouth of LugoMonthly Peak DayAugust9</v>
      </c>
      <c r="B17794" t="s">
        <v>2238</v>
      </c>
      <c r="C17794" t="s">
        <v>2270</v>
      </c>
      <c r="D17794" t="s">
        <v>3012</v>
      </c>
      <c r="E17794" t="s">
        <v>3391</v>
      </c>
      <c r="F17794" s="6">
        <v>9</v>
      </c>
      <c r="G17794" s="6"/>
      <c r="H17794" s="6"/>
      <c r="I17794" s="6"/>
      <c r="J17794" s="6">
        <v>72.176153846153824</v>
      </c>
      <c r="K17794">
        <f t="shared" ref="K17794:K17857" si="556">INDEX(events, MATCH(CONCATENATE(B17794, C17794, D17794, E17794), events_y, 0), MATCH("Confidential", events_x, 0))</f>
        <v>2</v>
      </c>
    </row>
    <row r="17795" spans="1:11" x14ac:dyDescent="0.25">
      <c r="A17795" s="5" t="str">
        <f t="shared" ref="A17795:A17858" si="557">CONCATENATE(B17795, C17795, D17795, E17795, F17795)</f>
        <v>ZoneSouth of LugoMonthly Peak DayAugust10</v>
      </c>
      <c r="B17795" t="s">
        <v>2238</v>
      </c>
      <c r="C17795" t="s">
        <v>2270</v>
      </c>
      <c r="D17795" t="s">
        <v>3012</v>
      </c>
      <c r="E17795" t="s">
        <v>3391</v>
      </c>
      <c r="F17795" s="6">
        <v>10</v>
      </c>
      <c r="G17795" s="6"/>
      <c r="H17795" s="6"/>
      <c r="I17795" s="6"/>
      <c r="J17795" s="6">
        <v>74.765384615384576</v>
      </c>
      <c r="K17795">
        <f t="shared" si="556"/>
        <v>2</v>
      </c>
    </row>
    <row r="17796" spans="1:11" x14ac:dyDescent="0.25">
      <c r="A17796" s="5" t="str">
        <f t="shared" si="557"/>
        <v>ZoneSouth of LugoMonthly Peak DayAugust11</v>
      </c>
      <c r="B17796" t="s">
        <v>2238</v>
      </c>
      <c r="C17796" t="s">
        <v>2270</v>
      </c>
      <c r="D17796" t="s">
        <v>3012</v>
      </c>
      <c r="E17796" t="s">
        <v>3391</v>
      </c>
      <c r="F17796" s="6">
        <v>11</v>
      </c>
      <c r="G17796" s="6"/>
      <c r="H17796" s="6"/>
      <c r="I17796" s="6"/>
      <c r="J17796" s="6">
        <v>78.384615384615387</v>
      </c>
      <c r="K17796">
        <f t="shared" si="556"/>
        <v>2</v>
      </c>
    </row>
    <row r="17797" spans="1:11" x14ac:dyDescent="0.25">
      <c r="A17797" s="5" t="str">
        <f t="shared" si="557"/>
        <v>ZoneSouth of LugoMonthly Peak DayAugust12</v>
      </c>
      <c r="B17797" t="s">
        <v>2238</v>
      </c>
      <c r="C17797" t="s">
        <v>2270</v>
      </c>
      <c r="D17797" t="s">
        <v>3012</v>
      </c>
      <c r="E17797" t="s">
        <v>3391</v>
      </c>
      <c r="F17797" s="6">
        <v>12</v>
      </c>
      <c r="G17797" s="6"/>
      <c r="H17797" s="6"/>
      <c r="I17797" s="6"/>
      <c r="J17797" s="6">
        <v>82.996153846153874</v>
      </c>
      <c r="K17797">
        <f t="shared" si="556"/>
        <v>2</v>
      </c>
    </row>
    <row r="17798" spans="1:11" x14ac:dyDescent="0.25">
      <c r="A17798" s="5" t="str">
        <f t="shared" si="557"/>
        <v>ZoneSouth of LugoMonthly Peak DayAugust13</v>
      </c>
      <c r="B17798" t="s">
        <v>2238</v>
      </c>
      <c r="C17798" t="s">
        <v>2270</v>
      </c>
      <c r="D17798" t="s">
        <v>3012</v>
      </c>
      <c r="E17798" t="s">
        <v>3391</v>
      </c>
      <c r="F17798" s="6">
        <v>13</v>
      </c>
      <c r="G17798" s="6"/>
      <c r="H17798" s="6"/>
      <c r="I17798" s="6"/>
      <c r="J17798" s="6">
        <v>85.646153846153837</v>
      </c>
      <c r="K17798">
        <f t="shared" si="556"/>
        <v>2</v>
      </c>
    </row>
    <row r="17799" spans="1:11" x14ac:dyDescent="0.25">
      <c r="A17799" s="5" t="str">
        <f t="shared" si="557"/>
        <v>ZoneSouth of LugoMonthly Peak DayAugust14</v>
      </c>
      <c r="B17799" t="s">
        <v>2238</v>
      </c>
      <c r="C17799" t="s">
        <v>2270</v>
      </c>
      <c r="D17799" t="s">
        <v>3012</v>
      </c>
      <c r="E17799" t="s">
        <v>3391</v>
      </c>
      <c r="F17799" s="6">
        <v>14</v>
      </c>
      <c r="G17799" s="6"/>
      <c r="H17799" s="6"/>
      <c r="I17799" s="6"/>
      <c r="J17799" s="6">
        <v>87.742307692307676</v>
      </c>
      <c r="K17799">
        <f t="shared" si="556"/>
        <v>2</v>
      </c>
    </row>
    <row r="17800" spans="1:11" x14ac:dyDescent="0.25">
      <c r="A17800" s="5" t="str">
        <f t="shared" si="557"/>
        <v>ZoneSouth of LugoMonthly Peak DayAugust15</v>
      </c>
      <c r="B17800" t="s">
        <v>2238</v>
      </c>
      <c r="C17800" t="s">
        <v>2270</v>
      </c>
      <c r="D17800" t="s">
        <v>3012</v>
      </c>
      <c r="E17800" t="s">
        <v>3391</v>
      </c>
      <c r="F17800" s="6">
        <v>15</v>
      </c>
      <c r="G17800" s="6"/>
      <c r="H17800" s="6"/>
      <c r="I17800" s="6"/>
      <c r="J17800" s="6">
        <v>88.984615384615395</v>
      </c>
      <c r="K17800">
        <f t="shared" si="556"/>
        <v>2</v>
      </c>
    </row>
    <row r="17801" spans="1:11" x14ac:dyDescent="0.25">
      <c r="A17801" s="5" t="str">
        <f t="shared" si="557"/>
        <v>ZoneSouth of LugoMonthly Peak DayAugust16</v>
      </c>
      <c r="B17801" t="s">
        <v>2238</v>
      </c>
      <c r="C17801" t="s">
        <v>2270</v>
      </c>
      <c r="D17801" t="s">
        <v>3012</v>
      </c>
      <c r="E17801" t="s">
        <v>3391</v>
      </c>
      <c r="F17801" s="6">
        <v>16</v>
      </c>
      <c r="G17801" s="6"/>
      <c r="H17801" s="6"/>
      <c r="I17801" s="6"/>
      <c r="J17801" s="6">
        <v>89.550000000000011</v>
      </c>
      <c r="K17801">
        <f t="shared" si="556"/>
        <v>2</v>
      </c>
    </row>
    <row r="17802" spans="1:11" x14ac:dyDescent="0.25">
      <c r="A17802" s="5" t="str">
        <f t="shared" si="557"/>
        <v>ZoneSouth of LugoMonthly Peak DayAugust17</v>
      </c>
      <c r="B17802" t="s">
        <v>2238</v>
      </c>
      <c r="C17802" t="s">
        <v>2270</v>
      </c>
      <c r="D17802" t="s">
        <v>3012</v>
      </c>
      <c r="E17802" t="s">
        <v>3391</v>
      </c>
      <c r="F17802" s="6">
        <v>17</v>
      </c>
      <c r="G17802" s="6"/>
      <c r="H17802" s="6"/>
      <c r="I17802" s="6"/>
      <c r="J17802" s="6">
        <v>89.061538461538461</v>
      </c>
      <c r="K17802">
        <f t="shared" si="556"/>
        <v>2</v>
      </c>
    </row>
    <row r="17803" spans="1:11" x14ac:dyDescent="0.25">
      <c r="A17803" s="5" t="str">
        <f t="shared" si="557"/>
        <v>ZoneSouth of LugoMonthly Peak DayAugust18</v>
      </c>
      <c r="B17803" t="s">
        <v>2238</v>
      </c>
      <c r="C17803" t="s">
        <v>2270</v>
      </c>
      <c r="D17803" t="s">
        <v>3012</v>
      </c>
      <c r="E17803" t="s">
        <v>3391</v>
      </c>
      <c r="F17803" s="6">
        <v>18</v>
      </c>
      <c r="G17803" s="6"/>
      <c r="H17803" s="6"/>
      <c r="I17803" s="6"/>
      <c r="J17803" s="6">
        <v>87.35</v>
      </c>
      <c r="K17803">
        <f t="shared" si="556"/>
        <v>2</v>
      </c>
    </row>
    <row r="17804" spans="1:11" x14ac:dyDescent="0.25">
      <c r="A17804" s="5" t="str">
        <f t="shared" si="557"/>
        <v>ZoneSouth of LugoMonthly Peak DayAugust19</v>
      </c>
      <c r="B17804" t="s">
        <v>2238</v>
      </c>
      <c r="C17804" t="s">
        <v>2270</v>
      </c>
      <c r="D17804" t="s">
        <v>3012</v>
      </c>
      <c r="E17804" t="s">
        <v>3391</v>
      </c>
      <c r="F17804" s="6">
        <v>19</v>
      </c>
      <c r="G17804" s="6"/>
      <c r="H17804" s="6"/>
      <c r="I17804" s="6"/>
      <c r="J17804" s="6">
        <v>85.388461538461556</v>
      </c>
      <c r="K17804">
        <f t="shared" si="556"/>
        <v>2</v>
      </c>
    </row>
    <row r="17805" spans="1:11" x14ac:dyDescent="0.25">
      <c r="A17805" s="5" t="str">
        <f t="shared" si="557"/>
        <v>ZoneSouth of LugoMonthly Peak DayAugust20</v>
      </c>
      <c r="B17805" t="s">
        <v>2238</v>
      </c>
      <c r="C17805" t="s">
        <v>2270</v>
      </c>
      <c r="D17805" t="s">
        <v>3012</v>
      </c>
      <c r="E17805" t="s">
        <v>3391</v>
      </c>
      <c r="F17805" s="6">
        <v>20</v>
      </c>
      <c r="G17805" s="6"/>
      <c r="H17805" s="6"/>
      <c r="I17805" s="6"/>
      <c r="J17805" s="6">
        <v>82.503846153846155</v>
      </c>
      <c r="K17805">
        <f t="shared" si="556"/>
        <v>2</v>
      </c>
    </row>
    <row r="17806" spans="1:11" x14ac:dyDescent="0.25">
      <c r="A17806" s="5" t="str">
        <f t="shared" si="557"/>
        <v>ZoneSouth of LugoMonthly Peak DayAugust21</v>
      </c>
      <c r="B17806" t="s">
        <v>2238</v>
      </c>
      <c r="C17806" t="s">
        <v>2270</v>
      </c>
      <c r="D17806" t="s">
        <v>3012</v>
      </c>
      <c r="E17806" t="s">
        <v>3391</v>
      </c>
      <c r="F17806" s="6">
        <v>21</v>
      </c>
      <c r="G17806" s="6"/>
      <c r="H17806" s="6"/>
      <c r="I17806" s="6"/>
      <c r="J17806" s="6">
        <v>78.661538461538441</v>
      </c>
      <c r="K17806">
        <f t="shared" si="556"/>
        <v>2</v>
      </c>
    </row>
    <row r="17807" spans="1:11" x14ac:dyDescent="0.25">
      <c r="A17807" s="5" t="str">
        <f t="shared" si="557"/>
        <v>ZoneSouth of LugoMonthly Peak DayAugust22</v>
      </c>
      <c r="B17807" t="s">
        <v>2238</v>
      </c>
      <c r="C17807" t="s">
        <v>2270</v>
      </c>
      <c r="D17807" t="s">
        <v>3012</v>
      </c>
      <c r="E17807" t="s">
        <v>3391</v>
      </c>
      <c r="F17807" s="6">
        <v>22</v>
      </c>
      <c r="G17807" s="6"/>
      <c r="H17807" s="6"/>
      <c r="I17807" s="6"/>
      <c r="J17807" s="6">
        <v>75.880769230769232</v>
      </c>
      <c r="K17807">
        <f t="shared" si="556"/>
        <v>2</v>
      </c>
    </row>
    <row r="17808" spans="1:11" x14ac:dyDescent="0.25">
      <c r="A17808" s="5" t="str">
        <f t="shared" si="557"/>
        <v>ZoneSouth of LugoMonthly Peak DayAugust23</v>
      </c>
      <c r="B17808" t="s">
        <v>2238</v>
      </c>
      <c r="C17808" t="s">
        <v>2270</v>
      </c>
      <c r="D17808" t="s">
        <v>3012</v>
      </c>
      <c r="E17808" t="s">
        <v>3391</v>
      </c>
      <c r="F17808" s="6">
        <v>23</v>
      </c>
      <c r="G17808" s="6"/>
      <c r="H17808" s="6"/>
      <c r="I17808" s="6"/>
      <c r="J17808" s="6">
        <v>74.819230769230771</v>
      </c>
      <c r="K17808">
        <f t="shared" si="556"/>
        <v>2</v>
      </c>
    </row>
    <row r="17809" spans="1:11" x14ac:dyDescent="0.25">
      <c r="A17809" s="5" t="str">
        <f t="shared" si="557"/>
        <v>ZoneSouth of LugoMonthly Peak DayAugust24</v>
      </c>
      <c r="B17809" t="s">
        <v>2238</v>
      </c>
      <c r="C17809" t="s">
        <v>2270</v>
      </c>
      <c r="D17809" t="s">
        <v>3012</v>
      </c>
      <c r="E17809" t="s">
        <v>3391</v>
      </c>
      <c r="F17809" s="6">
        <v>24</v>
      </c>
      <c r="G17809" s="6"/>
      <c r="H17809" s="6"/>
      <c r="I17809" s="6"/>
      <c r="J17809" s="6">
        <v>74.292307692307702</v>
      </c>
      <c r="K17809">
        <f t="shared" si="556"/>
        <v>2</v>
      </c>
    </row>
    <row r="17810" spans="1:11" x14ac:dyDescent="0.25">
      <c r="A17810" s="5" t="str">
        <f t="shared" si="557"/>
        <v>ZoneSouth of LugoAverage WeekdaySeptember1</v>
      </c>
      <c r="B17810" t="s">
        <v>2238</v>
      </c>
      <c r="C17810" t="s">
        <v>2270</v>
      </c>
      <c r="D17810" t="s">
        <v>3013</v>
      </c>
      <c r="E17810" t="s">
        <v>3392</v>
      </c>
      <c r="F17810" s="6">
        <v>1</v>
      </c>
      <c r="G17810" s="6"/>
      <c r="H17810" s="6"/>
      <c r="I17810" s="6"/>
      <c r="J17810" s="6">
        <v>73.990769230769246</v>
      </c>
      <c r="K17810">
        <f t="shared" si="556"/>
        <v>2</v>
      </c>
    </row>
    <row r="17811" spans="1:11" x14ac:dyDescent="0.25">
      <c r="A17811" s="5" t="str">
        <f t="shared" si="557"/>
        <v>ZoneSouth of LugoAverage WeekdaySeptember2</v>
      </c>
      <c r="B17811" t="s">
        <v>2238</v>
      </c>
      <c r="C17811" t="s">
        <v>2270</v>
      </c>
      <c r="D17811" t="s">
        <v>3013</v>
      </c>
      <c r="E17811" t="s">
        <v>3392</v>
      </c>
      <c r="F17811" s="6">
        <v>2</v>
      </c>
      <c r="G17811" s="6"/>
      <c r="H17811" s="6"/>
      <c r="I17811" s="6"/>
      <c r="J17811" s="6">
        <v>72.985769230769236</v>
      </c>
      <c r="K17811">
        <f t="shared" si="556"/>
        <v>2</v>
      </c>
    </row>
    <row r="17812" spans="1:11" x14ac:dyDescent="0.25">
      <c r="A17812" s="5" t="str">
        <f t="shared" si="557"/>
        <v>ZoneSouth of LugoAverage WeekdaySeptember3</v>
      </c>
      <c r="B17812" t="s">
        <v>2238</v>
      </c>
      <c r="C17812" t="s">
        <v>2270</v>
      </c>
      <c r="D17812" t="s">
        <v>3013</v>
      </c>
      <c r="E17812" t="s">
        <v>3392</v>
      </c>
      <c r="F17812" s="6">
        <v>3</v>
      </c>
      <c r="G17812" s="6"/>
      <c r="H17812" s="6"/>
      <c r="I17812" s="6"/>
      <c r="J17812" s="6">
        <v>72.092692307692332</v>
      </c>
      <c r="K17812">
        <f t="shared" si="556"/>
        <v>2</v>
      </c>
    </row>
    <row r="17813" spans="1:11" x14ac:dyDescent="0.25">
      <c r="A17813" s="5" t="str">
        <f t="shared" si="557"/>
        <v>ZoneSouth of LugoAverage WeekdaySeptember4</v>
      </c>
      <c r="B17813" t="s">
        <v>2238</v>
      </c>
      <c r="C17813" t="s">
        <v>2270</v>
      </c>
      <c r="D17813" t="s">
        <v>3013</v>
      </c>
      <c r="E17813" t="s">
        <v>3392</v>
      </c>
      <c r="F17813" s="6">
        <v>4</v>
      </c>
      <c r="G17813" s="6"/>
      <c r="H17813" s="6"/>
      <c r="I17813" s="6"/>
      <c r="J17813" s="6">
        <v>71.090769230769254</v>
      </c>
      <c r="K17813">
        <f t="shared" si="556"/>
        <v>2</v>
      </c>
    </row>
    <row r="17814" spans="1:11" x14ac:dyDescent="0.25">
      <c r="A17814" s="5" t="str">
        <f t="shared" si="557"/>
        <v>ZoneSouth of LugoAverage WeekdaySeptember5</v>
      </c>
      <c r="B17814" t="s">
        <v>2238</v>
      </c>
      <c r="C17814" t="s">
        <v>2270</v>
      </c>
      <c r="D17814" t="s">
        <v>3013</v>
      </c>
      <c r="E17814" t="s">
        <v>3392</v>
      </c>
      <c r="F17814" s="6">
        <v>5</v>
      </c>
      <c r="G17814" s="6"/>
      <c r="H17814" s="6"/>
      <c r="I17814" s="6"/>
      <c r="J17814" s="6">
        <v>70.55923076923078</v>
      </c>
      <c r="K17814">
        <f t="shared" si="556"/>
        <v>2</v>
      </c>
    </row>
    <row r="17815" spans="1:11" x14ac:dyDescent="0.25">
      <c r="A17815" s="5" t="str">
        <f t="shared" si="557"/>
        <v>ZoneSouth of LugoAverage WeekdaySeptember6</v>
      </c>
      <c r="B17815" t="s">
        <v>2238</v>
      </c>
      <c r="C17815" t="s">
        <v>2270</v>
      </c>
      <c r="D17815" t="s">
        <v>3013</v>
      </c>
      <c r="E17815" t="s">
        <v>3392</v>
      </c>
      <c r="F17815" s="6">
        <v>6</v>
      </c>
      <c r="G17815" s="6"/>
      <c r="H17815" s="6"/>
      <c r="I17815" s="6"/>
      <c r="J17815" s="6">
        <v>69.661923076923046</v>
      </c>
      <c r="K17815">
        <f t="shared" si="556"/>
        <v>2</v>
      </c>
    </row>
    <row r="17816" spans="1:11" x14ac:dyDescent="0.25">
      <c r="A17816" s="5" t="str">
        <f t="shared" si="557"/>
        <v>ZoneSouth of LugoAverage WeekdaySeptember7</v>
      </c>
      <c r="B17816" t="s">
        <v>2238</v>
      </c>
      <c r="C17816" t="s">
        <v>2270</v>
      </c>
      <c r="D17816" t="s">
        <v>3013</v>
      </c>
      <c r="E17816" t="s">
        <v>3392</v>
      </c>
      <c r="F17816" s="6">
        <v>7</v>
      </c>
      <c r="G17816" s="6"/>
      <c r="H17816" s="6"/>
      <c r="I17816" s="6"/>
      <c r="J17816" s="6">
        <v>69.218461538461554</v>
      </c>
      <c r="K17816">
        <f t="shared" si="556"/>
        <v>2</v>
      </c>
    </row>
    <row r="17817" spans="1:11" x14ac:dyDescent="0.25">
      <c r="A17817" s="5" t="str">
        <f t="shared" si="557"/>
        <v>ZoneSouth of LugoAverage WeekdaySeptember8</v>
      </c>
      <c r="B17817" t="s">
        <v>2238</v>
      </c>
      <c r="C17817" t="s">
        <v>2270</v>
      </c>
      <c r="D17817" t="s">
        <v>3013</v>
      </c>
      <c r="E17817" t="s">
        <v>3392</v>
      </c>
      <c r="F17817" s="6">
        <v>8</v>
      </c>
      <c r="G17817" s="6"/>
      <c r="H17817" s="6"/>
      <c r="I17817" s="6"/>
      <c r="J17817" s="6">
        <v>68.738076923076918</v>
      </c>
      <c r="K17817">
        <f t="shared" si="556"/>
        <v>2</v>
      </c>
    </row>
    <row r="17818" spans="1:11" x14ac:dyDescent="0.25">
      <c r="A17818" s="5" t="str">
        <f t="shared" si="557"/>
        <v>ZoneSouth of LugoAverage WeekdaySeptember9</v>
      </c>
      <c r="B17818" t="s">
        <v>2238</v>
      </c>
      <c r="C17818" t="s">
        <v>2270</v>
      </c>
      <c r="D17818" t="s">
        <v>3013</v>
      </c>
      <c r="E17818" t="s">
        <v>3392</v>
      </c>
      <c r="F17818" s="6">
        <v>9</v>
      </c>
      <c r="G17818" s="6"/>
      <c r="H17818" s="6"/>
      <c r="I17818" s="6"/>
      <c r="J17818" s="6">
        <v>69.42346153846151</v>
      </c>
      <c r="K17818">
        <f t="shared" si="556"/>
        <v>2</v>
      </c>
    </row>
    <row r="17819" spans="1:11" x14ac:dyDescent="0.25">
      <c r="A17819" s="5" t="str">
        <f t="shared" si="557"/>
        <v>ZoneSouth of LugoAverage WeekdaySeptember10</v>
      </c>
      <c r="B17819" t="s">
        <v>2238</v>
      </c>
      <c r="C17819" t="s">
        <v>2270</v>
      </c>
      <c r="D17819" t="s">
        <v>3013</v>
      </c>
      <c r="E17819" t="s">
        <v>3392</v>
      </c>
      <c r="F17819" s="6">
        <v>10</v>
      </c>
      <c r="G17819" s="6"/>
      <c r="H17819" s="6"/>
      <c r="I17819" s="6"/>
      <c r="J17819" s="6">
        <v>73.032692307692301</v>
      </c>
      <c r="K17819">
        <f t="shared" si="556"/>
        <v>2</v>
      </c>
    </row>
    <row r="17820" spans="1:11" x14ac:dyDescent="0.25">
      <c r="A17820" s="5" t="str">
        <f t="shared" si="557"/>
        <v>ZoneSouth of LugoAverage WeekdaySeptember11</v>
      </c>
      <c r="B17820" t="s">
        <v>2238</v>
      </c>
      <c r="C17820" t="s">
        <v>2270</v>
      </c>
      <c r="D17820" t="s">
        <v>3013</v>
      </c>
      <c r="E17820" t="s">
        <v>3392</v>
      </c>
      <c r="F17820" s="6">
        <v>11</v>
      </c>
      <c r="G17820" s="6"/>
      <c r="H17820" s="6"/>
      <c r="I17820" s="6"/>
      <c r="J17820" s="6">
        <v>76.869230769230782</v>
      </c>
      <c r="K17820">
        <f t="shared" si="556"/>
        <v>2</v>
      </c>
    </row>
    <row r="17821" spans="1:11" x14ac:dyDescent="0.25">
      <c r="A17821" s="5" t="str">
        <f t="shared" si="557"/>
        <v>ZoneSouth of LugoAverage WeekdaySeptember12</v>
      </c>
      <c r="B17821" t="s">
        <v>2238</v>
      </c>
      <c r="C17821" t="s">
        <v>2270</v>
      </c>
      <c r="D17821" t="s">
        <v>3013</v>
      </c>
      <c r="E17821" t="s">
        <v>3392</v>
      </c>
      <c r="F17821" s="6">
        <v>12</v>
      </c>
      <c r="G17821" s="6"/>
      <c r="H17821" s="6"/>
      <c r="I17821" s="6"/>
      <c r="J17821" s="6">
        <v>80.376923076923077</v>
      </c>
      <c r="K17821">
        <f t="shared" si="556"/>
        <v>2</v>
      </c>
    </row>
    <row r="17822" spans="1:11" x14ac:dyDescent="0.25">
      <c r="A17822" s="5" t="str">
        <f t="shared" si="557"/>
        <v>ZoneSouth of LugoAverage WeekdaySeptember13</v>
      </c>
      <c r="B17822" t="s">
        <v>2238</v>
      </c>
      <c r="C17822" t="s">
        <v>2270</v>
      </c>
      <c r="D17822" t="s">
        <v>3013</v>
      </c>
      <c r="E17822" t="s">
        <v>3392</v>
      </c>
      <c r="F17822" s="6">
        <v>13</v>
      </c>
      <c r="G17822" s="6"/>
      <c r="H17822" s="6"/>
      <c r="I17822" s="6"/>
      <c r="J17822" s="6">
        <v>82.830769230769221</v>
      </c>
      <c r="K17822">
        <f t="shared" si="556"/>
        <v>2</v>
      </c>
    </row>
    <row r="17823" spans="1:11" x14ac:dyDescent="0.25">
      <c r="A17823" s="5" t="str">
        <f t="shared" si="557"/>
        <v>ZoneSouth of LugoAverage WeekdaySeptember14</v>
      </c>
      <c r="B17823" t="s">
        <v>2238</v>
      </c>
      <c r="C17823" t="s">
        <v>2270</v>
      </c>
      <c r="D17823" t="s">
        <v>3013</v>
      </c>
      <c r="E17823" t="s">
        <v>3392</v>
      </c>
      <c r="F17823" s="6">
        <v>14</v>
      </c>
      <c r="G17823" s="6"/>
      <c r="H17823" s="6"/>
      <c r="I17823" s="6"/>
      <c r="J17823" s="6">
        <v>83.88846153846157</v>
      </c>
      <c r="K17823">
        <f t="shared" si="556"/>
        <v>2</v>
      </c>
    </row>
    <row r="17824" spans="1:11" x14ac:dyDescent="0.25">
      <c r="A17824" s="5" t="str">
        <f t="shared" si="557"/>
        <v>ZoneSouth of LugoAverage WeekdaySeptember15</v>
      </c>
      <c r="B17824" t="s">
        <v>2238</v>
      </c>
      <c r="C17824" t="s">
        <v>2270</v>
      </c>
      <c r="D17824" t="s">
        <v>3013</v>
      </c>
      <c r="E17824" t="s">
        <v>3392</v>
      </c>
      <c r="F17824" s="6">
        <v>15</v>
      </c>
      <c r="G17824" s="6"/>
      <c r="H17824" s="6"/>
      <c r="I17824" s="6"/>
      <c r="J17824" s="6">
        <v>84.203846153846158</v>
      </c>
      <c r="K17824">
        <f t="shared" si="556"/>
        <v>2</v>
      </c>
    </row>
    <row r="17825" spans="1:11" x14ac:dyDescent="0.25">
      <c r="A17825" s="5" t="str">
        <f t="shared" si="557"/>
        <v>ZoneSouth of LugoAverage WeekdaySeptember16</v>
      </c>
      <c r="B17825" t="s">
        <v>2238</v>
      </c>
      <c r="C17825" t="s">
        <v>2270</v>
      </c>
      <c r="D17825" t="s">
        <v>3013</v>
      </c>
      <c r="E17825" t="s">
        <v>3392</v>
      </c>
      <c r="F17825" s="6">
        <v>16</v>
      </c>
      <c r="G17825" s="6"/>
      <c r="H17825" s="6"/>
      <c r="I17825" s="6"/>
      <c r="J17825" s="6">
        <v>84.25</v>
      </c>
      <c r="K17825">
        <f t="shared" si="556"/>
        <v>2</v>
      </c>
    </row>
    <row r="17826" spans="1:11" x14ac:dyDescent="0.25">
      <c r="A17826" s="5" t="str">
        <f t="shared" si="557"/>
        <v>ZoneSouth of LugoAverage WeekdaySeptember17</v>
      </c>
      <c r="B17826" t="s">
        <v>2238</v>
      </c>
      <c r="C17826" t="s">
        <v>2270</v>
      </c>
      <c r="D17826" t="s">
        <v>3013</v>
      </c>
      <c r="E17826" t="s">
        <v>3392</v>
      </c>
      <c r="F17826" s="6">
        <v>17</v>
      </c>
      <c r="G17826" s="6"/>
      <c r="H17826" s="6"/>
      <c r="I17826" s="6"/>
      <c r="J17826" s="6">
        <v>82.896153846153823</v>
      </c>
      <c r="K17826">
        <f t="shared" si="556"/>
        <v>2</v>
      </c>
    </row>
    <row r="17827" spans="1:11" x14ac:dyDescent="0.25">
      <c r="A17827" s="5" t="str">
        <f t="shared" si="557"/>
        <v>ZoneSouth of LugoAverage WeekdaySeptember18</v>
      </c>
      <c r="B17827" t="s">
        <v>2238</v>
      </c>
      <c r="C17827" t="s">
        <v>2270</v>
      </c>
      <c r="D17827" t="s">
        <v>3013</v>
      </c>
      <c r="E17827" t="s">
        <v>3392</v>
      </c>
      <c r="F17827" s="6">
        <v>18</v>
      </c>
      <c r="G17827" s="6"/>
      <c r="H17827" s="6"/>
      <c r="I17827" s="6"/>
      <c r="J17827" s="6">
        <v>80.953846153846158</v>
      </c>
      <c r="K17827">
        <f t="shared" si="556"/>
        <v>2</v>
      </c>
    </row>
    <row r="17828" spans="1:11" x14ac:dyDescent="0.25">
      <c r="A17828" s="5" t="str">
        <f t="shared" si="557"/>
        <v>ZoneSouth of LugoAverage WeekdaySeptember19</v>
      </c>
      <c r="B17828" t="s">
        <v>2238</v>
      </c>
      <c r="C17828" t="s">
        <v>2270</v>
      </c>
      <c r="D17828" t="s">
        <v>3013</v>
      </c>
      <c r="E17828" t="s">
        <v>3392</v>
      </c>
      <c r="F17828" s="6">
        <v>19</v>
      </c>
      <c r="G17828" s="6"/>
      <c r="H17828" s="6"/>
      <c r="I17828" s="6"/>
      <c r="J17828" s="6">
        <v>78.839230769230753</v>
      </c>
      <c r="K17828">
        <f t="shared" si="556"/>
        <v>2</v>
      </c>
    </row>
    <row r="17829" spans="1:11" x14ac:dyDescent="0.25">
      <c r="A17829" s="5" t="str">
        <f t="shared" si="557"/>
        <v>ZoneSouth of LugoAverage WeekdaySeptember20</v>
      </c>
      <c r="B17829" t="s">
        <v>2238</v>
      </c>
      <c r="C17829" t="s">
        <v>2270</v>
      </c>
      <c r="D17829" t="s">
        <v>3013</v>
      </c>
      <c r="E17829" t="s">
        <v>3392</v>
      </c>
      <c r="F17829" s="6">
        <v>20</v>
      </c>
      <c r="G17829" s="6"/>
      <c r="H17829" s="6"/>
      <c r="I17829" s="6"/>
      <c r="J17829" s="6">
        <v>76.520769230769247</v>
      </c>
      <c r="K17829">
        <f t="shared" si="556"/>
        <v>2</v>
      </c>
    </row>
    <row r="17830" spans="1:11" x14ac:dyDescent="0.25">
      <c r="A17830" s="5" t="str">
        <f t="shared" si="557"/>
        <v>ZoneSouth of LugoAverage WeekdaySeptember21</v>
      </c>
      <c r="B17830" t="s">
        <v>2238</v>
      </c>
      <c r="C17830" t="s">
        <v>2270</v>
      </c>
      <c r="D17830" t="s">
        <v>3013</v>
      </c>
      <c r="E17830" t="s">
        <v>3392</v>
      </c>
      <c r="F17830" s="6">
        <v>21</v>
      </c>
      <c r="G17830" s="6"/>
      <c r="H17830" s="6"/>
      <c r="I17830" s="6"/>
      <c r="J17830" s="6">
        <v>73.704999999999984</v>
      </c>
      <c r="K17830">
        <f t="shared" si="556"/>
        <v>2</v>
      </c>
    </row>
    <row r="17831" spans="1:11" x14ac:dyDescent="0.25">
      <c r="A17831" s="5" t="str">
        <f t="shared" si="557"/>
        <v>ZoneSouth of LugoAverage WeekdaySeptember22</v>
      </c>
      <c r="B17831" t="s">
        <v>2238</v>
      </c>
      <c r="C17831" t="s">
        <v>2270</v>
      </c>
      <c r="D17831" t="s">
        <v>3013</v>
      </c>
      <c r="E17831" t="s">
        <v>3392</v>
      </c>
      <c r="F17831" s="6">
        <v>22</v>
      </c>
      <c r="G17831" s="6"/>
      <c r="H17831" s="6"/>
      <c r="I17831" s="6"/>
      <c r="J17831" s="6">
        <v>71.845000000000027</v>
      </c>
      <c r="K17831">
        <f t="shared" si="556"/>
        <v>2</v>
      </c>
    </row>
    <row r="17832" spans="1:11" x14ac:dyDescent="0.25">
      <c r="A17832" s="5" t="str">
        <f t="shared" si="557"/>
        <v>ZoneSouth of LugoAverage WeekdaySeptember23</v>
      </c>
      <c r="B17832" t="s">
        <v>2238</v>
      </c>
      <c r="C17832" t="s">
        <v>2270</v>
      </c>
      <c r="D17832" t="s">
        <v>3013</v>
      </c>
      <c r="E17832" t="s">
        <v>3392</v>
      </c>
      <c r="F17832" s="6">
        <v>23</v>
      </c>
      <c r="G17832" s="6"/>
      <c r="H17832" s="6"/>
      <c r="I17832" s="6"/>
      <c r="J17832" s="6">
        <v>70.4742307692308</v>
      </c>
      <c r="K17832">
        <f t="shared" si="556"/>
        <v>2</v>
      </c>
    </row>
    <row r="17833" spans="1:11" x14ac:dyDescent="0.25">
      <c r="A17833" s="5" t="str">
        <f t="shared" si="557"/>
        <v>ZoneSouth of LugoAverage WeekdaySeptember24</v>
      </c>
      <c r="B17833" t="s">
        <v>2238</v>
      </c>
      <c r="C17833" t="s">
        <v>2270</v>
      </c>
      <c r="D17833" t="s">
        <v>3013</v>
      </c>
      <c r="E17833" t="s">
        <v>3392</v>
      </c>
      <c r="F17833" s="6">
        <v>24</v>
      </c>
      <c r="G17833" s="6"/>
      <c r="H17833" s="6"/>
      <c r="I17833" s="6"/>
      <c r="J17833" s="6">
        <v>69.151153846153818</v>
      </c>
      <c r="K17833">
        <f t="shared" si="556"/>
        <v>2</v>
      </c>
    </row>
    <row r="17834" spans="1:11" x14ac:dyDescent="0.25">
      <c r="A17834" s="5" t="str">
        <f t="shared" si="557"/>
        <v>ZoneSouth of LugoMonthly Peak DaySeptember1</v>
      </c>
      <c r="B17834" t="s">
        <v>2238</v>
      </c>
      <c r="C17834" t="s">
        <v>2270</v>
      </c>
      <c r="D17834" t="s">
        <v>3014</v>
      </c>
      <c r="E17834" t="s">
        <v>3392</v>
      </c>
      <c r="F17834" s="6">
        <v>1</v>
      </c>
      <c r="G17834" s="6"/>
      <c r="H17834" s="6"/>
      <c r="I17834" s="6"/>
      <c r="J17834" s="6">
        <v>72.961153846153834</v>
      </c>
      <c r="K17834">
        <f t="shared" si="556"/>
        <v>2</v>
      </c>
    </row>
    <row r="17835" spans="1:11" x14ac:dyDescent="0.25">
      <c r="A17835" s="5" t="str">
        <f t="shared" si="557"/>
        <v>ZoneSouth of LugoMonthly Peak DaySeptember2</v>
      </c>
      <c r="B17835" t="s">
        <v>2238</v>
      </c>
      <c r="C17835" t="s">
        <v>2270</v>
      </c>
      <c r="D17835" t="s">
        <v>3014</v>
      </c>
      <c r="E17835" t="s">
        <v>3392</v>
      </c>
      <c r="F17835" s="6">
        <v>2</v>
      </c>
      <c r="G17835" s="6"/>
      <c r="H17835" s="6"/>
      <c r="I17835" s="6"/>
      <c r="J17835" s="6">
        <v>72.044615384615383</v>
      </c>
      <c r="K17835">
        <f t="shared" si="556"/>
        <v>2</v>
      </c>
    </row>
    <row r="17836" spans="1:11" x14ac:dyDescent="0.25">
      <c r="A17836" s="5" t="str">
        <f t="shared" si="557"/>
        <v>ZoneSouth of LugoMonthly Peak DaySeptember3</v>
      </c>
      <c r="B17836" t="s">
        <v>2238</v>
      </c>
      <c r="C17836" t="s">
        <v>2270</v>
      </c>
      <c r="D17836" t="s">
        <v>3014</v>
      </c>
      <c r="E17836" t="s">
        <v>3392</v>
      </c>
      <c r="F17836" s="6">
        <v>3</v>
      </c>
      <c r="G17836" s="6"/>
      <c r="H17836" s="6"/>
      <c r="I17836" s="6"/>
      <c r="J17836" s="6">
        <v>71.464230769230738</v>
      </c>
      <c r="K17836">
        <f t="shared" si="556"/>
        <v>2</v>
      </c>
    </row>
    <row r="17837" spans="1:11" x14ac:dyDescent="0.25">
      <c r="A17837" s="5" t="str">
        <f t="shared" si="557"/>
        <v>ZoneSouth of LugoMonthly Peak DaySeptember4</v>
      </c>
      <c r="B17837" t="s">
        <v>2238</v>
      </c>
      <c r="C17837" t="s">
        <v>2270</v>
      </c>
      <c r="D17837" t="s">
        <v>3014</v>
      </c>
      <c r="E17837" t="s">
        <v>3392</v>
      </c>
      <c r="F17837" s="6">
        <v>4</v>
      </c>
      <c r="G17837" s="6"/>
      <c r="H17837" s="6"/>
      <c r="I17837" s="6"/>
      <c r="J17837" s="6">
        <v>71.124615384615353</v>
      </c>
      <c r="K17837">
        <f t="shared" si="556"/>
        <v>2</v>
      </c>
    </row>
    <row r="17838" spans="1:11" x14ac:dyDescent="0.25">
      <c r="A17838" s="5" t="str">
        <f t="shared" si="557"/>
        <v>ZoneSouth of LugoMonthly Peak DaySeptember5</v>
      </c>
      <c r="B17838" t="s">
        <v>2238</v>
      </c>
      <c r="C17838" t="s">
        <v>2270</v>
      </c>
      <c r="D17838" t="s">
        <v>3014</v>
      </c>
      <c r="E17838" t="s">
        <v>3392</v>
      </c>
      <c r="F17838" s="6">
        <v>5</v>
      </c>
      <c r="G17838" s="6"/>
      <c r="H17838" s="6"/>
      <c r="I17838" s="6"/>
      <c r="J17838" s="6">
        <v>71.341538461538462</v>
      </c>
      <c r="K17838">
        <f t="shared" si="556"/>
        <v>2</v>
      </c>
    </row>
    <row r="17839" spans="1:11" x14ac:dyDescent="0.25">
      <c r="A17839" s="5" t="str">
        <f t="shared" si="557"/>
        <v>ZoneSouth of LugoMonthly Peak DaySeptember6</v>
      </c>
      <c r="B17839" t="s">
        <v>2238</v>
      </c>
      <c r="C17839" t="s">
        <v>2270</v>
      </c>
      <c r="D17839" t="s">
        <v>3014</v>
      </c>
      <c r="E17839" t="s">
        <v>3392</v>
      </c>
      <c r="F17839" s="6">
        <v>6</v>
      </c>
      <c r="G17839" s="6"/>
      <c r="H17839" s="6"/>
      <c r="I17839" s="6"/>
      <c r="J17839" s="6">
        <v>71.52500000000002</v>
      </c>
      <c r="K17839">
        <f t="shared" si="556"/>
        <v>2</v>
      </c>
    </row>
    <row r="17840" spans="1:11" x14ac:dyDescent="0.25">
      <c r="A17840" s="5" t="str">
        <f t="shared" si="557"/>
        <v>ZoneSouth of LugoMonthly Peak DaySeptember7</v>
      </c>
      <c r="B17840" t="s">
        <v>2238</v>
      </c>
      <c r="C17840" t="s">
        <v>2270</v>
      </c>
      <c r="D17840" t="s">
        <v>3014</v>
      </c>
      <c r="E17840" t="s">
        <v>3392</v>
      </c>
      <c r="F17840" s="6">
        <v>7</v>
      </c>
      <c r="G17840" s="6"/>
      <c r="H17840" s="6"/>
      <c r="I17840" s="6"/>
      <c r="J17840" s="6">
        <v>71.687307692307655</v>
      </c>
      <c r="K17840">
        <f t="shared" si="556"/>
        <v>2</v>
      </c>
    </row>
    <row r="17841" spans="1:11" x14ac:dyDescent="0.25">
      <c r="A17841" s="5" t="str">
        <f t="shared" si="557"/>
        <v>ZoneSouth of LugoMonthly Peak DaySeptember8</v>
      </c>
      <c r="B17841" t="s">
        <v>2238</v>
      </c>
      <c r="C17841" t="s">
        <v>2270</v>
      </c>
      <c r="D17841" t="s">
        <v>3014</v>
      </c>
      <c r="E17841" t="s">
        <v>3392</v>
      </c>
      <c r="F17841" s="6">
        <v>8</v>
      </c>
      <c r="G17841" s="6"/>
      <c r="H17841" s="6"/>
      <c r="I17841" s="6"/>
      <c r="J17841" s="6">
        <v>71.691153846153853</v>
      </c>
      <c r="K17841">
        <f t="shared" si="556"/>
        <v>2</v>
      </c>
    </row>
    <row r="17842" spans="1:11" x14ac:dyDescent="0.25">
      <c r="A17842" s="5" t="str">
        <f t="shared" si="557"/>
        <v>ZoneSouth of LugoMonthly Peak DaySeptember9</v>
      </c>
      <c r="B17842" t="s">
        <v>2238</v>
      </c>
      <c r="C17842" t="s">
        <v>2270</v>
      </c>
      <c r="D17842" t="s">
        <v>3014</v>
      </c>
      <c r="E17842" t="s">
        <v>3392</v>
      </c>
      <c r="F17842" s="6">
        <v>9</v>
      </c>
      <c r="G17842" s="6"/>
      <c r="H17842" s="6"/>
      <c r="I17842" s="6"/>
      <c r="J17842" s="6">
        <v>73.268461538461523</v>
      </c>
      <c r="K17842">
        <f t="shared" si="556"/>
        <v>2</v>
      </c>
    </row>
    <row r="17843" spans="1:11" x14ac:dyDescent="0.25">
      <c r="A17843" s="5" t="str">
        <f t="shared" si="557"/>
        <v>ZoneSouth of LugoMonthly Peak DaySeptember10</v>
      </c>
      <c r="B17843" t="s">
        <v>2238</v>
      </c>
      <c r="C17843" t="s">
        <v>2270</v>
      </c>
      <c r="D17843" t="s">
        <v>3014</v>
      </c>
      <c r="E17843" t="s">
        <v>3392</v>
      </c>
      <c r="F17843" s="6">
        <v>10</v>
      </c>
      <c r="G17843" s="6"/>
      <c r="H17843" s="6"/>
      <c r="I17843" s="6"/>
      <c r="J17843" s="6">
        <v>77.226923076923086</v>
      </c>
      <c r="K17843">
        <f t="shared" si="556"/>
        <v>2</v>
      </c>
    </row>
    <row r="17844" spans="1:11" x14ac:dyDescent="0.25">
      <c r="A17844" s="5" t="str">
        <f t="shared" si="557"/>
        <v>ZoneSouth of LugoMonthly Peak DaySeptember11</v>
      </c>
      <c r="B17844" t="s">
        <v>2238</v>
      </c>
      <c r="C17844" t="s">
        <v>2270</v>
      </c>
      <c r="D17844" t="s">
        <v>3014</v>
      </c>
      <c r="E17844" t="s">
        <v>3392</v>
      </c>
      <c r="F17844" s="6">
        <v>11</v>
      </c>
      <c r="G17844" s="6"/>
      <c r="H17844" s="6"/>
      <c r="I17844" s="6"/>
      <c r="J17844" s="6">
        <v>80.93461538461537</v>
      </c>
      <c r="K17844">
        <f t="shared" si="556"/>
        <v>2</v>
      </c>
    </row>
    <row r="17845" spans="1:11" x14ac:dyDescent="0.25">
      <c r="A17845" s="5" t="str">
        <f t="shared" si="557"/>
        <v>ZoneSouth of LugoMonthly Peak DaySeptember12</v>
      </c>
      <c r="B17845" t="s">
        <v>2238</v>
      </c>
      <c r="C17845" t="s">
        <v>2270</v>
      </c>
      <c r="D17845" t="s">
        <v>3014</v>
      </c>
      <c r="E17845" t="s">
        <v>3392</v>
      </c>
      <c r="F17845" s="6">
        <v>12</v>
      </c>
      <c r="G17845" s="6"/>
      <c r="H17845" s="6"/>
      <c r="I17845" s="6"/>
      <c r="J17845" s="6">
        <v>84.403846153846189</v>
      </c>
      <c r="K17845">
        <f t="shared" si="556"/>
        <v>2</v>
      </c>
    </row>
    <row r="17846" spans="1:11" x14ac:dyDescent="0.25">
      <c r="A17846" s="5" t="str">
        <f t="shared" si="557"/>
        <v>ZoneSouth of LugoMonthly Peak DaySeptember13</v>
      </c>
      <c r="B17846" t="s">
        <v>2238</v>
      </c>
      <c r="C17846" t="s">
        <v>2270</v>
      </c>
      <c r="D17846" t="s">
        <v>3014</v>
      </c>
      <c r="E17846" t="s">
        <v>3392</v>
      </c>
      <c r="F17846" s="6">
        <v>13</v>
      </c>
      <c r="G17846" s="6"/>
      <c r="H17846" s="6"/>
      <c r="I17846" s="6"/>
      <c r="J17846" s="6">
        <v>86.815384615384602</v>
      </c>
      <c r="K17846">
        <f t="shared" si="556"/>
        <v>2</v>
      </c>
    </row>
    <row r="17847" spans="1:11" x14ac:dyDescent="0.25">
      <c r="A17847" s="5" t="str">
        <f t="shared" si="557"/>
        <v>ZoneSouth of LugoMonthly Peak DaySeptember14</v>
      </c>
      <c r="B17847" t="s">
        <v>2238</v>
      </c>
      <c r="C17847" t="s">
        <v>2270</v>
      </c>
      <c r="D17847" t="s">
        <v>3014</v>
      </c>
      <c r="E17847" t="s">
        <v>3392</v>
      </c>
      <c r="F17847" s="6">
        <v>14</v>
      </c>
      <c r="G17847" s="6"/>
      <c r="H17847" s="6"/>
      <c r="I17847" s="6"/>
      <c r="J17847" s="6">
        <v>88.976923076923057</v>
      </c>
      <c r="K17847">
        <f t="shared" si="556"/>
        <v>2</v>
      </c>
    </row>
    <row r="17848" spans="1:11" x14ac:dyDescent="0.25">
      <c r="A17848" s="5" t="str">
        <f t="shared" si="557"/>
        <v>ZoneSouth of LugoMonthly Peak DaySeptember15</v>
      </c>
      <c r="B17848" t="s">
        <v>2238</v>
      </c>
      <c r="C17848" t="s">
        <v>2270</v>
      </c>
      <c r="D17848" t="s">
        <v>3014</v>
      </c>
      <c r="E17848" t="s">
        <v>3392</v>
      </c>
      <c r="F17848" s="6">
        <v>15</v>
      </c>
      <c r="G17848" s="6"/>
      <c r="H17848" s="6"/>
      <c r="I17848" s="6"/>
      <c r="J17848" s="6">
        <v>91.019230769230745</v>
      </c>
      <c r="K17848">
        <f t="shared" si="556"/>
        <v>2</v>
      </c>
    </row>
    <row r="17849" spans="1:11" x14ac:dyDescent="0.25">
      <c r="A17849" s="5" t="str">
        <f t="shared" si="557"/>
        <v>ZoneSouth of LugoMonthly Peak DaySeptember16</v>
      </c>
      <c r="B17849" t="s">
        <v>2238</v>
      </c>
      <c r="C17849" t="s">
        <v>2270</v>
      </c>
      <c r="D17849" t="s">
        <v>3014</v>
      </c>
      <c r="E17849" t="s">
        <v>3392</v>
      </c>
      <c r="F17849" s="6">
        <v>16</v>
      </c>
      <c r="G17849" s="6"/>
      <c r="H17849" s="6"/>
      <c r="I17849" s="6"/>
      <c r="J17849" s="6">
        <v>93.142307692307696</v>
      </c>
      <c r="K17849">
        <f t="shared" si="556"/>
        <v>2</v>
      </c>
    </row>
    <row r="17850" spans="1:11" x14ac:dyDescent="0.25">
      <c r="A17850" s="5" t="str">
        <f t="shared" si="557"/>
        <v>ZoneSouth of LugoMonthly Peak DaySeptember17</v>
      </c>
      <c r="B17850" t="s">
        <v>2238</v>
      </c>
      <c r="C17850" t="s">
        <v>2270</v>
      </c>
      <c r="D17850" t="s">
        <v>3014</v>
      </c>
      <c r="E17850" t="s">
        <v>3392</v>
      </c>
      <c r="F17850" s="6">
        <v>17</v>
      </c>
      <c r="G17850" s="6"/>
      <c r="H17850" s="6"/>
      <c r="I17850" s="6"/>
      <c r="J17850" s="6">
        <v>93.346153846153825</v>
      </c>
      <c r="K17850">
        <f t="shared" si="556"/>
        <v>2</v>
      </c>
    </row>
    <row r="17851" spans="1:11" x14ac:dyDescent="0.25">
      <c r="A17851" s="5" t="str">
        <f t="shared" si="557"/>
        <v>ZoneSouth of LugoMonthly Peak DaySeptember18</v>
      </c>
      <c r="B17851" t="s">
        <v>2238</v>
      </c>
      <c r="C17851" t="s">
        <v>2270</v>
      </c>
      <c r="D17851" t="s">
        <v>3014</v>
      </c>
      <c r="E17851" t="s">
        <v>3392</v>
      </c>
      <c r="F17851" s="6">
        <v>18</v>
      </c>
      <c r="G17851" s="6"/>
      <c r="H17851" s="6"/>
      <c r="I17851" s="6"/>
      <c r="J17851" s="6">
        <v>91.630769230769218</v>
      </c>
      <c r="K17851">
        <f t="shared" si="556"/>
        <v>2</v>
      </c>
    </row>
    <row r="17852" spans="1:11" x14ac:dyDescent="0.25">
      <c r="A17852" s="5" t="str">
        <f t="shared" si="557"/>
        <v>ZoneSouth of LugoMonthly Peak DaySeptember19</v>
      </c>
      <c r="B17852" t="s">
        <v>2238</v>
      </c>
      <c r="C17852" t="s">
        <v>2270</v>
      </c>
      <c r="D17852" t="s">
        <v>3014</v>
      </c>
      <c r="E17852" t="s">
        <v>3392</v>
      </c>
      <c r="F17852" s="6">
        <v>19</v>
      </c>
      <c r="G17852" s="6"/>
      <c r="H17852" s="6"/>
      <c r="I17852" s="6"/>
      <c r="J17852" s="6">
        <v>89.211538461538467</v>
      </c>
      <c r="K17852">
        <f t="shared" si="556"/>
        <v>2</v>
      </c>
    </row>
    <row r="17853" spans="1:11" x14ac:dyDescent="0.25">
      <c r="A17853" s="5" t="str">
        <f t="shared" si="557"/>
        <v>ZoneSouth of LugoMonthly Peak DaySeptember20</v>
      </c>
      <c r="B17853" t="s">
        <v>2238</v>
      </c>
      <c r="C17853" t="s">
        <v>2270</v>
      </c>
      <c r="D17853" t="s">
        <v>3014</v>
      </c>
      <c r="E17853" t="s">
        <v>3392</v>
      </c>
      <c r="F17853" s="6">
        <v>20</v>
      </c>
      <c r="G17853" s="6"/>
      <c r="H17853" s="6"/>
      <c r="I17853" s="6"/>
      <c r="J17853" s="6">
        <v>85.834615384615361</v>
      </c>
      <c r="K17853">
        <f t="shared" si="556"/>
        <v>2</v>
      </c>
    </row>
    <row r="17854" spans="1:11" x14ac:dyDescent="0.25">
      <c r="A17854" s="5" t="str">
        <f t="shared" si="557"/>
        <v>ZoneSouth of LugoMonthly Peak DaySeptember21</v>
      </c>
      <c r="B17854" t="s">
        <v>2238</v>
      </c>
      <c r="C17854" t="s">
        <v>2270</v>
      </c>
      <c r="D17854" t="s">
        <v>3014</v>
      </c>
      <c r="E17854" t="s">
        <v>3392</v>
      </c>
      <c r="F17854" s="6">
        <v>21</v>
      </c>
      <c r="G17854" s="6"/>
      <c r="H17854" s="6"/>
      <c r="I17854" s="6"/>
      <c r="J17854" s="6">
        <v>82.607692307692304</v>
      </c>
      <c r="K17854">
        <f t="shared" si="556"/>
        <v>2</v>
      </c>
    </row>
    <row r="17855" spans="1:11" x14ac:dyDescent="0.25">
      <c r="A17855" s="5" t="str">
        <f t="shared" si="557"/>
        <v>ZoneSouth of LugoMonthly Peak DaySeptember22</v>
      </c>
      <c r="B17855" t="s">
        <v>2238</v>
      </c>
      <c r="C17855" t="s">
        <v>2270</v>
      </c>
      <c r="D17855" t="s">
        <v>3014</v>
      </c>
      <c r="E17855" t="s">
        <v>3392</v>
      </c>
      <c r="F17855" s="6">
        <v>22</v>
      </c>
      <c r="G17855" s="6"/>
      <c r="H17855" s="6"/>
      <c r="I17855" s="6"/>
      <c r="J17855" s="6">
        <v>80.107692307692275</v>
      </c>
      <c r="K17855">
        <f t="shared" si="556"/>
        <v>2</v>
      </c>
    </row>
    <row r="17856" spans="1:11" x14ac:dyDescent="0.25">
      <c r="A17856" s="5" t="str">
        <f t="shared" si="557"/>
        <v>ZoneSouth of LugoMonthly Peak DaySeptember23</v>
      </c>
      <c r="B17856" t="s">
        <v>2238</v>
      </c>
      <c r="C17856" t="s">
        <v>2270</v>
      </c>
      <c r="D17856" t="s">
        <v>3014</v>
      </c>
      <c r="E17856" t="s">
        <v>3392</v>
      </c>
      <c r="F17856" s="6">
        <v>23</v>
      </c>
      <c r="G17856" s="6"/>
      <c r="H17856" s="6"/>
      <c r="I17856" s="6"/>
      <c r="J17856" s="6">
        <v>77.843076923076936</v>
      </c>
      <c r="K17856">
        <f t="shared" si="556"/>
        <v>2</v>
      </c>
    </row>
    <row r="17857" spans="1:11" x14ac:dyDescent="0.25">
      <c r="A17857" s="5" t="str">
        <f t="shared" si="557"/>
        <v>ZoneSouth of LugoMonthly Peak DaySeptember24</v>
      </c>
      <c r="B17857" t="s">
        <v>2238</v>
      </c>
      <c r="C17857" t="s">
        <v>2270</v>
      </c>
      <c r="D17857" t="s">
        <v>3014</v>
      </c>
      <c r="E17857" t="s">
        <v>3392</v>
      </c>
      <c r="F17857" s="6">
        <v>24</v>
      </c>
      <c r="G17857" s="6"/>
      <c r="H17857" s="6"/>
      <c r="I17857" s="6"/>
      <c r="J17857" s="6">
        <v>76.259230769230754</v>
      </c>
      <c r="K17857">
        <f t="shared" si="556"/>
        <v>2</v>
      </c>
    </row>
    <row r="17858" spans="1:11" x14ac:dyDescent="0.25">
      <c r="A17858" s="5" t="str">
        <f t="shared" si="557"/>
        <v>ZoneSouth of LugoAverage WeekdayOctober1</v>
      </c>
      <c r="B17858" t="s">
        <v>2238</v>
      </c>
      <c r="C17858" t="s">
        <v>2270</v>
      </c>
      <c r="D17858" t="s">
        <v>3015</v>
      </c>
      <c r="E17858" t="s">
        <v>3393</v>
      </c>
      <c r="F17858" s="6">
        <v>1</v>
      </c>
      <c r="G17858" s="6"/>
      <c r="H17858" s="6"/>
      <c r="I17858" s="6"/>
      <c r="J17858" s="6">
        <v>69.141999999999996</v>
      </c>
      <c r="K17858">
        <f t="shared" ref="K17858:K17921" si="558">INDEX(events, MATCH(CONCATENATE(B17858, C17858, D17858, E17858), events_y, 0), MATCH("Confidential", events_x, 0))</f>
        <v>2</v>
      </c>
    </row>
    <row r="17859" spans="1:11" x14ac:dyDescent="0.25">
      <c r="A17859" s="5" t="str">
        <f t="shared" ref="A17859:A17922" si="559">CONCATENATE(B17859, C17859, D17859, E17859, F17859)</f>
        <v>ZoneSouth of LugoAverage WeekdayOctober2</v>
      </c>
      <c r="B17859" t="s">
        <v>2238</v>
      </c>
      <c r="C17859" t="s">
        <v>2270</v>
      </c>
      <c r="D17859" t="s">
        <v>3015</v>
      </c>
      <c r="E17859" t="s">
        <v>3393</v>
      </c>
      <c r="F17859" s="6">
        <v>2</v>
      </c>
      <c r="G17859" s="6"/>
      <c r="H17859" s="6"/>
      <c r="I17859" s="6"/>
      <c r="J17859" s="6">
        <v>68.315600000000003</v>
      </c>
      <c r="K17859">
        <f t="shared" si="558"/>
        <v>2</v>
      </c>
    </row>
    <row r="17860" spans="1:11" x14ac:dyDescent="0.25">
      <c r="A17860" s="5" t="str">
        <f t="shared" si="559"/>
        <v>ZoneSouth of LugoAverage WeekdayOctober3</v>
      </c>
      <c r="B17860" t="s">
        <v>2238</v>
      </c>
      <c r="C17860" t="s">
        <v>2270</v>
      </c>
      <c r="D17860" t="s">
        <v>3015</v>
      </c>
      <c r="E17860" t="s">
        <v>3393</v>
      </c>
      <c r="F17860" s="6">
        <v>3</v>
      </c>
      <c r="G17860" s="6"/>
      <c r="H17860" s="6"/>
      <c r="I17860" s="6"/>
      <c r="J17860" s="6">
        <v>67.842000000000013</v>
      </c>
      <c r="K17860">
        <f t="shared" si="558"/>
        <v>2</v>
      </c>
    </row>
    <row r="17861" spans="1:11" x14ac:dyDescent="0.25">
      <c r="A17861" s="5" t="str">
        <f t="shared" si="559"/>
        <v>ZoneSouth of LugoAverage WeekdayOctober4</v>
      </c>
      <c r="B17861" t="s">
        <v>2238</v>
      </c>
      <c r="C17861" t="s">
        <v>2270</v>
      </c>
      <c r="D17861" t="s">
        <v>3015</v>
      </c>
      <c r="E17861" t="s">
        <v>3393</v>
      </c>
      <c r="F17861" s="6">
        <v>4</v>
      </c>
      <c r="G17861" s="6"/>
      <c r="H17861" s="6"/>
      <c r="I17861" s="6"/>
      <c r="J17861" s="6">
        <v>67.322399999999973</v>
      </c>
      <c r="K17861">
        <f t="shared" si="558"/>
        <v>2</v>
      </c>
    </row>
    <row r="17862" spans="1:11" x14ac:dyDescent="0.25">
      <c r="A17862" s="5" t="str">
        <f t="shared" si="559"/>
        <v>ZoneSouth of LugoAverage WeekdayOctober5</v>
      </c>
      <c r="B17862" t="s">
        <v>2238</v>
      </c>
      <c r="C17862" t="s">
        <v>2270</v>
      </c>
      <c r="D17862" t="s">
        <v>3015</v>
      </c>
      <c r="E17862" t="s">
        <v>3393</v>
      </c>
      <c r="F17862" s="6">
        <v>5</v>
      </c>
      <c r="G17862" s="6"/>
      <c r="H17862" s="6"/>
      <c r="I17862" s="6"/>
      <c r="J17862" s="6">
        <v>66.557599999999979</v>
      </c>
      <c r="K17862">
        <f t="shared" si="558"/>
        <v>2</v>
      </c>
    </row>
    <row r="17863" spans="1:11" x14ac:dyDescent="0.25">
      <c r="A17863" s="5" t="str">
        <f t="shared" si="559"/>
        <v>ZoneSouth of LugoAverage WeekdayOctober6</v>
      </c>
      <c r="B17863" t="s">
        <v>2238</v>
      </c>
      <c r="C17863" t="s">
        <v>2270</v>
      </c>
      <c r="D17863" t="s">
        <v>3015</v>
      </c>
      <c r="E17863" t="s">
        <v>3393</v>
      </c>
      <c r="F17863" s="6">
        <v>6</v>
      </c>
      <c r="G17863" s="6"/>
      <c r="H17863" s="6"/>
      <c r="I17863" s="6"/>
      <c r="J17863" s="6">
        <v>65.909199999999998</v>
      </c>
      <c r="K17863">
        <f t="shared" si="558"/>
        <v>2</v>
      </c>
    </row>
    <row r="17864" spans="1:11" x14ac:dyDescent="0.25">
      <c r="A17864" s="5" t="str">
        <f t="shared" si="559"/>
        <v>ZoneSouth of LugoAverage WeekdayOctober7</v>
      </c>
      <c r="B17864" t="s">
        <v>2238</v>
      </c>
      <c r="C17864" t="s">
        <v>2270</v>
      </c>
      <c r="D17864" t="s">
        <v>3015</v>
      </c>
      <c r="E17864" t="s">
        <v>3393</v>
      </c>
      <c r="F17864" s="6">
        <v>7</v>
      </c>
      <c r="G17864" s="6"/>
      <c r="H17864" s="6"/>
      <c r="I17864" s="6"/>
      <c r="J17864" s="6">
        <v>65.078399999999988</v>
      </c>
      <c r="K17864">
        <f t="shared" si="558"/>
        <v>2</v>
      </c>
    </row>
    <row r="17865" spans="1:11" x14ac:dyDescent="0.25">
      <c r="A17865" s="5" t="str">
        <f t="shared" si="559"/>
        <v>ZoneSouth of LugoAverage WeekdayOctober8</v>
      </c>
      <c r="B17865" t="s">
        <v>2238</v>
      </c>
      <c r="C17865" t="s">
        <v>2270</v>
      </c>
      <c r="D17865" t="s">
        <v>3015</v>
      </c>
      <c r="E17865" t="s">
        <v>3393</v>
      </c>
      <c r="F17865" s="6">
        <v>8</v>
      </c>
      <c r="G17865" s="6"/>
      <c r="H17865" s="6"/>
      <c r="I17865" s="6"/>
      <c r="J17865" s="6">
        <v>64.320800000000006</v>
      </c>
      <c r="K17865">
        <f t="shared" si="558"/>
        <v>2</v>
      </c>
    </row>
    <row r="17866" spans="1:11" x14ac:dyDescent="0.25">
      <c r="A17866" s="5" t="str">
        <f t="shared" si="559"/>
        <v>ZoneSouth of LugoAverage WeekdayOctober9</v>
      </c>
      <c r="B17866" t="s">
        <v>2238</v>
      </c>
      <c r="C17866" t="s">
        <v>2270</v>
      </c>
      <c r="D17866" t="s">
        <v>3015</v>
      </c>
      <c r="E17866" t="s">
        <v>3393</v>
      </c>
      <c r="F17866" s="6">
        <v>9</v>
      </c>
      <c r="G17866" s="6"/>
      <c r="H17866" s="6"/>
      <c r="I17866" s="6"/>
      <c r="J17866" s="6">
        <v>65.165199999999999</v>
      </c>
      <c r="K17866">
        <f t="shared" si="558"/>
        <v>2</v>
      </c>
    </row>
    <row r="17867" spans="1:11" x14ac:dyDescent="0.25">
      <c r="A17867" s="5" t="str">
        <f t="shared" si="559"/>
        <v>ZoneSouth of LugoAverage WeekdayOctober10</v>
      </c>
      <c r="B17867" t="s">
        <v>2238</v>
      </c>
      <c r="C17867" t="s">
        <v>2270</v>
      </c>
      <c r="D17867" t="s">
        <v>3015</v>
      </c>
      <c r="E17867" t="s">
        <v>3393</v>
      </c>
      <c r="F17867" s="6">
        <v>10</v>
      </c>
      <c r="G17867" s="6"/>
      <c r="H17867" s="6"/>
      <c r="I17867" s="6"/>
      <c r="J17867" s="6">
        <v>68.742000000000004</v>
      </c>
      <c r="K17867">
        <f t="shared" si="558"/>
        <v>2</v>
      </c>
    </row>
    <row r="17868" spans="1:11" x14ac:dyDescent="0.25">
      <c r="A17868" s="5" t="str">
        <f t="shared" si="559"/>
        <v>ZoneSouth of LugoAverage WeekdayOctober11</v>
      </c>
      <c r="B17868" t="s">
        <v>2238</v>
      </c>
      <c r="C17868" t="s">
        <v>2270</v>
      </c>
      <c r="D17868" t="s">
        <v>3015</v>
      </c>
      <c r="E17868" t="s">
        <v>3393</v>
      </c>
      <c r="F17868" s="6">
        <v>11</v>
      </c>
      <c r="G17868" s="6"/>
      <c r="H17868" s="6"/>
      <c r="I17868" s="6"/>
      <c r="J17868" s="6">
        <v>72.608000000000033</v>
      </c>
      <c r="K17868">
        <f t="shared" si="558"/>
        <v>2</v>
      </c>
    </row>
    <row r="17869" spans="1:11" x14ac:dyDescent="0.25">
      <c r="A17869" s="5" t="str">
        <f t="shared" si="559"/>
        <v>ZoneSouth of LugoAverage WeekdayOctober12</v>
      </c>
      <c r="B17869" t="s">
        <v>2238</v>
      </c>
      <c r="C17869" t="s">
        <v>2270</v>
      </c>
      <c r="D17869" t="s">
        <v>3015</v>
      </c>
      <c r="E17869" t="s">
        <v>3393</v>
      </c>
      <c r="F17869" s="6">
        <v>12</v>
      </c>
      <c r="G17869" s="6"/>
      <c r="H17869" s="6"/>
      <c r="I17869" s="6"/>
      <c r="J17869" s="6">
        <v>76.046153846153857</v>
      </c>
      <c r="K17869">
        <f t="shared" si="558"/>
        <v>2</v>
      </c>
    </row>
    <row r="17870" spans="1:11" x14ac:dyDescent="0.25">
      <c r="A17870" s="5" t="str">
        <f t="shared" si="559"/>
        <v>ZoneSouth of LugoAverage WeekdayOctober13</v>
      </c>
      <c r="B17870" t="s">
        <v>2238</v>
      </c>
      <c r="C17870" t="s">
        <v>2270</v>
      </c>
      <c r="D17870" t="s">
        <v>3015</v>
      </c>
      <c r="E17870" t="s">
        <v>3393</v>
      </c>
      <c r="F17870" s="6">
        <v>13</v>
      </c>
      <c r="G17870" s="6"/>
      <c r="H17870" s="6"/>
      <c r="I17870" s="6"/>
      <c r="J17870" s="6">
        <v>79.546153846153828</v>
      </c>
      <c r="K17870">
        <f t="shared" si="558"/>
        <v>2</v>
      </c>
    </row>
    <row r="17871" spans="1:11" x14ac:dyDescent="0.25">
      <c r="A17871" s="5" t="str">
        <f t="shared" si="559"/>
        <v>ZoneSouth of LugoAverage WeekdayOctober14</v>
      </c>
      <c r="B17871" t="s">
        <v>2238</v>
      </c>
      <c r="C17871" t="s">
        <v>2270</v>
      </c>
      <c r="D17871" t="s">
        <v>3015</v>
      </c>
      <c r="E17871" t="s">
        <v>3393</v>
      </c>
      <c r="F17871" s="6">
        <v>14</v>
      </c>
      <c r="G17871" s="6"/>
      <c r="H17871" s="6"/>
      <c r="I17871" s="6"/>
      <c r="J17871" s="6">
        <v>81.438461538461553</v>
      </c>
      <c r="K17871">
        <f t="shared" si="558"/>
        <v>2</v>
      </c>
    </row>
    <row r="17872" spans="1:11" x14ac:dyDescent="0.25">
      <c r="A17872" s="5" t="str">
        <f t="shared" si="559"/>
        <v>ZoneSouth of LugoAverage WeekdayOctober15</v>
      </c>
      <c r="B17872" t="s">
        <v>2238</v>
      </c>
      <c r="C17872" t="s">
        <v>2270</v>
      </c>
      <c r="D17872" t="s">
        <v>3015</v>
      </c>
      <c r="E17872" t="s">
        <v>3393</v>
      </c>
      <c r="F17872" s="6">
        <v>15</v>
      </c>
      <c r="G17872" s="6"/>
      <c r="H17872" s="6"/>
      <c r="I17872" s="6"/>
      <c r="J17872" s="6">
        <v>82.123076923076894</v>
      </c>
      <c r="K17872">
        <f t="shared" si="558"/>
        <v>2</v>
      </c>
    </row>
    <row r="17873" spans="1:11" x14ac:dyDescent="0.25">
      <c r="A17873" s="5" t="str">
        <f t="shared" si="559"/>
        <v>ZoneSouth of LugoAverage WeekdayOctober16</v>
      </c>
      <c r="B17873" t="s">
        <v>2238</v>
      </c>
      <c r="C17873" t="s">
        <v>2270</v>
      </c>
      <c r="D17873" t="s">
        <v>3015</v>
      </c>
      <c r="E17873" t="s">
        <v>3393</v>
      </c>
      <c r="F17873" s="6">
        <v>16</v>
      </c>
      <c r="G17873" s="6"/>
      <c r="H17873" s="6"/>
      <c r="I17873" s="6"/>
      <c r="J17873" s="6">
        <v>82.430769230769229</v>
      </c>
      <c r="K17873">
        <f t="shared" si="558"/>
        <v>2</v>
      </c>
    </row>
    <row r="17874" spans="1:11" x14ac:dyDescent="0.25">
      <c r="A17874" s="5" t="str">
        <f t="shared" si="559"/>
        <v>ZoneSouth of LugoAverage WeekdayOctober17</v>
      </c>
      <c r="B17874" t="s">
        <v>2238</v>
      </c>
      <c r="C17874" t="s">
        <v>2270</v>
      </c>
      <c r="D17874" t="s">
        <v>3015</v>
      </c>
      <c r="E17874" t="s">
        <v>3393</v>
      </c>
      <c r="F17874" s="6">
        <v>17</v>
      </c>
      <c r="G17874" s="6"/>
      <c r="H17874" s="6"/>
      <c r="I17874" s="6"/>
      <c r="J17874" s="6">
        <v>82.284615384615392</v>
      </c>
      <c r="K17874">
        <f t="shared" si="558"/>
        <v>2</v>
      </c>
    </row>
    <row r="17875" spans="1:11" x14ac:dyDescent="0.25">
      <c r="A17875" s="5" t="str">
        <f t="shared" si="559"/>
        <v>ZoneSouth of LugoAverage WeekdayOctober18</v>
      </c>
      <c r="B17875" t="s">
        <v>2238</v>
      </c>
      <c r="C17875" t="s">
        <v>2270</v>
      </c>
      <c r="D17875" t="s">
        <v>3015</v>
      </c>
      <c r="E17875" t="s">
        <v>3393</v>
      </c>
      <c r="F17875" s="6">
        <v>18</v>
      </c>
      <c r="G17875" s="6"/>
      <c r="H17875" s="6"/>
      <c r="I17875" s="6"/>
      <c r="J17875" s="6">
        <v>81.073076923076897</v>
      </c>
      <c r="K17875">
        <f t="shared" si="558"/>
        <v>2</v>
      </c>
    </row>
    <row r="17876" spans="1:11" x14ac:dyDescent="0.25">
      <c r="A17876" s="5" t="str">
        <f t="shared" si="559"/>
        <v>ZoneSouth of LugoAverage WeekdayOctober19</v>
      </c>
      <c r="B17876" t="s">
        <v>2238</v>
      </c>
      <c r="C17876" t="s">
        <v>2270</v>
      </c>
      <c r="D17876" t="s">
        <v>3015</v>
      </c>
      <c r="E17876" t="s">
        <v>3393</v>
      </c>
      <c r="F17876" s="6">
        <v>19</v>
      </c>
      <c r="G17876" s="6"/>
      <c r="H17876" s="6"/>
      <c r="I17876" s="6"/>
      <c r="J17876" s="6">
        <v>78.723076923076917</v>
      </c>
      <c r="K17876">
        <f t="shared" si="558"/>
        <v>2</v>
      </c>
    </row>
    <row r="17877" spans="1:11" x14ac:dyDescent="0.25">
      <c r="A17877" s="5" t="str">
        <f t="shared" si="559"/>
        <v>ZoneSouth of LugoAverage WeekdayOctober20</v>
      </c>
      <c r="B17877" t="s">
        <v>2238</v>
      </c>
      <c r="C17877" t="s">
        <v>2270</v>
      </c>
      <c r="D17877" t="s">
        <v>3015</v>
      </c>
      <c r="E17877" t="s">
        <v>3393</v>
      </c>
      <c r="F17877" s="6">
        <v>20</v>
      </c>
      <c r="G17877" s="6"/>
      <c r="H17877" s="6"/>
      <c r="I17877" s="6"/>
      <c r="J17877" s="6">
        <v>74.77769230769232</v>
      </c>
      <c r="K17877">
        <f t="shared" si="558"/>
        <v>2</v>
      </c>
    </row>
    <row r="17878" spans="1:11" x14ac:dyDescent="0.25">
      <c r="A17878" s="5" t="str">
        <f t="shared" si="559"/>
        <v>ZoneSouth of LugoAverage WeekdayOctober21</v>
      </c>
      <c r="B17878" t="s">
        <v>2238</v>
      </c>
      <c r="C17878" t="s">
        <v>2270</v>
      </c>
      <c r="D17878" t="s">
        <v>3015</v>
      </c>
      <c r="E17878" t="s">
        <v>3393</v>
      </c>
      <c r="F17878" s="6">
        <v>21</v>
      </c>
      <c r="G17878" s="6"/>
      <c r="H17878" s="6"/>
      <c r="I17878" s="6"/>
      <c r="J17878" s="6">
        <v>72.485384615384632</v>
      </c>
      <c r="K17878">
        <f t="shared" si="558"/>
        <v>2</v>
      </c>
    </row>
    <row r="17879" spans="1:11" x14ac:dyDescent="0.25">
      <c r="A17879" s="5" t="str">
        <f t="shared" si="559"/>
        <v>ZoneSouth of LugoAverage WeekdayOctober22</v>
      </c>
      <c r="B17879" t="s">
        <v>2238</v>
      </c>
      <c r="C17879" t="s">
        <v>2270</v>
      </c>
      <c r="D17879" t="s">
        <v>3015</v>
      </c>
      <c r="E17879" t="s">
        <v>3393</v>
      </c>
      <c r="F17879" s="6">
        <v>22</v>
      </c>
      <c r="G17879" s="6"/>
      <c r="H17879" s="6"/>
      <c r="I17879" s="6"/>
      <c r="J17879" s="6">
        <v>70.883461538461546</v>
      </c>
      <c r="K17879">
        <f t="shared" si="558"/>
        <v>2</v>
      </c>
    </row>
    <row r="17880" spans="1:11" x14ac:dyDescent="0.25">
      <c r="A17880" s="5" t="str">
        <f t="shared" si="559"/>
        <v>ZoneSouth of LugoAverage WeekdayOctober23</v>
      </c>
      <c r="B17880" t="s">
        <v>2238</v>
      </c>
      <c r="C17880" t="s">
        <v>2270</v>
      </c>
      <c r="D17880" t="s">
        <v>3015</v>
      </c>
      <c r="E17880" t="s">
        <v>3393</v>
      </c>
      <c r="F17880" s="6">
        <v>23</v>
      </c>
      <c r="G17880" s="6"/>
      <c r="H17880" s="6"/>
      <c r="I17880" s="6"/>
      <c r="J17880" s="6">
        <v>69.176153846153866</v>
      </c>
      <c r="K17880">
        <f t="shared" si="558"/>
        <v>2</v>
      </c>
    </row>
    <row r="17881" spans="1:11" x14ac:dyDescent="0.25">
      <c r="A17881" s="5" t="str">
        <f t="shared" si="559"/>
        <v>ZoneSouth of LugoAverage WeekdayOctober24</v>
      </c>
      <c r="B17881" t="s">
        <v>2238</v>
      </c>
      <c r="C17881" t="s">
        <v>2270</v>
      </c>
      <c r="D17881" t="s">
        <v>3015</v>
      </c>
      <c r="E17881" t="s">
        <v>3393</v>
      </c>
      <c r="F17881" s="6">
        <v>24</v>
      </c>
      <c r="G17881" s="6"/>
      <c r="H17881" s="6"/>
      <c r="I17881" s="6"/>
      <c r="J17881" s="6">
        <v>68.369230769230796</v>
      </c>
      <c r="K17881">
        <f t="shared" si="558"/>
        <v>2</v>
      </c>
    </row>
    <row r="17882" spans="1:11" x14ac:dyDescent="0.25">
      <c r="A17882" s="5" t="str">
        <f t="shared" si="559"/>
        <v>ZoneSouth of LugoMonthly Peak DayOctober1</v>
      </c>
      <c r="B17882" t="s">
        <v>2238</v>
      </c>
      <c r="C17882" t="s">
        <v>2270</v>
      </c>
      <c r="D17882" t="s">
        <v>3016</v>
      </c>
      <c r="E17882" t="s">
        <v>3393</v>
      </c>
      <c r="F17882" s="6">
        <v>1</v>
      </c>
      <c r="G17882" s="6"/>
      <c r="H17882" s="6"/>
      <c r="I17882" s="6"/>
      <c r="J17882" s="6">
        <v>78.046153846153871</v>
      </c>
      <c r="K17882">
        <f t="shared" si="558"/>
        <v>2</v>
      </c>
    </row>
    <row r="17883" spans="1:11" x14ac:dyDescent="0.25">
      <c r="A17883" s="5" t="str">
        <f t="shared" si="559"/>
        <v>ZoneSouth of LugoMonthly Peak DayOctober2</v>
      </c>
      <c r="B17883" t="s">
        <v>2238</v>
      </c>
      <c r="C17883" t="s">
        <v>2270</v>
      </c>
      <c r="D17883" t="s">
        <v>3016</v>
      </c>
      <c r="E17883" t="s">
        <v>3393</v>
      </c>
      <c r="F17883" s="6">
        <v>2</v>
      </c>
      <c r="G17883" s="6"/>
      <c r="H17883" s="6"/>
      <c r="I17883" s="6"/>
      <c r="J17883" s="6">
        <v>77.199999999999989</v>
      </c>
      <c r="K17883">
        <f t="shared" si="558"/>
        <v>2</v>
      </c>
    </row>
    <row r="17884" spans="1:11" x14ac:dyDescent="0.25">
      <c r="A17884" s="5" t="str">
        <f t="shared" si="559"/>
        <v>ZoneSouth of LugoMonthly Peak DayOctober3</v>
      </c>
      <c r="B17884" t="s">
        <v>2238</v>
      </c>
      <c r="C17884" t="s">
        <v>2270</v>
      </c>
      <c r="D17884" t="s">
        <v>3016</v>
      </c>
      <c r="E17884" t="s">
        <v>3393</v>
      </c>
      <c r="F17884" s="6">
        <v>3</v>
      </c>
      <c r="G17884" s="6"/>
      <c r="H17884" s="6"/>
      <c r="I17884" s="6"/>
      <c r="J17884" s="6">
        <v>76.222692307692313</v>
      </c>
      <c r="K17884">
        <f t="shared" si="558"/>
        <v>2</v>
      </c>
    </row>
    <row r="17885" spans="1:11" x14ac:dyDescent="0.25">
      <c r="A17885" s="5" t="str">
        <f t="shared" si="559"/>
        <v>ZoneSouth of LugoMonthly Peak DayOctober4</v>
      </c>
      <c r="B17885" t="s">
        <v>2238</v>
      </c>
      <c r="C17885" t="s">
        <v>2270</v>
      </c>
      <c r="D17885" t="s">
        <v>3016</v>
      </c>
      <c r="E17885" t="s">
        <v>3393</v>
      </c>
      <c r="F17885" s="6">
        <v>4</v>
      </c>
      <c r="G17885" s="6"/>
      <c r="H17885" s="6"/>
      <c r="I17885" s="6"/>
      <c r="J17885" s="6">
        <v>74.579230769230762</v>
      </c>
      <c r="K17885">
        <f t="shared" si="558"/>
        <v>2</v>
      </c>
    </row>
    <row r="17886" spans="1:11" x14ac:dyDescent="0.25">
      <c r="A17886" s="5" t="str">
        <f t="shared" si="559"/>
        <v>ZoneSouth of LugoMonthly Peak DayOctober5</v>
      </c>
      <c r="B17886" t="s">
        <v>2238</v>
      </c>
      <c r="C17886" t="s">
        <v>2270</v>
      </c>
      <c r="D17886" t="s">
        <v>3016</v>
      </c>
      <c r="E17886" t="s">
        <v>3393</v>
      </c>
      <c r="F17886" s="6">
        <v>5</v>
      </c>
      <c r="G17886" s="6"/>
      <c r="H17886" s="6"/>
      <c r="I17886" s="6"/>
      <c r="J17886" s="6">
        <v>73.763461538461584</v>
      </c>
      <c r="K17886">
        <f t="shared" si="558"/>
        <v>2</v>
      </c>
    </row>
    <row r="17887" spans="1:11" x14ac:dyDescent="0.25">
      <c r="A17887" s="5" t="str">
        <f t="shared" si="559"/>
        <v>ZoneSouth of LugoMonthly Peak DayOctober6</v>
      </c>
      <c r="B17887" t="s">
        <v>2238</v>
      </c>
      <c r="C17887" t="s">
        <v>2270</v>
      </c>
      <c r="D17887" t="s">
        <v>3016</v>
      </c>
      <c r="E17887" t="s">
        <v>3393</v>
      </c>
      <c r="F17887" s="6">
        <v>6</v>
      </c>
      <c r="G17887" s="6"/>
      <c r="H17887" s="6"/>
      <c r="I17887" s="6"/>
      <c r="J17887" s="6">
        <v>72.158076923076933</v>
      </c>
      <c r="K17887">
        <f t="shared" si="558"/>
        <v>2</v>
      </c>
    </row>
    <row r="17888" spans="1:11" x14ac:dyDescent="0.25">
      <c r="A17888" s="5" t="str">
        <f t="shared" si="559"/>
        <v>ZoneSouth of LugoMonthly Peak DayOctober7</v>
      </c>
      <c r="B17888" t="s">
        <v>2238</v>
      </c>
      <c r="C17888" t="s">
        <v>2270</v>
      </c>
      <c r="D17888" t="s">
        <v>3016</v>
      </c>
      <c r="E17888" t="s">
        <v>3393</v>
      </c>
      <c r="F17888" s="6">
        <v>7</v>
      </c>
      <c r="G17888" s="6"/>
      <c r="H17888" s="6"/>
      <c r="I17888" s="6"/>
      <c r="J17888" s="6">
        <v>71.459615384615375</v>
      </c>
      <c r="K17888">
        <f t="shared" si="558"/>
        <v>2</v>
      </c>
    </row>
    <row r="17889" spans="1:11" x14ac:dyDescent="0.25">
      <c r="A17889" s="5" t="str">
        <f t="shared" si="559"/>
        <v>ZoneSouth of LugoMonthly Peak DayOctober8</v>
      </c>
      <c r="B17889" t="s">
        <v>2238</v>
      </c>
      <c r="C17889" t="s">
        <v>2270</v>
      </c>
      <c r="D17889" t="s">
        <v>3016</v>
      </c>
      <c r="E17889" t="s">
        <v>3393</v>
      </c>
      <c r="F17889" s="6">
        <v>8</v>
      </c>
      <c r="G17889" s="6"/>
      <c r="H17889" s="6"/>
      <c r="I17889" s="6"/>
      <c r="J17889" s="6">
        <v>70.908076923076933</v>
      </c>
      <c r="K17889">
        <f t="shared" si="558"/>
        <v>2</v>
      </c>
    </row>
    <row r="17890" spans="1:11" x14ac:dyDescent="0.25">
      <c r="A17890" s="5" t="str">
        <f t="shared" si="559"/>
        <v>ZoneSouth of LugoMonthly Peak DayOctober9</v>
      </c>
      <c r="B17890" t="s">
        <v>2238</v>
      </c>
      <c r="C17890" t="s">
        <v>2270</v>
      </c>
      <c r="D17890" t="s">
        <v>3016</v>
      </c>
      <c r="E17890" t="s">
        <v>3393</v>
      </c>
      <c r="F17890" s="6">
        <v>9</v>
      </c>
      <c r="G17890" s="6"/>
      <c r="H17890" s="6"/>
      <c r="I17890" s="6"/>
      <c r="J17890" s="6">
        <v>73.950384615384593</v>
      </c>
      <c r="K17890">
        <f t="shared" si="558"/>
        <v>2</v>
      </c>
    </row>
    <row r="17891" spans="1:11" x14ac:dyDescent="0.25">
      <c r="A17891" s="5" t="str">
        <f t="shared" si="559"/>
        <v>ZoneSouth of LugoMonthly Peak DayOctober10</v>
      </c>
      <c r="B17891" t="s">
        <v>2238</v>
      </c>
      <c r="C17891" t="s">
        <v>2270</v>
      </c>
      <c r="D17891" t="s">
        <v>3016</v>
      </c>
      <c r="E17891" t="s">
        <v>3393</v>
      </c>
      <c r="F17891" s="6">
        <v>10</v>
      </c>
      <c r="G17891" s="6"/>
      <c r="H17891" s="6"/>
      <c r="I17891" s="6"/>
      <c r="J17891" s="6">
        <v>79.903846153846175</v>
      </c>
      <c r="K17891">
        <f t="shared" si="558"/>
        <v>2</v>
      </c>
    </row>
    <row r="17892" spans="1:11" x14ac:dyDescent="0.25">
      <c r="A17892" s="5" t="str">
        <f t="shared" si="559"/>
        <v>ZoneSouth of LugoMonthly Peak DayOctober11</v>
      </c>
      <c r="B17892" t="s">
        <v>2238</v>
      </c>
      <c r="C17892" t="s">
        <v>2270</v>
      </c>
      <c r="D17892" t="s">
        <v>3016</v>
      </c>
      <c r="E17892" t="s">
        <v>3393</v>
      </c>
      <c r="F17892" s="6">
        <v>11</v>
      </c>
      <c r="G17892" s="6"/>
      <c r="H17892" s="6"/>
      <c r="I17892" s="6"/>
      <c r="J17892" s="6">
        <v>86.861538461538458</v>
      </c>
      <c r="K17892">
        <f t="shared" si="558"/>
        <v>2</v>
      </c>
    </row>
    <row r="17893" spans="1:11" x14ac:dyDescent="0.25">
      <c r="A17893" s="5" t="str">
        <f t="shared" si="559"/>
        <v>ZoneSouth of LugoMonthly Peak DayOctober12</v>
      </c>
      <c r="B17893" t="s">
        <v>2238</v>
      </c>
      <c r="C17893" t="s">
        <v>2270</v>
      </c>
      <c r="D17893" t="s">
        <v>3016</v>
      </c>
      <c r="E17893" t="s">
        <v>3393</v>
      </c>
      <c r="F17893" s="6">
        <v>12</v>
      </c>
      <c r="G17893" s="6"/>
      <c r="H17893" s="6"/>
      <c r="I17893" s="6"/>
      <c r="J17893" s="6">
        <v>91.338461538461544</v>
      </c>
      <c r="K17893">
        <f t="shared" si="558"/>
        <v>2</v>
      </c>
    </row>
    <row r="17894" spans="1:11" x14ac:dyDescent="0.25">
      <c r="A17894" s="5" t="str">
        <f t="shared" si="559"/>
        <v>ZoneSouth of LugoMonthly Peak DayOctober13</v>
      </c>
      <c r="B17894" t="s">
        <v>2238</v>
      </c>
      <c r="C17894" t="s">
        <v>2270</v>
      </c>
      <c r="D17894" t="s">
        <v>3016</v>
      </c>
      <c r="E17894" t="s">
        <v>3393</v>
      </c>
      <c r="F17894" s="6">
        <v>13</v>
      </c>
      <c r="G17894" s="6"/>
      <c r="H17894" s="6"/>
      <c r="I17894" s="6"/>
      <c r="J17894" s="6">
        <v>94.680769230769258</v>
      </c>
      <c r="K17894">
        <f t="shared" si="558"/>
        <v>2</v>
      </c>
    </row>
    <row r="17895" spans="1:11" x14ac:dyDescent="0.25">
      <c r="A17895" s="5" t="str">
        <f t="shared" si="559"/>
        <v>ZoneSouth of LugoMonthly Peak DayOctober14</v>
      </c>
      <c r="B17895" t="s">
        <v>2238</v>
      </c>
      <c r="C17895" t="s">
        <v>2270</v>
      </c>
      <c r="D17895" t="s">
        <v>3016</v>
      </c>
      <c r="E17895" t="s">
        <v>3393</v>
      </c>
      <c r="F17895" s="6">
        <v>14</v>
      </c>
      <c r="G17895" s="6"/>
      <c r="H17895" s="6"/>
      <c r="I17895" s="6"/>
      <c r="J17895" s="6">
        <v>97.319230769230771</v>
      </c>
      <c r="K17895">
        <f t="shared" si="558"/>
        <v>2</v>
      </c>
    </row>
    <row r="17896" spans="1:11" x14ac:dyDescent="0.25">
      <c r="A17896" s="5" t="str">
        <f t="shared" si="559"/>
        <v>ZoneSouth of LugoMonthly Peak DayOctober15</v>
      </c>
      <c r="B17896" t="s">
        <v>2238</v>
      </c>
      <c r="C17896" t="s">
        <v>2270</v>
      </c>
      <c r="D17896" t="s">
        <v>3016</v>
      </c>
      <c r="E17896" t="s">
        <v>3393</v>
      </c>
      <c r="F17896" s="6">
        <v>15</v>
      </c>
      <c r="G17896" s="6"/>
      <c r="H17896" s="6"/>
      <c r="I17896" s="6"/>
      <c r="J17896" s="6">
        <v>99.199999999999974</v>
      </c>
      <c r="K17896">
        <f t="shared" si="558"/>
        <v>2</v>
      </c>
    </row>
    <row r="17897" spans="1:11" x14ac:dyDescent="0.25">
      <c r="A17897" s="5" t="str">
        <f t="shared" si="559"/>
        <v>ZoneSouth of LugoMonthly Peak DayOctober16</v>
      </c>
      <c r="B17897" t="s">
        <v>2238</v>
      </c>
      <c r="C17897" t="s">
        <v>2270</v>
      </c>
      <c r="D17897" t="s">
        <v>3016</v>
      </c>
      <c r="E17897" t="s">
        <v>3393</v>
      </c>
      <c r="F17897" s="6">
        <v>16</v>
      </c>
      <c r="G17897" s="6"/>
      <c r="H17897" s="6"/>
      <c r="I17897" s="6"/>
      <c r="J17897" s="6">
        <v>99.965384615384608</v>
      </c>
      <c r="K17897">
        <f t="shared" si="558"/>
        <v>2</v>
      </c>
    </row>
    <row r="17898" spans="1:11" x14ac:dyDescent="0.25">
      <c r="A17898" s="5" t="str">
        <f t="shared" si="559"/>
        <v>ZoneSouth of LugoMonthly Peak DayOctober17</v>
      </c>
      <c r="B17898" t="s">
        <v>2238</v>
      </c>
      <c r="C17898" t="s">
        <v>2270</v>
      </c>
      <c r="D17898" t="s">
        <v>3016</v>
      </c>
      <c r="E17898" t="s">
        <v>3393</v>
      </c>
      <c r="F17898" s="6">
        <v>17</v>
      </c>
      <c r="G17898" s="6"/>
      <c r="H17898" s="6"/>
      <c r="I17898" s="6"/>
      <c r="J17898" s="6">
        <v>99.215384615384636</v>
      </c>
      <c r="K17898">
        <f t="shared" si="558"/>
        <v>2</v>
      </c>
    </row>
    <row r="17899" spans="1:11" x14ac:dyDescent="0.25">
      <c r="A17899" s="5" t="str">
        <f t="shared" si="559"/>
        <v>ZoneSouth of LugoMonthly Peak DayOctober18</v>
      </c>
      <c r="B17899" t="s">
        <v>2238</v>
      </c>
      <c r="C17899" t="s">
        <v>2270</v>
      </c>
      <c r="D17899" t="s">
        <v>3016</v>
      </c>
      <c r="E17899" t="s">
        <v>3393</v>
      </c>
      <c r="F17899" s="6">
        <v>18</v>
      </c>
      <c r="G17899" s="6"/>
      <c r="H17899" s="6"/>
      <c r="I17899" s="6"/>
      <c r="J17899" s="6">
        <v>98.107692307692318</v>
      </c>
      <c r="K17899">
        <f t="shared" si="558"/>
        <v>2</v>
      </c>
    </row>
    <row r="17900" spans="1:11" x14ac:dyDescent="0.25">
      <c r="A17900" s="5" t="str">
        <f t="shared" si="559"/>
        <v>ZoneSouth of LugoMonthly Peak DayOctober19</v>
      </c>
      <c r="B17900" t="s">
        <v>2238</v>
      </c>
      <c r="C17900" t="s">
        <v>2270</v>
      </c>
      <c r="D17900" t="s">
        <v>3016</v>
      </c>
      <c r="E17900" t="s">
        <v>3393</v>
      </c>
      <c r="F17900" s="6">
        <v>19</v>
      </c>
      <c r="G17900" s="6"/>
      <c r="H17900" s="6"/>
      <c r="I17900" s="6"/>
      <c r="J17900" s="6">
        <v>94.953846153846143</v>
      </c>
      <c r="K17900">
        <f t="shared" si="558"/>
        <v>2</v>
      </c>
    </row>
    <row r="17901" spans="1:11" x14ac:dyDescent="0.25">
      <c r="A17901" s="5" t="str">
        <f t="shared" si="559"/>
        <v>ZoneSouth of LugoMonthly Peak DayOctober20</v>
      </c>
      <c r="B17901" t="s">
        <v>2238</v>
      </c>
      <c r="C17901" t="s">
        <v>2270</v>
      </c>
      <c r="D17901" t="s">
        <v>3016</v>
      </c>
      <c r="E17901" t="s">
        <v>3393</v>
      </c>
      <c r="F17901" s="6">
        <v>20</v>
      </c>
      <c r="G17901" s="6"/>
      <c r="H17901" s="6"/>
      <c r="I17901" s="6"/>
      <c r="J17901" s="6">
        <v>88.65000000000002</v>
      </c>
      <c r="K17901">
        <f t="shared" si="558"/>
        <v>2</v>
      </c>
    </row>
    <row r="17902" spans="1:11" x14ac:dyDescent="0.25">
      <c r="A17902" s="5" t="str">
        <f t="shared" si="559"/>
        <v>ZoneSouth of LugoMonthly Peak DayOctober21</v>
      </c>
      <c r="B17902" t="s">
        <v>2238</v>
      </c>
      <c r="C17902" t="s">
        <v>2270</v>
      </c>
      <c r="D17902" t="s">
        <v>3016</v>
      </c>
      <c r="E17902" t="s">
        <v>3393</v>
      </c>
      <c r="F17902" s="6">
        <v>21</v>
      </c>
      <c r="G17902" s="6"/>
      <c r="H17902" s="6"/>
      <c r="I17902" s="6"/>
      <c r="J17902" s="6">
        <v>84.723076923076931</v>
      </c>
      <c r="K17902">
        <f t="shared" si="558"/>
        <v>2</v>
      </c>
    </row>
    <row r="17903" spans="1:11" x14ac:dyDescent="0.25">
      <c r="A17903" s="5" t="str">
        <f t="shared" si="559"/>
        <v>ZoneSouth of LugoMonthly Peak DayOctober22</v>
      </c>
      <c r="B17903" t="s">
        <v>2238</v>
      </c>
      <c r="C17903" t="s">
        <v>2270</v>
      </c>
      <c r="D17903" t="s">
        <v>3016</v>
      </c>
      <c r="E17903" t="s">
        <v>3393</v>
      </c>
      <c r="F17903" s="6">
        <v>22</v>
      </c>
      <c r="G17903" s="6"/>
      <c r="H17903" s="6"/>
      <c r="I17903" s="6"/>
      <c r="J17903" s="6">
        <v>82.950000000000017</v>
      </c>
      <c r="K17903">
        <f t="shared" si="558"/>
        <v>2</v>
      </c>
    </row>
    <row r="17904" spans="1:11" x14ac:dyDescent="0.25">
      <c r="A17904" s="5" t="str">
        <f t="shared" si="559"/>
        <v>ZoneSouth of LugoMonthly Peak DayOctober23</v>
      </c>
      <c r="B17904" t="s">
        <v>2238</v>
      </c>
      <c r="C17904" t="s">
        <v>2270</v>
      </c>
      <c r="D17904" t="s">
        <v>3016</v>
      </c>
      <c r="E17904" t="s">
        <v>3393</v>
      </c>
      <c r="F17904" s="6">
        <v>23</v>
      </c>
      <c r="G17904" s="6"/>
      <c r="H17904" s="6"/>
      <c r="I17904" s="6"/>
      <c r="J17904" s="6">
        <v>81.050000000000011</v>
      </c>
      <c r="K17904">
        <f t="shared" si="558"/>
        <v>2</v>
      </c>
    </row>
    <row r="17905" spans="1:11" x14ac:dyDescent="0.25">
      <c r="A17905" s="5" t="str">
        <f t="shared" si="559"/>
        <v>ZoneSouth of LugoMonthly Peak DayOctober24</v>
      </c>
      <c r="B17905" t="s">
        <v>2238</v>
      </c>
      <c r="C17905" t="s">
        <v>2270</v>
      </c>
      <c r="D17905" t="s">
        <v>3016</v>
      </c>
      <c r="E17905" t="s">
        <v>3393</v>
      </c>
      <c r="F17905" s="6">
        <v>24</v>
      </c>
      <c r="G17905" s="6"/>
      <c r="H17905" s="6"/>
      <c r="I17905" s="6"/>
      <c r="J17905" s="6">
        <v>78.734615384615353</v>
      </c>
      <c r="K17905">
        <f t="shared" si="558"/>
        <v>2</v>
      </c>
    </row>
    <row r="17906" spans="1:11" x14ac:dyDescent="0.25">
      <c r="A17906" s="5" t="str">
        <f t="shared" si="559"/>
        <v>ZoneSouth of LugoAverage WeekdayNovember1</v>
      </c>
      <c r="B17906" t="s">
        <v>2238</v>
      </c>
      <c r="C17906" t="s">
        <v>2270</v>
      </c>
      <c r="D17906" t="s">
        <v>3017</v>
      </c>
      <c r="E17906" t="s">
        <v>3394</v>
      </c>
      <c r="F17906" s="6">
        <v>1</v>
      </c>
      <c r="G17906" s="6"/>
      <c r="H17906" s="6"/>
      <c r="I17906" s="6"/>
      <c r="J17906" s="6">
        <v>54.806153846153848</v>
      </c>
      <c r="K17906">
        <f t="shared" si="558"/>
        <v>2</v>
      </c>
    </row>
    <row r="17907" spans="1:11" x14ac:dyDescent="0.25">
      <c r="A17907" s="5" t="str">
        <f t="shared" si="559"/>
        <v>ZoneSouth of LugoAverage WeekdayNovember2</v>
      </c>
      <c r="B17907" t="s">
        <v>2238</v>
      </c>
      <c r="C17907" t="s">
        <v>2270</v>
      </c>
      <c r="D17907" t="s">
        <v>3017</v>
      </c>
      <c r="E17907" t="s">
        <v>3394</v>
      </c>
      <c r="F17907" s="6">
        <v>2</v>
      </c>
      <c r="G17907" s="6"/>
      <c r="H17907" s="6"/>
      <c r="I17907" s="6"/>
      <c r="J17907" s="6">
        <v>53.671153846153842</v>
      </c>
      <c r="K17907">
        <f t="shared" si="558"/>
        <v>2</v>
      </c>
    </row>
    <row r="17908" spans="1:11" x14ac:dyDescent="0.25">
      <c r="A17908" s="5" t="str">
        <f t="shared" si="559"/>
        <v>ZoneSouth of LugoAverage WeekdayNovember3</v>
      </c>
      <c r="B17908" t="s">
        <v>2238</v>
      </c>
      <c r="C17908" t="s">
        <v>2270</v>
      </c>
      <c r="D17908" t="s">
        <v>3017</v>
      </c>
      <c r="E17908" t="s">
        <v>3394</v>
      </c>
      <c r="F17908" s="6">
        <v>3</v>
      </c>
      <c r="G17908" s="6"/>
      <c r="H17908" s="6"/>
      <c r="I17908" s="6"/>
      <c r="J17908" s="6">
        <v>53.294999999999973</v>
      </c>
      <c r="K17908">
        <f t="shared" si="558"/>
        <v>2</v>
      </c>
    </row>
    <row r="17909" spans="1:11" x14ac:dyDescent="0.25">
      <c r="A17909" s="5" t="str">
        <f t="shared" si="559"/>
        <v>ZoneSouth of LugoAverage WeekdayNovember4</v>
      </c>
      <c r="B17909" t="s">
        <v>2238</v>
      </c>
      <c r="C17909" t="s">
        <v>2270</v>
      </c>
      <c r="D17909" t="s">
        <v>3017</v>
      </c>
      <c r="E17909" t="s">
        <v>3394</v>
      </c>
      <c r="F17909" s="6">
        <v>4</v>
      </c>
      <c r="G17909" s="6"/>
      <c r="H17909" s="6"/>
      <c r="I17909" s="6"/>
      <c r="J17909" s="6">
        <v>52.003076923076918</v>
      </c>
      <c r="K17909">
        <f t="shared" si="558"/>
        <v>2</v>
      </c>
    </row>
    <row r="17910" spans="1:11" x14ac:dyDescent="0.25">
      <c r="A17910" s="5" t="str">
        <f t="shared" si="559"/>
        <v>ZoneSouth of LugoAverage WeekdayNovember5</v>
      </c>
      <c r="B17910" t="s">
        <v>2238</v>
      </c>
      <c r="C17910" t="s">
        <v>2270</v>
      </c>
      <c r="D17910" t="s">
        <v>3017</v>
      </c>
      <c r="E17910" t="s">
        <v>3394</v>
      </c>
      <c r="F17910" s="6">
        <v>5</v>
      </c>
      <c r="G17910" s="6"/>
      <c r="H17910" s="6"/>
      <c r="I17910" s="6"/>
      <c r="J17910" s="6">
        <v>51.002307692307696</v>
      </c>
      <c r="K17910">
        <f t="shared" si="558"/>
        <v>2</v>
      </c>
    </row>
    <row r="17911" spans="1:11" x14ac:dyDescent="0.25">
      <c r="A17911" s="5" t="str">
        <f t="shared" si="559"/>
        <v>ZoneSouth of LugoAverage WeekdayNovember6</v>
      </c>
      <c r="B17911" t="s">
        <v>2238</v>
      </c>
      <c r="C17911" t="s">
        <v>2270</v>
      </c>
      <c r="D17911" t="s">
        <v>3017</v>
      </c>
      <c r="E17911" t="s">
        <v>3394</v>
      </c>
      <c r="F17911" s="6">
        <v>6</v>
      </c>
      <c r="G17911" s="6"/>
      <c r="H17911" s="6"/>
      <c r="I17911" s="6"/>
      <c r="J17911" s="6">
        <v>50.164230769230777</v>
      </c>
      <c r="K17911">
        <f t="shared" si="558"/>
        <v>2</v>
      </c>
    </row>
    <row r="17912" spans="1:11" x14ac:dyDescent="0.25">
      <c r="A17912" s="5" t="str">
        <f t="shared" si="559"/>
        <v>ZoneSouth of LugoAverage WeekdayNovember7</v>
      </c>
      <c r="B17912" t="s">
        <v>2238</v>
      </c>
      <c r="C17912" t="s">
        <v>2270</v>
      </c>
      <c r="D17912" t="s">
        <v>3017</v>
      </c>
      <c r="E17912" t="s">
        <v>3394</v>
      </c>
      <c r="F17912" s="6">
        <v>7</v>
      </c>
      <c r="G17912" s="6"/>
      <c r="H17912" s="6"/>
      <c r="I17912" s="6"/>
      <c r="J17912" s="6">
        <v>49.753461538461544</v>
      </c>
      <c r="K17912">
        <f t="shared" si="558"/>
        <v>2</v>
      </c>
    </row>
    <row r="17913" spans="1:11" x14ac:dyDescent="0.25">
      <c r="A17913" s="5" t="str">
        <f t="shared" si="559"/>
        <v>ZoneSouth of LugoAverage WeekdayNovember8</v>
      </c>
      <c r="B17913" t="s">
        <v>2238</v>
      </c>
      <c r="C17913" t="s">
        <v>2270</v>
      </c>
      <c r="D17913" t="s">
        <v>3017</v>
      </c>
      <c r="E17913" t="s">
        <v>3394</v>
      </c>
      <c r="F17913" s="6">
        <v>8</v>
      </c>
      <c r="G17913" s="6"/>
      <c r="H17913" s="6"/>
      <c r="I17913" s="6"/>
      <c r="J17913" s="6">
        <v>49.308846153846154</v>
      </c>
      <c r="K17913">
        <f t="shared" si="558"/>
        <v>2</v>
      </c>
    </row>
    <row r="17914" spans="1:11" x14ac:dyDescent="0.25">
      <c r="A17914" s="5" t="str">
        <f t="shared" si="559"/>
        <v>ZoneSouth of LugoAverage WeekdayNovember9</v>
      </c>
      <c r="B17914" t="s">
        <v>2238</v>
      </c>
      <c r="C17914" t="s">
        <v>2270</v>
      </c>
      <c r="D17914" t="s">
        <v>3017</v>
      </c>
      <c r="E17914" t="s">
        <v>3394</v>
      </c>
      <c r="F17914" s="6">
        <v>9</v>
      </c>
      <c r="G17914" s="6"/>
      <c r="H17914" s="6"/>
      <c r="I17914" s="6"/>
      <c r="J17914" s="6">
        <v>52.698846153846148</v>
      </c>
      <c r="K17914">
        <f t="shared" si="558"/>
        <v>2</v>
      </c>
    </row>
    <row r="17915" spans="1:11" x14ac:dyDescent="0.25">
      <c r="A17915" s="5" t="str">
        <f t="shared" si="559"/>
        <v>ZoneSouth of LugoAverage WeekdayNovember10</v>
      </c>
      <c r="B17915" t="s">
        <v>2238</v>
      </c>
      <c r="C17915" t="s">
        <v>2270</v>
      </c>
      <c r="D17915" t="s">
        <v>3017</v>
      </c>
      <c r="E17915" t="s">
        <v>3394</v>
      </c>
      <c r="F17915" s="6">
        <v>10</v>
      </c>
      <c r="G17915" s="6"/>
      <c r="H17915" s="6"/>
      <c r="I17915" s="6"/>
      <c r="J17915" s="6">
        <v>57.643076923076904</v>
      </c>
      <c r="K17915">
        <f t="shared" si="558"/>
        <v>2</v>
      </c>
    </row>
    <row r="17916" spans="1:11" x14ac:dyDescent="0.25">
      <c r="A17916" s="5" t="str">
        <f t="shared" si="559"/>
        <v>ZoneSouth of LugoAverage WeekdayNovember11</v>
      </c>
      <c r="B17916" t="s">
        <v>2238</v>
      </c>
      <c r="C17916" t="s">
        <v>2270</v>
      </c>
      <c r="D17916" t="s">
        <v>3017</v>
      </c>
      <c r="E17916" t="s">
        <v>3394</v>
      </c>
      <c r="F17916" s="6">
        <v>11</v>
      </c>
      <c r="G17916" s="6"/>
      <c r="H17916" s="6"/>
      <c r="I17916" s="6"/>
      <c r="J17916" s="6">
        <v>62.414230769230763</v>
      </c>
      <c r="K17916">
        <f t="shared" si="558"/>
        <v>2</v>
      </c>
    </row>
    <row r="17917" spans="1:11" x14ac:dyDescent="0.25">
      <c r="A17917" s="5" t="str">
        <f t="shared" si="559"/>
        <v>ZoneSouth of LugoAverage WeekdayNovember12</v>
      </c>
      <c r="B17917" t="s">
        <v>2238</v>
      </c>
      <c r="C17917" t="s">
        <v>2270</v>
      </c>
      <c r="D17917" t="s">
        <v>3017</v>
      </c>
      <c r="E17917" t="s">
        <v>3394</v>
      </c>
      <c r="F17917" s="6">
        <v>12</v>
      </c>
      <c r="G17917" s="6"/>
      <c r="H17917" s="6"/>
      <c r="I17917" s="6"/>
      <c r="J17917" s="6">
        <v>64.265000000000001</v>
      </c>
      <c r="K17917">
        <f t="shared" si="558"/>
        <v>2</v>
      </c>
    </row>
    <row r="17918" spans="1:11" x14ac:dyDescent="0.25">
      <c r="A17918" s="5" t="str">
        <f t="shared" si="559"/>
        <v>ZoneSouth of LugoAverage WeekdayNovember13</v>
      </c>
      <c r="B17918" t="s">
        <v>2238</v>
      </c>
      <c r="C17918" t="s">
        <v>2270</v>
      </c>
      <c r="D17918" t="s">
        <v>3017</v>
      </c>
      <c r="E17918" t="s">
        <v>3394</v>
      </c>
      <c r="F17918" s="6">
        <v>13</v>
      </c>
      <c r="G17918" s="6"/>
      <c r="H17918" s="6"/>
      <c r="I17918" s="6"/>
      <c r="J17918" s="6">
        <v>65.105769230769241</v>
      </c>
      <c r="K17918">
        <f t="shared" si="558"/>
        <v>2</v>
      </c>
    </row>
    <row r="17919" spans="1:11" x14ac:dyDescent="0.25">
      <c r="A17919" s="5" t="str">
        <f t="shared" si="559"/>
        <v>ZoneSouth of LugoAverage WeekdayNovember14</v>
      </c>
      <c r="B17919" t="s">
        <v>2238</v>
      </c>
      <c r="C17919" t="s">
        <v>2270</v>
      </c>
      <c r="D17919" t="s">
        <v>3017</v>
      </c>
      <c r="E17919" t="s">
        <v>3394</v>
      </c>
      <c r="F17919" s="6">
        <v>14</v>
      </c>
      <c r="G17919" s="6"/>
      <c r="H17919" s="6"/>
      <c r="I17919" s="6"/>
      <c r="J17919" s="6">
        <v>66.54576923076921</v>
      </c>
      <c r="K17919">
        <f t="shared" si="558"/>
        <v>2</v>
      </c>
    </row>
    <row r="17920" spans="1:11" x14ac:dyDescent="0.25">
      <c r="A17920" s="5" t="str">
        <f t="shared" si="559"/>
        <v>ZoneSouth of LugoAverage WeekdayNovember15</v>
      </c>
      <c r="B17920" t="s">
        <v>2238</v>
      </c>
      <c r="C17920" t="s">
        <v>2270</v>
      </c>
      <c r="D17920" t="s">
        <v>3017</v>
      </c>
      <c r="E17920" t="s">
        <v>3394</v>
      </c>
      <c r="F17920" s="6">
        <v>15</v>
      </c>
      <c r="G17920" s="6"/>
      <c r="H17920" s="6"/>
      <c r="I17920" s="6"/>
      <c r="J17920" s="6">
        <v>67.779615384615383</v>
      </c>
      <c r="K17920">
        <f t="shared" si="558"/>
        <v>2</v>
      </c>
    </row>
    <row r="17921" spans="1:11" x14ac:dyDescent="0.25">
      <c r="A17921" s="5" t="str">
        <f t="shared" si="559"/>
        <v>ZoneSouth of LugoAverage WeekdayNovember16</v>
      </c>
      <c r="B17921" t="s">
        <v>2238</v>
      </c>
      <c r="C17921" t="s">
        <v>2270</v>
      </c>
      <c r="D17921" t="s">
        <v>3017</v>
      </c>
      <c r="E17921" t="s">
        <v>3394</v>
      </c>
      <c r="F17921" s="6">
        <v>16</v>
      </c>
      <c r="G17921" s="6"/>
      <c r="H17921" s="6"/>
      <c r="I17921" s="6"/>
      <c r="J17921" s="6">
        <v>68.243846153846135</v>
      </c>
      <c r="K17921">
        <f t="shared" si="558"/>
        <v>2</v>
      </c>
    </row>
    <row r="17922" spans="1:11" x14ac:dyDescent="0.25">
      <c r="A17922" s="5" t="str">
        <f t="shared" si="559"/>
        <v>ZoneSouth of LugoAverage WeekdayNovember17</v>
      </c>
      <c r="B17922" t="s">
        <v>2238</v>
      </c>
      <c r="C17922" t="s">
        <v>2270</v>
      </c>
      <c r="D17922" t="s">
        <v>3017</v>
      </c>
      <c r="E17922" t="s">
        <v>3394</v>
      </c>
      <c r="F17922" s="6">
        <v>17</v>
      </c>
      <c r="G17922" s="6"/>
      <c r="H17922" s="6"/>
      <c r="I17922" s="6"/>
      <c r="J17922" s="6">
        <v>67.098846153846168</v>
      </c>
      <c r="K17922">
        <f t="shared" ref="K17922:K17985" si="560">INDEX(events, MATCH(CONCATENATE(B17922, C17922, D17922, E17922), events_y, 0), MATCH("Confidential", events_x, 0))</f>
        <v>2</v>
      </c>
    </row>
    <row r="17923" spans="1:11" x14ac:dyDescent="0.25">
      <c r="A17923" s="5" t="str">
        <f t="shared" ref="A17923:A17986" si="561">CONCATENATE(B17923, C17923, D17923, E17923, F17923)</f>
        <v>ZoneSouth of LugoAverage WeekdayNovember18</v>
      </c>
      <c r="B17923" t="s">
        <v>2238</v>
      </c>
      <c r="C17923" t="s">
        <v>2270</v>
      </c>
      <c r="D17923" t="s">
        <v>3017</v>
      </c>
      <c r="E17923" t="s">
        <v>3394</v>
      </c>
      <c r="F17923" s="6">
        <v>18</v>
      </c>
      <c r="G17923" s="6"/>
      <c r="H17923" s="6"/>
      <c r="I17923" s="6"/>
      <c r="J17923" s="6">
        <v>64.077692307692303</v>
      </c>
      <c r="K17923">
        <f t="shared" si="560"/>
        <v>2</v>
      </c>
    </row>
    <row r="17924" spans="1:11" x14ac:dyDescent="0.25">
      <c r="A17924" s="5" t="str">
        <f t="shared" si="561"/>
        <v>ZoneSouth of LugoAverage WeekdayNovember19</v>
      </c>
      <c r="B17924" t="s">
        <v>2238</v>
      </c>
      <c r="C17924" t="s">
        <v>2270</v>
      </c>
      <c r="D17924" t="s">
        <v>3017</v>
      </c>
      <c r="E17924" t="s">
        <v>3394</v>
      </c>
      <c r="F17924" s="6">
        <v>19</v>
      </c>
      <c r="G17924" s="6"/>
      <c r="H17924" s="6"/>
      <c r="I17924" s="6"/>
      <c r="J17924" s="6">
        <v>61.27000000000001</v>
      </c>
      <c r="K17924">
        <f t="shared" si="560"/>
        <v>2</v>
      </c>
    </row>
    <row r="17925" spans="1:11" x14ac:dyDescent="0.25">
      <c r="A17925" s="5" t="str">
        <f t="shared" si="561"/>
        <v>ZoneSouth of LugoAverage WeekdayNovember20</v>
      </c>
      <c r="B17925" t="s">
        <v>2238</v>
      </c>
      <c r="C17925" t="s">
        <v>2270</v>
      </c>
      <c r="D17925" t="s">
        <v>3017</v>
      </c>
      <c r="E17925" t="s">
        <v>3394</v>
      </c>
      <c r="F17925" s="6">
        <v>20</v>
      </c>
      <c r="G17925" s="6"/>
      <c r="H17925" s="6"/>
      <c r="I17925" s="6"/>
      <c r="J17925" s="6">
        <v>59.400384615384624</v>
      </c>
      <c r="K17925">
        <f t="shared" si="560"/>
        <v>2</v>
      </c>
    </row>
    <row r="17926" spans="1:11" x14ac:dyDescent="0.25">
      <c r="A17926" s="5" t="str">
        <f t="shared" si="561"/>
        <v>ZoneSouth of LugoAverage WeekdayNovember21</v>
      </c>
      <c r="B17926" t="s">
        <v>2238</v>
      </c>
      <c r="C17926" t="s">
        <v>2270</v>
      </c>
      <c r="D17926" t="s">
        <v>3017</v>
      </c>
      <c r="E17926" t="s">
        <v>3394</v>
      </c>
      <c r="F17926" s="6">
        <v>21</v>
      </c>
      <c r="G17926" s="6"/>
      <c r="H17926" s="6"/>
      <c r="I17926" s="6"/>
      <c r="J17926" s="6">
        <v>58.236538461538458</v>
      </c>
      <c r="K17926">
        <f t="shared" si="560"/>
        <v>2</v>
      </c>
    </row>
    <row r="17927" spans="1:11" x14ac:dyDescent="0.25">
      <c r="A17927" s="5" t="str">
        <f t="shared" si="561"/>
        <v>ZoneSouth of LugoAverage WeekdayNovember22</v>
      </c>
      <c r="B17927" t="s">
        <v>2238</v>
      </c>
      <c r="C17927" t="s">
        <v>2270</v>
      </c>
      <c r="D17927" t="s">
        <v>3017</v>
      </c>
      <c r="E17927" t="s">
        <v>3394</v>
      </c>
      <c r="F17927" s="6">
        <v>22</v>
      </c>
      <c r="G17927" s="6"/>
      <c r="H17927" s="6"/>
      <c r="I17927" s="6"/>
      <c r="J17927" s="6">
        <v>57.201538461538455</v>
      </c>
      <c r="K17927">
        <f t="shared" si="560"/>
        <v>2</v>
      </c>
    </row>
    <row r="17928" spans="1:11" x14ac:dyDescent="0.25">
      <c r="A17928" s="5" t="str">
        <f t="shared" si="561"/>
        <v>ZoneSouth of LugoAverage WeekdayNovember23</v>
      </c>
      <c r="B17928" t="s">
        <v>2238</v>
      </c>
      <c r="C17928" t="s">
        <v>2270</v>
      </c>
      <c r="D17928" t="s">
        <v>3017</v>
      </c>
      <c r="E17928" t="s">
        <v>3394</v>
      </c>
      <c r="F17928" s="6">
        <v>23</v>
      </c>
      <c r="G17928" s="6"/>
      <c r="H17928" s="6"/>
      <c r="I17928" s="6"/>
      <c r="J17928" s="6">
        <v>56.151923076923069</v>
      </c>
      <c r="K17928">
        <f t="shared" si="560"/>
        <v>2</v>
      </c>
    </row>
    <row r="17929" spans="1:11" x14ac:dyDescent="0.25">
      <c r="A17929" s="5" t="str">
        <f t="shared" si="561"/>
        <v>ZoneSouth of LugoAverage WeekdayNovember24</v>
      </c>
      <c r="B17929" t="s">
        <v>2238</v>
      </c>
      <c r="C17929" t="s">
        <v>2270</v>
      </c>
      <c r="D17929" t="s">
        <v>3017</v>
      </c>
      <c r="E17929" t="s">
        <v>3394</v>
      </c>
      <c r="F17929" s="6">
        <v>24</v>
      </c>
      <c r="G17929" s="6"/>
      <c r="H17929" s="6"/>
      <c r="I17929" s="6"/>
      <c r="J17929" s="6">
        <v>54.824615384615377</v>
      </c>
      <c r="K17929">
        <f t="shared" si="560"/>
        <v>2</v>
      </c>
    </row>
    <row r="17930" spans="1:11" x14ac:dyDescent="0.25">
      <c r="A17930" s="5" t="str">
        <f t="shared" si="561"/>
        <v>ZoneSouth of LugoMonthly Peak DayNovember1</v>
      </c>
      <c r="B17930" t="s">
        <v>2238</v>
      </c>
      <c r="C17930" t="s">
        <v>2270</v>
      </c>
      <c r="D17930" t="s">
        <v>3018</v>
      </c>
      <c r="E17930" t="s">
        <v>3394</v>
      </c>
      <c r="F17930" s="6">
        <v>1</v>
      </c>
      <c r="G17930" s="6"/>
      <c r="H17930" s="6"/>
      <c r="I17930" s="6"/>
      <c r="J17930" s="6">
        <v>68.864615384615348</v>
      </c>
      <c r="K17930">
        <f t="shared" si="560"/>
        <v>2</v>
      </c>
    </row>
    <row r="17931" spans="1:11" x14ac:dyDescent="0.25">
      <c r="A17931" s="5" t="str">
        <f t="shared" si="561"/>
        <v>ZoneSouth of LugoMonthly Peak DayNovember2</v>
      </c>
      <c r="B17931" t="s">
        <v>2238</v>
      </c>
      <c r="C17931" t="s">
        <v>2270</v>
      </c>
      <c r="D17931" t="s">
        <v>3018</v>
      </c>
      <c r="E17931" t="s">
        <v>3394</v>
      </c>
      <c r="F17931" s="6">
        <v>2</v>
      </c>
      <c r="G17931" s="6"/>
      <c r="H17931" s="6"/>
      <c r="I17931" s="6"/>
      <c r="J17931" s="6">
        <v>66.293461538461528</v>
      </c>
      <c r="K17931">
        <f t="shared" si="560"/>
        <v>2</v>
      </c>
    </row>
    <row r="17932" spans="1:11" x14ac:dyDescent="0.25">
      <c r="A17932" s="5" t="str">
        <f t="shared" si="561"/>
        <v>ZoneSouth of LugoMonthly Peak DayNovember3</v>
      </c>
      <c r="B17932" t="s">
        <v>2238</v>
      </c>
      <c r="C17932" t="s">
        <v>2270</v>
      </c>
      <c r="D17932" t="s">
        <v>3018</v>
      </c>
      <c r="E17932" t="s">
        <v>3394</v>
      </c>
      <c r="F17932" s="6">
        <v>3</v>
      </c>
      <c r="G17932" s="6"/>
      <c r="H17932" s="6"/>
      <c r="I17932" s="6"/>
      <c r="J17932" s="6">
        <v>65.483846153846116</v>
      </c>
      <c r="K17932">
        <f t="shared" si="560"/>
        <v>2</v>
      </c>
    </row>
    <row r="17933" spans="1:11" x14ac:dyDescent="0.25">
      <c r="A17933" s="5" t="str">
        <f t="shared" si="561"/>
        <v>ZoneSouth of LugoMonthly Peak DayNovember4</v>
      </c>
      <c r="B17933" t="s">
        <v>2238</v>
      </c>
      <c r="C17933" t="s">
        <v>2270</v>
      </c>
      <c r="D17933" t="s">
        <v>3018</v>
      </c>
      <c r="E17933" t="s">
        <v>3394</v>
      </c>
      <c r="F17933" s="6">
        <v>4</v>
      </c>
      <c r="G17933" s="6"/>
      <c r="H17933" s="6"/>
      <c r="I17933" s="6"/>
      <c r="J17933" s="6">
        <v>64.88923076923075</v>
      </c>
      <c r="K17933">
        <f t="shared" si="560"/>
        <v>2</v>
      </c>
    </row>
    <row r="17934" spans="1:11" x14ac:dyDescent="0.25">
      <c r="A17934" s="5" t="str">
        <f t="shared" si="561"/>
        <v>ZoneSouth of LugoMonthly Peak DayNovember5</v>
      </c>
      <c r="B17934" t="s">
        <v>2238</v>
      </c>
      <c r="C17934" t="s">
        <v>2270</v>
      </c>
      <c r="D17934" t="s">
        <v>3018</v>
      </c>
      <c r="E17934" t="s">
        <v>3394</v>
      </c>
      <c r="F17934" s="6">
        <v>5</v>
      </c>
      <c r="G17934" s="6"/>
      <c r="H17934" s="6"/>
      <c r="I17934" s="6"/>
      <c r="J17934" s="6">
        <v>64.996153846153874</v>
      </c>
      <c r="K17934">
        <f t="shared" si="560"/>
        <v>2</v>
      </c>
    </row>
    <row r="17935" spans="1:11" x14ac:dyDescent="0.25">
      <c r="A17935" s="5" t="str">
        <f t="shared" si="561"/>
        <v>ZoneSouth of LugoMonthly Peak DayNovember6</v>
      </c>
      <c r="B17935" t="s">
        <v>2238</v>
      </c>
      <c r="C17935" t="s">
        <v>2270</v>
      </c>
      <c r="D17935" t="s">
        <v>3018</v>
      </c>
      <c r="E17935" t="s">
        <v>3394</v>
      </c>
      <c r="F17935" s="6">
        <v>6</v>
      </c>
      <c r="G17935" s="6"/>
      <c r="H17935" s="6"/>
      <c r="I17935" s="6"/>
      <c r="J17935" s="6">
        <v>65.218846153846144</v>
      </c>
      <c r="K17935">
        <f t="shared" si="560"/>
        <v>2</v>
      </c>
    </row>
    <row r="17936" spans="1:11" x14ac:dyDescent="0.25">
      <c r="A17936" s="5" t="str">
        <f t="shared" si="561"/>
        <v>ZoneSouth of LugoMonthly Peak DayNovember7</v>
      </c>
      <c r="B17936" t="s">
        <v>2238</v>
      </c>
      <c r="C17936" t="s">
        <v>2270</v>
      </c>
      <c r="D17936" t="s">
        <v>3018</v>
      </c>
      <c r="E17936" t="s">
        <v>3394</v>
      </c>
      <c r="F17936" s="6">
        <v>7</v>
      </c>
      <c r="G17936" s="6"/>
      <c r="H17936" s="6"/>
      <c r="I17936" s="6"/>
      <c r="J17936" s="6">
        <v>65.481923076923096</v>
      </c>
      <c r="K17936">
        <f t="shared" si="560"/>
        <v>2</v>
      </c>
    </row>
    <row r="17937" spans="1:11" x14ac:dyDescent="0.25">
      <c r="A17937" s="5" t="str">
        <f t="shared" si="561"/>
        <v>ZoneSouth of LugoMonthly Peak DayNovember8</v>
      </c>
      <c r="B17937" t="s">
        <v>2238</v>
      </c>
      <c r="C17937" t="s">
        <v>2270</v>
      </c>
      <c r="D17937" t="s">
        <v>3018</v>
      </c>
      <c r="E17937" t="s">
        <v>3394</v>
      </c>
      <c r="F17937" s="6">
        <v>8</v>
      </c>
      <c r="G17937" s="6"/>
      <c r="H17937" s="6"/>
      <c r="I17937" s="6"/>
      <c r="J17937" s="6">
        <v>65.540769230769243</v>
      </c>
      <c r="K17937">
        <f t="shared" si="560"/>
        <v>2</v>
      </c>
    </row>
    <row r="17938" spans="1:11" x14ac:dyDescent="0.25">
      <c r="A17938" s="5" t="str">
        <f t="shared" si="561"/>
        <v>ZoneSouth of LugoMonthly Peak DayNovember9</v>
      </c>
      <c r="B17938" t="s">
        <v>2238</v>
      </c>
      <c r="C17938" t="s">
        <v>2270</v>
      </c>
      <c r="D17938" t="s">
        <v>3018</v>
      </c>
      <c r="E17938" t="s">
        <v>3394</v>
      </c>
      <c r="F17938" s="6">
        <v>9</v>
      </c>
      <c r="G17938" s="6"/>
      <c r="H17938" s="6"/>
      <c r="I17938" s="6"/>
      <c r="J17938" s="6">
        <v>69.446538461538452</v>
      </c>
      <c r="K17938">
        <f t="shared" si="560"/>
        <v>2</v>
      </c>
    </row>
    <row r="17939" spans="1:11" x14ac:dyDescent="0.25">
      <c r="A17939" s="5" t="str">
        <f t="shared" si="561"/>
        <v>ZoneSouth of LugoMonthly Peak DayNovember10</v>
      </c>
      <c r="B17939" t="s">
        <v>2238</v>
      </c>
      <c r="C17939" t="s">
        <v>2270</v>
      </c>
      <c r="D17939" t="s">
        <v>3018</v>
      </c>
      <c r="E17939" t="s">
        <v>3394</v>
      </c>
      <c r="F17939" s="6">
        <v>10</v>
      </c>
      <c r="G17939" s="6"/>
      <c r="H17939" s="6"/>
      <c r="I17939" s="6"/>
      <c r="J17939" s="6">
        <v>73.338076923076926</v>
      </c>
      <c r="K17939">
        <f t="shared" si="560"/>
        <v>2</v>
      </c>
    </row>
    <row r="17940" spans="1:11" x14ac:dyDescent="0.25">
      <c r="A17940" s="5" t="str">
        <f t="shared" si="561"/>
        <v>ZoneSouth of LugoMonthly Peak DayNovember11</v>
      </c>
      <c r="B17940" t="s">
        <v>2238</v>
      </c>
      <c r="C17940" t="s">
        <v>2270</v>
      </c>
      <c r="D17940" t="s">
        <v>3018</v>
      </c>
      <c r="E17940" t="s">
        <v>3394</v>
      </c>
      <c r="F17940" s="6">
        <v>11</v>
      </c>
      <c r="G17940" s="6"/>
      <c r="H17940" s="6"/>
      <c r="I17940" s="6"/>
      <c r="J17940" s="6">
        <v>79.915384615384625</v>
      </c>
      <c r="K17940">
        <f t="shared" si="560"/>
        <v>2</v>
      </c>
    </row>
    <row r="17941" spans="1:11" x14ac:dyDescent="0.25">
      <c r="A17941" s="5" t="str">
        <f t="shared" si="561"/>
        <v>ZoneSouth of LugoMonthly Peak DayNovember12</v>
      </c>
      <c r="B17941" t="s">
        <v>2238</v>
      </c>
      <c r="C17941" t="s">
        <v>2270</v>
      </c>
      <c r="D17941" t="s">
        <v>3018</v>
      </c>
      <c r="E17941" t="s">
        <v>3394</v>
      </c>
      <c r="F17941" s="6">
        <v>12</v>
      </c>
      <c r="G17941" s="6"/>
      <c r="H17941" s="6"/>
      <c r="I17941" s="6"/>
      <c r="J17941" s="6">
        <v>85.223076923076917</v>
      </c>
      <c r="K17941">
        <f t="shared" si="560"/>
        <v>2</v>
      </c>
    </row>
    <row r="17942" spans="1:11" x14ac:dyDescent="0.25">
      <c r="A17942" s="5" t="str">
        <f t="shared" si="561"/>
        <v>ZoneSouth of LugoMonthly Peak DayNovember13</v>
      </c>
      <c r="B17942" t="s">
        <v>2238</v>
      </c>
      <c r="C17942" t="s">
        <v>2270</v>
      </c>
      <c r="D17942" t="s">
        <v>3018</v>
      </c>
      <c r="E17942" t="s">
        <v>3394</v>
      </c>
      <c r="F17942" s="6">
        <v>13</v>
      </c>
      <c r="G17942" s="6"/>
      <c r="H17942" s="6"/>
      <c r="I17942" s="6"/>
      <c r="J17942" s="6">
        <v>86.126923076923077</v>
      </c>
      <c r="K17942">
        <f t="shared" si="560"/>
        <v>2</v>
      </c>
    </row>
    <row r="17943" spans="1:11" x14ac:dyDescent="0.25">
      <c r="A17943" s="5" t="str">
        <f t="shared" si="561"/>
        <v>ZoneSouth of LugoMonthly Peak DayNovember14</v>
      </c>
      <c r="B17943" t="s">
        <v>2238</v>
      </c>
      <c r="C17943" t="s">
        <v>2270</v>
      </c>
      <c r="D17943" t="s">
        <v>3018</v>
      </c>
      <c r="E17943" t="s">
        <v>3394</v>
      </c>
      <c r="F17943" s="6">
        <v>14</v>
      </c>
      <c r="G17943" s="6"/>
      <c r="H17943" s="6"/>
      <c r="I17943" s="6"/>
      <c r="J17943" s="6">
        <v>88.169230769230779</v>
      </c>
      <c r="K17943">
        <f t="shared" si="560"/>
        <v>2</v>
      </c>
    </row>
    <row r="17944" spans="1:11" x14ac:dyDescent="0.25">
      <c r="A17944" s="5" t="str">
        <f t="shared" si="561"/>
        <v>ZoneSouth of LugoMonthly Peak DayNovember15</v>
      </c>
      <c r="B17944" t="s">
        <v>2238</v>
      </c>
      <c r="C17944" t="s">
        <v>2270</v>
      </c>
      <c r="D17944" t="s">
        <v>3018</v>
      </c>
      <c r="E17944" t="s">
        <v>3394</v>
      </c>
      <c r="F17944" s="6">
        <v>15</v>
      </c>
      <c r="G17944" s="6"/>
      <c r="H17944" s="6"/>
      <c r="I17944" s="6"/>
      <c r="J17944" s="6">
        <v>89.403846153846118</v>
      </c>
      <c r="K17944">
        <f t="shared" si="560"/>
        <v>2</v>
      </c>
    </row>
    <row r="17945" spans="1:11" x14ac:dyDescent="0.25">
      <c r="A17945" s="5" t="str">
        <f t="shared" si="561"/>
        <v>ZoneSouth of LugoMonthly Peak DayNovember16</v>
      </c>
      <c r="B17945" t="s">
        <v>2238</v>
      </c>
      <c r="C17945" t="s">
        <v>2270</v>
      </c>
      <c r="D17945" t="s">
        <v>3018</v>
      </c>
      <c r="E17945" t="s">
        <v>3394</v>
      </c>
      <c r="F17945" s="6">
        <v>16</v>
      </c>
      <c r="G17945" s="6"/>
      <c r="H17945" s="6"/>
      <c r="I17945" s="6"/>
      <c r="J17945" s="6">
        <v>89.042307692307688</v>
      </c>
      <c r="K17945">
        <f t="shared" si="560"/>
        <v>2</v>
      </c>
    </row>
    <row r="17946" spans="1:11" x14ac:dyDescent="0.25">
      <c r="A17946" s="5" t="str">
        <f t="shared" si="561"/>
        <v>ZoneSouth of LugoMonthly Peak DayNovember17</v>
      </c>
      <c r="B17946" t="s">
        <v>2238</v>
      </c>
      <c r="C17946" t="s">
        <v>2270</v>
      </c>
      <c r="D17946" t="s">
        <v>3018</v>
      </c>
      <c r="E17946" t="s">
        <v>3394</v>
      </c>
      <c r="F17946" s="6">
        <v>17</v>
      </c>
      <c r="G17946" s="6"/>
      <c r="H17946" s="6"/>
      <c r="I17946" s="6"/>
      <c r="J17946" s="6">
        <v>86.476923076923057</v>
      </c>
      <c r="K17946">
        <f t="shared" si="560"/>
        <v>2</v>
      </c>
    </row>
    <row r="17947" spans="1:11" x14ac:dyDescent="0.25">
      <c r="A17947" s="5" t="str">
        <f t="shared" si="561"/>
        <v>ZoneSouth of LugoMonthly Peak DayNovember18</v>
      </c>
      <c r="B17947" t="s">
        <v>2238</v>
      </c>
      <c r="C17947" t="s">
        <v>2270</v>
      </c>
      <c r="D17947" t="s">
        <v>3018</v>
      </c>
      <c r="E17947" t="s">
        <v>3394</v>
      </c>
      <c r="F17947" s="6">
        <v>18</v>
      </c>
      <c r="G17947" s="6"/>
      <c r="H17947" s="6"/>
      <c r="I17947" s="6"/>
      <c r="J17947" s="6">
        <v>84.676923076923075</v>
      </c>
      <c r="K17947">
        <f t="shared" si="560"/>
        <v>2</v>
      </c>
    </row>
    <row r="17948" spans="1:11" x14ac:dyDescent="0.25">
      <c r="A17948" s="5" t="str">
        <f t="shared" si="561"/>
        <v>ZoneSouth of LugoMonthly Peak DayNovember19</v>
      </c>
      <c r="B17948" t="s">
        <v>2238</v>
      </c>
      <c r="C17948" t="s">
        <v>2270</v>
      </c>
      <c r="D17948" t="s">
        <v>3018</v>
      </c>
      <c r="E17948" t="s">
        <v>3394</v>
      </c>
      <c r="F17948" s="6">
        <v>19</v>
      </c>
      <c r="G17948" s="6"/>
      <c r="H17948" s="6"/>
      <c r="I17948" s="6"/>
      <c r="J17948" s="6">
        <v>82.82692307692308</v>
      </c>
      <c r="K17948">
        <f t="shared" si="560"/>
        <v>2</v>
      </c>
    </row>
    <row r="17949" spans="1:11" x14ac:dyDescent="0.25">
      <c r="A17949" s="5" t="str">
        <f t="shared" si="561"/>
        <v>ZoneSouth of LugoMonthly Peak DayNovember20</v>
      </c>
      <c r="B17949" t="s">
        <v>2238</v>
      </c>
      <c r="C17949" t="s">
        <v>2270</v>
      </c>
      <c r="D17949" t="s">
        <v>3018</v>
      </c>
      <c r="E17949" t="s">
        <v>3394</v>
      </c>
      <c r="F17949" s="6">
        <v>20</v>
      </c>
      <c r="G17949" s="6"/>
      <c r="H17949" s="6"/>
      <c r="I17949" s="6"/>
      <c r="J17949" s="6">
        <v>80.742307692307705</v>
      </c>
      <c r="K17949">
        <f t="shared" si="560"/>
        <v>2</v>
      </c>
    </row>
    <row r="17950" spans="1:11" x14ac:dyDescent="0.25">
      <c r="A17950" s="5" t="str">
        <f t="shared" si="561"/>
        <v>ZoneSouth of LugoMonthly Peak DayNovember21</v>
      </c>
      <c r="B17950" t="s">
        <v>2238</v>
      </c>
      <c r="C17950" t="s">
        <v>2270</v>
      </c>
      <c r="D17950" t="s">
        <v>3018</v>
      </c>
      <c r="E17950" t="s">
        <v>3394</v>
      </c>
      <c r="F17950" s="6">
        <v>21</v>
      </c>
      <c r="G17950" s="6"/>
      <c r="H17950" s="6"/>
      <c r="I17950" s="6"/>
      <c r="J17950" s="6">
        <v>78.430769230769243</v>
      </c>
      <c r="K17950">
        <f t="shared" si="560"/>
        <v>2</v>
      </c>
    </row>
    <row r="17951" spans="1:11" x14ac:dyDescent="0.25">
      <c r="A17951" s="5" t="str">
        <f t="shared" si="561"/>
        <v>ZoneSouth of LugoMonthly Peak DayNovember22</v>
      </c>
      <c r="B17951" t="s">
        <v>2238</v>
      </c>
      <c r="C17951" t="s">
        <v>2270</v>
      </c>
      <c r="D17951" t="s">
        <v>3018</v>
      </c>
      <c r="E17951" t="s">
        <v>3394</v>
      </c>
      <c r="F17951" s="6">
        <v>22</v>
      </c>
      <c r="G17951" s="6"/>
      <c r="H17951" s="6"/>
      <c r="I17951" s="6"/>
      <c r="J17951" s="6">
        <v>77.081538461538443</v>
      </c>
      <c r="K17951">
        <f t="shared" si="560"/>
        <v>2</v>
      </c>
    </row>
    <row r="17952" spans="1:11" x14ac:dyDescent="0.25">
      <c r="A17952" s="5" t="str">
        <f t="shared" si="561"/>
        <v>ZoneSouth of LugoMonthly Peak DayNovember23</v>
      </c>
      <c r="B17952" t="s">
        <v>2238</v>
      </c>
      <c r="C17952" t="s">
        <v>2270</v>
      </c>
      <c r="D17952" t="s">
        <v>3018</v>
      </c>
      <c r="E17952" t="s">
        <v>3394</v>
      </c>
      <c r="F17952" s="6">
        <v>23</v>
      </c>
      <c r="G17952" s="6"/>
      <c r="H17952" s="6"/>
      <c r="I17952" s="6"/>
      <c r="J17952" s="6">
        <v>76.028461538461528</v>
      </c>
      <c r="K17952">
        <f t="shared" si="560"/>
        <v>2</v>
      </c>
    </row>
    <row r="17953" spans="1:11" x14ac:dyDescent="0.25">
      <c r="A17953" s="5" t="str">
        <f t="shared" si="561"/>
        <v>ZoneSouth of LugoMonthly Peak DayNovember24</v>
      </c>
      <c r="B17953" t="s">
        <v>2238</v>
      </c>
      <c r="C17953" t="s">
        <v>2270</v>
      </c>
      <c r="D17953" t="s">
        <v>3018</v>
      </c>
      <c r="E17953" t="s">
        <v>3394</v>
      </c>
      <c r="F17953" s="6">
        <v>24</v>
      </c>
      <c r="G17953" s="6"/>
      <c r="H17953" s="6"/>
      <c r="I17953" s="6"/>
      <c r="J17953" s="6">
        <v>73.706153846153839</v>
      </c>
      <c r="K17953">
        <f t="shared" si="560"/>
        <v>2</v>
      </c>
    </row>
    <row r="17954" spans="1:11" x14ac:dyDescent="0.25">
      <c r="A17954" s="5" t="str">
        <f t="shared" si="561"/>
        <v>ZoneSouth of LugoAverage WeekdayDecember1</v>
      </c>
      <c r="B17954" t="s">
        <v>2238</v>
      </c>
      <c r="C17954" t="s">
        <v>2270</v>
      </c>
      <c r="D17954" t="s">
        <v>3019</v>
      </c>
      <c r="E17954" t="s">
        <v>3395</v>
      </c>
      <c r="F17954" s="6">
        <v>1</v>
      </c>
      <c r="G17954" s="6"/>
      <c r="H17954" s="6"/>
      <c r="I17954" s="6"/>
      <c r="J17954" s="6">
        <v>51.668846153846161</v>
      </c>
      <c r="K17954">
        <f t="shared" si="560"/>
        <v>2</v>
      </c>
    </row>
    <row r="17955" spans="1:11" x14ac:dyDescent="0.25">
      <c r="A17955" s="5" t="str">
        <f t="shared" si="561"/>
        <v>ZoneSouth of LugoAverage WeekdayDecember2</v>
      </c>
      <c r="B17955" t="s">
        <v>2238</v>
      </c>
      <c r="C17955" t="s">
        <v>2270</v>
      </c>
      <c r="D17955" t="s">
        <v>3019</v>
      </c>
      <c r="E17955" t="s">
        <v>3395</v>
      </c>
      <c r="F17955" s="6">
        <v>2</v>
      </c>
      <c r="G17955" s="6"/>
      <c r="H17955" s="6"/>
      <c r="I17955" s="6"/>
      <c r="J17955" s="6">
        <v>50.557692307692299</v>
      </c>
      <c r="K17955">
        <f t="shared" si="560"/>
        <v>2</v>
      </c>
    </row>
    <row r="17956" spans="1:11" x14ac:dyDescent="0.25">
      <c r="A17956" s="5" t="str">
        <f t="shared" si="561"/>
        <v>ZoneSouth of LugoAverage WeekdayDecember3</v>
      </c>
      <c r="B17956" t="s">
        <v>2238</v>
      </c>
      <c r="C17956" t="s">
        <v>2270</v>
      </c>
      <c r="D17956" t="s">
        <v>3019</v>
      </c>
      <c r="E17956" t="s">
        <v>3395</v>
      </c>
      <c r="F17956" s="6">
        <v>3</v>
      </c>
      <c r="G17956" s="6"/>
      <c r="H17956" s="6"/>
      <c r="I17956" s="6"/>
      <c r="J17956" s="6">
        <v>50.053076923076929</v>
      </c>
      <c r="K17956">
        <f t="shared" si="560"/>
        <v>2</v>
      </c>
    </row>
    <row r="17957" spans="1:11" x14ac:dyDescent="0.25">
      <c r="A17957" s="5" t="str">
        <f t="shared" si="561"/>
        <v>ZoneSouth of LugoAverage WeekdayDecember4</v>
      </c>
      <c r="B17957" t="s">
        <v>2238</v>
      </c>
      <c r="C17957" t="s">
        <v>2270</v>
      </c>
      <c r="D17957" t="s">
        <v>3019</v>
      </c>
      <c r="E17957" t="s">
        <v>3395</v>
      </c>
      <c r="F17957" s="6">
        <v>4</v>
      </c>
      <c r="G17957" s="6"/>
      <c r="H17957" s="6"/>
      <c r="I17957" s="6"/>
      <c r="J17957" s="6">
        <v>49.179230769230784</v>
      </c>
      <c r="K17957">
        <f t="shared" si="560"/>
        <v>2</v>
      </c>
    </row>
    <row r="17958" spans="1:11" x14ac:dyDescent="0.25">
      <c r="A17958" s="5" t="str">
        <f t="shared" si="561"/>
        <v>ZoneSouth of LugoAverage WeekdayDecember5</v>
      </c>
      <c r="B17958" t="s">
        <v>2238</v>
      </c>
      <c r="C17958" t="s">
        <v>2270</v>
      </c>
      <c r="D17958" t="s">
        <v>3019</v>
      </c>
      <c r="E17958" t="s">
        <v>3395</v>
      </c>
      <c r="F17958" s="6">
        <v>5</v>
      </c>
      <c r="G17958" s="6"/>
      <c r="H17958" s="6"/>
      <c r="I17958" s="6"/>
      <c r="J17958" s="6">
        <v>48.372692307692304</v>
      </c>
      <c r="K17958">
        <f t="shared" si="560"/>
        <v>2</v>
      </c>
    </row>
    <row r="17959" spans="1:11" x14ac:dyDescent="0.25">
      <c r="A17959" s="5" t="str">
        <f t="shared" si="561"/>
        <v>ZoneSouth of LugoAverage WeekdayDecember6</v>
      </c>
      <c r="B17959" t="s">
        <v>2238</v>
      </c>
      <c r="C17959" t="s">
        <v>2270</v>
      </c>
      <c r="D17959" t="s">
        <v>3019</v>
      </c>
      <c r="E17959" t="s">
        <v>3395</v>
      </c>
      <c r="F17959" s="6">
        <v>6</v>
      </c>
      <c r="G17959" s="6"/>
      <c r="H17959" s="6"/>
      <c r="I17959" s="6"/>
      <c r="J17959" s="6">
        <v>49.585384615384598</v>
      </c>
      <c r="K17959">
        <f t="shared" si="560"/>
        <v>2</v>
      </c>
    </row>
    <row r="17960" spans="1:11" x14ac:dyDescent="0.25">
      <c r="A17960" s="5" t="str">
        <f t="shared" si="561"/>
        <v>ZoneSouth of LugoAverage WeekdayDecember7</v>
      </c>
      <c r="B17960" t="s">
        <v>2238</v>
      </c>
      <c r="C17960" t="s">
        <v>2270</v>
      </c>
      <c r="D17960" t="s">
        <v>3019</v>
      </c>
      <c r="E17960" t="s">
        <v>3395</v>
      </c>
      <c r="F17960" s="6">
        <v>7</v>
      </c>
      <c r="G17960" s="6"/>
      <c r="H17960" s="6"/>
      <c r="I17960" s="6"/>
      <c r="J17960" s="6">
        <v>51.163846153846151</v>
      </c>
      <c r="K17960">
        <f t="shared" si="560"/>
        <v>2</v>
      </c>
    </row>
    <row r="17961" spans="1:11" x14ac:dyDescent="0.25">
      <c r="A17961" s="5" t="str">
        <f t="shared" si="561"/>
        <v>ZoneSouth of LugoAverage WeekdayDecember8</v>
      </c>
      <c r="B17961" t="s">
        <v>2238</v>
      </c>
      <c r="C17961" t="s">
        <v>2270</v>
      </c>
      <c r="D17961" t="s">
        <v>3019</v>
      </c>
      <c r="E17961" t="s">
        <v>3395</v>
      </c>
      <c r="F17961" s="6">
        <v>8</v>
      </c>
      <c r="G17961" s="6"/>
      <c r="H17961" s="6"/>
      <c r="I17961" s="6"/>
      <c r="J17961" s="6">
        <v>50.355384615384608</v>
      </c>
      <c r="K17961">
        <f t="shared" si="560"/>
        <v>2</v>
      </c>
    </row>
    <row r="17962" spans="1:11" x14ac:dyDescent="0.25">
      <c r="A17962" s="5" t="str">
        <f t="shared" si="561"/>
        <v>ZoneSouth of LugoAverage WeekdayDecember9</v>
      </c>
      <c r="B17962" t="s">
        <v>2238</v>
      </c>
      <c r="C17962" t="s">
        <v>2270</v>
      </c>
      <c r="D17962" t="s">
        <v>3019</v>
      </c>
      <c r="E17962" t="s">
        <v>3395</v>
      </c>
      <c r="F17962" s="6">
        <v>9</v>
      </c>
      <c r="G17962" s="6"/>
      <c r="H17962" s="6"/>
      <c r="I17962" s="6"/>
      <c r="J17962" s="6">
        <v>51.790769230769222</v>
      </c>
      <c r="K17962">
        <f t="shared" si="560"/>
        <v>2</v>
      </c>
    </row>
    <row r="17963" spans="1:11" x14ac:dyDescent="0.25">
      <c r="A17963" s="5" t="str">
        <f t="shared" si="561"/>
        <v>ZoneSouth of LugoAverage WeekdayDecember10</v>
      </c>
      <c r="B17963" t="s">
        <v>2238</v>
      </c>
      <c r="C17963" t="s">
        <v>2270</v>
      </c>
      <c r="D17963" t="s">
        <v>3019</v>
      </c>
      <c r="E17963" t="s">
        <v>3395</v>
      </c>
      <c r="F17963" s="6">
        <v>10</v>
      </c>
      <c r="G17963" s="6"/>
      <c r="H17963" s="6"/>
      <c r="I17963" s="6"/>
      <c r="J17963" s="6">
        <v>54.77000000000001</v>
      </c>
      <c r="K17963">
        <f t="shared" si="560"/>
        <v>2</v>
      </c>
    </row>
    <row r="17964" spans="1:11" x14ac:dyDescent="0.25">
      <c r="A17964" s="5" t="str">
        <f t="shared" si="561"/>
        <v>ZoneSouth of LugoAverage WeekdayDecember11</v>
      </c>
      <c r="B17964" t="s">
        <v>2238</v>
      </c>
      <c r="C17964" t="s">
        <v>2270</v>
      </c>
      <c r="D17964" t="s">
        <v>3019</v>
      </c>
      <c r="E17964" t="s">
        <v>3395</v>
      </c>
      <c r="F17964" s="6">
        <v>11</v>
      </c>
      <c r="G17964" s="6"/>
      <c r="H17964" s="6"/>
      <c r="I17964" s="6"/>
      <c r="J17964" s="6">
        <v>58.33153846153845</v>
      </c>
      <c r="K17964">
        <f t="shared" si="560"/>
        <v>2</v>
      </c>
    </row>
    <row r="17965" spans="1:11" x14ac:dyDescent="0.25">
      <c r="A17965" s="5" t="str">
        <f t="shared" si="561"/>
        <v>ZoneSouth of LugoAverage WeekdayDecember12</v>
      </c>
      <c r="B17965" t="s">
        <v>2238</v>
      </c>
      <c r="C17965" t="s">
        <v>2270</v>
      </c>
      <c r="D17965" t="s">
        <v>3019</v>
      </c>
      <c r="E17965" t="s">
        <v>3395</v>
      </c>
      <c r="F17965" s="6">
        <v>12</v>
      </c>
      <c r="G17965" s="6"/>
      <c r="H17965" s="6"/>
      <c r="I17965" s="6"/>
      <c r="J17965" s="6">
        <v>61.920384615384634</v>
      </c>
      <c r="K17965">
        <f t="shared" si="560"/>
        <v>2</v>
      </c>
    </row>
    <row r="17966" spans="1:11" x14ac:dyDescent="0.25">
      <c r="A17966" s="5" t="str">
        <f t="shared" si="561"/>
        <v>ZoneSouth of LugoAverage WeekdayDecember13</v>
      </c>
      <c r="B17966" t="s">
        <v>2238</v>
      </c>
      <c r="C17966" t="s">
        <v>2270</v>
      </c>
      <c r="D17966" t="s">
        <v>3019</v>
      </c>
      <c r="E17966" t="s">
        <v>3395</v>
      </c>
      <c r="F17966" s="6">
        <v>13</v>
      </c>
      <c r="G17966" s="6"/>
      <c r="H17966" s="6"/>
      <c r="I17966" s="6"/>
      <c r="J17966" s="6">
        <v>65.015000000000015</v>
      </c>
      <c r="K17966">
        <f t="shared" si="560"/>
        <v>2</v>
      </c>
    </row>
    <row r="17967" spans="1:11" x14ac:dyDescent="0.25">
      <c r="A17967" s="5" t="str">
        <f t="shared" si="561"/>
        <v>ZoneSouth of LugoAverage WeekdayDecember14</v>
      </c>
      <c r="B17967" t="s">
        <v>2238</v>
      </c>
      <c r="C17967" t="s">
        <v>2270</v>
      </c>
      <c r="D17967" t="s">
        <v>3019</v>
      </c>
      <c r="E17967" t="s">
        <v>3395</v>
      </c>
      <c r="F17967" s="6">
        <v>14</v>
      </c>
      <c r="G17967" s="6"/>
      <c r="H17967" s="6"/>
      <c r="I17967" s="6"/>
      <c r="J17967" s="6">
        <v>66.915769230769257</v>
      </c>
      <c r="K17967">
        <f t="shared" si="560"/>
        <v>2</v>
      </c>
    </row>
    <row r="17968" spans="1:11" x14ac:dyDescent="0.25">
      <c r="A17968" s="5" t="str">
        <f t="shared" si="561"/>
        <v>ZoneSouth of LugoAverage WeekdayDecember15</v>
      </c>
      <c r="B17968" t="s">
        <v>2238</v>
      </c>
      <c r="C17968" t="s">
        <v>2270</v>
      </c>
      <c r="D17968" t="s">
        <v>3019</v>
      </c>
      <c r="E17968" t="s">
        <v>3395</v>
      </c>
      <c r="F17968" s="6">
        <v>15</v>
      </c>
      <c r="G17968" s="6"/>
      <c r="H17968" s="6"/>
      <c r="I17968" s="6"/>
      <c r="J17968" s="6">
        <v>67.04538461538462</v>
      </c>
      <c r="K17968">
        <f t="shared" si="560"/>
        <v>2</v>
      </c>
    </row>
    <row r="17969" spans="1:11" x14ac:dyDescent="0.25">
      <c r="A17969" s="5" t="str">
        <f t="shared" si="561"/>
        <v>ZoneSouth of LugoAverage WeekdayDecember16</v>
      </c>
      <c r="B17969" t="s">
        <v>2238</v>
      </c>
      <c r="C17969" t="s">
        <v>2270</v>
      </c>
      <c r="D17969" t="s">
        <v>3019</v>
      </c>
      <c r="E17969" t="s">
        <v>3395</v>
      </c>
      <c r="F17969" s="6">
        <v>16</v>
      </c>
      <c r="G17969" s="6"/>
      <c r="H17969" s="6"/>
      <c r="I17969" s="6"/>
      <c r="J17969" s="6">
        <v>67.921923076923093</v>
      </c>
      <c r="K17969">
        <f t="shared" si="560"/>
        <v>2</v>
      </c>
    </row>
    <row r="17970" spans="1:11" x14ac:dyDescent="0.25">
      <c r="A17970" s="5" t="str">
        <f t="shared" si="561"/>
        <v>ZoneSouth of LugoAverage WeekdayDecember17</v>
      </c>
      <c r="B17970" t="s">
        <v>2238</v>
      </c>
      <c r="C17970" t="s">
        <v>2270</v>
      </c>
      <c r="D17970" t="s">
        <v>3019</v>
      </c>
      <c r="E17970" t="s">
        <v>3395</v>
      </c>
      <c r="F17970" s="6">
        <v>17</v>
      </c>
      <c r="G17970" s="6"/>
      <c r="H17970" s="6"/>
      <c r="I17970" s="6"/>
      <c r="J17970" s="6">
        <v>67.38153846153844</v>
      </c>
      <c r="K17970">
        <f t="shared" si="560"/>
        <v>2</v>
      </c>
    </row>
    <row r="17971" spans="1:11" x14ac:dyDescent="0.25">
      <c r="A17971" s="5" t="str">
        <f t="shared" si="561"/>
        <v>ZoneSouth of LugoAverage WeekdayDecember18</v>
      </c>
      <c r="B17971" t="s">
        <v>2238</v>
      </c>
      <c r="C17971" t="s">
        <v>2270</v>
      </c>
      <c r="D17971" t="s">
        <v>3019</v>
      </c>
      <c r="E17971" t="s">
        <v>3395</v>
      </c>
      <c r="F17971" s="6">
        <v>18</v>
      </c>
      <c r="G17971" s="6"/>
      <c r="H17971" s="6"/>
      <c r="I17971" s="6"/>
      <c r="J17971" s="6">
        <v>65.752307692307667</v>
      </c>
      <c r="K17971">
        <f t="shared" si="560"/>
        <v>2</v>
      </c>
    </row>
    <row r="17972" spans="1:11" x14ac:dyDescent="0.25">
      <c r="A17972" s="5" t="str">
        <f t="shared" si="561"/>
        <v>ZoneSouth of LugoAverage WeekdayDecember19</v>
      </c>
      <c r="B17972" t="s">
        <v>2238</v>
      </c>
      <c r="C17972" t="s">
        <v>2270</v>
      </c>
      <c r="D17972" t="s">
        <v>3019</v>
      </c>
      <c r="E17972" t="s">
        <v>3395</v>
      </c>
      <c r="F17972" s="6">
        <v>19</v>
      </c>
      <c r="G17972" s="6"/>
      <c r="H17972" s="6"/>
      <c r="I17972" s="6"/>
      <c r="J17972" s="6">
        <v>62.379999999999995</v>
      </c>
      <c r="K17972">
        <f t="shared" si="560"/>
        <v>2</v>
      </c>
    </row>
    <row r="17973" spans="1:11" x14ac:dyDescent="0.25">
      <c r="A17973" s="5" t="str">
        <f t="shared" si="561"/>
        <v>ZoneSouth of LugoAverage WeekdayDecember20</v>
      </c>
      <c r="B17973" t="s">
        <v>2238</v>
      </c>
      <c r="C17973" t="s">
        <v>2270</v>
      </c>
      <c r="D17973" t="s">
        <v>3019</v>
      </c>
      <c r="E17973" t="s">
        <v>3395</v>
      </c>
      <c r="F17973" s="6">
        <v>20</v>
      </c>
      <c r="G17973" s="6"/>
      <c r="H17973" s="6"/>
      <c r="I17973" s="6"/>
      <c r="J17973" s="6">
        <v>60.484615384615381</v>
      </c>
      <c r="K17973">
        <f t="shared" si="560"/>
        <v>2</v>
      </c>
    </row>
    <row r="17974" spans="1:11" x14ac:dyDescent="0.25">
      <c r="A17974" s="5" t="str">
        <f t="shared" si="561"/>
        <v>ZoneSouth of LugoAverage WeekdayDecember21</v>
      </c>
      <c r="B17974" t="s">
        <v>2238</v>
      </c>
      <c r="C17974" t="s">
        <v>2270</v>
      </c>
      <c r="D17974" t="s">
        <v>3019</v>
      </c>
      <c r="E17974" t="s">
        <v>3395</v>
      </c>
      <c r="F17974" s="6">
        <v>21</v>
      </c>
      <c r="G17974" s="6"/>
      <c r="H17974" s="6"/>
      <c r="I17974" s="6"/>
      <c r="J17974" s="6">
        <v>59.304615384615381</v>
      </c>
      <c r="K17974">
        <f t="shared" si="560"/>
        <v>2</v>
      </c>
    </row>
    <row r="17975" spans="1:11" x14ac:dyDescent="0.25">
      <c r="A17975" s="5" t="str">
        <f t="shared" si="561"/>
        <v>ZoneSouth of LugoAverage WeekdayDecember22</v>
      </c>
      <c r="B17975" t="s">
        <v>2238</v>
      </c>
      <c r="C17975" t="s">
        <v>2270</v>
      </c>
      <c r="D17975" t="s">
        <v>3019</v>
      </c>
      <c r="E17975" t="s">
        <v>3395</v>
      </c>
      <c r="F17975" s="6">
        <v>22</v>
      </c>
      <c r="G17975" s="6"/>
      <c r="H17975" s="6"/>
      <c r="I17975" s="6"/>
      <c r="J17975" s="6">
        <v>58.043846153846125</v>
      </c>
      <c r="K17975">
        <f t="shared" si="560"/>
        <v>2</v>
      </c>
    </row>
    <row r="17976" spans="1:11" x14ac:dyDescent="0.25">
      <c r="A17976" s="5" t="str">
        <f t="shared" si="561"/>
        <v>ZoneSouth of LugoAverage WeekdayDecember23</v>
      </c>
      <c r="B17976" t="s">
        <v>2238</v>
      </c>
      <c r="C17976" t="s">
        <v>2270</v>
      </c>
      <c r="D17976" t="s">
        <v>3019</v>
      </c>
      <c r="E17976" t="s">
        <v>3395</v>
      </c>
      <c r="F17976" s="6">
        <v>23</v>
      </c>
      <c r="G17976" s="6"/>
      <c r="H17976" s="6"/>
      <c r="I17976" s="6"/>
      <c r="J17976" s="6">
        <v>57.334615384615361</v>
      </c>
      <c r="K17976">
        <f t="shared" si="560"/>
        <v>2</v>
      </c>
    </row>
    <row r="17977" spans="1:11" x14ac:dyDescent="0.25">
      <c r="A17977" s="5" t="str">
        <f t="shared" si="561"/>
        <v>ZoneSouth of LugoAverage WeekdayDecember24</v>
      </c>
      <c r="B17977" t="s">
        <v>2238</v>
      </c>
      <c r="C17977" t="s">
        <v>2270</v>
      </c>
      <c r="D17977" t="s">
        <v>3019</v>
      </c>
      <c r="E17977" t="s">
        <v>3395</v>
      </c>
      <c r="F17977" s="6">
        <v>24</v>
      </c>
      <c r="G17977" s="6"/>
      <c r="H17977" s="6"/>
      <c r="I17977" s="6"/>
      <c r="J17977" s="6">
        <v>59.317692307692305</v>
      </c>
      <c r="K17977">
        <f t="shared" si="560"/>
        <v>2</v>
      </c>
    </row>
    <row r="17978" spans="1:11" x14ac:dyDescent="0.25">
      <c r="A17978" s="5" t="str">
        <f t="shared" si="561"/>
        <v>ZoneSouth of LugoMonthly Peak DayDecember1</v>
      </c>
      <c r="B17978" t="s">
        <v>2238</v>
      </c>
      <c r="C17978" t="s">
        <v>2270</v>
      </c>
      <c r="D17978" t="s">
        <v>3020</v>
      </c>
      <c r="E17978" t="s">
        <v>3395</v>
      </c>
      <c r="F17978" s="6">
        <v>1</v>
      </c>
      <c r="G17978" s="6"/>
      <c r="H17978" s="6"/>
      <c r="I17978" s="6"/>
      <c r="J17978" s="6">
        <v>52.095384615384624</v>
      </c>
      <c r="K17978">
        <f t="shared" si="560"/>
        <v>2</v>
      </c>
    </row>
    <row r="17979" spans="1:11" x14ac:dyDescent="0.25">
      <c r="A17979" s="5" t="str">
        <f t="shared" si="561"/>
        <v>ZoneSouth of LugoMonthly Peak DayDecember2</v>
      </c>
      <c r="B17979" t="s">
        <v>2238</v>
      </c>
      <c r="C17979" t="s">
        <v>2270</v>
      </c>
      <c r="D17979" t="s">
        <v>3020</v>
      </c>
      <c r="E17979" t="s">
        <v>3395</v>
      </c>
      <c r="F17979" s="6">
        <v>2</v>
      </c>
      <c r="G17979" s="6"/>
      <c r="H17979" s="6"/>
      <c r="I17979" s="6"/>
      <c r="J17979" s="6">
        <v>51.40884615384617</v>
      </c>
      <c r="K17979">
        <f t="shared" si="560"/>
        <v>2</v>
      </c>
    </row>
    <row r="17980" spans="1:11" x14ac:dyDescent="0.25">
      <c r="A17980" s="5" t="str">
        <f t="shared" si="561"/>
        <v>ZoneSouth of LugoMonthly Peak DayDecember3</v>
      </c>
      <c r="B17980" t="s">
        <v>2238</v>
      </c>
      <c r="C17980" t="s">
        <v>2270</v>
      </c>
      <c r="D17980" t="s">
        <v>3020</v>
      </c>
      <c r="E17980" t="s">
        <v>3395</v>
      </c>
      <c r="F17980" s="6">
        <v>3</v>
      </c>
      <c r="G17980" s="6"/>
      <c r="H17980" s="6"/>
      <c r="I17980" s="6"/>
      <c r="J17980" s="6">
        <v>49.094230769230776</v>
      </c>
      <c r="K17980">
        <f t="shared" si="560"/>
        <v>2</v>
      </c>
    </row>
    <row r="17981" spans="1:11" x14ac:dyDescent="0.25">
      <c r="A17981" s="5" t="str">
        <f t="shared" si="561"/>
        <v>ZoneSouth of LugoMonthly Peak DayDecember4</v>
      </c>
      <c r="B17981" t="s">
        <v>2238</v>
      </c>
      <c r="C17981" t="s">
        <v>2270</v>
      </c>
      <c r="D17981" t="s">
        <v>3020</v>
      </c>
      <c r="E17981" t="s">
        <v>3395</v>
      </c>
      <c r="F17981" s="6">
        <v>4</v>
      </c>
      <c r="G17981" s="6"/>
      <c r="H17981" s="6"/>
      <c r="I17981" s="6"/>
      <c r="J17981" s="6">
        <v>50.761153846153846</v>
      </c>
      <c r="K17981">
        <f t="shared" si="560"/>
        <v>2</v>
      </c>
    </row>
    <row r="17982" spans="1:11" x14ac:dyDescent="0.25">
      <c r="A17982" s="5" t="str">
        <f t="shared" si="561"/>
        <v>ZoneSouth of LugoMonthly Peak DayDecember5</v>
      </c>
      <c r="B17982" t="s">
        <v>2238</v>
      </c>
      <c r="C17982" t="s">
        <v>2270</v>
      </c>
      <c r="D17982" t="s">
        <v>3020</v>
      </c>
      <c r="E17982" t="s">
        <v>3395</v>
      </c>
      <c r="F17982" s="6">
        <v>5</v>
      </c>
      <c r="G17982" s="6"/>
      <c r="H17982" s="6"/>
      <c r="I17982" s="6"/>
      <c r="J17982" s="6">
        <v>50.593076923076929</v>
      </c>
      <c r="K17982">
        <f t="shared" si="560"/>
        <v>2</v>
      </c>
    </row>
    <row r="17983" spans="1:11" x14ac:dyDescent="0.25">
      <c r="A17983" s="5" t="str">
        <f t="shared" si="561"/>
        <v>ZoneSouth of LugoMonthly Peak DayDecember6</v>
      </c>
      <c r="B17983" t="s">
        <v>2238</v>
      </c>
      <c r="C17983" t="s">
        <v>2270</v>
      </c>
      <c r="D17983" t="s">
        <v>3020</v>
      </c>
      <c r="E17983" t="s">
        <v>3395</v>
      </c>
      <c r="F17983" s="6">
        <v>6</v>
      </c>
      <c r="G17983" s="6"/>
      <c r="H17983" s="6"/>
      <c r="I17983" s="6"/>
      <c r="J17983" s="6">
        <v>50.258461538461532</v>
      </c>
      <c r="K17983">
        <f t="shared" si="560"/>
        <v>2</v>
      </c>
    </row>
    <row r="17984" spans="1:11" x14ac:dyDescent="0.25">
      <c r="A17984" s="5" t="str">
        <f t="shared" si="561"/>
        <v>ZoneSouth of LugoMonthly Peak DayDecember7</v>
      </c>
      <c r="B17984" t="s">
        <v>2238</v>
      </c>
      <c r="C17984" t="s">
        <v>2270</v>
      </c>
      <c r="D17984" t="s">
        <v>3020</v>
      </c>
      <c r="E17984" t="s">
        <v>3395</v>
      </c>
      <c r="F17984" s="6">
        <v>7</v>
      </c>
      <c r="G17984" s="6"/>
      <c r="H17984" s="6"/>
      <c r="I17984" s="6"/>
      <c r="J17984" s="6">
        <v>49.786153846153837</v>
      </c>
      <c r="K17984">
        <f t="shared" si="560"/>
        <v>2</v>
      </c>
    </row>
    <row r="17985" spans="1:11" x14ac:dyDescent="0.25">
      <c r="A17985" s="5" t="str">
        <f t="shared" si="561"/>
        <v>ZoneSouth of LugoMonthly Peak DayDecember8</v>
      </c>
      <c r="B17985" t="s">
        <v>2238</v>
      </c>
      <c r="C17985" t="s">
        <v>2270</v>
      </c>
      <c r="D17985" t="s">
        <v>3020</v>
      </c>
      <c r="E17985" t="s">
        <v>3395</v>
      </c>
      <c r="F17985" s="6">
        <v>8</v>
      </c>
      <c r="G17985" s="6"/>
      <c r="H17985" s="6"/>
      <c r="I17985" s="6"/>
      <c r="J17985" s="6">
        <v>49.868846153846157</v>
      </c>
      <c r="K17985">
        <f t="shared" si="560"/>
        <v>2</v>
      </c>
    </row>
    <row r="17986" spans="1:11" x14ac:dyDescent="0.25">
      <c r="A17986" s="5" t="str">
        <f t="shared" si="561"/>
        <v>ZoneSouth of LugoMonthly Peak DayDecember9</v>
      </c>
      <c r="B17986" t="s">
        <v>2238</v>
      </c>
      <c r="C17986" t="s">
        <v>2270</v>
      </c>
      <c r="D17986" t="s">
        <v>3020</v>
      </c>
      <c r="E17986" t="s">
        <v>3395</v>
      </c>
      <c r="F17986" s="6">
        <v>9</v>
      </c>
      <c r="G17986" s="6"/>
      <c r="H17986" s="6"/>
      <c r="I17986" s="6"/>
      <c r="J17986" s="6">
        <v>51.504615384615398</v>
      </c>
      <c r="K17986">
        <f t="shared" ref="K17986:K18001" si="562">INDEX(events, MATCH(CONCATENATE(B17986, C17986, D17986, E17986), events_y, 0), MATCH("Confidential", events_x, 0))</f>
        <v>2</v>
      </c>
    </row>
    <row r="17987" spans="1:11" x14ac:dyDescent="0.25">
      <c r="A17987" s="5" t="str">
        <f t="shared" ref="A17987:A18001" si="563">CONCATENATE(B17987, C17987, D17987, E17987, F17987)</f>
        <v>ZoneSouth of LugoMonthly Peak DayDecember10</v>
      </c>
      <c r="B17987" t="s">
        <v>2238</v>
      </c>
      <c r="C17987" t="s">
        <v>2270</v>
      </c>
      <c r="D17987" t="s">
        <v>3020</v>
      </c>
      <c r="E17987" t="s">
        <v>3395</v>
      </c>
      <c r="F17987" s="6">
        <v>10</v>
      </c>
      <c r="G17987" s="6"/>
      <c r="H17987" s="6"/>
      <c r="I17987" s="6"/>
      <c r="J17987" s="6">
        <v>54.47699999999999</v>
      </c>
      <c r="K17987">
        <f t="shared" si="562"/>
        <v>2</v>
      </c>
    </row>
    <row r="17988" spans="1:11" x14ac:dyDescent="0.25">
      <c r="A17988" s="5" t="str">
        <f t="shared" si="563"/>
        <v>ZoneSouth of LugoMonthly Peak DayDecember11</v>
      </c>
      <c r="B17988" t="s">
        <v>2238</v>
      </c>
      <c r="C17988" t="s">
        <v>2270</v>
      </c>
      <c r="D17988" t="s">
        <v>3020</v>
      </c>
      <c r="E17988" t="s">
        <v>3395</v>
      </c>
      <c r="F17988" s="6">
        <v>11</v>
      </c>
      <c r="G17988" s="6"/>
      <c r="H17988" s="6"/>
      <c r="I17988" s="6"/>
      <c r="J17988" s="6">
        <v>57.296653846153838</v>
      </c>
      <c r="K17988">
        <f t="shared" si="562"/>
        <v>2</v>
      </c>
    </row>
    <row r="17989" spans="1:11" x14ac:dyDescent="0.25">
      <c r="A17989" s="5" t="str">
        <f t="shared" si="563"/>
        <v>ZoneSouth of LugoMonthly Peak DayDecember12</v>
      </c>
      <c r="B17989" t="s">
        <v>2238</v>
      </c>
      <c r="C17989" t="s">
        <v>2270</v>
      </c>
      <c r="D17989" t="s">
        <v>3020</v>
      </c>
      <c r="E17989" t="s">
        <v>3395</v>
      </c>
      <c r="F17989" s="6">
        <v>12</v>
      </c>
      <c r="G17989" s="6"/>
      <c r="H17989" s="6"/>
      <c r="I17989" s="6"/>
      <c r="J17989" s="6">
        <v>60.709769230769254</v>
      </c>
      <c r="K17989">
        <f t="shared" si="562"/>
        <v>2</v>
      </c>
    </row>
    <row r="17990" spans="1:11" x14ac:dyDescent="0.25">
      <c r="A17990" s="5" t="str">
        <f t="shared" si="563"/>
        <v>ZoneSouth of LugoMonthly Peak DayDecember13</v>
      </c>
      <c r="B17990" t="s">
        <v>2238</v>
      </c>
      <c r="C17990" t="s">
        <v>2270</v>
      </c>
      <c r="D17990" t="s">
        <v>3020</v>
      </c>
      <c r="E17990" t="s">
        <v>3395</v>
      </c>
      <c r="F17990" s="6">
        <v>13</v>
      </c>
      <c r="G17990" s="6"/>
      <c r="H17990" s="6"/>
      <c r="I17990" s="6"/>
      <c r="J17990" s="6">
        <v>63.736730769230768</v>
      </c>
      <c r="K17990">
        <f t="shared" si="562"/>
        <v>2</v>
      </c>
    </row>
    <row r="17991" spans="1:11" x14ac:dyDescent="0.25">
      <c r="A17991" s="5" t="str">
        <f t="shared" si="563"/>
        <v>ZoneSouth of LugoMonthly Peak DayDecember14</v>
      </c>
      <c r="B17991" t="s">
        <v>2238</v>
      </c>
      <c r="C17991" t="s">
        <v>2270</v>
      </c>
      <c r="D17991" t="s">
        <v>3020</v>
      </c>
      <c r="E17991" t="s">
        <v>3395</v>
      </c>
      <c r="F17991" s="6">
        <v>14</v>
      </c>
      <c r="G17991" s="6"/>
      <c r="H17991" s="6"/>
      <c r="I17991" s="6"/>
      <c r="J17991" s="6">
        <v>65.521153846153823</v>
      </c>
      <c r="K17991">
        <f t="shared" si="562"/>
        <v>2</v>
      </c>
    </row>
    <row r="17992" spans="1:11" x14ac:dyDescent="0.25">
      <c r="A17992" s="5" t="str">
        <f t="shared" si="563"/>
        <v>ZoneSouth of LugoMonthly Peak DayDecember15</v>
      </c>
      <c r="B17992" t="s">
        <v>2238</v>
      </c>
      <c r="C17992" t="s">
        <v>2270</v>
      </c>
      <c r="D17992" t="s">
        <v>3020</v>
      </c>
      <c r="E17992" t="s">
        <v>3395</v>
      </c>
      <c r="F17992" s="6">
        <v>15</v>
      </c>
      <c r="G17992" s="6"/>
      <c r="H17992" s="6"/>
      <c r="I17992" s="6"/>
      <c r="J17992" s="6">
        <v>66.757307692307705</v>
      </c>
      <c r="K17992">
        <f t="shared" si="562"/>
        <v>2</v>
      </c>
    </row>
    <row r="17993" spans="1:11" x14ac:dyDescent="0.25">
      <c r="A17993" s="5" t="str">
        <f t="shared" si="563"/>
        <v>ZoneSouth of LugoMonthly Peak DayDecember16</v>
      </c>
      <c r="B17993" t="s">
        <v>2238</v>
      </c>
      <c r="C17993" t="s">
        <v>2270</v>
      </c>
      <c r="D17993" t="s">
        <v>3020</v>
      </c>
      <c r="E17993" t="s">
        <v>3395</v>
      </c>
      <c r="F17993" s="6">
        <v>16</v>
      </c>
      <c r="G17993" s="6"/>
      <c r="H17993" s="6"/>
      <c r="I17993" s="6"/>
      <c r="J17993" s="6">
        <v>66.916923076923084</v>
      </c>
      <c r="K17993">
        <f t="shared" si="562"/>
        <v>2</v>
      </c>
    </row>
    <row r="17994" spans="1:11" x14ac:dyDescent="0.25">
      <c r="A17994" s="5" t="str">
        <f t="shared" si="563"/>
        <v>ZoneSouth of LugoMonthly Peak DayDecember17</v>
      </c>
      <c r="B17994" t="s">
        <v>2238</v>
      </c>
      <c r="C17994" t="s">
        <v>2270</v>
      </c>
      <c r="D17994" t="s">
        <v>3020</v>
      </c>
      <c r="E17994" t="s">
        <v>3395</v>
      </c>
      <c r="F17994" s="6">
        <v>17</v>
      </c>
      <c r="G17994" s="6"/>
      <c r="H17994" s="6"/>
      <c r="I17994" s="6"/>
      <c r="J17994" s="6">
        <v>66.725769230769231</v>
      </c>
      <c r="K17994">
        <f t="shared" si="562"/>
        <v>2</v>
      </c>
    </row>
    <row r="17995" spans="1:11" x14ac:dyDescent="0.25">
      <c r="A17995" s="5" t="str">
        <f t="shared" si="563"/>
        <v>ZoneSouth of LugoMonthly Peak DayDecember18</v>
      </c>
      <c r="B17995" t="s">
        <v>2238</v>
      </c>
      <c r="C17995" t="s">
        <v>2270</v>
      </c>
      <c r="D17995" t="s">
        <v>3020</v>
      </c>
      <c r="E17995" t="s">
        <v>3395</v>
      </c>
      <c r="F17995" s="6">
        <v>18</v>
      </c>
      <c r="G17995" s="6"/>
      <c r="H17995" s="6"/>
      <c r="I17995" s="6"/>
      <c r="J17995" s="6">
        <v>64.446923076923099</v>
      </c>
      <c r="K17995">
        <f t="shared" si="562"/>
        <v>2</v>
      </c>
    </row>
    <row r="17996" spans="1:11" x14ac:dyDescent="0.25">
      <c r="A17996" s="5" t="str">
        <f t="shared" si="563"/>
        <v>ZoneSouth of LugoMonthly Peak DayDecember19</v>
      </c>
      <c r="B17996" t="s">
        <v>2238</v>
      </c>
      <c r="C17996" t="s">
        <v>2270</v>
      </c>
      <c r="D17996" t="s">
        <v>3020</v>
      </c>
      <c r="E17996" t="s">
        <v>3395</v>
      </c>
      <c r="F17996" s="6">
        <v>19</v>
      </c>
      <c r="G17996" s="6"/>
      <c r="H17996" s="6"/>
      <c r="I17996" s="6"/>
      <c r="J17996" s="6">
        <v>62.082692307692319</v>
      </c>
      <c r="K17996">
        <f t="shared" si="562"/>
        <v>2</v>
      </c>
    </row>
    <row r="17997" spans="1:11" x14ac:dyDescent="0.25">
      <c r="A17997" s="5" t="str">
        <f t="shared" si="563"/>
        <v>ZoneSouth of LugoMonthly Peak DayDecember20</v>
      </c>
      <c r="B17997" t="s">
        <v>2238</v>
      </c>
      <c r="C17997" t="s">
        <v>2270</v>
      </c>
      <c r="D17997" t="s">
        <v>3020</v>
      </c>
      <c r="E17997" t="s">
        <v>3395</v>
      </c>
      <c r="F17997" s="6">
        <v>20</v>
      </c>
      <c r="G17997" s="6"/>
      <c r="H17997" s="6"/>
      <c r="I17997" s="6"/>
      <c r="J17997" s="6">
        <v>60.799230769230775</v>
      </c>
      <c r="K17997">
        <f t="shared" si="562"/>
        <v>2</v>
      </c>
    </row>
    <row r="17998" spans="1:11" x14ac:dyDescent="0.25">
      <c r="A17998" s="5" t="str">
        <f t="shared" si="563"/>
        <v>ZoneSouth of LugoMonthly Peak DayDecember21</v>
      </c>
      <c r="B17998" t="s">
        <v>2238</v>
      </c>
      <c r="C17998" t="s">
        <v>2270</v>
      </c>
      <c r="D17998" t="s">
        <v>3020</v>
      </c>
      <c r="E17998" t="s">
        <v>3395</v>
      </c>
      <c r="F17998" s="6">
        <v>21</v>
      </c>
      <c r="G17998" s="6"/>
      <c r="H17998" s="6"/>
      <c r="I17998" s="6"/>
      <c r="J17998" s="6">
        <v>59.479230769230753</v>
      </c>
      <c r="K17998">
        <f t="shared" si="562"/>
        <v>2</v>
      </c>
    </row>
    <row r="17999" spans="1:11" x14ac:dyDescent="0.25">
      <c r="A17999" s="5" t="str">
        <f t="shared" si="563"/>
        <v>ZoneSouth of LugoMonthly Peak DayDecember22</v>
      </c>
      <c r="B17999" t="s">
        <v>2238</v>
      </c>
      <c r="C17999" t="s">
        <v>2270</v>
      </c>
      <c r="D17999" t="s">
        <v>3020</v>
      </c>
      <c r="E17999" t="s">
        <v>3395</v>
      </c>
      <c r="F17999" s="6">
        <v>22</v>
      </c>
      <c r="G17999" s="6"/>
      <c r="H17999" s="6"/>
      <c r="I17999" s="6"/>
      <c r="J17999" s="6">
        <v>58.094615384615402</v>
      </c>
      <c r="K17999">
        <f t="shared" si="562"/>
        <v>2</v>
      </c>
    </row>
    <row r="18000" spans="1:11" x14ac:dyDescent="0.25">
      <c r="A18000" s="5" t="str">
        <f t="shared" si="563"/>
        <v>ZoneSouth of LugoMonthly Peak DayDecember23</v>
      </c>
      <c r="B18000" t="s">
        <v>2238</v>
      </c>
      <c r="C18000" t="s">
        <v>2270</v>
      </c>
      <c r="D18000" t="s">
        <v>3020</v>
      </c>
      <c r="E18000" t="s">
        <v>3395</v>
      </c>
      <c r="F18000" s="6">
        <v>23</v>
      </c>
      <c r="G18000" s="6"/>
      <c r="H18000" s="6"/>
      <c r="I18000" s="6"/>
      <c r="J18000" s="6">
        <v>56.742692307692295</v>
      </c>
      <c r="K18000">
        <f t="shared" si="562"/>
        <v>2</v>
      </c>
    </row>
    <row r="18001" spans="1:11" x14ac:dyDescent="0.25">
      <c r="A18001" s="5" t="str">
        <f t="shared" si="563"/>
        <v>ZoneSouth of LugoMonthly Peak DayDecember24</v>
      </c>
      <c r="B18001" t="s">
        <v>2238</v>
      </c>
      <c r="C18001" t="s">
        <v>2270</v>
      </c>
      <c r="D18001" t="s">
        <v>3020</v>
      </c>
      <c r="E18001" t="s">
        <v>3395</v>
      </c>
      <c r="F18001" s="6">
        <v>24</v>
      </c>
      <c r="G18001" s="6"/>
      <c r="H18001" s="6"/>
      <c r="I18001" s="6"/>
      <c r="J18001" s="6">
        <v>54.577692307692296</v>
      </c>
      <c r="K18001">
        <f t="shared" si="562"/>
        <v>2</v>
      </c>
    </row>
  </sheetData>
  <autoFilter ref="A1:K18001"/>
  <conditionalFormatting sqref="H2:I2">
    <cfRule type="expression" dxfId="1" priority="2">
      <formula>L2&lt;&gt;0</formula>
    </cfRule>
  </conditionalFormatting>
  <conditionalFormatting sqref="G1:I1048576">
    <cfRule type="expression" dxfId="0" priority="1">
      <formula>$K1&lt;&gt;0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F1" zoomScale="85" zoomScaleNormal="85" workbookViewId="0">
      <selection activeCell="L17" sqref="L17"/>
    </sheetView>
  </sheetViews>
  <sheetFormatPr defaultRowHeight="15" x14ac:dyDescent="0.25"/>
  <cols>
    <col min="1" max="1" width="1.75" customWidth="1"/>
    <col min="2" max="2" width="23.125" bestFit="1" customWidth="1"/>
    <col min="3" max="3" width="1.75" customWidth="1"/>
    <col min="4" max="5" width="32.875" bestFit="1" customWidth="1"/>
    <col min="6" max="6" width="1.75" customWidth="1"/>
    <col min="7" max="7" width="20.75" bestFit="1" customWidth="1"/>
    <col min="8" max="8" width="1.75" customWidth="1"/>
    <col min="9" max="9" width="24.625" bestFit="1" customWidth="1"/>
    <col min="10" max="10" width="1.875" customWidth="1"/>
    <col min="11" max="11" width="14.625" customWidth="1"/>
    <col min="12" max="12" width="50.125" bestFit="1" customWidth="1"/>
    <col min="13" max="13" width="56.625" bestFit="1" customWidth="1"/>
  </cols>
  <sheetData>
    <row r="1" spans="1:13" x14ac:dyDescent="0.25">
      <c r="A1" s="3"/>
      <c r="B1" s="38"/>
      <c r="C1" s="3"/>
      <c r="D1" s="3"/>
      <c r="E1" s="37"/>
      <c r="F1" s="3"/>
      <c r="G1" s="3"/>
      <c r="H1" s="3"/>
      <c r="I1" s="3"/>
      <c r="J1" s="3"/>
      <c r="K1" s="3"/>
      <c r="L1" s="3"/>
      <c r="M1" s="3"/>
    </row>
    <row r="2" spans="1:13" ht="18.75" x14ac:dyDescent="0.3">
      <c r="A2" s="39"/>
      <c r="B2" s="40" t="s">
        <v>102</v>
      </c>
      <c r="C2" s="39"/>
      <c r="D2" s="64" t="s">
        <v>103</v>
      </c>
      <c r="E2" s="64"/>
      <c r="F2" s="64"/>
      <c r="G2" s="64"/>
      <c r="H2" s="64"/>
      <c r="I2" s="64"/>
      <c r="J2" s="39"/>
      <c r="K2" s="64" t="s">
        <v>104</v>
      </c>
      <c r="L2" s="64"/>
      <c r="M2" s="64"/>
    </row>
    <row r="3" spans="1:13" x14ac:dyDescent="0.25">
      <c r="G3" s="33"/>
      <c r="I3" s="33"/>
    </row>
    <row r="4" spans="1:13" x14ac:dyDescent="0.25">
      <c r="B4" s="2" t="s">
        <v>8</v>
      </c>
      <c r="D4" s="2" t="s">
        <v>77</v>
      </c>
      <c r="E4" s="2" t="s">
        <v>11</v>
      </c>
      <c r="G4" s="2" t="s">
        <v>79</v>
      </c>
      <c r="I4" s="2" t="s">
        <v>80</v>
      </c>
      <c r="K4" s="63" t="s">
        <v>105</v>
      </c>
      <c r="L4" s="63"/>
      <c r="M4" s="63"/>
    </row>
    <row r="5" spans="1:13" x14ac:dyDescent="0.25">
      <c r="B5" s="38" t="s">
        <v>10</v>
      </c>
      <c r="D5" t="s">
        <v>52</v>
      </c>
      <c r="E5" t="s">
        <v>12</v>
      </c>
      <c r="G5" t="s">
        <v>52</v>
      </c>
      <c r="I5" t="str">
        <f>IF( ROWS(J$5:J5) &lt;=COUNTIF(D:D,category),INDEX($E:$E,MATCH(category,D:D,0)+ROWS(J$5:J5)-1),"")</f>
        <v>All Customers</v>
      </c>
      <c r="K5" s="65" t="s">
        <v>106</v>
      </c>
      <c r="L5" s="65"/>
      <c r="M5" s="3" t="str">
        <f>category&amp;segment&amp;daytype&amp;month</f>
        <v>AllAll CustomersMonthly Peak DayAugust</v>
      </c>
    </row>
    <row r="6" spans="1:13" x14ac:dyDescent="0.25">
      <c r="B6" s="38" t="s">
        <v>101</v>
      </c>
      <c r="D6" t="s">
        <v>53</v>
      </c>
      <c r="E6" t="s">
        <v>59</v>
      </c>
      <c r="G6" t="s">
        <v>53</v>
      </c>
      <c r="I6" t="str">
        <f>IF( ROWS(J$5:J6) &lt;=COUNTIF(D:D,category),INDEX($E:$E,MATCH(category,D:D,0)+ROWS(J$5:J6)-1),"")</f>
        <v/>
      </c>
      <c r="K6" s="65" t="s">
        <v>107</v>
      </c>
      <c r="L6" s="65"/>
      <c r="M6" s="3" t="str">
        <f>category&amp;segment&amp;daytype&amp;month</f>
        <v>AllAll CustomersMonthly Peak DayAugust</v>
      </c>
    </row>
    <row r="7" spans="1:13" x14ac:dyDescent="0.25">
      <c r="D7" t="s">
        <v>53</v>
      </c>
      <c r="E7" t="s">
        <v>60</v>
      </c>
      <c r="G7" t="s">
        <v>54</v>
      </c>
      <c r="I7" t="str">
        <f>IF( ROWS(J$5:J7) &lt;=COUNTIF(D:D,category),INDEX($E:$E,MATCH(category,D:D,0)+ROWS(J$5:J7)-1),"")</f>
        <v/>
      </c>
      <c r="K7" s="3"/>
      <c r="L7" s="3"/>
      <c r="M7" s="3"/>
    </row>
    <row r="8" spans="1:13" x14ac:dyDescent="0.25">
      <c r="B8" s="2" t="s">
        <v>38</v>
      </c>
      <c r="D8" t="s">
        <v>54</v>
      </c>
      <c r="E8" t="s">
        <v>61</v>
      </c>
      <c r="G8" t="s">
        <v>55</v>
      </c>
      <c r="I8" t="str">
        <f>IF( ROWS(J$5:J8) &lt;=COUNTIF(D:D,category),INDEX($E:$E,MATCH(category,D:D,0)+ROWS(J$5:J8)-1),"")</f>
        <v/>
      </c>
      <c r="K8" s="63" t="s">
        <v>90</v>
      </c>
      <c r="L8" s="63"/>
      <c r="M8" s="63"/>
    </row>
    <row r="9" spans="1:13" x14ac:dyDescent="0.25">
      <c r="B9" t="s">
        <v>35</v>
      </c>
      <c r="D9" t="s">
        <v>54</v>
      </c>
      <c r="E9" t="s">
        <v>62</v>
      </c>
      <c r="G9" t="s">
        <v>56</v>
      </c>
      <c r="I9" t="str">
        <f>IF( ROWS(J$5:J9) &lt;=COUNTIF(D:D,category),INDEX($E:$E,MATCH(category,D:D,0)+ROWS(J$5:J9)-1),"")</f>
        <v/>
      </c>
      <c r="K9" s="3" t="str">
        <f>IF(level="Aggregate","MW","kW")</f>
        <v>MW</v>
      </c>
      <c r="L9" s="3"/>
      <c r="M9" s="3"/>
    </row>
    <row r="10" spans="1:13" x14ac:dyDescent="0.25">
      <c r="B10" t="s">
        <v>36</v>
      </c>
      <c r="D10" t="s">
        <v>54</v>
      </c>
      <c r="E10" t="s">
        <v>78</v>
      </c>
      <c r="G10" t="s">
        <v>57</v>
      </c>
      <c r="I10" t="str">
        <f>IF( ROWS(J$5:J10) &lt;=COUNTIF(D:D,category),INDEX($E:$E,MATCH(category,D:D,0)+ROWS(J$5:J10)-1),"")</f>
        <v/>
      </c>
      <c r="K10" s="3"/>
      <c r="L10" s="3"/>
      <c r="M10" s="3"/>
    </row>
    <row r="11" spans="1:13" x14ac:dyDescent="0.25">
      <c r="D11" t="s">
        <v>55</v>
      </c>
      <c r="E11" t="s">
        <v>93</v>
      </c>
      <c r="G11" t="s">
        <v>58</v>
      </c>
      <c r="I11" t="str">
        <f>IF( ROWS(J$5:J11) &lt;=COUNTIF(D:D,category),INDEX($E:$E,MATCH(category,D:D,0)+ROWS(J$5:J11)-1),"")</f>
        <v/>
      </c>
      <c r="K11" s="3"/>
      <c r="L11" s="3"/>
      <c r="M11" s="3"/>
    </row>
    <row r="12" spans="1:13" x14ac:dyDescent="0.25">
      <c r="B12" s="2" t="s">
        <v>37</v>
      </c>
      <c r="D12" t="s">
        <v>55</v>
      </c>
      <c r="E12" t="s">
        <v>63</v>
      </c>
      <c r="G12" t="s">
        <v>81</v>
      </c>
      <c r="I12" t="str">
        <f>IF( ROWS(J$5:J12) &lt;=COUNTIF(D:D,category),INDEX($E:$E,MATCH(category,D:D,0)+ROWS(J$5:J12)-1),"")</f>
        <v/>
      </c>
      <c r="K12" s="63" t="s">
        <v>108</v>
      </c>
      <c r="L12" s="63"/>
      <c r="M12" s="63"/>
    </row>
    <row r="13" spans="1:13" x14ac:dyDescent="0.25">
      <c r="B13" t="s">
        <v>27</v>
      </c>
      <c r="D13" t="s">
        <v>55</v>
      </c>
      <c r="E13" t="s">
        <v>64</v>
      </c>
      <c r="G13" s="3" t="s">
        <v>100</v>
      </c>
      <c r="K13" s="3" t="s">
        <v>10</v>
      </c>
      <c r="L13" s="3">
        <f>sites/1000</f>
        <v>0.10299999999999999</v>
      </c>
      <c r="M13" s="3"/>
    </row>
    <row r="14" spans="1:13" x14ac:dyDescent="0.25">
      <c r="B14" s="3" t="s">
        <v>26</v>
      </c>
      <c r="D14" t="s">
        <v>55</v>
      </c>
      <c r="E14" t="s">
        <v>65</v>
      </c>
      <c r="K14" s="3" t="s">
        <v>109</v>
      </c>
      <c r="L14" s="3" t="e">
        <f>sites/devices</f>
        <v>#NAME?</v>
      </c>
      <c r="M14" s="3"/>
    </row>
    <row r="15" spans="1:13" x14ac:dyDescent="0.25">
      <c r="B15" t="s">
        <v>30</v>
      </c>
      <c r="D15" t="s">
        <v>55</v>
      </c>
      <c r="E15" t="s">
        <v>66</v>
      </c>
      <c r="K15" s="3" t="s">
        <v>101</v>
      </c>
      <c r="L15" s="3">
        <v>1</v>
      </c>
      <c r="M15" s="3"/>
    </row>
    <row r="16" spans="1:13" x14ac:dyDescent="0.25">
      <c r="B16" s="3" t="s">
        <v>23</v>
      </c>
      <c r="D16" t="s">
        <v>55</v>
      </c>
      <c r="E16" t="s">
        <v>67</v>
      </c>
      <c r="K16" s="3" t="s">
        <v>110</v>
      </c>
      <c r="L16" s="3" t="e">
        <f>sites/tons</f>
        <v>#NAME?</v>
      </c>
      <c r="M16" s="3"/>
    </row>
    <row r="17" spans="2:13" x14ac:dyDescent="0.25">
      <c r="B17" t="s">
        <v>31</v>
      </c>
      <c r="D17" t="s">
        <v>55</v>
      </c>
      <c r="E17" t="s">
        <v>68</v>
      </c>
      <c r="K17" s="3" t="s">
        <v>111</v>
      </c>
      <c r="L17" s="3">
        <f>VLOOKUP(level, multiplier_table, 2,0)</f>
        <v>0.10299999999999999</v>
      </c>
      <c r="M17" s="3"/>
    </row>
    <row r="18" spans="2:13" x14ac:dyDescent="0.25">
      <c r="B18" s="3" t="s">
        <v>29</v>
      </c>
      <c r="D18" t="s">
        <v>56</v>
      </c>
      <c r="E18" t="s">
        <v>69</v>
      </c>
      <c r="K18" s="3"/>
      <c r="L18" s="3"/>
      <c r="M18" s="3"/>
    </row>
    <row r="19" spans="2:13" x14ac:dyDescent="0.25">
      <c r="B19" t="s">
        <v>28</v>
      </c>
      <c r="D19" t="s">
        <v>56</v>
      </c>
      <c r="E19" t="s">
        <v>70</v>
      </c>
      <c r="K19" s="63" t="s">
        <v>112</v>
      </c>
      <c r="L19" s="63"/>
      <c r="M19" s="63"/>
    </row>
    <row r="20" spans="2:13" x14ac:dyDescent="0.25">
      <c r="B20" s="3" t="s">
        <v>24</v>
      </c>
      <c r="D20" t="s">
        <v>56</v>
      </c>
      <c r="E20" t="s">
        <v>71</v>
      </c>
      <c r="K20" s="3">
        <v>0</v>
      </c>
      <c r="L20" s="3" t="s">
        <v>113</v>
      </c>
      <c r="M20" s="3" t="s">
        <v>114</v>
      </c>
    </row>
    <row r="21" spans="2:13" x14ac:dyDescent="0.25">
      <c r="B21" t="s">
        <v>34</v>
      </c>
      <c r="D21" t="s">
        <v>57</v>
      </c>
      <c r="E21" t="s">
        <v>72</v>
      </c>
      <c r="K21" s="3">
        <v>1</v>
      </c>
      <c r="L21" s="3" t="s">
        <v>14</v>
      </c>
      <c r="M21" s="3">
        <v>0</v>
      </c>
    </row>
    <row r="22" spans="2:13" x14ac:dyDescent="0.25">
      <c r="B22" s="3" t="s">
        <v>33</v>
      </c>
      <c r="D22" t="s">
        <v>57</v>
      </c>
      <c r="E22" t="s">
        <v>73</v>
      </c>
      <c r="K22" s="3">
        <v>2</v>
      </c>
      <c r="L22" s="3" t="s">
        <v>115</v>
      </c>
      <c r="M22" s="3" t="s">
        <v>113</v>
      </c>
    </row>
    <row r="23" spans="2:13" x14ac:dyDescent="0.25">
      <c r="B23" t="s">
        <v>32</v>
      </c>
      <c r="D23" t="s">
        <v>58</v>
      </c>
      <c r="E23" t="s">
        <v>74</v>
      </c>
    </row>
    <row r="24" spans="2:13" x14ac:dyDescent="0.25">
      <c r="B24" s="3" t="s">
        <v>25</v>
      </c>
      <c r="D24" t="s">
        <v>58</v>
      </c>
      <c r="E24" t="s">
        <v>75</v>
      </c>
    </row>
    <row r="25" spans="2:13" x14ac:dyDescent="0.25">
      <c r="D25" t="s">
        <v>58</v>
      </c>
      <c r="E25" t="s">
        <v>76</v>
      </c>
    </row>
    <row r="26" spans="2:13" x14ac:dyDescent="0.25">
      <c r="D26" t="s">
        <v>81</v>
      </c>
      <c r="E26" t="s">
        <v>82</v>
      </c>
    </row>
    <row r="27" spans="2:13" x14ac:dyDescent="0.25">
      <c r="D27" t="s">
        <v>81</v>
      </c>
      <c r="E27" t="s">
        <v>83</v>
      </c>
    </row>
    <row r="28" spans="2:13" x14ac:dyDescent="0.25">
      <c r="D28" t="s">
        <v>81</v>
      </c>
      <c r="E28" t="s">
        <v>84</v>
      </c>
    </row>
    <row r="29" spans="2:13" x14ac:dyDescent="0.25">
      <c r="D29" t="s">
        <v>81</v>
      </c>
      <c r="E29" t="s">
        <v>85</v>
      </c>
    </row>
    <row r="30" spans="2:13" x14ac:dyDescent="0.25">
      <c r="D30" t="s">
        <v>81</v>
      </c>
      <c r="E30" t="s">
        <v>86</v>
      </c>
    </row>
    <row r="31" spans="2:13" x14ac:dyDescent="0.25">
      <c r="D31" t="s">
        <v>81</v>
      </c>
      <c r="E31" t="s">
        <v>87</v>
      </c>
    </row>
    <row r="32" spans="2:13" x14ac:dyDescent="0.25">
      <c r="D32" t="s">
        <v>81</v>
      </c>
      <c r="E32" t="s">
        <v>88</v>
      </c>
    </row>
    <row r="33" spans="4:5" x14ac:dyDescent="0.25">
      <c r="D33" t="s">
        <v>81</v>
      </c>
      <c r="E33" t="s">
        <v>89</v>
      </c>
    </row>
    <row r="34" spans="4:5" x14ac:dyDescent="0.25">
      <c r="D34" s="3" t="s">
        <v>100</v>
      </c>
      <c r="E34" s="37" t="s">
        <v>94</v>
      </c>
    </row>
    <row r="35" spans="4:5" x14ac:dyDescent="0.25">
      <c r="D35" s="3" t="s">
        <v>100</v>
      </c>
      <c r="E35" s="37" t="s">
        <v>95</v>
      </c>
    </row>
    <row r="36" spans="4:5" x14ac:dyDescent="0.25">
      <c r="D36" s="3" t="s">
        <v>100</v>
      </c>
      <c r="E36" s="37" t="s">
        <v>96</v>
      </c>
    </row>
    <row r="37" spans="4:5" x14ac:dyDescent="0.25">
      <c r="D37" s="3" t="s">
        <v>100</v>
      </c>
      <c r="E37" s="37" t="s">
        <v>97</v>
      </c>
    </row>
    <row r="38" spans="4:5" x14ac:dyDescent="0.25">
      <c r="D38" s="3" t="s">
        <v>100</v>
      </c>
      <c r="E38" s="37" t="s">
        <v>98</v>
      </c>
    </row>
    <row r="39" spans="4:5" x14ac:dyDescent="0.25">
      <c r="D39" s="3" t="s">
        <v>100</v>
      </c>
      <c r="E39" s="37" t="s">
        <v>99</v>
      </c>
    </row>
  </sheetData>
  <mergeCells count="8">
    <mergeCell ref="K12:M12"/>
    <mergeCell ref="K19:M19"/>
    <mergeCell ref="D2:I2"/>
    <mergeCell ref="K2:M2"/>
    <mergeCell ref="K4:M4"/>
    <mergeCell ref="K5:L5"/>
    <mergeCell ref="K6:L6"/>
    <mergeCell ref="K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</vt:i4>
      </vt:variant>
    </vt:vector>
  </HeadingPairs>
  <TitlesOfParts>
    <vt:vector size="27" baseType="lpstr">
      <vt:lpstr>Confidentiality Declaration</vt:lpstr>
      <vt:lpstr>Summary</vt:lpstr>
      <vt:lpstr>Event_Char</vt:lpstr>
      <vt:lpstr>Interval_Char</vt:lpstr>
      <vt:lpstr>Helpers</vt:lpstr>
      <vt:lpstr>category</vt:lpstr>
      <vt:lpstr>category_options</vt:lpstr>
      <vt:lpstr>daytype</vt:lpstr>
      <vt:lpstr>daytype_list</vt:lpstr>
      <vt:lpstr>eventlookup</vt:lpstr>
      <vt:lpstr>events</vt:lpstr>
      <vt:lpstr>events_x</vt:lpstr>
      <vt:lpstr>events_y</vt:lpstr>
      <vt:lpstr>intervallookup</vt:lpstr>
      <vt:lpstr>intervals</vt:lpstr>
      <vt:lpstr>intervals_x</vt:lpstr>
      <vt:lpstr>intervals_y</vt:lpstr>
      <vt:lpstr>level</vt:lpstr>
      <vt:lpstr>level_list</vt:lpstr>
      <vt:lpstr>month</vt:lpstr>
      <vt:lpstr>month_list</vt:lpstr>
      <vt:lpstr>multiplier</vt:lpstr>
      <vt:lpstr>multiplier_table</vt:lpstr>
      <vt:lpstr>segment</vt:lpstr>
      <vt:lpstr>segment_options</vt:lpstr>
      <vt:lpstr>sites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Ciccone</dc:creator>
  <cp:lastModifiedBy>Adriana Ciccone</cp:lastModifiedBy>
  <dcterms:created xsi:type="dcterms:W3CDTF">2017-07-30T23:37:23Z</dcterms:created>
  <dcterms:modified xsi:type="dcterms:W3CDTF">2022-02-24T22:46:24Z</dcterms:modified>
</cp:coreProperties>
</file>